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5" windowWidth="28830" windowHeight="6345" activeTab="1"/>
  </bookViews>
  <sheets>
    <sheet name="test" sheetId="3" r:id="rId1"/>
    <sheet name="Cormier L." sheetId="8" r:id="rId2"/>
    <sheet name="Feuil1" sheetId="16" r:id="rId3"/>
  </sheets>
  <definedNames>
    <definedName name="_xlnm._FilterDatabase" localSheetId="1" hidden="1">'Cormier L.'!$A$2:$W$714</definedName>
    <definedName name="_xlnm._FilterDatabase" localSheetId="0">test!$B$2:$U$3</definedName>
    <definedName name="_xlnm.Print_Titles" localSheetId="1">'Cormier L.'!$1:$2</definedName>
    <definedName name="_xlnm.Print_Titles" localSheetId="0">test!$1:$2</definedName>
    <definedName name="_xlnm.Print_Area" localSheetId="1">'Cormier L.'!$A$1:$X$739</definedName>
    <definedName name="_xlnm.Print_Area" localSheetId="0">test!$A$1:$W$4</definedName>
  </definedNames>
  <calcPr calcId="145621"/>
</workbook>
</file>

<file path=xl/calcChain.xml><?xml version="1.0" encoding="utf-8"?>
<calcChain xmlns="http://schemas.openxmlformats.org/spreadsheetml/2006/main">
  <c r="P227" i="8" l="1"/>
  <c r="W3" i="8"/>
  <c r="W4" i="8"/>
  <c r="W5" i="8"/>
  <c r="W6" i="8"/>
  <c r="W7" i="8"/>
  <c r="W8" i="8"/>
  <c r="W9" i="8"/>
  <c r="W10" i="8"/>
  <c r="W11" i="8"/>
  <c r="W12" i="8"/>
  <c r="W13" i="8"/>
  <c r="W14" i="8"/>
  <c r="W15" i="8"/>
  <c r="W16" i="8"/>
  <c r="W17" i="8"/>
  <c r="W18" i="8"/>
  <c r="W19" i="8"/>
  <c r="W20" i="8"/>
  <c r="W21" i="8"/>
  <c r="W22" i="8"/>
  <c r="W23" i="8"/>
  <c r="W24" i="8"/>
  <c r="W25" i="8"/>
  <c r="W26" i="8"/>
  <c r="W27" i="8"/>
  <c r="W28" i="8"/>
  <c r="W29" i="8"/>
  <c r="W30" i="8"/>
  <c r="W31" i="8"/>
  <c r="W32" i="8"/>
  <c r="W33" i="8"/>
  <c r="W34" i="8"/>
  <c r="W35" i="8"/>
  <c r="W36" i="8"/>
  <c r="W37" i="8"/>
  <c r="W38" i="8"/>
  <c r="W39" i="8"/>
  <c r="W40" i="8"/>
  <c r="W41" i="8"/>
  <c r="W42" i="8"/>
  <c r="W43" i="8"/>
  <c r="W44" i="8"/>
  <c r="W45" i="8"/>
  <c r="W46" i="8"/>
  <c r="W47" i="8"/>
  <c r="W48" i="8"/>
  <c r="W49" i="8"/>
  <c r="W50" i="8"/>
  <c r="W51" i="8"/>
  <c r="W52" i="8"/>
  <c r="W53" i="8"/>
  <c r="W54" i="8"/>
  <c r="W55" i="8"/>
  <c r="W56" i="8"/>
  <c r="W57" i="8"/>
  <c r="W58" i="8"/>
  <c r="W59" i="8"/>
  <c r="W60" i="8"/>
  <c r="W61" i="8"/>
  <c r="W62" i="8"/>
  <c r="W63" i="8"/>
  <c r="W64" i="8"/>
  <c r="W65" i="8"/>
  <c r="W66" i="8"/>
  <c r="W67" i="8"/>
  <c r="W68" i="8"/>
  <c r="W69" i="8"/>
  <c r="W70" i="8"/>
  <c r="W71" i="8"/>
  <c r="W72" i="8"/>
  <c r="W73" i="8"/>
  <c r="W74" i="8"/>
  <c r="W75" i="8"/>
  <c r="W76" i="8"/>
  <c r="W77" i="8"/>
  <c r="W78" i="8"/>
  <c r="W79" i="8"/>
  <c r="W80" i="8"/>
  <c r="W81" i="8"/>
  <c r="W82" i="8"/>
  <c r="W83" i="8"/>
  <c r="W84" i="8"/>
  <c r="W85" i="8"/>
  <c r="W86" i="8"/>
  <c r="W87" i="8"/>
  <c r="W88" i="8"/>
  <c r="W89" i="8"/>
  <c r="W90" i="8"/>
  <c r="W91" i="8"/>
  <c r="W92" i="8"/>
  <c r="W93" i="8"/>
  <c r="W94" i="8"/>
  <c r="W95" i="8"/>
  <c r="W96" i="8"/>
  <c r="W97" i="8"/>
  <c r="W98" i="8"/>
  <c r="W99" i="8"/>
  <c r="W100" i="8"/>
  <c r="W101" i="8"/>
  <c r="W102" i="8"/>
  <c r="W103" i="8"/>
  <c r="W104" i="8"/>
  <c r="W105" i="8"/>
  <c r="W106" i="8"/>
  <c r="W107" i="8"/>
  <c r="W108" i="8"/>
  <c r="W109" i="8"/>
  <c r="W110" i="8"/>
  <c r="W111" i="8"/>
  <c r="W112" i="8"/>
  <c r="W113" i="8"/>
  <c r="W114" i="8"/>
  <c r="W115" i="8"/>
  <c r="W116" i="8"/>
  <c r="W117" i="8"/>
  <c r="W118" i="8"/>
  <c r="W119" i="8"/>
  <c r="W120" i="8"/>
  <c r="W121" i="8"/>
  <c r="W122" i="8"/>
  <c r="W123" i="8"/>
  <c r="W124" i="8"/>
  <c r="W125" i="8"/>
  <c r="W126" i="8"/>
  <c r="W127" i="8"/>
  <c r="W128" i="8"/>
  <c r="W129" i="8"/>
  <c r="W130" i="8"/>
  <c r="W131" i="8"/>
  <c r="W132" i="8"/>
  <c r="W133" i="8"/>
  <c r="W134" i="8"/>
  <c r="W135" i="8"/>
  <c r="W136" i="8"/>
  <c r="W137" i="8"/>
  <c r="W138" i="8"/>
  <c r="W139" i="8"/>
  <c r="W140" i="8"/>
  <c r="W141" i="8"/>
  <c r="W142" i="8"/>
  <c r="W143" i="8"/>
  <c r="W144" i="8"/>
  <c r="W145" i="8"/>
  <c r="W146" i="8"/>
  <c r="W147" i="8"/>
  <c r="W148" i="8"/>
  <c r="W149" i="8"/>
  <c r="W150" i="8"/>
  <c r="W151" i="8"/>
  <c r="W152" i="8"/>
  <c r="W153" i="8"/>
  <c r="W154" i="8"/>
  <c r="W155" i="8"/>
  <c r="W156" i="8"/>
  <c r="W157" i="8"/>
  <c r="W158" i="8"/>
  <c r="W159" i="8"/>
  <c r="W160" i="8"/>
  <c r="W161" i="8"/>
  <c r="W162" i="8"/>
  <c r="W163" i="8"/>
  <c r="W164" i="8"/>
  <c r="W165" i="8"/>
  <c r="W166" i="8"/>
  <c r="W167" i="8"/>
  <c r="W168" i="8"/>
  <c r="W169" i="8"/>
  <c r="W170" i="8"/>
  <c r="W171" i="8"/>
  <c r="W172" i="8"/>
  <c r="W173" i="8"/>
  <c r="W174" i="8"/>
  <c r="W175" i="8"/>
  <c r="W176" i="8"/>
  <c r="W177" i="8"/>
  <c r="W178" i="8"/>
  <c r="W179" i="8"/>
  <c r="W180" i="8"/>
  <c r="W181" i="8"/>
  <c r="W182" i="8"/>
  <c r="W183" i="8"/>
  <c r="W184" i="8"/>
  <c r="W185" i="8"/>
  <c r="W186" i="8"/>
  <c r="W187" i="8"/>
  <c r="W188" i="8"/>
  <c r="N297" i="8" l="1"/>
  <c r="M238" i="8" l="1"/>
  <c r="M239" i="8"/>
  <c r="M240" i="8"/>
  <c r="M241" i="8"/>
  <c r="M242" i="8"/>
  <c r="M243" i="8"/>
  <c r="M244" i="8"/>
  <c r="M245" i="8"/>
  <c r="M246" i="8"/>
  <c r="M247" i="8"/>
  <c r="M248" i="8"/>
  <c r="M249" i="8"/>
  <c r="M250" i="8"/>
  <c r="M251" i="8"/>
  <c r="M252" i="8"/>
  <c r="M253" i="8"/>
  <c r="M254" i="8"/>
  <c r="M255" i="8"/>
  <c r="M256" i="8"/>
  <c r="M257" i="8"/>
  <c r="M258" i="8"/>
  <c r="M259" i="8"/>
  <c r="M260" i="8"/>
  <c r="M261" i="8"/>
  <c r="M262" i="8"/>
  <c r="M263" i="8"/>
  <c r="M264" i="8"/>
  <c r="M265" i="8"/>
  <c r="M266" i="8"/>
  <c r="M267" i="8"/>
  <c r="M268" i="8"/>
  <c r="M269" i="8"/>
  <c r="M270" i="8"/>
  <c r="M271" i="8"/>
  <c r="M272" i="8"/>
  <c r="M273" i="8"/>
  <c r="M274" i="8"/>
  <c r="M275" i="8"/>
  <c r="M276" i="8"/>
  <c r="M277" i="8"/>
  <c r="M278" i="8"/>
  <c r="M279" i="8"/>
  <c r="M280" i="8"/>
  <c r="M281" i="8"/>
  <c r="M282" i="8"/>
  <c r="M283" i="8"/>
  <c r="M284" i="8"/>
  <c r="M285" i="8"/>
  <c r="M286" i="8"/>
  <c r="M287" i="8"/>
  <c r="M288" i="8"/>
  <c r="M289" i="8"/>
  <c r="M290" i="8"/>
  <c r="M291" i="8"/>
  <c r="M292" i="8"/>
  <c r="M293" i="8"/>
  <c r="M294" i="8"/>
  <c r="M295" i="8"/>
  <c r="M296" i="8"/>
  <c r="M297" i="8"/>
  <c r="M298" i="8"/>
  <c r="M299" i="8"/>
  <c r="M300" i="8"/>
  <c r="M301" i="8"/>
  <c r="M302" i="8"/>
  <c r="M303" i="8"/>
  <c r="M304" i="8"/>
  <c r="M305" i="8"/>
  <c r="M306" i="8"/>
  <c r="M307" i="8"/>
  <c r="M308" i="8"/>
  <c r="M309" i="8"/>
  <c r="M310" i="8"/>
  <c r="M311" i="8"/>
  <c r="M312" i="8"/>
  <c r="M313" i="8"/>
  <c r="M314" i="8"/>
  <c r="M315" i="8"/>
  <c r="M316" i="8"/>
  <c r="M317" i="8"/>
  <c r="M318" i="8"/>
  <c r="M319" i="8"/>
  <c r="M320" i="8"/>
  <c r="M321" i="8"/>
  <c r="M322" i="8"/>
  <c r="M323" i="8"/>
  <c r="M324" i="8"/>
  <c r="M325" i="8"/>
  <c r="M326" i="8"/>
  <c r="M327" i="8"/>
  <c r="M328" i="8"/>
  <c r="M329" i="8"/>
  <c r="M330" i="8"/>
  <c r="M331" i="8"/>
  <c r="M332" i="8"/>
  <c r="M333" i="8"/>
  <c r="M334" i="8"/>
  <c r="M335" i="8"/>
  <c r="M336" i="8"/>
  <c r="M337" i="8"/>
  <c r="M338" i="8"/>
  <c r="M339" i="8"/>
  <c r="M340" i="8"/>
  <c r="M341" i="8"/>
  <c r="M342" i="8"/>
  <c r="M343" i="8"/>
  <c r="M344" i="8"/>
  <c r="M345" i="8"/>
  <c r="M346" i="8"/>
  <c r="M347" i="8"/>
  <c r="M348" i="8"/>
  <c r="M349" i="8"/>
  <c r="M350" i="8"/>
  <c r="M351" i="8"/>
  <c r="M352" i="8"/>
  <c r="M353" i="8"/>
  <c r="M354" i="8"/>
  <c r="M355" i="8"/>
  <c r="M356" i="8"/>
  <c r="M357" i="8"/>
  <c r="M358" i="8"/>
  <c r="M359" i="8"/>
  <c r="M360" i="8"/>
  <c r="M361" i="8"/>
  <c r="M362" i="8"/>
  <c r="M363" i="8"/>
  <c r="M364" i="8"/>
  <c r="M365" i="8"/>
  <c r="M366" i="8"/>
  <c r="M367" i="8"/>
  <c r="M368" i="8"/>
  <c r="M369" i="8"/>
  <c r="M370" i="8"/>
  <c r="M371" i="8"/>
  <c r="M372" i="8"/>
  <c r="M373" i="8"/>
  <c r="M374" i="8"/>
  <c r="M375" i="8"/>
  <c r="M376" i="8"/>
  <c r="M377" i="8"/>
  <c r="M378" i="8"/>
  <c r="M379" i="8"/>
  <c r="M380" i="8"/>
  <c r="M381" i="8"/>
  <c r="M382" i="8"/>
  <c r="M383" i="8"/>
  <c r="M384" i="8"/>
  <c r="M385" i="8"/>
  <c r="M386" i="8"/>
  <c r="M387" i="8"/>
  <c r="M388" i="8"/>
  <c r="M389" i="8"/>
  <c r="M390" i="8"/>
  <c r="M391" i="8"/>
  <c r="M392" i="8"/>
  <c r="M393" i="8"/>
  <c r="M394" i="8"/>
  <c r="M395" i="8"/>
  <c r="M396" i="8"/>
  <c r="M397" i="8"/>
  <c r="M398" i="8"/>
  <c r="M399" i="8"/>
  <c r="M400" i="8"/>
  <c r="M401" i="8"/>
  <c r="M402" i="8"/>
  <c r="M403" i="8"/>
  <c r="M404" i="8"/>
  <c r="M405" i="8"/>
  <c r="M406" i="8"/>
  <c r="M407" i="8"/>
  <c r="M408" i="8"/>
  <c r="M409" i="8"/>
  <c r="M410" i="8"/>
  <c r="M411" i="8"/>
  <c r="M412" i="8"/>
  <c r="M413" i="8"/>
  <c r="M414" i="8"/>
  <c r="M415" i="8"/>
  <c r="M416" i="8"/>
  <c r="M417" i="8"/>
  <c r="M418" i="8"/>
  <c r="M419" i="8"/>
  <c r="M420" i="8"/>
  <c r="M421" i="8"/>
  <c r="M422" i="8"/>
  <c r="M423" i="8"/>
  <c r="M424" i="8"/>
  <c r="M425" i="8"/>
  <c r="M426" i="8"/>
  <c r="M427" i="8"/>
  <c r="M428" i="8"/>
  <c r="M429" i="8"/>
  <c r="M430" i="8"/>
  <c r="M431" i="8"/>
  <c r="M432" i="8"/>
  <c r="M433" i="8"/>
  <c r="M434" i="8"/>
  <c r="M435" i="8"/>
  <c r="M436" i="8"/>
  <c r="M437" i="8"/>
  <c r="M438" i="8"/>
  <c r="M439" i="8"/>
  <c r="M440" i="8"/>
  <c r="M441" i="8"/>
  <c r="M442" i="8"/>
  <c r="M443" i="8"/>
  <c r="M444" i="8"/>
  <c r="M445" i="8"/>
  <c r="M446" i="8"/>
  <c r="M447" i="8"/>
  <c r="M448" i="8"/>
  <c r="M449" i="8"/>
  <c r="M450" i="8"/>
  <c r="M451" i="8"/>
  <c r="M452" i="8"/>
  <c r="M453" i="8"/>
  <c r="M454" i="8"/>
  <c r="M455" i="8"/>
  <c r="M456" i="8"/>
  <c r="M457" i="8"/>
  <c r="M458" i="8"/>
  <c r="M459" i="8"/>
  <c r="M460" i="8"/>
  <c r="M461" i="8"/>
  <c r="M462" i="8"/>
  <c r="M463" i="8"/>
  <c r="M464" i="8"/>
  <c r="M465" i="8"/>
  <c r="M466" i="8"/>
  <c r="M467" i="8"/>
  <c r="M468" i="8"/>
  <c r="M469" i="8"/>
  <c r="M470" i="8"/>
  <c r="M471" i="8"/>
  <c r="M472" i="8"/>
  <c r="M473" i="8"/>
  <c r="M474" i="8"/>
  <c r="M475" i="8"/>
  <c r="M476" i="8"/>
  <c r="M477" i="8"/>
  <c r="M478" i="8"/>
  <c r="M479" i="8"/>
  <c r="M480" i="8"/>
  <c r="M481" i="8"/>
  <c r="M482" i="8"/>
  <c r="M483" i="8"/>
  <c r="M484" i="8"/>
  <c r="M485" i="8"/>
  <c r="M486" i="8"/>
  <c r="M487" i="8"/>
  <c r="M488" i="8"/>
  <c r="M489" i="8"/>
  <c r="M490" i="8"/>
  <c r="M491" i="8"/>
  <c r="M492" i="8"/>
  <c r="M493" i="8"/>
  <c r="M494" i="8"/>
  <c r="M495" i="8"/>
  <c r="M496" i="8"/>
  <c r="M497" i="8"/>
  <c r="M498" i="8"/>
  <c r="M499" i="8"/>
  <c r="M500" i="8"/>
  <c r="M501" i="8"/>
  <c r="M502" i="8"/>
  <c r="M503" i="8"/>
  <c r="M504" i="8"/>
  <c r="M505" i="8"/>
  <c r="M506" i="8"/>
  <c r="M507" i="8"/>
  <c r="M508" i="8"/>
  <c r="M509" i="8"/>
  <c r="M510" i="8"/>
  <c r="M511" i="8"/>
  <c r="M512" i="8"/>
  <c r="M513" i="8"/>
  <c r="M514" i="8"/>
  <c r="M515" i="8"/>
  <c r="M516" i="8"/>
  <c r="M517" i="8"/>
  <c r="M518" i="8"/>
  <c r="M519" i="8"/>
  <c r="M520" i="8"/>
  <c r="M521" i="8"/>
  <c r="M522" i="8"/>
  <c r="M523" i="8"/>
  <c r="M524" i="8"/>
  <c r="M525" i="8"/>
  <c r="M526" i="8"/>
  <c r="M527" i="8"/>
  <c r="M528" i="8"/>
  <c r="M529" i="8"/>
  <c r="M530" i="8"/>
  <c r="M531" i="8"/>
  <c r="M532" i="8"/>
  <c r="M533" i="8"/>
  <c r="M534" i="8"/>
  <c r="M535" i="8"/>
  <c r="M536" i="8"/>
  <c r="M537" i="8"/>
  <c r="M538" i="8"/>
  <c r="M539" i="8"/>
  <c r="M540" i="8"/>
  <c r="M541" i="8"/>
  <c r="M542" i="8"/>
  <c r="M543" i="8"/>
  <c r="M544" i="8"/>
  <c r="M545" i="8"/>
  <c r="M546" i="8"/>
  <c r="M547" i="8"/>
  <c r="M548" i="8"/>
  <c r="M549" i="8"/>
  <c r="M550" i="8"/>
  <c r="M551" i="8"/>
  <c r="M552" i="8"/>
  <c r="M553" i="8"/>
  <c r="M554" i="8"/>
  <c r="M555" i="8"/>
  <c r="M556" i="8"/>
  <c r="M557" i="8"/>
  <c r="M558" i="8"/>
  <c r="M559" i="8"/>
  <c r="M560" i="8"/>
  <c r="M561" i="8"/>
  <c r="M562" i="8"/>
  <c r="M563" i="8"/>
  <c r="M564" i="8"/>
  <c r="M565" i="8"/>
  <c r="M566" i="8"/>
  <c r="M567" i="8"/>
  <c r="M568" i="8"/>
  <c r="M569" i="8"/>
  <c r="M570" i="8"/>
  <c r="M571" i="8"/>
  <c r="M572" i="8"/>
  <c r="M573" i="8"/>
  <c r="M574" i="8"/>
  <c r="M575" i="8"/>
  <c r="M576" i="8"/>
  <c r="M577" i="8"/>
  <c r="M578" i="8"/>
  <c r="M579" i="8"/>
  <c r="M580" i="8"/>
  <c r="M581" i="8"/>
  <c r="M582" i="8"/>
  <c r="M583" i="8"/>
  <c r="M584" i="8"/>
  <c r="M585" i="8"/>
  <c r="M586" i="8"/>
  <c r="M587" i="8"/>
  <c r="M588" i="8"/>
  <c r="M589" i="8"/>
  <c r="M590" i="8"/>
  <c r="M591" i="8"/>
  <c r="M592" i="8"/>
  <c r="M593" i="8"/>
  <c r="M594" i="8"/>
  <c r="M595" i="8"/>
  <c r="M596" i="8"/>
  <c r="M597" i="8"/>
  <c r="M598" i="8"/>
  <c r="M599" i="8"/>
  <c r="M600" i="8"/>
  <c r="M601" i="8"/>
  <c r="M602" i="8"/>
  <c r="M603" i="8"/>
  <c r="M604" i="8"/>
  <c r="M605" i="8"/>
  <c r="M606" i="8"/>
  <c r="M607" i="8"/>
  <c r="M608" i="8"/>
  <c r="M609" i="8"/>
  <c r="M610" i="8"/>
  <c r="M611" i="8"/>
  <c r="M612" i="8"/>
  <c r="M613" i="8"/>
  <c r="M614" i="8"/>
  <c r="M615" i="8"/>
  <c r="M616" i="8"/>
  <c r="M617" i="8"/>
  <c r="M618" i="8"/>
  <c r="M619" i="8"/>
  <c r="M620" i="8"/>
  <c r="M621" i="8"/>
  <c r="M622" i="8"/>
  <c r="M623" i="8"/>
  <c r="M624" i="8"/>
  <c r="M625" i="8"/>
  <c r="M626" i="8"/>
  <c r="M627" i="8"/>
  <c r="M628" i="8"/>
  <c r="M629" i="8"/>
  <c r="M630" i="8"/>
  <c r="M631" i="8"/>
  <c r="M632" i="8"/>
  <c r="M633" i="8"/>
  <c r="M634" i="8"/>
  <c r="M635" i="8"/>
  <c r="M636" i="8"/>
  <c r="M637" i="8"/>
  <c r="M638" i="8"/>
  <c r="M639" i="8"/>
  <c r="M640" i="8"/>
  <c r="M641" i="8"/>
  <c r="M642" i="8"/>
  <c r="M643" i="8"/>
  <c r="M644" i="8"/>
  <c r="M645" i="8"/>
  <c r="M646" i="8"/>
  <c r="M647" i="8"/>
  <c r="M648" i="8"/>
  <c r="M649" i="8"/>
  <c r="M650" i="8"/>
  <c r="M651" i="8"/>
  <c r="M652" i="8"/>
  <c r="M653" i="8"/>
  <c r="M654" i="8"/>
  <c r="M655" i="8"/>
  <c r="M656" i="8"/>
  <c r="M657" i="8"/>
  <c r="M658" i="8"/>
  <c r="M659" i="8"/>
  <c r="M660" i="8"/>
  <c r="M661" i="8"/>
  <c r="M662" i="8"/>
  <c r="M663" i="8"/>
  <c r="M664" i="8"/>
  <c r="M665" i="8"/>
  <c r="M666" i="8"/>
  <c r="M667" i="8"/>
  <c r="M668" i="8"/>
  <c r="M669" i="8"/>
  <c r="M670" i="8"/>
  <c r="M671" i="8"/>
  <c r="M673" i="8"/>
  <c r="M674" i="8"/>
  <c r="M675" i="8"/>
  <c r="M676" i="8"/>
  <c r="M677" i="8"/>
  <c r="M678" i="8"/>
  <c r="M679" i="8"/>
  <c r="M680" i="8"/>
  <c r="M681" i="8"/>
  <c r="M682" i="8"/>
  <c r="M683" i="8"/>
  <c r="M684" i="8"/>
  <c r="M685" i="8"/>
  <c r="M686" i="8"/>
  <c r="M687" i="8"/>
  <c r="M688" i="8"/>
  <c r="M689" i="8"/>
  <c r="M690" i="8"/>
  <c r="M691" i="8"/>
  <c r="M692" i="8"/>
  <c r="M693" i="8"/>
  <c r="M694" i="8"/>
  <c r="M695" i="8"/>
  <c r="M696" i="8"/>
  <c r="M697" i="8"/>
  <c r="M698" i="8"/>
  <c r="M699" i="8"/>
  <c r="M700" i="8"/>
  <c r="M701" i="8"/>
  <c r="M702" i="8"/>
  <c r="M703" i="8"/>
  <c r="M704" i="8"/>
  <c r="M705" i="8"/>
  <c r="M706" i="8"/>
  <c r="M707" i="8"/>
  <c r="M708" i="8"/>
  <c r="M709" i="8"/>
  <c r="M710" i="8"/>
  <c r="M711" i="8"/>
  <c r="M712" i="8"/>
  <c r="M713" i="8"/>
  <c r="M714" i="8"/>
  <c r="M3" i="8"/>
  <c r="M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M88" i="8"/>
  <c r="M89" i="8"/>
  <c r="M90" i="8"/>
  <c r="M91" i="8"/>
  <c r="M92" i="8"/>
  <c r="M93" i="8"/>
  <c r="M94" i="8"/>
  <c r="M95" i="8"/>
  <c r="M96" i="8"/>
  <c r="M97" i="8"/>
  <c r="M98" i="8"/>
  <c r="M99" i="8"/>
  <c r="M100" i="8"/>
  <c r="M101" i="8"/>
  <c r="M102" i="8"/>
  <c r="M103" i="8"/>
  <c r="M104" i="8"/>
  <c r="M105" i="8"/>
  <c r="M106" i="8"/>
  <c r="M107" i="8"/>
  <c r="M108" i="8"/>
  <c r="M109" i="8"/>
  <c r="M110" i="8"/>
  <c r="M111" i="8"/>
  <c r="M112" i="8"/>
  <c r="M113" i="8"/>
  <c r="M114" i="8"/>
  <c r="M115" i="8"/>
  <c r="M116" i="8"/>
  <c r="M117" i="8"/>
  <c r="M118" i="8"/>
  <c r="M119" i="8"/>
  <c r="M120" i="8"/>
  <c r="M121" i="8"/>
  <c r="M122" i="8"/>
  <c r="M123" i="8"/>
  <c r="M124" i="8"/>
  <c r="M125" i="8"/>
  <c r="M126" i="8"/>
  <c r="M127" i="8"/>
  <c r="M128" i="8"/>
  <c r="M129" i="8"/>
  <c r="M130" i="8"/>
  <c r="M131" i="8"/>
  <c r="M132" i="8"/>
  <c r="M133" i="8"/>
  <c r="M134" i="8"/>
  <c r="M135" i="8"/>
  <c r="M136" i="8"/>
  <c r="M137" i="8"/>
  <c r="M138" i="8"/>
  <c r="M139" i="8"/>
  <c r="M140" i="8"/>
  <c r="M141" i="8"/>
  <c r="M142" i="8"/>
  <c r="M143" i="8"/>
  <c r="M144" i="8"/>
  <c r="M145" i="8"/>
  <c r="M146" i="8"/>
  <c r="M147" i="8"/>
  <c r="M148" i="8"/>
  <c r="M149" i="8"/>
  <c r="M150" i="8"/>
  <c r="M151" i="8"/>
  <c r="M152" i="8"/>
  <c r="M153" i="8"/>
  <c r="M154" i="8"/>
  <c r="M155" i="8"/>
  <c r="M156" i="8"/>
  <c r="M157" i="8"/>
  <c r="M158" i="8"/>
  <c r="M159" i="8"/>
  <c r="M160" i="8"/>
  <c r="M161" i="8"/>
  <c r="M162" i="8"/>
  <c r="M163" i="8"/>
  <c r="M164" i="8"/>
  <c r="M165" i="8"/>
  <c r="M166" i="8"/>
  <c r="M167" i="8"/>
  <c r="M168" i="8"/>
  <c r="M169" i="8"/>
  <c r="M170" i="8"/>
  <c r="M171" i="8"/>
  <c r="M172" i="8"/>
  <c r="M173" i="8"/>
  <c r="M174" i="8"/>
  <c r="M175" i="8"/>
  <c r="M176" i="8"/>
  <c r="M177" i="8"/>
  <c r="M178" i="8"/>
  <c r="M179" i="8"/>
  <c r="M180" i="8"/>
  <c r="M181" i="8"/>
  <c r="M182" i="8"/>
  <c r="M183" i="8"/>
  <c r="M184" i="8"/>
  <c r="M185" i="8"/>
  <c r="M186" i="8"/>
  <c r="M187" i="8"/>
  <c r="M188" i="8"/>
  <c r="M189" i="8"/>
  <c r="M190" i="8"/>
  <c r="M191" i="8"/>
  <c r="M192" i="8"/>
  <c r="M193" i="8"/>
  <c r="M194" i="8"/>
  <c r="M195" i="8"/>
  <c r="M196" i="8"/>
  <c r="M197" i="8"/>
  <c r="M198" i="8"/>
  <c r="M199" i="8"/>
  <c r="M200" i="8"/>
  <c r="M201" i="8"/>
  <c r="M202" i="8"/>
  <c r="M203" i="8"/>
  <c r="M204" i="8"/>
  <c r="M205" i="8"/>
  <c r="M206" i="8"/>
  <c r="M207" i="8"/>
  <c r="M208" i="8"/>
  <c r="M209" i="8"/>
  <c r="M210" i="8"/>
  <c r="M211" i="8"/>
  <c r="M212" i="8"/>
  <c r="M213" i="8"/>
  <c r="M214" i="8"/>
  <c r="M215" i="8"/>
  <c r="M216" i="8"/>
  <c r="M217" i="8"/>
  <c r="M218" i="8"/>
  <c r="M219" i="8"/>
  <c r="M220" i="8"/>
  <c r="M221" i="8"/>
  <c r="M222" i="8"/>
  <c r="M223" i="8"/>
  <c r="M224" i="8"/>
  <c r="M225" i="8"/>
  <c r="M226" i="8"/>
  <c r="M227" i="8"/>
  <c r="M228" i="8"/>
  <c r="M229" i="8"/>
  <c r="M230" i="8"/>
  <c r="M231" i="8"/>
  <c r="M232" i="8"/>
  <c r="M233" i="8"/>
  <c r="M234" i="8"/>
  <c r="M235" i="8"/>
  <c r="M236" i="8"/>
  <c r="M237" i="8"/>
  <c r="I4" i="8" l="1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8" i="8"/>
  <c r="I169" i="8"/>
  <c r="I170" i="8"/>
  <c r="I171" i="8"/>
  <c r="I172" i="8"/>
  <c r="I173" i="8"/>
  <c r="I174" i="8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I193" i="8"/>
  <c r="I194" i="8"/>
  <c r="I195" i="8"/>
  <c r="I196" i="8"/>
  <c r="I197" i="8"/>
  <c r="I198" i="8"/>
  <c r="I199" i="8"/>
  <c r="I200" i="8"/>
  <c r="I201" i="8"/>
  <c r="I202" i="8"/>
  <c r="I203" i="8"/>
  <c r="I204" i="8"/>
  <c r="I205" i="8"/>
  <c r="I206" i="8"/>
  <c r="I207" i="8"/>
  <c r="I208" i="8"/>
  <c r="I209" i="8"/>
  <c r="I210" i="8"/>
  <c r="I211" i="8"/>
  <c r="I212" i="8"/>
  <c r="I213" i="8"/>
  <c r="I214" i="8"/>
  <c r="I215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I415" i="8"/>
  <c r="I416" i="8"/>
  <c r="I417" i="8"/>
  <c r="I418" i="8"/>
  <c r="I419" i="8"/>
  <c r="I420" i="8"/>
  <c r="I421" i="8"/>
  <c r="I422" i="8"/>
  <c r="I423" i="8"/>
  <c r="I424" i="8"/>
  <c r="I425" i="8"/>
  <c r="I426" i="8"/>
  <c r="I427" i="8"/>
  <c r="I428" i="8"/>
  <c r="I429" i="8"/>
  <c r="I430" i="8"/>
  <c r="I431" i="8"/>
  <c r="I432" i="8"/>
  <c r="I433" i="8"/>
  <c r="I434" i="8"/>
  <c r="I435" i="8"/>
  <c r="I436" i="8"/>
  <c r="I437" i="8"/>
  <c r="I438" i="8"/>
  <c r="I439" i="8"/>
  <c r="I440" i="8"/>
  <c r="I441" i="8"/>
  <c r="I442" i="8"/>
  <c r="I443" i="8"/>
  <c r="I444" i="8"/>
  <c r="I445" i="8"/>
  <c r="I446" i="8"/>
  <c r="I447" i="8"/>
  <c r="I448" i="8"/>
  <c r="I449" i="8"/>
  <c r="I450" i="8"/>
  <c r="I451" i="8"/>
  <c r="I452" i="8"/>
  <c r="I453" i="8"/>
  <c r="I454" i="8"/>
  <c r="I455" i="8"/>
  <c r="I456" i="8"/>
  <c r="I457" i="8"/>
  <c r="I458" i="8"/>
  <c r="I459" i="8"/>
  <c r="I460" i="8"/>
  <c r="I461" i="8"/>
  <c r="I462" i="8"/>
  <c r="I463" i="8"/>
  <c r="I464" i="8"/>
  <c r="I465" i="8"/>
  <c r="I466" i="8"/>
  <c r="I467" i="8"/>
  <c r="I468" i="8"/>
  <c r="I469" i="8"/>
  <c r="I470" i="8"/>
  <c r="I471" i="8"/>
  <c r="I472" i="8"/>
  <c r="I473" i="8"/>
  <c r="I474" i="8"/>
  <c r="I475" i="8"/>
  <c r="I476" i="8"/>
  <c r="I477" i="8"/>
  <c r="I478" i="8"/>
  <c r="I479" i="8"/>
  <c r="I480" i="8"/>
  <c r="I481" i="8"/>
  <c r="I482" i="8"/>
  <c r="I483" i="8"/>
  <c r="I484" i="8"/>
  <c r="I485" i="8"/>
  <c r="I486" i="8"/>
  <c r="I487" i="8"/>
  <c r="I488" i="8"/>
  <c r="I489" i="8"/>
  <c r="I490" i="8"/>
  <c r="I491" i="8"/>
  <c r="I492" i="8"/>
  <c r="I493" i="8"/>
  <c r="I494" i="8"/>
  <c r="I495" i="8"/>
  <c r="I496" i="8"/>
  <c r="I497" i="8"/>
  <c r="I498" i="8"/>
  <c r="I499" i="8"/>
  <c r="I500" i="8"/>
  <c r="I501" i="8"/>
  <c r="I502" i="8"/>
  <c r="I503" i="8"/>
  <c r="I504" i="8"/>
  <c r="I505" i="8"/>
  <c r="I506" i="8"/>
  <c r="I507" i="8"/>
  <c r="I508" i="8"/>
  <c r="I509" i="8"/>
  <c r="I510" i="8"/>
  <c r="I511" i="8"/>
  <c r="I512" i="8"/>
  <c r="I513" i="8"/>
  <c r="I514" i="8"/>
  <c r="I515" i="8"/>
  <c r="I516" i="8"/>
  <c r="I517" i="8"/>
  <c r="I518" i="8"/>
  <c r="I519" i="8"/>
  <c r="I520" i="8"/>
  <c r="I521" i="8"/>
  <c r="I522" i="8"/>
  <c r="I523" i="8"/>
  <c r="I524" i="8"/>
  <c r="I525" i="8"/>
  <c r="I526" i="8"/>
  <c r="I527" i="8"/>
  <c r="I528" i="8"/>
  <c r="I529" i="8"/>
  <c r="I530" i="8"/>
  <c r="I531" i="8"/>
  <c r="I532" i="8"/>
  <c r="I533" i="8"/>
  <c r="I534" i="8"/>
  <c r="I535" i="8"/>
  <c r="I536" i="8"/>
  <c r="I537" i="8"/>
  <c r="I538" i="8"/>
  <c r="I539" i="8"/>
  <c r="I540" i="8"/>
  <c r="I541" i="8"/>
  <c r="I542" i="8"/>
  <c r="I543" i="8"/>
  <c r="I544" i="8"/>
  <c r="I545" i="8"/>
  <c r="I546" i="8"/>
  <c r="I547" i="8"/>
  <c r="I548" i="8"/>
  <c r="I549" i="8"/>
  <c r="I550" i="8"/>
  <c r="I551" i="8"/>
  <c r="I552" i="8"/>
  <c r="I553" i="8"/>
  <c r="I554" i="8"/>
  <c r="I555" i="8"/>
  <c r="I556" i="8"/>
  <c r="I557" i="8"/>
  <c r="I558" i="8"/>
  <c r="I559" i="8"/>
  <c r="I560" i="8"/>
  <c r="I561" i="8"/>
  <c r="I562" i="8"/>
  <c r="I563" i="8"/>
  <c r="I564" i="8"/>
  <c r="I565" i="8"/>
  <c r="I566" i="8"/>
  <c r="I567" i="8"/>
  <c r="I568" i="8"/>
  <c r="I569" i="8"/>
  <c r="I570" i="8"/>
  <c r="I571" i="8"/>
  <c r="I572" i="8"/>
  <c r="I573" i="8"/>
  <c r="I574" i="8"/>
  <c r="I575" i="8"/>
  <c r="I576" i="8"/>
  <c r="I577" i="8"/>
  <c r="I578" i="8"/>
  <c r="I579" i="8"/>
  <c r="I580" i="8"/>
  <c r="I581" i="8"/>
  <c r="I582" i="8"/>
  <c r="I583" i="8"/>
  <c r="I584" i="8"/>
  <c r="I585" i="8"/>
  <c r="I586" i="8"/>
  <c r="I587" i="8"/>
  <c r="I588" i="8"/>
  <c r="I589" i="8"/>
  <c r="I590" i="8"/>
  <c r="I591" i="8"/>
  <c r="I592" i="8"/>
  <c r="I593" i="8"/>
  <c r="I594" i="8"/>
  <c r="I595" i="8"/>
  <c r="I596" i="8"/>
  <c r="I597" i="8"/>
  <c r="I598" i="8"/>
  <c r="I599" i="8"/>
  <c r="I600" i="8"/>
  <c r="I601" i="8"/>
  <c r="I602" i="8"/>
  <c r="I603" i="8"/>
  <c r="I604" i="8"/>
  <c r="I605" i="8"/>
  <c r="I606" i="8"/>
  <c r="I607" i="8"/>
  <c r="I608" i="8"/>
  <c r="I609" i="8"/>
  <c r="I610" i="8"/>
  <c r="I611" i="8"/>
  <c r="I612" i="8"/>
  <c r="I613" i="8"/>
  <c r="I614" i="8"/>
  <c r="I615" i="8"/>
  <c r="I616" i="8"/>
  <c r="I617" i="8"/>
  <c r="I618" i="8"/>
  <c r="I619" i="8"/>
  <c r="I620" i="8"/>
  <c r="I621" i="8"/>
  <c r="I622" i="8"/>
  <c r="I623" i="8"/>
  <c r="I624" i="8"/>
  <c r="I625" i="8"/>
  <c r="I626" i="8"/>
  <c r="I627" i="8"/>
  <c r="I628" i="8"/>
  <c r="I629" i="8"/>
  <c r="I630" i="8"/>
  <c r="I631" i="8"/>
  <c r="I632" i="8"/>
  <c r="I633" i="8"/>
  <c r="I634" i="8"/>
  <c r="I635" i="8"/>
  <c r="I636" i="8"/>
  <c r="I637" i="8"/>
  <c r="I638" i="8"/>
  <c r="I639" i="8"/>
  <c r="I640" i="8"/>
  <c r="I641" i="8"/>
  <c r="I642" i="8"/>
  <c r="I643" i="8"/>
  <c r="I644" i="8"/>
  <c r="I645" i="8"/>
  <c r="I646" i="8"/>
  <c r="I647" i="8"/>
  <c r="I648" i="8"/>
  <c r="I649" i="8"/>
  <c r="I650" i="8"/>
  <c r="I651" i="8"/>
  <c r="I652" i="8"/>
  <c r="I653" i="8"/>
  <c r="I654" i="8"/>
  <c r="I655" i="8"/>
  <c r="I656" i="8"/>
  <c r="I657" i="8"/>
  <c r="I658" i="8"/>
  <c r="I659" i="8"/>
  <c r="I660" i="8"/>
  <c r="I661" i="8"/>
  <c r="I662" i="8"/>
  <c r="I663" i="8"/>
  <c r="I664" i="8"/>
  <c r="I665" i="8"/>
  <c r="I666" i="8"/>
  <c r="I667" i="8"/>
  <c r="I668" i="8"/>
  <c r="I669" i="8"/>
  <c r="I670" i="8"/>
  <c r="I671" i="8"/>
  <c r="I672" i="8"/>
  <c r="I673" i="8"/>
  <c r="I674" i="8"/>
  <c r="I675" i="8"/>
  <c r="I676" i="8"/>
  <c r="I677" i="8"/>
  <c r="I678" i="8"/>
  <c r="I679" i="8"/>
  <c r="I680" i="8"/>
  <c r="I681" i="8"/>
  <c r="I682" i="8"/>
  <c r="I683" i="8"/>
  <c r="I684" i="8"/>
  <c r="I685" i="8"/>
  <c r="I686" i="8"/>
  <c r="I687" i="8"/>
  <c r="I688" i="8"/>
  <c r="I689" i="8"/>
  <c r="I690" i="8"/>
  <c r="I691" i="8"/>
  <c r="I692" i="8"/>
  <c r="I693" i="8"/>
  <c r="I694" i="8"/>
  <c r="I695" i="8"/>
  <c r="I696" i="8"/>
  <c r="I697" i="8"/>
  <c r="I698" i="8"/>
  <c r="I699" i="8"/>
  <c r="I700" i="8"/>
  <c r="I701" i="8"/>
  <c r="I702" i="8"/>
  <c r="I703" i="8"/>
  <c r="I704" i="8"/>
  <c r="I705" i="8"/>
  <c r="I706" i="8"/>
  <c r="I707" i="8"/>
  <c r="I708" i="8"/>
  <c r="I709" i="8"/>
  <c r="I710" i="8"/>
  <c r="I711" i="8"/>
  <c r="I712" i="8"/>
  <c r="I713" i="8"/>
  <c r="I714" i="8"/>
  <c r="I3" i="8"/>
  <c r="U3" i="8" l="1"/>
  <c r="T3" i="8"/>
  <c r="S3" i="8"/>
  <c r="R3" i="8"/>
  <c r="Q3" i="8"/>
  <c r="O3" i="8"/>
  <c r="N3" i="8"/>
  <c r="L3" i="8"/>
  <c r="K3" i="8"/>
  <c r="J3" i="8"/>
  <c r="H3" i="8"/>
  <c r="O347" i="8"/>
  <c r="K349" i="8"/>
  <c r="K351" i="8"/>
  <c r="K353" i="8"/>
  <c r="K355" i="8"/>
  <c r="K357" i="8"/>
  <c r="K359" i="8"/>
  <c r="K361" i="8"/>
  <c r="K363" i="8"/>
  <c r="K365" i="8"/>
  <c r="K367" i="8"/>
  <c r="K600" i="8"/>
  <c r="K604" i="8"/>
  <c r="K608" i="8"/>
  <c r="K612" i="8"/>
  <c r="K616" i="8"/>
  <c r="K620" i="8"/>
  <c r="K624" i="8"/>
  <c r="K628" i="8"/>
  <c r="K632" i="8"/>
  <c r="K636" i="8"/>
  <c r="K640" i="8"/>
  <c r="K644" i="8"/>
  <c r="K648" i="8"/>
  <c r="K652" i="8"/>
  <c r="K658" i="8"/>
  <c r="K662" i="8"/>
  <c r="K666" i="8"/>
  <c r="K670" i="8"/>
  <c r="K674" i="8"/>
  <c r="K680" i="8"/>
  <c r="K684" i="8"/>
  <c r="K688" i="8"/>
  <c r="K690" i="8"/>
  <c r="K694" i="8"/>
  <c r="K698" i="8"/>
  <c r="K702" i="8"/>
  <c r="K706" i="8"/>
  <c r="K710" i="8"/>
  <c r="H714" i="8" l="1"/>
  <c r="J714" i="8"/>
  <c r="L714" i="8"/>
  <c r="N714" i="8"/>
  <c r="Q714" i="8"/>
  <c r="S714" i="8"/>
  <c r="U714" i="8"/>
  <c r="H712" i="8"/>
  <c r="J712" i="8"/>
  <c r="L712" i="8"/>
  <c r="N712" i="8"/>
  <c r="Q712" i="8"/>
  <c r="S712" i="8"/>
  <c r="U712" i="8"/>
  <c r="H708" i="8"/>
  <c r="J708" i="8"/>
  <c r="L708" i="8"/>
  <c r="N708" i="8"/>
  <c r="Q708" i="8"/>
  <c r="S708" i="8"/>
  <c r="U708" i="8"/>
  <c r="H704" i="8"/>
  <c r="J704" i="8"/>
  <c r="L704" i="8"/>
  <c r="N704" i="8"/>
  <c r="Q704" i="8"/>
  <c r="S704" i="8"/>
  <c r="U704" i="8"/>
  <c r="H700" i="8"/>
  <c r="J700" i="8"/>
  <c r="L700" i="8"/>
  <c r="N700" i="8"/>
  <c r="Q700" i="8"/>
  <c r="S700" i="8"/>
  <c r="U700" i="8"/>
  <c r="H696" i="8"/>
  <c r="J696" i="8"/>
  <c r="L696" i="8"/>
  <c r="N696" i="8"/>
  <c r="Q696" i="8"/>
  <c r="S696" i="8"/>
  <c r="U696" i="8"/>
  <c r="H692" i="8"/>
  <c r="J692" i="8"/>
  <c r="L692" i="8"/>
  <c r="N692" i="8"/>
  <c r="Q692" i="8"/>
  <c r="S692" i="8"/>
  <c r="U692" i="8"/>
  <c r="H686" i="8"/>
  <c r="J686" i="8"/>
  <c r="L686" i="8"/>
  <c r="N686" i="8"/>
  <c r="Q686" i="8"/>
  <c r="S686" i="8"/>
  <c r="U686" i="8"/>
  <c r="H682" i="8"/>
  <c r="J682" i="8"/>
  <c r="L682" i="8"/>
  <c r="N682" i="8"/>
  <c r="Q682" i="8"/>
  <c r="S682" i="8"/>
  <c r="U682" i="8"/>
  <c r="H678" i="8"/>
  <c r="J678" i="8"/>
  <c r="L678" i="8"/>
  <c r="N678" i="8"/>
  <c r="Q678" i="8"/>
  <c r="S678" i="8"/>
  <c r="U678" i="8"/>
  <c r="H676" i="8"/>
  <c r="J676" i="8"/>
  <c r="L676" i="8"/>
  <c r="N676" i="8"/>
  <c r="Q676" i="8"/>
  <c r="S676" i="8"/>
  <c r="U676" i="8"/>
  <c r="H672" i="8"/>
  <c r="J672" i="8"/>
  <c r="L672" i="8"/>
  <c r="N672" i="8"/>
  <c r="Q672" i="8"/>
  <c r="S672" i="8"/>
  <c r="U672" i="8"/>
  <c r="H668" i="8"/>
  <c r="J668" i="8"/>
  <c r="L668" i="8"/>
  <c r="N668" i="8"/>
  <c r="Q668" i="8"/>
  <c r="S668" i="8"/>
  <c r="U668" i="8"/>
  <c r="H664" i="8"/>
  <c r="J664" i="8"/>
  <c r="L664" i="8"/>
  <c r="N664" i="8"/>
  <c r="Q664" i="8"/>
  <c r="S664" i="8"/>
  <c r="U664" i="8"/>
  <c r="H660" i="8"/>
  <c r="J660" i="8"/>
  <c r="L660" i="8"/>
  <c r="N660" i="8"/>
  <c r="Q660" i="8"/>
  <c r="S660" i="8"/>
  <c r="U660" i="8"/>
  <c r="H656" i="8"/>
  <c r="J656" i="8"/>
  <c r="L656" i="8"/>
  <c r="N656" i="8"/>
  <c r="Q656" i="8"/>
  <c r="S656" i="8"/>
  <c r="U656" i="8"/>
  <c r="H654" i="8"/>
  <c r="J654" i="8"/>
  <c r="L654" i="8"/>
  <c r="N654" i="8"/>
  <c r="Q654" i="8"/>
  <c r="S654" i="8"/>
  <c r="U654" i="8"/>
  <c r="H650" i="8"/>
  <c r="J650" i="8"/>
  <c r="L650" i="8"/>
  <c r="N650" i="8"/>
  <c r="Q650" i="8"/>
  <c r="S650" i="8"/>
  <c r="U650" i="8"/>
  <c r="H646" i="8"/>
  <c r="J646" i="8"/>
  <c r="L646" i="8"/>
  <c r="N646" i="8"/>
  <c r="Q646" i="8"/>
  <c r="S646" i="8"/>
  <c r="U646" i="8"/>
  <c r="H642" i="8"/>
  <c r="J642" i="8"/>
  <c r="L642" i="8"/>
  <c r="N642" i="8"/>
  <c r="Q642" i="8"/>
  <c r="S642" i="8"/>
  <c r="U642" i="8"/>
  <c r="H638" i="8"/>
  <c r="J638" i="8"/>
  <c r="L638" i="8"/>
  <c r="N638" i="8"/>
  <c r="Q638" i="8"/>
  <c r="S638" i="8"/>
  <c r="U638" i="8"/>
  <c r="H634" i="8"/>
  <c r="J634" i="8"/>
  <c r="L634" i="8"/>
  <c r="N634" i="8"/>
  <c r="Q634" i="8"/>
  <c r="S634" i="8"/>
  <c r="U634" i="8"/>
  <c r="H630" i="8"/>
  <c r="J630" i="8"/>
  <c r="L630" i="8"/>
  <c r="N630" i="8"/>
  <c r="Q630" i="8"/>
  <c r="S630" i="8"/>
  <c r="U630" i="8"/>
  <c r="H626" i="8"/>
  <c r="J626" i="8"/>
  <c r="L626" i="8"/>
  <c r="N626" i="8"/>
  <c r="Q626" i="8"/>
  <c r="S626" i="8"/>
  <c r="U626" i="8"/>
  <c r="H622" i="8"/>
  <c r="J622" i="8"/>
  <c r="L622" i="8"/>
  <c r="N622" i="8"/>
  <c r="Q622" i="8"/>
  <c r="S622" i="8"/>
  <c r="U622" i="8"/>
  <c r="H618" i="8"/>
  <c r="J618" i="8"/>
  <c r="L618" i="8"/>
  <c r="N618" i="8"/>
  <c r="Q618" i="8"/>
  <c r="S618" i="8"/>
  <c r="U618" i="8"/>
  <c r="H614" i="8"/>
  <c r="J614" i="8"/>
  <c r="L614" i="8"/>
  <c r="N614" i="8"/>
  <c r="Q614" i="8"/>
  <c r="S614" i="8"/>
  <c r="U614" i="8"/>
  <c r="H610" i="8"/>
  <c r="J610" i="8"/>
  <c r="L610" i="8"/>
  <c r="N610" i="8"/>
  <c r="Q610" i="8"/>
  <c r="S610" i="8"/>
  <c r="U610" i="8"/>
  <c r="H606" i="8"/>
  <c r="J606" i="8"/>
  <c r="L606" i="8"/>
  <c r="N606" i="8"/>
  <c r="Q606" i="8"/>
  <c r="S606" i="8"/>
  <c r="U606" i="8"/>
  <c r="H602" i="8"/>
  <c r="J602" i="8"/>
  <c r="L602" i="8"/>
  <c r="N602" i="8"/>
  <c r="Q602" i="8"/>
  <c r="S602" i="8"/>
  <c r="U602" i="8"/>
  <c r="H598" i="8"/>
  <c r="J598" i="8"/>
  <c r="L598" i="8"/>
  <c r="N598" i="8"/>
  <c r="Q598" i="8"/>
  <c r="S598" i="8"/>
  <c r="U598" i="8"/>
  <c r="K598" i="8"/>
  <c r="O598" i="8"/>
  <c r="R598" i="8"/>
  <c r="T598" i="8"/>
  <c r="W598" i="8"/>
  <c r="H594" i="8"/>
  <c r="J594" i="8"/>
  <c r="L594" i="8"/>
  <c r="N594" i="8"/>
  <c r="Q594" i="8"/>
  <c r="S594" i="8"/>
  <c r="U594" i="8"/>
  <c r="K594" i="8"/>
  <c r="O594" i="8"/>
  <c r="R594" i="8"/>
  <c r="T594" i="8"/>
  <c r="W594" i="8"/>
  <c r="H590" i="8"/>
  <c r="J590" i="8"/>
  <c r="L590" i="8"/>
  <c r="N590" i="8"/>
  <c r="Q590" i="8"/>
  <c r="S590" i="8"/>
  <c r="U590" i="8"/>
  <c r="K590" i="8"/>
  <c r="O590" i="8"/>
  <c r="R590" i="8"/>
  <c r="T590" i="8"/>
  <c r="W590" i="8"/>
  <c r="H586" i="8"/>
  <c r="J586" i="8"/>
  <c r="L586" i="8"/>
  <c r="N586" i="8"/>
  <c r="Q586" i="8"/>
  <c r="S586" i="8"/>
  <c r="U586" i="8"/>
  <c r="K586" i="8"/>
  <c r="O586" i="8"/>
  <c r="R586" i="8"/>
  <c r="T586" i="8"/>
  <c r="W586" i="8"/>
  <c r="H584" i="8"/>
  <c r="J584" i="8"/>
  <c r="L584" i="8"/>
  <c r="N584" i="8"/>
  <c r="Q584" i="8"/>
  <c r="S584" i="8"/>
  <c r="U584" i="8"/>
  <c r="K584" i="8"/>
  <c r="O584" i="8"/>
  <c r="R584" i="8"/>
  <c r="T584" i="8"/>
  <c r="W584" i="8"/>
  <c r="H580" i="8"/>
  <c r="J580" i="8"/>
  <c r="L580" i="8"/>
  <c r="N580" i="8"/>
  <c r="Q580" i="8"/>
  <c r="S580" i="8"/>
  <c r="U580" i="8"/>
  <c r="K580" i="8"/>
  <c r="O580" i="8"/>
  <c r="R580" i="8"/>
  <c r="T580" i="8"/>
  <c r="W580" i="8"/>
  <c r="H576" i="8"/>
  <c r="J576" i="8"/>
  <c r="L576" i="8"/>
  <c r="N576" i="8"/>
  <c r="Q576" i="8"/>
  <c r="S576" i="8"/>
  <c r="U576" i="8"/>
  <c r="K576" i="8"/>
  <c r="O576" i="8"/>
  <c r="R576" i="8"/>
  <c r="T576" i="8"/>
  <c r="W576" i="8"/>
  <c r="H572" i="8"/>
  <c r="J572" i="8"/>
  <c r="L572" i="8"/>
  <c r="N572" i="8"/>
  <c r="Q572" i="8"/>
  <c r="S572" i="8"/>
  <c r="U572" i="8"/>
  <c r="K572" i="8"/>
  <c r="O572" i="8"/>
  <c r="R572" i="8"/>
  <c r="T572" i="8"/>
  <c r="W572" i="8"/>
  <c r="H568" i="8"/>
  <c r="J568" i="8"/>
  <c r="L568" i="8"/>
  <c r="N568" i="8"/>
  <c r="Q568" i="8"/>
  <c r="S568" i="8"/>
  <c r="U568" i="8"/>
  <c r="K568" i="8"/>
  <c r="O568" i="8"/>
  <c r="R568" i="8"/>
  <c r="T568" i="8"/>
  <c r="W568" i="8"/>
  <c r="H564" i="8"/>
  <c r="J564" i="8"/>
  <c r="L564" i="8"/>
  <c r="N564" i="8"/>
  <c r="Q564" i="8"/>
  <c r="S564" i="8"/>
  <c r="U564" i="8"/>
  <c r="K564" i="8"/>
  <c r="O564" i="8"/>
  <c r="R564" i="8"/>
  <c r="T564" i="8"/>
  <c r="W564" i="8"/>
  <c r="H560" i="8"/>
  <c r="J560" i="8"/>
  <c r="L560" i="8"/>
  <c r="N560" i="8"/>
  <c r="Q560" i="8"/>
  <c r="S560" i="8"/>
  <c r="U560" i="8"/>
  <c r="K560" i="8"/>
  <c r="O560" i="8"/>
  <c r="R560" i="8"/>
  <c r="T560" i="8"/>
  <c r="W560" i="8"/>
  <c r="H554" i="8"/>
  <c r="J554" i="8"/>
  <c r="L554" i="8"/>
  <c r="N554" i="8"/>
  <c r="Q554" i="8"/>
  <c r="S554" i="8"/>
  <c r="U554" i="8"/>
  <c r="K554" i="8"/>
  <c r="O554" i="8"/>
  <c r="R554" i="8"/>
  <c r="T554" i="8"/>
  <c r="W554" i="8"/>
  <c r="H550" i="8"/>
  <c r="J550" i="8"/>
  <c r="L550" i="8"/>
  <c r="N550" i="8"/>
  <c r="Q550" i="8"/>
  <c r="S550" i="8"/>
  <c r="U550" i="8"/>
  <c r="K550" i="8"/>
  <c r="O550" i="8"/>
  <c r="R550" i="8"/>
  <c r="T550" i="8"/>
  <c r="W550" i="8"/>
  <c r="H548" i="8"/>
  <c r="J548" i="8"/>
  <c r="L548" i="8"/>
  <c r="N548" i="8"/>
  <c r="Q548" i="8"/>
  <c r="S548" i="8"/>
  <c r="U548" i="8"/>
  <c r="K548" i="8"/>
  <c r="O548" i="8"/>
  <c r="R548" i="8"/>
  <c r="T548" i="8"/>
  <c r="W548" i="8"/>
  <c r="H542" i="8"/>
  <c r="J542" i="8"/>
  <c r="L542" i="8"/>
  <c r="N542" i="8"/>
  <c r="Q542" i="8"/>
  <c r="S542" i="8"/>
  <c r="U542" i="8"/>
  <c r="K542" i="8"/>
  <c r="O542" i="8"/>
  <c r="R542" i="8"/>
  <c r="T542" i="8"/>
  <c r="W542" i="8"/>
  <c r="H538" i="8"/>
  <c r="J538" i="8"/>
  <c r="L538" i="8"/>
  <c r="N538" i="8"/>
  <c r="Q538" i="8"/>
  <c r="S538" i="8"/>
  <c r="U538" i="8"/>
  <c r="K538" i="8"/>
  <c r="O538" i="8"/>
  <c r="R538" i="8"/>
  <c r="T538" i="8"/>
  <c r="W538" i="8"/>
  <c r="H534" i="8"/>
  <c r="J534" i="8"/>
  <c r="L534" i="8"/>
  <c r="N534" i="8"/>
  <c r="Q534" i="8"/>
  <c r="S534" i="8"/>
  <c r="U534" i="8"/>
  <c r="K534" i="8"/>
  <c r="O534" i="8"/>
  <c r="R534" i="8"/>
  <c r="T534" i="8"/>
  <c r="W534" i="8"/>
  <c r="H530" i="8"/>
  <c r="J530" i="8"/>
  <c r="L530" i="8"/>
  <c r="N530" i="8"/>
  <c r="Q530" i="8"/>
  <c r="S530" i="8"/>
  <c r="U530" i="8"/>
  <c r="K530" i="8"/>
  <c r="O530" i="8"/>
  <c r="R530" i="8"/>
  <c r="T530" i="8"/>
  <c r="W530" i="8"/>
  <c r="H526" i="8"/>
  <c r="J526" i="8"/>
  <c r="L526" i="8"/>
  <c r="N526" i="8"/>
  <c r="Q526" i="8"/>
  <c r="S526" i="8"/>
  <c r="U526" i="8"/>
  <c r="K526" i="8"/>
  <c r="O526" i="8"/>
  <c r="R526" i="8"/>
  <c r="T526" i="8"/>
  <c r="W526" i="8"/>
  <c r="H520" i="8"/>
  <c r="J520" i="8"/>
  <c r="L520" i="8"/>
  <c r="N520" i="8"/>
  <c r="Q520" i="8"/>
  <c r="S520" i="8"/>
  <c r="U520" i="8"/>
  <c r="K520" i="8"/>
  <c r="O520" i="8"/>
  <c r="R520" i="8"/>
  <c r="T520" i="8"/>
  <c r="W520" i="8"/>
  <c r="H516" i="8"/>
  <c r="J516" i="8"/>
  <c r="L516" i="8"/>
  <c r="N516" i="8"/>
  <c r="Q516" i="8"/>
  <c r="S516" i="8"/>
  <c r="U516" i="8"/>
  <c r="K516" i="8"/>
  <c r="O516" i="8"/>
  <c r="R516" i="8"/>
  <c r="T516" i="8"/>
  <c r="W516" i="8"/>
  <c r="H512" i="8"/>
  <c r="J512" i="8"/>
  <c r="L512" i="8"/>
  <c r="N512" i="8"/>
  <c r="Q512" i="8"/>
  <c r="S512" i="8"/>
  <c r="U512" i="8"/>
  <c r="K512" i="8"/>
  <c r="O512" i="8"/>
  <c r="R512" i="8"/>
  <c r="T512" i="8"/>
  <c r="W512" i="8"/>
  <c r="H508" i="8"/>
  <c r="J508" i="8"/>
  <c r="L508" i="8"/>
  <c r="N508" i="8"/>
  <c r="Q508" i="8"/>
  <c r="S508" i="8"/>
  <c r="U508" i="8"/>
  <c r="K508" i="8"/>
  <c r="O508" i="8"/>
  <c r="R508" i="8"/>
  <c r="T508" i="8"/>
  <c r="W508" i="8"/>
  <c r="H504" i="8"/>
  <c r="J504" i="8"/>
  <c r="L504" i="8"/>
  <c r="N504" i="8"/>
  <c r="Q504" i="8"/>
  <c r="S504" i="8"/>
  <c r="U504" i="8"/>
  <c r="K504" i="8"/>
  <c r="O504" i="8"/>
  <c r="R504" i="8"/>
  <c r="T504" i="8"/>
  <c r="W504" i="8"/>
  <c r="H500" i="8"/>
  <c r="J500" i="8"/>
  <c r="L500" i="8"/>
  <c r="N500" i="8"/>
  <c r="Q500" i="8"/>
  <c r="S500" i="8"/>
  <c r="U500" i="8"/>
  <c r="K500" i="8"/>
  <c r="O500" i="8"/>
  <c r="R500" i="8"/>
  <c r="T500" i="8"/>
  <c r="W500" i="8"/>
  <c r="H496" i="8"/>
  <c r="J496" i="8"/>
  <c r="L496" i="8"/>
  <c r="N496" i="8"/>
  <c r="Q496" i="8"/>
  <c r="S496" i="8"/>
  <c r="U496" i="8"/>
  <c r="K496" i="8"/>
  <c r="O496" i="8"/>
  <c r="R496" i="8"/>
  <c r="T496" i="8"/>
  <c r="W496" i="8"/>
  <c r="H492" i="8"/>
  <c r="J492" i="8"/>
  <c r="L492" i="8"/>
  <c r="N492" i="8"/>
  <c r="Q492" i="8"/>
  <c r="S492" i="8"/>
  <c r="U492" i="8"/>
  <c r="K492" i="8"/>
  <c r="O492" i="8"/>
  <c r="R492" i="8"/>
  <c r="T492" i="8"/>
  <c r="W492" i="8"/>
  <c r="H486" i="8"/>
  <c r="J486" i="8"/>
  <c r="L486" i="8"/>
  <c r="N486" i="8"/>
  <c r="Q486" i="8"/>
  <c r="S486" i="8"/>
  <c r="U486" i="8"/>
  <c r="K486" i="8"/>
  <c r="O486" i="8"/>
  <c r="R486" i="8"/>
  <c r="T486" i="8"/>
  <c r="W486" i="8"/>
  <c r="H482" i="8"/>
  <c r="J482" i="8"/>
  <c r="L482" i="8"/>
  <c r="N482" i="8"/>
  <c r="Q482" i="8"/>
  <c r="S482" i="8"/>
  <c r="U482" i="8"/>
  <c r="K482" i="8"/>
  <c r="O482" i="8"/>
  <c r="R482" i="8"/>
  <c r="T482" i="8"/>
  <c r="W482" i="8"/>
  <c r="H478" i="8"/>
  <c r="J478" i="8"/>
  <c r="L478" i="8"/>
  <c r="N478" i="8"/>
  <c r="Q478" i="8"/>
  <c r="S478" i="8"/>
  <c r="U478" i="8"/>
  <c r="K478" i="8"/>
  <c r="O478" i="8"/>
  <c r="R478" i="8"/>
  <c r="T478" i="8"/>
  <c r="W478" i="8"/>
  <c r="H474" i="8"/>
  <c r="J474" i="8"/>
  <c r="L474" i="8"/>
  <c r="N474" i="8"/>
  <c r="Q474" i="8"/>
  <c r="S474" i="8"/>
  <c r="U474" i="8"/>
  <c r="K474" i="8"/>
  <c r="O474" i="8"/>
  <c r="R474" i="8"/>
  <c r="T474" i="8"/>
  <c r="W474" i="8"/>
  <c r="H470" i="8"/>
  <c r="J470" i="8"/>
  <c r="L470" i="8"/>
  <c r="N470" i="8"/>
  <c r="Q470" i="8"/>
  <c r="S470" i="8"/>
  <c r="U470" i="8"/>
  <c r="K470" i="8"/>
  <c r="O470" i="8"/>
  <c r="R470" i="8"/>
  <c r="T470" i="8"/>
  <c r="W470" i="8"/>
  <c r="H466" i="8"/>
  <c r="J466" i="8"/>
  <c r="L466" i="8"/>
  <c r="N466" i="8"/>
  <c r="Q466" i="8"/>
  <c r="S466" i="8"/>
  <c r="U466" i="8"/>
  <c r="K466" i="8"/>
  <c r="O466" i="8"/>
  <c r="R466" i="8"/>
  <c r="T466" i="8"/>
  <c r="W466" i="8"/>
  <c r="H462" i="8"/>
  <c r="J462" i="8"/>
  <c r="L462" i="8"/>
  <c r="N462" i="8"/>
  <c r="Q462" i="8"/>
  <c r="S462" i="8"/>
  <c r="U462" i="8"/>
  <c r="K462" i="8"/>
  <c r="O462" i="8"/>
  <c r="R462" i="8"/>
  <c r="T462" i="8"/>
  <c r="W462" i="8"/>
  <c r="H458" i="8"/>
  <c r="J458" i="8"/>
  <c r="L458" i="8"/>
  <c r="N458" i="8"/>
  <c r="Q458" i="8"/>
  <c r="S458" i="8"/>
  <c r="U458" i="8"/>
  <c r="K458" i="8"/>
  <c r="O458" i="8"/>
  <c r="T458" i="8"/>
  <c r="R458" i="8"/>
  <c r="W458" i="8"/>
  <c r="H454" i="8"/>
  <c r="J454" i="8"/>
  <c r="L454" i="8"/>
  <c r="N454" i="8"/>
  <c r="Q454" i="8"/>
  <c r="S454" i="8"/>
  <c r="U454" i="8"/>
  <c r="K454" i="8"/>
  <c r="O454" i="8"/>
  <c r="T454" i="8"/>
  <c r="R454" i="8"/>
  <c r="W454" i="8"/>
  <c r="H450" i="8"/>
  <c r="J450" i="8"/>
  <c r="L450" i="8"/>
  <c r="N450" i="8"/>
  <c r="Q450" i="8"/>
  <c r="S450" i="8"/>
  <c r="U450" i="8"/>
  <c r="K450" i="8"/>
  <c r="O450" i="8"/>
  <c r="T450" i="8"/>
  <c r="R450" i="8"/>
  <c r="W450" i="8"/>
  <c r="H446" i="8"/>
  <c r="J446" i="8"/>
  <c r="L446" i="8"/>
  <c r="N446" i="8"/>
  <c r="Q446" i="8"/>
  <c r="S446" i="8"/>
  <c r="U446" i="8"/>
  <c r="K446" i="8"/>
  <c r="O446" i="8"/>
  <c r="T446" i="8"/>
  <c r="R446" i="8"/>
  <c r="W446" i="8"/>
  <c r="H442" i="8"/>
  <c r="J442" i="8"/>
  <c r="L442" i="8"/>
  <c r="N442" i="8"/>
  <c r="Q442" i="8"/>
  <c r="S442" i="8"/>
  <c r="U442" i="8"/>
  <c r="K442" i="8"/>
  <c r="O442" i="8"/>
  <c r="T442" i="8"/>
  <c r="R442" i="8"/>
  <c r="W442" i="8"/>
  <c r="H438" i="8"/>
  <c r="J438" i="8"/>
  <c r="L438" i="8"/>
  <c r="N438" i="8"/>
  <c r="Q438" i="8"/>
  <c r="S438" i="8"/>
  <c r="U438" i="8"/>
  <c r="K438" i="8"/>
  <c r="O438" i="8"/>
  <c r="T438" i="8"/>
  <c r="R438" i="8"/>
  <c r="W438" i="8"/>
  <c r="H6" i="8"/>
  <c r="J6" i="8"/>
  <c r="L6" i="8"/>
  <c r="N6" i="8"/>
  <c r="Q6" i="8"/>
  <c r="S6" i="8"/>
  <c r="U6" i="8"/>
  <c r="K6" i="8"/>
  <c r="O6" i="8"/>
  <c r="T6" i="8"/>
  <c r="R6" i="8"/>
  <c r="H4" i="8"/>
  <c r="J4" i="8"/>
  <c r="L4" i="8"/>
  <c r="N4" i="8"/>
  <c r="Q4" i="8"/>
  <c r="S4" i="8"/>
  <c r="U4" i="8"/>
  <c r="K4" i="8"/>
  <c r="O4" i="8"/>
  <c r="T4" i="8"/>
  <c r="R4" i="8"/>
  <c r="H713" i="8"/>
  <c r="J713" i="8"/>
  <c r="L713" i="8"/>
  <c r="N713" i="8"/>
  <c r="Q713" i="8"/>
  <c r="S713" i="8"/>
  <c r="U713" i="8"/>
  <c r="H711" i="8"/>
  <c r="J711" i="8"/>
  <c r="L711" i="8"/>
  <c r="N711" i="8"/>
  <c r="Q711" i="8"/>
  <c r="S711" i="8"/>
  <c r="U711" i="8"/>
  <c r="H709" i="8"/>
  <c r="J709" i="8"/>
  <c r="L709" i="8"/>
  <c r="N709" i="8"/>
  <c r="Q709" i="8"/>
  <c r="S709" i="8"/>
  <c r="U709" i="8"/>
  <c r="H707" i="8"/>
  <c r="J707" i="8"/>
  <c r="L707" i="8"/>
  <c r="N707" i="8"/>
  <c r="Q707" i="8"/>
  <c r="S707" i="8"/>
  <c r="U707" i="8"/>
  <c r="H705" i="8"/>
  <c r="J705" i="8"/>
  <c r="L705" i="8"/>
  <c r="N705" i="8"/>
  <c r="Q705" i="8"/>
  <c r="S705" i="8"/>
  <c r="U705" i="8"/>
  <c r="H703" i="8"/>
  <c r="J703" i="8"/>
  <c r="L703" i="8"/>
  <c r="N703" i="8"/>
  <c r="Q703" i="8"/>
  <c r="S703" i="8"/>
  <c r="U703" i="8"/>
  <c r="H701" i="8"/>
  <c r="J701" i="8"/>
  <c r="L701" i="8"/>
  <c r="N701" i="8"/>
  <c r="Q701" i="8"/>
  <c r="S701" i="8"/>
  <c r="U701" i="8"/>
  <c r="H699" i="8"/>
  <c r="J699" i="8"/>
  <c r="L699" i="8"/>
  <c r="N699" i="8"/>
  <c r="Q699" i="8"/>
  <c r="S699" i="8"/>
  <c r="U699" i="8"/>
  <c r="H697" i="8"/>
  <c r="J697" i="8"/>
  <c r="L697" i="8"/>
  <c r="N697" i="8"/>
  <c r="Q697" i="8"/>
  <c r="S697" i="8"/>
  <c r="U697" i="8"/>
  <c r="H695" i="8"/>
  <c r="J695" i="8"/>
  <c r="L695" i="8"/>
  <c r="N695" i="8"/>
  <c r="Q695" i="8"/>
  <c r="S695" i="8"/>
  <c r="U695" i="8"/>
  <c r="H693" i="8"/>
  <c r="J693" i="8"/>
  <c r="L693" i="8"/>
  <c r="N693" i="8"/>
  <c r="Q693" i="8"/>
  <c r="S693" i="8"/>
  <c r="U693" i="8"/>
  <c r="H691" i="8"/>
  <c r="J691" i="8"/>
  <c r="L691" i="8"/>
  <c r="N691" i="8"/>
  <c r="Q691" i="8"/>
  <c r="S691" i="8"/>
  <c r="U691" i="8"/>
  <c r="H689" i="8"/>
  <c r="J689" i="8"/>
  <c r="L689" i="8"/>
  <c r="N689" i="8"/>
  <c r="Q689" i="8"/>
  <c r="S689" i="8"/>
  <c r="U689" i="8"/>
  <c r="H687" i="8"/>
  <c r="J687" i="8"/>
  <c r="L687" i="8"/>
  <c r="N687" i="8"/>
  <c r="Q687" i="8"/>
  <c r="S687" i="8"/>
  <c r="U687" i="8"/>
  <c r="H685" i="8"/>
  <c r="J685" i="8"/>
  <c r="L685" i="8"/>
  <c r="N685" i="8"/>
  <c r="Q685" i="8"/>
  <c r="S685" i="8"/>
  <c r="U685" i="8"/>
  <c r="H683" i="8"/>
  <c r="J683" i="8"/>
  <c r="L683" i="8"/>
  <c r="N683" i="8"/>
  <c r="Q683" i="8"/>
  <c r="S683" i="8"/>
  <c r="U683" i="8"/>
  <c r="H681" i="8"/>
  <c r="J681" i="8"/>
  <c r="L681" i="8"/>
  <c r="N681" i="8"/>
  <c r="Q681" i="8"/>
  <c r="S681" i="8"/>
  <c r="U681" i="8"/>
  <c r="H679" i="8"/>
  <c r="J679" i="8"/>
  <c r="L679" i="8"/>
  <c r="N679" i="8"/>
  <c r="Q679" i="8"/>
  <c r="S679" i="8"/>
  <c r="U679" i="8"/>
  <c r="H677" i="8"/>
  <c r="J677" i="8"/>
  <c r="L677" i="8"/>
  <c r="N677" i="8"/>
  <c r="Q677" i="8"/>
  <c r="S677" i="8"/>
  <c r="U677" i="8"/>
  <c r="H675" i="8"/>
  <c r="J675" i="8"/>
  <c r="L675" i="8"/>
  <c r="N675" i="8"/>
  <c r="Q675" i="8"/>
  <c r="S675" i="8"/>
  <c r="U675" i="8"/>
  <c r="H673" i="8"/>
  <c r="J673" i="8"/>
  <c r="L673" i="8"/>
  <c r="N673" i="8"/>
  <c r="Q673" i="8"/>
  <c r="S673" i="8"/>
  <c r="U673" i="8"/>
  <c r="H671" i="8"/>
  <c r="J671" i="8"/>
  <c r="L671" i="8"/>
  <c r="N671" i="8"/>
  <c r="Q671" i="8"/>
  <c r="S671" i="8"/>
  <c r="U671" i="8"/>
  <c r="H669" i="8"/>
  <c r="J669" i="8"/>
  <c r="L669" i="8"/>
  <c r="N669" i="8"/>
  <c r="Q669" i="8"/>
  <c r="S669" i="8"/>
  <c r="U669" i="8"/>
  <c r="H667" i="8"/>
  <c r="J667" i="8"/>
  <c r="L667" i="8"/>
  <c r="N667" i="8"/>
  <c r="Q667" i="8"/>
  <c r="S667" i="8"/>
  <c r="U667" i="8"/>
  <c r="H665" i="8"/>
  <c r="J665" i="8"/>
  <c r="L665" i="8"/>
  <c r="N665" i="8"/>
  <c r="Q665" i="8"/>
  <c r="S665" i="8"/>
  <c r="U665" i="8"/>
  <c r="H663" i="8"/>
  <c r="J663" i="8"/>
  <c r="L663" i="8"/>
  <c r="N663" i="8"/>
  <c r="Q663" i="8"/>
  <c r="S663" i="8"/>
  <c r="U663" i="8"/>
  <c r="H661" i="8"/>
  <c r="J661" i="8"/>
  <c r="L661" i="8"/>
  <c r="N661" i="8"/>
  <c r="Q661" i="8"/>
  <c r="S661" i="8"/>
  <c r="U661" i="8"/>
  <c r="H659" i="8"/>
  <c r="J659" i="8"/>
  <c r="L659" i="8"/>
  <c r="N659" i="8"/>
  <c r="Q659" i="8"/>
  <c r="S659" i="8"/>
  <c r="U659" i="8"/>
  <c r="H657" i="8"/>
  <c r="J657" i="8"/>
  <c r="L657" i="8"/>
  <c r="N657" i="8"/>
  <c r="Q657" i="8"/>
  <c r="S657" i="8"/>
  <c r="U657" i="8"/>
  <c r="H655" i="8"/>
  <c r="J655" i="8"/>
  <c r="L655" i="8"/>
  <c r="N655" i="8"/>
  <c r="Q655" i="8"/>
  <c r="S655" i="8"/>
  <c r="U655" i="8"/>
  <c r="H653" i="8"/>
  <c r="J653" i="8"/>
  <c r="L653" i="8"/>
  <c r="N653" i="8"/>
  <c r="Q653" i="8"/>
  <c r="S653" i="8"/>
  <c r="U653" i="8"/>
  <c r="H651" i="8"/>
  <c r="J651" i="8"/>
  <c r="L651" i="8"/>
  <c r="N651" i="8"/>
  <c r="Q651" i="8"/>
  <c r="S651" i="8"/>
  <c r="U651" i="8"/>
  <c r="H649" i="8"/>
  <c r="J649" i="8"/>
  <c r="L649" i="8"/>
  <c r="N649" i="8"/>
  <c r="Q649" i="8"/>
  <c r="S649" i="8"/>
  <c r="U649" i="8"/>
  <c r="H647" i="8"/>
  <c r="J647" i="8"/>
  <c r="L647" i="8"/>
  <c r="N647" i="8"/>
  <c r="Q647" i="8"/>
  <c r="S647" i="8"/>
  <c r="U647" i="8"/>
  <c r="H645" i="8"/>
  <c r="J645" i="8"/>
  <c r="L645" i="8"/>
  <c r="N645" i="8"/>
  <c r="Q645" i="8"/>
  <c r="S645" i="8"/>
  <c r="U645" i="8"/>
  <c r="H643" i="8"/>
  <c r="J643" i="8"/>
  <c r="L643" i="8"/>
  <c r="N643" i="8"/>
  <c r="Q643" i="8"/>
  <c r="S643" i="8"/>
  <c r="U643" i="8"/>
  <c r="H641" i="8"/>
  <c r="J641" i="8"/>
  <c r="L641" i="8"/>
  <c r="N641" i="8"/>
  <c r="Q641" i="8"/>
  <c r="S641" i="8"/>
  <c r="U641" i="8"/>
  <c r="H639" i="8"/>
  <c r="J639" i="8"/>
  <c r="L639" i="8"/>
  <c r="N639" i="8"/>
  <c r="Q639" i="8"/>
  <c r="S639" i="8"/>
  <c r="U639" i="8"/>
  <c r="H637" i="8"/>
  <c r="J637" i="8"/>
  <c r="L637" i="8"/>
  <c r="N637" i="8"/>
  <c r="Q637" i="8"/>
  <c r="S637" i="8"/>
  <c r="U637" i="8"/>
  <c r="H635" i="8"/>
  <c r="J635" i="8"/>
  <c r="L635" i="8"/>
  <c r="N635" i="8"/>
  <c r="Q635" i="8"/>
  <c r="S635" i="8"/>
  <c r="U635" i="8"/>
  <c r="H633" i="8"/>
  <c r="J633" i="8"/>
  <c r="L633" i="8"/>
  <c r="N633" i="8"/>
  <c r="Q633" i="8"/>
  <c r="S633" i="8"/>
  <c r="U633" i="8"/>
  <c r="H631" i="8"/>
  <c r="J631" i="8"/>
  <c r="L631" i="8"/>
  <c r="N631" i="8"/>
  <c r="Q631" i="8"/>
  <c r="S631" i="8"/>
  <c r="U631" i="8"/>
  <c r="H629" i="8"/>
  <c r="J629" i="8"/>
  <c r="L629" i="8"/>
  <c r="N629" i="8"/>
  <c r="Q629" i="8"/>
  <c r="S629" i="8"/>
  <c r="U629" i="8"/>
  <c r="H627" i="8"/>
  <c r="J627" i="8"/>
  <c r="L627" i="8"/>
  <c r="N627" i="8"/>
  <c r="Q627" i="8"/>
  <c r="S627" i="8"/>
  <c r="U627" i="8"/>
  <c r="H625" i="8"/>
  <c r="J625" i="8"/>
  <c r="L625" i="8"/>
  <c r="N625" i="8"/>
  <c r="Q625" i="8"/>
  <c r="S625" i="8"/>
  <c r="U625" i="8"/>
  <c r="H623" i="8"/>
  <c r="J623" i="8"/>
  <c r="L623" i="8"/>
  <c r="N623" i="8"/>
  <c r="Q623" i="8"/>
  <c r="S623" i="8"/>
  <c r="U623" i="8"/>
  <c r="H621" i="8"/>
  <c r="J621" i="8"/>
  <c r="L621" i="8"/>
  <c r="N621" i="8"/>
  <c r="Q621" i="8"/>
  <c r="S621" i="8"/>
  <c r="U621" i="8"/>
  <c r="H619" i="8"/>
  <c r="J619" i="8"/>
  <c r="L619" i="8"/>
  <c r="N619" i="8"/>
  <c r="Q619" i="8"/>
  <c r="S619" i="8"/>
  <c r="U619" i="8"/>
  <c r="H617" i="8"/>
  <c r="J617" i="8"/>
  <c r="L617" i="8"/>
  <c r="N617" i="8"/>
  <c r="Q617" i="8"/>
  <c r="S617" i="8"/>
  <c r="U617" i="8"/>
  <c r="H615" i="8"/>
  <c r="J615" i="8"/>
  <c r="L615" i="8"/>
  <c r="N615" i="8"/>
  <c r="Q615" i="8"/>
  <c r="S615" i="8"/>
  <c r="U615" i="8"/>
  <c r="H613" i="8"/>
  <c r="J613" i="8"/>
  <c r="L613" i="8"/>
  <c r="N613" i="8"/>
  <c r="Q613" i="8"/>
  <c r="S613" i="8"/>
  <c r="U613" i="8"/>
  <c r="H611" i="8"/>
  <c r="J611" i="8"/>
  <c r="L611" i="8"/>
  <c r="N611" i="8"/>
  <c r="Q611" i="8"/>
  <c r="S611" i="8"/>
  <c r="U611" i="8"/>
  <c r="H609" i="8"/>
  <c r="J609" i="8"/>
  <c r="L609" i="8"/>
  <c r="N609" i="8"/>
  <c r="Q609" i="8"/>
  <c r="S609" i="8"/>
  <c r="U609" i="8"/>
  <c r="H607" i="8"/>
  <c r="J607" i="8"/>
  <c r="L607" i="8"/>
  <c r="N607" i="8"/>
  <c r="Q607" i="8"/>
  <c r="S607" i="8"/>
  <c r="U607" i="8"/>
  <c r="H605" i="8"/>
  <c r="J605" i="8"/>
  <c r="L605" i="8"/>
  <c r="N605" i="8"/>
  <c r="Q605" i="8"/>
  <c r="S605" i="8"/>
  <c r="U605" i="8"/>
  <c r="H603" i="8"/>
  <c r="J603" i="8"/>
  <c r="L603" i="8"/>
  <c r="N603" i="8"/>
  <c r="Q603" i="8"/>
  <c r="S603" i="8"/>
  <c r="U603" i="8"/>
  <c r="H601" i="8"/>
  <c r="J601" i="8"/>
  <c r="L601" i="8"/>
  <c r="N601" i="8"/>
  <c r="Q601" i="8"/>
  <c r="S601" i="8"/>
  <c r="U601" i="8"/>
  <c r="H599" i="8"/>
  <c r="J599" i="8"/>
  <c r="L599" i="8"/>
  <c r="N599" i="8"/>
  <c r="Q599" i="8"/>
  <c r="S599" i="8"/>
  <c r="U599" i="8"/>
  <c r="K599" i="8"/>
  <c r="H597" i="8"/>
  <c r="J597" i="8"/>
  <c r="L597" i="8"/>
  <c r="N597" i="8"/>
  <c r="Q597" i="8"/>
  <c r="S597" i="8"/>
  <c r="U597" i="8"/>
  <c r="K597" i="8"/>
  <c r="O597" i="8"/>
  <c r="R597" i="8"/>
  <c r="T597" i="8"/>
  <c r="W597" i="8"/>
  <c r="H595" i="8"/>
  <c r="J595" i="8"/>
  <c r="L595" i="8"/>
  <c r="N595" i="8"/>
  <c r="Q595" i="8"/>
  <c r="S595" i="8"/>
  <c r="U595" i="8"/>
  <c r="K595" i="8"/>
  <c r="O595" i="8"/>
  <c r="R595" i="8"/>
  <c r="T595" i="8"/>
  <c r="W595" i="8"/>
  <c r="H593" i="8"/>
  <c r="J593" i="8"/>
  <c r="L593" i="8"/>
  <c r="N593" i="8"/>
  <c r="Q593" i="8"/>
  <c r="S593" i="8"/>
  <c r="U593" i="8"/>
  <c r="K593" i="8"/>
  <c r="O593" i="8"/>
  <c r="R593" i="8"/>
  <c r="T593" i="8"/>
  <c r="W593" i="8"/>
  <c r="H591" i="8"/>
  <c r="J591" i="8"/>
  <c r="L591" i="8"/>
  <c r="N591" i="8"/>
  <c r="Q591" i="8"/>
  <c r="S591" i="8"/>
  <c r="U591" i="8"/>
  <c r="K591" i="8"/>
  <c r="O591" i="8"/>
  <c r="R591" i="8"/>
  <c r="T591" i="8"/>
  <c r="W591" i="8"/>
  <c r="H589" i="8"/>
  <c r="J589" i="8"/>
  <c r="L589" i="8"/>
  <c r="N589" i="8"/>
  <c r="Q589" i="8"/>
  <c r="S589" i="8"/>
  <c r="U589" i="8"/>
  <c r="K589" i="8"/>
  <c r="O589" i="8"/>
  <c r="R589" i="8"/>
  <c r="T589" i="8"/>
  <c r="W589" i="8"/>
  <c r="H587" i="8"/>
  <c r="J587" i="8"/>
  <c r="L587" i="8"/>
  <c r="N587" i="8"/>
  <c r="Q587" i="8"/>
  <c r="S587" i="8"/>
  <c r="U587" i="8"/>
  <c r="K587" i="8"/>
  <c r="O587" i="8"/>
  <c r="R587" i="8"/>
  <c r="T587" i="8"/>
  <c r="W587" i="8"/>
  <c r="H585" i="8"/>
  <c r="J585" i="8"/>
  <c r="L585" i="8"/>
  <c r="N585" i="8"/>
  <c r="Q585" i="8"/>
  <c r="S585" i="8"/>
  <c r="U585" i="8"/>
  <c r="K585" i="8"/>
  <c r="O585" i="8"/>
  <c r="R585" i="8"/>
  <c r="T585" i="8"/>
  <c r="W585" i="8"/>
  <c r="H583" i="8"/>
  <c r="J583" i="8"/>
  <c r="L583" i="8"/>
  <c r="N583" i="8"/>
  <c r="Q583" i="8"/>
  <c r="S583" i="8"/>
  <c r="U583" i="8"/>
  <c r="K583" i="8"/>
  <c r="O583" i="8"/>
  <c r="R583" i="8"/>
  <c r="T583" i="8"/>
  <c r="W583" i="8"/>
  <c r="H581" i="8"/>
  <c r="J581" i="8"/>
  <c r="L581" i="8"/>
  <c r="N581" i="8"/>
  <c r="Q581" i="8"/>
  <c r="S581" i="8"/>
  <c r="U581" i="8"/>
  <c r="K581" i="8"/>
  <c r="O581" i="8"/>
  <c r="R581" i="8"/>
  <c r="T581" i="8"/>
  <c r="W581" i="8"/>
  <c r="H579" i="8"/>
  <c r="J579" i="8"/>
  <c r="L579" i="8"/>
  <c r="N579" i="8"/>
  <c r="Q579" i="8"/>
  <c r="S579" i="8"/>
  <c r="U579" i="8"/>
  <c r="K579" i="8"/>
  <c r="O579" i="8"/>
  <c r="R579" i="8"/>
  <c r="T579" i="8"/>
  <c r="W579" i="8"/>
  <c r="H577" i="8"/>
  <c r="J577" i="8"/>
  <c r="L577" i="8"/>
  <c r="N577" i="8"/>
  <c r="Q577" i="8"/>
  <c r="S577" i="8"/>
  <c r="U577" i="8"/>
  <c r="K577" i="8"/>
  <c r="O577" i="8"/>
  <c r="R577" i="8"/>
  <c r="T577" i="8"/>
  <c r="W577" i="8"/>
  <c r="H575" i="8"/>
  <c r="J575" i="8"/>
  <c r="L575" i="8"/>
  <c r="N575" i="8"/>
  <c r="Q575" i="8"/>
  <c r="S575" i="8"/>
  <c r="U575" i="8"/>
  <c r="K575" i="8"/>
  <c r="O575" i="8"/>
  <c r="R575" i="8"/>
  <c r="T575" i="8"/>
  <c r="W575" i="8"/>
  <c r="H573" i="8"/>
  <c r="J573" i="8"/>
  <c r="L573" i="8"/>
  <c r="N573" i="8"/>
  <c r="Q573" i="8"/>
  <c r="S573" i="8"/>
  <c r="U573" i="8"/>
  <c r="K573" i="8"/>
  <c r="O573" i="8"/>
  <c r="R573" i="8"/>
  <c r="T573" i="8"/>
  <c r="W573" i="8"/>
  <c r="H571" i="8"/>
  <c r="J571" i="8"/>
  <c r="L571" i="8"/>
  <c r="N571" i="8"/>
  <c r="Q571" i="8"/>
  <c r="S571" i="8"/>
  <c r="U571" i="8"/>
  <c r="K571" i="8"/>
  <c r="O571" i="8"/>
  <c r="R571" i="8"/>
  <c r="T571" i="8"/>
  <c r="W571" i="8"/>
  <c r="H569" i="8"/>
  <c r="J569" i="8"/>
  <c r="L569" i="8"/>
  <c r="N569" i="8"/>
  <c r="Q569" i="8"/>
  <c r="S569" i="8"/>
  <c r="U569" i="8"/>
  <c r="K569" i="8"/>
  <c r="O569" i="8"/>
  <c r="R569" i="8"/>
  <c r="T569" i="8"/>
  <c r="W569" i="8"/>
  <c r="H567" i="8"/>
  <c r="J567" i="8"/>
  <c r="L567" i="8"/>
  <c r="N567" i="8"/>
  <c r="Q567" i="8"/>
  <c r="S567" i="8"/>
  <c r="U567" i="8"/>
  <c r="K567" i="8"/>
  <c r="O567" i="8"/>
  <c r="R567" i="8"/>
  <c r="T567" i="8"/>
  <c r="W567" i="8"/>
  <c r="H565" i="8"/>
  <c r="J565" i="8"/>
  <c r="L565" i="8"/>
  <c r="N565" i="8"/>
  <c r="Q565" i="8"/>
  <c r="S565" i="8"/>
  <c r="U565" i="8"/>
  <c r="K565" i="8"/>
  <c r="O565" i="8"/>
  <c r="R565" i="8"/>
  <c r="T565" i="8"/>
  <c r="W565" i="8"/>
  <c r="H563" i="8"/>
  <c r="J563" i="8"/>
  <c r="L563" i="8"/>
  <c r="N563" i="8"/>
  <c r="Q563" i="8"/>
  <c r="S563" i="8"/>
  <c r="U563" i="8"/>
  <c r="K563" i="8"/>
  <c r="O563" i="8"/>
  <c r="R563" i="8"/>
  <c r="T563" i="8"/>
  <c r="W563" i="8"/>
  <c r="H561" i="8"/>
  <c r="J561" i="8"/>
  <c r="L561" i="8"/>
  <c r="N561" i="8"/>
  <c r="Q561" i="8"/>
  <c r="S561" i="8"/>
  <c r="U561" i="8"/>
  <c r="K561" i="8"/>
  <c r="O561" i="8"/>
  <c r="R561" i="8"/>
  <c r="T561" i="8"/>
  <c r="W561" i="8"/>
  <c r="H559" i="8"/>
  <c r="J559" i="8"/>
  <c r="L559" i="8"/>
  <c r="N559" i="8"/>
  <c r="Q559" i="8"/>
  <c r="S559" i="8"/>
  <c r="U559" i="8"/>
  <c r="K559" i="8"/>
  <c r="O559" i="8"/>
  <c r="R559" i="8"/>
  <c r="T559" i="8"/>
  <c r="W559" i="8"/>
  <c r="H557" i="8"/>
  <c r="J557" i="8"/>
  <c r="L557" i="8"/>
  <c r="N557" i="8"/>
  <c r="Q557" i="8"/>
  <c r="S557" i="8"/>
  <c r="U557" i="8"/>
  <c r="K557" i="8"/>
  <c r="O557" i="8"/>
  <c r="R557" i="8"/>
  <c r="T557" i="8"/>
  <c r="W557" i="8"/>
  <c r="H555" i="8"/>
  <c r="J555" i="8"/>
  <c r="L555" i="8"/>
  <c r="N555" i="8"/>
  <c r="Q555" i="8"/>
  <c r="S555" i="8"/>
  <c r="U555" i="8"/>
  <c r="K555" i="8"/>
  <c r="O555" i="8"/>
  <c r="R555" i="8"/>
  <c r="T555" i="8"/>
  <c r="W555" i="8"/>
  <c r="H553" i="8"/>
  <c r="J553" i="8"/>
  <c r="L553" i="8"/>
  <c r="N553" i="8"/>
  <c r="Q553" i="8"/>
  <c r="S553" i="8"/>
  <c r="U553" i="8"/>
  <c r="K553" i="8"/>
  <c r="O553" i="8"/>
  <c r="R553" i="8"/>
  <c r="T553" i="8"/>
  <c r="W553" i="8"/>
  <c r="H551" i="8"/>
  <c r="J551" i="8"/>
  <c r="L551" i="8"/>
  <c r="N551" i="8"/>
  <c r="Q551" i="8"/>
  <c r="S551" i="8"/>
  <c r="U551" i="8"/>
  <c r="K551" i="8"/>
  <c r="O551" i="8"/>
  <c r="R551" i="8"/>
  <c r="T551" i="8"/>
  <c r="W551" i="8"/>
  <c r="H549" i="8"/>
  <c r="J549" i="8"/>
  <c r="L549" i="8"/>
  <c r="N549" i="8"/>
  <c r="Q549" i="8"/>
  <c r="S549" i="8"/>
  <c r="U549" i="8"/>
  <c r="K549" i="8"/>
  <c r="O549" i="8"/>
  <c r="R549" i="8"/>
  <c r="T549" i="8"/>
  <c r="W549" i="8"/>
  <c r="H547" i="8"/>
  <c r="J547" i="8"/>
  <c r="L547" i="8"/>
  <c r="N547" i="8"/>
  <c r="Q547" i="8"/>
  <c r="S547" i="8"/>
  <c r="U547" i="8"/>
  <c r="K547" i="8"/>
  <c r="O547" i="8"/>
  <c r="R547" i="8"/>
  <c r="T547" i="8"/>
  <c r="W547" i="8"/>
  <c r="H545" i="8"/>
  <c r="J545" i="8"/>
  <c r="L545" i="8"/>
  <c r="N545" i="8"/>
  <c r="Q545" i="8"/>
  <c r="S545" i="8"/>
  <c r="U545" i="8"/>
  <c r="K545" i="8"/>
  <c r="O545" i="8"/>
  <c r="R545" i="8"/>
  <c r="T545" i="8"/>
  <c r="W545" i="8"/>
  <c r="H543" i="8"/>
  <c r="J543" i="8"/>
  <c r="L543" i="8"/>
  <c r="N543" i="8"/>
  <c r="Q543" i="8"/>
  <c r="S543" i="8"/>
  <c r="U543" i="8"/>
  <c r="K543" i="8"/>
  <c r="O543" i="8"/>
  <c r="R543" i="8"/>
  <c r="T543" i="8"/>
  <c r="W543" i="8"/>
  <c r="H541" i="8"/>
  <c r="J541" i="8"/>
  <c r="L541" i="8"/>
  <c r="N541" i="8"/>
  <c r="Q541" i="8"/>
  <c r="S541" i="8"/>
  <c r="U541" i="8"/>
  <c r="K541" i="8"/>
  <c r="O541" i="8"/>
  <c r="R541" i="8"/>
  <c r="T541" i="8"/>
  <c r="W541" i="8"/>
  <c r="H539" i="8"/>
  <c r="J539" i="8"/>
  <c r="L539" i="8"/>
  <c r="N539" i="8"/>
  <c r="Q539" i="8"/>
  <c r="S539" i="8"/>
  <c r="U539" i="8"/>
  <c r="K539" i="8"/>
  <c r="O539" i="8"/>
  <c r="R539" i="8"/>
  <c r="T539" i="8"/>
  <c r="W539" i="8"/>
  <c r="H537" i="8"/>
  <c r="J537" i="8"/>
  <c r="L537" i="8"/>
  <c r="N537" i="8"/>
  <c r="Q537" i="8"/>
  <c r="S537" i="8"/>
  <c r="U537" i="8"/>
  <c r="K537" i="8"/>
  <c r="O537" i="8"/>
  <c r="R537" i="8"/>
  <c r="T537" i="8"/>
  <c r="W537" i="8"/>
  <c r="H535" i="8"/>
  <c r="J535" i="8"/>
  <c r="L535" i="8"/>
  <c r="N535" i="8"/>
  <c r="Q535" i="8"/>
  <c r="S535" i="8"/>
  <c r="U535" i="8"/>
  <c r="K535" i="8"/>
  <c r="O535" i="8"/>
  <c r="R535" i="8"/>
  <c r="T535" i="8"/>
  <c r="W535" i="8"/>
  <c r="H533" i="8"/>
  <c r="J533" i="8"/>
  <c r="L533" i="8"/>
  <c r="N533" i="8"/>
  <c r="Q533" i="8"/>
  <c r="S533" i="8"/>
  <c r="U533" i="8"/>
  <c r="K533" i="8"/>
  <c r="O533" i="8"/>
  <c r="R533" i="8"/>
  <c r="T533" i="8"/>
  <c r="W533" i="8"/>
  <c r="H531" i="8"/>
  <c r="J531" i="8"/>
  <c r="L531" i="8"/>
  <c r="N531" i="8"/>
  <c r="Q531" i="8"/>
  <c r="S531" i="8"/>
  <c r="U531" i="8"/>
  <c r="K531" i="8"/>
  <c r="O531" i="8"/>
  <c r="R531" i="8"/>
  <c r="T531" i="8"/>
  <c r="W531" i="8"/>
  <c r="H529" i="8"/>
  <c r="J529" i="8"/>
  <c r="L529" i="8"/>
  <c r="N529" i="8"/>
  <c r="Q529" i="8"/>
  <c r="S529" i="8"/>
  <c r="U529" i="8"/>
  <c r="K529" i="8"/>
  <c r="O529" i="8"/>
  <c r="R529" i="8"/>
  <c r="T529" i="8"/>
  <c r="W529" i="8"/>
  <c r="H527" i="8"/>
  <c r="J527" i="8"/>
  <c r="L527" i="8"/>
  <c r="N527" i="8"/>
  <c r="Q527" i="8"/>
  <c r="S527" i="8"/>
  <c r="U527" i="8"/>
  <c r="K527" i="8"/>
  <c r="O527" i="8"/>
  <c r="R527" i="8"/>
  <c r="T527" i="8"/>
  <c r="W527" i="8"/>
  <c r="H525" i="8"/>
  <c r="J525" i="8"/>
  <c r="L525" i="8"/>
  <c r="N525" i="8"/>
  <c r="Q525" i="8"/>
  <c r="S525" i="8"/>
  <c r="U525" i="8"/>
  <c r="K525" i="8"/>
  <c r="O525" i="8"/>
  <c r="R525" i="8"/>
  <c r="T525" i="8"/>
  <c r="W525" i="8"/>
  <c r="H523" i="8"/>
  <c r="J523" i="8"/>
  <c r="L523" i="8"/>
  <c r="N523" i="8"/>
  <c r="Q523" i="8"/>
  <c r="S523" i="8"/>
  <c r="U523" i="8"/>
  <c r="K523" i="8"/>
  <c r="O523" i="8"/>
  <c r="R523" i="8"/>
  <c r="T523" i="8"/>
  <c r="W523" i="8"/>
  <c r="H521" i="8"/>
  <c r="J521" i="8"/>
  <c r="L521" i="8"/>
  <c r="N521" i="8"/>
  <c r="Q521" i="8"/>
  <c r="S521" i="8"/>
  <c r="U521" i="8"/>
  <c r="K521" i="8"/>
  <c r="O521" i="8"/>
  <c r="R521" i="8"/>
  <c r="T521" i="8"/>
  <c r="W521" i="8"/>
  <c r="H519" i="8"/>
  <c r="J519" i="8"/>
  <c r="L519" i="8"/>
  <c r="N519" i="8"/>
  <c r="Q519" i="8"/>
  <c r="S519" i="8"/>
  <c r="U519" i="8"/>
  <c r="K519" i="8"/>
  <c r="O519" i="8"/>
  <c r="R519" i="8"/>
  <c r="T519" i="8"/>
  <c r="W519" i="8"/>
  <c r="H517" i="8"/>
  <c r="J517" i="8"/>
  <c r="L517" i="8"/>
  <c r="N517" i="8"/>
  <c r="Q517" i="8"/>
  <c r="S517" i="8"/>
  <c r="U517" i="8"/>
  <c r="K517" i="8"/>
  <c r="O517" i="8"/>
  <c r="R517" i="8"/>
  <c r="T517" i="8"/>
  <c r="W517" i="8"/>
  <c r="H515" i="8"/>
  <c r="J515" i="8"/>
  <c r="L515" i="8"/>
  <c r="N515" i="8"/>
  <c r="Q515" i="8"/>
  <c r="S515" i="8"/>
  <c r="U515" i="8"/>
  <c r="K515" i="8"/>
  <c r="O515" i="8"/>
  <c r="R515" i="8"/>
  <c r="T515" i="8"/>
  <c r="W515" i="8"/>
  <c r="H513" i="8"/>
  <c r="J513" i="8"/>
  <c r="L513" i="8"/>
  <c r="N513" i="8"/>
  <c r="Q513" i="8"/>
  <c r="S513" i="8"/>
  <c r="U513" i="8"/>
  <c r="K513" i="8"/>
  <c r="O513" i="8"/>
  <c r="R513" i="8"/>
  <c r="T513" i="8"/>
  <c r="W513" i="8"/>
  <c r="H511" i="8"/>
  <c r="J511" i="8"/>
  <c r="L511" i="8"/>
  <c r="N511" i="8"/>
  <c r="Q511" i="8"/>
  <c r="S511" i="8"/>
  <c r="U511" i="8"/>
  <c r="K511" i="8"/>
  <c r="O511" i="8"/>
  <c r="R511" i="8"/>
  <c r="T511" i="8"/>
  <c r="W511" i="8"/>
  <c r="H509" i="8"/>
  <c r="J509" i="8"/>
  <c r="L509" i="8"/>
  <c r="N509" i="8"/>
  <c r="Q509" i="8"/>
  <c r="S509" i="8"/>
  <c r="U509" i="8"/>
  <c r="K509" i="8"/>
  <c r="O509" i="8"/>
  <c r="R509" i="8"/>
  <c r="T509" i="8"/>
  <c r="W509" i="8"/>
  <c r="H507" i="8"/>
  <c r="J507" i="8"/>
  <c r="L507" i="8"/>
  <c r="N507" i="8"/>
  <c r="Q507" i="8"/>
  <c r="S507" i="8"/>
  <c r="U507" i="8"/>
  <c r="K507" i="8"/>
  <c r="O507" i="8"/>
  <c r="R507" i="8"/>
  <c r="T507" i="8"/>
  <c r="W507" i="8"/>
  <c r="H505" i="8"/>
  <c r="J505" i="8"/>
  <c r="L505" i="8"/>
  <c r="N505" i="8"/>
  <c r="Q505" i="8"/>
  <c r="S505" i="8"/>
  <c r="U505" i="8"/>
  <c r="K505" i="8"/>
  <c r="O505" i="8"/>
  <c r="R505" i="8"/>
  <c r="T505" i="8"/>
  <c r="W505" i="8"/>
  <c r="H503" i="8"/>
  <c r="J503" i="8"/>
  <c r="L503" i="8"/>
  <c r="N503" i="8"/>
  <c r="Q503" i="8"/>
  <c r="S503" i="8"/>
  <c r="U503" i="8"/>
  <c r="K503" i="8"/>
  <c r="O503" i="8"/>
  <c r="R503" i="8"/>
  <c r="T503" i="8"/>
  <c r="W503" i="8"/>
  <c r="H501" i="8"/>
  <c r="J501" i="8"/>
  <c r="L501" i="8"/>
  <c r="N501" i="8"/>
  <c r="Q501" i="8"/>
  <c r="S501" i="8"/>
  <c r="U501" i="8"/>
  <c r="K501" i="8"/>
  <c r="O501" i="8"/>
  <c r="R501" i="8"/>
  <c r="T501" i="8"/>
  <c r="W501" i="8"/>
  <c r="H499" i="8"/>
  <c r="J499" i="8"/>
  <c r="L499" i="8"/>
  <c r="N499" i="8"/>
  <c r="Q499" i="8"/>
  <c r="S499" i="8"/>
  <c r="U499" i="8"/>
  <c r="K499" i="8"/>
  <c r="O499" i="8"/>
  <c r="R499" i="8"/>
  <c r="T499" i="8"/>
  <c r="W499" i="8"/>
  <c r="H497" i="8"/>
  <c r="J497" i="8"/>
  <c r="L497" i="8"/>
  <c r="N497" i="8"/>
  <c r="Q497" i="8"/>
  <c r="S497" i="8"/>
  <c r="U497" i="8"/>
  <c r="K497" i="8"/>
  <c r="O497" i="8"/>
  <c r="R497" i="8"/>
  <c r="T497" i="8"/>
  <c r="W497" i="8"/>
  <c r="H495" i="8"/>
  <c r="J495" i="8"/>
  <c r="L495" i="8"/>
  <c r="N495" i="8"/>
  <c r="Q495" i="8"/>
  <c r="S495" i="8"/>
  <c r="U495" i="8"/>
  <c r="K495" i="8"/>
  <c r="O495" i="8"/>
  <c r="R495" i="8"/>
  <c r="T495" i="8"/>
  <c r="W495" i="8"/>
  <c r="H493" i="8"/>
  <c r="J493" i="8"/>
  <c r="L493" i="8"/>
  <c r="N493" i="8"/>
  <c r="Q493" i="8"/>
  <c r="S493" i="8"/>
  <c r="U493" i="8"/>
  <c r="K493" i="8"/>
  <c r="O493" i="8"/>
  <c r="R493" i="8"/>
  <c r="T493" i="8"/>
  <c r="W493" i="8"/>
  <c r="H491" i="8"/>
  <c r="J491" i="8"/>
  <c r="L491" i="8"/>
  <c r="N491" i="8"/>
  <c r="Q491" i="8"/>
  <c r="S491" i="8"/>
  <c r="U491" i="8"/>
  <c r="K491" i="8"/>
  <c r="O491" i="8"/>
  <c r="R491" i="8"/>
  <c r="T491" i="8"/>
  <c r="W491" i="8"/>
  <c r="H489" i="8"/>
  <c r="J489" i="8"/>
  <c r="L489" i="8"/>
  <c r="N489" i="8"/>
  <c r="Q489" i="8"/>
  <c r="S489" i="8"/>
  <c r="U489" i="8"/>
  <c r="K489" i="8"/>
  <c r="O489" i="8"/>
  <c r="R489" i="8"/>
  <c r="T489" i="8"/>
  <c r="W489" i="8"/>
  <c r="H487" i="8"/>
  <c r="J487" i="8"/>
  <c r="L487" i="8"/>
  <c r="N487" i="8"/>
  <c r="Q487" i="8"/>
  <c r="S487" i="8"/>
  <c r="U487" i="8"/>
  <c r="K487" i="8"/>
  <c r="O487" i="8"/>
  <c r="R487" i="8"/>
  <c r="T487" i="8"/>
  <c r="W487" i="8"/>
  <c r="H485" i="8"/>
  <c r="J485" i="8"/>
  <c r="L485" i="8"/>
  <c r="N485" i="8"/>
  <c r="Q485" i="8"/>
  <c r="S485" i="8"/>
  <c r="U485" i="8"/>
  <c r="K485" i="8"/>
  <c r="O485" i="8"/>
  <c r="R485" i="8"/>
  <c r="T485" i="8"/>
  <c r="W485" i="8"/>
  <c r="H483" i="8"/>
  <c r="J483" i="8"/>
  <c r="L483" i="8"/>
  <c r="N483" i="8"/>
  <c r="Q483" i="8"/>
  <c r="S483" i="8"/>
  <c r="U483" i="8"/>
  <c r="K483" i="8"/>
  <c r="O483" i="8"/>
  <c r="R483" i="8"/>
  <c r="T483" i="8"/>
  <c r="W483" i="8"/>
  <c r="H481" i="8"/>
  <c r="J481" i="8"/>
  <c r="L481" i="8"/>
  <c r="N481" i="8"/>
  <c r="Q481" i="8"/>
  <c r="S481" i="8"/>
  <c r="U481" i="8"/>
  <c r="K481" i="8"/>
  <c r="O481" i="8"/>
  <c r="R481" i="8"/>
  <c r="T481" i="8"/>
  <c r="W481" i="8"/>
  <c r="H479" i="8"/>
  <c r="J479" i="8"/>
  <c r="L479" i="8"/>
  <c r="N479" i="8"/>
  <c r="Q479" i="8"/>
  <c r="S479" i="8"/>
  <c r="U479" i="8"/>
  <c r="K479" i="8"/>
  <c r="O479" i="8"/>
  <c r="R479" i="8"/>
  <c r="T479" i="8"/>
  <c r="W479" i="8"/>
  <c r="H477" i="8"/>
  <c r="J477" i="8"/>
  <c r="L477" i="8"/>
  <c r="N477" i="8"/>
  <c r="Q477" i="8"/>
  <c r="S477" i="8"/>
  <c r="U477" i="8"/>
  <c r="K477" i="8"/>
  <c r="O477" i="8"/>
  <c r="R477" i="8"/>
  <c r="T477" i="8"/>
  <c r="W477" i="8"/>
  <c r="H475" i="8"/>
  <c r="J475" i="8"/>
  <c r="L475" i="8"/>
  <c r="N475" i="8"/>
  <c r="Q475" i="8"/>
  <c r="S475" i="8"/>
  <c r="U475" i="8"/>
  <c r="K475" i="8"/>
  <c r="O475" i="8"/>
  <c r="R475" i="8"/>
  <c r="T475" i="8"/>
  <c r="W475" i="8"/>
  <c r="H473" i="8"/>
  <c r="J473" i="8"/>
  <c r="L473" i="8"/>
  <c r="N473" i="8"/>
  <c r="Q473" i="8"/>
  <c r="S473" i="8"/>
  <c r="U473" i="8"/>
  <c r="K473" i="8"/>
  <c r="O473" i="8"/>
  <c r="R473" i="8"/>
  <c r="T473" i="8"/>
  <c r="W473" i="8"/>
  <c r="H471" i="8"/>
  <c r="J471" i="8"/>
  <c r="L471" i="8"/>
  <c r="N471" i="8"/>
  <c r="Q471" i="8"/>
  <c r="S471" i="8"/>
  <c r="U471" i="8"/>
  <c r="K471" i="8"/>
  <c r="O471" i="8"/>
  <c r="R471" i="8"/>
  <c r="T471" i="8"/>
  <c r="W471" i="8"/>
  <c r="H469" i="8"/>
  <c r="J469" i="8"/>
  <c r="L469" i="8"/>
  <c r="N469" i="8"/>
  <c r="Q469" i="8"/>
  <c r="S469" i="8"/>
  <c r="U469" i="8"/>
  <c r="K469" i="8"/>
  <c r="O469" i="8"/>
  <c r="R469" i="8"/>
  <c r="T469" i="8"/>
  <c r="W469" i="8"/>
  <c r="H467" i="8"/>
  <c r="J467" i="8"/>
  <c r="L467" i="8"/>
  <c r="N467" i="8"/>
  <c r="Q467" i="8"/>
  <c r="S467" i="8"/>
  <c r="U467" i="8"/>
  <c r="K467" i="8"/>
  <c r="O467" i="8"/>
  <c r="R467" i="8"/>
  <c r="T467" i="8"/>
  <c r="W467" i="8"/>
  <c r="H465" i="8"/>
  <c r="J465" i="8"/>
  <c r="L465" i="8"/>
  <c r="N465" i="8"/>
  <c r="Q465" i="8"/>
  <c r="S465" i="8"/>
  <c r="U465" i="8"/>
  <c r="K465" i="8"/>
  <c r="O465" i="8"/>
  <c r="R465" i="8"/>
  <c r="T465" i="8"/>
  <c r="W465" i="8"/>
  <c r="H463" i="8"/>
  <c r="J463" i="8"/>
  <c r="L463" i="8"/>
  <c r="N463" i="8"/>
  <c r="Q463" i="8"/>
  <c r="S463" i="8"/>
  <c r="U463" i="8"/>
  <c r="K463" i="8"/>
  <c r="O463" i="8"/>
  <c r="R463" i="8"/>
  <c r="T463" i="8"/>
  <c r="W463" i="8"/>
  <c r="H461" i="8"/>
  <c r="J461" i="8"/>
  <c r="L461" i="8"/>
  <c r="N461" i="8"/>
  <c r="Q461" i="8"/>
  <c r="S461" i="8"/>
  <c r="U461" i="8"/>
  <c r="K461" i="8"/>
  <c r="O461" i="8"/>
  <c r="R461" i="8"/>
  <c r="T461" i="8"/>
  <c r="W461" i="8"/>
  <c r="H459" i="8"/>
  <c r="J459" i="8"/>
  <c r="L459" i="8"/>
  <c r="N459" i="8"/>
  <c r="Q459" i="8"/>
  <c r="S459" i="8"/>
  <c r="U459" i="8"/>
  <c r="R459" i="8"/>
  <c r="W459" i="8"/>
  <c r="K459" i="8"/>
  <c r="O459" i="8"/>
  <c r="T459" i="8"/>
  <c r="H457" i="8"/>
  <c r="J457" i="8"/>
  <c r="L457" i="8"/>
  <c r="N457" i="8"/>
  <c r="Q457" i="8"/>
  <c r="S457" i="8"/>
  <c r="U457" i="8"/>
  <c r="R457" i="8"/>
  <c r="W457" i="8"/>
  <c r="K457" i="8"/>
  <c r="O457" i="8"/>
  <c r="T457" i="8"/>
  <c r="H455" i="8"/>
  <c r="J455" i="8"/>
  <c r="L455" i="8"/>
  <c r="N455" i="8"/>
  <c r="Q455" i="8"/>
  <c r="S455" i="8"/>
  <c r="U455" i="8"/>
  <c r="R455" i="8"/>
  <c r="W455" i="8"/>
  <c r="K455" i="8"/>
  <c r="O455" i="8"/>
  <c r="T455" i="8"/>
  <c r="H453" i="8"/>
  <c r="J453" i="8"/>
  <c r="L453" i="8"/>
  <c r="N453" i="8"/>
  <c r="Q453" i="8"/>
  <c r="S453" i="8"/>
  <c r="U453" i="8"/>
  <c r="R453" i="8"/>
  <c r="W453" i="8"/>
  <c r="K453" i="8"/>
  <c r="O453" i="8"/>
  <c r="T453" i="8"/>
  <c r="H451" i="8"/>
  <c r="J451" i="8"/>
  <c r="L451" i="8"/>
  <c r="N451" i="8"/>
  <c r="Q451" i="8"/>
  <c r="S451" i="8"/>
  <c r="U451" i="8"/>
  <c r="R451" i="8"/>
  <c r="W451" i="8"/>
  <c r="K451" i="8"/>
  <c r="O451" i="8"/>
  <c r="T451" i="8"/>
  <c r="H449" i="8"/>
  <c r="J449" i="8"/>
  <c r="L449" i="8"/>
  <c r="N449" i="8"/>
  <c r="Q449" i="8"/>
  <c r="S449" i="8"/>
  <c r="U449" i="8"/>
  <c r="R449" i="8"/>
  <c r="W449" i="8"/>
  <c r="K449" i="8"/>
  <c r="O449" i="8"/>
  <c r="T449" i="8"/>
  <c r="H447" i="8"/>
  <c r="J447" i="8"/>
  <c r="L447" i="8"/>
  <c r="N447" i="8"/>
  <c r="Q447" i="8"/>
  <c r="S447" i="8"/>
  <c r="U447" i="8"/>
  <c r="R447" i="8"/>
  <c r="W447" i="8"/>
  <c r="K447" i="8"/>
  <c r="O447" i="8"/>
  <c r="T447" i="8"/>
  <c r="H445" i="8"/>
  <c r="J445" i="8"/>
  <c r="L445" i="8"/>
  <c r="N445" i="8"/>
  <c r="Q445" i="8"/>
  <c r="S445" i="8"/>
  <c r="U445" i="8"/>
  <c r="R445" i="8"/>
  <c r="W445" i="8"/>
  <c r="K445" i="8"/>
  <c r="O445" i="8"/>
  <c r="T445" i="8"/>
  <c r="H443" i="8"/>
  <c r="J443" i="8"/>
  <c r="L443" i="8"/>
  <c r="N443" i="8"/>
  <c r="Q443" i="8"/>
  <c r="S443" i="8"/>
  <c r="U443" i="8"/>
  <c r="R443" i="8"/>
  <c r="W443" i="8"/>
  <c r="K443" i="8"/>
  <c r="O443" i="8"/>
  <c r="T443" i="8"/>
  <c r="H441" i="8"/>
  <c r="J441" i="8"/>
  <c r="L441" i="8"/>
  <c r="N441" i="8"/>
  <c r="Q441" i="8"/>
  <c r="S441" i="8"/>
  <c r="U441" i="8"/>
  <c r="R441" i="8"/>
  <c r="W441" i="8"/>
  <c r="K441" i="8"/>
  <c r="O441" i="8"/>
  <c r="T441" i="8"/>
  <c r="H439" i="8"/>
  <c r="J439" i="8"/>
  <c r="L439" i="8"/>
  <c r="N439" i="8"/>
  <c r="Q439" i="8"/>
  <c r="S439" i="8"/>
  <c r="U439" i="8"/>
  <c r="R439" i="8"/>
  <c r="W439" i="8"/>
  <c r="K439" i="8"/>
  <c r="O439" i="8"/>
  <c r="T439" i="8"/>
  <c r="H437" i="8"/>
  <c r="J437" i="8"/>
  <c r="L437" i="8"/>
  <c r="N437" i="8"/>
  <c r="Q437" i="8"/>
  <c r="S437" i="8"/>
  <c r="U437" i="8"/>
  <c r="R437" i="8"/>
  <c r="W437" i="8"/>
  <c r="K437" i="8"/>
  <c r="O437" i="8"/>
  <c r="T437" i="8"/>
  <c r="H435" i="8"/>
  <c r="J435" i="8"/>
  <c r="L435" i="8"/>
  <c r="N435" i="8"/>
  <c r="Q435" i="8"/>
  <c r="S435" i="8"/>
  <c r="U435" i="8"/>
  <c r="R435" i="8"/>
  <c r="W435" i="8"/>
  <c r="K435" i="8"/>
  <c r="O435" i="8"/>
  <c r="T435" i="8"/>
  <c r="H433" i="8"/>
  <c r="J433" i="8"/>
  <c r="L433" i="8"/>
  <c r="N433" i="8"/>
  <c r="Q433" i="8"/>
  <c r="S433" i="8"/>
  <c r="U433" i="8"/>
  <c r="R433" i="8"/>
  <c r="W433" i="8"/>
  <c r="K433" i="8"/>
  <c r="O433" i="8"/>
  <c r="T433" i="8"/>
  <c r="H431" i="8"/>
  <c r="J431" i="8"/>
  <c r="L431" i="8"/>
  <c r="N431" i="8"/>
  <c r="Q431" i="8"/>
  <c r="S431" i="8"/>
  <c r="U431" i="8"/>
  <c r="R431" i="8"/>
  <c r="W431" i="8"/>
  <c r="K431" i="8"/>
  <c r="O431" i="8"/>
  <c r="T431" i="8"/>
  <c r="H429" i="8"/>
  <c r="J429" i="8"/>
  <c r="L429" i="8"/>
  <c r="N429" i="8"/>
  <c r="Q429" i="8"/>
  <c r="S429" i="8"/>
  <c r="U429" i="8"/>
  <c r="R429" i="8"/>
  <c r="W429" i="8"/>
  <c r="K429" i="8"/>
  <c r="O429" i="8"/>
  <c r="T429" i="8"/>
  <c r="H427" i="8"/>
  <c r="J427" i="8"/>
  <c r="L427" i="8"/>
  <c r="N427" i="8"/>
  <c r="Q427" i="8"/>
  <c r="S427" i="8"/>
  <c r="U427" i="8"/>
  <c r="R427" i="8"/>
  <c r="W427" i="8"/>
  <c r="K427" i="8"/>
  <c r="O427" i="8"/>
  <c r="T427" i="8"/>
  <c r="H425" i="8"/>
  <c r="J425" i="8"/>
  <c r="L425" i="8"/>
  <c r="N425" i="8"/>
  <c r="Q425" i="8"/>
  <c r="S425" i="8"/>
  <c r="U425" i="8"/>
  <c r="R425" i="8"/>
  <c r="W425" i="8"/>
  <c r="K425" i="8"/>
  <c r="O425" i="8"/>
  <c r="T425" i="8"/>
  <c r="H423" i="8"/>
  <c r="J423" i="8"/>
  <c r="L423" i="8"/>
  <c r="N423" i="8"/>
  <c r="Q423" i="8"/>
  <c r="S423" i="8"/>
  <c r="U423" i="8"/>
  <c r="R423" i="8"/>
  <c r="W423" i="8"/>
  <c r="K423" i="8"/>
  <c r="O423" i="8"/>
  <c r="T423" i="8"/>
  <c r="H421" i="8"/>
  <c r="J421" i="8"/>
  <c r="L421" i="8"/>
  <c r="N421" i="8"/>
  <c r="Q421" i="8"/>
  <c r="S421" i="8"/>
  <c r="U421" i="8"/>
  <c r="R421" i="8"/>
  <c r="W421" i="8"/>
  <c r="K421" i="8"/>
  <c r="O421" i="8"/>
  <c r="T421" i="8"/>
  <c r="H419" i="8"/>
  <c r="J419" i="8"/>
  <c r="L419" i="8"/>
  <c r="N419" i="8"/>
  <c r="Q419" i="8"/>
  <c r="S419" i="8"/>
  <c r="U419" i="8"/>
  <c r="R419" i="8"/>
  <c r="W419" i="8"/>
  <c r="K419" i="8"/>
  <c r="O419" i="8"/>
  <c r="T419" i="8"/>
  <c r="H417" i="8"/>
  <c r="J417" i="8"/>
  <c r="L417" i="8"/>
  <c r="N417" i="8"/>
  <c r="Q417" i="8"/>
  <c r="S417" i="8"/>
  <c r="U417" i="8"/>
  <c r="R417" i="8"/>
  <c r="W417" i="8"/>
  <c r="K417" i="8"/>
  <c r="O417" i="8"/>
  <c r="T417" i="8"/>
  <c r="H415" i="8"/>
  <c r="J415" i="8"/>
  <c r="L415" i="8"/>
  <c r="N415" i="8"/>
  <c r="Q415" i="8"/>
  <c r="S415" i="8"/>
  <c r="U415" i="8"/>
  <c r="R415" i="8"/>
  <c r="W415" i="8"/>
  <c r="K415" i="8"/>
  <c r="O415" i="8"/>
  <c r="T415" i="8"/>
  <c r="H413" i="8"/>
  <c r="J413" i="8"/>
  <c r="L413" i="8"/>
  <c r="N413" i="8"/>
  <c r="Q413" i="8"/>
  <c r="S413" i="8"/>
  <c r="U413" i="8"/>
  <c r="R413" i="8"/>
  <c r="W413" i="8"/>
  <c r="K413" i="8"/>
  <c r="O413" i="8"/>
  <c r="T413" i="8"/>
  <c r="H411" i="8"/>
  <c r="J411" i="8"/>
  <c r="L411" i="8"/>
  <c r="N411" i="8"/>
  <c r="Q411" i="8"/>
  <c r="S411" i="8"/>
  <c r="U411" i="8"/>
  <c r="R411" i="8"/>
  <c r="W411" i="8"/>
  <c r="K411" i="8"/>
  <c r="O411" i="8"/>
  <c r="T411" i="8"/>
  <c r="H409" i="8"/>
  <c r="J409" i="8"/>
  <c r="L409" i="8"/>
  <c r="N409" i="8"/>
  <c r="Q409" i="8"/>
  <c r="S409" i="8"/>
  <c r="U409" i="8"/>
  <c r="R409" i="8"/>
  <c r="W409" i="8"/>
  <c r="K409" i="8"/>
  <c r="O409" i="8"/>
  <c r="T409" i="8"/>
  <c r="H407" i="8"/>
  <c r="J407" i="8"/>
  <c r="L407" i="8"/>
  <c r="N407" i="8"/>
  <c r="Q407" i="8"/>
  <c r="S407" i="8"/>
  <c r="U407" i="8"/>
  <c r="R407" i="8"/>
  <c r="W407" i="8"/>
  <c r="K407" i="8"/>
  <c r="O407" i="8"/>
  <c r="T407" i="8"/>
  <c r="H405" i="8"/>
  <c r="J405" i="8"/>
  <c r="L405" i="8"/>
  <c r="N405" i="8"/>
  <c r="Q405" i="8"/>
  <c r="S405" i="8"/>
  <c r="U405" i="8"/>
  <c r="R405" i="8"/>
  <c r="W405" i="8"/>
  <c r="K405" i="8"/>
  <c r="O405" i="8"/>
  <c r="T405" i="8"/>
  <c r="H403" i="8"/>
  <c r="J403" i="8"/>
  <c r="L403" i="8"/>
  <c r="N403" i="8"/>
  <c r="Q403" i="8"/>
  <c r="S403" i="8"/>
  <c r="U403" i="8"/>
  <c r="R403" i="8"/>
  <c r="W403" i="8"/>
  <c r="K403" i="8"/>
  <c r="O403" i="8"/>
  <c r="T403" i="8"/>
  <c r="H401" i="8"/>
  <c r="J401" i="8"/>
  <c r="L401" i="8"/>
  <c r="N401" i="8"/>
  <c r="Q401" i="8"/>
  <c r="S401" i="8"/>
  <c r="U401" i="8"/>
  <c r="R401" i="8"/>
  <c r="W401" i="8"/>
  <c r="K401" i="8"/>
  <c r="O401" i="8"/>
  <c r="T401" i="8"/>
  <c r="H399" i="8"/>
  <c r="J399" i="8"/>
  <c r="L399" i="8"/>
  <c r="N399" i="8"/>
  <c r="Q399" i="8"/>
  <c r="S399" i="8"/>
  <c r="U399" i="8"/>
  <c r="R399" i="8"/>
  <c r="W399" i="8"/>
  <c r="K399" i="8"/>
  <c r="O399" i="8"/>
  <c r="T399" i="8"/>
  <c r="H397" i="8"/>
  <c r="J397" i="8"/>
  <c r="L397" i="8"/>
  <c r="N397" i="8"/>
  <c r="Q397" i="8"/>
  <c r="S397" i="8"/>
  <c r="U397" i="8"/>
  <c r="R397" i="8"/>
  <c r="W397" i="8"/>
  <c r="K397" i="8"/>
  <c r="O397" i="8"/>
  <c r="T397" i="8"/>
  <c r="H395" i="8"/>
  <c r="J395" i="8"/>
  <c r="L395" i="8"/>
  <c r="N395" i="8"/>
  <c r="Q395" i="8"/>
  <c r="S395" i="8"/>
  <c r="U395" i="8"/>
  <c r="R395" i="8"/>
  <c r="W395" i="8"/>
  <c r="K395" i="8"/>
  <c r="O395" i="8"/>
  <c r="T395" i="8"/>
  <c r="H393" i="8"/>
  <c r="J393" i="8"/>
  <c r="L393" i="8"/>
  <c r="N393" i="8"/>
  <c r="Q393" i="8"/>
  <c r="S393" i="8"/>
  <c r="U393" i="8"/>
  <c r="R393" i="8"/>
  <c r="W393" i="8"/>
  <c r="K393" i="8"/>
  <c r="O393" i="8"/>
  <c r="T393" i="8"/>
  <c r="H391" i="8"/>
  <c r="J391" i="8"/>
  <c r="L391" i="8"/>
  <c r="N391" i="8"/>
  <c r="Q391" i="8"/>
  <c r="S391" i="8"/>
  <c r="U391" i="8"/>
  <c r="R391" i="8"/>
  <c r="W391" i="8"/>
  <c r="K391" i="8"/>
  <c r="O391" i="8"/>
  <c r="T391" i="8"/>
  <c r="H389" i="8"/>
  <c r="J389" i="8"/>
  <c r="L389" i="8"/>
  <c r="N389" i="8"/>
  <c r="Q389" i="8"/>
  <c r="S389" i="8"/>
  <c r="U389" i="8"/>
  <c r="R389" i="8"/>
  <c r="W389" i="8"/>
  <c r="K389" i="8"/>
  <c r="O389" i="8"/>
  <c r="T389" i="8"/>
  <c r="H387" i="8"/>
  <c r="J387" i="8"/>
  <c r="L387" i="8"/>
  <c r="N387" i="8"/>
  <c r="Q387" i="8"/>
  <c r="S387" i="8"/>
  <c r="U387" i="8"/>
  <c r="R387" i="8"/>
  <c r="W387" i="8"/>
  <c r="K387" i="8"/>
  <c r="O387" i="8"/>
  <c r="T387" i="8"/>
  <c r="H385" i="8"/>
  <c r="J385" i="8"/>
  <c r="L385" i="8"/>
  <c r="N385" i="8"/>
  <c r="Q385" i="8"/>
  <c r="S385" i="8"/>
  <c r="U385" i="8"/>
  <c r="R385" i="8"/>
  <c r="W385" i="8"/>
  <c r="K385" i="8"/>
  <c r="O385" i="8"/>
  <c r="T385" i="8"/>
  <c r="H383" i="8"/>
  <c r="J383" i="8"/>
  <c r="L383" i="8"/>
  <c r="N383" i="8"/>
  <c r="Q383" i="8"/>
  <c r="S383" i="8"/>
  <c r="U383" i="8"/>
  <c r="R383" i="8"/>
  <c r="W383" i="8"/>
  <c r="K383" i="8"/>
  <c r="O383" i="8"/>
  <c r="T383" i="8"/>
  <c r="H381" i="8"/>
  <c r="J381" i="8"/>
  <c r="L381" i="8"/>
  <c r="N381" i="8"/>
  <c r="Q381" i="8"/>
  <c r="S381" i="8"/>
  <c r="U381" i="8"/>
  <c r="R381" i="8"/>
  <c r="W381" i="8"/>
  <c r="K381" i="8"/>
  <c r="O381" i="8"/>
  <c r="T381" i="8"/>
  <c r="H379" i="8"/>
  <c r="J379" i="8"/>
  <c r="L379" i="8"/>
  <c r="N379" i="8"/>
  <c r="Q379" i="8"/>
  <c r="S379" i="8"/>
  <c r="U379" i="8"/>
  <c r="R379" i="8"/>
  <c r="W379" i="8"/>
  <c r="K379" i="8"/>
  <c r="O379" i="8"/>
  <c r="T379" i="8"/>
  <c r="H377" i="8"/>
  <c r="J377" i="8"/>
  <c r="L377" i="8"/>
  <c r="N377" i="8"/>
  <c r="Q377" i="8"/>
  <c r="S377" i="8"/>
  <c r="U377" i="8"/>
  <c r="R377" i="8"/>
  <c r="W377" i="8"/>
  <c r="K377" i="8"/>
  <c r="O377" i="8"/>
  <c r="T377" i="8"/>
  <c r="H375" i="8"/>
  <c r="J375" i="8"/>
  <c r="L375" i="8"/>
  <c r="N375" i="8"/>
  <c r="Q375" i="8"/>
  <c r="S375" i="8"/>
  <c r="U375" i="8"/>
  <c r="R375" i="8"/>
  <c r="W375" i="8"/>
  <c r="K375" i="8"/>
  <c r="O375" i="8"/>
  <c r="T375" i="8"/>
  <c r="H373" i="8"/>
  <c r="J373" i="8"/>
  <c r="L373" i="8"/>
  <c r="N373" i="8"/>
  <c r="Q373" i="8"/>
  <c r="S373" i="8"/>
  <c r="U373" i="8"/>
  <c r="R373" i="8"/>
  <c r="W373" i="8"/>
  <c r="K373" i="8"/>
  <c r="O373" i="8"/>
  <c r="T373" i="8"/>
  <c r="H371" i="8"/>
  <c r="J371" i="8"/>
  <c r="L371" i="8"/>
  <c r="N371" i="8"/>
  <c r="Q371" i="8"/>
  <c r="S371" i="8"/>
  <c r="U371" i="8"/>
  <c r="R371" i="8"/>
  <c r="W371" i="8"/>
  <c r="K371" i="8"/>
  <c r="O371" i="8"/>
  <c r="T371" i="8"/>
  <c r="H369" i="8"/>
  <c r="J369" i="8"/>
  <c r="L369" i="8"/>
  <c r="N369" i="8"/>
  <c r="Q369" i="8"/>
  <c r="S369" i="8"/>
  <c r="U369" i="8"/>
  <c r="R369" i="8"/>
  <c r="W369" i="8"/>
  <c r="K369" i="8"/>
  <c r="O369" i="8"/>
  <c r="T369" i="8"/>
  <c r="T714" i="8"/>
  <c r="O714" i="8"/>
  <c r="K714" i="8"/>
  <c r="W713" i="8"/>
  <c r="R713" i="8"/>
  <c r="T712" i="8"/>
  <c r="O712" i="8"/>
  <c r="K712" i="8"/>
  <c r="W711" i="8"/>
  <c r="R711" i="8"/>
  <c r="T710" i="8"/>
  <c r="O710" i="8"/>
  <c r="W709" i="8"/>
  <c r="R709" i="8"/>
  <c r="T708" i="8"/>
  <c r="O708" i="8"/>
  <c r="K708" i="8"/>
  <c r="W707" i="8"/>
  <c r="R707" i="8"/>
  <c r="T706" i="8"/>
  <c r="O706" i="8"/>
  <c r="W705" i="8"/>
  <c r="R705" i="8"/>
  <c r="T704" i="8"/>
  <c r="O704" i="8"/>
  <c r="K704" i="8"/>
  <c r="W703" i="8"/>
  <c r="R703" i="8"/>
  <c r="T702" i="8"/>
  <c r="O702" i="8"/>
  <c r="W701" i="8"/>
  <c r="R701" i="8"/>
  <c r="T700" i="8"/>
  <c r="O700" i="8"/>
  <c r="K700" i="8"/>
  <c r="W699" i="8"/>
  <c r="R699" i="8"/>
  <c r="T698" i="8"/>
  <c r="O698" i="8"/>
  <c r="W697" i="8"/>
  <c r="R697" i="8"/>
  <c r="T696" i="8"/>
  <c r="O696" i="8"/>
  <c r="K696" i="8"/>
  <c r="W695" i="8"/>
  <c r="R695" i="8"/>
  <c r="T694" i="8"/>
  <c r="O694" i="8"/>
  <c r="W693" i="8"/>
  <c r="R693" i="8"/>
  <c r="T692" i="8"/>
  <c r="O692" i="8"/>
  <c r="K692" i="8"/>
  <c r="W691" i="8"/>
  <c r="R691" i="8"/>
  <c r="T690" i="8"/>
  <c r="O690" i="8"/>
  <c r="W689" i="8"/>
  <c r="R689" i="8"/>
  <c r="T688" i="8"/>
  <c r="O688" i="8"/>
  <c r="W687" i="8"/>
  <c r="R687" i="8"/>
  <c r="T686" i="8"/>
  <c r="O686" i="8"/>
  <c r="K686" i="8"/>
  <c r="W685" i="8"/>
  <c r="R685" i="8"/>
  <c r="T684" i="8"/>
  <c r="O684" i="8"/>
  <c r="W683" i="8"/>
  <c r="R683" i="8"/>
  <c r="T682" i="8"/>
  <c r="O682" i="8"/>
  <c r="K682" i="8"/>
  <c r="W681" i="8"/>
  <c r="R681" i="8"/>
  <c r="T680" i="8"/>
  <c r="O680" i="8"/>
  <c r="W679" i="8"/>
  <c r="R679" i="8"/>
  <c r="T678" i="8"/>
  <c r="O678" i="8"/>
  <c r="K678" i="8"/>
  <c r="W677" i="8"/>
  <c r="R677" i="8"/>
  <c r="T676" i="8"/>
  <c r="O676" i="8"/>
  <c r="K676" i="8"/>
  <c r="W675" i="8"/>
  <c r="R675" i="8"/>
  <c r="T674" i="8"/>
  <c r="O674" i="8"/>
  <c r="W673" i="8"/>
  <c r="R673" i="8"/>
  <c r="T672" i="8"/>
  <c r="O672" i="8"/>
  <c r="K672" i="8"/>
  <c r="W671" i="8"/>
  <c r="R671" i="8"/>
  <c r="T670" i="8"/>
  <c r="O670" i="8"/>
  <c r="W669" i="8"/>
  <c r="R669" i="8"/>
  <c r="T668" i="8"/>
  <c r="O668" i="8"/>
  <c r="K668" i="8"/>
  <c r="W667" i="8"/>
  <c r="R667" i="8"/>
  <c r="T666" i="8"/>
  <c r="O666" i="8"/>
  <c r="W665" i="8"/>
  <c r="R665" i="8"/>
  <c r="T664" i="8"/>
  <c r="O664" i="8"/>
  <c r="K664" i="8"/>
  <c r="W663" i="8"/>
  <c r="R663" i="8"/>
  <c r="T662" i="8"/>
  <c r="O662" i="8"/>
  <c r="W661" i="8"/>
  <c r="R661" i="8"/>
  <c r="T660" i="8"/>
  <c r="O660" i="8"/>
  <c r="K660" i="8"/>
  <c r="W659" i="8"/>
  <c r="R659" i="8"/>
  <c r="T658" i="8"/>
  <c r="O658" i="8"/>
  <c r="W657" i="8"/>
  <c r="R657" i="8"/>
  <c r="T656" i="8"/>
  <c r="O656" i="8"/>
  <c r="K656" i="8"/>
  <c r="W655" i="8"/>
  <c r="R655" i="8"/>
  <c r="T654" i="8"/>
  <c r="O654" i="8"/>
  <c r="K654" i="8"/>
  <c r="W653" i="8"/>
  <c r="R653" i="8"/>
  <c r="T652" i="8"/>
  <c r="O652" i="8"/>
  <c r="W651" i="8"/>
  <c r="R651" i="8"/>
  <c r="T650" i="8"/>
  <c r="O650" i="8"/>
  <c r="K650" i="8"/>
  <c r="W649" i="8"/>
  <c r="R649" i="8"/>
  <c r="T648" i="8"/>
  <c r="O648" i="8"/>
  <c r="W647" i="8"/>
  <c r="R647" i="8"/>
  <c r="T646" i="8"/>
  <c r="O646" i="8"/>
  <c r="K646" i="8"/>
  <c r="W645" i="8"/>
  <c r="R645" i="8"/>
  <c r="T644" i="8"/>
  <c r="O644" i="8"/>
  <c r="W643" i="8"/>
  <c r="R643" i="8"/>
  <c r="T642" i="8"/>
  <c r="O642" i="8"/>
  <c r="K642" i="8"/>
  <c r="W641" i="8"/>
  <c r="R641" i="8"/>
  <c r="T640" i="8"/>
  <c r="O640" i="8"/>
  <c r="W639" i="8"/>
  <c r="R639" i="8"/>
  <c r="T638" i="8"/>
  <c r="O638" i="8"/>
  <c r="K638" i="8"/>
  <c r="W637" i="8"/>
  <c r="R637" i="8"/>
  <c r="T636" i="8"/>
  <c r="O636" i="8"/>
  <c r="W635" i="8"/>
  <c r="R635" i="8"/>
  <c r="T634" i="8"/>
  <c r="O634" i="8"/>
  <c r="K634" i="8"/>
  <c r="W633" i="8"/>
  <c r="R633" i="8"/>
  <c r="T632" i="8"/>
  <c r="O632" i="8"/>
  <c r="W631" i="8"/>
  <c r="R631" i="8"/>
  <c r="T630" i="8"/>
  <c r="O630" i="8"/>
  <c r="K630" i="8"/>
  <c r="W629" i="8"/>
  <c r="R629" i="8"/>
  <c r="T628" i="8"/>
  <c r="O628" i="8"/>
  <c r="W627" i="8"/>
  <c r="R627" i="8"/>
  <c r="T626" i="8"/>
  <c r="O626" i="8"/>
  <c r="K626" i="8"/>
  <c r="W625" i="8"/>
  <c r="R625" i="8"/>
  <c r="T624" i="8"/>
  <c r="O624" i="8"/>
  <c r="W623" i="8"/>
  <c r="R623" i="8"/>
  <c r="T622" i="8"/>
  <c r="O622" i="8"/>
  <c r="K622" i="8"/>
  <c r="W621" i="8"/>
  <c r="R621" i="8"/>
  <c r="T620" i="8"/>
  <c r="O620" i="8"/>
  <c r="W619" i="8"/>
  <c r="R619" i="8"/>
  <c r="T618" i="8"/>
  <c r="O618" i="8"/>
  <c r="K618" i="8"/>
  <c r="W617" i="8"/>
  <c r="R617" i="8"/>
  <c r="T616" i="8"/>
  <c r="O616" i="8"/>
  <c r="W615" i="8"/>
  <c r="R615" i="8"/>
  <c r="T614" i="8"/>
  <c r="O614" i="8"/>
  <c r="K614" i="8"/>
  <c r="W613" i="8"/>
  <c r="R613" i="8"/>
  <c r="T612" i="8"/>
  <c r="O612" i="8"/>
  <c r="W611" i="8"/>
  <c r="R611" i="8"/>
  <c r="T610" i="8"/>
  <c r="O610" i="8"/>
  <c r="K610" i="8"/>
  <c r="W609" i="8"/>
  <c r="R609" i="8"/>
  <c r="T608" i="8"/>
  <c r="O608" i="8"/>
  <c r="W607" i="8"/>
  <c r="R607" i="8"/>
  <c r="T606" i="8"/>
  <c r="O606" i="8"/>
  <c r="K606" i="8"/>
  <c r="W605" i="8"/>
  <c r="R605" i="8"/>
  <c r="T604" i="8"/>
  <c r="O604" i="8"/>
  <c r="W603" i="8"/>
  <c r="R603" i="8"/>
  <c r="T602" i="8"/>
  <c r="O602" i="8"/>
  <c r="K602" i="8"/>
  <c r="W601" i="8"/>
  <c r="R601" i="8"/>
  <c r="T600" i="8"/>
  <c r="O600" i="8"/>
  <c r="W599" i="8"/>
  <c r="R599" i="8"/>
  <c r="H5" i="8"/>
  <c r="J5" i="8"/>
  <c r="L5" i="8"/>
  <c r="N5" i="8"/>
  <c r="Q5" i="8"/>
  <c r="S5" i="8"/>
  <c r="U5" i="8"/>
  <c r="R5" i="8"/>
  <c r="K5" i="8"/>
  <c r="O5" i="8"/>
  <c r="T5" i="8"/>
  <c r="H710" i="8"/>
  <c r="J710" i="8"/>
  <c r="L710" i="8"/>
  <c r="N710" i="8"/>
  <c r="Q710" i="8"/>
  <c r="S710" i="8"/>
  <c r="U710" i="8"/>
  <c r="H706" i="8"/>
  <c r="J706" i="8"/>
  <c r="L706" i="8"/>
  <c r="N706" i="8"/>
  <c r="Q706" i="8"/>
  <c r="S706" i="8"/>
  <c r="U706" i="8"/>
  <c r="H702" i="8"/>
  <c r="J702" i="8"/>
  <c r="L702" i="8"/>
  <c r="N702" i="8"/>
  <c r="Q702" i="8"/>
  <c r="S702" i="8"/>
  <c r="U702" i="8"/>
  <c r="H698" i="8"/>
  <c r="J698" i="8"/>
  <c r="L698" i="8"/>
  <c r="N698" i="8"/>
  <c r="Q698" i="8"/>
  <c r="S698" i="8"/>
  <c r="U698" i="8"/>
  <c r="H694" i="8"/>
  <c r="J694" i="8"/>
  <c r="L694" i="8"/>
  <c r="N694" i="8"/>
  <c r="Q694" i="8"/>
  <c r="S694" i="8"/>
  <c r="U694" i="8"/>
  <c r="H690" i="8"/>
  <c r="J690" i="8"/>
  <c r="L690" i="8"/>
  <c r="N690" i="8"/>
  <c r="Q690" i="8"/>
  <c r="S690" i="8"/>
  <c r="U690" i="8"/>
  <c r="H688" i="8"/>
  <c r="J688" i="8"/>
  <c r="L688" i="8"/>
  <c r="N688" i="8"/>
  <c r="Q688" i="8"/>
  <c r="S688" i="8"/>
  <c r="U688" i="8"/>
  <c r="H684" i="8"/>
  <c r="J684" i="8"/>
  <c r="L684" i="8"/>
  <c r="N684" i="8"/>
  <c r="Q684" i="8"/>
  <c r="S684" i="8"/>
  <c r="U684" i="8"/>
  <c r="H680" i="8"/>
  <c r="J680" i="8"/>
  <c r="L680" i="8"/>
  <c r="N680" i="8"/>
  <c r="Q680" i="8"/>
  <c r="S680" i="8"/>
  <c r="U680" i="8"/>
  <c r="H674" i="8"/>
  <c r="J674" i="8"/>
  <c r="L674" i="8"/>
  <c r="N674" i="8"/>
  <c r="Q674" i="8"/>
  <c r="S674" i="8"/>
  <c r="U674" i="8"/>
  <c r="H670" i="8"/>
  <c r="J670" i="8"/>
  <c r="L670" i="8"/>
  <c r="N670" i="8"/>
  <c r="Q670" i="8"/>
  <c r="S670" i="8"/>
  <c r="U670" i="8"/>
  <c r="H666" i="8"/>
  <c r="J666" i="8"/>
  <c r="L666" i="8"/>
  <c r="N666" i="8"/>
  <c r="Q666" i="8"/>
  <c r="S666" i="8"/>
  <c r="U666" i="8"/>
  <c r="H662" i="8"/>
  <c r="J662" i="8"/>
  <c r="L662" i="8"/>
  <c r="N662" i="8"/>
  <c r="Q662" i="8"/>
  <c r="S662" i="8"/>
  <c r="U662" i="8"/>
  <c r="H658" i="8"/>
  <c r="J658" i="8"/>
  <c r="L658" i="8"/>
  <c r="N658" i="8"/>
  <c r="Q658" i="8"/>
  <c r="S658" i="8"/>
  <c r="U658" i="8"/>
  <c r="H652" i="8"/>
  <c r="J652" i="8"/>
  <c r="L652" i="8"/>
  <c r="N652" i="8"/>
  <c r="Q652" i="8"/>
  <c r="S652" i="8"/>
  <c r="U652" i="8"/>
  <c r="H648" i="8"/>
  <c r="J648" i="8"/>
  <c r="L648" i="8"/>
  <c r="N648" i="8"/>
  <c r="Q648" i="8"/>
  <c r="S648" i="8"/>
  <c r="U648" i="8"/>
  <c r="H644" i="8"/>
  <c r="J644" i="8"/>
  <c r="L644" i="8"/>
  <c r="N644" i="8"/>
  <c r="Q644" i="8"/>
  <c r="S644" i="8"/>
  <c r="U644" i="8"/>
  <c r="H640" i="8"/>
  <c r="J640" i="8"/>
  <c r="L640" i="8"/>
  <c r="N640" i="8"/>
  <c r="Q640" i="8"/>
  <c r="S640" i="8"/>
  <c r="U640" i="8"/>
  <c r="H636" i="8"/>
  <c r="J636" i="8"/>
  <c r="L636" i="8"/>
  <c r="N636" i="8"/>
  <c r="Q636" i="8"/>
  <c r="S636" i="8"/>
  <c r="U636" i="8"/>
  <c r="H632" i="8"/>
  <c r="J632" i="8"/>
  <c r="L632" i="8"/>
  <c r="N632" i="8"/>
  <c r="Q632" i="8"/>
  <c r="S632" i="8"/>
  <c r="U632" i="8"/>
  <c r="H628" i="8"/>
  <c r="J628" i="8"/>
  <c r="L628" i="8"/>
  <c r="N628" i="8"/>
  <c r="Q628" i="8"/>
  <c r="S628" i="8"/>
  <c r="U628" i="8"/>
  <c r="H624" i="8"/>
  <c r="J624" i="8"/>
  <c r="L624" i="8"/>
  <c r="N624" i="8"/>
  <c r="Q624" i="8"/>
  <c r="S624" i="8"/>
  <c r="U624" i="8"/>
  <c r="H620" i="8"/>
  <c r="J620" i="8"/>
  <c r="L620" i="8"/>
  <c r="N620" i="8"/>
  <c r="Q620" i="8"/>
  <c r="S620" i="8"/>
  <c r="U620" i="8"/>
  <c r="H616" i="8"/>
  <c r="J616" i="8"/>
  <c r="L616" i="8"/>
  <c r="N616" i="8"/>
  <c r="Q616" i="8"/>
  <c r="S616" i="8"/>
  <c r="U616" i="8"/>
  <c r="H612" i="8"/>
  <c r="J612" i="8"/>
  <c r="L612" i="8"/>
  <c r="N612" i="8"/>
  <c r="Q612" i="8"/>
  <c r="S612" i="8"/>
  <c r="U612" i="8"/>
  <c r="H608" i="8"/>
  <c r="J608" i="8"/>
  <c r="L608" i="8"/>
  <c r="N608" i="8"/>
  <c r="Q608" i="8"/>
  <c r="S608" i="8"/>
  <c r="U608" i="8"/>
  <c r="H604" i="8"/>
  <c r="J604" i="8"/>
  <c r="L604" i="8"/>
  <c r="N604" i="8"/>
  <c r="Q604" i="8"/>
  <c r="S604" i="8"/>
  <c r="U604" i="8"/>
  <c r="H600" i="8"/>
  <c r="J600" i="8"/>
  <c r="L600" i="8"/>
  <c r="N600" i="8"/>
  <c r="Q600" i="8"/>
  <c r="S600" i="8"/>
  <c r="U600" i="8"/>
  <c r="H596" i="8"/>
  <c r="J596" i="8"/>
  <c r="L596" i="8"/>
  <c r="N596" i="8"/>
  <c r="Q596" i="8"/>
  <c r="S596" i="8"/>
  <c r="U596" i="8"/>
  <c r="K596" i="8"/>
  <c r="O596" i="8"/>
  <c r="R596" i="8"/>
  <c r="T596" i="8"/>
  <c r="W596" i="8"/>
  <c r="H592" i="8"/>
  <c r="J592" i="8"/>
  <c r="L592" i="8"/>
  <c r="N592" i="8"/>
  <c r="Q592" i="8"/>
  <c r="S592" i="8"/>
  <c r="U592" i="8"/>
  <c r="K592" i="8"/>
  <c r="O592" i="8"/>
  <c r="R592" i="8"/>
  <c r="T592" i="8"/>
  <c r="W592" i="8"/>
  <c r="H588" i="8"/>
  <c r="J588" i="8"/>
  <c r="L588" i="8"/>
  <c r="N588" i="8"/>
  <c r="Q588" i="8"/>
  <c r="S588" i="8"/>
  <c r="U588" i="8"/>
  <c r="K588" i="8"/>
  <c r="O588" i="8"/>
  <c r="R588" i="8"/>
  <c r="T588" i="8"/>
  <c r="W588" i="8"/>
  <c r="H582" i="8"/>
  <c r="J582" i="8"/>
  <c r="L582" i="8"/>
  <c r="N582" i="8"/>
  <c r="Q582" i="8"/>
  <c r="S582" i="8"/>
  <c r="U582" i="8"/>
  <c r="K582" i="8"/>
  <c r="O582" i="8"/>
  <c r="R582" i="8"/>
  <c r="T582" i="8"/>
  <c r="W582" i="8"/>
  <c r="H578" i="8"/>
  <c r="J578" i="8"/>
  <c r="L578" i="8"/>
  <c r="N578" i="8"/>
  <c r="Q578" i="8"/>
  <c r="S578" i="8"/>
  <c r="U578" i="8"/>
  <c r="K578" i="8"/>
  <c r="O578" i="8"/>
  <c r="R578" i="8"/>
  <c r="T578" i="8"/>
  <c r="W578" i="8"/>
  <c r="H574" i="8"/>
  <c r="J574" i="8"/>
  <c r="L574" i="8"/>
  <c r="N574" i="8"/>
  <c r="Q574" i="8"/>
  <c r="S574" i="8"/>
  <c r="U574" i="8"/>
  <c r="K574" i="8"/>
  <c r="O574" i="8"/>
  <c r="R574" i="8"/>
  <c r="T574" i="8"/>
  <c r="W574" i="8"/>
  <c r="H570" i="8"/>
  <c r="J570" i="8"/>
  <c r="L570" i="8"/>
  <c r="N570" i="8"/>
  <c r="Q570" i="8"/>
  <c r="S570" i="8"/>
  <c r="U570" i="8"/>
  <c r="K570" i="8"/>
  <c r="O570" i="8"/>
  <c r="R570" i="8"/>
  <c r="T570" i="8"/>
  <c r="W570" i="8"/>
  <c r="H566" i="8"/>
  <c r="J566" i="8"/>
  <c r="L566" i="8"/>
  <c r="N566" i="8"/>
  <c r="Q566" i="8"/>
  <c r="S566" i="8"/>
  <c r="U566" i="8"/>
  <c r="K566" i="8"/>
  <c r="O566" i="8"/>
  <c r="R566" i="8"/>
  <c r="T566" i="8"/>
  <c r="W566" i="8"/>
  <c r="H562" i="8"/>
  <c r="J562" i="8"/>
  <c r="L562" i="8"/>
  <c r="N562" i="8"/>
  <c r="Q562" i="8"/>
  <c r="S562" i="8"/>
  <c r="U562" i="8"/>
  <c r="K562" i="8"/>
  <c r="O562" i="8"/>
  <c r="R562" i="8"/>
  <c r="T562" i="8"/>
  <c r="W562" i="8"/>
  <c r="H558" i="8"/>
  <c r="J558" i="8"/>
  <c r="L558" i="8"/>
  <c r="N558" i="8"/>
  <c r="Q558" i="8"/>
  <c r="S558" i="8"/>
  <c r="U558" i="8"/>
  <c r="K558" i="8"/>
  <c r="O558" i="8"/>
  <c r="R558" i="8"/>
  <c r="T558" i="8"/>
  <c r="W558" i="8"/>
  <c r="H556" i="8"/>
  <c r="J556" i="8"/>
  <c r="L556" i="8"/>
  <c r="N556" i="8"/>
  <c r="Q556" i="8"/>
  <c r="S556" i="8"/>
  <c r="U556" i="8"/>
  <c r="K556" i="8"/>
  <c r="O556" i="8"/>
  <c r="R556" i="8"/>
  <c r="T556" i="8"/>
  <c r="W556" i="8"/>
  <c r="H552" i="8"/>
  <c r="J552" i="8"/>
  <c r="L552" i="8"/>
  <c r="N552" i="8"/>
  <c r="Q552" i="8"/>
  <c r="S552" i="8"/>
  <c r="U552" i="8"/>
  <c r="K552" i="8"/>
  <c r="O552" i="8"/>
  <c r="R552" i="8"/>
  <c r="T552" i="8"/>
  <c r="W552" i="8"/>
  <c r="H546" i="8"/>
  <c r="J546" i="8"/>
  <c r="L546" i="8"/>
  <c r="N546" i="8"/>
  <c r="Q546" i="8"/>
  <c r="S546" i="8"/>
  <c r="U546" i="8"/>
  <c r="K546" i="8"/>
  <c r="O546" i="8"/>
  <c r="R546" i="8"/>
  <c r="T546" i="8"/>
  <c r="W546" i="8"/>
  <c r="H544" i="8"/>
  <c r="J544" i="8"/>
  <c r="L544" i="8"/>
  <c r="N544" i="8"/>
  <c r="Q544" i="8"/>
  <c r="S544" i="8"/>
  <c r="U544" i="8"/>
  <c r="K544" i="8"/>
  <c r="O544" i="8"/>
  <c r="R544" i="8"/>
  <c r="T544" i="8"/>
  <c r="W544" i="8"/>
  <c r="H540" i="8"/>
  <c r="J540" i="8"/>
  <c r="L540" i="8"/>
  <c r="N540" i="8"/>
  <c r="Q540" i="8"/>
  <c r="S540" i="8"/>
  <c r="U540" i="8"/>
  <c r="K540" i="8"/>
  <c r="O540" i="8"/>
  <c r="R540" i="8"/>
  <c r="T540" i="8"/>
  <c r="W540" i="8"/>
  <c r="H536" i="8"/>
  <c r="J536" i="8"/>
  <c r="L536" i="8"/>
  <c r="N536" i="8"/>
  <c r="Q536" i="8"/>
  <c r="S536" i="8"/>
  <c r="U536" i="8"/>
  <c r="K536" i="8"/>
  <c r="O536" i="8"/>
  <c r="R536" i="8"/>
  <c r="T536" i="8"/>
  <c r="W536" i="8"/>
  <c r="H532" i="8"/>
  <c r="J532" i="8"/>
  <c r="L532" i="8"/>
  <c r="N532" i="8"/>
  <c r="Q532" i="8"/>
  <c r="S532" i="8"/>
  <c r="U532" i="8"/>
  <c r="K532" i="8"/>
  <c r="O532" i="8"/>
  <c r="R532" i="8"/>
  <c r="T532" i="8"/>
  <c r="W532" i="8"/>
  <c r="H528" i="8"/>
  <c r="J528" i="8"/>
  <c r="L528" i="8"/>
  <c r="N528" i="8"/>
  <c r="Q528" i="8"/>
  <c r="S528" i="8"/>
  <c r="U528" i="8"/>
  <c r="K528" i="8"/>
  <c r="O528" i="8"/>
  <c r="R528" i="8"/>
  <c r="T528" i="8"/>
  <c r="W528" i="8"/>
  <c r="H524" i="8"/>
  <c r="J524" i="8"/>
  <c r="L524" i="8"/>
  <c r="N524" i="8"/>
  <c r="Q524" i="8"/>
  <c r="S524" i="8"/>
  <c r="U524" i="8"/>
  <c r="K524" i="8"/>
  <c r="O524" i="8"/>
  <c r="R524" i="8"/>
  <c r="T524" i="8"/>
  <c r="W524" i="8"/>
  <c r="H522" i="8"/>
  <c r="J522" i="8"/>
  <c r="L522" i="8"/>
  <c r="N522" i="8"/>
  <c r="Q522" i="8"/>
  <c r="S522" i="8"/>
  <c r="U522" i="8"/>
  <c r="K522" i="8"/>
  <c r="O522" i="8"/>
  <c r="R522" i="8"/>
  <c r="T522" i="8"/>
  <c r="W522" i="8"/>
  <c r="H518" i="8"/>
  <c r="J518" i="8"/>
  <c r="L518" i="8"/>
  <c r="N518" i="8"/>
  <c r="Q518" i="8"/>
  <c r="S518" i="8"/>
  <c r="U518" i="8"/>
  <c r="K518" i="8"/>
  <c r="O518" i="8"/>
  <c r="R518" i="8"/>
  <c r="T518" i="8"/>
  <c r="W518" i="8"/>
  <c r="H514" i="8"/>
  <c r="J514" i="8"/>
  <c r="L514" i="8"/>
  <c r="N514" i="8"/>
  <c r="Q514" i="8"/>
  <c r="S514" i="8"/>
  <c r="U514" i="8"/>
  <c r="K514" i="8"/>
  <c r="O514" i="8"/>
  <c r="R514" i="8"/>
  <c r="T514" i="8"/>
  <c r="W514" i="8"/>
  <c r="H510" i="8"/>
  <c r="J510" i="8"/>
  <c r="L510" i="8"/>
  <c r="N510" i="8"/>
  <c r="Q510" i="8"/>
  <c r="S510" i="8"/>
  <c r="U510" i="8"/>
  <c r="K510" i="8"/>
  <c r="O510" i="8"/>
  <c r="R510" i="8"/>
  <c r="T510" i="8"/>
  <c r="W510" i="8"/>
  <c r="H506" i="8"/>
  <c r="J506" i="8"/>
  <c r="L506" i="8"/>
  <c r="N506" i="8"/>
  <c r="Q506" i="8"/>
  <c r="S506" i="8"/>
  <c r="U506" i="8"/>
  <c r="K506" i="8"/>
  <c r="O506" i="8"/>
  <c r="R506" i="8"/>
  <c r="T506" i="8"/>
  <c r="W506" i="8"/>
  <c r="H502" i="8"/>
  <c r="J502" i="8"/>
  <c r="L502" i="8"/>
  <c r="N502" i="8"/>
  <c r="Q502" i="8"/>
  <c r="S502" i="8"/>
  <c r="U502" i="8"/>
  <c r="K502" i="8"/>
  <c r="O502" i="8"/>
  <c r="R502" i="8"/>
  <c r="T502" i="8"/>
  <c r="W502" i="8"/>
  <c r="H498" i="8"/>
  <c r="J498" i="8"/>
  <c r="L498" i="8"/>
  <c r="N498" i="8"/>
  <c r="Q498" i="8"/>
  <c r="S498" i="8"/>
  <c r="U498" i="8"/>
  <c r="K498" i="8"/>
  <c r="O498" i="8"/>
  <c r="R498" i="8"/>
  <c r="T498" i="8"/>
  <c r="W498" i="8"/>
  <c r="H494" i="8"/>
  <c r="J494" i="8"/>
  <c r="L494" i="8"/>
  <c r="N494" i="8"/>
  <c r="Q494" i="8"/>
  <c r="S494" i="8"/>
  <c r="U494" i="8"/>
  <c r="K494" i="8"/>
  <c r="O494" i="8"/>
  <c r="R494" i="8"/>
  <c r="T494" i="8"/>
  <c r="W494" i="8"/>
  <c r="H490" i="8"/>
  <c r="J490" i="8"/>
  <c r="L490" i="8"/>
  <c r="N490" i="8"/>
  <c r="Q490" i="8"/>
  <c r="S490" i="8"/>
  <c r="U490" i="8"/>
  <c r="K490" i="8"/>
  <c r="O490" i="8"/>
  <c r="R490" i="8"/>
  <c r="T490" i="8"/>
  <c r="W490" i="8"/>
  <c r="H488" i="8"/>
  <c r="J488" i="8"/>
  <c r="L488" i="8"/>
  <c r="N488" i="8"/>
  <c r="Q488" i="8"/>
  <c r="S488" i="8"/>
  <c r="U488" i="8"/>
  <c r="K488" i="8"/>
  <c r="O488" i="8"/>
  <c r="R488" i="8"/>
  <c r="T488" i="8"/>
  <c r="W488" i="8"/>
  <c r="H484" i="8"/>
  <c r="J484" i="8"/>
  <c r="L484" i="8"/>
  <c r="N484" i="8"/>
  <c r="Q484" i="8"/>
  <c r="S484" i="8"/>
  <c r="U484" i="8"/>
  <c r="K484" i="8"/>
  <c r="O484" i="8"/>
  <c r="R484" i="8"/>
  <c r="T484" i="8"/>
  <c r="W484" i="8"/>
  <c r="H480" i="8"/>
  <c r="J480" i="8"/>
  <c r="L480" i="8"/>
  <c r="N480" i="8"/>
  <c r="Q480" i="8"/>
  <c r="S480" i="8"/>
  <c r="U480" i="8"/>
  <c r="K480" i="8"/>
  <c r="O480" i="8"/>
  <c r="R480" i="8"/>
  <c r="T480" i="8"/>
  <c r="W480" i="8"/>
  <c r="H476" i="8"/>
  <c r="J476" i="8"/>
  <c r="L476" i="8"/>
  <c r="N476" i="8"/>
  <c r="Q476" i="8"/>
  <c r="S476" i="8"/>
  <c r="U476" i="8"/>
  <c r="K476" i="8"/>
  <c r="O476" i="8"/>
  <c r="R476" i="8"/>
  <c r="T476" i="8"/>
  <c r="W476" i="8"/>
  <c r="H472" i="8"/>
  <c r="J472" i="8"/>
  <c r="L472" i="8"/>
  <c r="N472" i="8"/>
  <c r="Q472" i="8"/>
  <c r="S472" i="8"/>
  <c r="U472" i="8"/>
  <c r="K472" i="8"/>
  <c r="O472" i="8"/>
  <c r="R472" i="8"/>
  <c r="T472" i="8"/>
  <c r="W472" i="8"/>
  <c r="H468" i="8"/>
  <c r="J468" i="8"/>
  <c r="L468" i="8"/>
  <c r="N468" i="8"/>
  <c r="Q468" i="8"/>
  <c r="S468" i="8"/>
  <c r="U468" i="8"/>
  <c r="K468" i="8"/>
  <c r="O468" i="8"/>
  <c r="R468" i="8"/>
  <c r="T468" i="8"/>
  <c r="W468" i="8"/>
  <c r="H464" i="8"/>
  <c r="J464" i="8"/>
  <c r="L464" i="8"/>
  <c r="N464" i="8"/>
  <c r="Q464" i="8"/>
  <c r="S464" i="8"/>
  <c r="U464" i="8"/>
  <c r="K464" i="8"/>
  <c r="O464" i="8"/>
  <c r="R464" i="8"/>
  <c r="T464" i="8"/>
  <c r="W464" i="8"/>
  <c r="H460" i="8"/>
  <c r="J460" i="8"/>
  <c r="L460" i="8"/>
  <c r="N460" i="8"/>
  <c r="Q460" i="8"/>
  <c r="S460" i="8"/>
  <c r="U460" i="8"/>
  <c r="K460" i="8"/>
  <c r="O460" i="8"/>
  <c r="T460" i="8"/>
  <c r="R460" i="8"/>
  <c r="W460" i="8"/>
  <c r="H456" i="8"/>
  <c r="J456" i="8"/>
  <c r="L456" i="8"/>
  <c r="N456" i="8"/>
  <c r="Q456" i="8"/>
  <c r="S456" i="8"/>
  <c r="U456" i="8"/>
  <c r="K456" i="8"/>
  <c r="O456" i="8"/>
  <c r="T456" i="8"/>
  <c r="R456" i="8"/>
  <c r="W456" i="8"/>
  <c r="H452" i="8"/>
  <c r="J452" i="8"/>
  <c r="L452" i="8"/>
  <c r="N452" i="8"/>
  <c r="Q452" i="8"/>
  <c r="S452" i="8"/>
  <c r="U452" i="8"/>
  <c r="K452" i="8"/>
  <c r="O452" i="8"/>
  <c r="T452" i="8"/>
  <c r="R452" i="8"/>
  <c r="W452" i="8"/>
  <c r="H448" i="8"/>
  <c r="J448" i="8"/>
  <c r="L448" i="8"/>
  <c r="N448" i="8"/>
  <c r="Q448" i="8"/>
  <c r="S448" i="8"/>
  <c r="U448" i="8"/>
  <c r="K448" i="8"/>
  <c r="O448" i="8"/>
  <c r="T448" i="8"/>
  <c r="R448" i="8"/>
  <c r="W448" i="8"/>
  <c r="H444" i="8"/>
  <c r="J444" i="8"/>
  <c r="L444" i="8"/>
  <c r="N444" i="8"/>
  <c r="Q444" i="8"/>
  <c r="S444" i="8"/>
  <c r="U444" i="8"/>
  <c r="K444" i="8"/>
  <c r="O444" i="8"/>
  <c r="T444" i="8"/>
  <c r="R444" i="8"/>
  <c r="W444" i="8"/>
  <c r="H440" i="8"/>
  <c r="J440" i="8"/>
  <c r="L440" i="8"/>
  <c r="N440" i="8"/>
  <c r="Q440" i="8"/>
  <c r="S440" i="8"/>
  <c r="U440" i="8"/>
  <c r="K440" i="8"/>
  <c r="O440" i="8"/>
  <c r="T440" i="8"/>
  <c r="R440" i="8"/>
  <c r="W440" i="8"/>
  <c r="H436" i="8"/>
  <c r="J436" i="8"/>
  <c r="L436" i="8"/>
  <c r="N436" i="8"/>
  <c r="Q436" i="8"/>
  <c r="S436" i="8"/>
  <c r="U436" i="8"/>
  <c r="K436" i="8"/>
  <c r="O436" i="8"/>
  <c r="T436" i="8"/>
  <c r="R436" i="8"/>
  <c r="W436" i="8"/>
  <c r="H434" i="8"/>
  <c r="J434" i="8"/>
  <c r="L434" i="8"/>
  <c r="N434" i="8"/>
  <c r="Q434" i="8"/>
  <c r="S434" i="8"/>
  <c r="U434" i="8"/>
  <c r="K434" i="8"/>
  <c r="O434" i="8"/>
  <c r="T434" i="8"/>
  <c r="R434" i="8"/>
  <c r="W434" i="8"/>
  <c r="H432" i="8"/>
  <c r="J432" i="8"/>
  <c r="L432" i="8"/>
  <c r="N432" i="8"/>
  <c r="Q432" i="8"/>
  <c r="S432" i="8"/>
  <c r="U432" i="8"/>
  <c r="K432" i="8"/>
  <c r="O432" i="8"/>
  <c r="T432" i="8"/>
  <c r="R432" i="8"/>
  <c r="W432" i="8"/>
  <c r="H430" i="8"/>
  <c r="J430" i="8"/>
  <c r="L430" i="8"/>
  <c r="N430" i="8"/>
  <c r="Q430" i="8"/>
  <c r="S430" i="8"/>
  <c r="U430" i="8"/>
  <c r="K430" i="8"/>
  <c r="O430" i="8"/>
  <c r="T430" i="8"/>
  <c r="R430" i="8"/>
  <c r="W430" i="8"/>
  <c r="H428" i="8"/>
  <c r="J428" i="8"/>
  <c r="L428" i="8"/>
  <c r="N428" i="8"/>
  <c r="Q428" i="8"/>
  <c r="S428" i="8"/>
  <c r="U428" i="8"/>
  <c r="K428" i="8"/>
  <c r="O428" i="8"/>
  <c r="T428" i="8"/>
  <c r="R428" i="8"/>
  <c r="W428" i="8"/>
  <c r="H426" i="8"/>
  <c r="J426" i="8"/>
  <c r="L426" i="8"/>
  <c r="N426" i="8"/>
  <c r="Q426" i="8"/>
  <c r="S426" i="8"/>
  <c r="U426" i="8"/>
  <c r="K426" i="8"/>
  <c r="O426" i="8"/>
  <c r="T426" i="8"/>
  <c r="R426" i="8"/>
  <c r="W426" i="8"/>
  <c r="H424" i="8"/>
  <c r="J424" i="8"/>
  <c r="L424" i="8"/>
  <c r="N424" i="8"/>
  <c r="Q424" i="8"/>
  <c r="S424" i="8"/>
  <c r="U424" i="8"/>
  <c r="K424" i="8"/>
  <c r="O424" i="8"/>
  <c r="T424" i="8"/>
  <c r="R424" i="8"/>
  <c r="W424" i="8"/>
  <c r="H422" i="8"/>
  <c r="J422" i="8"/>
  <c r="L422" i="8"/>
  <c r="N422" i="8"/>
  <c r="Q422" i="8"/>
  <c r="S422" i="8"/>
  <c r="U422" i="8"/>
  <c r="K422" i="8"/>
  <c r="O422" i="8"/>
  <c r="T422" i="8"/>
  <c r="R422" i="8"/>
  <c r="W422" i="8"/>
  <c r="H420" i="8"/>
  <c r="J420" i="8"/>
  <c r="L420" i="8"/>
  <c r="N420" i="8"/>
  <c r="Q420" i="8"/>
  <c r="S420" i="8"/>
  <c r="U420" i="8"/>
  <c r="K420" i="8"/>
  <c r="O420" i="8"/>
  <c r="T420" i="8"/>
  <c r="R420" i="8"/>
  <c r="W420" i="8"/>
  <c r="H418" i="8"/>
  <c r="J418" i="8"/>
  <c r="L418" i="8"/>
  <c r="N418" i="8"/>
  <c r="Q418" i="8"/>
  <c r="S418" i="8"/>
  <c r="U418" i="8"/>
  <c r="K418" i="8"/>
  <c r="O418" i="8"/>
  <c r="T418" i="8"/>
  <c r="R418" i="8"/>
  <c r="W418" i="8"/>
  <c r="H416" i="8"/>
  <c r="J416" i="8"/>
  <c r="L416" i="8"/>
  <c r="N416" i="8"/>
  <c r="Q416" i="8"/>
  <c r="S416" i="8"/>
  <c r="U416" i="8"/>
  <c r="K416" i="8"/>
  <c r="O416" i="8"/>
  <c r="T416" i="8"/>
  <c r="R416" i="8"/>
  <c r="W416" i="8"/>
  <c r="H414" i="8"/>
  <c r="J414" i="8"/>
  <c r="L414" i="8"/>
  <c r="N414" i="8"/>
  <c r="Q414" i="8"/>
  <c r="S414" i="8"/>
  <c r="U414" i="8"/>
  <c r="K414" i="8"/>
  <c r="O414" i="8"/>
  <c r="T414" i="8"/>
  <c r="R414" i="8"/>
  <c r="W414" i="8"/>
  <c r="H412" i="8"/>
  <c r="J412" i="8"/>
  <c r="L412" i="8"/>
  <c r="N412" i="8"/>
  <c r="Q412" i="8"/>
  <c r="S412" i="8"/>
  <c r="U412" i="8"/>
  <c r="K412" i="8"/>
  <c r="O412" i="8"/>
  <c r="T412" i="8"/>
  <c r="R412" i="8"/>
  <c r="W412" i="8"/>
  <c r="H410" i="8"/>
  <c r="J410" i="8"/>
  <c r="L410" i="8"/>
  <c r="N410" i="8"/>
  <c r="Q410" i="8"/>
  <c r="S410" i="8"/>
  <c r="U410" i="8"/>
  <c r="K410" i="8"/>
  <c r="O410" i="8"/>
  <c r="T410" i="8"/>
  <c r="R410" i="8"/>
  <c r="W410" i="8"/>
  <c r="H408" i="8"/>
  <c r="J408" i="8"/>
  <c r="L408" i="8"/>
  <c r="N408" i="8"/>
  <c r="Q408" i="8"/>
  <c r="S408" i="8"/>
  <c r="U408" i="8"/>
  <c r="K408" i="8"/>
  <c r="O408" i="8"/>
  <c r="T408" i="8"/>
  <c r="R408" i="8"/>
  <c r="W408" i="8"/>
  <c r="H406" i="8"/>
  <c r="J406" i="8"/>
  <c r="L406" i="8"/>
  <c r="N406" i="8"/>
  <c r="Q406" i="8"/>
  <c r="S406" i="8"/>
  <c r="U406" i="8"/>
  <c r="K406" i="8"/>
  <c r="O406" i="8"/>
  <c r="T406" i="8"/>
  <c r="R406" i="8"/>
  <c r="W406" i="8"/>
  <c r="H404" i="8"/>
  <c r="J404" i="8"/>
  <c r="L404" i="8"/>
  <c r="N404" i="8"/>
  <c r="Q404" i="8"/>
  <c r="S404" i="8"/>
  <c r="U404" i="8"/>
  <c r="K404" i="8"/>
  <c r="O404" i="8"/>
  <c r="T404" i="8"/>
  <c r="R404" i="8"/>
  <c r="W404" i="8"/>
  <c r="H402" i="8"/>
  <c r="J402" i="8"/>
  <c r="L402" i="8"/>
  <c r="N402" i="8"/>
  <c r="Q402" i="8"/>
  <c r="S402" i="8"/>
  <c r="U402" i="8"/>
  <c r="K402" i="8"/>
  <c r="O402" i="8"/>
  <c r="T402" i="8"/>
  <c r="R402" i="8"/>
  <c r="W402" i="8"/>
  <c r="H400" i="8"/>
  <c r="J400" i="8"/>
  <c r="L400" i="8"/>
  <c r="N400" i="8"/>
  <c r="Q400" i="8"/>
  <c r="S400" i="8"/>
  <c r="U400" i="8"/>
  <c r="K400" i="8"/>
  <c r="O400" i="8"/>
  <c r="T400" i="8"/>
  <c r="R400" i="8"/>
  <c r="W400" i="8"/>
  <c r="H398" i="8"/>
  <c r="J398" i="8"/>
  <c r="L398" i="8"/>
  <c r="N398" i="8"/>
  <c r="Q398" i="8"/>
  <c r="S398" i="8"/>
  <c r="U398" i="8"/>
  <c r="K398" i="8"/>
  <c r="O398" i="8"/>
  <c r="T398" i="8"/>
  <c r="R398" i="8"/>
  <c r="W398" i="8"/>
  <c r="H396" i="8"/>
  <c r="J396" i="8"/>
  <c r="L396" i="8"/>
  <c r="N396" i="8"/>
  <c r="Q396" i="8"/>
  <c r="S396" i="8"/>
  <c r="U396" i="8"/>
  <c r="K396" i="8"/>
  <c r="O396" i="8"/>
  <c r="T396" i="8"/>
  <c r="R396" i="8"/>
  <c r="W396" i="8"/>
  <c r="H394" i="8"/>
  <c r="J394" i="8"/>
  <c r="L394" i="8"/>
  <c r="N394" i="8"/>
  <c r="Q394" i="8"/>
  <c r="S394" i="8"/>
  <c r="U394" i="8"/>
  <c r="K394" i="8"/>
  <c r="O394" i="8"/>
  <c r="T394" i="8"/>
  <c r="R394" i="8"/>
  <c r="W394" i="8"/>
  <c r="H392" i="8"/>
  <c r="J392" i="8"/>
  <c r="L392" i="8"/>
  <c r="N392" i="8"/>
  <c r="Q392" i="8"/>
  <c r="S392" i="8"/>
  <c r="U392" i="8"/>
  <c r="K392" i="8"/>
  <c r="O392" i="8"/>
  <c r="T392" i="8"/>
  <c r="R392" i="8"/>
  <c r="W392" i="8"/>
  <c r="H390" i="8"/>
  <c r="J390" i="8"/>
  <c r="L390" i="8"/>
  <c r="N390" i="8"/>
  <c r="Q390" i="8"/>
  <c r="S390" i="8"/>
  <c r="U390" i="8"/>
  <c r="K390" i="8"/>
  <c r="O390" i="8"/>
  <c r="T390" i="8"/>
  <c r="R390" i="8"/>
  <c r="W390" i="8"/>
  <c r="H388" i="8"/>
  <c r="J388" i="8"/>
  <c r="L388" i="8"/>
  <c r="N388" i="8"/>
  <c r="Q388" i="8"/>
  <c r="S388" i="8"/>
  <c r="U388" i="8"/>
  <c r="K388" i="8"/>
  <c r="O388" i="8"/>
  <c r="T388" i="8"/>
  <c r="R388" i="8"/>
  <c r="W388" i="8"/>
  <c r="H386" i="8"/>
  <c r="J386" i="8"/>
  <c r="L386" i="8"/>
  <c r="N386" i="8"/>
  <c r="Q386" i="8"/>
  <c r="S386" i="8"/>
  <c r="U386" i="8"/>
  <c r="K386" i="8"/>
  <c r="O386" i="8"/>
  <c r="T386" i="8"/>
  <c r="R386" i="8"/>
  <c r="W386" i="8"/>
  <c r="H384" i="8"/>
  <c r="J384" i="8"/>
  <c r="L384" i="8"/>
  <c r="N384" i="8"/>
  <c r="Q384" i="8"/>
  <c r="S384" i="8"/>
  <c r="U384" i="8"/>
  <c r="K384" i="8"/>
  <c r="O384" i="8"/>
  <c r="T384" i="8"/>
  <c r="R384" i="8"/>
  <c r="W384" i="8"/>
  <c r="H382" i="8"/>
  <c r="J382" i="8"/>
  <c r="L382" i="8"/>
  <c r="N382" i="8"/>
  <c r="Q382" i="8"/>
  <c r="S382" i="8"/>
  <c r="U382" i="8"/>
  <c r="K382" i="8"/>
  <c r="O382" i="8"/>
  <c r="T382" i="8"/>
  <c r="R382" i="8"/>
  <c r="W382" i="8"/>
  <c r="H380" i="8"/>
  <c r="J380" i="8"/>
  <c r="L380" i="8"/>
  <c r="N380" i="8"/>
  <c r="Q380" i="8"/>
  <c r="S380" i="8"/>
  <c r="U380" i="8"/>
  <c r="K380" i="8"/>
  <c r="O380" i="8"/>
  <c r="T380" i="8"/>
  <c r="R380" i="8"/>
  <c r="W380" i="8"/>
  <c r="H378" i="8"/>
  <c r="J378" i="8"/>
  <c r="L378" i="8"/>
  <c r="N378" i="8"/>
  <c r="Q378" i="8"/>
  <c r="S378" i="8"/>
  <c r="U378" i="8"/>
  <c r="K378" i="8"/>
  <c r="O378" i="8"/>
  <c r="T378" i="8"/>
  <c r="R378" i="8"/>
  <c r="W378" i="8"/>
  <c r="H376" i="8"/>
  <c r="J376" i="8"/>
  <c r="L376" i="8"/>
  <c r="N376" i="8"/>
  <c r="Q376" i="8"/>
  <c r="S376" i="8"/>
  <c r="U376" i="8"/>
  <c r="K376" i="8"/>
  <c r="O376" i="8"/>
  <c r="T376" i="8"/>
  <c r="R376" i="8"/>
  <c r="W376" i="8"/>
  <c r="H374" i="8"/>
  <c r="J374" i="8"/>
  <c r="L374" i="8"/>
  <c r="N374" i="8"/>
  <c r="Q374" i="8"/>
  <c r="S374" i="8"/>
  <c r="U374" i="8"/>
  <c r="K374" i="8"/>
  <c r="O374" i="8"/>
  <c r="T374" i="8"/>
  <c r="R374" i="8"/>
  <c r="W374" i="8"/>
  <c r="H372" i="8"/>
  <c r="J372" i="8"/>
  <c r="L372" i="8"/>
  <c r="N372" i="8"/>
  <c r="Q372" i="8"/>
  <c r="S372" i="8"/>
  <c r="U372" i="8"/>
  <c r="K372" i="8"/>
  <c r="O372" i="8"/>
  <c r="T372" i="8"/>
  <c r="R372" i="8"/>
  <c r="W372" i="8"/>
  <c r="H370" i="8"/>
  <c r="J370" i="8"/>
  <c r="L370" i="8"/>
  <c r="N370" i="8"/>
  <c r="Q370" i="8"/>
  <c r="S370" i="8"/>
  <c r="U370" i="8"/>
  <c r="K370" i="8"/>
  <c r="O370" i="8"/>
  <c r="T370" i="8"/>
  <c r="R370" i="8"/>
  <c r="W370" i="8"/>
  <c r="H368" i="8"/>
  <c r="J368" i="8"/>
  <c r="L368" i="8"/>
  <c r="N368" i="8"/>
  <c r="Q368" i="8"/>
  <c r="S368" i="8"/>
  <c r="U368" i="8"/>
  <c r="K368" i="8"/>
  <c r="O368" i="8"/>
  <c r="T368" i="8"/>
  <c r="R368" i="8"/>
  <c r="W368" i="8"/>
  <c r="H366" i="8"/>
  <c r="J366" i="8"/>
  <c r="L366" i="8"/>
  <c r="N366" i="8"/>
  <c r="Q366" i="8"/>
  <c r="S366" i="8"/>
  <c r="U366" i="8"/>
  <c r="K366" i="8"/>
  <c r="O366" i="8"/>
  <c r="T366" i="8"/>
  <c r="R366" i="8"/>
  <c r="W366" i="8"/>
  <c r="H364" i="8"/>
  <c r="J364" i="8"/>
  <c r="L364" i="8"/>
  <c r="N364" i="8"/>
  <c r="Q364" i="8"/>
  <c r="S364" i="8"/>
  <c r="U364" i="8"/>
  <c r="K364" i="8"/>
  <c r="O364" i="8"/>
  <c r="T364" i="8"/>
  <c r="R364" i="8"/>
  <c r="W364" i="8"/>
  <c r="H362" i="8"/>
  <c r="J362" i="8"/>
  <c r="L362" i="8"/>
  <c r="N362" i="8"/>
  <c r="Q362" i="8"/>
  <c r="S362" i="8"/>
  <c r="U362" i="8"/>
  <c r="K362" i="8"/>
  <c r="O362" i="8"/>
  <c r="T362" i="8"/>
  <c r="R362" i="8"/>
  <c r="W362" i="8"/>
  <c r="H360" i="8"/>
  <c r="J360" i="8"/>
  <c r="L360" i="8"/>
  <c r="N360" i="8"/>
  <c r="Q360" i="8"/>
  <c r="S360" i="8"/>
  <c r="U360" i="8"/>
  <c r="K360" i="8"/>
  <c r="O360" i="8"/>
  <c r="T360" i="8"/>
  <c r="R360" i="8"/>
  <c r="W360" i="8"/>
  <c r="H358" i="8"/>
  <c r="J358" i="8"/>
  <c r="L358" i="8"/>
  <c r="N358" i="8"/>
  <c r="Q358" i="8"/>
  <c r="S358" i="8"/>
  <c r="U358" i="8"/>
  <c r="K358" i="8"/>
  <c r="O358" i="8"/>
  <c r="T358" i="8"/>
  <c r="R358" i="8"/>
  <c r="W358" i="8"/>
  <c r="H356" i="8"/>
  <c r="J356" i="8"/>
  <c r="L356" i="8"/>
  <c r="N356" i="8"/>
  <c r="Q356" i="8"/>
  <c r="S356" i="8"/>
  <c r="U356" i="8"/>
  <c r="K356" i="8"/>
  <c r="O356" i="8"/>
  <c r="T356" i="8"/>
  <c r="R356" i="8"/>
  <c r="W356" i="8"/>
  <c r="H354" i="8"/>
  <c r="J354" i="8"/>
  <c r="L354" i="8"/>
  <c r="N354" i="8"/>
  <c r="Q354" i="8"/>
  <c r="S354" i="8"/>
  <c r="U354" i="8"/>
  <c r="K354" i="8"/>
  <c r="O354" i="8"/>
  <c r="T354" i="8"/>
  <c r="R354" i="8"/>
  <c r="W354" i="8"/>
  <c r="H352" i="8"/>
  <c r="J352" i="8"/>
  <c r="L352" i="8"/>
  <c r="N352" i="8"/>
  <c r="Q352" i="8"/>
  <c r="S352" i="8"/>
  <c r="U352" i="8"/>
  <c r="K352" i="8"/>
  <c r="O352" i="8"/>
  <c r="T352" i="8"/>
  <c r="R352" i="8"/>
  <c r="W352" i="8"/>
  <c r="H350" i="8"/>
  <c r="J350" i="8"/>
  <c r="L350" i="8"/>
  <c r="N350" i="8"/>
  <c r="Q350" i="8"/>
  <c r="S350" i="8"/>
  <c r="U350" i="8"/>
  <c r="K350" i="8"/>
  <c r="O350" i="8"/>
  <c r="T350" i="8"/>
  <c r="R350" i="8"/>
  <c r="W350" i="8"/>
  <c r="H348" i="8"/>
  <c r="J348" i="8"/>
  <c r="L348" i="8"/>
  <c r="N348" i="8"/>
  <c r="Q348" i="8"/>
  <c r="S348" i="8"/>
  <c r="U348" i="8"/>
  <c r="K348" i="8"/>
  <c r="O348" i="8"/>
  <c r="T348" i="8"/>
  <c r="R348" i="8"/>
  <c r="W348" i="8"/>
  <c r="H346" i="8"/>
  <c r="J346" i="8"/>
  <c r="L346" i="8"/>
  <c r="N346" i="8"/>
  <c r="Q346" i="8"/>
  <c r="S346" i="8"/>
  <c r="U346" i="8"/>
  <c r="K346" i="8"/>
  <c r="O346" i="8"/>
  <c r="R346" i="8"/>
  <c r="T346" i="8"/>
  <c r="W346" i="8"/>
  <c r="H344" i="8"/>
  <c r="J344" i="8"/>
  <c r="L344" i="8"/>
  <c r="N344" i="8"/>
  <c r="Q344" i="8"/>
  <c r="S344" i="8"/>
  <c r="U344" i="8"/>
  <c r="K344" i="8"/>
  <c r="O344" i="8"/>
  <c r="R344" i="8"/>
  <c r="T344" i="8"/>
  <c r="W344" i="8"/>
  <c r="H342" i="8"/>
  <c r="J342" i="8"/>
  <c r="L342" i="8"/>
  <c r="N342" i="8"/>
  <c r="Q342" i="8"/>
  <c r="S342" i="8"/>
  <c r="U342" i="8"/>
  <c r="K342" i="8"/>
  <c r="O342" i="8"/>
  <c r="R342" i="8"/>
  <c r="T342" i="8"/>
  <c r="W342" i="8"/>
  <c r="H340" i="8"/>
  <c r="J340" i="8"/>
  <c r="L340" i="8"/>
  <c r="N340" i="8"/>
  <c r="Q340" i="8"/>
  <c r="S340" i="8"/>
  <c r="U340" i="8"/>
  <c r="K340" i="8"/>
  <c r="O340" i="8"/>
  <c r="R340" i="8"/>
  <c r="T340" i="8"/>
  <c r="W340" i="8"/>
  <c r="H338" i="8"/>
  <c r="J338" i="8"/>
  <c r="L338" i="8"/>
  <c r="N338" i="8"/>
  <c r="Q338" i="8"/>
  <c r="S338" i="8"/>
  <c r="U338" i="8"/>
  <c r="K338" i="8"/>
  <c r="O338" i="8"/>
  <c r="R338" i="8"/>
  <c r="T338" i="8"/>
  <c r="W338" i="8"/>
  <c r="H336" i="8"/>
  <c r="J336" i="8"/>
  <c r="L336" i="8"/>
  <c r="N336" i="8"/>
  <c r="Q336" i="8"/>
  <c r="S336" i="8"/>
  <c r="U336" i="8"/>
  <c r="K336" i="8"/>
  <c r="O336" i="8"/>
  <c r="R336" i="8"/>
  <c r="T336" i="8"/>
  <c r="W336" i="8"/>
  <c r="H334" i="8"/>
  <c r="J334" i="8"/>
  <c r="L334" i="8"/>
  <c r="N334" i="8"/>
  <c r="Q334" i="8"/>
  <c r="S334" i="8"/>
  <c r="U334" i="8"/>
  <c r="K334" i="8"/>
  <c r="O334" i="8"/>
  <c r="R334" i="8"/>
  <c r="T334" i="8"/>
  <c r="W334" i="8"/>
  <c r="H332" i="8"/>
  <c r="J332" i="8"/>
  <c r="L332" i="8"/>
  <c r="N332" i="8"/>
  <c r="Q332" i="8"/>
  <c r="S332" i="8"/>
  <c r="U332" i="8"/>
  <c r="K332" i="8"/>
  <c r="O332" i="8"/>
  <c r="R332" i="8"/>
  <c r="T332" i="8"/>
  <c r="W332" i="8"/>
  <c r="H330" i="8"/>
  <c r="J330" i="8"/>
  <c r="L330" i="8"/>
  <c r="N330" i="8"/>
  <c r="Q330" i="8"/>
  <c r="S330" i="8"/>
  <c r="U330" i="8"/>
  <c r="K330" i="8"/>
  <c r="O330" i="8"/>
  <c r="R330" i="8"/>
  <c r="T330" i="8"/>
  <c r="W330" i="8"/>
  <c r="H328" i="8"/>
  <c r="J328" i="8"/>
  <c r="L328" i="8"/>
  <c r="N328" i="8"/>
  <c r="Q328" i="8"/>
  <c r="S328" i="8"/>
  <c r="U328" i="8"/>
  <c r="K328" i="8"/>
  <c r="O328" i="8"/>
  <c r="R328" i="8"/>
  <c r="T328" i="8"/>
  <c r="W328" i="8"/>
  <c r="H326" i="8"/>
  <c r="J326" i="8"/>
  <c r="L326" i="8"/>
  <c r="N326" i="8"/>
  <c r="Q326" i="8"/>
  <c r="S326" i="8"/>
  <c r="U326" i="8"/>
  <c r="K326" i="8"/>
  <c r="O326" i="8"/>
  <c r="R326" i="8"/>
  <c r="T326" i="8"/>
  <c r="W326" i="8"/>
  <c r="H324" i="8"/>
  <c r="J324" i="8"/>
  <c r="L324" i="8"/>
  <c r="N324" i="8"/>
  <c r="Q324" i="8"/>
  <c r="S324" i="8"/>
  <c r="U324" i="8"/>
  <c r="K324" i="8"/>
  <c r="O324" i="8"/>
  <c r="R324" i="8"/>
  <c r="T324" i="8"/>
  <c r="W324" i="8"/>
  <c r="H322" i="8"/>
  <c r="J322" i="8"/>
  <c r="L322" i="8"/>
  <c r="N322" i="8"/>
  <c r="Q322" i="8"/>
  <c r="S322" i="8"/>
  <c r="U322" i="8"/>
  <c r="K322" i="8"/>
  <c r="O322" i="8"/>
  <c r="R322" i="8"/>
  <c r="T322" i="8"/>
  <c r="W322" i="8"/>
  <c r="H320" i="8"/>
  <c r="J320" i="8"/>
  <c r="L320" i="8"/>
  <c r="N320" i="8"/>
  <c r="Q320" i="8"/>
  <c r="S320" i="8"/>
  <c r="U320" i="8"/>
  <c r="K320" i="8"/>
  <c r="O320" i="8"/>
  <c r="R320" i="8"/>
  <c r="T320" i="8"/>
  <c r="W320" i="8"/>
  <c r="H318" i="8"/>
  <c r="J318" i="8"/>
  <c r="L318" i="8"/>
  <c r="N318" i="8"/>
  <c r="Q318" i="8"/>
  <c r="S318" i="8"/>
  <c r="U318" i="8"/>
  <c r="K318" i="8"/>
  <c r="O318" i="8"/>
  <c r="R318" i="8"/>
  <c r="T318" i="8"/>
  <c r="W318" i="8"/>
  <c r="H316" i="8"/>
  <c r="J316" i="8"/>
  <c r="L316" i="8"/>
  <c r="N316" i="8"/>
  <c r="Q316" i="8"/>
  <c r="S316" i="8"/>
  <c r="U316" i="8"/>
  <c r="K316" i="8"/>
  <c r="O316" i="8"/>
  <c r="R316" i="8"/>
  <c r="T316" i="8"/>
  <c r="W316" i="8"/>
  <c r="H314" i="8"/>
  <c r="J314" i="8"/>
  <c r="L314" i="8"/>
  <c r="N314" i="8"/>
  <c r="Q314" i="8"/>
  <c r="S314" i="8"/>
  <c r="U314" i="8"/>
  <c r="K314" i="8"/>
  <c r="O314" i="8"/>
  <c r="R314" i="8"/>
  <c r="T314" i="8"/>
  <c r="W314" i="8"/>
  <c r="H312" i="8"/>
  <c r="J312" i="8"/>
  <c r="L312" i="8"/>
  <c r="N312" i="8"/>
  <c r="Q312" i="8"/>
  <c r="S312" i="8"/>
  <c r="U312" i="8"/>
  <c r="K312" i="8"/>
  <c r="O312" i="8"/>
  <c r="R312" i="8"/>
  <c r="T312" i="8"/>
  <c r="W312" i="8"/>
  <c r="H310" i="8"/>
  <c r="J310" i="8"/>
  <c r="L310" i="8"/>
  <c r="N310" i="8"/>
  <c r="Q310" i="8"/>
  <c r="S310" i="8"/>
  <c r="U310" i="8"/>
  <c r="K310" i="8"/>
  <c r="O310" i="8"/>
  <c r="R310" i="8"/>
  <c r="T310" i="8"/>
  <c r="W310" i="8"/>
  <c r="H308" i="8"/>
  <c r="J308" i="8"/>
  <c r="L308" i="8"/>
  <c r="N308" i="8"/>
  <c r="Q308" i="8"/>
  <c r="S308" i="8"/>
  <c r="U308" i="8"/>
  <c r="K308" i="8"/>
  <c r="O308" i="8"/>
  <c r="R308" i="8"/>
  <c r="T308" i="8"/>
  <c r="W308" i="8"/>
  <c r="H306" i="8"/>
  <c r="J306" i="8"/>
  <c r="L306" i="8"/>
  <c r="N306" i="8"/>
  <c r="Q306" i="8"/>
  <c r="S306" i="8"/>
  <c r="U306" i="8"/>
  <c r="K306" i="8"/>
  <c r="O306" i="8"/>
  <c r="R306" i="8"/>
  <c r="T306" i="8"/>
  <c r="W306" i="8"/>
  <c r="H304" i="8"/>
  <c r="J304" i="8"/>
  <c r="L304" i="8"/>
  <c r="N304" i="8"/>
  <c r="Q304" i="8"/>
  <c r="S304" i="8"/>
  <c r="U304" i="8"/>
  <c r="K304" i="8"/>
  <c r="O304" i="8"/>
  <c r="R304" i="8"/>
  <c r="T304" i="8"/>
  <c r="W304" i="8"/>
  <c r="H302" i="8"/>
  <c r="J302" i="8"/>
  <c r="L302" i="8"/>
  <c r="N302" i="8"/>
  <c r="Q302" i="8"/>
  <c r="S302" i="8"/>
  <c r="U302" i="8"/>
  <c r="K302" i="8"/>
  <c r="O302" i="8"/>
  <c r="R302" i="8"/>
  <c r="T302" i="8"/>
  <c r="W302" i="8"/>
  <c r="H300" i="8"/>
  <c r="J300" i="8"/>
  <c r="L300" i="8"/>
  <c r="N300" i="8"/>
  <c r="Q300" i="8"/>
  <c r="S300" i="8"/>
  <c r="U300" i="8"/>
  <c r="K300" i="8"/>
  <c r="O300" i="8"/>
  <c r="R300" i="8"/>
  <c r="T300" i="8"/>
  <c r="W300" i="8"/>
  <c r="H298" i="8"/>
  <c r="J298" i="8"/>
  <c r="L298" i="8"/>
  <c r="N298" i="8"/>
  <c r="Q298" i="8"/>
  <c r="S298" i="8"/>
  <c r="U298" i="8"/>
  <c r="K298" i="8"/>
  <c r="R298" i="8"/>
  <c r="T298" i="8"/>
  <c r="W298" i="8"/>
  <c r="H296" i="8"/>
  <c r="J296" i="8"/>
  <c r="L296" i="8"/>
  <c r="N296" i="8"/>
  <c r="Q296" i="8"/>
  <c r="S296" i="8"/>
  <c r="U296" i="8"/>
  <c r="K296" i="8"/>
  <c r="O296" i="8"/>
  <c r="R296" i="8"/>
  <c r="T296" i="8"/>
  <c r="W296" i="8"/>
  <c r="H294" i="8"/>
  <c r="J294" i="8"/>
  <c r="L294" i="8"/>
  <c r="N294" i="8"/>
  <c r="Q294" i="8"/>
  <c r="S294" i="8"/>
  <c r="U294" i="8"/>
  <c r="K294" i="8"/>
  <c r="O294" i="8"/>
  <c r="R294" i="8"/>
  <c r="T294" i="8"/>
  <c r="W294" i="8"/>
  <c r="H292" i="8"/>
  <c r="J292" i="8"/>
  <c r="L292" i="8"/>
  <c r="N292" i="8"/>
  <c r="Q292" i="8"/>
  <c r="S292" i="8"/>
  <c r="U292" i="8"/>
  <c r="K292" i="8"/>
  <c r="O292" i="8"/>
  <c r="R292" i="8"/>
  <c r="T292" i="8"/>
  <c r="W292" i="8"/>
  <c r="H290" i="8"/>
  <c r="J290" i="8"/>
  <c r="L290" i="8"/>
  <c r="N290" i="8"/>
  <c r="Q290" i="8"/>
  <c r="S290" i="8"/>
  <c r="U290" i="8"/>
  <c r="K290" i="8"/>
  <c r="O290" i="8"/>
  <c r="T290" i="8"/>
  <c r="R290" i="8"/>
  <c r="W290" i="8"/>
  <c r="H288" i="8"/>
  <c r="J288" i="8"/>
  <c r="L288" i="8"/>
  <c r="N288" i="8"/>
  <c r="Q288" i="8"/>
  <c r="S288" i="8"/>
  <c r="U288" i="8"/>
  <c r="K288" i="8"/>
  <c r="O288" i="8"/>
  <c r="T288" i="8"/>
  <c r="R288" i="8"/>
  <c r="W288" i="8"/>
  <c r="H286" i="8"/>
  <c r="J286" i="8"/>
  <c r="L286" i="8"/>
  <c r="N286" i="8"/>
  <c r="Q286" i="8"/>
  <c r="S286" i="8"/>
  <c r="U286" i="8"/>
  <c r="K286" i="8"/>
  <c r="O286" i="8"/>
  <c r="T286" i="8"/>
  <c r="R286" i="8"/>
  <c r="W286" i="8"/>
  <c r="H284" i="8"/>
  <c r="J284" i="8"/>
  <c r="L284" i="8"/>
  <c r="N284" i="8"/>
  <c r="Q284" i="8"/>
  <c r="S284" i="8"/>
  <c r="U284" i="8"/>
  <c r="K284" i="8"/>
  <c r="O284" i="8"/>
  <c r="T284" i="8"/>
  <c r="R284" i="8"/>
  <c r="W284" i="8"/>
  <c r="H282" i="8"/>
  <c r="J282" i="8"/>
  <c r="L282" i="8"/>
  <c r="N282" i="8"/>
  <c r="Q282" i="8"/>
  <c r="S282" i="8"/>
  <c r="U282" i="8"/>
  <c r="K282" i="8"/>
  <c r="O282" i="8"/>
  <c r="T282" i="8"/>
  <c r="R282" i="8"/>
  <c r="W282" i="8"/>
  <c r="H280" i="8"/>
  <c r="J280" i="8"/>
  <c r="L280" i="8"/>
  <c r="N280" i="8"/>
  <c r="Q280" i="8"/>
  <c r="S280" i="8"/>
  <c r="U280" i="8"/>
  <c r="K280" i="8"/>
  <c r="O280" i="8"/>
  <c r="T280" i="8"/>
  <c r="R280" i="8"/>
  <c r="W280" i="8"/>
  <c r="H278" i="8"/>
  <c r="J278" i="8"/>
  <c r="L278" i="8"/>
  <c r="N278" i="8"/>
  <c r="Q278" i="8"/>
  <c r="S278" i="8"/>
  <c r="U278" i="8"/>
  <c r="K278" i="8"/>
  <c r="O278" i="8"/>
  <c r="T278" i="8"/>
  <c r="R278" i="8"/>
  <c r="W278" i="8"/>
  <c r="H276" i="8"/>
  <c r="J276" i="8"/>
  <c r="L276" i="8"/>
  <c r="N276" i="8"/>
  <c r="Q276" i="8"/>
  <c r="S276" i="8"/>
  <c r="U276" i="8"/>
  <c r="K276" i="8"/>
  <c r="O276" i="8"/>
  <c r="T276" i="8"/>
  <c r="R276" i="8"/>
  <c r="W276" i="8"/>
  <c r="H274" i="8"/>
  <c r="J274" i="8"/>
  <c r="L274" i="8"/>
  <c r="N274" i="8"/>
  <c r="Q274" i="8"/>
  <c r="S274" i="8"/>
  <c r="U274" i="8"/>
  <c r="K274" i="8"/>
  <c r="O274" i="8"/>
  <c r="T274" i="8"/>
  <c r="R274" i="8"/>
  <c r="W274" i="8"/>
  <c r="H272" i="8"/>
  <c r="J272" i="8"/>
  <c r="L272" i="8"/>
  <c r="N272" i="8"/>
  <c r="Q272" i="8"/>
  <c r="S272" i="8"/>
  <c r="U272" i="8"/>
  <c r="K272" i="8"/>
  <c r="O272" i="8"/>
  <c r="T272" i="8"/>
  <c r="R272" i="8"/>
  <c r="W272" i="8"/>
  <c r="H270" i="8"/>
  <c r="J270" i="8"/>
  <c r="L270" i="8"/>
  <c r="N270" i="8"/>
  <c r="Q270" i="8"/>
  <c r="S270" i="8"/>
  <c r="U270" i="8"/>
  <c r="K270" i="8"/>
  <c r="O270" i="8"/>
  <c r="T270" i="8"/>
  <c r="R270" i="8"/>
  <c r="W270" i="8"/>
  <c r="H268" i="8"/>
  <c r="J268" i="8"/>
  <c r="L268" i="8"/>
  <c r="N268" i="8"/>
  <c r="Q268" i="8"/>
  <c r="S268" i="8"/>
  <c r="U268" i="8"/>
  <c r="K268" i="8"/>
  <c r="O268" i="8"/>
  <c r="T268" i="8"/>
  <c r="R268" i="8"/>
  <c r="W268" i="8"/>
  <c r="H266" i="8"/>
  <c r="J266" i="8"/>
  <c r="L266" i="8"/>
  <c r="N266" i="8"/>
  <c r="Q266" i="8"/>
  <c r="S266" i="8"/>
  <c r="U266" i="8"/>
  <c r="K266" i="8"/>
  <c r="O266" i="8"/>
  <c r="T266" i="8"/>
  <c r="R266" i="8"/>
  <c r="W266" i="8"/>
  <c r="H264" i="8"/>
  <c r="J264" i="8"/>
  <c r="L264" i="8"/>
  <c r="N264" i="8"/>
  <c r="Q264" i="8"/>
  <c r="S264" i="8"/>
  <c r="U264" i="8"/>
  <c r="K264" i="8"/>
  <c r="O264" i="8"/>
  <c r="T264" i="8"/>
  <c r="R264" i="8"/>
  <c r="W264" i="8"/>
  <c r="H262" i="8"/>
  <c r="J262" i="8"/>
  <c r="L262" i="8"/>
  <c r="N262" i="8"/>
  <c r="Q262" i="8"/>
  <c r="S262" i="8"/>
  <c r="U262" i="8"/>
  <c r="K262" i="8"/>
  <c r="O262" i="8"/>
  <c r="T262" i="8"/>
  <c r="R262" i="8"/>
  <c r="W262" i="8"/>
  <c r="H260" i="8"/>
  <c r="J260" i="8"/>
  <c r="L260" i="8"/>
  <c r="N260" i="8"/>
  <c r="Q260" i="8"/>
  <c r="S260" i="8"/>
  <c r="U260" i="8"/>
  <c r="K260" i="8"/>
  <c r="O260" i="8"/>
  <c r="T260" i="8"/>
  <c r="R260" i="8"/>
  <c r="W260" i="8"/>
  <c r="H258" i="8"/>
  <c r="J258" i="8"/>
  <c r="L258" i="8"/>
  <c r="N258" i="8"/>
  <c r="Q258" i="8"/>
  <c r="S258" i="8"/>
  <c r="U258" i="8"/>
  <c r="K258" i="8"/>
  <c r="O258" i="8"/>
  <c r="T258" i="8"/>
  <c r="R258" i="8"/>
  <c r="W258" i="8"/>
  <c r="H256" i="8"/>
  <c r="J256" i="8"/>
  <c r="L256" i="8"/>
  <c r="N256" i="8"/>
  <c r="Q256" i="8"/>
  <c r="S256" i="8"/>
  <c r="U256" i="8"/>
  <c r="K256" i="8"/>
  <c r="O256" i="8"/>
  <c r="T256" i="8"/>
  <c r="R256" i="8"/>
  <c r="W256" i="8"/>
  <c r="H254" i="8"/>
  <c r="J254" i="8"/>
  <c r="L254" i="8"/>
  <c r="N254" i="8"/>
  <c r="Q254" i="8"/>
  <c r="S254" i="8"/>
  <c r="U254" i="8"/>
  <c r="K254" i="8"/>
  <c r="O254" i="8"/>
  <c r="T254" i="8"/>
  <c r="R254" i="8"/>
  <c r="W254" i="8"/>
  <c r="H252" i="8"/>
  <c r="J252" i="8"/>
  <c r="L252" i="8"/>
  <c r="N252" i="8"/>
  <c r="Q252" i="8"/>
  <c r="S252" i="8"/>
  <c r="U252" i="8"/>
  <c r="K252" i="8"/>
  <c r="O252" i="8"/>
  <c r="T252" i="8"/>
  <c r="R252" i="8"/>
  <c r="W252" i="8"/>
  <c r="H250" i="8"/>
  <c r="J250" i="8"/>
  <c r="L250" i="8"/>
  <c r="N250" i="8"/>
  <c r="Q250" i="8"/>
  <c r="S250" i="8"/>
  <c r="U250" i="8"/>
  <c r="K250" i="8"/>
  <c r="O250" i="8"/>
  <c r="T250" i="8"/>
  <c r="R250" i="8"/>
  <c r="W250" i="8"/>
  <c r="H248" i="8"/>
  <c r="J248" i="8"/>
  <c r="L248" i="8"/>
  <c r="N248" i="8"/>
  <c r="Q248" i="8"/>
  <c r="S248" i="8"/>
  <c r="U248" i="8"/>
  <c r="K248" i="8"/>
  <c r="O248" i="8"/>
  <c r="T248" i="8"/>
  <c r="R248" i="8"/>
  <c r="W248" i="8"/>
  <c r="H246" i="8"/>
  <c r="J246" i="8"/>
  <c r="L246" i="8"/>
  <c r="N246" i="8"/>
  <c r="Q246" i="8"/>
  <c r="S246" i="8"/>
  <c r="U246" i="8"/>
  <c r="K246" i="8"/>
  <c r="O246" i="8"/>
  <c r="T246" i="8"/>
  <c r="R246" i="8"/>
  <c r="W246" i="8"/>
  <c r="H244" i="8"/>
  <c r="J244" i="8"/>
  <c r="L244" i="8"/>
  <c r="N244" i="8"/>
  <c r="Q244" i="8"/>
  <c r="S244" i="8"/>
  <c r="U244" i="8"/>
  <c r="K244" i="8"/>
  <c r="O244" i="8"/>
  <c r="T244" i="8"/>
  <c r="R244" i="8"/>
  <c r="W244" i="8"/>
  <c r="H242" i="8"/>
  <c r="J242" i="8"/>
  <c r="L242" i="8"/>
  <c r="N242" i="8"/>
  <c r="Q242" i="8"/>
  <c r="S242" i="8"/>
  <c r="U242" i="8"/>
  <c r="K242" i="8"/>
  <c r="O242" i="8"/>
  <c r="T242" i="8"/>
  <c r="R242" i="8"/>
  <c r="W242" i="8"/>
  <c r="H240" i="8"/>
  <c r="J240" i="8"/>
  <c r="L240" i="8"/>
  <c r="N240" i="8"/>
  <c r="Q240" i="8"/>
  <c r="S240" i="8"/>
  <c r="U240" i="8"/>
  <c r="K240" i="8"/>
  <c r="O240" i="8"/>
  <c r="R240" i="8"/>
  <c r="T240" i="8"/>
  <c r="W240" i="8"/>
  <c r="H238" i="8"/>
  <c r="J238" i="8"/>
  <c r="L238" i="8"/>
  <c r="N238" i="8"/>
  <c r="Q238" i="8"/>
  <c r="S238" i="8"/>
  <c r="U238" i="8"/>
  <c r="K238" i="8"/>
  <c r="O238" i="8"/>
  <c r="R238" i="8"/>
  <c r="T238" i="8"/>
  <c r="W238" i="8"/>
  <c r="H236" i="8"/>
  <c r="J236" i="8"/>
  <c r="L236" i="8"/>
  <c r="N236" i="8"/>
  <c r="Q236" i="8"/>
  <c r="S236" i="8"/>
  <c r="U236" i="8"/>
  <c r="K236" i="8"/>
  <c r="O236" i="8"/>
  <c r="R236" i="8"/>
  <c r="T236" i="8"/>
  <c r="W236" i="8"/>
  <c r="H234" i="8"/>
  <c r="J234" i="8"/>
  <c r="L234" i="8"/>
  <c r="N234" i="8"/>
  <c r="Q234" i="8"/>
  <c r="S234" i="8"/>
  <c r="U234" i="8"/>
  <c r="K234" i="8"/>
  <c r="O234" i="8"/>
  <c r="R234" i="8"/>
  <c r="T234" i="8"/>
  <c r="W234" i="8"/>
  <c r="H232" i="8"/>
  <c r="J232" i="8"/>
  <c r="L232" i="8"/>
  <c r="N232" i="8"/>
  <c r="Q232" i="8"/>
  <c r="S232" i="8"/>
  <c r="U232" i="8"/>
  <c r="K232" i="8"/>
  <c r="O232" i="8"/>
  <c r="R232" i="8"/>
  <c r="T232" i="8"/>
  <c r="W232" i="8"/>
  <c r="H230" i="8"/>
  <c r="J230" i="8"/>
  <c r="L230" i="8"/>
  <c r="N230" i="8"/>
  <c r="Q230" i="8"/>
  <c r="S230" i="8"/>
  <c r="U230" i="8"/>
  <c r="K230" i="8"/>
  <c r="O230" i="8"/>
  <c r="R230" i="8"/>
  <c r="T230" i="8"/>
  <c r="W230" i="8"/>
  <c r="H228" i="8"/>
  <c r="J228" i="8"/>
  <c r="L228" i="8"/>
  <c r="N228" i="8"/>
  <c r="Q228" i="8"/>
  <c r="S228" i="8"/>
  <c r="U228" i="8"/>
  <c r="K228" i="8"/>
  <c r="O228" i="8"/>
  <c r="R228" i="8"/>
  <c r="T228" i="8"/>
  <c r="W228" i="8"/>
  <c r="H226" i="8"/>
  <c r="J226" i="8"/>
  <c r="L226" i="8"/>
  <c r="N226" i="8"/>
  <c r="Q226" i="8"/>
  <c r="S226" i="8"/>
  <c r="U226" i="8"/>
  <c r="K226" i="8"/>
  <c r="O226" i="8"/>
  <c r="R226" i="8"/>
  <c r="T226" i="8"/>
  <c r="W226" i="8"/>
  <c r="H224" i="8"/>
  <c r="J224" i="8"/>
  <c r="L224" i="8"/>
  <c r="N224" i="8"/>
  <c r="Q224" i="8"/>
  <c r="S224" i="8"/>
  <c r="U224" i="8"/>
  <c r="K224" i="8"/>
  <c r="O224" i="8"/>
  <c r="R224" i="8"/>
  <c r="T224" i="8"/>
  <c r="W224" i="8"/>
  <c r="H222" i="8"/>
  <c r="J222" i="8"/>
  <c r="L222" i="8"/>
  <c r="N222" i="8"/>
  <c r="Q222" i="8"/>
  <c r="S222" i="8"/>
  <c r="U222" i="8"/>
  <c r="K222" i="8"/>
  <c r="O222" i="8"/>
  <c r="R222" i="8"/>
  <c r="T222" i="8"/>
  <c r="W222" i="8"/>
  <c r="H220" i="8"/>
  <c r="J220" i="8"/>
  <c r="L220" i="8"/>
  <c r="N220" i="8"/>
  <c r="Q220" i="8"/>
  <c r="S220" i="8"/>
  <c r="U220" i="8"/>
  <c r="R220" i="8"/>
  <c r="W220" i="8"/>
  <c r="K220" i="8"/>
  <c r="O220" i="8"/>
  <c r="T220" i="8"/>
  <c r="H218" i="8"/>
  <c r="J218" i="8"/>
  <c r="L218" i="8"/>
  <c r="N218" i="8"/>
  <c r="Q218" i="8"/>
  <c r="S218" i="8"/>
  <c r="U218" i="8"/>
  <c r="R218" i="8"/>
  <c r="W218" i="8"/>
  <c r="K218" i="8"/>
  <c r="O218" i="8"/>
  <c r="T218" i="8"/>
  <c r="H216" i="8"/>
  <c r="J216" i="8"/>
  <c r="L216" i="8"/>
  <c r="N216" i="8"/>
  <c r="Q216" i="8"/>
  <c r="S216" i="8"/>
  <c r="U216" i="8"/>
  <c r="R216" i="8"/>
  <c r="W216" i="8"/>
  <c r="K216" i="8"/>
  <c r="O216" i="8"/>
  <c r="T216" i="8"/>
  <c r="H214" i="8"/>
  <c r="J214" i="8"/>
  <c r="L214" i="8"/>
  <c r="N214" i="8"/>
  <c r="Q214" i="8"/>
  <c r="S214" i="8"/>
  <c r="U214" i="8"/>
  <c r="R214" i="8"/>
  <c r="W214" i="8"/>
  <c r="K214" i="8"/>
  <c r="O214" i="8"/>
  <c r="T214" i="8"/>
  <c r="H212" i="8"/>
  <c r="J212" i="8"/>
  <c r="L212" i="8"/>
  <c r="N212" i="8"/>
  <c r="Q212" i="8"/>
  <c r="S212" i="8"/>
  <c r="U212" i="8"/>
  <c r="R212" i="8"/>
  <c r="W212" i="8"/>
  <c r="K212" i="8"/>
  <c r="O212" i="8"/>
  <c r="T212" i="8"/>
  <c r="H210" i="8"/>
  <c r="J210" i="8"/>
  <c r="L210" i="8"/>
  <c r="N210" i="8"/>
  <c r="Q210" i="8"/>
  <c r="S210" i="8"/>
  <c r="U210" i="8"/>
  <c r="R210" i="8"/>
  <c r="W210" i="8"/>
  <c r="K210" i="8"/>
  <c r="O210" i="8"/>
  <c r="T210" i="8"/>
  <c r="H208" i="8"/>
  <c r="J208" i="8"/>
  <c r="L208" i="8"/>
  <c r="N208" i="8"/>
  <c r="Q208" i="8"/>
  <c r="S208" i="8"/>
  <c r="U208" i="8"/>
  <c r="R208" i="8"/>
  <c r="W208" i="8"/>
  <c r="K208" i="8"/>
  <c r="O208" i="8"/>
  <c r="T208" i="8"/>
  <c r="H206" i="8"/>
  <c r="J206" i="8"/>
  <c r="L206" i="8"/>
  <c r="N206" i="8"/>
  <c r="Q206" i="8"/>
  <c r="S206" i="8"/>
  <c r="U206" i="8"/>
  <c r="R206" i="8"/>
  <c r="W206" i="8"/>
  <c r="K206" i="8"/>
  <c r="O206" i="8"/>
  <c r="T206" i="8"/>
  <c r="H204" i="8"/>
  <c r="J204" i="8"/>
  <c r="L204" i="8"/>
  <c r="N204" i="8"/>
  <c r="Q204" i="8"/>
  <c r="S204" i="8"/>
  <c r="U204" i="8"/>
  <c r="R204" i="8"/>
  <c r="W204" i="8"/>
  <c r="K204" i="8"/>
  <c r="O204" i="8"/>
  <c r="T204" i="8"/>
  <c r="H202" i="8"/>
  <c r="J202" i="8"/>
  <c r="L202" i="8"/>
  <c r="N202" i="8"/>
  <c r="Q202" i="8"/>
  <c r="S202" i="8"/>
  <c r="U202" i="8"/>
  <c r="R202" i="8"/>
  <c r="W202" i="8"/>
  <c r="K202" i="8"/>
  <c r="O202" i="8"/>
  <c r="T202" i="8"/>
  <c r="H200" i="8"/>
  <c r="J200" i="8"/>
  <c r="L200" i="8"/>
  <c r="N200" i="8"/>
  <c r="Q200" i="8"/>
  <c r="S200" i="8"/>
  <c r="U200" i="8"/>
  <c r="R200" i="8"/>
  <c r="W200" i="8"/>
  <c r="K200" i="8"/>
  <c r="O200" i="8"/>
  <c r="T200" i="8"/>
  <c r="H198" i="8"/>
  <c r="J198" i="8"/>
  <c r="L198" i="8"/>
  <c r="N198" i="8"/>
  <c r="Q198" i="8"/>
  <c r="S198" i="8"/>
  <c r="U198" i="8"/>
  <c r="R198" i="8"/>
  <c r="W198" i="8"/>
  <c r="K198" i="8"/>
  <c r="O198" i="8"/>
  <c r="T198" i="8"/>
  <c r="H196" i="8"/>
  <c r="J196" i="8"/>
  <c r="L196" i="8"/>
  <c r="N196" i="8"/>
  <c r="Q196" i="8"/>
  <c r="S196" i="8"/>
  <c r="U196" i="8"/>
  <c r="R196" i="8"/>
  <c r="W196" i="8"/>
  <c r="K196" i="8"/>
  <c r="O196" i="8"/>
  <c r="T196" i="8"/>
  <c r="H194" i="8"/>
  <c r="J194" i="8"/>
  <c r="L194" i="8"/>
  <c r="N194" i="8"/>
  <c r="Q194" i="8"/>
  <c r="S194" i="8"/>
  <c r="U194" i="8"/>
  <c r="R194" i="8"/>
  <c r="W194" i="8"/>
  <c r="K194" i="8"/>
  <c r="O194" i="8"/>
  <c r="T194" i="8"/>
  <c r="H192" i="8"/>
  <c r="J192" i="8"/>
  <c r="L192" i="8"/>
  <c r="N192" i="8"/>
  <c r="Q192" i="8"/>
  <c r="S192" i="8"/>
  <c r="U192" i="8"/>
  <c r="R192" i="8"/>
  <c r="W192" i="8"/>
  <c r="K192" i="8"/>
  <c r="O192" i="8"/>
  <c r="T192" i="8"/>
  <c r="H190" i="8"/>
  <c r="J190" i="8"/>
  <c r="L190" i="8"/>
  <c r="N190" i="8"/>
  <c r="Q190" i="8"/>
  <c r="S190" i="8"/>
  <c r="U190" i="8"/>
  <c r="R190" i="8"/>
  <c r="W190" i="8"/>
  <c r="K190" i="8"/>
  <c r="O190" i="8"/>
  <c r="T190" i="8"/>
  <c r="H188" i="8"/>
  <c r="J188" i="8"/>
  <c r="L188" i="8"/>
  <c r="N188" i="8"/>
  <c r="Q188" i="8"/>
  <c r="S188" i="8"/>
  <c r="U188" i="8"/>
  <c r="R188" i="8"/>
  <c r="K188" i="8"/>
  <c r="O188" i="8"/>
  <c r="T188" i="8"/>
  <c r="H186" i="8"/>
  <c r="J186" i="8"/>
  <c r="L186" i="8"/>
  <c r="N186" i="8"/>
  <c r="Q186" i="8"/>
  <c r="S186" i="8"/>
  <c r="U186" i="8"/>
  <c r="R186" i="8"/>
  <c r="K186" i="8"/>
  <c r="O186" i="8"/>
  <c r="T186" i="8"/>
  <c r="H184" i="8"/>
  <c r="J184" i="8"/>
  <c r="L184" i="8"/>
  <c r="N184" i="8"/>
  <c r="Q184" i="8"/>
  <c r="S184" i="8"/>
  <c r="U184" i="8"/>
  <c r="R184" i="8"/>
  <c r="K184" i="8"/>
  <c r="O184" i="8"/>
  <c r="T184" i="8"/>
  <c r="H182" i="8"/>
  <c r="J182" i="8"/>
  <c r="L182" i="8"/>
  <c r="N182" i="8"/>
  <c r="Q182" i="8"/>
  <c r="S182" i="8"/>
  <c r="U182" i="8"/>
  <c r="R182" i="8"/>
  <c r="K182" i="8"/>
  <c r="O182" i="8"/>
  <c r="T182" i="8"/>
  <c r="H180" i="8"/>
  <c r="J180" i="8"/>
  <c r="L180" i="8"/>
  <c r="N180" i="8"/>
  <c r="Q180" i="8"/>
  <c r="S180" i="8"/>
  <c r="U180" i="8"/>
  <c r="R180" i="8"/>
  <c r="K180" i="8"/>
  <c r="O180" i="8"/>
  <c r="T180" i="8"/>
  <c r="H178" i="8"/>
  <c r="J178" i="8"/>
  <c r="L178" i="8"/>
  <c r="N178" i="8"/>
  <c r="Q178" i="8"/>
  <c r="S178" i="8"/>
  <c r="U178" i="8"/>
  <c r="R178" i="8"/>
  <c r="K178" i="8"/>
  <c r="O178" i="8"/>
  <c r="T178" i="8"/>
  <c r="H176" i="8"/>
  <c r="J176" i="8"/>
  <c r="L176" i="8"/>
  <c r="N176" i="8"/>
  <c r="Q176" i="8"/>
  <c r="S176" i="8"/>
  <c r="U176" i="8"/>
  <c r="R176" i="8"/>
  <c r="K176" i="8"/>
  <c r="O176" i="8"/>
  <c r="T176" i="8"/>
  <c r="H174" i="8"/>
  <c r="J174" i="8"/>
  <c r="L174" i="8"/>
  <c r="N174" i="8"/>
  <c r="Q174" i="8"/>
  <c r="S174" i="8"/>
  <c r="U174" i="8"/>
  <c r="R174" i="8"/>
  <c r="K174" i="8"/>
  <c r="O174" i="8"/>
  <c r="T174" i="8"/>
  <c r="H172" i="8"/>
  <c r="J172" i="8"/>
  <c r="L172" i="8"/>
  <c r="N172" i="8"/>
  <c r="Q172" i="8"/>
  <c r="S172" i="8"/>
  <c r="U172" i="8"/>
  <c r="R172" i="8"/>
  <c r="K172" i="8"/>
  <c r="O172" i="8"/>
  <c r="T172" i="8"/>
  <c r="H170" i="8"/>
  <c r="J170" i="8"/>
  <c r="L170" i="8"/>
  <c r="N170" i="8"/>
  <c r="Q170" i="8"/>
  <c r="S170" i="8"/>
  <c r="U170" i="8"/>
  <c r="R170" i="8"/>
  <c r="K170" i="8"/>
  <c r="O170" i="8"/>
  <c r="T170" i="8"/>
  <c r="H168" i="8"/>
  <c r="J168" i="8"/>
  <c r="L168" i="8"/>
  <c r="N168" i="8"/>
  <c r="Q168" i="8"/>
  <c r="S168" i="8"/>
  <c r="U168" i="8"/>
  <c r="R168" i="8"/>
  <c r="K168" i="8"/>
  <c r="O168" i="8"/>
  <c r="T168" i="8"/>
  <c r="K166" i="8"/>
  <c r="H166" i="8"/>
  <c r="J166" i="8"/>
  <c r="L166" i="8"/>
  <c r="N166" i="8"/>
  <c r="Q166" i="8"/>
  <c r="S166" i="8"/>
  <c r="U166" i="8"/>
  <c r="R166" i="8"/>
  <c r="O166" i="8"/>
  <c r="T166" i="8"/>
  <c r="K164" i="8"/>
  <c r="O164" i="8"/>
  <c r="R164" i="8"/>
  <c r="T164" i="8"/>
  <c r="H164" i="8"/>
  <c r="J164" i="8"/>
  <c r="L164" i="8"/>
  <c r="N164" i="8"/>
  <c r="Q164" i="8"/>
  <c r="S164" i="8"/>
  <c r="U164" i="8"/>
  <c r="K162" i="8"/>
  <c r="O162" i="8"/>
  <c r="R162" i="8"/>
  <c r="T162" i="8"/>
  <c r="H162" i="8"/>
  <c r="J162" i="8"/>
  <c r="L162" i="8"/>
  <c r="N162" i="8"/>
  <c r="Q162" i="8"/>
  <c r="S162" i="8"/>
  <c r="U162" i="8"/>
  <c r="K160" i="8"/>
  <c r="O160" i="8"/>
  <c r="R160" i="8"/>
  <c r="T160" i="8"/>
  <c r="H160" i="8"/>
  <c r="J160" i="8"/>
  <c r="L160" i="8"/>
  <c r="N160" i="8"/>
  <c r="Q160" i="8"/>
  <c r="S160" i="8"/>
  <c r="U160" i="8"/>
  <c r="K158" i="8"/>
  <c r="O158" i="8"/>
  <c r="R158" i="8"/>
  <c r="T158" i="8"/>
  <c r="H158" i="8"/>
  <c r="J158" i="8"/>
  <c r="L158" i="8"/>
  <c r="N158" i="8"/>
  <c r="Q158" i="8"/>
  <c r="S158" i="8"/>
  <c r="U158" i="8"/>
  <c r="K156" i="8"/>
  <c r="O156" i="8"/>
  <c r="R156" i="8"/>
  <c r="T156" i="8"/>
  <c r="H156" i="8"/>
  <c r="J156" i="8"/>
  <c r="L156" i="8"/>
  <c r="N156" i="8"/>
  <c r="Q156" i="8"/>
  <c r="S156" i="8"/>
  <c r="U156" i="8"/>
  <c r="K154" i="8"/>
  <c r="O154" i="8"/>
  <c r="R154" i="8"/>
  <c r="T154" i="8"/>
  <c r="H154" i="8"/>
  <c r="J154" i="8"/>
  <c r="L154" i="8"/>
  <c r="N154" i="8"/>
  <c r="Q154" i="8"/>
  <c r="S154" i="8"/>
  <c r="U154" i="8"/>
  <c r="K152" i="8"/>
  <c r="O152" i="8"/>
  <c r="R152" i="8"/>
  <c r="T152" i="8"/>
  <c r="H152" i="8"/>
  <c r="J152" i="8"/>
  <c r="L152" i="8"/>
  <c r="N152" i="8"/>
  <c r="Q152" i="8"/>
  <c r="S152" i="8"/>
  <c r="U152" i="8"/>
  <c r="K150" i="8"/>
  <c r="O150" i="8"/>
  <c r="R150" i="8"/>
  <c r="T150" i="8"/>
  <c r="H150" i="8"/>
  <c r="J150" i="8"/>
  <c r="L150" i="8"/>
  <c r="N150" i="8"/>
  <c r="Q150" i="8"/>
  <c r="S150" i="8"/>
  <c r="U150" i="8"/>
  <c r="K148" i="8"/>
  <c r="O148" i="8"/>
  <c r="R148" i="8"/>
  <c r="T148" i="8"/>
  <c r="H148" i="8"/>
  <c r="J148" i="8"/>
  <c r="L148" i="8"/>
  <c r="N148" i="8"/>
  <c r="Q148" i="8"/>
  <c r="S148" i="8"/>
  <c r="U148" i="8"/>
  <c r="K146" i="8"/>
  <c r="O146" i="8"/>
  <c r="R146" i="8"/>
  <c r="T146" i="8"/>
  <c r="H146" i="8"/>
  <c r="J146" i="8"/>
  <c r="L146" i="8"/>
  <c r="N146" i="8"/>
  <c r="Q146" i="8"/>
  <c r="S146" i="8"/>
  <c r="U146" i="8"/>
  <c r="K144" i="8"/>
  <c r="O144" i="8"/>
  <c r="R144" i="8"/>
  <c r="T144" i="8"/>
  <c r="H144" i="8"/>
  <c r="J144" i="8"/>
  <c r="L144" i="8"/>
  <c r="N144" i="8"/>
  <c r="Q144" i="8"/>
  <c r="S144" i="8"/>
  <c r="U144" i="8"/>
  <c r="K142" i="8"/>
  <c r="O142" i="8"/>
  <c r="R142" i="8"/>
  <c r="T142" i="8"/>
  <c r="H142" i="8"/>
  <c r="J142" i="8"/>
  <c r="L142" i="8"/>
  <c r="N142" i="8"/>
  <c r="Q142" i="8"/>
  <c r="S142" i="8"/>
  <c r="U142" i="8"/>
  <c r="K140" i="8"/>
  <c r="O140" i="8"/>
  <c r="R140" i="8"/>
  <c r="T140" i="8"/>
  <c r="H140" i="8"/>
  <c r="J140" i="8"/>
  <c r="L140" i="8"/>
  <c r="N140" i="8"/>
  <c r="Q140" i="8"/>
  <c r="S140" i="8"/>
  <c r="U140" i="8"/>
  <c r="H138" i="8"/>
  <c r="J138" i="8"/>
  <c r="L138" i="8"/>
  <c r="N138" i="8"/>
  <c r="Q138" i="8"/>
  <c r="S138" i="8"/>
  <c r="U138" i="8"/>
  <c r="R138" i="8"/>
  <c r="K138" i="8"/>
  <c r="O138" i="8"/>
  <c r="T138" i="8"/>
  <c r="H136" i="8"/>
  <c r="J136" i="8"/>
  <c r="L136" i="8"/>
  <c r="N136" i="8"/>
  <c r="Q136" i="8"/>
  <c r="S136" i="8"/>
  <c r="U136" i="8"/>
  <c r="R136" i="8"/>
  <c r="K136" i="8"/>
  <c r="O136" i="8"/>
  <c r="T136" i="8"/>
  <c r="H134" i="8"/>
  <c r="J134" i="8"/>
  <c r="L134" i="8"/>
  <c r="N134" i="8"/>
  <c r="Q134" i="8"/>
  <c r="S134" i="8"/>
  <c r="U134" i="8"/>
  <c r="R134" i="8"/>
  <c r="K134" i="8"/>
  <c r="O134" i="8"/>
  <c r="T134" i="8"/>
  <c r="H132" i="8"/>
  <c r="J132" i="8"/>
  <c r="L132" i="8"/>
  <c r="N132" i="8"/>
  <c r="Q132" i="8"/>
  <c r="S132" i="8"/>
  <c r="U132" i="8"/>
  <c r="R132" i="8"/>
  <c r="K132" i="8"/>
  <c r="O132" i="8"/>
  <c r="T132" i="8"/>
  <c r="H130" i="8"/>
  <c r="J130" i="8"/>
  <c r="L130" i="8"/>
  <c r="N130" i="8"/>
  <c r="Q130" i="8"/>
  <c r="S130" i="8"/>
  <c r="U130" i="8"/>
  <c r="R130" i="8"/>
  <c r="K130" i="8"/>
  <c r="O130" i="8"/>
  <c r="T130" i="8"/>
  <c r="H128" i="8"/>
  <c r="J128" i="8"/>
  <c r="L128" i="8"/>
  <c r="N128" i="8"/>
  <c r="Q128" i="8"/>
  <c r="S128" i="8"/>
  <c r="U128" i="8"/>
  <c r="R128" i="8"/>
  <c r="K128" i="8"/>
  <c r="O128" i="8"/>
  <c r="T128" i="8"/>
  <c r="H126" i="8"/>
  <c r="J126" i="8"/>
  <c r="L126" i="8"/>
  <c r="N126" i="8"/>
  <c r="Q126" i="8"/>
  <c r="S126" i="8"/>
  <c r="U126" i="8"/>
  <c r="R126" i="8"/>
  <c r="K126" i="8"/>
  <c r="O126" i="8"/>
  <c r="T126" i="8"/>
  <c r="H124" i="8"/>
  <c r="J124" i="8"/>
  <c r="L124" i="8"/>
  <c r="N124" i="8"/>
  <c r="Q124" i="8"/>
  <c r="S124" i="8"/>
  <c r="U124" i="8"/>
  <c r="R124" i="8"/>
  <c r="K124" i="8"/>
  <c r="O124" i="8"/>
  <c r="T124" i="8"/>
  <c r="H122" i="8"/>
  <c r="J122" i="8"/>
  <c r="L122" i="8"/>
  <c r="N122" i="8"/>
  <c r="Q122" i="8"/>
  <c r="S122" i="8"/>
  <c r="U122" i="8"/>
  <c r="R122" i="8"/>
  <c r="K122" i="8"/>
  <c r="O122" i="8"/>
  <c r="T122" i="8"/>
  <c r="H120" i="8"/>
  <c r="J120" i="8"/>
  <c r="L120" i="8"/>
  <c r="N120" i="8"/>
  <c r="Q120" i="8"/>
  <c r="S120" i="8"/>
  <c r="U120" i="8"/>
  <c r="R120" i="8"/>
  <c r="K120" i="8"/>
  <c r="O120" i="8"/>
  <c r="T120" i="8"/>
  <c r="H118" i="8"/>
  <c r="J118" i="8"/>
  <c r="L118" i="8"/>
  <c r="N118" i="8"/>
  <c r="Q118" i="8"/>
  <c r="S118" i="8"/>
  <c r="U118" i="8"/>
  <c r="R118" i="8"/>
  <c r="K118" i="8"/>
  <c r="O118" i="8"/>
  <c r="T118" i="8"/>
  <c r="H116" i="8"/>
  <c r="J116" i="8"/>
  <c r="L116" i="8"/>
  <c r="N116" i="8"/>
  <c r="Q116" i="8"/>
  <c r="S116" i="8"/>
  <c r="U116" i="8"/>
  <c r="R116" i="8"/>
  <c r="K116" i="8"/>
  <c r="O116" i="8"/>
  <c r="T116" i="8"/>
  <c r="H114" i="8"/>
  <c r="J114" i="8"/>
  <c r="L114" i="8"/>
  <c r="N114" i="8"/>
  <c r="Q114" i="8"/>
  <c r="S114" i="8"/>
  <c r="U114" i="8"/>
  <c r="R114" i="8"/>
  <c r="K114" i="8"/>
  <c r="O114" i="8"/>
  <c r="T114" i="8"/>
  <c r="H112" i="8"/>
  <c r="J112" i="8"/>
  <c r="L112" i="8"/>
  <c r="N112" i="8"/>
  <c r="Q112" i="8"/>
  <c r="S112" i="8"/>
  <c r="U112" i="8"/>
  <c r="R112" i="8"/>
  <c r="K112" i="8"/>
  <c r="O112" i="8"/>
  <c r="T112" i="8"/>
  <c r="H110" i="8"/>
  <c r="J110" i="8"/>
  <c r="L110" i="8"/>
  <c r="N110" i="8"/>
  <c r="Q110" i="8"/>
  <c r="S110" i="8"/>
  <c r="U110" i="8"/>
  <c r="R110" i="8"/>
  <c r="K110" i="8"/>
  <c r="O110" i="8"/>
  <c r="T110" i="8"/>
  <c r="H108" i="8"/>
  <c r="J108" i="8"/>
  <c r="L108" i="8"/>
  <c r="N108" i="8"/>
  <c r="Q108" i="8"/>
  <c r="S108" i="8"/>
  <c r="U108" i="8"/>
  <c r="R108" i="8"/>
  <c r="K108" i="8"/>
  <c r="O108" i="8"/>
  <c r="T108" i="8"/>
  <c r="H106" i="8"/>
  <c r="J106" i="8"/>
  <c r="L106" i="8"/>
  <c r="N106" i="8"/>
  <c r="Q106" i="8"/>
  <c r="S106" i="8"/>
  <c r="U106" i="8"/>
  <c r="K106" i="8"/>
  <c r="O106" i="8"/>
  <c r="R106" i="8"/>
  <c r="T106" i="8"/>
  <c r="H104" i="8"/>
  <c r="J104" i="8"/>
  <c r="L104" i="8"/>
  <c r="N104" i="8"/>
  <c r="Q104" i="8"/>
  <c r="S104" i="8"/>
  <c r="U104" i="8"/>
  <c r="K104" i="8"/>
  <c r="O104" i="8"/>
  <c r="R104" i="8"/>
  <c r="T104" i="8"/>
  <c r="H102" i="8"/>
  <c r="J102" i="8"/>
  <c r="L102" i="8"/>
  <c r="N102" i="8"/>
  <c r="Q102" i="8"/>
  <c r="S102" i="8"/>
  <c r="U102" i="8"/>
  <c r="K102" i="8"/>
  <c r="O102" i="8"/>
  <c r="R102" i="8"/>
  <c r="T102" i="8"/>
  <c r="H100" i="8"/>
  <c r="J100" i="8"/>
  <c r="L100" i="8"/>
  <c r="N100" i="8"/>
  <c r="Q100" i="8"/>
  <c r="S100" i="8"/>
  <c r="U100" i="8"/>
  <c r="K100" i="8"/>
  <c r="O100" i="8"/>
  <c r="R100" i="8"/>
  <c r="T100" i="8"/>
  <c r="H98" i="8"/>
  <c r="J98" i="8"/>
  <c r="L98" i="8"/>
  <c r="N98" i="8"/>
  <c r="Q98" i="8"/>
  <c r="S98" i="8"/>
  <c r="U98" i="8"/>
  <c r="K98" i="8"/>
  <c r="O98" i="8"/>
  <c r="R98" i="8"/>
  <c r="T98" i="8"/>
  <c r="H96" i="8"/>
  <c r="J96" i="8"/>
  <c r="L96" i="8"/>
  <c r="N96" i="8"/>
  <c r="Q96" i="8"/>
  <c r="S96" i="8"/>
  <c r="U96" i="8"/>
  <c r="K96" i="8"/>
  <c r="O96" i="8"/>
  <c r="R96" i="8"/>
  <c r="T96" i="8"/>
  <c r="H94" i="8"/>
  <c r="J94" i="8"/>
  <c r="L94" i="8"/>
  <c r="N94" i="8"/>
  <c r="Q94" i="8"/>
  <c r="S94" i="8"/>
  <c r="U94" i="8"/>
  <c r="K94" i="8"/>
  <c r="O94" i="8"/>
  <c r="R94" i="8"/>
  <c r="T94" i="8"/>
  <c r="H92" i="8"/>
  <c r="J92" i="8"/>
  <c r="L92" i="8"/>
  <c r="N92" i="8"/>
  <c r="Q92" i="8"/>
  <c r="S92" i="8"/>
  <c r="U92" i="8"/>
  <c r="K92" i="8"/>
  <c r="O92" i="8"/>
  <c r="T92" i="8"/>
  <c r="R92" i="8"/>
  <c r="H90" i="8"/>
  <c r="J90" i="8"/>
  <c r="L90" i="8"/>
  <c r="N90" i="8"/>
  <c r="Q90" i="8"/>
  <c r="S90" i="8"/>
  <c r="U90" i="8"/>
  <c r="K90" i="8"/>
  <c r="O90" i="8"/>
  <c r="T90" i="8"/>
  <c r="R90" i="8"/>
  <c r="H88" i="8"/>
  <c r="J88" i="8"/>
  <c r="L88" i="8"/>
  <c r="N88" i="8"/>
  <c r="Q88" i="8"/>
  <c r="S88" i="8"/>
  <c r="U88" i="8"/>
  <c r="K88" i="8"/>
  <c r="O88" i="8"/>
  <c r="T88" i="8"/>
  <c r="R88" i="8"/>
  <c r="H86" i="8"/>
  <c r="J86" i="8"/>
  <c r="L86" i="8"/>
  <c r="N86" i="8"/>
  <c r="Q86" i="8"/>
  <c r="S86" i="8"/>
  <c r="U86" i="8"/>
  <c r="K86" i="8"/>
  <c r="O86" i="8"/>
  <c r="R86" i="8"/>
  <c r="T86" i="8"/>
  <c r="H84" i="8"/>
  <c r="J84" i="8"/>
  <c r="L84" i="8"/>
  <c r="N84" i="8"/>
  <c r="Q84" i="8"/>
  <c r="S84" i="8"/>
  <c r="U84" i="8"/>
  <c r="R84" i="8"/>
  <c r="K84" i="8"/>
  <c r="O84" i="8"/>
  <c r="T84" i="8"/>
  <c r="H82" i="8"/>
  <c r="J82" i="8"/>
  <c r="L82" i="8"/>
  <c r="N82" i="8"/>
  <c r="Q82" i="8"/>
  <c r="S82" i="8"/>
  <c r="U82" i="8"/>
  <c r="R82" i="8"/>
  <c r="K82" i="8"/>
  <c r="O82" i="8"/>
  <c r="T82" i="8"/>
  <c r="H80" i="8"/>
  <c r="J80" i="8"/>
  <c r="L80" i="8"/>
  <c r="N80" i="8"/>
  <c r="Q80" i="8"/>
  <c r="S80" i="8"/>
  <c r="U80" i="8"/>
  <c r="R80" i="8"/>
  <c r="K80" i="8"/>
  <c r="O80" i="8"/>
  <c r="T80" i="8"/>
  <c r="H78" i="8"/>
  <c r="J78" i="8"/>
  <c r="L78" i="8"/>
  <c r="N78" i="8"/>
  <c r="Q78" i="8"/>
  <c r="S78" i="8"/>
  <c r="U78" i="8"/>
  <c r="R78" i="8"/>
  <c r="K78" i="8"/>
  <c r="O78" i="8"/>
  <c r="T78" i="8"/>
  <c r="H76" i="8"/>
  <c r="J76" i="8"/>
  <c r="L76" i="8"/>
  <c r="N76" i="8"/>
  <c r="Q76" i="8"/>
  <c r="S76" i="8"/>
  <c r="U76" i="8"/>
  <c r="R76" i="8"/>
  <c r="K76" i="8"/>
  <c r="O76" i="8"/>
  <c r="T76" i="8"/>
  <c r="H74" i="8"/>
  <c r="J74" i="8"/>
  <c r="L74" i="8"/>
  <c r="N74" i="8"/>
  <c r="Q74" i="8"/>
  <c r="S74" i="8"/>
  <c r="U74" i="8"/>
  <c r="R74" i="8"/>
  <c r="K74" i="8"/>
  <c r="O74" i="8"/>
  <c r="T74" i="8"/>
  <c r="H72" i="8"/>
  <c r="J72" i="8"/>
  <c r="L72" i="8"/>
  <c r="N72" i="8"/>
  <c r="Q72" i="8"/>
  <c r="S72" i="8"/>
  <c r="U72" i="8"/>
  <c r="R72" i="8"/>
  <c r="K72" i="8"/>
  <c r="O72" i="8"/>
  <c r="T72" i="8"/>
  <c r="H70" i="8"/>
  <c r="J70" i="8"/>
  <c r="L70" i="8"/>
  <c r="N70" i="8"/>
  <c r="Q70" i="8"/>
  <c r="S70" i="8"/>
  <c r="U70" i="8"/>
  <c r="R70" i="8"/>
  <c r="K70" i="8"/>
  <c r="O70" i="8"/>
  <c r="T70" i="8"/>
  <c r="H68" i="8"/>
  <c r="J68" i="8"/>
  <c r="L68" i="8"/>
  <c r="N68" i="8"/>
  <c r="Q68" i="8"/>
  <c r="S68" i="8"/>
  <c r="U68" i="8"/>
  <c r="R68" i="8"/>
  <c r="K68" i="8"/>
  <c r="O68" i="8"/>
  <c r="T68" i="8"/>
  <c r="H66" i="8"/>
  <c r="J66" i="8"/>
  <c r="L66" i="8"/>
  <c r="N66" i="8"/>
  <c r="Q66" i="8"/>
  <c r="S66" i="8"/>
  <c r="U66" i="8"/>
  <c r="R66" i="8"/>
  <c r="K66" i="8"/>
  <c r="O66" i="8"/>
  <c r="T66" i="8"/>
  <c r="H64" i="8"/>
  <c r="J64" i="8"/>
  <c r="L64" i="8"/>
  <c r="N64" i="8"/>
  <c r="Q64" i="8"/>
  <c r="S64" i="8"/>
  <c r="U64" i="8"/>
  <c r="R64" i="8"/>
  <c r="K64" i="8"/>
  <c r="O64" i="8"/>
  <c r="T64" i="8"/>
  <c r="H62" i="8"/>
  <c r="J62" i="8"/>
  <c r="L62" i="8"/>
  <c r="N62" i="8"/>
  <c r="Q62" i="8"/>
  <c r="S62" i="8"/>
  <c r="U62" i="8"/>
  <c r="R62" i="8"/>
  <c r="K62" i="8"/>
  <c r="O62" i="8"/>
  <c r="T62" i="8"/>
  <c r="H60" i="8"/>
  <c r="J60" i="8"/>
  <c r="L60" i="8"/>
  <c r="N60" i="8"/>
  <c r="Q60" i="8"/>
  <c r="S60" i="8"/>
  <c r="U60" i="8"/>
  <c r="R60" i="8"/>
  <c r="K60" i="8"/>
  <c r="O60" i="8"/>
  <c r="T60" i="8"/>
  <c r="H58" i="8"/>
  <c r="J58" i="8"/>
  <c r="L58" i="8"/>
  <c r="N58" i="8"/>
  <c r="Q58" i="8"/>
  <c r="S58" i="8"/>
  <c r="U58" i="8"/>
  <c r="R58" i="8"/>
  <c r="K58" i="8"/>
  <c r="O58" i="8"/>
  <c r="T58" i="8"/>
  <c r="H56" i="8"/>
  <c r="J56" i="8"/>
  <c r="L56" i="8"/>
  <c r="N56" i="8"/>
  <c r="Q56" i="8"/>
  <c r="S56" i="8"/>
  <c r="U56" i="8"/>
  <c r="R56" i="8"/>
  <c r="K56" i="8"/>
  <c r="O56" i="8"/>
  <c r="T56" i="8"/>
  <c r="H54" i="8"/>
  <c r="J54" i="8"/>
  <c r="L54" i="8"/>
  <c r="N54" i="8"/>
  <c r="Q54" i="8"/>
  <c r="S54" i="8"/>
  <c r="U54" i="8"/>
  <c r="R54" i="8"/>
  <c r="K54" i="8"/>
  <c r="O54" i="8"/>
  <c r="T54" i="8"/>
  <c r="K52" i="8"/>
  <c r="O52" i="8"/>
  <c r="R52" i="8"/>
  <c r="T52" i="8"/>
  <c r="H52" i="8"/>
  <c r="J52" i="8"/>
  <c r="L52" i="8"/>
  <c r="N52" i="8"/>
  <c r="Q52" i="8"/>
  <c r="S52" i="8"/>
  <c r="U52" i="8"/>
  <c r="K50" i="8"/>
  <c r="O50" i="8"/>
  <c r="R50" i="8"/>
  <c r="T50" i="8"/>
  <c r="H50" i="8"/>
  <c r="J50" i="8"/>
  <c r="L50" i="8"/>
  <c r="N50" i="8"/>
  <c r="Q50" i="8"/>
  <c r="S50" i="8"/>
  <c r="U50" i="8"/>
  <c r="K48" i="8"/>
  <c r="O48" i="8"/>
  <c r="R48" i="8"/>
  <c r="T48" i="8"/>
  <c r="H48" i="8"/>
  <c r="J48" i="8"/>
  <c r="L48" i="8"/>
  <c r="N48" i="8"/>
  <c r="Q48" i="8"/>
  <c r="S48" i="8"/>
  <c r="U48" i="8"/>
  <c r="K46" i="8"/>
  <c r="O46" i="8"/>
  <c r="R46" i="8"/>
  <c r="T46" i="8"/>
  <c r="H46" i="8"/>
  <c r="J46" i="8"/>
  <c r="L46" i="8"/>
  <c r="N46" i="8"/>
  <c r="Q46" i="8"/>
  <c r="S46" i="8"/>
  <c r="U46" i="8"/>
  <c r="K44" i="8"/>
  <c r="O44" i="8"/>
  <c r="R44" i="8"/>
  <c r="T44" i="8"/>
  <c r="H44" i="8"/>
  <c r="J44" i="8"/>
  <c r="L44" i="8"/>
  <c r="N44" i="8"/>
  <c r="Q44" i="8"/>
  <c r="S44" i="8"/>
  <c r="U44" i="8"/>
  <c r="H42" i="8"/>
  <c r="J42" i="8"/>
  <c r="L42" i="8"/>
  <c r="N42" i="8"/>
  <c r="Q42" i="8"/>
  <c r="S42" i="8"/>
  <c r="U42" i="8"/>
  <c r="K42" i="8"/>
  <c r="O42" i="8"/>
  <c r="T42" i="8"/>
  <c r="R42" i="8"/>
  <c r="H39" i="8"/>
  <c r="J39" i="8"/>
  <c r="L39" i="8"/>
  <c r="N39" i="8"/>
  <c r="Q39" i="8"/>
  <c r="S39" i="8"/>
  <c r="U39" i="8"/>
  <c r="K39" i="8"/>
  <c r="O39" i="8"/>
  <c r="T39" i="8"/>
  <c r="R39" i="8"/>
  <c r="H37" i="8"/>
  <c r="J37" i="8"/>
  <c r="L37" i="8"/>
  <c r="N37" i="8"/>
  <c r="Q37" i="8"/>
  <c r="S37" i="8"/>
  <c r="U37" i="8"/>
  <c r="K37" i="8"/>
  <c r="O37" i="8"/>
  <c r="T37" i="8"/>
  <c r="R37" i="8"/>
  <c r="H35" i="8"/>
  <c r="J35" i="8"/>
  <c r="L35" i="8"/>
  <c r="N35" i="8"/>
  <c r="Q35" i="8"/>
  <c r="S35" i="8"/>
  <c r="U35" i="8"/>
  <c r="K35" i="8"/>
  <c r="O35" i="8"/>
  <c r="T35" i="8"/>
  <c r="R35" i="8"/>
  <c r="H33" i="8"/>
  <c r="J33" i="8"/>
  <c r="L33" i="8"/>
  <c r="N33" i="8"/>
  <c r="Q33" i="8"/>
  <c r="S33" i="8"/>
  <c r="U33" i="8"/>
  <c r="K33" i="8"/>
  <c r="O33" i="8"/>
  <c r="T33" i="8"/>
  <c r="R33" i="8"/>
  <c r="H31" i="8"/>
  <c r="J31" i="8"/>
  <c r="L31" i="8"/>
  <c r="N31" i="8"/>
  <c r="Q31" i="8"/>
  <c r="S31" i="8"/>
  <c r="U31" i="8"/>
  <c r="K31" i="8"/>
  <c r="O31" i="8"/>
  <c r="T31" i="8"/>
  <c r="R31" i="8"/>
  <c r="K29" i="8"/>
  <c r="O29" i="8"/>
  <c r="R29" i="8"/>
  <c r="T29" i="8"/>
  <c r="H29" i="8"/>
  <c r="J29" i="8"/>
  <c r="L29" i="8"/>
  <c r="N29" i="8"/>
  <c r="Q29" i="8"/>
  <c r="S29" i="8"/>
  <c r="U29" i="8"/>
  <c r="K27" i="8"/>
  <c r="O27" i="8"/>
  <c r="R27" i="8"/>
  <c r="T27" i="8"/>
  <c r="H27" i="8"/>
  <c r="J27" i="8"/>
  <c r="L27" i="8"/>
  <c r="N27" i="8"/>
  <c r="Q27" i="8"/>
  <c r="S27" i="8"/>
  <c r="U27" i="8"/>
  <c r="K25" i="8"/>
  <c r="O25" i="8"/>
  <c r="R25" i="8"/>
  <c r="T25" i="8"/>
  <c r="H25" i="8"/>
  <c r="J25" i="8"/>
  <c r="L25" i="8"/>
  <c r="N25" i="8"/>
  <c r="Q25" i="8"/>
  <c r="S25" i="8"/>
  <c r="U25" i="8"/>
  <c r="K23" i="8"/>
  <c r="O23" i="8"/>
  <c r="R23" i="8"/>
  <c r="T23" i="8"/>
  <c r="H23" i="8"/>
  <c r="J23" i="8"/>
  <c r="L23" i="8"/>
  <c r="N23" i="8"/>
  <c r="Q23" i="8"/>
  <c r="S23" i="8"/>
  <c r="U23" i="8"/>
  <c r="H21" i="8"/>
  <c r="J21" i="8"/>
  <c r="L21" i="8"/>
  <c r="N21" i="8"/>
  <c r="Q21" i="8"/>
  <c r="S21" i="8"/>
  <c r="U21" i="8"/>
  <c r="R21" i="8"/>
  <c r="K21" i="8"/>
  <c r="O21" i="8"/>
  <c r="T21" i="8"/>
  <c r="H19" i="8"/>
  <c r="J19" i="8"/>
  <c r="L19" i="8"/>
  <c r="N19" i="8"/>
  <c r="Q19" i="8"/>
  <c r="S19" i="8"/>
  <c r="U19" i="8"/>
  <c r="R19" i="8"/>
  <c r="K19" i="8"/>
  <c r="O19" i="8"/>
  <c r="T19" i="8"/>
  <c r="H17" i="8"/>
  <c r="J17" i="8"/>
  <c r="L17" i="8"/>
  <c r="N17" i="8"/>
  <c r="Q17" i="8"/>
  <c r="S17" i="8"/>
  <c r="U17" i="8"/>
  <c r="K17" i="8"/>
  <c r="R17" i="8"/>
  <c r="O17" i="8"/>
  <c r="T17" i="8"/>
  <c r="H15" i="8"/>
  <c r="J15" i="8"/>
  <c r="L15" i="8"/>
  <c r="N15" i="8"/>
  <c r="Q15" i="8"/>
  <c r="S15" i="8"/>
  <c r="U15" i="8"/>
  <c r="R15" i="8"/>
  <c r="K15" i="8"/>
  <c r="O15" i="8"/>
  <c r="T15" i="8"/>
  <c r="H13" i="8"/>
  <c r="J13" i="8"/>
  <c r="L13" i="8"/>
  <c r="N13" i="8"/>
  <c r="Q13" i="8"/>
  <c r="S13" i="8"/>
  <c r="U13" i="8"/>
  <c r="R13" i="8"/>
  <c r="K13" i="8"/>
  <c r="O13" i="8"/>
  <c r="T13" i="8"/>
  <c r="H11" i="8"/>
  <c r="J11" i="8"/>
  <c r="L11" i="8"/>
  <c r="N11" i="8"/>
  <c r="Q11" i="8"/>
  <c r="S11" i="8"/>
  <c r="U11" i="8"/>
  <c r="R11" i="8"/>
  <c r="K11" i="8"/>
  <c r="O11" i="8"/>
  <c r="T11" i="8"/>
  <c r="H9" i="8"/>
  <c r="J9" i="8"/>
  <c r="L9" i="8"/>
  <c r="N9" i="8"/>
  <c r="Q9" i="8"/>
  <c r="S9" i="8"/>
  <c r="U9" i="8"/>
  <c r="R9" i="8"/>
  <c r="K9" i="8"/>
  <c r="O9" i="8"/>
  <c r="T9" i="8"/>
  <c r="H7" i="8"/>
  <c r="J7" i="8"/>
  <c r="L7" i="8"/>
  <c r="N7" i="8"/>
  <c r="Q7" i="8"/>
  <c r="S7" i="8"/>
  <c r="U7" i="8"/>
  <c r="R7" i="8"/>
  <c r="K7" i="8"/>
  <c r="O7" i="8"/>
  <c r="T7" i="8"/>
  <c r="W714" i="8"/>
  <c r="R714" i="8"/>
  <c r="T713" i="8"/>
  <c r="O713" i="8"/>
  <c r="K713" i="8"/>
  <c r="W712" i="8"/>
  <c r="R712" i="8"/>
  <c r="T711" i="8"/>
  <c r="O711" i="8"/>
  <c r="K711" i="8"/>
  <c r="W710" i="8"/>
  <c r="R710" i="8"/>
  <c r="T709" i="8"/>
  <c r="O709" i="8"/>
  <c r="K709" i="8"/>
  <c r="W708" i="8"/>
  <c r="R708" i="8"/>
  <c r="T707" i="8"/>
  <c r="O707" i="8"/>
  <c r="K707" i="8"/>
  <c r="W706" i="8"/>
  <c r="R706" i="8"/>
  <c r="T705" i="8"/>
  <c r="O705" i="8"/>
  <c r="K705" i="8"/>
  <c r="W704" i="8"/>
  <c r="R704" i="8"/>
  <c r="T703" i="8"/>
  <c r="O703" i="8"/>
  <c r="K703" i="8"/>
  <c r="W702" i="8"/>
  <c r="R702" i="8"/>
  <c r="T701" i="8"/>
  <c r="O701" i="8"/>
  <c r="K701" i="8"/>
  <c r="W700" i="8"/>
  <c r="R700" i="8"/>
  <c r="T699" i="8"/>
  <c r="O699" i="8"/>
  <c r="K699" i="8"/>
  <c r="W698" i="8"/>
  <c r="R698" i="8"/>
  <c r="T697" i="8"/>
  <c r="O697" i="8"/>
  <c r="K697" i="8"/>
  <c r="W696" i="8"/>
  <c r="R696" i="8"/>
  <c r="T695" i="8"/>
  <c r="O695" i="8"/>
  <c r="K695" i="8"/>
  <c r="W694" i="8"/>
  <c r="R694" i="8"/>
  <c r="T693" i="8"/>
  <c r="O693" i="8"/>
  <c r="K693" i="8"/>
  <c r="W692" i="8"/>
  <c r="R692" i="8"/>
  <c r="T691" i="8"/>
  <c r="O691" i="8"/>
  <c r="K691" i="8"/>
  <c r="W690" i="8"/>
  <c r="R690" i="8"/>
  <c r="T689" i="8"/>
  <c r="O689" i="8"/>
  <c r="K689" i="8"/>
  <c r="W688" i="8"/>
  <c r="R688" i="8"/>
  <c r="T687" i="8"/>
  <c r="O687" i="8"/>
  <c r="K687" i="8"/>
  <c r="W686" i="8"/>
  <c r="R686" i="8"/>
  <c r="T685" i="8"/>
  <c r="O685" i="8"/>
  <c r="K685" i="8"/>
  <c r="W684" i="8"/>
  <c r="R684" i="8"/>
  <c r="T683" i="8"/>
  <c r="O683" i="8"/>
  <c r="K683" i="8"/>
  <c r="W682" i="8"/>
  <c r="R682" i="8"/>
  <c r="T681" i="8"/>
  <c r="O681" i="8"/>
  <c r="K681" i="8"/>
  <c r="W680" i="8"/>
  <c r="R680" i="8"/>
  <c r="T679" i="8"/>
  <c r="O679" i="8"/>
  <c r="K679" i="8"/>
  <c r="W678" i="8"/>
  <c r="R678" i="8"/>
  <c r="T677" i="8"/>
  <c r="O677" i="8"/>
  <c r="K677" i="8"/>
  <c r="W676" i="8"/>
  <c r="R676" i="8"/>
  <c r="T675" i="8"/>
  <c r="O675" i="8"/>
  <c r="K675" i="8"/>
  <c r="W674" i="8"/>
  <c r="R674" i="8"/>
  <c r="T673" i="8"/>
  <c r="O673" i="8"/>
  <c r="K673" i="8"/>
  <c r="W672" i="8"/>
  <c r="R672" i="8"/>
  <c r="T671" i="8"/>
  <c r="O671" i="8"/>
  <c r="K671" i="8"/>
  <c r="W670" i="8"/>
  <c r="R670" i="8"/>
  <c r="T669" i="8"/>
  <c r="O669" i="8"/>
  <c r="K669" i="8"/>
  <c r="W668" i="8"/>
  <c r="R668" i="8"/>
  <c r="T667" i="8"/>
  <c r="O667" i="8"/>
  <c r="K667" i="8"/>
  <c r="W666" i="8"/>
  <c r="R666" i="8"/>
  <c r="T665" i="8"/>
  <c r="O665" i="8"/>
  <c r="K665" i="8"/>
  <c r="W664" i="8"/>
  <c r="R664" i="8"/>
  <c r="T663" i="8"/>
  <c r="O663" i="8"/>
  <c r="K663" i="8"/>
  <c r="W662" i="8"/>
  <c r="R662" i="8"/>
  <c r="T661" i="8"/>
  <c r="O661" i="8"/>
  <c r="K661" i="8"/>
  <c r="W660" i="8"/>
  <c r="R660" i="8"/>
  <c r="T659" i="8"/>
  <c r="O659" i="8"/>
  <c r="K659" i="8"/>
  <c r="W658" i="8"/>
  <c r="R658" i="8"/>
  <c r="T657" i="8"/>
  <c r="O657" i="8"/>
  <c r="K657" i="8"/>
  <c r="W656" i="8"/>
  <c r="R656" i="8"/>
  <c r="T655" i="8"/>
  <c r="O655" i="8"/>
  <c r="K655" i="8"/>
  <c r="W654" i="8"/>
  <c r="R654" i="8"/>
  <c r="T653" i="8"/>
  <c r="O653" i="8"/>
  <c r="K653" i="8"/>
  <c r="W652" i="8"/>
  <c r="R652" i="8"/>
  <c r="T651" i="8"/>
  <c r="O651" i="8"/>
  <c r="K651" i="8"/>
  <c r="W650" i="8"/>
  <c r="R650" i="8"/>
  <c r="T649" i="8"/>
  <c r="O649" i="8"/>
  <c r="K649" i="8"/>
  <c r="W648" i="8"/>
  <c r="R648" i="8"/>
  <c r="T647" i="8"/>
  <c r="O647" i="8"/>
  <c r="K647" i="8"/>
  <c r="W646" i="8"/>
  <c r="R646" i="8"/>
  <c r="T645" i="8"/>
  <c r="O645" i="8"/>
  <c r="K645" i="8"/>
  <c r="W644" i="8"/>
  <c r="R644" i="8"/>
  <c r="T643" i="8"/>
  <c r="O643" i="8"/>
  <c r="K643" i="8"/>
  <c r="W642" i="8"/>
  <c r="R642" i="8"/>
  <c r="T641" i="8"/>
  <c r="O641" i="8"/>
  <c r="K641" i="8"/>
  <c r="W640" i="8"/>
  <c r="R640" i="8"/>
  <c r="T639" i="8"/>
  <c r="O639" i="8"/>
  <c r="K639" i="8"/>
  <c r="W638" i="8"/>
  <c r="R638" i="8"/>
  <c r="T637" i="8"/>
  <c r="O637" i="8"/>
  <c r="K637" i="8"/>
  <c r="W636" i="8"/>
  <c r="R636" i="8"/>
  <c r="T635" i="8"/>
  <c r="O635" i="8"/>
  <c r="K635" i="8"/>
  <c r="W634" i="8"/>
  <c r="R634" i="8"/>
  <c r="T633" i="8"/>
  <c r="O633" i="8"/>
  <c r="K633" i="8"/>
  <c r="W632" i="8"/>
  <c r="R632" i="8"/>
  <c r="T631" i="8"/>
  <c r="O631" i="8"/>
  <c r="K631" i="8"/>
  <c r="W630" i="8"/>
  <c r="R630" i="8"/>
  <c r="T629" i="8"/>
  <c r="O629" i="8"/>
  <c r="K629" i="8"/>
  <c r="W628" i="8"/>
  <c r="R628" i="8"/>
  <c r="T627" i="8"/>
  <c r="O627" i="8"/>
  <c r="K627" i="8"/>
  <c r="W626" i="8"/>
  <c r="R626" i="8"/>
  <c r="T625" i="8"/>
  <c r="O625" i="8"/>
  <c r="K625" i="8"/>
  <c r="W624" i="8"/>
  <c r="R624" i="8"/>
  <c r="T623" i="8"/>
  <c r="O623" i="8"/>
  <c r="K623" i="8"/>
  <c r="W622" i="8"/>
  <c r="R622" i="8"/>
  <c r="T621" i="8"/>
  <c r="O621" i="8"/>
  <c r="K621" i="8"/>
  <c r="W620" i="8"/>
  <c r="R620" i="8"/>
  <c r="T619" i="8"/>
  <c r="O619" i="8"/>
  <c r="K619" i="8"/>
  <c r="W618" i="8"/>
  <c r="R618" i="8"/>
  <c r="T617" i="8"/>
  <c r="O617" i="8"/>
  <c r="K617" i="8"/>
  <c r="W616" i="8"/>
  <c r="R616" i="8"/>
  <c r="T615" i="8"/>
  <c r="O615" i="8"/>
  <c r="K615" i="8"/>
  <c r="W614" i="8"/>
  <c r="R614" i="8"/>
  <c r="T613" i="8"/>
  <c r="O613" i="8"/>
  <c r="K613" i="8"/>
  <c r="W612" i="8"/>
  <c r="R612" i="8"/>
  <c r="T611" i="8"/>
  <c r="O611" i="8"/>
  <c r="K611" i="8"/>
  <c r="W610" i="8"/>
  <c r="R610" i="8"/>
  <c r="T609" i="8"/>
  <c r="O609" i="8"/>
  <c r="K609" i="8"/>
  <c r="W608" i="8"/>
  <c r="R608" i="8"/>
  <c r="T607" i="8"/>
  <c r="O607" i="8"/>
  <c r="K607" i="8"/>
  <c r="W606" i="8"/>
  <c r="R606" i="8"/>
  <c r="T605" i="8"/>
  <c r="O605" i="8"/>
  <c r="K605" i="8"/>
  <c r="W604" i="8"/>
  <c r="R604" i="8"/>
  <c r="T603" i="8"/>
  <c r="O603" i="8"/>
  <c r="K603" i="8"/>
  <c r="W602" i="8"/>
  <c r="R602" i="8"/>
  <c r="T601" i="8"/>
  <c r="O601" i="8"/>
  <c r="K601" i="8"/>
  <c r="W600" i="8"/>
  <c r="R600" i="8"/>
  <c r="T599" i="8"/>
  <c r="O599" i="8"/>
  <c r="T367" i="8"/>
  <c r="O367" i="8"/>
  <c r="T365" i="8"/>
  <c r="O365" i="8"/>
  <c r="T363" i="8"/>
  <c r="O363" i="8"/>
  <c r="T361" i="8"/>
  <c r="O361" i="8"/>
  <c r="T359" i="8"/>
  <c r="O359" i="8"/>
  <c r="T357" i="8"/>
  <c r="O357" i="8"/>
  <c r="T355" i="8"/>
  <c r="O355" i="8"/>
  <c r="T353" i="8"/>
  <c r="O353" i="8"/>
  <c r="T351" i="8"/>
  <c r="O351" i="8"/>
  <c r="T349" i="8"/>
  <c r="O349" i="8"/>
  <c r="T347" i="8"/>
  <c r="H367" i="8"/>
  <c r="J367" i="8"/>
  <c r="L367" i="8"/>
  <c r="N367" i="8"/>
  <c r="Q367" i="8"/>
  <c r="S367" i="8"/>
  <c r="U367" i="8"/>
  <c r="H365" i="8"/>
  <c r="J365" i="8"/>
  <c r="L365" i="8"/>
  <c r="N365" i="8"/>
  <c r="Q365" i="8"/>
  <c r="S365" i="8"/>
  <c r="U365" i="8"/>
  <c r="H363" i="8"/>
  <c r="J363" i="8"/>
  <c r="L363" i="8"/>
  <c r="N363" i="8"/>
  <c r="Q363" i="8"/>
  <c r="S363" i="8"/>
  <c r="U363" i="8"/>
  <c r="H361" i="8"/>
  <c r="J361" i="8"/>
  <c r="L361" i="8"/>
  <c r="N361" i="8"/>
  <c r="Q361" i="8"/>
  <c r="S361" i="8"/>
  <c r="U361" i="8"/>
  <c r="H359" i="8"/>
  <c r="J359" i="8"/>
  <c r="L359" i="8"/>
  <c r="N359" i="8"/>
  <c r="Q359" i="8"/>
  <c r="S359" i="8"/>
  <c r="U359" i="8"/>
  <c r="H357" i="8"/>
  <c r="J357" i="8"/>
  <c r="L357" i="8"/>
  <c r="N357" i="8"/>
  <c r="Q357" i="8"/>
  <c r="S357" i="8"/>
  <c r="U357" i="8"/>
  <c r="H355" i="8"/>
  <c r="J355" i="8"/>
  <c r="L355" i="8"/>
  <c r="N355" i="8"/>
  <c r="Q355" i="8"/>
  <c r="S355" i="8"/>
  <c r="U355" i="8"/>
  <c r="H353" i="8"/>
  <c r="J353" i="8"/>
  <c r="L353" i="8"/>
  <c r="N353" i="8"/>
  <c r="Q353" i="8"/>
  <c r="S353" i="8"/>
  <c r="U353" i="8"/>
  <c r="H351" i="8"/>
  <c r="J351" i="8"/>
  <c r="L351" i="8"/>
  <c r="N351" i="8"/>
  <c r="Q351" i="8"/>
  <c r="S351" i="8"/>
  <c r="U351" i="8"/>
  <c r="H349" i="8"/>
  <c r="J349" i="8"/>
  <c r="L349" i="8"/>
  <c r="N349" i="8"/>
  <c r="Q349" i="8"/>
  <c r="S349" i="8"/>
  <c r="U349" i="8"/>
  <c r="H347" i="8"/>
  <c r="J347" i="8"/>
  <c r="L347" i="8"/>
  <c r="N347" i="8"/>
  <c r="Q347" i="8"/>
  <c r="S347" i="8"/>
  <c r="U347" i="8"/>
  <c r="K347" i="8"/>
  <c r="H345" i="8"/>
  <c r="J345" i="8"/>
  <c r="L345" i="8"/>
  <c r="N345" i="8"/>
  <c r="Q345" i="8"/>
  <c r="S345" i="8"/>
  <c r="U345" i="8"/>
  <c r="K345" i="8"/>
  <c r="O345" i="8"/>
  <c r="R345" i="8"/>
  <c r="T345" i="8"/>
  <c r="W345" i="8"/>
  <c r="H343" i="8"/>
  <c r="J343" i="8"/>
  <c r="L343" i="8"/>
  <c r="N343" i="8"/>
  <c r="Q343" i="8"/>
  <c r="S343" i="8"/>
  <c r="U343" i="8"/>
  <c r="K343" i="8"/>
  <c r="O343" i="8"/>
  <c r="R343" i="8"/>
  <c r="T343" i="8"/>
  <c r="W343" i="8"/>
  <c r="H341" i="8"/>
  <c r="J341" i="8"/>
  <c r="L341" i="8"/>
  <c r="N341" i="8"/>
  <c r="Q341" i="8"/>
  <c r="S341" i="8"/>
  <c r="U341" i="8"/>
  <c r="K341" i="8"/>
  <c r="O341" i="8"/>
  <c r="R341" i="8"/>
  <c r="T341" i="8"/>
  <c r="W341" i="8"/>
  <c r="H339" i="8"/>
  <c r="J339" i="8"/>
  <c r="L339" i="8"/>
  <c r="N339" i="8"/>
  <c r="Q339" i="8"/>
  <c r="S339" i="8"/>
  <c r="U339" i="8"/>
  <c r="K339" i="8"/>
  <c r="O339" i="8"/>
  <c r="R339" i="8"/>
  <c r="T339" i="8"/>
  <c r="W339" i="8"/>
  <c r="H337" i="8"/>
  <c r="J337" i="8"/>
  <c r="L337" i="8"/>
  <c r="N337" i="8"/>
  <c r="Q337" i="8"/>
  <c r="S337" i="8"/>
  <c r="U337" i="8"/>
  <c r="K337" i="8"/>
  <c r="O337" i="8"/>
  <c r="R337" i="8"/>
  <c r="T337" i="8"/>
  <c r="W337" i="8"/>
  <c r="H335" i="8"/>
  <c r="J335" i="8"/>
  <c r="L335" i="8"/>
  <c r="N335" i="8"/>
  <c r="Q335" i="8"/>
  <c r="S335" i="8"/>
  <c r="U335" i="8"/>
  <c r="K335" i="8"/>
  <c r="O335" i="8"/>
  <c r="R335" i="8"/>
  <c r="T335" i="8"/>
  <c r="W335" i="8"/>
  <c r="H333" i="8"/>
  <c r="J333" i="8"/>
  <c r="L333" i="8"/>
  <c r="N333" i="8"/>
  <c r="Q333" i="8"/>
  <c r="S333" i="8"/>
  <c r="U333" i="8"/>
  <c r="K333" i="8"/>
  <c r="O333" i="8"/>
  <c r="R333" i="8"/>
  <c r="T333" i="8"/>
  <c r="W333" i="8"/>
  <c r="H331" i="8"/>
  <c r="J331" i="8"/>
  <c r="L331" i="8"/>
  <c r="N331" i="8"/>
  <c r="Q331" i="8"/>
  <c r="S331" i="8"/>
  <c r="U331" i="8"/>
  <c r="K331" i="8"/>
  <c r="O331" i="8"/>
  <c r="R331" i="8"/>
  <c r="T331" i="8"/>
  <c r="W331" i="8"/>
  <c r="H329" i="8"/>
  <c r="J329" i="8"/>
  <c r="L329" i="8"/>
  <c r="N329" i="8"/>
  <c r="Q329" i="8"/>
  <c r="S329" i="8"/>
  <c r="U329" i="8"/>
  <c r="K329" i="8"/>
  <c r="O329" i="8"/>
  <c r="R329" i="8"/>
  <c r="T329" i="8"/>
  <c r="W329" i="8"/>
  <c r="H327" i="8"/>
  <c r="J327" i="8"/>
  <c r="L327" i="8"/>
  <c r="N327" i="8"/>
  <c r="Q327" i="8"/>
  <c r="S327" i="8"/>
  <c r="U327" i="8"/>
  <c r="K327" i="8"/>
  <c r="O327" i="8"/>
  <c r="R327" i="8"/>
  <c r="T327" i="8"/>
  <c r="W327" i="8"/>
  <c r="H325" i="8"/>
  <c r="J325" i="8"/>
  <c r="L325" i="8"/>
  <c r="N325" i="8"/>
  <c r="Q325" i="8"/>
  <c r="S325" i="8"/>
  <c r="U325" i="8"/>
  <c r="K325" i="8"/>
  <c r="O325" i="8"/>
  <c r="R325" i="8"/>
  <c r="T325" i="8"/>
  <c r="W325" i="8"/>
  <c r="H323" i="8"/>
  <c r="J323" i="8"/>
  <c r="L323" i="8"/>
  <c r="N323" i="8"/>
  <c r="Q323" i="8"/>
  <c r="S323" i="8"/>
  <c r="U323" i="8"/>
  <c r="K323" i="8"/>
  <c r="O323" i="8"/>
  <c r="R323" i="8"/>
  <c r="T323" i="8"/>
  <c r="W323" i="8"/>
  <c r="H321" i="8"/>
  <c r="J321" i="8"/>
  <c r="L321" i="8"/>
  <c r="N321" i="8"/>
  <c r="Q321" i="8"/>
  <c r="S321" i="8"/>
  <c r="U321" i="8"/>
  <c r="K321" i="8"/>
  <c r="O321" i="8"/>
  <c r="R321" i="8"/>
  <c r="T321" i="8"/>
  <c r="W321" i="8"/>
  <c r="H319" i="8"/>
  <c r="J319" i="8"/>
  <c r="L319" i="8"/>
  <c r="N319" i="8"/>
  <c r="Q319" i="8"/>
  <c r="S319" i="8"/>
  <c r="U319" i="8"/>
  <c r="K319" i="8"/>
  <c r="O319" i="8"/>
  <c r="R319" i="8"/>
  <c r="T319" i="8"/>
  <c r="W319" i="8"/>
  <c r="H317" i="8"/>
  <c r="J317" i="8"/>
  <c r="L317" i="8"/>
  <c r="N317" i="8"/>
  <c r="Q317" i="8"/>
  <c r="S317" i="8"/>
  <c r="U317" i="8"/>
  <c r="K317" i="8"/>
  <c r="O317" i="8"/>
  <c r="R317" i="8"/>
  <c r="T317" i="8"/>
  <c r="W317" i="8"/>
  <c r="H315" i="8"/>
  <c r="J315" i="8"/>
  <c r="L315" i="8"/>
  <c r="N315" i="8"/>
  <c r="Q315" i="8"/>
  <c r="S315" i="8"/>
  <c r="U315" i="8"/>
  <c r="K315" i="8"/>
  <c r="O315" i="8"/>
  <c r="R315" i="8"/>
  <c r="T315" i="8"/>
  <c r="W315" i="8"/>
  <c r="H313" i="8"/>
  <c r="J313" i="8"/>
  <c r="L313" i="8"/>
  <c r="N313" i="8"/>
  <c r="Q313" i="8"/>
  <c r="S313" i="8"/>
  <c r="U313" i="8"/>
  <c r="K313" i="8"/>
  <c r="O313" i="8"/>
  <c r="R313" i="8"/>
  <c r="T313" i="8"/>
  <c r="W313" i="8"/>
  <c r="H311" i="8"/>
  <c r="J311" i="8"/>
  <c r="L311" i="8"/>
  <c r="N311" i="8"/>
  <c r="Q311" i="8"/>
  <c r="S311" i="8"/>
  <c r="U311" i="8"/>
  <c r="K311" i="8"/>
  <c r="O311" i="8"/>
  <c r="R311" i="8"/>
  <c r="T311" i="8"/>
  <c r="W311" i="8"/>
  <c r="H309" i="8"/>
  <c r="J309" i="8"/>
  <c r="L309" i="8"/>
  <c r="N309" i="8"/>
  <c r="Q309" i="8"/>
  <c r="S309" i="8"/>
  <c r="U309" i="8"/>
  <c r="K309" i="8"/>
  <c r="O309" i="8"/>
  <c r="R309" i="8"/>
  <c r="T309" i="8"/>
  <c r="W309" i="8"/>
  <c r="H307" i="8"/>
  <c r="J307" i="8"/>
  <c r="L307" i="8"/>
  <c r="N307" i="8"/>
  <c r="Q307" i="8"/>
  <c r="S307" i="8"/>
  <c r="U307" i="8"/>
  <c r="K307" i="8"/>
  <c r="O307" i="8"/>
  <c r="R307" i="8"/>
  <c r="T307" i="8"/>
  <c r="W307" i="8"/>
  <c r="H305" i="8"/>
  <c r="J305" i="8"/>
  <c r="L305" i="8"/>
  <c r="N305" i="8"/>
  <c r="Q305" i="8"/>
  <c r="S305" i="8"/>
  <c r="U305" i="8"/>
  <c r="K305" i="8"/>
  <c r="O305" i="8"/>
  <c r="R305" i="8"/>
  <c r="T305" i="8"/>
  <c r="W305" i="8"/>
  <c r="H303" i="8"/>
  <c r="J303" i="8"/>
  <c r="L303" i="8"/>
  <c r="N303" i="8"/>
  <c r="Q303" i="8"/>
  <c r="S303" i="8"/>
  <c r="U303" i="8"/>
  <c r="K303" i="8"/>
  <c r="O303" i="8"/>
  <c r="R303" i="8"/>
  <c r="T303" i="8"/>
  <c r="W303" i="8"/>
  <c r="H301" i="8"/>
  <c r="J301" i="8"/>
  <c r="L301" i="8"/>
  <c r="N301" i="8"/>
  <c r="Q301" i="8"/>
  <c r="S301" i="8"/>
  <c r="U301" i="8"/>
  <c r="K301" i="8"/>
  <c r="O301" i="8"/>
  <c r="R301" i="8"/>
  <c r="T301" i="8"/>
  <c r="W301" i="8"/>
  <c r="H299" i="8"/>
  <c r="J299" i="8"/>
  <c r="L299" i="8"/>
  <c r="N299" i="8"/>
  <c r="Q299" i="8"/>
  <c r="S299" i="8"/>
  <c r="U299" i="8"/>
  <c r="K299" i="8"/>
  <c r="O299" i="8"/>
  <c r="R299" i="8"/>
  <c r="T299" i="8"/>
  <c r="W299" i="8"/>
  <c r="H297" i="8"/>
  <c r="J297" i="8"/>
  <c r="L297" i="8"/>
  <c r="Q297" i="8"/>
  <c r="S297" i="8"/>
  <c r="U297" i="8"/>
  <c r="K297" i="8"/>
  <c r="O297" i="8"/>
  <c r="R297" i="8"/>
  <c r="T297" i="8"/>
  <c r="W297" i="8"/>
  <c r="H295" i="8"/>
  <c r="J295" i="8"/>
  <c r="L295" i="8"/>
  <c r="N295" i="8"/>
  <c r="Q295" i="8"/>
  <c r="S295" i="8"/>
  <c r="U295" i="8"/>
  <c r="K295" i="8"/>
  <c r="O295" i="8"/>
  <c r="R295" i="8"/>
  <c r="T295" i="8"/>
  <c r="W295" i="8"/>
  <c r="H293" i="8"/>
  <c r="J293" i="8"/>
  <c r="L293" i="8"/>
  <c r="N293" i="8"/>
  <c r="Q293" i="8"/>
  <c r="S293" i="8"/>
  <c r="U293" i="8"/>
  <c r="K293" i="8"/>
  <c r="O293" i="8"/>
  <c r="R293" i="8"/>
  <c r="T293" i="8"/>
  <c r="W293" i="8"/>
  <c r="H291" i="8"/>
  <c r="J291" i="8"/>
  <c r="L291" i="8"/>
  <c r="N291" i="8"/>
  <c r="Q291" i="8"/>
  <c r="S291" i="8"/>
  <c r="U291" i="8"/>
  <c r="K291" i="8"/>
  <c r="O291" i="8"/>
  <c r="R291" i="8"/>
  <c r="T291" i="8"/>
  <c r="W291" i="8"/>
  <c r="H289" i="8"/>
  <c r="J289" i="8"/>
  <c r="L289" i="8"/>
  <c r="N289" i="8"/>
  <c r="Q289" i="8"/>
  <c r="S289" i="8"/>
  <c r="U289" i="8"/>
  <c r="R289" i="8"/>
  <c r="W289" i="8"/>
  <c r="K289" i="8"/>
  <c r="O289" i="8"/>
  <c r="T289" i="8"/>
  <c r="H287" i="8"/>
  <c r="J287" i="8"/>
  <c r="L287" i="8"/>
  <c r="N287" i="8"/>
  <c r="Q287" i="8"/>
  <c r="S287" i="8"/>
  <c r="U287" i="8"/>
  <c r="R287" i="8"/>
  <c r="W287" i="8"/>
  <c r="K287" i="8"/>
  <c r="O287" i="8"/>
  <c r="T287" i="8"/>
  <c r="H285" i="8"/>
  <c r="J285" i="8"/>
  <c r="L285" i="8"/>
  <c r="N285" i="8"/>
  <c r="Q285" i="8"/>
  <c r="S285" i="8"/>
  <c r="U285" i="8"/>
  <c r="R285" i="8"/>
  <c r="W285" i="8"/>
  <c r="K285" i="8"/>
  <c r="O285" i="8"/>
  <c r="T285" i="8"/>
  <c r="H283" i="8"/>
  <c r="J283" i="8"/>
  <c r="L283" i="8"/>
  <c r="N283" i="8"/>
  <c r="Q283" i="8"/>
  <c r="S283" i="8"/>
  <c r="U283" i="8"/>
  <c r="R283" i="8"/>
  <c r="W283" i="8"/>
  <c r="K283" i="8"/>
  <c r="O283" i="8"/>
  <c r="T283" i="8"/>
  <c r="H281" i="8"/>
  <c r="J281" i="8"/>
  <c r="L281" i="8"/>
  <c r="N281" i="8"/>
  <c r="Q281" i="8"/>
  <c r="S281" i="8"/>
  <c r="U281" i="8"/>
  <c r="R281" i="8"/>
  <c r="W281" i="8"/>
  <c r="K281" i="8"/>
  <c r="O281" i="8"/>
  <c r="T281" i="8"/>
  <c r="H279" i="8"/>
  <c r="J279" i="8"/>
  <c r="L279" i="8"/>
  <c r="N279" i="8"/>
  <c r="Q279" i="8"/>
  <c r="S279" i="8"/>
  <c r="U279" i="8"/>
  <c r="R279" i="8"/>
  <c r="W279" i="8"/>
  <c r="K279" i="8"/>
  <c r="O279" i="8"/>
  <c r="T279" i="8"/>
  <c r="H277" i="8"/>
  <c r="J277" i="8"/>
  <c r="L277" i="8"/>
  <c r="N277" i="8"/>
  <c r="Q277" i="8"/>
  <c r="S277" i="8"/>
  <c r="U277" i="8"/>
  <c r="R277" i="8"/>
  <c r="W277" i="8"/>
  <c r="K277" i="8"/>
  <c r="O277" i="8"/>
  <c r="T277" i="8"/>
  <c r="H275" i="8"/>
  <c r="J275" i="8"/>
  <c r="L275" i="8"/>
  <c r="N275" i="8"/>
  <c r="Q275" i="8"/>
  <c r="S275" i="8"/>
  <c r="U275" i="8"/>
  <c r="R275" i="8"/>
  <c r="W275" i="8"/>
  <c r="K275" i="8"/>
  <c r="O275" i="8"/>
  <c r="T275" i="8"/>
  <c r="H273" i="8"/>
  <c r="J273" i="8"/>
  <c r="L273" i="8"/>
  <c r="N273" i="8"/>
  <c r="Q273" i="8"/>
  <c r="S273" i="8"/>
  <c r="U273" i="8"/>
  <c r="R273" i="8"/>
  <c r="W273" i="8"/>
  <c r="K273" i="8"/>
  <c r="O273" i="8"/>
  <c r="T273" i="8"/>
  <c r="H271" i="8"/>
  <c r="J271" i="8"/>
  <c r="L271" i="8"/>
  <c r="N271" i="8"/>
  <c r="Q271" i="8"/>
  <c r="S271" i="8"/>
  <c r="U271" i="8"/>
  <c r="R271" i="8"/>
  <c r="W271" i="8"/>
  <c r="K271" i="8"/>
  <c r="O271" i="8"/>
  <c r="T271" i="8"/>
  <c r="H269" i="8"/>
  <c r="J269" i="8"/>
  <c r="L269" i="8"/>
  <c r="N269" i="8"/>
  <c r="Q269" i="8"/>
  <c r="S269" i="8"/>
  <c r="U269" i="8"/>
  <c r="R269" i="8"/>
  <c r="W269" i="8"/>
  <c r="K269" i="8"/>
  <c r="O269" i="8"/>
  <c r="T269" i="8"/>
  <c r="H267" i="8"/>
  <c r="J267" i="8"/>
  <c r="L267" i="8"/>
  <c r="N267" i="8"/>
  <c r="Q267" i="8"/>
  <c r="S267" i="8"/>
  <c r="U267" i="8"/>
  <c r="R267" i="8"/>
  <c r="W267" i="8"/>
  <c r="K267" i="8"/>
  <c r="O267" i="8"/>
  <c r="T267" i="8"/>
  <c r="H265" i="8"/>
  <c r="J265" i="8"/>
  <c r="L265" i="8"/>
  <c r="N265" i="8"/>
  <c r="Q265" i="8"/>
  <c r="S265" i="8"/>
  <c r="U265" i="8"/>
  <c r="R265" i="8"/>
  <c r="W265" i="8"/>
  <c r="K265" i="8"/>
  <c r="O265" i="8"/>
  <c r="T265" i="8"/>
  <c r="H263" i="8"/>
  <c r="J263" i="8"/>
  <c r="L263" i="8"/>
  <c r="N263" i="8"/>
  <c r="Q263" i="8"/>
  <c r="S263" i="8"/>
  <c r="U263" i="8"/>
  <c r="R263" i="8"/>
  <c r="W263" i="8"/>
  <c r="K263" i="8"/>
  <c r="O263" i="8"/>
  <c r="T263" i="8"/>
  <c r="H261" i="8"/>
  <c r="J261" i="8"/>
  <c r="L261" i="8"/>
  <c r="N261" i="8"/>
  <c r="Q261" i="8"/>
  <c r="S261" i="8"/>
  <c r="U261" i="8"/>
  <c r="R261" i="8"/>
  <c r="W261" i="8"/>
  <c r="K261" i="8"/>
  <c r="O261" i="8"/>
  <c r="T261" i="8"/>
  <c r="H259" i="8"/>
  <c r="J259" i="8"/>
  <c r="L259" i="8"/>
  <c r="N259" i="8"/>
  <c r="Q259" i="8"/>
  <c r="S259" i="8"/>
  <c r="U259" i="8"/>
  <c r="R259" i="8"/>
  <c r="W259" i="8"/>
  <c r="K259" i="8"/>
  <c r="O259" i="8"/>
  <c r="T259" i="8"/>
  <c r="H257" i="8"/>
  <c r="J257" i="8"/>
  <c r="L257" i="8"/>
  <c r="N257" i="8"/>
  <c r="Q257" i="8"/>
  <c r="S257" i="8"/>
  <c r="U257" i="8"/>
  <c r="R257" i="8"/>
  <c r="W257" i="8"/>
  <c r="K257" i="8"/>
  <c r="O257" i="8"/>
  <c r="T257" i="8"/>
  <c r="H255" i="8"/>
  <c r="J255" i="8"/>
  <c r="L255" i="8"/>
  <c r="N255" i="8"/>
  <c r="Q255" i="8"/>
  <c r="S255" i="8"/>
  <c r="U255" i="8"/>
  <c r="R255" i="8"/>
  <c r="W255" i="8"/>
  <c r="K255" i="8"/>
  <c r="O255" i="8"/>
  <c r="T255" i="8"/>
  <c r="H253" i="8"/>
  <c r="J253" i="8"/>
  <c r="L253" i="8"/>
  <c r="N253" i="8"/>
  <c r="Q253" i="8"/>
  <c r="S253" i="8"/>
  <c r="U253" i="8"/>
  <c r="R253" i="8"/>
  <c r="W253" i="8"/>
  <c r="K253" i="8"/>
  <c r="O253" i="8"/>
  <c r="T253" i="8"/>
  <c r="H251" i="8"/>
  <c r="J251" i="8"/>
  <c r="L251" i="8"/>
  <c r="N251" i="8"/>
  <c r="Q251" i="8"/>
  <c r="S251" i="8"/>
  <c r="U251" i="8"/>
  <c r="R251" i="8"/>
  <c r="W251" i="8"/>
  <c r="K251" i="8"/>
  <c r="O251" i="8"/>
  <c r="T251" i="8"/>
  <c r="H249" i="8"/>
  <c r="J249" i="8"/>
  <c r="L249" i="8"/>
  <c r="N249" i="8"/>
  <c r="Q249" i="8"/>
  <c r="S249" i="8"/>
  <c r="U249" i="8"/>
  <c r="R249" i="8"/>
  <c r="W249" i="8"/>
  <c r="K249" i="8"/>
  <c r="O249" i="8"/>
  <c r="T249" i="8"/>
  <c r="H247" i="8"/>
  <c r="J247" i="8"/>
  <c r="L247" i="8"/>
  <c r="N247" i="8"/>
  <c r="Q247" i="8"/>
  <c r="S247" i="8"/>
  <c r="U247" i="8"/>
  <c r="R247" i="8"/>
  <c r="W247" i="8"/>
  <c r="K247" i="8"/>
  <c r="O247" i="8"/>
  <c r="T247" i="8"/>
  <c r="H245" i="8"/>
  <c r="J245" i="8"/>
  <c r="L245" i="8"/>
  <c r="N245" i="8"/>
  <c r="Q245" i="8"/>
  <c r="S245" i="8"/>
  <c r="U245" i="8"/>
  <c r="R245" i="8"/>
  <c r="W245" i="8"/>
  <c r="K245" i="8"/>
  <c r="O245" i="8"/>
  <c r="T245" i="8"/>
  <c r="H243" i="8"/>
  <c r="J243" i="8"/>
  <c r="L243" i="8"/>
  <c r="N243" i="8"/>
  <c r="Q243" i="8"/>
  <c r="S243" i="8"/>
  <c r="U243" i="8"/>
  <c r="R243" i="8"/>
  <c r="W243" i="8"/>
  <c r="K243" i="8"/>
  <c r="O243" i="8"/>
  <c r="T243" i="8"/>
  <c r="H241" i="8"/>
  <c r="J241" i="8"/>
  <c r="L241" i="8"/>
  <c r="N241" i="8"/>
  <c r="Q241" i="8"/>
  <c r="S241" i="8"/>
  <c r="U241" i="8"/>
  <c r="R241" i="8"/>
  <c r="W241" i="8"/>
  <c r="K241" i="8"/>
  <c r="O241" i="8"/>
  <c r="T241" i="8"/>
  <c r="H239" i="8"/>
  <c r="J239" i="8"/>
  <c r="L239" i="8"/>
  <c r="N239" i="8"/>
  <c r="Q239" i="8"/>
  <c r="S239" i="8"/>
  <c r="U239" i="8"/>
  <c r="K239" i="8"/>
  <c r="O239" i="8"/>
  <c r="R239" i="8"/>
  <c r="T239" i="8"/>
  <c r="W239" i="8"/>
  <c r="H237" i="8"/>
  <c r="J237" i="8"/>
  <c r="L237" i="8"/>
  <c r="N237" i="8"/>
  <c r="Q237" i="8"/>
  <c r="S237" i="8"/>
  <c r="U237" i="8"/>
  <c r="K237" i="8"/>
  <c r="O237" i="8"/>
  <c r="R237" i="8"/>
  <c r="T237" i="8"/>
  <c r="W237" i="8"/>
  <c r="H235" i="8"/>
  <c r="J235" i="8"/>
  <c r="L235" i="8"/>
  <c r="N235" i="8"/>
  <c r="Q235" i="8"/>
  <c r="S235" i="8"/>
  <c r="U235" i="8"/>
  <c r="K235" i="8"/>
  <c r="O235" i="8"/>
  <c r="R235" i="8"/>
  <c r="T235" i="8"/>
  <c r="W235" i="8"/>
  <c r="H233" i="8"/>
  <c r="J233" i="8"/>
  <c r="L233" i="8"/>
  <c r="N233" i="8"/>
  <c r="Q233" i="8"/>
  <c r="S233" i="8"/>
  <c r="U233" i="8"/>
  <c r="K233" i="8"/>
  <c r="O233" i="8"/>
  <c r="R233" i="8"/>
  <c r="T233" i="8"/>
  <c r="W233" i="8"/>
  <c r="H231" i="8"/>
  <c r="J231" i="8"/>
  <c r="L231" i="8"/>
  <c r="N231" i="8"/>
  <c r="Q231" i="8"/>
  <c r="S231" i="8"/>
  <c r="U231" i="8"/>
  <c r="K231" i="8"/>
  <c r="O231" i="8"/>
  <c r="R231" i="8"/>
  <c r="T231" i="8"/>
  <c r="W231" i="8"/>
  <c r="H229" i="8"/>
  <c r="J229" i="8"/>
  <c r="L229" i="8"/>
  <c r="N229" i="8"/>
  <c r="Q229" i="8"/>
  <c r="S229" i="8"/>
  <c r="U229" i="8"/>
  <c r="K229" i="8"/>
  <c r="O229" i="8"/>
  <c r="R229" i="8"/>
  <c r="T229" i="8"/>
  <c r="W229" i="8"/>
  <c r="H227" i="8"/>
  <c r="J227" i="8"/>
  <c r="L227" i="8"/>
  <c r="N227" i="8"/>
  <c r="Q227" i="8"/>
  <c r="S227" i="8"/>
  <c r="U227" i="8"/>
  <c r="K227" i="8"/>
  <c r="O227" i="8"/>
  <c r="R227" i="8"/>
  <c r="T227" i="8"/>
  <c r="W227" i="8"/>
  <c r="H225" i="8"/>
  <c r="J225" i="8"/>
  <c r="L225" i="8"/>
  <c r="N225" i="8"/>
  <c r="Q225" i="8"/>
  <c r="S225" i="8"/>
  <c r="U225" i="8"/>
  <c r="K225" i="8"/>
  <c r="O225" i="8"/>
  <c r="R225" i="8"/>
  <c r="T225" i="8"/>
  <c r="W225" i="8"/>
  <c r="H223" i="8"/>
  <c r="J223" i="8"/>
  <c r="L223" i="8"/>
  <c r="N223" i="8"/>
  <c r="Q223" i="8"/>
  <c r="S223" i="8"/>
  <c r="U223" i="8"/>
  <c r="K223" i="8"/>
  <c r="O223" i="8"/>
  <c r="R223" i="8"/>
  <c r="T223" i="8"/>
  <c r="W223" i="8"/>
  <c r="H221" i="8"/>
  <c r="J221" i="8"/>
  <c r="L221" i="8"/>
  <c r="N221" i="8"/>
  <c r="Q221" i="8"/>
  <c r="S221" i="8"/>
  <c r="U221" i="8"/>
  <c r="K221" i="8"/>
  <c r="O221" i="8"/>
  <c r="R221" i="8"/>
  <c r="T221" i="8"/>
  <c r="W221" i="8"/>
  <c r="H219" i="8"/>
  <c r="J219" i="8"/>
  <c r="L219" i="8"/>
  <c r="N219" i="8"/>
  <c r="Q219" i="8"/>
  <c r="S219" i="8"/>
  <c r="U219" i="8"/>
  <c r="K219" i="8"/>
  <c r="O219" i="8"/>
  <c r="T219" i="8"/>
  <c r="R219" i="8"/>
  <c r="W219" i="8"/>
  <c r="H217" i="8"/>
  <c r="J217" i="8"/>
  <c r="L217" i="8"/>
  <c r="N217" i="8"/>
  <c r="Q217" i="8"/>
  <c r="S217" i="8"/>
  <c r="U217" i="8"/>
  <c r="K217" i="8"/>
  <c r="O217" i="8"/>
  <c r="T217" i="8"/>
  <c r="R217" i="8"/>
  <c r="W217" i="8"/>
  <c r="H215" i="8"/>
  <c r="J215" i="8"/>
  <c r="L215" i="8"/>
  <c r="N215" i="8"/>
  <c r="Q215" i="8"/>
  <c r="S215" i="8"/>
  <c r="U215" i="8"/>
  <c r="K215" i="8"/>
  <c r="O215" i="8"/>
  <c r="T215" i="8"/>
  <c r="R215" i="8"/>
  <c r="W215" i="8"/>
  <c r="H213" i="8"/>
  <c r="J213" i="8"/>
  <c r="L213" i="8"/>
  <c r="N213" i="8"/>
  <c r="Q213" i="8"/>
  <c r="S213" i="8"/>
  <c r="U213" i="8"/>
  <c r="K213" i="8"/>
  <c r="O213" i="8"/>
  <c r="T213" i="8"/>
  <c r="R213" i="8"/>
  <c r="W213" i="8"/>
  <c r="H211" i="8"/>
  <c r="J211" i="8"/>
  <c r="L211" i="8"/>
  <c r="N211" i="8"/>
  <c r="Q211" i="8"/>
  <c r="S211" i="8"/>
  <c r="U211" i="8"/>
  <c r="K211" i="8"/>
  <c r="O211" i="8"/>
  <c r="T211" i="8"/>
  <c r="R211" i="8"/>
  <c r="W211" i="8"/>
  <c r="H209" i="8"/>
  <c r="J209" i="8"/>
  <c r="L209" i="8"/>
  <c r="N209" i="8"/>
  <c r="Q209" i="8"/>
  <c r="S209" i="8"/>
  <c r="U209" i="8"/>
  <c r="K209" i="8"/>
  <c r="O209" i="8"/>
  <c r="T209" i="8"/>
  <c r="R209" i="8"/>
  <c r="W209" i="8"/>
  <c r="H207" i="8"/>
  <c r="J207" i="8"/>
  <c r="L207" i="8"/>
  <c r="N207" i="8"/>
  <c r="Q207" i="8"/>
  <c r="S207" i="8"/>
  <c r="U207" i="8"/>
  <c r="K207" i="8"/>
  <c r="O207" i="8"/>
  <c r="T207" i="8"/>
  <c r="R207" i="8"/>
  <c r="W207" i="8"/>
  <c r="H205" i="8"/>
  <c r="J205" i="8"/>
  <c r="L205" i="8"/>
  <c r="N205" i="8"/>
  <c r="Q205" i="8"/>
  <c r="S205" i="8"/>
  <c r="U205" i="8"/>
  <c r="K205" i="8"/>
  <c r="O205" i="8"/>
  <c r="T205" i="8"/>
  <c r="R205" i="8"/>
  <c r="W205" i="8"/>
  <c r="H203" i="8"/>
  <c r="J203" i="8"/>
  <c r="L203" i="8"/>
  <c r="N203" i="8"/>
  <c r="Q203" i="8"/>
  <c r="S203" i="8"/>
  <c r="U203" i="8"/>
  <c r="K203" i="8"/>
  <c r="O203" i="8"/>
  <c r="T203" i="8"/>
  <c r="R203" i="8"/>
  <c r="W203" i="8"/>
  <c r="H201" i="8"/>
  <c r="J201" i="8"/>
  <c r="L201" i="8"/>
  <c r="N201" i="8"/>
  <c r="Q201" i="8"/>
  <c r="S201" i="8"/>
  <c r="U201" i="8"/>
  <c r="K201" i="8"/>
  <c r="O201" i="8"/>
  <c r="T201" i="8"/>
  <c r="R201" i="8"/>
  <c r="W201" i="8"/>
  <c r="H199" i="8"/>
  <c r="J199" i="8"/>
  <c r="L199" i="8"/>
  <c r="N199" i="8"/>
  <c r="Q199" i="8"/>
  <c r="S199" i="8"/>
  <c r="U199" i="8"/>
  <c r="K199" i="8"/>
  <c r="O199" i="8"/>
  <c r="T199" i="8"/>
  <c r="R199" i="8"/>
  <c r="W199" i="8"/>
  <c r="H197" i="8"/>
  <c r="J197" i="8"/>
  <c r="L197" i="8"/>
  <c r="N197" i="8"/>
  <c r="Q197" i="8"/>
  <c r="S197" i="8"/>
  <c r="U197" i="8"/>
  <c r="K197" i="8"/>
  <c r="O197" i="8"/>
  <c r="T197" i="8"/>
  <c r="R197" i="8"/>
  <c r="W197" i="8"/>
  <c r="H195" i="8"/>
  <c r="J195" i="8"/>
  <c r="L195" i="8"/>
  <c r="N195" i="8"/>
  <c r="Q195" i="8"/>
  <c r="S195" i="8"/>
  <c r="U195" i="8"/>
  <c r="K195" i="8"/>
  <c r="O195" i="8"/>
  <c r="T195" i="8"/>
  <c r="R195" i="8"/>
  <c r="W195" i="8"/>
  <c r="H193" i="8"/>
  <c r="J193" i="8"/>
  <c r="L193" i="8"/>
  <c r="N193" i="8"/>
  <c r="Q193" i="8"/>
  <c r="S193" i="8"/>
  <c r="U193" i="8"/>
  <c r="K193" i="8"/>
  <c r="O193" i="8"/>
  <c r="T193" i="8"/>
  <c r="R193" i="8"/>
  <c r="W193" i="8"/>
  <c r="H191" i="8"/>
  <c r="J191" i="8"/>
  <c r="L191" i="8"/>
  <c r="N191" i="8"/>
  <c r="Q191" i="8"/>
  <c r="S191" i="8"/>
  <c r="U191" i="8"/>
  <c r="K191" i="8"/>
  <c r="O191" i="8"/>
  <c r="T191" i="8"/>
  <c r="R191" i="8"/>
  <c r="W191" i="8"/>
  <c r="H189" i="8"/>
  <c r="J189" i="8"/>
  <c r="L189" i="8"/>
  <c r="N189" i="8"/>
  <c r="Q189" i="8"/>
  <c r="S189" i="8"/>
  <c r="U189" i="8"/>
  <c r="K189" i="8"/>
  <c r="O189" i="8"/>
  <c r="T189" i="8"/>
  <c r="R189" i="8"/>
  <c r="W189" i="8"/>
  <c r="H187" i="8"/>
  <c r="J187" i="8"/>
  <c r="L187" i="8"/>
  <c r="N187" i="8"/>
  <c r="Q187" i="8"/>
  <c r="S187" i="8"/>
  <c r="U187" i="8"/>
  <c r="K187" i="8"/>
  <c r="O187" i="8"/>
  <c r="T187" i="8"/>
  <c r="R187" i="8"/>
  <c r="H185" i="8"/>
  <c r="J185" i="8"/>
  <c r="L185" i="8"/>
  <c r="N185" i="8"/>
  <c r="Q185" i="8"/>
  <c r="S185" i="8"/>
  <c r="U185" i="8"/>
  <c r="K185" i="8"/>
  <c r="O185" i="8"/>
  <c r="T185" i="8"/>
  <c r="R185" i="8"/>
  <c r="H183" i="8"/>
  <c r="J183" i="8"/>
  <c r="L183" i="8"/>
  <c r="N183" i="8"/>
  <c r="Q183" i="8"/>
  <c r="S183" i="8"/>
  <c r="U183" i="8"/>
  <c r="K183" i="8"/>
  <c r="O183" i="8"/>
  <c r="T183" i="8"/>
  <c r="R183" i="8"/>
  <c r="H181" i="8"/>
  <c r="J181" i="8"/>
  <c r="L181" i="8"/>
  <c r="N181" i="8"/>
  <c r="Q181" i="8"/>
  <c r="S181" i="8"/>
  <c r="U181" i="8"/>
  <c r="K181" i="8"/>
  <c r="O181" i="8"/>
  <c r="T181" i="8"/>
  <c r="R181" i="8"/>
  <c r="H179" i="8"/>
  <c r="J179" i="8"/>
  <c r="L179" i="8"/>
  <c r="N179" i="8"/>
  <c r="Q179" i="8"/>
  <c r="S179" i="8"/>
  <c r="U179" i="8"/>
  <c r="K179" i="8"/>
  <c r="O179" i="8"/>
  <c r="T179" i="8"/>
  <c r="R179" i="8"/>
  <c r="H177" i="8"/>
  <c r="J177" i="8"/>
  <c r="L177" i="8"/>
  <c r="N177" i="8"/>
  <c r="Q177" i="8"/>
  <c r="S177" i="8"/>
  <c r="U177" i="8"/>
  <c r="K177" i="8"/>
  <c r="O177" i="8"/>
  <c r="T177" i="8"/>
  <c r="R177" i="8"/>
  <c r="H175" i="8"/>
  <c r="J175" i="8"/>
  <c r="L175" i="8"/>
  <c r="N175" i="8"/>
  <c r="Q175" i="8"/>
  <c r="S175" i="8"/>
  <c r="U175" i="8"/>
  <c r="K175" i="8"/>
  <c r="O175" i="8"/>
  <c r="T175" i="8"/>
  <c r="R175" i="8"/>
  <c r="H173" i="8"/>
  <c r="J173" i="8"/>
  <c r="L173" i="8"/>
  <c r="N173" i="8"/>
  <c r="Q173" i="8"/>
  <c r="S173" i="8"/>
  <c r="U173" i="8"/>
  <c r="K173" i="8"/>
  <c r="O173" i="8"/>
  <c r="T173" i="8"/>
  <c r="R173" i="8"/>
  <c r="H171" i="8"/>
  <c r="J171" i="8"/>
  <c r="L171" i="8"/>
  <c r="N171" i="8"/>
  <c r="Q171" i="8"/>
  <c r="S171" i="8"/>
  <c r="U171" i="8"/>
  <c r="K171" i="8"/>
  <c r="O171" i="8"/>
  <c r="T171" i="8"/>
  <c r="R171" i="8"/>
  <c r="H169" i="8"/>
  <c r="J169" i="8"/>
  <c r="L169" i="8"/>
  <c r="N169" i="8"/>
  <c r="Q169" i="8"/>
  <c r="S169" i="8"/>
  <c r="U169" i="8"/>
  <c r="K169" i="8"/>
  <c r="O169" i="8"/>
  <c r="T169" i="8"/>
  <c r="R169" i="8"/>
  <c r="H167" i="8"/>
  <c r="J167" i="8"/>
  <c r="L167" i="8"/>
  <c r="N167" i="8"/>
  <c r="Q167" i="8"/>
  <c r="S167" i="8"/>
  <c r="U167" i="8"/>
  <c r="K167" i="8"/>
  <c r="O167" i="8"/>
  <c r="T167" i="8"/>
  <c r="R167" i="8"/>
  <c r="K165" i="8"/>
  <c r="O165" i="8"/>
  <c r="R165" i="8"/>
  <c r="T165" i="8"/>
  <c r="H165" i="8"/>
  <c r="J165" i="8"/>
  <c r="L165" i="8"/>
  <c r="N165" i="8"/>
  <c r="Q165" i="8"/>
  <c r="S165" i="8"/>
  <c r="U165" i="8"/>
  <c r="K163" i="8"/>
  <c r="O163" i="8"/>
  <c r="R163" i="8"/>
  <c r="T163" i="8"/>
  <c r="H163" i="8"/>
  <c r="J163" i="8"/>
  <c r="L163" i="8"/>
  <c r="N163" i="8"/>
  <c r="Q163" i="8"/>
  <c r="S163" i="8"/>
  <c r="U163" i="8"/>
  <c r="K161" i="8"/>
  <c r="O161" i="8"/>
  <c r="R161" i="8"/>
  <c r="T161" i="8"/>
  <c r="H161" i="8"/>
  <c r="J161" i="8"/>
  <c r="L161" i="8"/>
  <c r="N161" i="8"/>
  <c r="Q161" i="8"/>
  <c r="S161" i="8"/>
  <c r="U161" i="8"/>
  <c r="K159" i="8"/>
  <c r="O159" i="8"/>
  <c r="R159" i="8"/>
  <c r="T159" i="8"/>
  <c r="H159" i="8"/>
  <c r="J159" i="8"/>
  <c r="L159" i="8"/>
  <c r="N159" i="8"/>
  <c r="Q159" i="8"/>
  <c r="S159" i="8"/>
  <c r="U159" i="8"/>
  <c r="K157" i="8"/>
  <c r="O157" i="8"/>
  <c r="R157" i="8"/>
  <c r="T157" i="8"/>
  <c r="H157" i="8"/>
  <c r="J157" i="8"/>
  <c r="L157" i="8"/>
  <c r="N157" i="8"/>
  <c r="Q157" i="8"/>
  <c r="S157" i="8"/>
  <c r="U157" i="8"/>
  <c r="K155" i="8"/>
  <c r="O155" i="8"/>
  <c r="R155" i="8"/>
  <c r="T155" i="8"/>
  <c r="H155" i="8"/>
  <c r="J155" i="8"/>
  <c r="L155" i="8"/>
  <c r="N155" i="8"/>
  <c r="Q155" i="8"/>
  <c r="S155" i="8"/>
  <c r="U155" i="8"/>
  <c r="K153" i="8"/>
  <c r="O153" i="8"/>
  <c r="R153" i="8"/>
  <c r="T153" i="8"/>
  <c r="H153" i="8"/>
  <c r="J153" i="8"/>
  <c r="L153" i="8"/>
  <c r="N153" i="8"/>
  <c r="Q153" i="8"/>
  <c r="S153" i="8"/>
  <c r="U153" i="8"/>
  <c r="K151" i="8"/>
  <c r="O151" i="8"/>
  <c r="R151" i="8"/>
  <c r="T151" i="8"/>
  <c r="H151" i="8"/>
  <c r="J151" i="8"/>
  <c r="L151" i="8"/>
  <c r="N151" i="8"/>
  <c r="Q151" i="8"/>
  <c r="S151" i="8"/>
  <c r="U151" i="8"/>
  <c r="K149" i="8"/>
  <c r="O149" i="8"/>
  <c r="R149" i="8"/>
  <c r="T149" i="8"/>
  <c r="H149" i="8"/>
  <c r="J149" i="8"/>
  <c r="L149" i="8"/>
  <c r="N149" i="8"/>
  <c r="Q149" i="8"/>
  <c r="S149" i="8"/>
  <c r="U149" i="8"/>
  <c r="K147" i="8"/>
  <c r="O147" i="8"/>
  <c r="R147" i="8"/>
  <c r="T147" i="8"/>
  <c r="H147" i="8"/>
  <c r="J147" i="8"/>
  <c r="L147" i="8"/>
  <c r="N147" i="8"/>
  <c r="Q147" i="8"/>
  <c r="S147" i="8"/>
  <c r="U147" i="8"/>
  <c r="K145" i="8"/>
  <c r="O145" i="8"/>
  <c r="R145" i="8"/>
  <c r="T145" i="8"/>
  <c r="H145" i="8"/>
  <c r="J145" i="8"/>
  <c r="L145" i="8"/>
  <c r="N145" i="8"/>
  <c r="Q145" i="8"/>
  <c r="S145" i="8"/>
  <c r="U145" i="8"/>
  <c r="K143" i="8"/>
  <c r="O143" i="8"/>
  <c r="R143" i="8"/>
  <c r="T143" i="8"/>
  <c r="H143" i="8"/>
  <c r="J143" i="8"/>
  <c r="L143" i="8"/>
  <c r="N143" i="8"/>
  <c r="Q143" i="8"/>
  <c r="S143" i="8"/>
  <c r="U143" i="8"/>
  <c r="K141" i="8"/>
  <c r="O141" i="8"/>
  <c r="R141" i="8"/>
  <c r="T141" i="8"/>
  <c r="H141" i="8"/>
  <c r="J141" i="8"/>
  <c r="L141" i="8"/>
  <c r="N141" i="8"/>
  <c r="Q141" i="8"/>
  <c r="S141" i="8"/>
  <c r="U141" i="8"/>
  <c r="H139" i="8"/>
  <c r="J139" i="8"/>
  <c r="K139" i="8"/>
  <c r="O139" i="8"/>
  <c r="R139" i="8"/>
  <c r="T139" i="8"/>
  <c r="L139" i="8"/>
  <c r="N139" i="8"/>
  <c r="Q139" i="8"/>
  <c r="S139" i="8"/>
  <c r="U139" i="8"/>
  <c r="H137" i="8"/>
  <c r="J137" i="8"/>
  <c r="L137" i="8"/>
  <c r="N137" i="8"/>
  <c r="Q137" i="8"/>
  <c r="S137" i="8"/>
  <c r="U137" i="8"/>
  <c r="K137" i="8"/>
  <c r="O137" i="8"/>
  <c r="T137" i="8"/>
  <c r="R137" i="8"/>
  <c r="H135" i="8"/>
  <c r="J135" i="8"/>
  <c r="L135" i="8"/>
  <c r="N135" i="8"/>
  <c r="Q135" i="8"/>
  <c r="S135" i="8"/>
  <c r="U135" i="8"/>
  <c r="K135" i="8"/>
  <c r="O135" i="8"/>
  <c r="T135" i="8"/>
  <c r="R135" i="8"/>
  <c r="H133" i="8"/>
  <c r="J133" i="8"/>
  <c r="L133" i="8"/>
  <c r="N133" i="8"/>
  <c r="Q133" i="8"/>
  <c r="S133" i="8"/>
  <c r="U133" i="8"/>
  <c r="K133" i="8"/>
  <c r="O133" i="8"/>
  <c r="T133" i="8"/>
  <c r="R133" i="8"/>
  <c r="H131" i="8"/>
  <c r="J131" i="8"/>
  <c r="L131" i="8"/>
  <c r="N131" i="8"/>
  <c r="Q131" i="8"/>
  <c r="S131" i="8"/>
  <c r="U131" i="8"/>
  <c r="K131" i="8"/>
  <c r="O131" i="8"/>
  <c r="T131" i="8"/>
  <c r="R131" i="8"/>
  <c r="H129" i="8"/>
  <c r="J129" i="8"/>
  <c r="L129" i="8"/>
  <c r="N129" i="8"/>
  <c r="Q129" i="8"/>
  <c r="S129" i="8"/>
  <c r="U129" i="8"/>
  <c r="K129" i="8"/>
  <c r="O129" i="8"/>
  <c r="T129" i="8"/>
  <c r="R129" i="8"/>
  <c r="H127" i="8"/>
  <c r="J127" i="8"/>
  <c r="L127" i="8"/>
  <c r="N127" i="8"/>
  <c r="Q127" i="8"/>
  <c r="S127" i="8"/>
  <c r="U127" i="8"/>
  <c r="K127" i="8"/>
  <c r="O127" i="8"/>
  <c r="T127" i="8"/>
  <c r="R127" i="8"/>
  <c r="H125" i="8"/>
  <c r="J125" i="8"/>
  <c r="L125" i="8"/>
  <c r="N125" i="8"/>
  <c r="Q125" i="8"/>
  <c r="S125" i="8"/>
  <c r="U125" i="8"/>
  <c r="K125" i="8"/>
  <c r="O125" i="8"/>
  <c r="T125" i="8"/>
  <c r="R125" i="8"/>
  <c r="H123" i="8"/>
  <c r="J123" i="8"/>
  <c r="L123" i="8"/>
  <c r="N123" i="8"/>
  <c r="Q123" i="8"/>
  <c r="S123" i="8"/>
  <c r="U123" i="8"/>
  <c r="K123" i="8"/>
  <c r="O123" i="8"/>
  <c r="T123" i="8"/>
  <c r="R123" i="8"/>
  <c r="H121" i="8"/>
  <c r="J121" i="8"/>
  <c r="L121" i="8"/>
  <c r="N121" i="8"/>
  <c r="Q121" i="8"/>
  <c r="S121" i="8"/>
  <c r="U121" i="8"/>
  <c r="K121" i="8"/>
  <c r="O121" i="8"/>
  <c r="T121" i="8"/>
  <c r="R121" i="8"/>
  <c r="H119" i="8"/>
  <c r="J119" i="8"/>
  <c r="L119" i="8"/>
  <c r="N119" i="8"/>
  <c r="Q119" i="8"/>
  <c r="S119" i="8"/>
  <c r="U119" i="8"/>
  <c r="K119" i="8"/>
  <c r="O119" i="8"/>
  <c r="T119" i="8"/>
  <c r="R119" i="8"/>
  <c r="H117" i="8"/>
  <c r="J117" i="8"/>
  <c r="L117" i="8"/>
  <c r="N117" i="8"/>
  <c r="Q117" i="8"/>
  <c r="S117" i="8"/>
  <c r="U117" i="8"/>
  <c r="K117" i="8"/>
  <c r="O117" i="8"/>
  <c r="T117" i="8"/>
  <c r="R117" i="8"/>
  <c r="H115" i="8"/>
  <c r="J115" i="8"/>
  <c r="L115" i="8"/>
  <c r="N115" i="8"/>
  <c r="Q115" i="8"/>
  <c r="S115" i="8"/>
  <c r="U115" i="8"/>
  <c r="K115" i="8"/>
  <c r="O115" i="8"/>
  <c r="T115" i="8"/>
  <c r="R115" i="8"/>
  <c r="H113" i="8"/>
  <c r="J113" i="8"/>
  <c r="L113" i="8"/>
  <c r="N113" i="8"/>
  <c r="Q113" i="8"/>
  <c r="S113" i="8"/>
  <c r="U113" i="8"/>
  <c r="K113" i="8"/>
  <c r="O113" i="8"/>
  <c r="T113" i="8"/>
  <c r="R113" i="8"/>
  <c r="H111" i="8"/>
  <c r="J111" i="8"/>
  <c r="L111" i="8"/>
  <c r="N111" i="8"/>
  <c r="Q111" i="8"/>
  <c r="S111" i="8"/>
  <c r="U111" i="8"/>
  <c r="K111" i="8"/>
  <c r="O111" i="8"/>
  <c r="T111" i="8"/>
  <c r="R111" i="8"/>
  <c r="H109" i="8"/>
  <c r="J109" i="8"/>
  <c r="L109" i="8"/>
  <c r="N109" i="8"/>
  <c r="Q109" i="8"/>
  <c r="S109" i="8"/>
  <c r="U109" i="8"/>
  <c r="K109" i="8"/>
  <c r="O109" i="8"/>
  <c r="T109" i="8"/>
  <c r="R109" i="8"/>
  <c r="H107" i="8"/>
  <c r="J107" i="8"/>
  <c r="L107" i="8"/>
  <c r="N107" i="8"/>
  <c r="Q107" i="8"/>
  <c r="S107" i="8"/>
  <c r="U107" i="8"/>
  <c r="K107" i="8"/>
  <c r="O107" i="8"/>
  <c r="R107" i="8"/>
  <c r="T107" i="8"/>
  <c r="H105" i="8"/>
  <c r="J105" i="8"/>
  <c r="L105" i="8"/>
  <c r="N105" i="8"/>
  <c r="Q105" i="8"/>
  <c r="S105" i="8"/>
  <c r="U105" i="8"/>
  <c r="K105" i="8"/>
  <c r="O105" i="8"/>
  <c r="R105" i="8"/>
  <c r="T105" i="8"/>
  <c r="H103" i="8"/>
  <c r="J103" i="8"/>
  <c r="L103" i="8"/>
  <c r="N103" i="8"/>
  <c r="Q103" i="8"/>
  <c r="S103" i="8"/>
  <c r="U103" i="8"/>
  <c r="K103" i="8"/>
  <c r="O103" i="8"/>
  <c r="R103" i="8"/>
  <c r="T103" i="8"/>
  <c r="H101" i="8"/>
  <c r="J101" i="8"/>
  <c r="L101" i="8"/>
  <c r="N101" i="8"/>
  <c r="Q101" i="8"/>
  <c r="S101" i="8"/>
  <c r="U101" i="8"/>
  <c r="K101" i="8"/>
  <c r="O101" i="8"/>
  <c r="R101" i="8"/>
  <c r="T101" i="8"/>
  <c r="H99" i="8"/>
  <c r="J99" i="8"/>
  <c r="L99" i="8"/>
  <c r="N99" i="8"/>
  <c r="Q99" i="8"/>
  <c r="S99" i="8"/>
  <c r="U99" i="8"/>
  <c r="K99" i="8"/>
  <c r="O99" i="8"/>
  <c r="R99" i="8"/>
  <c r="T99" i="8"/>
  <c r="H97" i="8"/>
  <c r="J97" i="8"/>
  <c r="L97" i="8"/>
  <c r="N97" i="8"/>
  <c r="Q97" i="8"/>
  <c r="S97" i="8"/>
  <c r="U97" i="8"/>
  <c r="K97" i="8"/>
  <c r="O97" i="8"/>
  <c r="R97" i="8"/>
  <c r="T97" i="8"/>
  <c r="H95" i="8"/>
  <c r="J95" i="8"/>
  <c r="L95" i="8"/>
  <c r="N95" i="8"/>
  <c r="Q95" i="8"/>
  <c r="S95" i="8"/>
  <c r="U95" i="8"/>
  <c r="K95" i="8"/>
  <c r="O95" i="8"/>
  <c r="R95" i="8"/>
  <c r="T95" i="8"/>
  <c r="H93" i="8"/>
  <c r="J93" i="8"/>
  <c r="L93" i="8"/>
  <c r="N93" i="8"/>
  <c r="Q93" i="8"/>
  <c r="S93" i="8"/>
  <c r="R93" i="8"/>
  <c r="U93" i="8"/>
  <c r="K93" i="8"/>
  <c r="O93" i="8"/>
  <c r="T93" i="8"/>
  <c r="H91" i="8"/>
  <c r="J91" i="8"/>
  <c r="L91" i="8"/>
  <c r="N91" i="8"/>
  <c r="Q91" i="8"/>
  <c r="S91" i="8"/>
  <c r="U91" i="8"/>
  <c r="R91" i="8"/>
  <c r="K91" i="8"/>
  <c r="O91" i="8"/>
  <c r="T91" i="8"/>
  <c r="H89" i="8"/>
  <c r="J89" i="8"/>
  <c r="L89" i="8"/>
  <c r="N89" i="8"/>
  <c r="Q89" i="8"/>
  <c r="S89" i="8"/>
  <c r="U89" i="8"/>
  <c r="R89" i="8"/>
  <c r="K89" i="8"/>
  <c r="O89" i="8"/>
  <c r="T89" i="8"/>
  <c r="H87" i="8"/>
  <c r="J87" i="8"/>
  <c r="L87" i="8"/>
  <c r="N87" i="8"/>
  <c r="Q87" i="8"/>
  <c r="S87" i="8"/>
  <c r="U87" i="8"/>
  <c r="R87" i="8"/>
  <c r="K87" i="8"/>
  <c r="O87" i="8"/>
  <c r="T87" i="8"/>
  <c r="H85" i="8"/>
  <c r="J85" i="8"/>
  <c r="L85" i="8"/>
  <c r="N85" i="8"/>
  <c r="Q85" i="8"/>
  <c r="S85" i="8"/>
  <c r="U85" i="8"/>
  <c r="K85" i="8"/>
  <c r="O85" i="8"/>
  <c r="R85" i="8"/>
  <c r="T85" i="8"/>
  <c r="H83" i="8"/>
  <c r="J83" i="8"/>
  <c r="L83" i="8"/>
  <c r="N83" i="8"/>
  <c r="Q83" i="8"/>
  <c r="S83" i="8"/>
  <c r="U83" i="8"/>
  <c r="K83" i="8"/>
  <c r="O83" i="8"/>
  <c r="T83" i="8"/>
  <c r="R83" i="8"/>
  <c r="H81" i="8"/>
  <c r="J81" i="8"/>
  <c r="L81" i="8"/>
  <c r="N81" i="8"/>
  <c r="Q81" i="8"/>
  <c r="S81" i="8"/>
  <c r="U81" i="8"/>
  <c r="K81" i="8"/>
  <c r="O81" i="8"/>
  <c r="T81" i="8"/>
  <c r="R81" i="8"/>
  <c r="H79" i="8"/>
  <c r="J79" i="8"/>
  <c r="L79" i="8"/>
  <c r="N79" i="8"/>
  <c r="Q79" i="8"/>
  <c r="S79" i="8"/>
  <c r="U79" i="8"/>
  <c r="K79" i="8"/>
  <c r="O79" i="8"/>
  <c r="T79" i="8"/>
  <c r="R79" i="8"/>
  <c r="H77" i="8"/>
  <c r="J77" i="8"/>
  <c r="L77" i="8"/>
  <c r="N77" i="8"/>
  <c r="Q77" i="8"/>
  <c r="S77" i="8"/>
  <c r="U77" i="8"/>
  <c r="K77" i="8"/>
  <c r="O77" i="8"/>
  <c r="T77" i="8"/>
  <c r="R77" i="8"/>
  <c r="H75" i="8"/>
  <c r="J75" i="8"/>
  <c r="L75" i="8"/>
  <c r="N75" i="8"/>
  <c r="Q75" i="8"/>
  <c r="S75" i="8"/>
  <c r="U75" i="8"/>
  <c r="K75" i="8"/>
  <c r="O75" i="8"/>
  <c r="T75" i="8"/>
  <c r="R75" i="8"/>
  <c r="H73" i="8"/>
  <c r="J73" i="8"/>
  <c r="L73" i="8"/>
  <c r="N73" i="8"/>
  <c r="Q73" i="8"/>
  <c r="S73" i="8"/>
  <c r="U73" i="8"/>
  <c r="K73" i="8"/>
  <c r="O73" i="8"/>
  <c r="T73" i="8"/>
  <c r="R73" i="8"/>
  <c r="H71" i="8"/>
  <c r="J71" i="8"/>
  <c r="L71" i="8"/>
  <c r="N71" i="8"/>
  <c r="Q71" i="8"/>
  <c r="S71" i="8"/>
  <c r="U71" i="8"/>
  <c r="K71" i="8"/>
  <c r="O71" i="8"/>
  <c r="T71" i="8"/>
  <c r="R71" i="8"/>
  <c r="H69" i="8"/>
  <c r="J69" i="8"/>
  <c r="L69" i="8"/>
  <c r="N69" i="8"/>
  <c r="Q69" i="8"/>
  <c r="S69" i="8"/>
  <c r="U69" i="8"/>
  <c r="K69" i="8"/>
  <c r="O69" i="8"/>
  <c r="T69" i="8"/>
  <c r="R69" i="8"/>
  <c r="H67" i="8"/>
  <c r="J67" i="8"/>
  <c r="L67" i="8"/>
  <c r="N67" i="8"/>
  <c r="Q67" i="8"/>
  <c r="S67" i="8"/>
  <c r="U67" i="8"/>
  <c r="K67" i="8"/>
  <c r="O67" i="8"/>
  <c r="T67" i="8"/>
  <c r="R67" i="8"/>
  <c r="H65" i="8"/>
  <c r="J65" i="8"/>
  <c r="L65" i="8"/>
  <c r="N65" i="8"/>
  <c r="Q65" i="8"/>
  <c r="S65" i="8"/>
  <c r="U65" i="8"/>
  <c r="K65" i="8"/>
  <c r="O65" i="8"/>
  <c r="T65" i="8"/>
  <c r="R65" i="8"/>
  <c r="H63" i="8"/>
  <c r="J63" i="8"/>
  <c r="L63" i="8"/>
  <c r="N63" i="8"/>
  <c r="Q63" i="8"/>
  <c r="S63" i="8"/>
  <c r="U63" i="8"/>
  <c r="K63" i="8"/>
  <c r="O63" i="8"/>
  <c r="T63" i="8"/>
  <c r="R63" i="8"/>
  <c r="H61" i="8"/>
  <c r="J61" i="8"/>
  <c r="L61" i="8"/>
  <c r="N61" i="8"/>
  <c r="Q61" i="8"/>
  <c r="S61" i="8"/>
  <c r="U61" i="8"/>
  <c r="K61" i="8"/>
  <c r="O61" i="8"/>
  <c r="T61" i="8"/>
  <c r="R61" i="8"/>
  <c r="H59" i="8"/>
  <c r="J59" i="8"/>
  <c r="L59" i="8"/>
  <c r="N59" i="8"/>
  <c r="Q59" i="8"/>
  <c r="S59" i="8"/>
  <c r="U59" i="8"/>
  <c r="K59" i="8"/>
  <c r="O59" i="8"/>
  <c r="T59" i="8"/>
  <c r="R59" i="8"/>
  <c r="H57" i="8"/>
  <c r="J57" i="8"/>
  <c r="L57" i="8"/>
  <c r="N57" i="8"/>
  <c r="Q57" i="8"/>
  <c r="S57" i="8"/>
  <c r="U57" i="8"/>
  <c r="K57" i="8"/>
  <c r="O57" i="8"/>
  <c r="T57" i="8"/>
  <c r="R57" i="8"/>
  <c r="H55" i="8"/>
  <c r="J55" i="8"/>
  <c r="L55" i="8"/>
  <c r="N55" i="8"/>
  <c r="Q55" i="8"/>
  <c r="S55" i="8"/>
  <c r="U55" i="8"/>
  <c r="K55" i="8"/>
  <c r="O55" i="8"/>
  <c r="T55" i="8"/>
  <c r="R55" i="8"/>
  <c r="K53" i="8"/>
  <c r="O53" i="8"/>
  <c r="R53" i="8"/>
  <c r="T53" i="8"/>
  <c r="H53" i="8"/>
  <c r="J53" i="8"/>
  <c r="L53" i="8"/>
  <c r="N53" i="8"/>
  <c r="Q53" i="8"/>
  <c r="S53" i="8"/>
  <c r="U53" i="8"/>
  <c r="K51" i="8"/>
  <c r="O51" i="8"/>
  <c r="R51" i="8"/>
  <c r="T51" i="8"/>
  <c r="H51" i="8"/>
  <c r="J51" i="8"/>
  <c r="L51" i="8"/>
  <c r="N51" i="8"/>
  <c r="Q51" i="8"/>
  <c r="S51" i="8"/>
  <c r="U51" i="8"/>
  <c r="K49" i="8"/>
  <c r="O49" i="8"/>
  <c r="R49" i="8"/>
  <c r="T49" i="8"/>
  <c r="H49" i="8"/>
  <c r="J49" i="8"/>
  <c r="L49" i="8"/>
  <c r="N49" i="8"/>
  <c r="Q49" i="8"/>
  <c r="S49" i="8"/>
  <c r="U49" i="8"/>
  <c r="K47" i="8"/>
  <c r="O47" i="8"/>
  <c r="R47" i="8"/>
  <c r="T47" i="8"/>
  <c r="H47" i="8"/>
  <c r="J47" i="8"/>
  <c r="L47" i="8"/>
  <c r="N47" i="8"/>
  <c r="Q47" i="8"/>
  <c r="S47" i="8"/>
  <c r="U47" i="8"/>
  <c r="K45" i="8"/>
  <c r="O45" i="8"/>
  <c r="R45" i="8"/>
  <c r="T45" i="8"/>
  <c r="H45" i="8"/>
  <c r="J45" i="8"/>
  <c r="L45" i="8"/>
  <c r="N45" i="8"/>
  <c r="Q45" i="8"/>
  <c r="S45" i="8"/>
  <c r="U45" i="8"/>
  <c r="H43" i="8"/>
  <c r="K43" i="8"/>
  <c r="O43" i="8"/>
  <c r="R43" i="8"/>
  <c r="T43" i="8"/>
  <c r="J43" i="8"/>
  <c r="L43" i="8"/>
  <c r="N43" i="8"/>
  <c r="Q43" i="8"/>
  <c r="S43" i="8"/>
  <c r="U43" i="8"/>
  <c r="H41" i="8"/>
  <c r="J41" i="8"/>
  <c r="L41" i="8"/>
  <c r="N41" i="8"/>
  <c r="Q41" i="8"/>
  <c r="S41" i="8"/>
  <c r="U41" i="8"/>
  <c r="R41" i="8"/>
  <c r="K41" i="8"/>
  <c r="O41" i="8"/>
  <c r="T41" i="8"/>
  <c r="H40" i="8"/>
  <c r="J40" i="8"/>
  <c r="L40" i="8"/>
  <c r="N40" i="8"/>
  <c r="Q40" i="8"/>
  <c r="S40" i="8"/>
  <c r="U40" i="8"/>
  <c r="R40" i="8"/>
  <c r="K40" i="8"/>
  <c r="O40" i="8"/>
  <c r="T40" i="8"/>
  <c r="H38" i="8"/>
  <c r="J38" i="8"/>
  <c r="L38" i="8"/>
  <c r="N38" i="8"/>
  <c r="Q38" i="8"/>
  <c r="S38" i="8"/>
  <c r="U38" i="8"/>
  <c r="R38" i="8"/>
  <c r="K38" i="8"/>
  <c r="O38" i="8"/>
  <c r="T38" i="8"/>
  <c r="H36" i="8"/>
  <c r="J36" i="8"/>
  <c r="L36" i="8"/>
  <c r="N36" i="8"/>
  <c r="Q36" i="8"/>
  <c r="S36" i="8"/>
  <c r="U36" i="8"/>
  <c r="R36" i="8"/>
  <c r="K36" i="8"/>
  <c r="O36" i="8"/>
  <c r="T36" i="8"/>
  <c r="H34" i="8"/>
  <c r="J34" i="8"/>
  <c r="L34" i="8"/>
  <c r="N34" i="8"/>
  <c r="Q34" i="8"/>
  <c r="S34" i="8"/>
  <c r="U34" i="8"/>
  <c r="R34" i="8"/>
  <c r="K34" i="8"/>
  <c r="O34" i="8"/>
  <c r="T34" i="8"/>
  <c r="H32" i="8"/>
  <c r="J32" i="8"/>
  <c r="L32" i="8"/>
  <c r="N32" i="8"/>
  <c r="Q32" i="8"/>
  <c r="S32" i="8"/>
  <c r="U32" i="8"/>
  <c r="R32" i="8"/>
  <c r="K32" i="8"/>
  <c r="O32" i="8"/>
  <c r="T32" i="8"/>
  <c r="K30" i="8"/>
  <c r="O30" i="8"/>
  <c r="R30" i="8"/>
  <c r="H30" i="8"/>
  <c r="J30" i="8"/>
  <c r="L30" i="8"/>
  <c r="N30" i="8"/>
  <c r="Q30" i="8"/>
  <c r="S30" i="8"/>
  <c r="U30" i="8"/>
  <c r="T30" i="8"/>
  <c r="K28" i="8"/>
  <c r="O28" i="8"/>
  <c r="R28" i="8"/>
  <c r="T28" i="8"/>
  <c r="H28" i="8"/>
  <c r="J28" i="8"/>
  <c r="L28" i="8"/>
  <c r="N28" i="8"/>
  <c r="Q28" i="8"/>
  <c r="S28" i="8"/>
  <c r="U28" i="8"/>
  <c r="K26" i="8"/>
  <c r="O26" i="8"/>
  <c r="R26" i="8"/>
  <c r="T26" i="8"/>
  <c r="H26" i="8"/>
  <c r="J26" i="8"/>
  <c r="L26" i="8"/>
  <c r="N26" i="8"/>
  <c r="Q26" i="8"/>
  <c r="S26" i="8"/>
  <c r="U26" i="8"/>
  <c r="K24" i="8"/>
  <c r="O24" i="8"/>
  <c r="R24" i="8"/>
  <c r="T24" i="8"/>
  <c r="H24" i="8"/>
  <c r="J24" i="8"/>
  <c r="L24" i="8"/>
  <c r="N24" i="8"/>
  <c r="Q24" i="8"/>
  <c r="S24" i="8"/>
  <c r="U24" i="8"/>
  <c r="H22" i="8"/>
  <c r="J22" i="8"/>
  <c r="K22" i="8"/>
  <c r="O22" i="8"/>
  <c r="R22" i="8"/>
  <c r="T22" i="8"/>
  <c r="L22" i="8"/>
  <c r="N22" i="8"/>
  <c r="Q22" i="8"/>
  <c r="S22" i="8"/>
  <c r="U22" i="8"/>
  <c r="H20" i="8"/>
  <c r="J20" i="8"/>
  <c r="L20" i="8"/>
  <c r="N20" i="8"/>
  <c r="Q20" i="8"/>
  <c r="S20" i="8"/>
  <c r="U20" i="8"/>
  <c r="K20" i="8"/>
  <c r="O20" i="8"/>
  <c r="T20" i="8"/>
  <c r="R20" i="8"/>
  <c r="H18" i="8"/>
  <c r="J18" i="8"/>
  <c r="L18" i="8"/>
  <c r="N18" i="8"/>
  <c r="Q18" i="8"/>
  <c r="S18" i="8"/>
  <c r="U18" i="8"/>
  <c r="K18" i="8"/>
  <c r="O18" i="8"/>
  <c r="T18" i="8"/>
  <c r="R18" i="8"/>
  <c r="H16" i="8"/>
  <c r="J16" i="8"/>
  <c r="L16" i="8"/>
  <c r="N16" i="8"/>
  <c r="Q16" i="8"/>
  <c r="S16" i="8"/>
  <c r="U16" i="8"/>
  <c r="K16" i="8"/>
  <c r="O16" i="8"/>
  <c r="R16" i="8"/>
  <c r="T16" i="8"/>
  <c r="H14" i="8"/>
  <c r="J14" i="8"/>
  <c r="L14" i="8"/>
  <c r="N14" i="8"/>
  <c r="Q14" i="8"/>
  <c r="S14" i="8"/>
  <c r="U14" i="8"/>
  <c r="K14" i="8"/>
  <c r="O14" i="8"/>
  <c r="T14" i="8"/>
  <c r="R14" i="8"/>
  <c r="H12" i="8"/>
  <c r="J12" i="8"/>
  <c r="L12" i="8"/>
  <c r="N12" i="8"/>
  <c r="Q12" i="8"/>
  <c r="S12" i="8"/>
  <c r="U12" i="8"/>
  <c r="K12" i="8"/>
  <c r="O12" i="8"/>
  <c r="T12" i="8"/>
  <c r="R12" i="8"/>
  <c r="H10" i="8"/>
  <c r="J10" i="8"/>
  <c r="L10" i="8"/>
  <c r="N10" i="8"/>
  <c r="Q10" i="8"/>
  <c r="S10" i="8"/>
  <c r="U10" i="8"/>
  <c r="K10" i="8"/>
  <c r="O10" i="8"/>
  <c r="T10" i="8"/>
  <c r="R10" i="8"/>
  <c r="H8" i="8"/>
  <c r="J8" i="8"/>
  <c r="L8" i="8"/>
  <c r="N8" i="8"/>
  <c r="Q8" i="8"/>
  <c r="S8" i="8"/>
  <c r="U8" i="8"/>
  <c r="K8" i="8"/>
  <c r="O8" i="8"/>
  <c r="T8" i="8"/>
  <c r="R8" i="8"/>
  <c r="W367" i="8"/>
  <c r="R367" i="8"/>
  <c r="W365" i="8"/>
  <c r="R365" i="8"/>
  <c r="W363" i="8"/>
  <c r="R363" i="8"/>
  <c r="W361" i="8"/>
  <c r="R361" i="8"/>
  <c r="W359" i="8"/>
  <c r="R359" i="8"/>
  <c r="W357" i="8"/>
  <c r="R357" i="8"/>
  <c r="W355" i="8"/>
  <c r="R355" i="8"/>
  <c r="W353" i="8"/>
  <c r="R353" i="8"/>
  <c r="W351" i="8"/>
  <c r="R351" i="8"/>
  <c r="W349" i="8"/>
  <c r="R349" i="8"/>
  <c r="W347" i="8"/>
  <c r="R347" i="8"/>
  <c r="E738" i="8" l="1"/>
  <c r="E736" i="8"/>
  <c r="O3" i="3"/>
  <c r="O4" i="3" l="1"/>
  <c r="P4" i="3"/>
  <c r="H4" i="3"/>
  <c r="I4" i="3"/>
  <c r="K4" i="3"/>
  <c r="M4" i="3"/>
  <c r="N4" i="3"/>
  <c r="Q4" i="3"/>
  <c r="R4" i="3"/>
  <c r="S4" i="3"/>
  <c r="T4" i="3"/>
  <c r="W4" i="3"/>
  <c r="H3" i="3" l="1"/>
  <c r="W3" i="3" l="1"/>
  <c r="K3" i="3" l="1"/>
  <c r="M3" i="3" l="1"/>
  <c r="E17" i="3" l="1"/>
  <c r="P3" i="3"/>
  <c r="E5" i="3" l="1"/>
  <c r="Q3" i="3" l="1"/>
  <c r="N3" i="3"/>
  <c r="E728" i="8"/>
  <c r="I3" i="3" l="1"/>
  <c r="E21" i="3" s="1"/>
  <c r="T3" i="3"/>
  <c r="S3" i="3"/>
  <c r="R3" i="3"/>
  <c r="E25" i="3" l="1"/>
  <c r="X3" i="3" l="1"/>
  <c r="E716" i="8" l="1"/>
  <c r="A721" i="8"/>
  <c r="E720" i="8" s="1"/>
  <c r="A719" i="8"/>
  <c r="E718" i="8" s="1"/>
  <c r="E730" i="8"/>
  <c r="E734" i="8"/>
  <c r="E726" i="8"/>
  <c r="E724" i="8"/>
  <c r="E722" i="8"/>
  <c r="A10" i="3"/>
  <c r="A8" i="3" l="1"/>
  <c r="E19" i="3" l="1"/>
  <c r="E11" i="3"/>
  <c r="E13" i="3"/>
  <c r="E15" i="3"/>
  <c r="E23" i="3"/>
  <c r="E9" i="3"/>
  <c r="E7" i="3"/>
  <c r="O1" i="3" l="1"/>
  <c r="Q1" i="8" l="1"/>
  <c r="T1" i="3"/>
  <c r="V1" i="8" l="1"/>
</calcChain>
</file>

<file path=xl/comments1.xml><?xml version="1.0" encoding="utf-8"?>
<comments xmlns="http://schemas.openxmlformats.org/spreadsheetml/2006/main">
  <authors>
    <author>Louise Vezina</author>
  </authors>
  <commentList>
    <comment ref="O227" authorId="0">
      <text>
        <r>
          <rPr>
            <b/>
            <sz val="9"/>
            <color indexed="81"/>
            <rFont val="Tahoma"/>
            <family val="2"/>
          </rPr>
          <t>Louise Vezina: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 xml:space="preserve">Bonjour dans la colonne(O) j'ai (Largeur pi-po: 14) moi j'ai besoin que ce soit inscrit seulement si se 12.00 et moin.
Dans la colonne (P) j'ai besoin la même chose a part que ses 12.00 et plus en ce moment j'ai toujours dans les 2 colonnes le même chiffre </t>
        </r>
      </text>
    </comment>
  </commentList>
</comments>
</file>

<file path=xl/sharedStrings.xml><?xml version="1.0" encoding="utf-8"?>
<sst xmlns="http://schemas.openxmlformats.org/spreadsheetml/2006/main" count="3199" uniqueCount="579">
  <si>
    <t>Attente chargement</t>
  </si>
  <si>
    <t>TWICK</t>
  </si>
  <si>
    <t>TRAVAIL DE VILLE</t>
  </si>
  <si>
    <t>Over size kilomètrage</t>
  </si>
  <si>
    <t>Contact</t>
  </si>
  <si>
    <t>VILLE</t>
  </si>
  <si>
    <t>DATE /  HEURES</t>
  </si>
  <si>
    <t xml:space="preserve">Semaine du </t>
  </si>
  <si>
    <t>journée non complète</t>
  </si>
  <si>
    <t>1 journée complète</t>
  </si>
  <si>
    <t>Fin semaine</t>
  </si>
  <si>
    <t>Cormier Luc</t>
  </si>
  <si>
    <t>CONNEXTION</t>
  </si>
  <si>
    <t>TEMPS</t>
  </si>
  <si>
    <t>ODOMÈTRE</t>
  </si>
  <si>
    <t>RUE</t>
  </si>
  <si>
    <t>NOTE:</t>
  </si>
  <si>
    <t>Kiloimètrage milles</t>
  </si>
  <si>
    <t>Douane</t>
  </si>
  <si>
    <t>Prime Surdimention</t>
  </si>
  <si>
    <t>RECAP</t>
  </si>
  <si>
    <t>kilométrage surdimension</t>
  </si>
  <si>
    <t>formation</t>
  </si>
  <si>
    <t>Transport explosif</t>
  </si>
  <si>
    <t>Prime surdimension 12' et +</t>
  </si>
  <si>
    <t>Prime surdimension 12' et -</t>
  </si>
  <si>
    <t>Arrêt obligatoir 36h</t>
  </si>
  <si>
    <t>CONTACTS</t>
  </si>
  <si>
    <t>DOUANES</t>
  </si>
  <si>
    <t>ARRÊT JOURNÉE NON-COMPLÈTE</t>
  </si>
  <si>
    <t>ARRÊT CONPLET- JOURNÉE DE FIN DE SEMAINE</t>
  </si>
  <si>
    <t>ARRÊT JOURNÉE DE SEMAINE</t>
  </si>
  <si>
    <t>PRIME NEW YORK</t>
  </si>
  <si>
    <t>SUPERLOAD (HEURE)</t>
  </si>
  <si>
    <t>ATTENTE</t>
  </si>
  <si>
    <t>VILLE ET MANUTENTION</t>
  </si>
  <si>
    <t>AU</t>
  </si>
  <si>
    <t>Activité</t>
  </si>
  <si>
    <t>prime surdimenssion</t>
  </si>
  <si>
    <t>lieu</t>
  </si>
  <si>
    <t>3121-3199 John Conley Drive, Lapeer, MI, 48446, United States</t>
  </si>
  <si>
    <t>Connexion</t>
  </si>
  <si>
    <t/>
  </si>
  <si>
    <t xml:space="preserve"> Lake Nepessing Road, Lapeer, MI, 48446, United States</t>
  </si>
  <si>
    <t>(42) Atteler</t>
  </si>
  <si>
    <t>EQUIPMENT_NAME: 20209</t>
  </si>
  <si>
    <t>(40) V.A.D.</t>
  </si>
  <si>
    <t>VEHICLE_NO: 2014194</t>
  </si>
  <si>
    <t>(-) Conduite</t>
  </si>
  <si>
    <t xml:space="preserve"> Interstate 94, Watervliet, MI, 49098, United States</t>
  </si>
  <si>
    <t>(4) Pause</t>
  </si>
  <si>
    <t>(45) T.L.C.</t>
  </si>
  <si>
    <t xml:space="preserve"> Interstate 80, Morris, IL, 60450, United States</t>
  </si>
  <si>
    <t>21 Romines Drive, Morris, IL, 60450, United States</t>
  </si>
  <si>
    <t xml:space="preserve"> Iowa 38, Wilton, IA, 52778, United States</t>
  </si>
  <si>
    <t>3231 Adventureland Drive, Altoona, IA, 50009, United States</t>
  </si>
  <si>
    <t>(2) Couchette</t>
  </si>
  <si>
    <t>(hh:mm:ss)</t>
  </si>
  <si>
    <t>(km)</t>
  </si>
  <si>
    <t>3311 Adventureland Drive, Altoona, IA, 50009, United States</t>
  </si>
  <si>
    <t>(64) Carburant (presser et remplir)</t>
  </si>
  <si>
    <t>Fournisseur: Shell/Flying J - TCH 
Qte de Carburant: 50
Unité: False
D.E.F.: 0
Unité: False</t>
  </si>
  <si>
    <t>5585 Northeast 16th Street, Des Moines, IA, 50313, United States</t>
  </si>
  <si>
    <t>(51) Décharger</t>
  </si>
  <si>
    <t>No commande: 85159
Voyage: Régulier
Nom du client: seneca tank
TOILE: False
TWIC: False
PRIME N.Y: False
Signature B/L: Oui</t>
  </si>
  <si>
    <t>5586 Northeast 16th Street, Des Moines, IA, 50313, United States</t>
  </si>
  <si>
    <t>1748-1898 Tieken Road, Osceola, IA, 50213, United States</t>
  </si>
  <si>
    <t>(49) Charger</t>
  </si>
  <si>
    <t>No commande: 85216
Nom du client: paul muller
TOILE: False
TWIC: False
PRIME N.Y: False
Signature B/L: Oui</t>
  </si>
  <si>
    <t>909-945 Warren Avenue, Osceola, IA, 50213, United States</t>
  </si>
  <si>
    <t xml:space="preserve"> Interstate 35, Osceola, IA, 50213, United States</t>
  </si>
  <si>
    <t xml:space="preserve"> Interstate 35, Story City, IA, 50248, United States</t>
  </si>
  <si>
    <t>1514-1998 East Donald Street, Waterloo, IA, 50703, United States</t>
  </si>
  <si>
    <t>(-) Service</t>
  </si>
  <si>
    <t>2000 East Donald Street, Waterloo, IA, 50703, United States</t>
  </si>
  <si>
    <t xml:space="preserve"> C Street, Waterloo, IA, 50703, United States</t>
  </si>
  <si>
    <t>(53) Attente Layover</t>
  </si>
  <si>
    <t>No commande: 85199
LAYOVER: Journée non complète
Commentaires: client fermait a 3h30  charge demain matin 7h(8h Bureau)</t>
  </si>
  <si>
    <t>(28) Over-size</t>
  </si>
  <si>
    <t>3825-3999 Newell Street, Waterloo, IA, 50703, United States</t>
  </si>
  <si>
    <t xml:space="preserve"> Wright Brothers Boulevard West, Cedar Rapids, IA, 52404, United States</t>
  </si>
  <si>
    <t>8806 Saint Martin Boulevard Southwest, Cedar Rapids, IA, 52404, United States</t>
  </si>
  <si>
    <t xml:space="preserve"> Interstate 80, Colona, IL, 61241, United States</t>
  </si>
  <si>
    <t xml:space="preserve"> Interstate 94, Chesterton, IN, 46304, United States</t>
  </si>
  <si>
    <t>16261 Wheatfield Road, Battle Creek, MI, 49014, United States</t>
  </si>
  <si>
    <t>15901 11 Mile Road, Battle Creek, MI, 49014, United States</t>
  </si>
  <si>
    <t>No commande: 85199
LAYOVER: Surdimensionné</t>
  </si>
  <si>
    <t>Fournisseur: Pilot - TCH
Qte de Carburant: 70
Unité: False
D.E.F.: 0
Unité: False</t>
  </si>
  <si>
    <t>16219-16259 Wheatfield Road, Battle Creek, MI, 49014, United States</t>
  </si>
  <si>
    <t xml:space="preserve"> North Wadhams Road, Smiths Creek, MI, 48074, United States</t>
  </si>
  <si>
    <t>2424 Wadhams Road, Smiths Creek, MI, 48074, United States</t>
  </si>
  <si>
    <t xml:space="preserve"> Marina Road, Point Edward, ON, N7T, Canada</t>
  </si>
  <si>
    <t>(54) Attente en service</t>
  </si>
  <si>
    <t>No commande: 85199
CLIENT: john deere
Contrôle routier: False
Douane: True
Traversier: False</t>
  </si>
  <si>
    <t>3700 Highbury Avenue South, London, ON, N6N 1P3, Canada</t>
  </si>
  <si>
    <t>Fournisseur: Shell/Flying J - TCH 
Qte de Carburant: 504
Unité: True
Unité: False</t>
  </si>
  <si>
    <t xml:space="preserve"> Highway of Heroes, Campbellcroft, ON, L0A 1B0, Canada</t>
  </si>
  <si>
    <t xml:space="preserve"> Macdonald-Cartier Freeway, Odessa, ON, K0H 2H0, Canada</t>
  </si>
  <si>
    <t>401 Ontario 401, ON, K0C 1X0, Canada</t>
  </si>
  <si>
    <t>3200 Québec 201, Salaberry-de-Valleyfield, QC, J6T 4C5, Canada</t>
  </si>
  <si>
    <t>1897 Chemin Saint Charles, Saint-Anicet, QC, J0S 1M0, Canada</t>
  </si>
  <si>
    <t>No commande: 85216
Voyage: Régulier
Nom du client: ferme mon espoir
TOILE: False
TWIC: False
PRIME N.Y: False
Signature B/L: Oui</t>
  </si>
  <si>
    <t>2100-2198 CH St Charles East, Saint-Anicet, QC, J0S 1M0, Canada</t>
  </si>
  <si>
    <t>6620 Rue des Seigneurs Est, Saint-Hyacinthe, QC, J2R 2A1, Canada</t>
  </si>
  <si>
    <t>No commande: 85199
Voyage: Oversize
Nom du client: jld laguë
TOILE: False
TWIC: False
PRIME N.Y: False
Signature B/L: Oui</t>
  </si>
  <si>
    <t xml:space="preserve"> 3e Rang, Saint-Hyacinthe, QC, J2R, Canada</t>
  </si>
  <si>
    <t>express terminal, 922 Grande Côte Ouest, Lanoraie, QC, J0K, Canada</t>
  </si>
  <si>
    <t>(43) Dételer</t>
  </si>
  <si>
    <t>Fournisseur: Gasboy - COURS EXPRESS MONDOR
Qte de Carburant: 351
Unité: True
D.E.F.: 10
Unité: False</t>
  </si>
  <si>
    <t>express terminal, 917 Grande Côte Ouest, Lanoraie, QC, J0K, Canada</t>
  </si>
  <si>
    <t>(3) Fin travail</t>
  </si>
  <si>
    <t>express terminal, 907-917 Grande Côte Ouest, Lanoraie, QC, Canada</t>
  </si>
  <si>
    <t>(47) Identification remorque</t>
  </si>
  <si>
    <t>EQUIPMENT_NAME: 20182</t>
  </si>
  <si>
    <t>VEHICLE_NO: 2016235</t>
  </si>
  <si>
    <t>express terminal, 854-900 Grande Côte Ouest, Lanoraie, QC, Canada</t>
  </si>
  <si>
    <t>678 Ontario 401, Mallorytown, ON, K0E 1R0, Canada</t>
  </si>
  <si>
    <t>1 Peace Bridge, Fort Erie, ON, L2A 5N1, Canada</t>
  </si>
  <si>
    <t>141 Garrison Road, Fort Erie, ON, L2A 1M3, Canada</t>
  </si>
  <si>
    <t>956 Busti Avenue, Buffalo, NY, 14213, United States</t>
  </si>
  <si>
    <t>10513 Peace Bridge, Buffalo, NY, 14213, United States</t>
  </si>
  <si>
    <t>I-90 New York State Thruway, Angola, NY, 14006, United States</t>
  </si>
  <si>
    <t>6002-6018 Hanna Road, Shelby, OH, 44875, United States</t>
  </si>
  <si>
    <t xml:space="preserve"> U.S. 30, Nevada, OH, 44849, United States</t>
  </si>
  <si>
    <t xml:space="preserve"> Interstate 75, Van Buren, OH, 45889, United States</t>
  </si>
  <si>
    <t xml:space="preserve"> Interstate 75, North Baltimore, OH, 45872, United States</t>
  </si>
  <si>
    <t>(1) Repas</t>
  </si>
  <si>
    <t>REPAS: DÉJEUNER</t>
  </si>
  <si>
    <t>7154 Old U.S. 27, Fremont, IN, 46737, United States</t>
  </si>
  <si>
    <t>6900 Old U.S. 27, Fremont, IN, 46737, United States</t>
  </si>
  <si>
    <t>Fournisseur: Pilot Travel Center - SUPERPASS
Qte de Carburant: 154
Unité: False
Unité: False</t>
  </si>
  <si>
    <t>7029-7053 Old U.S. 27, Fremont, IN, 46737, United States</t>
  </si>
  <si>
    <t>292-308 Village Drive, Carol Stream, IL, 60188, United States</t>
  </si>
  <si>
    <t>No commande: 85138
Voyage: Régulier
Nom du client: swiss steel
TOILE: False
TWIC: False
PRIME N.Y: False
Signature B/L: Oui</t>
  </si>
  <si>
    <t>310-336 Village Drive, Carol Stream, IL, 60188, United States</t>
  </si>
  <si>
    <t>1799 Lincoln Highway, Hanna, IN, 46340, United States</t>
  </si>
  <si>
    <t>1803-1929 Lincoln Highway, Hanna, IN, 46340, United States</t>
  </si>
  <si>
    <t>3191-3283 South Doyle Road, New Haven, IN, 46774, United States</t>
  </si>
  <si>
    <t>808 Ohio Street, Delphos, OH, 45833, United States</t>
  </si>
  <si>
    <t>No commande: 85343
Nom du client: unverferth mfg
ATELER: False
Voyage : Oversize: False
SUPERLOAD: False
TOILE: False
TWIC: False
PRIME N.Y: False
Hauteur pi-po: 13.6
Largeur pi-po: 11.11
Longueur pi-po: 53
Poids steering: 12000
Type unitaire: False
Poids Drive 1: 34000
Type unitaire: True
Poids remorque: 34000
Type unitaire: False
Vérifier permis: False
Vérifier itinéraire: False
Vérifier prov. sheet: False
Inst. bannières (D): False
Inst. lumières 360: False
Inst. drapeaux: False
Inst. clignotants: False
Escorte: False
No pick-up: 85343
Odomètre: 213343.5</t>
  </si>
  <si>
    <t>24401-24499 Jennings Delphos Road, Delphos, OH, 45833, United States</t>
  </si>
  <si>
    <t>420 East Main Street, Beaverdam, OH, 45808, United States</t>
  </si>
  <si>
    <t>7604-7750 East Main Street, Lima, OH, 45801, United States</t>
  </si>
  <si>
    <t>427 East Main Street, Beaverdam, OH, 45808, United States</t>
  </si>
  <si>
    <t xml:space="preserve"> Ohio 696, Lima, OH, 45801, United States</t>
  </si>
  <si>
    <t xml:space="preserve"> Interstate 94, Port Huron, MI, 48060, United States</t>
  </si>
  <si>
    <t xml:space="preserve"> Bluewater Bridge, Port Huron, MI, 48060, United States</t>
  </si>
  <si>
    <t>1555 Venetian Boulevard, Point Edward, ON, N7T, Canada</t>
  </si>
  <si>
    <t xml:space="preserve"> Ontario 402, Point Edward, ON, N7T, Canada</t>
  </si>
  <si>
    <t>5968-5992 Oil Heritage Road, Plympton-Wyoming, ON, N0N 1T0, Canada</t>
  </si>
  <si>
    <t>Fournisseur: Shell/Flying J - TCH 
Qte de Carburant: 375
Unité: True
Unité: False</t>
  </si>
  <si>
    <t>5994-6008 Oil Heritage Road, Plympton-Wyoming, ON, N0N 1T0, Canada</t>
  </si>
  <si>
    <t>No commande: 85343
LAYOVER: Surdimensionné</t>
  </si>
  <si>
    <t>5992 Oil Heritage Road, Plympton-Wyoming, ON, N0N 1T0, Canada</t>
  </si>
  <si>
    <t xml:space="preserve"> Rest Area, ON, K0C 2G0, Canada</t>
  </si>
  <si>
    <t>express terminal, 903 Grande Côte Ouest, Lanoraie, QC, J0K, Canada</t>
  </si>
  <si>
    <t>express terminal, 907-917 Grande Côte Ouest, Lanoraie, QC, J0K, Canada</t>
  </si>
  <si>
    <t>Fournisseur: Gasboy - COURS EXPRESS MONDOR
Qte de Carburant: 400
Unité: True
Unité: False</t>
  </si>
  <si>
    <t>EQUIPMENT_NAME: 2041</t>
  </si>
  <si>
    <t>6705 Ellis Road, Cambridge, ON, N3C 2V4, Canada</t>
  </si>
  <si>
    <t>(1000) Formation Hors-Connexion</t>
  </si>
  <si>
    <t>NOTE: formation matière dangeureuse</t>
  </si>
  <si>
    <t>915, Grande Cote Ouest, Lanoraie, QC, J0K 1E0, Canada</t>
  </si>
  <si>
    <t>express terminal, 854-900 Grande Côte Ouest, Lanoraie, QC, J0K, Canada</t>
  </si>
  <si>
    <t>EQUIPMENT_NAME: 2086</t>
  </si>
  <si>
    <t>VEHICLE_NO: 2016257</t>
  </si>
  <si>
    <t>No commande: 85173
Nom du client: siemens
ATELER: True
DÉTELER: False
Voyage: Oversize
SUPERLOAD: True
Largeur pi-po: 14
Longueur pi-po: 77
Hauteur pi-po: 13.6
Odomètre: 164117.125</t>
  </si>
  <si>
    <t>318 Chemin Ridge, Saint-Bernard-de-Lacolle, QC, J0J 1V0, Canada</t>
  </si>
  <si>
    <t xml:space="preserve"> Adirondack Northway, QC, 12919, Canada</t>
  </si>
  <si>
    <t xml:space="preserve"> Adirondack Northway, Champlain, NY, 12919, United States</t>
  </si>
  <si>
    <t>215 Ballard Road, Gansevoort, NY, 12831, United States</t>
  </si>
  <si>
    <t xml:space="preserve"> Senator Warren M. Anderson Expressway, Worcester, NY, 12197, United States</t>
  </si>
  <si>
    <t xml:space="preserve">No commande: 85173
LAYOVER: Surdimensionné
Commentaires: plus douanes oublié de le mettre en passant les douanes </t>
  </si>
  <si>
    <t>No commande: 85173
Nom du client: marmen
ATELER: False
DÉTELER: False
Voyage: Régulier
SUPERLOAD: False
Largeur pi-po: 14
Longueur pi-po: 77
Hauteur pi-po: 13.6
Odomètre: 164632.625</t>
  </si>
  <si>
    <t xml:space="preserve"> Demarest Avenue, Bainbridge, NY, 13733, United States</t>
  </si>
  <si>
    <t>I 81 Pennsylvania 848, New Milford, PA, 18834, United States</t>
  </si>
  <si>
    <t>1615 Oliver Road, New Milford, PA, 18834, United States</t>
  </si>
  <si>
    <t>10895-10931 John Wayne Drive, Greencastle, PA, 17225, United States</t>
  </si>
  <si>
    <t>No commande: 85173
LAYOVER: Surdimensionné
Commentaires: 75:00$</t>
  </si>
  <si>
    <t>No commande: 85173
Nom du client: marmen
ATTELER: False
DÉTELER: False
Voyage: Régulier
SUPERLOAD: False
Largeur pi-po: 14
Longueur pi-po: 77
Hauteur pi-po: 13.6
Odomètre: 165224.125</t>
  </si>
  <si>
    <t>10830-10872 John Wayne Drive, Greencastle, PA, 17225, United States</t>
  </si>
  <si>
    <t>1014 Mount Olive Road, Toms Brook, VA, 22660, United States</t>
  </si>
  <si>
    <t>Fournisseur: Shell/Flying J - TCH 
Qte de Carburant: 173.379
Unité: False
Unité: False</t>
  </si>
  <si>
    <t xml:space="preserve"> Interstate 77, Olin, NC, 28660, United States</t>
  </si>
  <si>
    <t>1006 Charlotte Highway, Troutman, NC, 28166, United States</t>
  </si>
  <si>
    <t>128-140 Lexus Drive, Troutman, NC, 28166, United States</t>
  </si>
  <si>
    <t>No commande: 85173
Nom du client: marmen
ATTELER: False
DÉTELER: False
Voyage: Surdimensionné
SUPERLOAD: False
Largeur pi-po: 14
Longueur pi-po: 77
Hauteur pi-po: 13.6
Note: mardi et mercredi jai oublié e mentionné mon over size
Odomètre: 165845</t>
  </si>
  <si>
    <t>110-112 Lexus Drive, Troutman, NC, 28166, United States</t>
  </si>
  <si>
    <t xml:space="preserve"> Lexus Drive, Troutman, NC, 28166, United States</t>
  </si>
  <si>
    <t>8901-8913 Gold Medal Circle, Charlotte, NC, 28278, United States</t>
  </si>
  <si>
    <t>5515 Westinghouse Boulevard, Charlotte, NC, 28278, United States</t>
  </si>
  <si>
    <t>11545 Shopton Road West, Charlotte, NC, 28278, United States</t>
  </si>
  <si>
    <t>No commande: 85173
Voyage: Surdimensionné
Nom du client: siemens
TOILE: True
TWIC: False
PRIME N.Y: False
Signature B/L: Oui</t>
  </si>
  <si>
    <t>11241-11529 Shopton Road West, Charlotte, NC, 28278, United States</t>
  </si>
  <si>
    <t>2825 Lane Street, Kannapolis, NC, 28083, United States</t>
  </si>
  <si>
    <t>2828-2838 Lane Street, Kannapolis, NC, 28083, United States</t>
  </si>
  <si>
    <t>6334 Rabbit Run Lane, Mebane, NC, 27302, United States</t>
  </si>
  <si>
    <t xml:space="preserve"> Kings Dominion Boulevard, Doswell, VA, 23047, United States</t>
  </si>
  <si>
    <t>10222 Kings Dominion Boulevard, Doswell, VA, 23047, United States</t>
  </si>
  <si>
    <t>23840 Rogers Clark Boulevard, Ruther Glen, VA, 22546, United States</t>
  </si>
  <si>
    <t>Fournisseur: Shell/Flying J - TCH 
Qte de Carburant: 138.731
Unité: False
Unité: False</t>
  </si>
  <si>
    <t>23428-23454 Cool Water Drive, Ruther Glen, VA, 22546, United States</t>
  </si>
  <si>
    <t xml:space="preserve"> Lorton Road, Lorton, VA, 22079, United States</t>
  </si>
  <si>
    <t xml:space="preserve"> Henry G. Shirley Memorial Highway, Lorton, VA, 22079, United States</t>
  </si>
  <si>
    <t xml:space="preserve"> Interstate 95, Springfield, VA, 22150, United States</t>
  </si>
  <si>
    <t xml:space="preserve"> Capital Beltway, Springfield, VA, 22150, United States</t>
  </si>
  <si>
    <t xml:space="preserve"> Capital Beltway, Franconia, VA, 22310, United States</t>
  </si>
  <si>
    <t>3016-3066 Broening Highway, Dundalk, MD, 21222, United States</t>
  </si>
  <si>
    <t xml:space="preserve"> 4th Street, Dundalk, MD, 21222, United States</t>
  </si>
  <si>
    <t>3146-3198 North Service Road, Baltimore, MD, 21222, United States</t>
  </si>
  <si>
    <t>3101-3199 South Service Road, Baltimore, MD, 21222, United States</t>
  </si>
  <si>
    <t>No commande: 85484
Nom du client: dundack marine
TOILE: False
TWIC: True
PRIME N.Y: False
Signature B/L: Oui</t>
  </si>
  <si>
    <t>3147-3199 North Service Road, Baltimore, MD, 21222, United States</t>
  </si>
  <si>
    <t>5501 O'Donnell Street Cut Off, Baltimore, MD, 21224, United States</t>
  </si>
  <si>
    <t xml:space="preserve"> Travel Plaza, Baltimore, MD, 21224, United States</t>
  </si>
  <si>
    <t>1 Center Drive, North East, MD, 21901, United States</t>
  </si>
  <si>
    <t>15 Lums Road, North East, MD, 21901, United States</t>
  </si>
  <si>
    <t xml:space="preserve"> Delaware Turnpike, Newark, DE, 19702, United States</t>
  </si>
  <si>
    <t xml:space="preserve"> New Jersey Turnpike, East Brunswick, NJ, 08816, United States</t>
  </si>
  <si>
    <t>22 Hershey Road, East Brunswick, NJ, 08816, United States</t>
  </si>
  <si>
    <t xml:space="preserve"> Western Spur, Newark, NJ, 07105, United States</t>
  </si>
  <si>
    <t xml:space="preserve"> Adirondack Northway, NY, 12065, United States</t>
  </si>
  <si>
    <t xml:space="preserve"> Adirondack Northway, Peru, NY, 12972, United States</t>
  </si>
  <si>
    <t xml:space="preserve"> Autoroute 15, Saint-Bernard-de-Lacolle, QC, J0J 1V0, Canada</t>
  </si>
  <si>
    <t xml:space="preserve"> Halte Routière, Saint-Bernard-de-Lacolle, QC, J0J 1V0, Canada</t>
  </si>
  <si>
    <t>express terminal,  Rue Claude, Lanoraie, QC, J0K, Canada</t>
  </si>
  <si>
    <t>Fournisseur: Gasboy - COURS EXPRESS MONDOR
Qte de Carburant: 466
Unité: True
D.E.F.: 13.194
Unité: False</t>
  </si>
  <si>
    <t>No commande: 00000
Nom du client: bibeau
ATTELER: False
DÉTELER: False
Voyage: Régulier
SUPERLOAD: False
Largeur pi-po: 00000
Longueur pi-po: 00000
Hauteur pi-po: 00000
Odomètre: 167669</t>
  </si>
  <si>
    <t>58-140 Broome Road, Brockville, ON, K6V, Canada</t>
  </si>
  <si>
    <t>193-251 Waltham Road, Brockville, ON, K6V, Canada</t>
  </si>
  <si>
    <t>628 Lennox and Addington County Road 41, Greater Napanee, ON, K0K 2Z0, Canada</t>
  </si>
  <si>
    <t>578 Lennox and Addington County Road 41, Greater Napanee, ON, K0K 2Z0, Canada</t>
  </si>
  <si>
    <t>806607 Oxford Road 29, Drumbo, ON, N0J 1G0, Canada</t>
  </si>
  <si>
    <t>express terminal, 917 Grande Côte Ouest, Lanoraie, QC, Canada</t>
  </si>
  <si>
    <t>EQUIPMENT_NAME: 20199</t>
  </si>
  <si>
    <t>VEHICLE_NO: 2014195</t>
  </si>
  <si>
    <t xml:space="preserve"> Autoroute Félix-Leclerc, Lavaltrie, QC, J5T 3P2, Canada</t>
  </si>
  <si>
    <t>250 Autoroute Félix-Leclerc, Sainte-Marie-Salomé, QC, J0K 2Z0, Canada</t>
  </si>
  <si>
    <t>764 Ontario 401, Ingleside, ON, K0C 1M0, Canada</t>
  </si>
  <si>
    <t>8635a Keele Street, Vaughan, ON, L4K 3P5, Canada</t>
  </si>
  <si>
    <t>8635 Keele Street, Vaughan, ON, L4K 3P5, Canada</t>
  </si>
  <si>
    <t>No commande: 85234
Déchargement : Régulier
Nom du client: insta---mix--toronto---ont
TOILE: False
TWIC: False
PRIME N.Y: False
Signature B/L: Oui</t>
  </si>
  <si>
    <t>8635A Keele Street, Vaughan, ON, L4K 2N1, Canada</t>
  </si>
  <si>
    <t>1 Nicholas Beaver Road, Morriston, ON, N0B 2C0, Canada</t>
  </si>
  <si>
    <t>38 Winer Road, Guelph, ON, N1H 6H9, Canada</t>
  </si>
  <si>
    <t>38 Winer Road, Morriston, ON, N0B 2C0, Canada</t>
  </si>
  <si>
    <t>No commande: 85257
Nom du client: kewitt_----puslinch---ont
TOILE: False
TWIC: False
PRIME N.Y: False
Signature B/L: Oui</t>
  </si>
  <si>
    <t>No commande: 85257
Nom du client: kewitt---puslinch--o nt
TOILE: False
TWIC: False
PRIME N.Y: False
Signature B/L: Oui</t>
  </si>
  <si>
    <t>1555 Victoria Street East, Whitby, ON, L1N 9M4, Canada</t>
  </si>
  <si>
    <t>1544-1546 Victoria Street East, Whitby, ON, L1N, Canada</t>
  </si>
  <si>
    <t xml:space="preserve"> Highway of Heroes, Newtonville, ON, L0A 1J0, Canada</t>
  </si>
  <si>
    <t>Fournisseur: Pétro Canada - SUPERPASS 
Qte de Carburant: 301
Unité: False
D.E.F.: 0
Unité: True
Commentaires: flyiin--g---napanee--onth</t>
  </si>
  <si>
    <t xml:space="preserve"> Macdonald-Cartier Freeway, Summerstown, ON, K0C 2E0, Canada</t>
  </si>
  <si>
    <t xml:space="preserve"> Autoroute du Souvenir, Rivière-Beaudette, QC, J0P 1R0, Canada</t>
  </si>
  <si>
    <t xml:space="preserve"> Autoroute Chomedey, Boisbriand, QC, J0N, Canada</t>
  </si>
  <si>
    <t>3770-3796 Rue La Fayette Ouest, Boisbriand, QC, J0N, Canada</t>
  </si>
  <si>
    <t>4333 Rue La Fayette Ouest, Boisbriand, QC, J7H 1M8, Canada</t>
  </si>
  <si>
    <t>No commande: 85257
Déchargement : Oversize
Nom du client: kewitt---boisbriand---p
TOILE: False
TWIC: False
PRIME N.Y: False
Signature B/L: Oui</t>
  </si>
  <si>
    <t>4448 Boulevard de la Grande Allée, Boisbriand, QC, J7H 1R9, Canada</t>
  </si>
  <si>
    <t xml:space="preserve"> Rang du Verger, Laval, QC, H7J 1G3, Canada</t>
  </si>
  <si>
    <t>3655 Avenue des Perron, Laval, QC, H7J 1G3, Canada</t>
  </si>
  <si>
    <t>No commande: 85366
Nom du client: prod---margiric---laval---pq---overzize----9_pied--5pc
TOILE: False
TWIC: False
PRIME N.Y: False
Signature B/L: Oui</t>
  </si>
  <si>
    <t>3656-3676 Avenue des Perron, Laval, QC, H7J 1G5, Canada</t>
  </si>
  <si>
    <t xml:space="preserve"> Autoroute Félix-Leclerc, Saint-Damien, QC, J0K, Canada</t>
  </si>
  <si>
    <t xml:space="preserve"> Macdonald-Cartier Freeway, Bainsville, ON, K0C 1E0, Canada</t>
  </si>
  <si>
    <t>2075-2097 Leeds and Grenville 22, Cardinal, ON, K0E 1E0, Canada</t>
  </si>
  <si>
    <t>2076 Shanly Road, Cardinal, ON, K0E 1E0, Canada</t>
  </si>
  <si>
    <t>17278 Ontario 401, Quinte West, ON, K0K 1K0, Canada</t>
  </si>
  <si>
    <t xml:space="preserve"> Macdonald-Cartier Freeway, Beachville, ON, N0J 1A0, Canada</t>
  </si>
  <si>
    <t xml:space="preserve"> Macdonald-Cartier Freeway, ON, N0L, Canada</t>
  </si>
  <si>
    <t xml:space="preserve"> Communication Road, Charing Cross, ON, N0P 1G0, Canada</t>
  </si>
  <si>
    <t>255-295 Colborne Street, Chatham-Kent, ON, N7M 3M3, Canada</t>
  </si>
  <si>
    <t>No commande: 85339
Déchargement : Oversize
TOILE: True
TWIC: False
PRIME N.Y: False
Signature B/L: Oui</t>
  </si>
  <si>
    <t>6300-6374 Saint-Philippe Line, Grande Pointe, ON, N0P 1S0, Canada</t>
  </si>
  <si>
    <t>No commande: 85366
Déchargement : Oversize
Nom du client: margiric----chatham--ont
TOILE: False
TWIC: False
PRIME N.Y: False
Signature B/L: Oui</t>
  </si>
  <si>
    <t>25547-25649 Jacob Road, Grande Pointe, ON, N0P 1S0, Canada</t>
  </si>
  <si>
    <t>Fournisseur: Pétro Canada - SUPERPASS 
Qte de Carburant: 151
Unité: True
D.E.F.: 0
Unité: False
Commentaires: london---ont</t>
  </si>
  <si>
    <t>1425 Max Brose Drive, London, ON, N6N 1P9, Canada</t>
  </si>
  <si>
    <t xml:space="preserve"> Macdonald-Cartier Freeway, Morriston, ON, N0B 2C0, Canada</t>
  </si>
  <si>
    <t>34-56 Pennsylvania Avenue, Vaughan, ON, L4K, Canada</t>
  </si>
  <si>
    <t>425-451 Millway Avenue, Vaughan, ON, L4K, Canada</t>
  </si>
  <si>
    <t>8200 Cidermill Avenue, Vaughan, ON, L4K, Canada</t>
  </si>
  <si>
    <t xml:space="preserve"> Highway of Heroes, Pickering, ON, L1V, Canada</t>
  </si>
  <si>
    <t>Fournisseur: Pétro Canada - SUPERPASS 
Qte de Carburant: 300
Unité: True
D.E.F.: 29
Unité: True
Commentaires: napanee--ont---flying-j</t>
  </si>
  <si>
    <t xml:space="preserve"> Veterans Memorial Highway, Ottawa, ON, K2R 0A2, Canada</t>
  </si>
  <si>
    <t>92 Bentley Avenue, Ottawa, ON, K2E 6T9, Canada</t>
  </si>
  <si>
    <t>No commande: 85407
Déchargement : Régulier
Nom du client: hewitt---ottawA--ont
TOILE: False
TWIC: False
PRIME N.Y: False
Signature B/L: Oui</t>
  </si>
  <si>
    <t>97 Bentley Avenue, Ottawa, ON, K2E 6T9, Canada</t>
  </si>
  <si>
    <t>156-300 West Hunt Club Road, Ottawa, ON, K2E, Canada</t>
  </si>
  <si>
    <t>760 Aurele Road, Casselman, ON, K0A 1M0, Canada</t>
  </si>
  <si>
    <t>EQUIPMENT_NAME: 20229</t>
  </si>
  <si>
    <t>No commande: 85363
Nom du client: almac
ATELER: True
DÉTELER: False
Voyage: Régulier
SUPERLOAD: False
Largeur pi-po: 8.6
Longueur pi-po: 77
Hauteur pi-po: 13.6
Odomètre: 486899.5</t>
  </si>
  <si>
    <t>VEHICLE_NO: 2015218</t>
  </si>
  <si>
    <t>EQUIPMENT_NAME: 20201</t>
  </si>
  <si>
    <t>EQUIPMENT_NAME: 20202</t>
  </si>
  <si>
    <t>EQUIPMENT_NAME: 20203</t>
  </si>
  <si>
    <t>EQUIPMENT_NAME: 20220</t>
  </si>
  <si>
    <t>EQUIPMENT_NAME: 20221</t>
  </si>
  <si>
    <t>EQUIPMENT_NAME: 930222</t>
  </si>
  <si>
    <t>EQUIPMENT_NAME: 2092</t>
  </si>
  <si>
    <t>EQUIPMENT_NAME: 2023</t>
  </si>
  <si>
    <t>EQUIPMENT_NAME: 20125</t>
  </si>
  <si>
    <t>EQUIPMENT_NAME: 9809</t>
  </si>
  <si>
    <t>EQUIPMENT_NAME: 9810</t>
  </si>
  <si>
    <t>EQUIPMENT_NAME: 2019</t>
  </si>
  <si>
    <t>EQUIPMENT_NAME: 5363</t>
  </si>
  <si>
    <t>EQUIPMENT_NAME: 2084</t>
  </si>
  <si>
    <t>EQUIPMENT_NAME: 20100</t>
  </si>
  <si>
    <t xml:space="preserve"> Macdonald-Cartier Freeway, Kingston, ON, K7L 4V3, Canada</t>
  </si>
  <si>
    <t>EQUIPMENT_NAME: Location</t>
  </si>
  <si>
    <t xml:space="preserve"> Vivian Drive, Newcastle, ON, L1B 1L9, Canada</t>
  </si>
  <si>
    <t>EQUIPMENT_NAME: sd532290</t>
  </si>
  <si>
    <t xml:space="preserve"> Ontario 402, Point Edward, ON, N7V 1N8, Canada</t>
  </si>
  <si>
    <t>Note (optionelle): ctpat</t>
  </si>
  <si>
    <t>No commande: 85363
CLIENT: almac
Contrôle routier: False
Douane: True
Traversier: False</t>
  </si>
  <si>
    <t xml:space="preserve"> Interstate 69, Port Huron, MI, 48060, United States</t>
  </si>
  <si>
    <t>3187-3237 Lansing Road, Perry, MI, 48872, United States</t>
  </si>
  <si>
    <t>3239-3337 Lansing Road, Perry, MI, 48872, United States</t>
  </si>
  <si>
    <t>1401 Ripley Street, Lake Station, IN, 46405, United States</t>
  </si>
  <si>
    <t>Fournisseur: Shell/Flying J - TCH 
Qte de Carburant: 156
Unité: False
Unité: False
Commentaires: +TLC</t>
  </si>
  <si>
    <t>755 West Iowa 80 Road, Walcott, IA, 52773, United States</t>
  </si>
  <si>
    <t>515 Sterling Drive, Walcott, IA, 52773, United States</t>
  </si>
  <si>
    <t xml:space="preserve"> Northeast Hubbell Avenue, Altoona, IA, 50009, United States</t>
  </si>
  <si>
    <t>No commande: 85363
Voyage: Régulier
Nom du client: seneca tank
TOILE: False
TWIC: False
PRIME N.Y: False
Signature B/L: Oui</t>
  </si>
  <si>
    <t>5586-5620 Northeast 16th Street, Des Moines, IA, 50313, United States</t>
  </si>
  <si>
    <t>No commande: 85160
Largeur pi-po: 00
LAYOVER: Fin de semaine
Commentaires: 3 jours</t>
  </si>
  <si>
    <t>VEHICLE_NO: 2016236</t>
  </si>
  <si>
    <t>1 Rue du Parc Industriel, Lanoraie, QC, J0K, Canada</t>
  </si>
  <si>
    <t>150 Chemin de l'Énergie, Varennes, QC, J3X 1P7, Canada</t>
  </si>
  <si>
    <t>EQUIPMENT_NAME: sd533289</t>
  </si>
  <si>
    <t>No commande: 85286
Nom du client: mometal
TOILE: False
TWIC: False
PRIME N.Y: False
Signature B/L: Oui</t>
  </si>
  <si>
    <t>201 Chemin de l'Énergie, Varennes, QC, J3X 1P7, Canada</t>
  </si>
  <si>
    <t>1685 Brownsville Road South, Newcastle, ON, L1B 1L9, Canada</t>
  </si>
  <si>
    <t>1215 Lakeshore Road, Burlington, ON, L7S 1A8, Canada</t>
  </si>
  <si>
    <t>No commande: 85286
Voyage: Régulier
Nom du client: mometal
TOILE: False
TWIC: False
PRIME N.Y: False
Signature B/L: Oui</t>
  </si>
  <si>
    <t>174 Arvin Avenue, Hamilton, ON, L8E 3P9, Canada</t>
  </si>
  <si>
    <t>Note (optionelle): 4h37mn d attente garage kw camion en panne</t>
  </si>
  <si>
    <t>199-233 Arvin Avenue, Hamilton, ON, L8E, Canada</t>
  </si>
  <si>
    <t>2264 Barber Drive, Port Colborne, ON, L3K 5V5, Canada</t>
  </si>
  <si>
    <t>EQUIPMENT_NAME: sd532291</t>
  </si>
  <si>
    <t>No commande: 85275
Nom du client: mondor
TOILE: False
TWIC: False
PRIME N.Y: False
Signature B/L: Oui</t>
  </si>
  <si>
    <t>Fournisseur: Gasboy - COURS EXPRESS MONDOR
Qte de Carburant: 596.2
Unité: True
Unité: False</t>
  </si>
  <si>
    <t>EQUIPMENT_NAME: SD482241</t>
  </si>
  <si>
    <t>5600 Rest Area, Ingleside, ON, K0C 1M0, Canada</t>
  </si>
  <si>
    <t>902 Wallbridge Loyalist Road, Belleville, ON, K8N 4Z5, Canada</t>
  </si>
  <si>
    <t>EQUIPMENT_NAME: 20233</t>
  </si>
  <si>
    <t>No commande: 85198
Nom du client: stepp équipement
ATELER: False
DÉTELER: False
Voyage: Régulier
SUPERLOAD: False
Largeur pi-po: 9.4
Longueur pi-po: 00
Hauteur pi-po: 13.9
Odomètre: 197012.125</t>
  </si>
  <si>
    <t>No commande: 85198
Nom du client: labrie
ATELER: False
Voyage : Oversize: True
SUPERLOAD: False
TOILE: False
TWIC: False
PRIME N.Y: False
Hauteur pi-po: 13.9
Largeur pi-po: 9.4
Longueur pi-po: 000
Poids steering: 0000
Type unitaire: False
Poids Drive 1: 0000
Type unitaire: False
Poids remorque: 0000
Type unitaire: False
Vérifier permis: True
Vérifier itinéraire: True
Vérifier prov. sheet: True
Inst. bannières (D): True
Inst. lumières 360: True
Inst. drapeaux: True
Inst. clignotants: True
Escorte: False
No pick-up: 000
Fourn. escorte: ooo
Odomètre: 197012.125</t>
  </si>
  <si>
    <t>No commande: 85198
LAYOVER: Surdimensionné</t>
  </si>
  <si>
    <t xml:space="preserve"> Autoroute Félix-Leclerc, Maskinongé, QC, J0K 1N0, Canada</t>
  </si>
  <si>
    <t>175 Route Marie-Victorin, Saint-Nicolas, QC, G7A 2T5, Canada</t>
  </si>
  <si>
    <t>580 Route des Rivières, Lévis, QC, G7A 2T6, Canada</t>
  </si>
  <si>
    <t>No commande: 85198
Voyage: Régulier
Nom du client: labrie
TOILE: False
TWIC: False
PRIME N.Y: False
Signature B/L: Oui</t>
  </si>
  <si>
    <t>306 Rue du Chèvrefeuille, Saint-Nicolas, QC, G7A 3M7, Canada</t>
  </si>
  <si>
    <t>No commande: 999999
Nom du client: labrie
TOILE: False
TWIC: False
PRIME N.Y: False
Signature B/L: Oui</t>
  </si>
  <si>
    <t>155 Québec 132, Saint-Nicolas, QC, G7A 2T3, Canada</t>
  </si>
  <si>
    <t xml:space="preserve"> Autoroute Jean-Lesage, Sainte-Anne-du-Sault, QC, G0Z 1C0, Canada</t>
  </si>
  <si>
    <t xml:space="preserve"> Route Transcanadienne, Sainte-Anne-du-Sault, QC, G0Z 1C0, Canada</t>
  </si>
  <si>
    <t>Fournisseur: Gasboy - COURS EXPRESS MONDOR
Unité: False
Unité: False</t>
  </si>
  <si>
    <t>Fournisseur: Pétro Canada - SUPERPASS 
Qte de Carburant: 462.1
Unité: True
Unité: False</t>
  </si>
  <si>
    <t>Note (optionelle): je nai pas fait les photos avec la tablette  ereure de manip je les aient fait avec mon cel et envoyé a eric</t>
  </si>
  <si>
    <t>VEHICLE_NO: 2013160</t>
  </si>
  <si>
    <t>558 Welcome Center Road, Highgate, VT, 05488, United States</t>
  </si>
  <si>
    <t xml:space="preserve"> Interstate 89, Highgate, VT, 05488, United States</t>
  </si>
  <si>
    <t xml:space="preserve"> Interstate 89, Saint Albans City, VT, 05478, United States</t>
  </si>
  <si>
    <t xml:space="preserve"> Vietnam Veterans Memorial Highway, Williston, VT, 05495, United States</t>
  </si>
  <si>
    <t>402 Vermont 107, Royalton, VT, 05068, United States</t>
  </si>
  <si>
    <t>No commande: 84857
LAYOVER: Journée non complète</t>
  </si>
  <si>
    <t>EQUIPMENT_NAME: 2048</t>
  </si>
  <si>
    <t>No commande: 84857
Déchargement : Régulier
Nom du client: lucky's
TOILE: False
TWIC: False
PRIME N.Y: False
Signature B/L: Oui</t>
  </si>
  <si>
    <t>442 Vermont 107, Royalton, VT, 05068, United States</t>
  </si>
  <si>
    <t xml:space="preserve"> Interstate 91, Hartford, VT, 05001, United States</t>
  </si>
  <si>
    <t>450 Old Union Turnpike, Lancaster, MA, 01523, United States</t>
  </si>
  <si>
    <t>No commande: 84857
Déchargement : Régulier
Nom du client: j c madigan
TOILE: False
TWIC: False
PRIME N.Y: False
Signature B/L: Oui</t>
  </si>
  <si>
    <t xml:space="preserve"> Interstate 91, Putney, VT, 05346, United States</t>
  </si>
  <si>
    <t xml:space="preserve"> Vietnam Veterans Memorial Highway, VT, 05676, United States</t>
  </si>
  <si>
    <t>39 Québec 133, Saint-Armand, QC, J0J 1T0, Canada</t>
  </si>
  <si>
    <t>7975 Grande Allée, Brossard, QC, J3Y 0C2, Canada</t>
  </si>
  <si>
    <t>7505 Grande Allée, Brossard, QC, J4Z, Canada</t>
  </si>
  <si>
    <t>101 Rue de Lauzon, Boucherville, QC, J4B 1E7, Canada</t>
  </si>
  <si>
    <t>Fournisseur: Gasboy - COURS EXPRESS MONDOR
Qte de Carburant: 400.1
Unité: True
Unité: False
Commentaires: .</t>
  </si>
  <si>
    <t>EQUIPMENT_NAME: 20181</t>
  </si>
  <si>
    <t>839-1057 Montée Leger, Les Cèdres, QC, J7T 1E9, Canada</t>
  </si>
  <si>
    <t xml:space="preserve"> Chemin Saint Féréol, QC, J0P, Canada</t>
  </si>
  <si>
    <t>1039-1077 Howard Road, Burlington, ON, L7R 3X5, Canada</t>
  </si>
  <si>
    <t>1042-1176 Howard Road, Burlington, ON, L7R 3X5, Canada</t>
  </si>
  <si>
    <t>No commande: 85307
ATTENTE: Début de l'attente
Type d'attente: Attente au déchargement
TYPE_VOYAGE: True
Nom du client: master/st-aubin morrison/ippolito's</t>
  </si>
  <si>
    <t xml:space="preserve"> Hidden Valley Multi-Use Trail, Burlington, ON, L7T, Canada</t>
  </si>
  <si>
    <t>No commande: 85307
Déchargement : Régulier
Nom du client: master/st-aubin morrison/ippolito's
TOILE: False
TWIC: False
PRIME N.Y: False
Signature B/L: Oui</t>
  </si>
  <si>
    <t>No commande: 85307
ATTENTE: Début de l'attente
Type d'attente: Attente au déchargement
TYPE_VOYAGE: True
Nom du client: master/ st-aubin Morrison/ ippolito's</t>
  </si>
  <si>
    <t>891-941 Arvin Avenue, Hamilton, ON, L8E, Canada</t>
  </si>
  <si>
    <t>No commande: 85425
Nom du client: janco
TOILE: True
TWIC: False
PRIME N.Y: False
Signature B/L: Oui</t>
  </si>
  <si>
    <t>930 Arvin Avenue, Hamilton, ON, L8E 5Y8, Canada</t>
  </si>
  <si>
    <t>2000 Clements Road, Pickering, ON, L1W 4A1, Canada</t>
  </si>
  <si>
    <t>Fournisseur: Shell/Flying J - TCH 
Qte de Carburant: 305
Unité: True
Unité: False</t>
  </si>
  <si>
    <t>No commande: 85425
LAYOVER: Journée non complète</t>
  </si>
  <si>
    <t>3745 Rue Pascal Gagnon, Terrebonne, QC, J6X 4J3, Canada</t>
  </si>
  <si>
    <t>No commande: 85425
Déchargement : Régulier
Nom du client: metal u.p.
TOILE: True
TWIC: False
PRIME N.Y: False
Signature B/L: Oui</t>
  </si>
  <si>
    <t>14 Rue Pascal Gagnon, Terrebonne, QC, J6X 4J2, Canada</t>
  </si>
  <si>
    <t>3624 Rue Pascal Gagnon, Terrebonne, QC, J6X 4J2, Canada</t>
  </si>
  <si>
    <t>Fournisseur: Gasboy - COURS EXPRESS MONDOR
Qte de Carburant: 226.6
Unité: True
Unité: False</t>
  </si>
  <si>
    <t>EQUIPMENT_NAME: 20185</t>
  </si>
  <si>
    <t xml:space="preserve"> Autoroute Félix-Leclerc, Rigaud, QC, J0P 1P0, Canada</t>
  </si>
  <si>
    <t xml:space="preserve"> Trans-Canada Highway, Chute-à-Blondeau, ON, K0B 1B0, Canada</t>
  </si>
  <si>
    <t>702-1062 Blakeney Road, Pakenham, ON, K0A 2X0, Canada</t>
  </si>
  <si>
    <t>No commande: 85500
ATTENTE: Début de l'attente
Type d'attente: Attente au déchargement
TYPE_VOYAGE: True
Nom du client: kersa paterson</t>
  </si>
  <si>
    <t>No commande: 85500
Déchargement : Régulier
Nom du client: kersa Paterson
TOILE: False
TWIC: False
PRIME N.Y: False
Signature B/L: Oui</t>
  </si>
  <si>
    <t>Fournisseur: Gasboy - COURS EXPRESS MONDOR
Qte de Carburant: 181.1
Unité: True
D.E.F.: 7.232
Unité: False</t>
  </si>
  <si>
    <t>No commande: 85173
Nom du client: Hewitt
ATTELER: False
DÉTELER: True
Voyage: Régulier
SUPERLOAD: true
Largeur pi-po: 102
Longueur pi-po: 000777
Hauteur pi-po: 1302
Odomètre: 167669</t>
  </si>
  <si>
    <t>No commande: 85020
Voyage: Régulier
Nom du client: ken garman
TOILE: True
TWIC: False
PRIME N.Y: False
Signature B/L: Oui</t>
  </si>
  <si>
    <t>(51) Décharger=No commande: 85020
Voyage: Régulier
Nom du client: ken garman
TOILE:True
TWIC: False
PRIME N.Y: False
Signature B/L: Oui</t>
  </si>
  <si>
    <t>Connexion=</t>
  </si>
  <si>
    <t>(42) Atteler=EQUIPMENT_NAME: 20209</t>
  </si>
  <si>
    <t>(40) V.A.D.=VEHICLE_NO: 2014194</t>
  </si>
  <si>
    <t>(40) V.A.D.=EQUIPMENT_NAME: 20209</t>
  </si>
  <si>
    <t>(-) Conduite=</t>
  </si>
  <si>
    <t>(4) Pause=</t>
  </si>
  <si>
    <t>(45) T.L.C.=</t>
  </si>
  <si>
    <t>(2) Couchette=</t>
  </si>
  <si>
    <t>=</t>
  </si>
  <si>
    <t>(64) Carburant (presser et remplir)=Fournisseur: Shell/Flying J - TCH 
Qte de Carburant: 50
Unité: False
D.E.F.: 0
Unité: False</t>
  </si>
  <si>
    <t>(51) Décharger=No commande: 85159
Voyage: Régulier
Nom du client: seneca tank
TOILE: False
TWIC: False
PRIME N.Y: False
Signature B/L: Oui</t>
  </si>
  <si>
    <t>(49) Charger=No commande: 85216
Nom du client: paul muller
TOILE: False
TWIC: False
PRIME N.Y: False
Signature B/L: Oui</t>
  </si>
  <si>
    <t>(-) Service=</t>
  </si>
  <si>
    <t>(53) Attente Layover=No commande: 85199
LAYOVER: Journée non complète
Commentaires: client fermait a 3h30  charge demain matin 7h(8h Bureau)</t>
  </si>
  <si>
    <t>(53) Attente Layover=No commande: 85199
LAYOVER: Surdimensionné</t>
  </si>
  <si>
    <t>(64) Carburant (presser et remplir)=Fournisseur: Pilot - TCH
Qte de Carburant: 70
Unité: False
D.E.F.: 0
Unité: False</t>
  </si>
  <si>
    <t>(54) Attente en service=No commande: 85199
CLIENT: john deere
Contrôle routier: False
Douane: True
Traversier: False</t>
  </si>
  <si>
    <t>(64) Carburant (presser et remplir)=Fournisseur: Shell/Flying J - TCH 
Qte de Carburant: 504
Unité: True
Unité: False</t>
  </si>
  <si>
    <t>(51) Décharger=No commande: 85216
Voyage: Régulier
Nom du client: ferme mon espoir
TOILE: False
TWIC: False
PRIME N.Y: False
Signature B/L: Oui</t>
  </si>
  <si>
    <t>(51) Décharger=No commande: 85199
Voyage: Oversize
Nom du client: jld laguë
TOILE: False
TWIC: False
PRIME N.Y: False
Signature B/L: Oui</t>
  </si>
  <si>
    <t>(43) Dételer=EQUIPMENT_NAME: 20209</t>
  </si>
  <si>
    <t>(64) Carburant (presser et remplir)=Fournisseur: Gasboy - COURS EXPRESS MONDOR
Qte de Carburant: 351
Unité: True
D.E.F.: 10
Unité: False</t>
  </si>
  <si>
    <t>(3) Fin travail=</t>
  </si>
  <si>
    <t>(47) Identification remorque=EQUIPMENT_NAME: 20182</t>
  </si>
  <si>
    <t>(40) V.A.D.=VEHICLE_NO: 2016235</t>
  </si>
  <si>
    <t>(40) V.A.D.=EQUIPMENT_NAME: 20182</t>
  </si>
  <si>
    <t>(1) Repas=REPAS: DÉJEUNER</t>
  </si>
  <si>
    <t>(64) Carburant (presser et remplir)=Fournisseur: Pilot Travel Center - SUPERPASS
Qte de Carburant: 154
Unité: False
Unité: False</t>
  </si>
  <si>
    <t>(51) Décharger=No commande: 85138
Voyage: Régulier
Nom du client: swiss steel
TOILE: False
TWIC: False
PRIME N.Y: False
Signature B/L: Oui</t>
  </si>
  <si>
    <t>(28) Over-size=No commande: 85343
Nom du client: unverferth mfg
ATELER: False
Voyage : Oversize: False
SUPERLOAD: False
TOILE: False
TWIC: False
PRIME N.Y: False
Hauteur pi-po: 13.6
Largeur pi-po: 11.11
Longueur pi-po: 53
Poids steering: 12000
Type unitaire: False
Poids Drive 1: 34000
Type unitaire: True
Poids remorque: 34000
Type unitaire: False
Vérifier permis: False
Vérifier itinéraire: False
Vérifier prov. sheet: False
Inst. bannières (D): False
Inst. lumières 360: False
Inst. drapeaux: False
Inst. clignotants: False
Escorte: False
No pick-up: 85343
Odomètre: 213343.5</t>
  </si>
  <si>
    <t>(64) Carburant (presser et remplir)=Fournisseur: Shell/Flying J - TCH 
Qte de Carburant: 375
Unité: True
Unité: False</t>
  </si>
  <si>
    <t>(53) Attente Layover=No commande: 85343
LAYOVER: Surdimensionné</t>
  </si>
  <si>
    <t>(43) Dételer=EQUIPMENT_NAME: 20182</t>
  </si>
  <si>
    <t>(64) Carburant (presser et remplir)=Fournisseur: Gasboy - COURS EXPRESS MONDOR
Qte de Carburant: 400
Unité: True
Unité: False</t>
  </si>
  <si>
    <t>(47) Identification remorque=EQUIPMENT_NAME: 2041</t>
  </si>
  <si>
    <t>(40) V.A.D.=EQUIPMENT_NAME: 2041</t>
  </si>
  <si>
    <t>(1000) Formation Hors-Connexion=NOTE: formation matière dangeureuse</t>
  </si>
  <si>
    <t>(42) Atteler=EQUIPMENT_NAME: 2086</t>
  </si>
  <si>
    <t>(40) V.A.D.=VEHICLE_NO: 2016257</t>
  </si>
  <si>
    <t>(40) V.A.D.=EQUIPMENT_NAME: 2086</t>
  </si>
  <si>
    <t>(42) Atteler=No commande: 85173
Nom du client: siemens
ATELER: True
DÉTELER: False
Voyage: Oversize
SUPERLOAD: True
Largeur pi-po: 14
Longueur pi-po: 77
Hauteur pi-po: 13.6
Odomètre: 164117.125</t>
  </si>
  <si>
    <t xml:space="preserve">(53) Attente Layover=No commande: 85173
LAYOVER: Surdimensionné
Commentaires: plus douanes oublié de le mettre en passant les douanes </t>
  </si>
  <si>
    <t>(42) Atteler=No commande: 85173
Nom du client: marmen
ATELER: False
DÉTELER: False
Voyage: Régulier
SUPERLOAD: False
Largeur pi-po: 14
Longueur pi-po: 77
Hauteur pi-po: 13.6
Odomètre: 164632.625</t>
  </si>
  <si>
    <t>(53) Attente Layover=No commande: 85173
LAYOVER: Surdimensionné
Commentaires: 75:00$</t>
  </si>
  <si>
    <t>(42) Atteler=No commande: 85173
Nom du client: marmen
ATTELER: False
DÉTELER: False
Voyage: Régulier
SUPERLOAD: False
Largeur pi-po: 14
Longueur pi-po: 77
Hauteur pi-po: 13.6
Odomètre: 165224.125</t>
  </si>
  <si>
    <t>(64) Carburant (presser et remplir)=Fournisseur: Shell/Flying J - TCH 
Qte de Carburant: 173.379
Unité: False
Unité: False</t>
  </si>
  <si>
    <t>(42) Atteler=No commande: 85173
Nom du client: marmen
ATTELER: False
DÉTELER: False
Voyage: Surdimensionné
SUPERLOAD: False
Largeur pi-po: 14
Longueur pi-po: 77
Hauteur pi-po: 13.6
Note: mardi et mercredi jai oublié e mentionné mon over size
Odomètre: 165845</t>
  </si>
  <si>
    <t>(51) Décharger=No commande: 85173
Voyage: Surdimensionné
Nom du client: siemens
TOILE: True
TWIC: False
PRIME N.Y: False
Signature B/L: Oui</t>
  </si>
  <si>
    <t>(64) Carburant (presser et remplir)=Fournisseur: Shell/Flying J - TCH 
Qte de Carburant: 138.731
Unité: False
Unité: False</t>
  </si>
  <si>
    <t>(49) Charger=No commande: 85484
Nom du client: dundack marine
TOILE: False
TWIC: True
PRIME N.Y: False
Signature B/L: Oui</t>
  </si>
  <si>
    <t>(64) Carburant (presser et remplir)=Fournisseur: Gasboy - COURS EXPRESS MONDOR
Qte de Carburant: 466
Unité: True
D.E.F.: 13.194
Unité: False</t>
  </si>
  <si>
    <t>(42) Atteler=No commande: 85173
Nom du client: Hewitt
ATTELER: False
DÉTELER: True
Voyage: Régulier
SUPERLOAD: true
Largeur pi-po: 102
Longueur pi-po: 000777
Hauteur pi-po: 1302
Odomètre: 167669</t>
  </si>
  <si>
    <t>(42) Atteler=No commande: 00000
Nom du client: bibeau
ATTELER: False
DÉTELER: False
Voyage: Régulier
SUPERLOAD: False
Largeur pi-po: 00000
Longueur pi-po: 00000
Hauteur pi-po: 00000
Odomètre: 167669</t>
  </si>
  <si>
    <t>(47) Identification remorque=EQUIPMENT_NAME: 20199</t>
  </si>
  <si>
    <t>(40) V.A.D.=VEHICLE_NO: 2014195</t>
  </si>
  <si>
    <t>(40) V.A.D.=EQUIPMENT_NAME: 20199</t>
  </si>
  <si>
    <t>(51) Décharger=No commande: 85234
Déchargement : Régulier
Nom du client: insta---mix--toronto---ont
TOILE: False
TWIC: False
PRIME N.Y: False
Signature B/L: Oui</t>
  </si>
  <si>
    <t>(49) Charger=No commande: 85257
Nom du client: kewitt_----puslinch---ont
TOILE: False
TWIC: False
PRIME N.Y: False
Signature B/L: Oui</t>
  </si>
  <si>
    <t>(49) Charger=No commande: 85257
Nom du client: kewitt---puslinch--o nt
TOILE: False
TWIC: False
PRIME N.Y: False
Signature B/L: Oui</t>
  </si>
  <si>
    <t>(64) Carburant (presser et remplir)=Fournisseur: Pétro Canada - SUPERPASS 
Qte de Carburant: 301
Unité: False
D.E.F.: 0
Unité: True
Commentaires: flyiin--g---napanee--onth</t>
  </si>
  <si>
    <t>(51) Décharger=No commande: 85257
Déchargement : Oversize
Nom du client: kewitt---boisbriand---p
TOILE: False
TWIC: False
PRIME N.Y: False
Signature B/L: Oui</t>
  </si>
  <si>
    <t>(49) Charger=No commande: 85366
Nom du client: prod---margiric---laval---pq---overzize----9_pied--5pc
TOILE: False
TWIC: False
PRIME N.Y: False
Signature B/L: Oui</t>
  </si>
  <si>
    <t>(51) Décharger=No commande: 85339
Déchargement : Oversize
TOILE: True
TWIC: False
PRIME N.Y: False
Signature B/L: Oui</t>
  </si>
  <si>
    <t>(51) Décharger=No commande: 85366
Déchargement : Oversize
Nom du client: margiric----chatham--ont
TOILE: False
TWIC: False
PRIME N.Y: False
Signature B/L: Oui</t>
  </si>
  <si>
    <t>(64) Carburant (presser et remplir)=Fournisseur: Pétro Canada - SUPERPASS 
Qte de Carburant: 151
Unité: True
D.E.F.: 0
Unité: False
Commentaires: london---ont</t>
  </si>
  <si>
    <t>(64) Carburant (presser et remplir)=Fournisseur: Pétro Canada - SUPERPASS 
Qte de Carburant: 300
Unité: True
D.E.F.: 29
Unité: True
Commentaires: napanee--ont---flying-j</t>
  </si>
  <si>
    <t>(51) Décharger=No commande: 85407
Déchargement : Régulier
Nom du client: hewitt---ottawA--ont
TOILE: False
TWIC: False
PRIME N.Y: False
Signature B/L: Oui</t>
  </si>
  <si>
    <t>(47) Identification remorque=EQUIPMENT_NAME: 20229</t>
  </si>
  <si>
    <t>(42) Atteler=No commande: 85363
Nom du client: almac
ATELER: True
DÉTELER: False
Voyage: Régulier
SUPERLOAD: False
Largeur pi-po: 8.6
Longueur pi-po: 77
Hauteur pi-po: 13.6
Odomètre: 486899.5</t>
  </si>
  <si>
    <t>(40) V.A.D.=VEHICLE_NO: 2015218</t>
  </si>
  <si>
    <t>(40) V.A.D.=EQUIPMENT_NAME: 20229</t>
  </si>
  <si>
    <t>(47) Identification remorque=EQUIPMENT_NAME: 20201</t>
  </si>
  <si>
    <t>(43) Dételer=EQUIPMENT_NAME: 20201</t>
  </si>
  <si>
    <t>(47) Identification remorque=EQUIPMENT_NAME: 20202</t>
  </si>
  <si>
    <t>(43) Dételer=EQUIPMENT_NAME: 20202</t>
  </si>
  <si>
    <t>(47) Identification remorque=EQUIPMENT_NAME: 20203</t>
  </si>
  <si>
    <t>(43) Dételer=EQUIPMENT_NAME: 20203</t>
  </si>
  <si>
    <t>(47) Identification remorque=EQUIPMENT_NAME: 20220</t>
  </si>
  <si>
    <t>(43) Dételer=EQUIPMENT_NAME: 20220</t>
  </si>
  <si>
    <t>(47) Identification remorque=EQUIPMENT_NAME: 20221</t>
  </si>
  <si>
    <t>(43) Dételer=EQUIPMENT_NAME: 20221</t>
  </si>
  <si>
    <t>(47) Identification remorque=EQUIPMENT_NAME: 930222</t>
  </si>
  <si>
    <t>(43) Dételer=EQUIPMENT_NAME: 930222</t>
  </si>
  <si>
    <t>(47) Identification remorque=EQUIPMENT_NAME: 2092</t>
  </si>
  <si>
    <t>(43) Dételer=EQUIPMENT_NAME: 2092</t>
  </si>
  <si>
    <t>(47) Identification remorque=EQUIPMENT_NAME: 2023</t>
  </si>
  <si>
    <t>(43) Dételer=EQUIPMENT_NAME: 2023</t>
  </si>
  <si>
    <t>(47) Identification remorque=EQUIPMENT_NAME: 20125</t>
  </si>
  <si>
    <t>(43) Dételer=EQUIPMENT_NAME: 20125</t>
  </si>
  <si>
    <t>(47) Identification remorque=EQUIPMENT_NAME: 9809</t>
  </si>
  <si>
    <t>(43) Dételer=EQUIPMENT_NAME: 9809</t>
  </si>
  <si>
    <t>(47) Identification remorque=EQUIPMENT_NAME: 9810</t>
  </si>
  <si>
    <t>(43) Dételer=EQUIPMENT_NAME: 9810</t>
  </si>
  <si>
    <t>(47) Identification remorque=EQUIPMENT_NAME: 2019</t>
  </si>
  <si>
    <t>(43) Dételer=EQUIPMENT_NAME: 2019</t>
  </si>
  <si>
    <t>(47) Identification remorque=EQUIPMENT_NAME: 5363</t>
  </si>
  <si>
    <t>(43) Dételer=EQUIPMENT_NAME: 5363</t>
  </si>
  <si>
    <t>(47) Identification remorque=EQUIPMENT_NAME: 2084</t>
  </si>
  <si>
    <t>(43) Dételer=EQUIPMENT_NAME: 2084</t>
  </si>
  <si>
    <t>(47) Identification remorque=EQUIPMENT_NAME: 20100</t>
  </si>
  <si>
    <t>(43) Dételer=EQUIPMENT_NAME: 20100</t>
  </si>
  <si>
    <t>(43) Dételer=EQUIPMENT_NAME: 20229</t>
  </si>
  <si>
    <t>(47) Identification remorque=EQUIPMENT_NAME: Location</t>
  </si>
  <si>
    <t>(43) Dételer=EQUIPMENT_NAME: Location</t>
  </si>
  <si>
    <t>(47) Identification remorque=EQUIPMENT_NAME: sd532290</t>
  </si>
  <si>
    <t>(40) V.A.D.=EQUIPMENT_NAME: sd532290</t>
  </si>
  <si>
    <t>(45) T.L.C.=Note (optionelle): ctpat</t>
  </si>
  <si>
    <t>(54) Attente en service=No commande: 85363
CLIENT: almac
Contrôle routier: False
Douane: True
Traversier: False</t>
  </si>
  <si>
    <t>(64) Carburant (presser et remplir)=Fournisseur: Shell/Flying J - TCH 
Qte de Carburant: 156
Unité: False
Unité: False
Commentaires: +TLC</t>
  </si>
  <si>
    <t>(51) Décharger=No commande: 85363
Voyage: Régulier
Nom du client: seneca tank
TOILE: False
TWIC: False
PRIME N.Y: False
Signature B/L: Oui</t>
  </si>
  <si>
    <t>(53) Attente Layover=No commande: 85160
Largeur pi-po: 00
LAYOVER: Fin de semaine
Commentaires: 3 jours</t>
  </si>
  <si>
    <t>(1000) Formation Hors-Connexion=</t>
  </si>
  <si>
    <t>(40) V.A.D.=VEHICLE_NO: 2016236</t>
  </si>
  <si>
    <t>(42) Atteler=EQUIPMENT_NAME: sd533289</t>
  </si>
  <si>
    <t>(40) V.A.D.=EQUIPMENT_NAME: sd533289</t>
  </si>
  <si>
    <t>(49) Charger=No commande: 85286
Nom du client: mometal
TOILE: False
TWIC: False
PRIME N.Y: False
Signature B/L: Oui</t>
  </si>
  <si>
    <t>(51) Décharger=No commande: 85286
Voyage: Régulier
Nom du client: mometal
TOILE: False
TWIC: False
PRIME N.Y: False
Signature B/L: Oui</t>
  </si>
  <si>
    <t>(4) Pause=Note (optionelle): 4h37mn d attente garage kw camion en panne</t>
  </si>
  <si>
    <t>(42) Atteler=EQUIPMENT_NAME: sd532291</t>
  </si>
  <si>
    <t>(43) Dételer=EQUIPMENT_NAME: sd533289</t>
  </si>
  <si>
    <t>(40) V.A.D.=EQUIPMENT_NAME: sd532291</t>
  </si>
  <si>
    <t>(49) Charger=No commande: 85275
Nom du client: mondor
TOILE: False
TWIC: False
PRIME N.Y: False
Signature B/L: Oui</t>
  </si>
  <si>
    <t>(64) Carburant (presser et remplir)=Fournisseur: Gasboy - COURS EXPRESS MONDOR
Qte de Carburant: 596.2
Unité: True
Unité: False</t>
  </si>
  <si>
    <t>(42) Atteler=EQUIPMENT_NAME: SD482241</t>
  </si>
  <si>
    <t>(43) Dételer=EQUIPMENT_NAME: sd532291</t>
  </si>
  <si>
    <t>(40) V.A.D.=EQUIPMENT_NAME: SD482241</t>
  </si>
  <si>
    <t>(42) Atteler=EQUIPMENT_NAME: 20233</t>
  </si>
  <si>
    <t>(43) Dételer=EQUIPMENT_NAME: SD482241</t>
  </si>
  <si>
    <t>(42) Atteler=No commande: 85198
Nom du client: stepp équipement
ATELER: False
DÉTELER: False
Voyage: Régulier
SUPERLOAD: False
Largeur pi-po: 9.4
Longueur pi-po: 00
Hauteur pi-po: 13.9
Odomètre: 197012.125</t>
  </si>
  <si>
    <t>(28) Over-size=No commande: 85198
Nom du client: labrie
ATELER: False
Voyage : Oversize: True
SUPERLOAD: False
TOILE: False
TWIC: False
PRIME N.Y: False
Hauteur pi-po: 13.9
Largeur pi-po: 9.4
Longueur pi-po: 000
Poids steering: 0000
Type unitaire: False
Poids Drive 1: 0000
Type unitaire: False
Poids remorque: 0000
Type unitaire: False
Vérifier permis: True
Vérifier itinéraire: True
Vérifier prov. sheet: True
Inst. bannières (D): True
Inst. lumières 360: True
Inst. drapeaux: True
Inst. clignotants: True
Escorte: False
No pick-up: 000
Fourn. escorte: ooo
Odomètre: 197012.125</t>
  </si>
  <si>
    <t>(53) Attente Layover=No commande: 85198
LAYOVER: Surdimensionné</t>
  </si>
  <si>
    <t>(40) V.A.D.=EQUIPMENT_NAME: 20233</t>
  </si>
  <si>
    <t>(51) Décharger=No commande: 85198
Voyage: Régulier
Nom du client: labrie
TOILE: False
TWIC: False
PRIME N.Y: False
Signature B/L: Oui</t>
  </si>
  <si>
    <t>(49) Charger=No commande: 999999
Nom du client: labrie
TOILE: False
TWIC: False
PRIME N.Y: False
Signature B/L: Oui</t>
  </si>
  <si>
    <t>(42) Atteler=EQUIPMENT_NAME: 20201</t>
  </si>
  <si>
    <t>(43) Dételer=EQUIPMENT_NAME: 20233</t>
  </si>
  <si>
    <t>(40) V.A.D.=EQUIPMENT_NAME: 20201</t>
  </si>
  <si>
    <t>(64) Carburant (presser et remplir)=Fournisseur: Gasboy - COURS EXPRESS MONDOR
Unité: False
Unité: False</t>
  </si>
  <si>
    <t>(64) Carburant (presser et remplir)=Fournisseur: Pétro Canada - SUPERPASS 
Qte de Carburant: 462.1
Unité: True
Unité: False</t>
  </si>
  <si>
    <t>(3) Fin travail=Note (optionelle): je nai pas fait les photos avec la tablette  ereure de manip je les aient fait avec mon cel et envoyé a eric</t>
  </si>
  <si>
    <t>(42) Atteler=EQUIPMENT_NAME: 2084</t>
  </si>
  <si>
    <t>(40) V.A.D.=EQUIPMENT_NAME: 2084</t>
  </si>
  <si>
    <t>(40) V.A.D.=VEHICLE_NO: 2013160</t>
  </si>
  <si>
    <t>(53) Attente Layover=No commande: 84857
LAYOVER: Journée non complète</t>
  </si>
  <si>
    <t>(42) Atteler=EQUIPMENT_NAME: 2048</t>
  </si>
  <si>
    <t>(40) V.A.D.=EQUIPMENT_NAME: 2048</t>
  </si>
  <si>
    <t>(51) Décharger=No commande: 84857
Déchargement : Régulier
Nom du client: lucky's
TOILE: False
TWIC: False
PRIME N.Y: False
Signature B/L: Oui</t>
  </si>
  <si>
    <t>(51) Décharger=No commande: 84857
Déchargement : Régulier
Nom du client: j c madigan
TOILE: False
TWIC: False
PRIME N.Y: False
Signature B/L: Oui</t>
  </si>
  <si>
    <t>(43) Dételer=EQUIPMENT_NAME: 2048</t>
  </si>
  <si>
    <t>(64) Carburant (presser et remplir)=Fournisseur: Gasboy - COURS EXPRESS MONDOR
Qte de Carburant: 400.1
Unité: True
Unité: False
Commentaires: .</t>
  </si>
  <si>
    <t>(42) Atteler=EQUIPMENT_NAME: 20181</t>
  </si>
  <si>
    <t>(40) V.A.D.=EQUIPMENT_NAME: 20181</t>
  </si>
  <si>
    <t>(54) Attente en service=No commande: 85307
ATTENTE: Début de l'attente
Type d'attente: Attente au déchargement
TYPE_VOYAGE: True
Nom du client: master/st-aubin morrison/ippolito's</t>
  </si>
  <si>
    <t>(51) Décharger=No commande: 85307
Déchargement : Régulier
Nom du client: master/st-aubin morrison/ippolito's
TOILE: False
TWIC: False
PRIME N.Y: False
Signature B/L: Oui</t>
  </si>
  <si>
    <t>(54) Attente en service=No commande: 85307
ATTENTE: Début de l'attente
Type d'attente: Attente au déchargement
TYPE_VOYAGE: True
Nom du client: master/ st-aubin Morrison/ ippolito's</t>
  </si>
  <si>
    <t>(49) Charger=No commande: 85425
Nom du client: janco
TOILE: True
TWIC: False
PRIME N.Y: False
Signature B/L: Oui</t>
  </si>
  <si>
    <t>(64) Carburant (presser et remplir)=Fournisseur: Shell/Flying J - TCH 
Qte de Carburant: 305
Unité: True
Unité: False</t>
  </si>
  <si>
    <t>(53) Attente Layover=No commande: 85425
LAYOVER: Journée non complète</t>
  </si>
  <si>
    <t>(51) Décharger=No commande: 85425
Déchargement : Régulier
Nom du client: metal u.p.
TOILE: True
TWIC: False
PRIME N.Y: False
Signature B/L: Oui</t>
  </si>
  <si>
    <t>(43) Dételer=EQUIPMENT_NAME: 20181</t>
  </si>
  <si>
    <t>(64) Carburant (presser et remplir)=Fournisseur: Gasboy - COURS EXPRESS MONDOR
Qte de Carburant: 226.6
Unité: True
Unité: False</t>
  </si>
  <si>
    <t>(42) Atteler=EQUIPMENT_NAME: 20185</t>
  </si>
  <si>
    <t>(40) V.A.D.=EQUIPMENT_NAME: 20185</t>
  </si>
  <si>
    <t>(54) Attente en service=No commande: 85500
ATTENTE: Début de l'attente
Type d'attente: Attente au déchargement
TYPE_VOYAGE: True
Nom du client: kersa paterson</t>
  </si>
  <si>
    <t>(51) Décharger=No commande: 85500
Déchargement : Régulier
Nom du client: kersa Paterson
TOILE: False
TWIC: False
PRIME N.Y: False
Signature B/L: Oui</t>
  </si>
  <si>
    <t>(43) Dételer=EQUIPMENT_NAME: 20185</t>
  </si>
  <si>
    <t>(64) Carburant (presser et remplir)=Fournisseur: Gasboy - COURS EXPRESS MONDOR
Qte de Carburant: 181.1
Unité: True
D.E.F.: 7.232
Unité: False</t>
  </si>
  <si>
    <t>Prime surdimension 12' et moin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</si>
</sst>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)\ _$_ ;_ * \(#,##0\)\ _$_ ;_ * &quot;-&quot;_)\ _$_ ;_ @_ "/>
    <numFmt numFmtId="43" formatCode="_ * #,##0.00_)\ _$_ ;_ * \(#,##0.00\)\ _$_ ;_ * &quot;-&quot;??_)\ _$_ ;_ @_ "/>
    <numFmt numFmtId="164" formatCode="h:mm;@"/>
    <numFmt numFmtId="165" formatCode="0.0"/>
    <numFmt numFmtId="166" formatCode="m/d/yyyy\ h:mm:ss\ AM/PM"/>
    <numFmt numFmtId="167" formatCode="[$-F400]h:mm:ss\ AM/PM"/>
  </numFmts>
  <fonts count="15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0" tint="-4.9989318521683403E-2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</font>
    <font>
      <i/>
      <sz val="14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9" fillId="0" borderId="0"/>
    <xf numFmtId="0" fontId="5" fillId="0" borderId="0"/>
    <xf numFmtId="0" fontId="5" fillId="0" borderId="0"/>
  </cellStyleXfs>
  <cellXfs count="169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22" fontId="1" fillId="0" borderId="0" xfId="0" applyNumberFormat="1" applyFont="1" applyFill="1" applyAlignment="1">
      <alignment horizontal="center"/>
    </xf>
    <xf numFmtId="41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0" fillId="0" borderId="0" xfId="0" applyBorder="1"/>
    <xf numFmtId="43" fontId="0" fillId="0" borderId="0" xfId="0" applyNumberFormat="1" applyBorder="1" applyAlignment="1">
      <alignment vertical="center"/>
    </xf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Fill="1"/>
    <xf numFmtId="0" fontId="0" fillId="0" borderId="0" xfId="0" applyFill="1"/>
    <xf numFmtId="0" fontId="2" fillId="0" borderId="0" xfId="0" applyNumberFormat="1" applyFont="1" applyFill="1" applyBorder="1" applyAlignment="1">
      <alignment horizontal="center"/>
    </xf>
    <xf numFmtId="41" fontId="2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22" fontId="2" fillId="0" borderId="0" xfId="0" applyNumberFormat="1" applyFont="1" applyFill="1" applyBorder="1" applyAlignment="1">
      <alignment horizontal="center"/>
    </xf>
    <xf numFmtId="41" fontId="1" fillId="0" borderId="0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 vertical="center"/>
    </xf>
    <xf numFmtId="41" fontId="2" fillId="0" borderId="0" xfId="0" applyNumberFormat="1" applyFont="1" applyBorder="1"/>
    <xf numFmtId="22" fontId="2" fillId="0" borderId="0" xfId="0" applyNumberFormat="1" applyFont="1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22" fontId="2" fillId="0" borderId="1" xfId="0" applyNumberFormat="1" applyFont="1" applyFill="1" applyBorder="1" applyAlignment="1">
      <alignment horizontal="center" textRotation="90" wrapText="1"/>
    </xf>
    <xf numFmtId="164" fontId="2" fillId="0" borderId="1" xfId="0" applyNumberFormat="1" applyFont="1" applyFill="1" applyBorder="1" applyAlignment="1">
      <alignment horizontal="center" textRotation="90"/>
    </xf>
    <xf numFmtId="21" fontId="2" fillId="0" borderId="1" xfId="0" applyNumberFormat="1" applyFont="1" applyFill="1" applyBorder="1" applyAlignment="1">
      <alignment horizontal="center" textRotation="90"/>
    </xf>
    <xf numFmtId="14" fontId="2" fillId="0" borderId="1" xfId="0" applyNumberFormat="1" applyFont="1" applyFill="1" applyBorder="1" applyAlignment="1">
      <alignment horizontal="center" textRotation="90"/>
    </xf>
    <xf numFmtId="22" fontId="3" fillId="0" borderId="0" xfId="0" applyNumberFormat="1" applyFont="1" applyFill="1" applyAlignment="1">
      <alignment horizontal="center"/>
    </xf>
    <xf numFmtId="0" fontId="8" fillId="0" borderId="1" xfId="2" applyFont="1" applyBorder="1" applyAlignment="1">
      <alignment horizontal="center" textRotation="90"/>
    </xf>
    <xf numFmtId="41" fontId="2" fillId="0" borderId="1" xfId="0" applyNumberFormat="1" applyFont="1" applyFill="1" applyBorder="1" applyAlignment="1">
      <alignment horizontal="center" textRotation="90"/>
    </xf>
    <xf numFmtId="0" fontId="0" fillId="0" borderId="1" xfId="0" applyBorder="1" applyAlignment="1">
      <alignment horizontal="left" wrapText="1"/>
    </xf>
    <xf numFmtId="46" fontId="0" fillId="0" borderId="1" xfId="0" applyNumberFormat="1" applyBorder="1" applyAlignment="1">
      <alignment horizontal="right" wrapText="1"/>
    </xf>
    <xf numFmtId="165" fontId="0" fillId="0" borderId="1" xfId="0" applyNumberFormat="1" applyBorder="1" applyAlignment="1">
      <alignment horizontal="right" wrapText="1"/>
    </xf>
    <xf numFmtId="0" fontId="0" fillId="0" borderId="0" xfId="0" applyBorder="1"/>
    <xf numFmtId="43" fontId="0" fillId="0" borderId="0" xfId="0" applyNumberFormat="1" applyBorder="1" applyAlignment="1">
      <alignment vertical="center"/>
    </xf>
    <xf numFmtId="41" fontId="0" fillId="0" borderId="0" xfId="0" applyNumberFormat="1" applyBorder="1"/>
    <xf numFmtId="0" fontId="1" fillId="0" borderId="6" xfId="0" applyFont="1" applyBorder="1" applyAlignment="1">
      <alignment vertical="center"/>
    </xf>
    <xf numFmtId="43" fontId="2" fillId="0" borderId="0" xfId="0" applyNumberFormat="1" applyFont="1" applyBorder="1" applyAlignment="1">
      <alignment vertical="center"/>
    </xf>
    <xf numFmtId="43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41" fontId="1" fillId="0" borderId="0" xfId="0" applyNumberFormat="1" applyFont="1" applyBorder="1" applyAlignment="1">
      <alignment horizontal="left"/>
    </xf>
    <xf numFmtId="41" fontId="2" fillId="0" borderId="0" xfId="0" applyNumberFormat="1" applyFont="1" applyBorder="1" applyAlignment="1">
      <alignment horizontal="center"/>
    </xf>
    <xf numFmtId="41" fontId="3" fillId="0" borderId="5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41" fontId="3" fillId="0" borderId="0" xfId="0" applyNumberFormat="1" applyFont="1" applyBorder="1" applyAlignment="1">
      <alignment vertical="center"/>
    </xf>
    <xf numFmtId="1" fontId="3" fillId="0" borderId="0" xfId="0" applyNumberFormat="1" applyFont="1" applyBorder="1" applyAlignment="1"/>
    <xf numFmtId="43" fontId="1" fillId="0" borderId="0" xfId="0" applyNumberFormat="1" applyFont="1" applyBorder="1" applyAlignment="1">
      <alignment vertical="center"/>
    </xf>
    <xf numFmtId="41" fontId="1" fillId="0" borderId="0" xfId="0" applyNumberFormat="1" applyFont="1" applyBorder="1" applyAlignment="1">
      <alignment horizontal="left" vertical="center"/>
    </xf>
    <xf numFmtId="164" fontId="3" fillId="0" borderId="0" xfId="0" applyNumberFormat="1" applyFont="1" applyBorder="1" applyAlignment="1">
      <alignment vertical="center"/>
    </xf>
    <xf numFmtId="43" fontId="4" fillId="0" borderId="0" xfId="0" applyNumberFormat="1" applyFont="1" applyBorder="1" applyAlignment="1">
      <alignment vertical="center"/>
    </xf>
    <xf numFmtId="41" fontId="1" fillId="0" borderId="0" xfId="0" applyNumberFormat="1" applyFont="1" applyBorder="1"/>
    <xf numFmtId="0" fontId="1" fillId="0" borderId="0" xfId="0" applyFont="1" applyBorder="1" applyAlignment="1">
      <alignment horizontal="center" vertical="center"/>
    </xf>
    <xf numFmtId="1" fontId="3" fillId="0" borderId="5" xfId="0" applyNumberFormat="1" applyFont="1" applyBorder="1" applyAlignment="1"/>
    <xf numFmtId="0" fontId="1" fillId="0" borderId="3" xfId="0" applyFont="1" applyBorder="1" applyAlignment="1">
      <alignment horizontal="left" vertical="center"/>
    </xf>
    <xf numFmtId="41" fontId="1" fillId="0" borderId="6" xfId="0" applyNumberFormat="1" applyFont="1" applyBorder="1" applyAlignment="1">
      <alignment horizontal="left" vertical="center"/>
    </xf>
    <xf numFmtId="164" fontId="3" fillId="0" borderId="5" xfId="0" applyNumberFormat="1" applyFont="1" applyBorder="1" applyAlignment="1">
      <alignment vertical="center"/>
    </xf>
    <xf numFmtId="166" fontId="0" fillId="0" borderId="1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textRotation="90"/>
    </xf>
    <xf numFmtId="0" fontId="2" fillId="0" borderId="2" xfId="0" applyFont="1" applyFill="1" applyBorder="1" applyAlignment="1">
      <alignment horizontal="center" textRotation="90" wrapText="1"/>
    </xf>
    <xf numFmtId="22" fontId="2" fillId="0" borderId="2" xfId="0" applyNumberFormat="1" applyFont="1" applyFill="1" applyBorder="1" applyAlignment="1">
      <alignment horizontal="center" textRotation="90" wrapText="1"/>
    </xf>
    <xf numFmtId="21" fontId="2" fillId="0" borderId="2" xfId="0" applyNumberFormat="1" applyFont="1" applyFill="1" applyBorder="1" applyAlignment="1">
      <alignment horizontal="center" textRotation="90" wrapText="1"/>
    </xf>
    <xf numFmtId="164" fontId="2" fillId="0" borderId="2" xfId="0" applyNumberFormat="1" applyFont="1" applyFill="1" applyBorder="1" applyAlignment="1">
      <alignment horizontal="center" textRotation="90" wrapText="1"/>
    </xf>
    <xf numFmtId="164" fontId="0" fillId="0" borderId="0" xfId="0" applyNumberFormat="1" applyFill="1"/>
    <xf numFmtId="164" fontId="0" fillId="0" borderId="1" xfId="0" applyNumberFormat="1" applyFont="1" applyFill="1" applyBorder="1" applyAlignment="1">
      <alignment wrapText="1"/>
    </xf>
    <xf numFmtId="41" fontId="0" fillId="0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41" fontId="3" fillId="0" borderId="5" xfId="0" applyNumberFormat="1" applyFont="1" applyBorder="1" applyAlignment="1">
      <alignment vertical="center"/>
    </xf>
    <xf numFmtId="43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1" fontId="3" fillId="0" borderId="5" xfId="0" applyNumberFormat="1" applyFont="1" applyBorder="1" applyAlignment="1">
      <alignment vertical="center"/>
    </xf>
    <xf numFmtId="43" fontId="1" fillId="0" borderId="0" xfId="0" applyNumberFormat="1" applyFont="1" applyBorder="1" applyAlignment="1">
      <alignment vertical="center"/>
    </xf>
    <xf numFmtId="0" fontId="1" fillId="0" borderId="0" xfId="0" applyFont="1" applyFill="1" applyAlignment="1">
      <alignment horizontal="center"/>
    </xf>
    <xf numFmtId="22" fontId="2" fillId="0" borderId="2" xfId="0" applyNumberFormat="1" applyFont="1" applyFill="1" applyBorder="1" applyAlignment="1">
      <alignment horizontal="center" textRotation="90" wrapText="1"/>
    </xf>
    <xf numFmtId="41" fontId="0" fillId="0" borderId="1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22" fontId="3" fillId="0" borderId="0" xfId="0" applyNumberFormat="1" applyFont="1" applyFill="1" applyAlignment="1">
      <alignment horizontal="center"/>
    </xf>
    <xf numFmtId="15" fontId="3" fillId="0" borderId="4" xfId="0" applyNumberFormat="1" applyFont="1" applyFill="1" applyBorder="1" applyAlignment="1"/>
    <xf numFmtId="0" fontId="0" fillId="0" borderId="0" xfId="0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164" fontId="0" fillId="0" borderId="0" xfId="0" applyNumberFormat="1" applyFill="1" applyAlignment="1">
      <alignment wrapText="1"/>
    </xf>
    <xf numFmtId="164" fontId="1" fillId="0" borderId="0" xfId="0" applyNumberFormat="1" applyFont="1" applyFill="1" applyAlignment="1">
      <alignment horizontal="center" wrapText="1"/>
    </xf>
    <xf numFmtId="0" fontId="1" fillId="0" borderId="0" xfId="0" applyNumberFormat="1" applyFont="1" applyFill="1" applyAlignment="1">
      <alignment horizontal="center" wrapText="1"/>
    </xf>
    <xf numFmtId="0" fontId="1" fillId="0" borderId="0" xfId="0" applyFont="1" applyBorder="1" applyAlignment="1">
      <alignment vertical="center" wrapText="1"/>
    </xf>
    <xf numFmtId="43" fontId="2" fillId="0" borderId="0" xfId="0" applyNumberFormat="1" applyFont="1" applyBorder="1" applyAlignment="1">
      <alignment vertical="center" wrapText="1"/>
    </xf>
    <xf numFmtId="41" fontId="3" fillId="0" borderId="9" xfId="0" applyNumberFormat="1" applyFont="1" applyBorder="1" applyAlignment="1">
      <alignment vertical="center" wrapText="1"/>
    </xf>
    <xf numFmtId="41" fontId="3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horizontal="center" wrapText="1"/>
    </xf>
    <xf numFmtId="41" fontId="1" fillId="0" borderId="0" xfId="0" applyNumberFormat="1" applyFont="1" applyBorder="1" applyAlignment="1">
      <alignment horizontal="left" wrapText="1"/>
    </xf>
    <xf numFmtId="41" fontId="2" fillId="0" borderId="0" xfId="0" applyNumberFormat="1" applyFont="1" applyBorder="1" applyAlignment="1">
      <alignment horizontal="center" wrapText="1"/>
    </xf>
    <xf numFmtId="43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41" fontId="3" fillId="0" borderId="5" xfId="0" applyNumberFormat="1" applyFont="1" applyBorder="1" applyAlignment="1">
      <alignment vertical="center" wrapText="1"/>
    </xf>
    <xf numFmtId="1" fontId="3" fillId="0" borderId="5" xfId="0" applyNumberFormat="1" applyFont="1" applyBorder="1" applyAlignment="1">
      <alignment wrapText="1"/>
    </xf>
    <xf numFmtId="1" fontId="3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3" fillId="0" borderId="0" xfId="0" applyFont="1" applyBorder="1"/>
    <xf numFmtId="22" fontId="2" fillId="0" borderId="0" xfId="0" applyNumberFormat="1" applyFont="1" applyFill="1" applyBorder="1" applyAlignment="1">
      <alignment horizontal="center" textRotation="90" wrapText="1"/>
    </xf>
    <xf numFmtId="0" fontId="2" fillId="0" borderId="0" xfId="0" applyFont="1" applyBorder="1" applyAlignment="1">
      <alignment wrapText="1"/>
    </xf>
    <xf numFmtId="22" fontId="0" fillId="0" borderId="1" xfId="0" applyNumberFormat="1" applyBorder="1" applyAlignment="1">
      <alignment horizontal="right" wrapText="1"/>
    </xf>
    <xf numFmtId="22" fontId="3" fillId="0" borderId="0" xfId="0" applyNumberFormat="1" applyFont="1"/>
    <xf numFmtId="22" fontId="0" fillId="0" borderId="1" xfId="0" applyNumberFormat="1" applyBorder="1" applyAlignment="1">
      <alignment horizontal="center" wrapText="1"/>
    </xf>
    <xf numFmtId="22" fontId="1" fillId="0" borderId="0" xfId="0" applyNumberFormat="1" applyFont="1" applyBorder="1" applyAlignment="1">
      <alignment horizontal="center"/>
    </xf>
    <xf numFmtId="22" fontId="1" fillId="0" borderId="3" xfId="0" applyNumberFormat="1" applyFont="1" applyBorder="1" applyAlignment="1">
      <alignment horizontal="left" vertical="center"/>
    </xf>
    <xf numFmtId="22" fontId="1" fillId="0" borderId="0" xfId="0" applyNumberFormat="1" applyFont="1" applyBorder="1" applyAlignment="1">
      <alignment horizontal="center" vertical="center"/>
    </xf>
    <xf numFmtId="22" fontId="1" fillId="0" borderId="0" xfId="0" applyNumberFormat="1" applyFont="1" applyBorder="1" applyAlignment="1">
      <alignment horizontal="left" vertical="center"/>
    </xf>
    <xf numFmtId="22" fontId="1" fillId="0" borderId="0" xfId="0" applyNumberFormat="1" applyFont="1" applyFill="1" applyAlignment="1">
      <alignment horizontal="center" wrapText="1"/>
    </xf>
    <xf numFmtId="0" fontId="0" fillId="0" borderId="11" xfId="0" applyBorder="1" applyAlignment="1">
      <alignment vertical="top"/>
    </xf>
    <xf numFmtId="0" fontId="0" fillId="0" borderId="11" xfId="0" applyBorder="1" applyAlignment="1">
      <alignment vertical="top" wrapText="1"/>
    </xf>
    <xf numFmtId="22" fontId="0" fillId="0" borderId="11" xfId="0" applyNumberFormat="1" applyBorder="1" applyAlignment="1">
      <alignment vertical="top"/>
    </xf>
    <xf numFmtId="41" fontId="2" fillId="0" borderId="2" xfId="0" applyNumberFormat="1" applyFont="1" applyFill="1" applyBorder="1" applyAlignment="1">
      <alignment horizontal="center" wrapText="1"/>
    </xf>
    <xf numFmtId="41" fontId="2" fillId="0" borderId="2" xfId="0" applyNumberFormat="1" applyFont="1" applyFill="1" applyBorder="1" applyAlignment="1">
      <alignment wrapText="1"/>
    </xf>
    <xf numFmtId="0" fontId="2" fillId="0" borderId="0" xfId="0" applyFont="1"/>
    <xf numFmtId="22" fontId="10" fillId="0" borderId="11" xfId="0" applyNumberFormat="1" applyFont="1" applyBorder="1" applyAlignment="1">
      <alignment horizontal="left" vertical="top" wrapText="1"/>
    </xf>
    <xf numFmtId="0" fontId="10" fillId="0" borderId="11" xfId="0" applyFont="1" applyBorder="1" applyAlignment="1">
      <alignment vertical="top" wrapText="1"/>
    </xf>
    <xf numFmtId="22" fontId="0" fillId="0" borderId="11" xfId="0" applyNumberFormat="1" applyBorder="1" applyAlignment="1">
      <alignment horizontal="left" vertical="top" wrapText="1"/>
    </xf>
    <xf numFmtId="46" fontId="0" fillId="0" borderId="11" xfId="0" applyNumberFormat="1" applyBorder="1" applyAlignment="1">
      <alignment horizontal="left" vertical="top" wrapText="1"/>
    </xf>
    <xf numFmtId="165" fontId="0" fillId="0" borderId="11" xfId="0" applyNumberFormat="1" applyBorder="1" applyAlignment="1">
      <alignment horizontal="left" vertical="top" wrapText="1"/>
    </xf>
    <xf numFmtId="22" fontId="0" fillId="0" borderId="11" xfId="0" applyNumberFormat="1" applyBorder="1" applyAlignment="1">
      <alignment vertical="top" wrapText="1"/>
    </xf>
    <xf numFmtId="22" fontId="10" fillId="0" borderId="11" xfId="0" applyNumberFormat="1" applyFont="1" applyBorder="1" applyAlignment="1">
      <alignment horizontal="left" vertical="top"/>
    </xf>
    <xf numFmtId="0" fontId="10" fillId="0" borderId="11" xfId="0" applyFont="1" applyBorder="1" applyAlignment="1">
      <alignment vertical="top"/>
    </xf>
    <xf numFmtId="22" fontId="0" fillId="0" borderId="11" xfId="0" applyNumberFormat="1" applyBorder="1" applyAlignment="1">
      <alignment horizontal="left" vertical="top"/>
    </xf>
    <xf numFmtId="46" fontId="0" fillId="0" borderId="11" xfId="0" applyNumberFormat="1" applyBorder="1" applyAlignment="1">
      <alignment horizontal="left" vertical="top"/>
    </xf>
    <xf numFmtId="165" fontId="0" fillId="0" borderId="11" xfId="0" applyNumberFormat="1" applyBorder="1" applyAlignment="1">
      <alignment horizontal="left" vertical="top"/>
    </xf>
    <xf numFmtId="164" fontId="3" fillId="0" borderId="4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 wrapText="1"/>
    </xf>
    <xf numFmtId="0" fontId="11" fillId="0" borderId="0" xfId="0" applyFont="1"/>
    <xf numFmtId="22" fontId="2" fillId="0" borderId="1" xfId="0" applyNumberFormat="1" applyFont="1" applyFill="1" applyBorder="1" applyAlignment="1">
      <alignment horizontal="center" wrapText="1"/>
    </xf>
    <xf numFmtId="41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21" fontId="2" fillId="0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14" fontId="2" fillId="0" borderId="2" xfId="0" applyNumberFormat="1" applyFont="1" applyFill="1" applyBorder="1" applyAlignment="1">
      <alignment horizontal="center" textRotation="90"/>
    </xf>
    <xf numFmtId="0" fontId="0" fillId="0" borderId="12" xfId="0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0" fillId="0" borderId="12" xfId="0" applyBorder="1" applyAlignment="1">
      <alignment vertical="top"/>
    </xf>
    <xf numFmtId="0" fontId="10" fillId="0" borderId="12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/>
    <xf numFmtId="167" fontId="2" fillId="0" borderId="1" xfId="0" applyNumberFormat="1" applyFont="1" applyFill="1" applyBorder="1" applyAlignment="1">
      <alignment horizontal="center"/>
    </xf>
    <xf numFmtId="14" fontId="2" fillId="0" borderId="10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15" fontId="3" fillId="0" borderId="4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165" fontId="1" fillId="0" borderId="3" xfId="0" applyNumberFormat="1" applyFont="1" applyBorder="1" applyAlignment="1">
      <alignment horizontal="center" wrapText="1"/>
    </xf>
    <xf numFmtId="165" fontId="1" fillId="0" borderId="6" xfId="0" applyNumberFormat="1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1" fontId="1" fillId="0" borderId="3" xfId="0" applyNumberFormat="1" applyFont="1" applyBorder="1" applyAlignment="1">
      <alignment horizontal="left" vertical="center"/>
    </xf>
    <xf numFmtId="41" fontId="1" fillId="0" borderId="6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8">
    <cellStyle name="Normal" xfId="0" builtinId="0"/>
    <cellStyle name="Normal 2" xfId="3"/>
    <cellStyle name="Normal 3" xfId="2"/>
    <cellStyle name="Normal 4" xfId="1"/>
    <cellStyle name="Normal 5" xfId="4"/>
    <cellStyle name="Normal 5 2" xfId="5"/>
    <cellStyle name="Normal 5 2 2" xfId="7"/>
    <cellStyle name="Normal 5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rgb="FF00B050"/>
    <pageSetUpPr fitToPage="1"/>
  </sheetPr>
  <dimension ref="A1:AA35"/>
  <sheetViews>
    <sheetView view="pageBreakPreview" zoomScaleNormal="100" zoomScaleSheetLayoutView="100" workbookViewId="0">
      <selection activeCell="M3" sqref="M3"/>
    </sheetView>
  </sheetViews>
  <sheetFormatPr baseColWidth="10" defaultRowHeight="21" x14ac:dyDescent="0.35"/>
  <cols>
    <col min="1" max="1" width="20.140625" style="6" customWidth="1"/>
    <col min="2" max="2" width="20" style="4" customWidth="1"/>
    <col min="3" max="3" width="8.5703125" style="5" customWidth="1"/>
    <col min="4" max="4" width="10" style="5" customWidth="1"/>
    <col min="5" max="5" width="16.7109375" style="5" customWidth="1"/>
    <col min="6" max="6" width="9.140625" style="5" customWidth="1"/>
    <col min="7" max="7" width="29.85546875" style="5" customWidth="1"/>
    <col min="8" max="8" width="5.28515625" style="12" customWidth="1"/>
    <col min="9" max="9" width="6.140625" style="65" customWidth="1"/>
    <col min="10" max="10" width="5.28515625" style="1" customWidth="1"/>
    <col min="11" max="11" width="8.28515625" style="3" customWidth="1"/>
    <col min="12" max="12" width="5.28515625" style="12" customWidth="1"/>
    <col min="13" max="13" width="8.28515625" style="3" customWidth="1"/>
    <col min="14" max="14" width="5.28515625" style="12" customWidth="1"/>
    <col min="15" max="15" width="9" style="1" customWidth="1"/>
    <col min="16" max="16" width="8.42578125" style="1" customWidth="1"/>
    <col min="17" max="17" width="5.28515625" style="12" customWidth="1"/>
    <col min="18" max="18" width="7.7109375" style="2" customWidth="1"/>
    <col min="19" max="19" width="11" style="1" customWidth="1"/>
    <col min="20" max="20" width="6.7109375" style="1" customWidth="1"/>
    <col min="21" max="21" width="6.7109375" style="76" customWidth="1"/>
    <col min="22" max="23" width="7" customWidth="1"/>
    <col min="24" max="27" width="11.42578125" style="33"/>
  </cols>
  <sheetData>
    <row r="1" spans="1:27" s="10" customFormat="1" ht="21.75" customHeight="1" x14ac:dyDescent="0.4">
      <c r="B1" s="27"/>
      <c r="D1" s="15"/>
      <c r="E1" s="15"/>
      <c r="F1" s="15"/>
      <c r="G1" s="80" t="s">
        <v>7</v>
      </c>
      <c r="I1" s="82"/>
      <c r="J1" s="15"/>
      <c r="K1" s="59"/>
      <c r="L1" s="11"/>
      <c r="M1" s="80"/>
      <c r="N1" s="82"/>
      <c r="O1" s="153">
        <f ca="1">TODAY()-WEEKDAY(TODAY())-6</f>
        <v>42540</v>
      </c>
      <c r="P1" s="153"/>
      <c r="Q1" s="153"/>
      <c r="R1" s="153"/>
      <c r="S1" s="82" t="s">
        <v>36</v>
      </c>
      <c r="T1" s="153">
        <f ca="1">O1+6</f>
        <v>42546</v>
      </c>
      <c r="U1" s="153"/>
      <c r="V1" s="153"/>
      <c r="X1" s="105"/>
      <c r="Y1" s="105"/>
      <c r="Z1" s="105"/>
      <c r="AA1" s="105"/>
    </row>
    <row r="2" spans="1:27" ht="140.25" customHeight="1" x14ac:dyDescent="0.25">
      <c r="A2" s="23" t="s">
        <v>6</v>
      </c>
      <c r="B2" s="28" t="s">
        <v>12</v>
      </c>
      <c r="C2" s="29" t="s">
        <v>13</v>
      </c>
      <c r="D2" s="29" t="s">
        <v>14</v>
      </c>
      <c r="E2" s="24" t="s">
        <v>15</v>
      </c>
      <c r="F2" s="25" t="s">
        <v>5</v>
      </c>
      <c r="G2" s="26" t="s">
        <v>16</v>
      </c>
      <c r="H2" s="63" t="s">
        <v>34</v>
      </c>
      <c r="I2" s="64" t="s">
        <v>35</v>
      </c>
      <c r="J2" s="62" t="s">
        <v>33</v>
      </c>
      <c r="K2" s="60" t="s">
        <v>28</v>
      </c>
      <c r="L2" s="62" t="s">
        <v>23</v>
      </c>
      <c r="M2" s="60" t="s">
        <v>27</v>
      </c>
      <c r="N2" s="62" t="s">
        <v>1</v>
      </c>
      <c r="O2" s="62" t="s">
        <v>24</v>
      </c>
      <c r="P2" s="77" t="s">
        <v>25</v>
      </c>
      <c r="Q2" s="62" t="s">
        <v>32</v>
      </c>
      <c r="R2" s="61" t="s">
        <v>29</v>
      </c>
      <c r="S2" s="62" t="s">
        <v>30</v>
      </c>
      <c r="T2" s="62" t="s">
        <v>31</v>
      </c>
      <c r="U2" s="77" t="s">
        <v>26</v>
      </c>
      <c r="V2" s="62" t="s">
        <v>22</v>
      </c>
      <c r="W2" s="77" t="s">
        <v>21</v>
      </c>
      <c r="X2" s="106"/>
      <c r="Y2" s="106"/>
      <c r="Z2" s="106"/>
      <c r="AA2" s="106"/>
    </row>
    <row r="3" spans="1:27" s="9" customFormat="1" ht="18.75" x14ac:dyDescent="0.3">
      <c r="A3" s="56"/>
      <c r="B3" s="30"/>
      <c r="C3" s="31"/>
      <c r="D3" s="32"/>
      <c r="E3" s="30"/>
      <c r="F3" s="30"/>
      <c r="G3" s="30"/>
      <c r="H3" s="78" t="str">
        <f>IF(ISERROR(SEARCH("ATTENTE",$G3)),"",C300)</f>
        <v/>
      </c>
      <c r="I3" s="66" t="str">
        <f>IF(ISERROR(SEARCH("Travail de cours",$G3)),"",1)</f>
        <v/>
      </c>
      <c r="J3" s="78"/>
      <c r="K3" s="78" t="str">
        <f>IF(ISERROR(SEARCH("Douane:True",$G3)),"",1)</f>
        <v/>
      </c>
      <c r="L3" s="68"/>
      <c r="M3" s="78">
        <f>IF(COUNTIF($G3,"*toile:true*"),1,0)+IF(COUNTIF(B3,"*charge*"),1,0)+IF(COUNTIF(B3,"*déchargr*"),1,0)</f>
        <v>0</v>
      </c>
      <c r="N3" s="67" t="str">
        <f>IF(ISERROR(SEARCH("TWIC:True",$G3)),"",1)</f>
        <v/>
      </c>
      <c r="O3" s="78">
        <f>IFERROR(MID($G3,FIND("Largeur pi-po",$G3,1)+14,FIND("Longueur pi-po",$G3,1)-FIND("Largeur pi-po",$G3,1)-14),)</f>
        <v>0</v>
      </c>
      <c r="P3" s="78">
        <f>IFERROR(MID($G3,FIND("LARGEUR_DIM",$G3,1)+12,FIND("LONGEUR_DIM",$G3,1)-FIND("LARGEUR_DIM",$G3,1)-12),)</f>
        <v>0</v>
      </c>
      <c r="Q3" s="67" t="str">
        <f>IF(ISERROR(SEARCH("PRIME N.Y:True",$G3)),"",1)</f>
        <v/>
      </c>
      <c r="R3" s="78" t="str">
        <f t="shared" ref="R3:R4" si="0">IF(ISERROR(SEARCH("Journée non complète",$G3)),"",1)</f>
        <v/>
      </c>
      <c r="S3" s="78" t="str">
        <f t="shared" ref="S3:S4" si="1">IF(ISERROR(SEARCH("1 Journée compète semaine",$G3)),"",1)</f>
        <v/>
      </c>
      <c r="T3" s="78" t="str">
        <f t="shared" ref="T3:T4" si="2">IF(ISERROR(SEARCH("Fin de semaine",$G3)),"",1)</f>
        <v/>
      </c>
      <c r="U3" s="78"/>
      <c r="V3" s="68"/>
      <c r="W3" s="68" t="str">
        <f>IF(ISERROR(SEARCH("Voyage:Oversize",$G3)),"",D3)</f>
        <v/>
      </c>
      <c r="X3" s="107" t="str">
        <f>IF(ISERROR(SEARCH("ODOMETRE",$G3)),"",D3)</f>
        <v/>
      </c>
      <c r="Y3" s="107"/>
      <c r="Z3" s="107"/>
      <c r="AA3" s="107"/>
    </row>
    <row r="4" spans="1:27" s="58" customFormat="1" ht="30" x14ac:dyDescent="0.25">
      <c r="A4" s="108"/>
      <c r="B4" s="30"/>
      <c r="C4" s="31"/>
      <c r="D4" s="32"/>
      <c r="E4" s="30"/>
      <c r="F4" s="30"/>
      <c r="G4" s="30"/>
      <c r="H4" s="78" t="str">
        <f>IF(ISERROR(SEARCH("ATTENTE",$G4)),"",C301)</f>
        <v/>
      </c>
      <c r="I4" s="66" t="str">
        <f>IF(ISERROR(SEARCH("Travail de cours",$G4)),"",1)</f>
        <v/>
      </c>
      <c r="J4" s="78"/>
      <c r="K4" s="78" t="str">
        <f>IF(ISERROR(SEARCH("Douane:True",$G4)),"",1)</f>
        <v/>
      </c>
      <c r="L4" s="68"/>
      <c r="M4" s="78">
        <f>IF(COUNTIF($G4,"*toile:true*"),1,0)+IF(COUNTIF(B4,"*charge*"),1,0)+IF(COUNTIF(B4,"*déchargr*"),1,0)</f>
        <v>0</v>
      </c>
      <c r="N4" s="67" t="str">
        <f>IF(ISERROR(SEARCH("TWIC:True",$G4)),"",1)</f>
        <v/>
      </c>
      <c r="O4" s="78">
        <f>IFERROR(MID($G4,FIND("LARGEUR_DIM",$G4,1)+12,FIND("LONGEUR_DIM",$G4,1)-FIND("LARGEUR_DIM",$G4,1)-12),)</f>
        <v>0</v>
      </c>
      <c r="P4" s="78">
        <f>IFERROR(MID($G4,FIND("LARGEUR_DIM",$G4,1)+12,FIND("LONGEUR_DIM",$G4,1)-FIND("LARGEUR_DIM",$G4,1)-12),)</f>
        <v>0</v>
      </c>
      <c r="Q4" s="67" t="str">
        <f>IF(ISERROR(SEARCH("PRIME N.Y:True",$G4)),"",1)</f>
        <v/>
      </c>
      <c r="R4" s="78" t="str">
        <f t="shared" si="0"/>
        <v/>
      </c>
      <c r="S4" s="78" t="str">
        <f t="shared" si="1"/>
        <v/>
      </c>
      <c r="T4" s="78" t="str">
        <f t="shared" si="2"/>
        <v/>
      </c>
      <c r="U4" s="78"/>
      <c r="V4" s="68"/>
      <c r="W4" s="68" t="str">
        <f>IF(ISERROR(SEARCH("Voyage:Oversize",$G4)),"",D4)</f>
        <v/>
      </c>
      <c r="X4" s="104"/>
      <c r="Y4" s="104"/>
      <c r="Z4" s="104"/>
      <c r="AA4" s="104"/>
    </row>
    <row r="5" spans="1:27" s="58" customFormat="1" ht="27" thickBot="1" x14ac:dyDescent="0.4">
      <c r="A5" s="163" t="s">
        <v>4</v>
      </c>
      <c r="B5" s="164"/>
      <c r="C5" s="90"/>
      <c r="D5" s="91"/>
      <c r="E5" s="92">
        <f>SUM($M$3:M271)</f>
        <v>0</v>
      </c>
      <c r="F5" s="93"/>
      <c r="G5" s="83"/>
      <c r="H5" s="86"/>
      <c r="I5" s="87"/>
      <c r="J5" s="6"/>
      <c r="K5" s="88"/>
      <c r="L5" s="86"/>
      <c r="M5" s="88"/>
      <c r="N5" s="86"/>
      <c r="O5" s="6"/>
      <c r="P5" s="6"/>
      <c r="Q5" s="86"/>
      <c r="R5" s="89"/>
      <c r="S5" s="6"/>
      <c r="T5" s="6"/>
      <c r="U5" s="6"/>
      <c r="X5" s="104"/>
      <c r="Y5" s="104"/>
      <c r="Z5" s="104"/>
      <c r="AA5" s="104"/>
    </row>
    <row r="6" spans="1:27" s="58" customFormat="1" ht="21.75" thickBot="1" x14ac:dyDescent="0.4">
      <c r="A6" s="94"/>
      <c r="B6" s="95"/>
      <c r="C6" s="96"/>
      <c r="D6" s="97"/>
      <c r="E6" s="98"/>
      <c r="F6" s="98"/>
      <c r="G6" s="84"/>
      <c r="H6" s="86"/>
      <c r="I6" s="87"/>
      <c r="J6" s="6"/>
      <c r="K6" s="88"/>
      <c r="L6" s="86"/>
      <c r="M6" s="88"/>
      <c r="N6" s="86"/>
      <c r="O6" s="6"/>
      <c r="P6" s="6"/>
      <c r="Q6" s="86"/>
      <c r="R6" s="89"/>
      <c r="S6" s="6"/>
      <c r="T6" s="6"/>
      <c r="U6" s="6"/>
      <c r="X6" s="104"/>
      <c r="Y6" s="104"/>
      <c r="Z6" s="104"/>
      <c r="AA6" s="104"/>
    </row>
    <row r="7" spans="1:27" s="58" customFormat="1" ht="42.75" thickBot="1" x14ac:dyDescent="0.4">
      <c r="A7" s="99" t="s">
        <v>17</v>
      </c>
      <c r="B7" s="100"/>
      <c r="C7" s="90"/>
      <c r="D7" s="91"/>
      <c r="E7" s="101">
        <f>A8*0.6214</f>
        <v>0</v>
      </c>
      <c r="F7" s="93"/>
      <c r="G7" s="83"/>
      <c r="H7" s="86"/>
      <c r="I7" s="87"/>
      <c r="J7" s="6"/>
      <c r="K7" s="88"/>
      <c r="L7" s="86"/>
      <c r="M7" s="88"/>
      <c r="N7" s="86"/>
      <c r="O7" s="6"/>
      <c r="P7" s="6"/>
      <c r="Q7" s="86"/>
      <c r="R7" s="89"/>
      <c r="S7" s="6"/>
      <c r="T7" s="6"/>
      <c r="U7" s="6"/>
      <c r="X7" s="104"/>
      <c r="Y7" s="104"/>
      <c r="Z7" s="104"/>
      <c r="AA7" s="104"/>
    </row>
    <row r="8" spans="1:27" s="58" customFormat="1" ht="21.75" thickBot="1" x14ac:dyDescent="0.4">
      <c r="A8" s="161">
        <f>MAX($D$3:D304)-MIN($D$3:D304)</f>
        <v>0</v>
      </c>
      <c r="B8" s="162"/>
      <c r="C8" s="96"/>
      <c r="D8" s="97"/>
      <c r="E8" s="98"/>
      <c r="F8" s="98"/>
      <c r="G8" s="85"/>
      <c r="H8" s="86"/>
      <c r="I8" s="87"/>
      <c r="J8" s="6"/>
      <c r="K8" s="88"/>
      <c r="L8" s="86"/>
      <c r="M8" s="88"/>
      <c r="N8" s="86"/>
      <c r="O8" s="6"/>
      <c r="P8" s="6"/>
      <c r="Q8" s="86"/>
      <c r="R8" s="89"/>
      <c r="S8" s="6"/>
      <c r="T8" s="6"/>
      <c r="U8" s="6"/>
      <c r="X8" s="104"/>
      <c r="Y8" s="104"/>
      <c r="Z8" s="104"/>
      <c r="AA8" s="104"/>
    </row>
    <row r="9" spans="1:27" s="58" customFormat="1" ht="27" thickBot="1" x14ac:dyDescent="0.45">
      <c r="A9" s="159" t="s">
        <v>3</v>
      </c>
      <c r="B9" s="160"/>
      <c r="C9" s="90"/>
      <c r="D9" s="91"/>
      <c r="E9" s="102">
        <f>A10*0.6214</f>
        <v>0</v>
      </c>
      <c r="F9" s="103"/>
      <c r="G9" s="85"/>
      <c r="H9" s="86"/>
      <c r="I9" s="87"/>
      <c r="J9" s="6"/>
      <c r="K9" s="88"/>
      <c r="L9" s="86"/>
      <c r="M9" s="88"/>
      <c r="N9" s="86"/>
      <c r="O9" s="6"/>
      <c r="P9" s="6"/>
      <c r="Q9" s="86"/>
      <c r="R9" s="89"/>
      <c r="S9" s="6"/>
      <c r="T9" s="6"/>
      <c r="U9" s="6"/>
      <c r="X9" s="104"/>
      <c r="Y9" s="104"/>
      <c r="Z9" s="104"/>
      <c r="AA9" s="104"/>
    </row>
    <row r="10" spans="1:27" ht="21.75" thickBot="1" x14ac:dyDescent="0.4">
      <c r="A10" s="155">
        <f>MAX($W$3:W271)-MIN($W$3:W271)</f>
        <v>0</v>
      </c>
      <c r="B10" s="156"/>
      <c r="C10" s="35"/>
      <c r="D10" s="34"/>
      <c r="E10" s="33"/>
      <c r="F10" s="43"/>
      <c r="G10" s="85"/>
    </row>
    <row r="11" spans="1:27" ht="27" thickBot="1" x14ac:dyDescent="0.4">
      <c r="A11" s="157" t="s">
        <v>8</v>
      </c>
      <c r="B11" s="158"/>
      <c r="C11" s="39"/>
      <c r="D11" s="37"/>
      <c r="E11" s="42">
        <f>SUM($R$3:R271)</f>
        <v>0</v>
      </c>
      <c r="F11" s="44"/>
      <c r="G11" s="13"/>
    </row>
    <row r="12" spans="1:27" ht="21.75" thickBot="1" x14ac:dyDescent="0.4">
      <c r="A12" s="43"/>
      <c r="B12" s="35"/>
      <c r="C12" s="35"/>
      <c r="D12" s="34"/>
      <c r="E12" s="33"/>
      <c r="F12" s="21"/>
      <c r="G12" s="13"/>
    </row>
    <row r="13" spans="1:27" ht="27" thickBot="1" x14ac:dyDescent="0.4">
      <c r="A13" s="157" t="s">
        <v>9</v>
      </c>
      <c r="B13" s="158"/>
      <c r="C13" s="39"/>
      <c r="D13" s="46"/>
      <c r="E13" s="42">
        <f>SUM($S$3:S271)</f>
        <v>0</v>
      </c>
      <c r="F13" s="44"/>
      <c r="G13" s="13"/>
    </row>
    <row r="14" spans="1:27" ht="27" thickBot="1" x14ac:dyDescent="0.4">
      <c r="A14" s="51"/>
      <c r="B14" s="51"/>
      <c r="C14" s="39"/>
      <c r="D14" s="46"/>
      <c r="E14" s="44"/>
      <c r="F14" s="44"/>
      <c r="G14" s="13"/>
    </row>
    <row r="15" spans="1:27" ht="27" thickBot="1" x14ac:dyDescent="0.4">
      <c r="A15" s="157" t="s">
        <v>10</v>
      </c>
      <c r="B15" s="158"/>
      <c r="C15" s="39"/>
      <c r="D15" s="46"/>
      <c r="E15" s="42">
        <f>SUM($T$3:T271)</f>
        <v>0</v>
      </c>
      <c r="F15" s="44"/>
      <c r="G15" s="13"/>
    </row>
    <row r="16" spans="1:27" ht="27" thickBot="1" x14ac:dyDescent="0.4">
      <c r="A16" s="69"/>
      <c r="B16" s="69"/>
      <c r="C16" s="39"/>
      <c r="D16" s="46"/>
      <c r="E16" s="44"/>
      <c r="F16" s="44"/>
      <c r="G16" s="13"/>
    </row>
    <row r="17" spans="1:7" ht="27" thickBot="1" x14ac:dyDescent="0.4">
      <c r="A17" s="167" t="s">
        <v>20</v>
      </c>
      <c r="B17" s="168"/>
      <c r="C17" s="70"/>
      <c r="D17" s="72"/>
      <c r="E17" s="71">
        <f>SUM($U$3:U271)</f>
        <v>0</v>
      </c>
      <c r="F17" s="44"/>
      <c r="G17" s="13"/>
    </row>
    <row r="18" spans="1:7" ht="21.75" thickBot="1" x14ac:dyDescent="0.4">
      <c r="A18" s="43"/>
      <c r="B18" s="35"/>
      <c r="C18" s="35"/>
      <c r="D18" s="34"/>
      <c r="E18" s="33"/>
      <c r="F18" s="21"/>
      <c r="G18" s="13"/>
    </row>
    <row r="19" spans="1:7" ht="27" thickBot="1" x14ac:dyDescent="0.4">
      <c r="A19" s="53" t="s">
        <v>19</v>
      </c>
      <c r="B19" s="36"/>
      <c r="C19" s="39"/>
      <c r="D19" s="46"/>
      <c r="E19" s="42" t="e">
        <f>SUM(#REF!)</f>
        <v>#REF!</v>
      </c>
      <c r="F19" s="44"/>
      <c r="G19" s="13"/>
    </row>
    <row r="20" spans="1:7" ht="21.75" thickBot="1" x14ac:dyDescent="0.4">
      <c r="A20" s="43"/>
      <c r="B20" s="35"/>
      <c r="C20" s="35"/>
      <c r="D20" s="34"/>
      <c r="E20" s="33"/>
      <c r="F20" s="21"/>
      <c r="G20" s="13"/>
    </row>
    <row r="21" spans="1:7" ht="27" thickBot="1" x14ac:dyDescent="0.4">
      <c r="A21" s="53" t="s">
        <v>2</v>
      </c>
      <c r="B21" s="54"/>
      <c r="C21" s="17"/>
      <c r="D21" s="46"/>
      <c r="E21" s="55">
        <f>MAX($I$3:I271)-MIN($I$4:I272)</f>
        <v>0</v>
      </c>
      <c r="F21" s="48"/>
      <c r="G21" s="13"/>
    </row>
    <row r="22" spans="1:7" ht="21.75" thickBot="1" x14ac:dyDescent="0.4">
      <c r="A22" s="43"/>
      <c r="B22" s="35"/>
      <c r="C22" s="35"/>
      <c r="D22" s="34"/>
      <c r="E22" s="33"/>
      <c r="F22" s="21"/>
      <c r="G22" s="13"/>
    </row>
    <row r="23" spans="1:7" ht="27" thickBot="1" x14ac:dyDescent="0.4">
      <c r="A23" s="53" t="s">
        <v>1</v>
      </c>
      <c r="B23" s="54"/>
      <c r="C23" s="17"/>
      <c r="D23" s="49"/>
      <c r="E23" s="42">
        <f>SUM($Q$3:Q271)</f>
        <v>0</v>
      </c>
      <c r="F23" s="44"/>
      <c r="G23" s="13"/>
    </row>
    <row r="24" spans="1:7" ht="21.75" thickBot="1" x14ac:dyDescent="0.4">
      <c r="A24" s="43"/>
      <c r="B24" s="50"/>
      <c r="C24" s="35"/>
      <c r="D24" s="34"/>
      <c r="E24" s="33"/>
      <c r="F24" s="21"/>
      <c r="G24" s="13"/>
    </row>
    <row r="25" spans="1:7" ht="27" thickBot="1" x14ac:dyDescent="0.4">
      <c r="A25" s="165" t="s">
        <v>18</v>
      </c>
      <c r="B25" s="166"/>
      <c r="C25" s="17"/>
      <c r="D25" s="34"/>
      <c r="E25" s="42">
        <f>SUM($K$3:K271)</f>
        <v>0</v>
      </c>
      <c r="F25" s="44"/>
      <c r="G25" s="13"/>
    </row>
    <row r="26" spans="1:7" ht="27" thickBot="1" x14ac:dyDescent="0.4">
      <c r="A26" s="51"/>
      <c r="B26" s="47"/>
      <c r="C26" s="17"/>
      <c r="D26" s="34"/>
      <c r="E26" s="44"/>
      <c r="F26" s="44"/>
      <c r="G26" s="13"/>
    </row>
    <row r="27" spans="1:7" ht="27" thickBot="1" x14ac:dyDescent="0.4">
      <c r="A27" s="53" t="s">
        <v>0</v>
      </c>
      <c r="B27" s="54"/>
      <c r="C27" s="17"/>
      <c r="D27" s="34"/>
      <c r="E27" s="42">
        <v>0</v>
      </c>
      <c r="F27" s="44"/>
      <c r="G27" s="13"/>
    </row>
    <row r="28" spans="1:7" ht="26.25" x14ac:dyDescent="0.35">
      <c r="A28" s="51"/>
      <c r="B28" s="47"/>
      <c r="C28" s="17"/>
      <c r="D28" s="34"/>
      <c r="E28" s="44"/>
      <c r="F28" s="44"/>
      <c r="G28" s="13"/>
    </row>
    <row r="29" spans="1:7" x14ac:dyDescent="0.35">
      <c r="A29" s="57"/>
      <c r="B29" s="19"/>
      <c r="C29" s="20"/>
      <c r="D29" s="8"/>
      <c r="E29" s="7"/>
      <c r="F29" s="21"/>
      <c r="G29" s="13"/>
    </row>
    <row r="30" spans="1:7" x14ac:dyDescent="0.35">
      <c r="A30" s="57"/>
      <c r="B30" s="19"/>
      <c r="C30" s="20"/>
      <c r="D30" s="8"/>
      <c r="E30" s="154"/>
      <c r="F30" s="22"/>
      <c r="G30" s="13"/>
    </row>
    <row r="31" spans="1:7" x14ac:dyDescent="0.35">
      <c r="A31" s="57"/>
      <c r="B31" s="19"/>
      <c r="C31" s="20"/>
      <c r="D31" s="8"/>
      <c r="E31" s="154"/>
      <c r="F31" s="22"/>
      <c r="G31" s="13"/>
    </row>
    <row r="32" spans="1:7" x14ac:dyDescent="0.35">
      <c r="A32" s="14"/>
      <c r="B32" s="14"/>
      <c r="C32" s="16"/>
      <c r="D32" s="17"/>
      <c r="E32" s="18"/>
      <c r="F32" s="14"/>
      <c r="G32" s="33"/>
    </row>
    <row r="33" spans="7:7" ht="26.25" x14ac:dyDescent="0.35">
      <c r="G33" s="79"/>
    </row>
    <row r="34" spans="7:7" ht="26.25" x14ac:dyDescent="0.35">
      <c r="G34" s="79"/>
    </row>
    <row r="35" spans="7:7" x14ac:dyDescent="0.35">
      <c r="G35" s="18"/>
    </row>
  </sheetData>
  <sheetProtection formatCells="0" formatColumns="0" formatRows="0"/>
  <autoFilter ref="B2:U3">
    <sortState ref="B4:U119">
      <sortCondition ref="D3:D119"/>
    </sortState>
  </autoFilter>
  <mergeCells count="12">
    <mergeCell ref="T1:V1"/>
    <mergeCell ref="O1:R1"/>
    <mergeCell ref="E30:E31"/>
    <mergeCell ref="A10:B10"/>
    <mergeCell ref="A13:B13"/>
    <mergeCell ref="A15:B15"/>
    <mergeCell ref="A11:B11"/>
    <mergeCell ref="A9:B9"/>
    <mergeCell ref="A8:B8"/>
    <mergeCell ref="A5:B5"/>
    <mergeCell ref="A25:B25"/>
    <mergeCell ref="A17:B17"/>
  </mergeCells>
  <pageMargins left="0" right="0" top="0" bottom="0" header="0" footer="0"/>
  <pageSetup scale="60" fitToHeight="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4">
    <tabColor rgb="FF00B050"/>
    <pageSetUpPr fitToPage="1"/>
  </sheetPr>
  <dimension ref="A1:Y739"/>
  <sheetViews>
    <sheetView tabSelected="1" view="pageBreakPreview" topLeftCell="A2" zoomScale="85" zoomScaleNormal="100" zoomScaleSheetLayoutView="85" workbookViewId="0">
      <pane ySplit="2" topLeftCell="A224" activePane="bottomLeft" state="frozen"/>
      <selection activeCell="A2" sqref="A2"/>
      <selection pane="bottomLeft" activeCell="Q227" sqref="Q227"/>
    </sheetView>
  </sheetViews>
  <sheetFormatPr baseColWidth="10" defaultRowHeight="21" x14ac:dyDescent="0.35"/>
  <cols>
    <col min="1" max="1" width="24" style="115" customWidth="1"/>
    <col min="2" max="2" width="12.7109375" style="4" customWidth="1"/>
    <col min="3" max="3" width="8.5703125" style="5" customWidth="1"/>
    <col min="4" max="4" width="17.85546875" style="5" customWidth="1"/>
    <col min="5" max="5" width="21.28515625" style="5" customWidth="1"/>
    <col min="6" max="6" width="21" style="5" customWidth="1"/>
    <col min="7" max="7" width="23.85546875" style="5" customWidth="1"/>
    <col min="8" max="8" width="12.140625" style="3" customWidth="1"/>
    <col min="9" max="9" width="9.85546875" style="12" customWidth="1"/>
    <col min="10" max="10" width="8.5703125" style="65" customWidth="1"/>
    <col min="11" max="11" width="8.28515625" style="76" customWidth="1"/>
    <col min="12" max="12" width="4.7109375" style="3" bestFit="1" customWidth="1"/>
    <col min="13" max="13" width="6.28515625" style="12" customWidth="1"/>
    <col min="14" max="14" width="5.85546875" style="3" customWidth="1"/>
    <col min="15" max="16" width="6.5703125" style="12" customWidth="1"/>
    <col min="17" max="17" width="6.140625" style="76" customWidth="1"/>
    <col min="18" max="18" width="4.7109375" style="76" bestFit="1" customWidth="1"/>
    <col min="19" max="19" width="6.85546875" style="12" customWidth="1"/>
    <col min="20" max="20" width="7.7109375" style="2" customWidth="1"/>
    <col min="21" max="21" width="11" style="76" customWidth="1"/>
    <col min="22" max="22" width="6.7109375" style="76" customWidth="1"/>
    <col min="23" max="23" width="11.85546875" customWidth="1"/>
    <col min="24" max="24" width="7" customWidth="1"/>
  </cols>
  <sheetData>
    <row r="1" spans="1:25" s="10" customFormat="1" ht="26.25" x14ac:dyDescent="0.4">
      <c r="A1" s="109"/>
      <c r="B1" s="81" t="s">
        <v>11</v>
      </c>
      <c r="D1" s="81"/>
      <c r="E1" s="81"/>
      <c r="F1" s="81"/>
      <c r="G1" s="81"/>
      <c r="H1" s="133" t="s">
        <v>7</v>
      </c>
      <c r="J1" s="82"/>
      <c r="K1" s="15"/>
      <c r="L1" s="59"/>
      <c r="M1" s="11"/>
      <c r="N1" s="80"/>
      <c r="O1" s="82"/>
      <c r="P1" s="82"/>
      <c r="Q1" s="153">
        <f ca="1">test!O1</f>
        <v>42540</v>
      </c>
      <c r="R1" s="153"/>
      <c r="S1" s="153"/>
      <c r="T1" s="153"/>
      <c r="U1" s="82" t="s">
        <v>36</v>
      </c>
      <c r="V1" s="153">
        <f ca="1">test!T1</f>
        <v>42546</v>
      </c>
      <c r="W1" s="153"/>
    </row>
    <row r="2" spans="1:25" ht="284.25" x14ac:dyDescent="0.25">
      <c r="A2" s="23" t="s">
        <v>6</v>
      </c>
      <c r="B2" s="29" t="s">
        <v>13</v>
      </c>
      <c r="C2" s="29" t="s">
        <v>14</v>
      </c>
      <c r="D2" s="24" t="s">
        <v>39</v>
      </c>
      <c r="E2" s="25" t="s">
        <v>37</v>
      </c>
      <c r="F2" s="26" t="s">
        <v>16</v>
      </c>
      <c r="G2" s="141"/>
      <c r="H2" s="64" t="s">
        <v>34</v>
      </c>
      <c r="I2" s="64" t="s">
        <v>35</v>
      </c>
      <c r="J2" s="77" t="s">
        <v>33</v>
      </c>
      <c r="K2" s="60" t="s">
        <v>28</v>
      </c>
      <c r="L2" s="77" t="s">
        <v>23</v>
      </c>
      <c r="M2" s="60" t="s">
        <v>27</v>
      </c>
      <c r="N2" s="77" t="s">
        <v>1</v>
      </c>
      <c r="O2" s="77" t="s">
        <v>578</v>
      </c>
      <c r="P2" s="77" t="s">
        <v>24</v>
      </c>
      <c r="Q2" s="77" t="s">
        <v>38</v>
      </c>
      <c r="R2" s="77" t="s">
        <v>32</v>
      </c>
      <c r="S2" s="61" t="s">
        <v>29</v>
      </c>
      <c r="T2" s="77" t="s">
        <v>30</v>
      </c>
      <c r="U2" s="77" t="s">
        <v>31</v>
      </c>
      <c r="V2" s="77" t="s">
        <v>26</v>
      </c>
      <c r="W2" s="77" t="s">
        <v>21</v>
      </c>
    </row>
    <row r="3" spans="1:25" ht="57" x14ac:dyDescent="0.35">
      <c r="A3" s="136"/>
      <c r="B3" s="149"/>
      <c r="C3" s="137"/>
      <c r="D3" s="138"/>
      <c r="E3" s="139"/>
      <c r="F3" s="150"/>
      <c r="G3" s="146"/>
      <c r="H3" s="134" t="str">
        <f>IF(ISERROR(SEARCH("ATTENTE",$G3)),"",$B3)</f>
        <v/>
      </c>
      <c r="I3" s="134" t="str">
        <f>IF(COUNTIF($G3,"*Formation*")+COUNTIF(G3,"*travail de cours*")+COUNTIF(G3,"*réunion*")+COUNTIF(G3,"*escorte routière*")+COUNTIF(G3,"*courte distance*")&gt;0,B3,"-")</f>
        <v>-</v>
      </c>
      <c r="J3" s="134" t="str">
        <f>IF(ISERROR(SEARCH("superload: True",$G3)),"",$B3)</f>
        <v/>
      </c>
      <c r="K3" s="119" t="str">
        <f>IF(ISERROR(SEARCH("Douane: True",$G3)),"",1)</f>
        <v/>
      </c>
      <c r="L3" s="119" t="str">
        <f>IF(ISERROR(SEARCH("transport explosif",$G3)),"",1)</f>
        <v/>
      </c>
      <c r="M3" s="119">
        <f t="shared" ref="M3:M66" si="0">IF(COUNTIF($G3,"*toile: true*"),1,0)+IF(COUNTIF(G3,"*charge*"),1,0)+IF(COUNTIF(G3,"*déchargr*"),1,0)</f>
        <v>0</v>
      </c>
      <c r="N3" s="120" t="str">
        <f>IF(ISERROR(SEARCH("TWIC: True",$G3)),"",1)</f>
        <v/>
      </c>
      <c r="O3" s="119">
        <f>IFERROR(MID($G3,FIND("Largeur pi-po",$G3,1)+14,FIND("Longueur pi-po",$G3,1)-FIND("Largeur pi-po",$G3,1)-14),)</f>
        <v>0</v>
      </c>
      <c r="P3" s="119"/>
      <c r="Q3" s="120" t="str">
        <f>IF(ISERROR(SEARCH("Surdimensionné",$G3)),"",1)</f>
        <v/>
      </c>
      <c r="R3" s="120" t="str">
        <f>IF(ISERROR(SEARCH("PRIME N.Y:True",$G3)),"",1)</f>
        <v/>
      </c>
      <c r="S3" s="119" t="str">
        <f>IF(ISERROR(SEARCH("Journée non complète",$G3)),"",1)</f>
        <v/>
      </c>
      <c r="T3" s="119" t="str">
        <f>IF(ISERROR(SEARCH("1 Journée compète semaine",$G3)),"",1)</f>
        <v/>
      </c>
      <c r="U3" s="119" t="str">
        <f>IF(ISERROR(SEARCH("Fin de semaine",$G3)),"",1)</f>
        <v/>
      </c>
      <c r="V3" s="119"/>
      <c r="W3" s="140" t="str">
        <f t="shared" ref="W3:W66" si="1">IF(ISERR(FIND("Odomètre",$G3,1)),"-",MID($G3,FIND("Odomètre",$G3,1)+9,LEN($G3)-FIND("Odomètre",$G3,1)-8))</f>
        <v>-</v>
      </c>
      <c r="X3" s="121"/>
      <c r="Y3" s="135"/>
    </row>
    <row r="4" spans="1:25" s="58" customFormat="1" ht="60" x14ac:dyDescent="0.3">
      <c r="A4" s="122">
        <v>42540.357002314799</v>
      </c>
      <c r="B4" s="123"/>
      <c r="C4" s="123"/>
      <c r="D4" s="123" t="s">
        <v>40</v>
      </c>
      <c r="E4" s="123" t="s">
        <v>41</v>
      </c>
      <c r="F4" s="143" t="s">
        <v>42</v>
      </c>
      <c r="G4" s="146" t="s">
        <v>411</v>
      </c>
      <c r="H4" s="134" t="str">
        <f t="shared" ref="H4:H66" si="2">IF(ISERROR(SEARCH("ATTENTE",$G4)),"",$B4)</f>
        <v/>
      </c>
      <c r="I4" s="134" t="str">
        <f t="shared" ref="I4:I66" si="3">IF(COUNTIF($G4,"*Formation*")+COUNTIF(G4,"*travail de cours*")+COUNTIF(G4,"*réunion*")+COUNTIF(G4,"*escorte routière*")+COUNTIF(G4,"*courte distance*")&gt;0,B4,"-")</f>
        <v>-</v>
      </c>
      <c r="J4" s="134" t="str">
        <f t="shared" ref="J4:J66" si="4">IF(ISERROR(SEARCH("superload: True",$G4)),"",$B4)</f>
        <v/>
      </c>
      <c r="K4" s="119" t="str">
        <f t="shared" ref="K4:K66" si="5">IF(ISERROR(SEARCH("Douane: True",$G4)),"",1)</f>
        <v/>
      </c>
      <c r="L4" s="119" t="str">
        <f t="shared" ref="L4:L66" si="6">IF(ISERROR(SEARCH("transport explosif",$G4)),"",1)</f>
        <v/>
      </c>
      <c r="M4" s="119">
        <f t="shared" si="0"/>
        <v>0</v>
      </c>
      <c r="N4" s="120" t="str">
        <f t="shared" ref="N4:N66" si="7">IF(ISERROR(SEARCH("TWIC: True",$G4)),"",1)</f>
        <v/>
      </c>
      <c r="O4" s="119">
        <f t="shared" ref="O4:O66" si="8">IFERROR(MID($G4,FIND("Largeur pi-po",$G4,1)+14,FIND("Longueur pi-po",$G4,1)-FIND("Largeur pi-po",$G4,1)-14),)</f>
        <v>0</v>
      </c>
      <c r="P4" s="119"/>
      <c r="Q4" s="120" t="str">
        <f t="shared" ref="Q4:Q66" si="9">IF(ISERROR(SEARCH("Surdimensionné",$G4)),"",1)</f>
        <v/>
      </c>
      <c r="R4" s="120" t="str">
        <f t="shared" ref="R4:R66" si="10">IF(ISERROR(SEARCH("PRIME N.Y:True",$G4)),"",1)</f>
        <v/>
      </c>
      <c r="S4" s="119" t="str">
        <f t="shared" ref="S4:S66" si="11">IF(ISERROR(SEARCH("Journée non complète",$G4)),"",1)</f>
        <v/>
      </c>
      <c r="T4" s="119" t="str">
        <f t="shared" ref="T4:T66" si="12">IF(ISERROR(SEARCH("1 Journée compète semaine",$G4)),"",1)</f>
        <v/>
      </c>
      <c r="U4" s="119" t="str">
        <f t="shared" ref="U4:U66" si="13">IF(ISERROR(SEARCH("Fin de semaine",$G4)),"",1)</f>
        <v/>
      </c>
      <c r="V4" s="119"/>
      <c r="W4" s="140" t="str">
        <f t="shared" si="1"/>
        <v>-</v>
      </c>
    </row>
    <row r="5" spans="1:25" s="58" customFormat="1" ht="60" x14ac:dyDescent="0.3">
      <c r="A5" s="124">
        <v>42540.374930555598</v>
      </c>
      <c r="B5" s="125">
        <v>7.2916666666666703E-4</v>
      </c>
      <c r="C5" s="117" t="s">
        <v>42</v>
      </c>
      <c r="D5" s="117" t="s">
        <v>43</v>
      </c>
      <c r="E5" s="117" t="s">
        <v>44</v>
      </c>
      <c r="F5" s="142" t="s">
        <v>45</v>
      </c>
      <c r="G5" s="146" t="s">
        <v>412</v>
      </c>
      <c r="H5" s="134" t="str">
        <f t="shared" si="2"/>
        <v/>
      </c>
      <c r="I5" s="134" t="str">
        <f t="shared" si="3"/>
        <v>-</v>
      </c>
      <c r="J5" s="134" t="str">
        <f t="shared" si="4"/>
        <v/>
      </c>
      <c r="K5" s="119" t="str">
        <f t="shared" si="5"/>
        <v/>
      </c>
      <c r="L5" s="119" t="str">
        <f t="shared" si="6"/>
        <v/>
      </c>
      <c r="M5" s="119">
        <f t="shared" si="0"/>
        <v>0</v>
      </c>
      <c r="N5" s="120" t="str">
        <f t="shared" si="7"/>
        <v/>
      </c>
      <c r="O5" s="119">
        <f t="shared" si="8"/>
        <v>0</v>
      </c>
      <c r="P5" s="119"/>
      <c r="Q5" s="120" t="str">
        <f t="shared" si="9"/>
        <v/>
      </c>
      <c r="R5" s="120" t="str">
        <f t="shared" si="10"/>
        <v/>
      </c>
      <c r="S5" s="119" t="str">
        <f t="shared" si="11"/>
        <v/>
      </c>
      <c r="T5" s="119" t="str">
        <f t="shared" si="12"/>
        <v/>
      </c>
      <c r="U5" s="119" t="str">
        <f t="shared" si="13"/>
        <v/>
      </c>
      <c r="V5" s="119"/>
      <c r="W5" s="140" t="str">
        <f t="shared" si="1"/>
        <v>-</v>
      </c>
    </row>
    <row r="6" spans="1:25" s="58" customFormat="1" ht="60" x14ac:dyDescent="0.3">
      <c r="A6" s="124">
        <v>42540.375659722202</v>
      </c>
      <c r="B6" s="125">
        <v>9.2592592592592602E-5</v>
      </c>
      <c r="C6" s="117" t="s">
        <v>42</v>
      </c>
      <c r="D6" s="117" t="s">
        <v>43</v>
      </c>
      <c r="E6" s="117" t="s">
        <v>46</v>
      </c>
      <c r="F6" s="142" t="s">
        <v>47</v>
      </c>
      <c r="G6" s="146" t="s">
        <v>413</v>
      </c>
      <c r="H6" s="134" t="str">
        <f t="shared" si="2"/>
        <v/>
      </c>
      <c r="I6" s="134" t="str">
        <f t="shared" si="3"/>
        <v>-</v>
      </c>
      <c r="J6" s="134" t="str">
        <f t="shared" si="4"/>
        <v/>
      </c>
      <c r="K6" s="119" t="str">
        <f t="shared" si="5"/>
        <v/>
      </c>
      <c r="L6" s="119" t="str">
        <f t="shared" si="6"/>
        <v/>
      </c>
      <c r="M6" s="119">
        <f t="shared" si="0"/>
        <v>0</v>
      </c>
      <c r="N6" s="120" t="str">
        <f t="shared" si="7"/>
        <v/>
      </c>
      <c r="O6" s="119">
        <f t="shared" si="8"/>
        <v>0</v>
      </c>
      <c r="P6" s="119"/>
      <c r="Q6" s="120" t="str">
        <f t="shared" si="9"/>
        <v/>
      </c>
      <c r="R6" s="120" t="str">
        <f t="shared" si="10"/>
        <v/>
      </c>
      <c r="S6" s="119" t="str">
        <f t="shared" si="11"/>
        <v/>
      </c>
      <c r="T6" s="119" t="str">
        <f t="shared" si="12"/>
        <v/>
      </c>
      <c r="U6" s="119" t="str">
        <f t="shared" si="13"/>
        <v/>
      </c>
      <c r="V6" s="119"/>
      <c r="W6" s="140" t="str">
        <f t="shared" si="1"/>
        <v>-</v>
      </c>
    </row>
    <row r="7" spans="1:25" s="58" customFormat="1" ht="60" x14ac:dyDescent="0.3">
      <c r="A7" s="124">
        <v>42540.375752314802</v>
      </c>
      <c r="B7" s="125">
        <v>1.44328703703704E-2</v>
      </c>
      <c r="C7" s="117" t="s">
        <v>42</v>
      </c>
      <c r="D7" s="117" t="s">
        <v>43</v>
      </c>
      <c r="E7" s="117" t="s">
        <v>46</v>
      </c>
      <c r="F7" s="142" t="s">
        <v>45</v>
      </c>
      <c r="G7" s="146" t="s">
        <v>414</v>
      </c>
      <c r="H7" s="134" t="str">
        <f t="shared" si="2"/>
        <v/>
      </c>
      <c r="I7" s="134" t="str">
        <f t="shared" si="3"/>
        <v>-</v>
      </c>
      <c r="J7" s="134" t="str">
        <f t="shared" si="4"/>
        <v/>
      </c>
      <c r="K7" s="119" t="str">
        <f t="shared" si="5"/>
        <v/>
      </c>
      <c r="L7" s="119" t="str">
        <f t="shared" si="6"/>
        <v/>
      </c>
      <c r="M7" s="119">
        <f t="shared" si="0"/>
        <v>0</v>
      </c>
      <c r="N7" s="120" t="str">
        <f t="shared" si="7"/>
        <v/>
      </c>
      <c r="O7" s="119">
        <f t="shared" si="8"/>
        <v>0</v>
      </c>
      <c r="P7" s="119"/>
      <c r="Q7" s="120" t="str">
        <f t="shared" si="9"/>
        <v/>
      </c>
      <c r="R7" s="120" t="str">
        <f t="shared" si="10"/>
        <v/>
      </c>
      <c r="S7" s="119" t="str">
        <f t="shared" si="11"/>
        <v/>
      </c>
      <c r="T7" s="119" t="str">
        <f t="shared" si="12"/>
        <v/>
      </c>
      <c r="U7" s="119" t="str">
        <f t="shared" si="13"/>
        <v/>
      </c>
      <c r="V7" s="119"/>
      <c r="W7" s="140" t="str">
        <f t="shared" si="1"/>
        <v>-</v>
      </c>
    </row>
    <row r="8" spans="1:25" s="58" customFormat="1" ht="60" x14ac:dyDescent="0.3">
      <c r="A8" s="124">
        <v>42540.390185185199</v>
      </c>
      <c r="B8" s="125">
        <v>0.124652777777778</v>
      </c>
      <c r="C8" s="126">
        <v>291</v>
      </c>
      <c r="D8" s="117" t="s">
        <v>43</v>
      </c>
      <c r="E8" s="117" t="s">
        <v>48</v>
      </c>
      <c r="F8" s="142" t="s">
        <v>42</v>
      </c>
      <c r="G8" s="146" t="s">
        <v>415</v>
      </c>
      <c r="H8" s="134" t="str">
        <f t="shared" si="2"/>
        <v/>
      </c>
      <c r="I8" s="134" t="str">
        <f t="shared" si="3"/>
        <v>-</v>
      </c>
      <c r="J8" s="134" t="str">
        <f t="shared" si="4"/>
        <v/>
      </c>
      <c r="K8" s="119" t="str">
        <f t="shared" si="5"/>
        <v/>
      </c>
      <c r="L8" s="119" t="str">
        <f t="shared" si="6"/>
        <v/>
      </c>
      <c r="M8" s="119">
        <f t="shared" si="0"/>
        <v>0</v>
      </c>
      <c r="N8" s="120" t="str">
        <f t="shared" si="7"/>
        <v/>
      </c>
      <c r="O8" s="119">
        <f t="shared" si="8"/>
        <v>0</v>
      </c>
      <c r="P8" s="119"/>
      <c r="Q8" s="120" t="str">
        <f t="shared" si="9"/>
        <v/>
      </c>
      <c r="R8" s="120" t="str">
        <f t="shared" si="10"/>
        <v/>
      </c>
      <c r="S8" s="119" t="str">
        <f t="shared" si="11"/>
        <v/>
      </c>
      <c r="T8" s="119" t="str">
        <f t="shared" si="12"/>
        <v/>
      </c>
      <c r="U8" s="119" t="str">
        <f t="shared" si="13"/>
        <v/>
      </c>
      <c r="V8" s="119"/>
      <c r="W8" s="140" t="str">
        <f t="shared" si="1"/>
        <v>-</v>
      </c>
    </row>
    <row r="9" spans="1:25" s="58" customFormat="1" ht="60" x14ac:dyDescent="0.3">
      <c r="A9" s="124">
        <v>42540.514837962997</v>
      </c>
      <c r="B9" s="125">
        <v>1.14930555555556E-2</v>
      </c>
      <c r="C9" s="117" t="s">
        <v>42</v>
      </c>
      <c r="D9" s="117" t="s">
        <v>49</v>
      </c>
      <c r="E9" s="117" t="s">
        <v>50</v>
      </c>
      <c r="F9" s="142" t="s">
        <v>42</v>
      </c>
      <c r="G9" s="146" t="s">
        <v>416</v>
      </c>
      <c r="H9" s="134" t="str">
        <f t="shared" si="2"/>
        <v/>
      </c>
      <c r="I9" s="134" t="str">
        <f t="shared" si="3"/>
        <v>-</v>
      </c>
      <c r="J9" s="134" t="str">
        <f t="shared" si="4"/>
        <v/>
      </c>
      <c r="K9" s="119" t="str">
        <f t="shared" si="5"/>
        <v/>
      </c>
      <c r="L9" s="119" t="str">
        <f t="shared" si="6"/>
        <v/>
      </c>
      <c r="M9" s="119">
        <f t="shared" si="0"/>
        <v>0</v>
      </c>
      <c r="N9" s="120" t="str">
        <f t="shared" si="7"/>
        <v/>
      </c>
      <c r="O9" s="119">
        <f t="shared" si="8"/>
        <v>0</v>
      </c>
      <c r="P9" s="119"/>
      <c r="Q9" s="120" t="str">
        <f t="shared" si="9"/>
        <v/>
      </c>
      <c r="R9" s="120" t="str">
        <f t="shared" si="10"/>
        <v/>
      </c>
      <c r="S9" s="119" t="str">
        <f t="shared" si="11"/>
        <v/>
      </c>
      <c r="T9" s="119" t="str">
        <f t="shared" si="12"/>
        <v/>
      </c>
      <c r="U9" s="119" t="str">
        <f t="shared" si="13"/>
        <v/>
      </c>
      <c r="V9" s="119"/>
      <c r="W9" s="140" t="str">
        <f t="shared" si="1"/>
        <v>-</v>
      </c>
    </row>
    <row r="10" spans="1:25" s="58" customFormat="1" ht="60" x14ac:dyDescent="0.3">
      <c r="A10" s="124">
        <v>42540.526331018496</v>
      </c>
      <c r="B10" s="125">
        <v>2.5115740740740702E-3</v>
      </c>
      <c r="C10" s="117" t="s">
        <v>42</v>
      </c>
      <c r="D10" s="117" t="s">
        <v>49</v>
      </c>
      <c r="E10" s="117" t="s">
        <v>51</v>
      </c>
      <c r="F10" s="142" t="s">
        <v>42</v>
      </c>
      <c r="G10" s="146" t="s">
        <v>417</v>
      </c>
      <c r="H10" s="134" t="str">
        <f t="shared" si="2"/>
        <v/>
      </c>
      <c r="I10" s="134" t="str">
        <f t="shared" si="3"/>
        <v>-</v>
      </c>
      <c r="J10" s="134" t="str">
        <f t="shared" si="4"/>
        <v/>
      </c>
      <c r="K10" s="119" t="str">
        <f t="shared" si="5"/>
        <v/>
      </c>
      <c r="L10" s="119" t="str">
        <f t="shared" si="6"/>
        <v/>
      </c>
      <c r="M10" s="119">
        <f t="shared" si="0"/>
        <v>0</v>
      </c>
      <c r="N10" s="120" t="str">
        <f t="shared" si="7"/>
        <v/>
      </c>
      <c r="O10" s="119">
        <f t="shared" si="8"/>
        <v>0</v>
      </c>
      <c r="P10" s="119"/>
      <c r="Q10" s="120" t="str">
        <f t="shared" si="9"/>
        <v/>
      </c>
      <c r="R10" s="120" t="str">
        <f t="shared" si="10"/>
        <v/>
      </c>
      <c r="S10" s="119" t="str">
        <f t="shared" si="11"/>
        <v/>
      </c>
      <c r="T10" s="119" t="str">
        <f t="shared" si="12"/>
        <v/>
      </c>
      <c r="U10" s="119" t="str">
        <f t="shared" si="13"/>
        <v/>
      </c>
      <c r="V10" s="119"/>
      <c r="W10" s="140" t="str">
        <f t="shared" si="1"/>
        <v>-</v>
      </c>
    </row>
    <row r="11" spans="1:25" s="58" customFormat="1" ht="60" x14ac:dyDescent="0.3">
      <c r="A11" s="124">
        <v>42540.528842592597</v>
      </c>
      <c r="B11" s="125">
        <v>0.11699074074074101</v>
      </c>
      <c r="C11" s="126">
        <v>241.400000000023</v>
      </c>
      <c r="D11" s="117" t="s">
        <v>49</v>
      </c>
      <c r="E11" s="117" t="s">
        <v>48</v>
      </c>
      <c r="F11" s="142" t="s">
        <v>42</v>
      </c>
      <c r="G11" s="146" t="s">
        <v>415</v>
      </c>
      <c r="H11" s="134" t="str">
        <f t="shared" si="2"/>
        <v/>
      </c>
      <c r="I11" s="134" t="str">
        <f t="shared" si="3"/>
        <v>-</v>
      </c>
      <c r="J11" s="134" t="str">
        <f t="shared" si="4"/>
        <v/>
      </c>
      <c r="K11" s="119" t="str">
        <f t="shared" si="5"/>
        <v/>
      </c>
      <c r="L11" s="119" t="str">
        <f t="shared" si="6"/>
        <v/>
      </c>
      <c r="M11" s="119">
        <f t="shared" si="0"/>
        <v>0</v>
      </c>
      <c r="N11" s="120" t="str">
        <f t="shared" si="7"/>
        <v/>
      </c>
      <c r="O11" s="119">
        <f t="shared" si="8"/>
        <v>0</v>
      </c>
      <c r="P11" s="119"/>
      <c r="Q11" s="120" t="str">
        <f t="shared" si="9"/>
        <v/>
      </c>
      <c r="R11" s="120" t="str">
        <f t="shared" si="10"/>
        <v/>
      </c>
      <c r="S11" s="119" t="str">
        <f t="shared" si="11"/>
        <v/>
      </c>
      <c r="T11" s="119" t="str">
        <f t="shared" si="12"/>
        <v/>
      </c>
      <c r="U11" s="119" t="str">
        <f t="shared" si="13"/>
        <v/>
      </c>
      <c r="V11" s="119"/>
      <c r="W11" s="140" t="str">
        <f t="shared" si="1"/>
        <v>-</v>
      </c>
    </row>
    <row r="12" spans="1:25" s="58" customFormat="1" ht="56.25" x14ac:dyDescent="0.3">
      <c r="A12" s="124">
        <v>42540.645833333299</v>
      </c>
      <c r="B12" s="125">
        <v>2.1446759259259301E-2</v>
      </c>
      <c r="C12" s="117" t="s">
        <v>42</v>
      </c>
      <c r="D12" s="117" t="s">
        <v>52</v>
      </c>
      <c r="E12" s="117" t="s">
        <v>50</v>
      </c>
      <c r="F12" s="142" t="s">
        <v>42</v>
      </c>
      <c r="G12" s="146" t="s">
        <v>416</v>
      </c>
      <c r="H12" s="134" t="str">
        <f t="shared" si="2"/>
        <v/>
      </c>
      <c r="I12" s="134" t="str">
        <f t="shared" si="3"/>
        <v>-</v>
      </c>
      <c r="J12" s="134" t="str">
        <f t="shared" si="4"/>
        <v/>
      </c>
      <c r="K12" s="119" t="str">
        <f t="shared" si="5"/>
        <v/>
      </c>
      <c r="L12" s="119" t="str">
        <f t="shared" si="6"/>
        <v/>
      </c>
      <c r="M12" s="119">
        <f t="shared" si="0"/>
        <v>0</v>
      </c>
      <c r="N12" s="120" t="str">
        <f t="shared" si="7"/>
        <v/>
      </c>
      <c r="O12" s="119">
        <f t="shared" si="8"/>
        <v>0</v>
      </c>
      <c r="P12" s="119"/>
      <c r="Q12" s="120" t="str">
        <f t="shared" si="9"/>
        <v/>
      </c>
      <c r="R12" s="120" t="str">
        <f t="shared" si="10"/>
        <v/>
      </c>
      <c r="S12" s="119" t="str">
        <f t="shared" si="11"/>
        <v/>
      </c>
      <c r="T12" s="119" t="str">
        <f t="shared" si="12"/>
        <v/>
      </c>
      <c r="U12" s="119" t="str">
        <f t="shared" si="13"/>
        <v/>
      </c>
      <c r="V12" s="119"/>
      <c r="W12" s="140" t="str">
        <f t="shared" si="1"/>
        <v>-</v>
      </c>
    </row>
    <row r="13" spans="1:25" s="58" customFormat="1" ht="56.25" x14ac:dyDescent="0.3">
      <c r="A13" s="124">
        <v>42540.667280092603</v>
      </c>
      <c r="B13" s="125">
        <v>5.4976851851851897E-3</v>
      </c>
      <c r="C13" s="117" t="s">
        <v>42</v>
      </c>
      <c r="D13" s="117" t="s">
        <v>52</v>
      </c>
      <c r="E13" s="117" t="s">
        <v>51</v>
      </c>
      <c r="F13" s="142" t="s">
        <v>42</v>
      </c>
      <c r="G13" s="146" t="s">
        <v>417</v>
      </c>
      <c r="H13" s="134" t="str">
        <f t="shared" si="2"/>
        <v/>
      </c>
      <c r="I13" s="134" t="str">
        <f t="shared" si="3"/>
        <v>-</v>
      </c>
      <c r="J13" s="134" t="str">
        <f t="shared" si="4"/>
        <v/>
      </c>
      <c r="K13" s="119" t="str">
        <f t="shared" si="5"/>
        <v/>
      </c>
      <c r="L13" s="119" t="str">
        <f t="shared" si="6"/>
        <v/>
      </c>
      <c r="M13" s="119">
        <f t="shared" si="0"/>
        <v>0</v>
      </c>
      <c r="N13" s="120" t="str">
        <f t="shared" si="7"/>
        <v/>
      </c>
      <c r="O13" s="119">
        <f t="shared" si="8"/>
        <v>0</v>
      </c>
      <c r="P13" s="119"/>
      <c r="Q13" s="120" t="str">
        <f t="shared" si="9"/>
        <v/>
      </c>
      <c r="R13" s="120" t="str">
        <f t="shared" si="10"/>
        <v/>
      </c>
      <c r="S13" s="119" t="str">
        <f t="shared" si="11"/>
        <v/>
      </c>
      <c r="T13" s="119" t="str">
        <f t="shared" si="12"/>
        <v/>
      </c>
      <c r="U13" s="119" t="str">
        <f t="shared" si="13"/>
        <v/>
      </c>
      <c r="V13" s="119"/>
      <c r="W13" s="140" t="str">
        <f t="shared" si="1"/>
        <v>-</v>
      </c>
    </row>
    <row r="14" spans="1:25" s="58" customFormat="1" ht="56.25" x14ac:dyDescent="0.3">
      <c r="A14" s="124">
        <v>42540.6727777778</v>
      </c>
      <c r="B14" s="125">
        <v>0.11100694444444401</v>
      </c>
      <c r="C14" s="126">
        <v>240.79999999993001</v>
      </c>
      <c r="D14" s="117" t="s">
        <v>53</v>
      </c>
      <c r="E14" s="117" t="s">
        <v>48</v>
      </c>
      <c r="F14" s="142" t="s">
        <v>42</v>
      </c>
      <c r="G14" s="146" t="s">
        <v>415</v>
      </c>
      <c r="H14" s="134" t="str">
        <f t="shared" si="2"/>
        <v/>
      </c>
      <c r="I14" s="134" t="str">
        <f t="shared" si="3"/>
        <v>-</v>
      </c>
      <c r="J14" s="134" t="str">
        <f t="shared" si="4"/>
        <v/>
      </c>
      <c r="K14" s="119" t="str">
        <f t="shared" si="5"/>
        <v/>
      </c>
      <c r="L14" s="119" t="str">
        <f t="shared" si="6"/>
        <v/>
      </c>
      <c r="M14" s="119">
        <f t="shared" si="0"/>
        <v>0</v>
      </c>
      <c r="N14" s="120" t="str">
        <f t="shared" si="7"/>
        <v/>
      </c>
      <c r="O14" s="119">
        <f t="shared" si="8"/>
        <v>0</v>
      </c>
      <c r="P14" s="119"/>
      <c r="Q14" s="120" t="str">
        <f t="shared" si="9"/>
        <v/>
      </c>
      <c r="R14" s="120" t="str">
        <f t="shared" si="10"/>
        <v/>
      </c>
      <c r="S14" s="119" t="str">
        <f t="shared" si="11"/>
        <v/>
      </c>
      <c r="T14" s="119" t="str">
        <f t="shared" si="12"/>
        <v/>
      </c>
      <c r="U14" s="119" t="str">
        <f t="shared" si="13"/>
        <v/>
      </c>
      <c r="V14" s="119"/>
      <c r="W14" s="140" t="str">
        <f t="shared" si="1"/>
        <v>-</v>
      </c>
    </row>
    <row r="15" spans="1:25" s="58" customFormat="1" ht="56.25" x14ac:dyDescent="0.3">
      <c r="A15" s="124">
        <v>42540.783784722204</v>
      </c>
      <c r="B15" s="125">
        <v>4.8032407407407399E-3</v>
      </c>
      <c r="C15" s="117" t="s">
        <v>42</v>
      </c>
      <c r="D15" s="117" t="s">
        <v>54</v>
      </c>
      <c r="E15" s="117" t="s">
        <v>51</v>
      </c>
      <c r="F15" s="142" t="s">
        <v>42</v>
      </c>
      <c r="G15" s="146" t="s">
        <v>417</v>
      </c>
      <c r="H15" s="134" t="str">
        <f t="shared" si="2"/>
        <v/>
      </c>
      <c r="I15" s="134" t="str">
        <f t="shared" si="3"/>
        <v>-</v>
      </c>
      <c r="J15" s="134" t="str">
        <f t="shared" si="4"/>
        <v/>
      </c>
      <c r="K15" s="119" t="str">
        <f t="shared" si="5"/>
        <v/>
      </c>
      <c r="L15" s="119" t="str">
        <f t="shared" si="6"/>
        <v/>
      </c>
      <c r="M15" s="119">
        <f t="shared" si="0"/>
        <v>0</v>
      </c>
      <c r="N15" s="120" t="str">
        <f t="shared" si="7"/>
        <v/>
      </c>
      <c r="O15" s="119">
        <f t="shared" si="8"/>
        <v>0</v>
      </c>
      <c r="P15" s="119"/>
      <c r="Q15" s="120" t="str">
        <f t="shared" si="9"/>
        <v/>
      </c>
      <c r="R15" s="120" t="str">
        <f t="shared" si="10"/>
        <v/>
      </c>
      <c r="S15" s="119" t="str">
        <f t="shared" si="11"/>
        <v/>
      </c>
      <c r="T15" s="119" t="str">
        <f t="shared" si="12"/>
        <v/>
      </c>
      <c r="U15" s="119" t="str">
        <f t="shared" si="13"/>
        <v/>
      </c>
      <c r="V15" s="119"/>
      <c r="W15" s="140" t="str">
        <f t="shared" si="1"/>
        <v>-</v>
      </c>
    </row>
    <row r="16" spans="1:25" s="58" customFormat="1" ht="56.25" x14ac:dyDescent="0.3">
      <c r="A16" s="124">
        <v>42540.788587962998</v>
      </c>
      <c r="B16" s="125">
        <v>9.2800925925925898E-2</v>
      </c>
      <c r="C16" s="126">
        <v>207.70000000006999</v>
      </c>
      <c r="D16" s="117" t="s">
        <v>54</v>
      </c>
      <c r="E16" s="117" t="s">
        <v>48</v>
      </c>
      <c r="F16" s="142" t="s">
        <v>42</v>
      </c>
      <c r="G16" s="146" t="s">
        <v>415</v>
      </c>
      <c r="H16" s="134" t="str">
        <f t="shared" si="2"/>
        <v/>
      </c>
      <c r="I16" s="134" t="str">
        <f t="shared" si="3"/>
        <v>-</v>
      </c>
      <c r="J16" s="134" t="str">
        <f t="shared" si="4"/>
        <v/>
      </c>
      <c r="K16" s="119" t="str">
        <f t="shared" si="5"/>
        <v/>
      </c>
      <c r="L16" s="119" t="str">
        <f t="shared" si="6"/>
        <v/>
      </c>
      <c r="M16" s="119">
        <f t="shared" si="0"/>
        <v>0</v>
      </c>
      <c r="N16" s="120" t="str">
        <f t="shared" si="7"/>
        <v/>
      </c>
      <c r="O16" s="119">
        <f t="shared" si="8"/>
        <v>0</v>
      </c>
      <c r="P16" s="119"/>
      <c r="Q16" s="120" t="str">
        <f t="shared" si="9"/>
        <v/>
      </c>
      <c r="R16" s="120" t="str">
        <f t="shared" si="10"/>
        <v/>
      </c>
      <c r="S16" s="119" t="str">
        <f t="shared" si="11"/>
        <v/>
      </c>
      <c r="T16" s="119" t="str">
        <f t="shared" si="12"/>
        <v/>
      </c>
      <c r="U16" s="119" t="str">
        <f t="shared" si="13"/>
        <v/>
      </c>
      <c r="V16" s="119"/>
      <c r="W16" s="140" t="str">
        <f t="shared" si="1"/>
        <v>-</v>
      </c>
    </row>
    <row r="17" spans="1:23" s="58" customFormat="1" ht="75" x14ac:dyDescent="0.3">
      <c r="A17" s="124">
        <v>42540.881388888898</v>
      </c>
      <c r="B17" s="125">
        <v>0.118611111111111</v>
      </c>
      <c r="C17" s="117" t="s">
        <v>42</v>
      </c>
      <c r="D17" s="117" t="s">
        <v>55</v>
      </c>
      <c r="E17" s="117" t="s">
        <v>56</v>
      </c>
      <c r="F17" s="142" t="s">
        <v>42</v>
      </c>
      <c r="G17" s="146" t="s">
        <v>418</v>
      </c>
      <c r="H17" s="134" t="str">
        <f t="shared" si="2"/>
        <v/>
      </c>
      <c r="I17" s="134" t="str">
        <f t="shared" si="3"/>
        <v>-</v>
      </c>
      <c r="J17" s="134" t="str">
        <f t="shared" si="4"/>
        <v/>
      </c>
      <c r="K17" s="119" t="str">
        <f t="shared" si="5"/>
        <v/>
      </c>
      <c r="L17" s="119" t="str">
        <f t="shared" si="6"/>
        <v/>
      </c>
      <c r="M17" s="119">
        <f t="shared" si="0"/>
        <v>0</v>
      </c>
      <c r="N17" s="120" t="str">
        <f t="shared" si="7"/>
        <v/>
      </c>
      <c r="O17" s="119">
        <f t="shared" si="8"/>
        <v>0</v>
      </c>
      <c r="P17" s="119"/>
      <c r="Q17" s="120" t="str">
        <f t="shared" si="9"/>
        <v/>
      </c>
      <c r="R17" s="120" t="str">
        <f t="shared" si="10"/>
        <v/>
      </c>
      <c r="S17" s="119" t="str">
        <f t="shared" si="11"/>
        <v/>
      </c>
      <c r="T17" s="119" t="str">
        <f t="shared" si="12"/>
        <v/>
      </c>
      <c r="U17" s="119" t="str">
        <f t="shared" si="13"/>
        <v/>
      </c>
      <c r="V17" s="119"/>
      <c r="W17" s="140" t="str">
        <f t="shared" si="1"/>
        <v>-</v>
      </c>
    </row>
    <row r="18" spans="1:23" s="58" customFormat="1" ht="56.25" x14ac:dyDescent="0.3">
      <c r="A18" s="127" t="s">
        <v>57</v>
      </c>
      <c r="B18" s="117" t="s">
        <v>57</v>
      </c>
      <c r="C18" s="117" t="s">
        <v>58</v>
      </c>
      <c r="D18" s="117"/>
      <c r="E18" s="117"/>
      <c r="F18" s="142"/>
      <c r="G18" s="146" t="s">
        <v>419</v>
      </c>
      <c r="H18" s="134" t="str">
        <f t="shared" si="2"/>
        <v/>
      </c>
      <c r="I18" s="134" t="str">
        <f t="shared" si="3"/>
        <v>-</v>
      </c>
      <c r="J18" s="134" t="str">
        <f t="shared" si="4"/>
        <v/>
      </c>
      <c r="K18" s="119" t="str">
        <f t="shared" si="5"/>
        <v/>
      </c>
      <c r="L18" s="119" t="str">
        <f t="shared" si="6"/>
        <v/>
      </c>
      <c r="M18" s="119">
        <f t="shared" si="0"/>
        <v>0</v>
      </c>
      <c r="N18" s="120" t="str">
        <f t="shared" si="7"/>
        <v/>
      </c>
      <c r="O18" s="119">
        <f t="shared" si="8"/>
        <v>0</v>
      </c>
      <c r="P18" s="119"/>
      <c r="Q18" s="120" t="str">
        <f t="shared" si="9"/>
        <v/>
      </c>
      <c r="R18" s="120" t="str">
        <f t="shared" si="10"/>
        <v/>
      </c>
      <c r="S18" s="119" t="str">
        <f t="shared" si="11"/>
        <v/>
      </c>
      <c r="T18" s="119" t="str">
        <f t="shared" si="12"/>
        <v/>
      </c>
      <c r="U18" s="119" t="str">
        <f t="shared" si="13"/>
        <v/>
      </c>
      <c r="V18" s="119"/>
      <c r="W18" s="140" t="str">
        <f t="shared" si="1"/>
        <v>-</v>
      </c>
    </row>
    <row r="19" spans="1:23" s="58" customFormat="1" ht="75" x14ac:dyDescent="0.3">
      <c r="A19" s="124">
        <v>42541.335451388899</v>
      </c>
      <c r="B19" s="125">
        <v>1.38888888888889E-4</v>
      </c>
      <c r="C19" s="117" t="s">
        <v>42</v>
      </c>
      <c r="D19" s="117" t="s">
        <v>59</v>
      </c>
      <c r="E19" s="117" t="s">
        <v>46</v>
      </c>
      <c r="F19" s="142" t="s">
        <v>45</v>
      </c>
      <c r="G19" s="146" t="s">
        <v>414</v>
      </c>
      <c r="H19" s="134" t="str">
        <f t="shared" si="2"/>
        <v/>
      </c>
      <c r="I19" s="134" t="str">
        <f t="shared" si="3"/>
        <v>-</v>
      </c>
      <c r="J19" s="134" t="str">
        <f t="shared" si="4"/>
        <v/>
      </c>
      <c r="K19" s="119" t="str">
        <f t="shared" si="5"/>
        <v/>
      </c>
      <c r="L19" s="119" t="str">
        <f t="shared" si="6"/>
        <v/>
      </c>
      <c r="M19" s="119">
        <f t="shared" si="0"/>
        <v>0</v>
      </c>
      <c r="N19" s="120" t="str">
        <f t="shared" si="7"/>
        <v/>
      </c>
      <c r="O19" s="119">
        <f t="shared" si="8"/>
        <v>0</v>
      </c>
      <c r="P19" s="119"/>
      <c r="Q19" s="120" t="str">
        <f t="shared" si="9"/>
        <v/>
      </c>
      <c r="R19" s="120" t="str">
        <f t="shared" si="10"/>
        <v/>
      </c>
      <c r="S19" s="119" t="str">
        <f t="shared" si="11"/>
        <v/>
      </c>
      <c r="T19" s="119" t="str">
        <f t="shared" si="12"/>
        <v/>
      </c>
      <c r="U19" s="119" t="str">
        <f t="shared" si="13"/>
        <v/>
      </c>
      <c r="V19" s="119"/>
      <c r="W19" s="140" t="str">
        <f t="shared" si="1"/>
        <v>-</v>
      </c>
    </row>
    <row r="20" spans="1:23" s="58" customFormat="1" ht="75" x14ac:dyDescent="0.3">
      <c r="A20" s="124">
        <v>42541.335590277798</v>
      </c>
      <c r="B20" s="125">
        <v>1.0243055555555601E-2</v>
      </c>
      <c r="C20" s="117" t="s">
        <v>42</v>
      </c>
      <c r="D20" s="117" t="s">
        <v>59</v>
      </c>
      <c r="E20" s="117" t="s">
        <v>46</v>
      </c>
      <c r="F20" s="142" t="s">
        <v>47</v>
      </c>
      <c r="G20" s="146" t="s">
        <v>413</v>
      </c>
      <c r="H20" s="134" t="str">
        <f t="shared" si="2"/>
        <v/>
      </c>
      <c r="I20" s="134" t="str">
        <f t="shared" si="3"/>
        <v>-</v>
      </c>
      <c r="J20" s="134" t="str">
        <f t="shared" si="4"/>
        <v/>
      </c>
      <c r="K20" s="119" t="str">
        <f t="shared" si="5"/>
        <v/>
      </c>
      <c r="L20" s="119" t="str">
        <f t="shared" si="6"/>
        <v/>
      </c>
      <c r="M20" s="119">
        <f t="shared" si="0"/>
        <v>0</v>
      </c>
      <c r="N20" s="120" t="str">
        <f t="shared" si="7"/>
        <v/>
      </c>
      <c r="O20" s="119">
        <f t="shared" si="8"/>
        <v>0</v>
      </c>
      <c r="P20" s="119"/>
      <c r="Q20" s="120" t="str">
        <f t="shared" si="9"/>
        <v/>
      </c>
      <c r="R20" s="120" t="str">
        <f t="shared" si="10"/>
        <v/>
      </c>
      <c r="S20" s="119" t="str">
        <f t="shared" si="11"/>
        <v/>
      </c>
      <c r="T20" s="119" t="str">
        <f t="shared" si="12"/>
        <v/>
      </c>
      <c r="U20" s="119" t="str">
        <f t="shared" si="13"/>
        <v/>
      </c>
      <c r="V20" s="119"/>
      <c r="W20" s="140" t="str">
        <f t="shared" si="1"/>
        <v>-</v>
      </c>
    </row>
    <row r="21" spans="1:23" s="58" customFormat="1" ht="105" x14ac:dyDescent="0.3">
      <c r="A21" s="124">
        <v>42541.345833333296</v>
      </c>
      <c r="B21" s="125">
        <v>8.2291666666666693E-3</v>
      </c>
      <c r="C21" s="126">
        <v>0.200000000069849</v>
      </c>
      <c r="D21" s="117" t="s">
        <v>59</v>
      </c>
      <c r="E21" s="117" t="s">
        <v>60</v>
      </c>
      <c r="F21" s="142" t="s">
        <v>61</v>
      </c>
      <c r="G21" s="146" t="s">
        <v>420</v>
      </c>
      <c r="H21" s="134" t="str">
        <f t="shared" si="2"/>
        <v/>
      </c>
      <c r="I21" s="134" t="str">
        <f t="shared" si="3"/>
        <v>-</v>
      </c>
      <c r="J21" s="134" t="str">
        <f t="shared" si="4"/>
        <v/>
      </c>
      <c r="K21" s="119" t="str">
        <f t="shared" si="5"/>
        <v/>
      </c>
      <c r="L21" s="119" t="str">
        <f t="shared" si="6"/>
        <v/>
      </c>
      <c r="M21" s="119">
        <f t="shared" si="0"/>
        <v>0</v>
      </c>
      <c r="N21" s="120" t="str">
        <f t="shared" si="7"/>
        <v/>
      </c>
      <c r="O21" s="119">
        <f t="shared" si="8"/>
        <v>0</v>
      </c>
      <c r="P21" s="119"/>
      <c r="Q21" s="120" t="str">
        <f t="shared" si="9"/>
        <v/>
      </c>
      <c r="R21" s="120" t="str">
        <f t="shared" si="10"/>
        <v/>
      </c>
      <c r="S21" s="119" t="str">
        <f t="shared" si="11"/>
        <v/>
      </c>
      <c r="T21" s="119" t="str">
        <f t="shared" si="12"/>
        <v/>
      </c>
      <c r="U21" s="119" t="str">
        <f t="shared" si="13"/>
        <v/>
      </c>
      <c r="V21" s="119"/>
      <c r="W21" s="140" t="str">
        <f t="shared" si="1"/>
        <v>-</v>
      </c>
    </row>
    <row r="22" spans="1:23" s="58" customFormat="1" ht="75" x14ac:dyDescent="0.3">
      <c r="A22" s="124">
        <v>42541.354062500002</v>
      </c>
      <c r="B22" s="125">
        <v>1.23726851851852E-2</v>
      </c>
      <c r="C22" s="126">
        <v>12.900000000023301</v>
      </c>
      <c r="D22" s="117" t="s">
        <v>55</v>
      </c>
      <c r="E22" s="117" t="s">
        <v>48</v>
      </c>
      <c r="F22" s="142" t="s">
        <v>42</v>
      </c>
      <c r="G22" s="146" t="s">
        <v>415</v>
      </c>
      <c r="H22" s="134" t="str">
        <f t="shared" si="2"/>
        <v/>
      </c>
      <c r="I22" s="134" t="str">
        <f t="shared" si="3"/>
        <v>-</v>
      </c>
      <c r="J22" s="134" t="str">
        <f t="shared" si="4"/>
        <v/>
      </c>
      <c r="K22" s="119" t="str">
        <f t="shared" si="5"/>
        <v/>
      </c>
      <c r="L22" s="119" t="str">
        <f t="shared" si="6"/>
        <v/>
      </c>
      <c r="M22" s="119">
        <f t="shared" si="0"/>
        <v>0</v>
      </c>
      <c r="N22" s="120" t="str">
        <f t="shared" si="7"/>
        <v/>
      </c>
      <c r="O22" s="119">
        <f t="shared" si="8"/>
        <v>0</v>
      </c>
      <c r="P22" s="119"/>
      <c r="Q22" s="120" t="str">
        <f t="shared" si="9"/>
        <v/>
      </c>
      <c r="R22" s="120" t="str">
        <f t="shared" si="10"/>
        <v/>
      </c>
      <c r="S22" s="119" t="str">
        <f t="shared" si="11"/>
        <v/>
      </c>
      <c r="T22" s="119" t="str">
        <f t="shared" si="12"/>
        <v/>
      </c>
      <c r="U22" s="119" t="str">
        <f t="shared" si="13"/>
        <v/>
      </c>
      <c r="V22" s="119"/>
      <c r="W22" s="140" t="str">
        <f t="shared" si="1"/>
        <v>-</v>
      </c>
    </row>
    <row r="23" spans="1:23" s="58" customFormat="1" ht="135" x14ac:dyDescent="0.3">
      <c r="A23" s="124">
        <v>42541.366435185198</v>
      </c>
      <c r="B23" s="125">
        <v>7.6446759259259298E-2</v>
      </c>
      <c r="C23" s="126">
        <v>0.19999999995343401</v>
      </c>
      <c r="D23" s="117" t="s">
        <v>62</v>
      </c>
      <c r="E23" s="117" t="s">
        <v>63</v>
      </c>
      <c r="F23" s="142" t="s">
        <v>64</v>
      </c>
      <c r="G23" s="146" t="s">
        <v>421</v>
      </c>
      <c r="H23" s="134" t="str">
        <f t="shared" si="2"/>
        <v/>
      </c>
      <c r="I23" s="134" t="str">
        <f t="shared" si="3"/>
        <v>-</v>
      </c>
      <c r="J23" s="134" t="str">
        <f t="shared" si="4"/>
        <v/>
      </c>
      <c r="K23" s="119" t="str">
        <f t="shared" si="5"/>
        <v/>
      </c>
      <c r="L23" s="119" t="str">
        <f t="shared" si="6"/>
        <v/>
      </c>
      <c r="M23" s="119">
        <f t="shared" si="0"/>
        <v>1</v>
      </c>
      <c r="N23" s="120" t="str">
        <f t="shared" si="7"/>
        <v/>
      </c>
      <c r="O23" s="119">
        <f t="shared" si="8"/>
        <v>0</v>
      </c>
      <c r="P23" s="119"/>
      <c r="Q23" s="120" t="str">
        <f t="shared" si="9"/>
        <v/>
      </c>
      <c r="R23" s="120" t="str">
        <f t="shared" si="10"/>
        <v/>
      </c>
      <c r="S23" s="119" t="str">
        <f t="shared" si="11"/>
        <v/>
      </c>
      <c r="T23" s="119" t="str">
        <f t="shared" si="12"/>
        <v/>
      </c>
      <c r="U23" s="119" t="str">
        <f t="shared" si="13"/>
        <v/>
      </c>
      <c r="V23" s="119"/>
      <c r="W23" s="140" t="str">
        <f t="shared" si="1"/>
        <v>-</v>
      </c>
    </row>
    <row r="24" spans="1:23" s="58" customFormat="1" ht="60" x14ac:dyDescent="0.3">
      <c r="A24" s="124">
        <v>42541.4428819444</v>
      </c>
      <c r="B24" s="125">
        <v>4.4247685185185202E-2</v>
      </c>
      <c r="C24" s="126">
        <v>92.699999999953405</v>
      </c>
      <c r="D24" s="117" t="s">
        <v>65</v>
      </c>
      <c r="E24" s="117" t="s">
        <v>48</v>
      </c>
      <c r="F24" s="142" t="s">
        <v>42</v>
      </c>
      <c r="G24" s="146" t="s">
        <v>415</v>
      </c>
      <c r="H24" s="134" t="str">
        <f t="shared" si="2"/>
        <v/>
      </c>
      <c r="I24" s="134" t="str">
        <f t="shared" si="3"/>
        <v>-</v>
      </c>
      <c r="J24" s="134" t="str">
        <f t="shared" si="4"/>
        <v/>
      </c>
      <c r="K24" s="119" t="str">
        <f t="shared" si="5"/>
        <v/>
      </c>
      <c r="L24" s="119" t="str">
        <f t="shared" si="6"/>
        <v/>
      </c>
      <c r="M24" s="119">
        <f t="shared" si="0"/>
        <v>0</v>
      </c>
      <c r="N24" s="120" t="str">
        <f t="shared" si="7"/>
        <v/>
      </c>
      <c r="O24" s="119">
        <f t="shared" si="8"/>
        <v>0</v>
      </c>
      <c r="P24" s="119"/>
      <c r="Q24" s="120" t="str">
        <f t="shared" si="9"/>
        <v/>
      </c>
      <c r="R24" s="120" t="str">
        <f t="shared" si="10"/>
        <v/>
      </c>
      <c r="S24" s="119" t="str">
        <f t="shared" si="11"/>
        <v/>
      </c>
      <c r="T24" s="119" t="str">
        <f t="shared" si="12"/>
        <v/>
      </c>
      <c r="U24" s="119" t="str">
        <f t="shared" si="13"/>
        <v/>
      </c>
      <c r="V24" s="119"/>
      <c r="W24" s="140" t="str">
        <f t="shared" si="1"/>
        <v>-</v>
      </c>
    </row>
    <row r="25" spans="1:23" s="58" customFormat="1" ht="120" x14ac:dyDescent="0.3">
      <c r="A25" s="124">
        <v>42541.487129629597</v>
      </c>
      <c r="B25" s="125">
        <v>2.88425925925926E-2</v>
      </c>
      <c r="C25" s="117" t="s">
        <v>42</v>
      </c>
      <c r="D25" s="117" t="s">
        <v>66</v>
      </c>
      <c r="E25" s="117" t="s">
        <v>67</v>
      </c>
      <c r="F25" s="142" t="s">
        <v>68</v>
      </c>
      <c r="G25" s="146" t="s">
        <v>422</v>
      </c>
      <c r="H25" s="134" t="str">
        <f t="shared" si="2"/>
        <v/>
      </c>
      <c r="I25" s="134" t="str">
        <f t="shared" si="3"/>
        <v>-</v>
      </c>
      <c r="J25" s="134" t="str">
        <f t="shared" si="4"/>
        <v/>
      </c>
      <c r="K25" s="119" t="str">
        <f t="shared" si="5"/>
        <v/>
      </c>
      <c r="L25" s="119" t="str">
        <f t="shared" si="6"/>
        <v/>
      </c>
      <c r="M25" s="119">
        <f t="shared" si="0"/>
        <v>1</v>
      </c>
      <c r="N25" s="120" t="str">
        <f t="shared" si="7"/>
        <v/>
      </c>
      <c r="O25" s="119">
        <f t="shared" si="8"/>
        <v>0</v>
      </c>
      <c r="P25" s="119"/>
      <c r="Q25" s="120" t="str">
        <f t="shared" si="9"/>
        <v/>
      </c>
      <c r="R25" s="120" t="str">
        <f t="shared" si="10"/>
        <v/>
      </c>
      <c r="S25" s="119" t="str">
        <f t="shared" si="11"/>
        <v/>
      </c>
      <c r="T25" s="119" t="str">
        <f t="shared" si="12"/>
        <v/>
      </c>
      <c r="U25" s="119" t="str">
        <f t="shared" si="13"/>
        <v/>
      </c>
      <c r="V25" s="119"/>
      <c r="W25" s="140" t="str">
        <f t="shared" si="1"/>
        <v>-</v>
      </c>
    </row>
    <row r="26" spans="1:23" s="58" customFormat="1" ht="60" x14ac:dyDescent="0.3">
      <c r="A26" s="124">
        <v>42541.515972222202</v>
      </c>
      <c r="B26" s="125">
        <v>2.2499999999999999E-2</v>
      </c>
      <c r="C26" s="126">
        <v>0.60000000009313204</v>
      </c>
      <c r="D26" s="117" t="s">
        <v>66</v>
      </c>
      <c r="E26" s="117" t="s">
        <v>50</v>
      </c>
      <c r="F26" s="142" t="s">
        <v>42</v>
      </c>
      <c r="G26" s="146" t="s">
        <v>416</v>
      </c>
      <c r="H26" s="134" t="str">
        <f t="shared" si="2"/>
        <v/>
      </c>
      <c r="I26" s="134" t="str">
        <f t="shared" si="3"/>
        <v>-</v>
      </c>
      <c r="J26" s="134" t="str">
        <f t="shared" si="4"/>
        <v/>
      </c>
      <c r="K26" s="119" t="str">
        <f t="shared" si="5"/>
        <v/>
      </c>
      <c r="L26" s="119" t="str">
        <f t="shared" si="6"/>
        <v/>
      </c>
      <c r="M26" s="119">
        <f t="shared" si="0"/>
        <v>0</v>
      </c>
      <c r="N26" s="120" t="str">
        <f t="shared" si="7"/>
        <v/>
      </c>
      <c r="O26" s="119">
        <f t="shared" si="8"/>
        <v>0</v>
      </c>
      <c r="P26" s="119"/>
      <c r="Q26" s="120" t="str">
        <f t="shared" si="9"/>
        <v/>
      </c>
      <c r="R26" s="120" t="str">
        <f t="shared" si="10"/>
        <v/>
      </c>
      <c r="S26" s="119" t="str">
        <f t="shared" si="11"/>
        <v/>
      </c>
      <c r="T26" s="119" t="str">
        <f t="shared" si="12"/>
        <v/>
      </c>
      <c r="U26" s="119" t="str">
        <f t="shared" si="13"/>
        <v/>
      </c>
      <c r="V26" s="119"/>
      <c r="W26" s="140" t="str">
        <f t="shared" si="1"/>
        <v>-</v>
      </c>
    </row>
    <row r="27" spans="1:23" s="58" customFormat="1" ht="60" x14ac:dyDescent="0.3">
      <c r="A27" s="124">
        <v>42541.538472222201</v>
      </c>
      <c r="B27" s="125">
        <v>5.8912037037036997E-3</v>
      </c>
      <c r="C27" s="126">
        <v>3.39999999990687</v>
      </c>
      <c r="D27" s="117" t="s">
        <v>69</v>
      </c>
      <c r="E27" s="117" t="s">
        <v>48</v>
      </c>
      <c r="F27" s="142" t="s">
        <v>42</v>
      </c>
      <c r="G27" s="146" t="s">
        <v>415</v>
      </c>
      <c r="H27" s="134" t="str">
        <f t="shared" si="2"/>
        <v/>
      </c>
      <c r="I27" s="134" t="str">
        <f t="shared" si="3"/>
        <v>-</v>
      </c>
      <c r="J27" s="134" t="str">
        <f t="shared" si="4"/>
        <v/>
      </c>
      <c r="K27" s="119" t="str">
        <f t="shared" si="5"/>
        <v/>
      </c>
      <c r="L27" s="119" t="str">
        <f t="shared" si="6"/>
        <v/>
      </c>
      <c r="M27" s="119">
        <f t="shared" si="0"/>
        <v>0</v>
      </c>
      <c r="N27" s="120" t="str">
        <f t="shared" si="7"/>
        <v/>
      </c>
      <c r="O27" s="119">
        <f t="shared" si="8"/>
        <v>0</v>
      </c>
      <c r="P27" s="119"/>
      <c r="Q27" s="120" t="str">
        <f t="shared" si="9"/>
        <v/>
      </c>
      <c r="R27" s="120" t="str">
        <f t="shared" si="10"/>
        <v/>
      </c>
      <c r="S27" s="119" t="str">
        <f t="shared" si="11"/>
        <v/>
      </c>
      <c r="T27" s="119" t="str">
        <f t="shared" si="12"/>
        <v/>
      </c>
      <c r="U27" s="119" t="str">
        <f t="shared" si="13"/>
        <v/>
      </c>
      <c r="V27" s="119"/>
      <c r="W27" s="140" t="str">
        <f t="shared" si="1"/>
        <v>-</v>
      </c>
    </row>
    <row r="28" spans="1:23" s="58" customFormat="1" ht="56.25" x14ac:dyDescent="0.3">
      <c r="A28" s="124">
        <v>42541.544363425899</v>
      </c>
      <c r="B28" s="125">
        <v>1.0879629629629601E-3</v>
      </c>
      <c r="C28" s="117" t="s">
        <v>42</v>
      </c>
      <c r="D28" s="117" t="s">
        <v>70</v>
      </c>
      <c r="E28" s="117" t="s">
        <v>50</v>
      </c>
      <c r="F28" s="142" t="s">
        <v>42</v>
      </c>
      <c r="G28" s="146" t="s">
        <v>416</v>
      </c>
      <c r="H28" s="134" t="str">
        <f t="shared" si="2"/>
        <v/>
      </c>
      <c r="I28" s="134" t="str">
        <f t="shared" si="3"/>
        <v>-</v>
      </c>
      <c r="J28" s="134" t="str">
        <f t="shared" si="4"/>
        <v/>
      </c>
      <c r="K28" s="119" t="str">
        <f t="shared" si="5"/>
        <v/>
      </c>
      <c r="L28" s="119" t="str">
        <f t="shared" si="6"/>
        <v/>
      </c>
      <c r="M28" s="119">
        <f t="shared" si="0"/>
        <v>0</v>
      </c>
      <c r="N28" s="120" t="str">
        <f t="shared" si="7"/>
        <v/>
      </c>
      <c r="O28" s="119">
        <f t="shared" si="8"/>
        <v>0</v>
      </c>
      <c r="P28" s="119"/>
      <c r="Q28" s="120" t="str">
        <f t="shared" si="9"/>
        <v/>
      </c>
      <c r="R28" s="120" t="str">
        <f t="shared" si="10"/>
        <v/>
      </c>
      <c r="S28" s="119" t="str">
        <f t="shared" si="11"/>
        <v/>
      </c>
      <c r="T28" s="119" t="str">
        <f t="shared" si="12"/>
        <v/>
      </c>
      <c r="U28" s="119" t="str">
        <f t="shared" si="13"/>
        <v/>
      </c>
      <c r="V28" s="119"/>
      <c r="W28" s="140" t="str">
        <f t="shared" si="1"/>
        <v>-</v>
      </c>
    </row>
    <row r="29" spans="1:23" s="58" customFormat="1" ht="56.25" x14ac:dyDescent="0.3">
      <c r="A29" s="124">
        <v>42541.545451388898</v>
      </c>
      <c r="B29" s="125">
        <v>6.0115740740740699E-2</v>
      </c>
      <c r="C29" s="126">
        <v>138.10000000009299</v>
      </c>
      <c r="D29" s="117" t="s">
        <v>70</v>
      </c>
      <c r="E29" s="117" t="s">
        <v>48</v>
      </c>
      <c r="F29" s="142" t="s">
        <v>42</v>
      </c>
      <c r="G29" s="146" t="s">
        <v>415</v>
      </c>
      <c r="H29" s="134" t="str">
        <f t="shared" si="2"/>
        <v/>
      </c>
      <c r="I29" s="134" t="str">
        <f t="shared" si="3"/>
        <v>-</v>
      </c>
      <c r="J29" s="134" t="str">
        <f t="shared" si="4"/>
        <v/>
      </c>
      <c r="K29" s="119" t="str">
        <f t="shared" si="5"/>
        <v/>
      </c>
      <c r="L29" s="119" t="str">
        <f t="shared" si="6"/>
        <v/>
      </c>
      <c r="M29" s="119">
        <f t="shared" si="0"/>
        <v>0</v>
      </c>
      <c r="N29" s="120" t="str">
        <f t="shared" si="7"/>
        <v/>
      </c>
      <c r="O29" s="119">
        <f t="shared" si="8"/>
        <v>0</v>
      </c>
      <c r="P29" s="119"/>
      <c r="Q29" s="120" t="str">
        <f t="shared" si="9"/>
        <v/>
      </c>
      <c r="R29" s="120" t="str">
        <f t="shared" si="10"/>
        <v/>
      </c>
      <c r="S29" s="119" t="str">
        <f t="shared" si="11"/>
        <v/>
      </c>
      <c r="T29" s="119" t="str">
        <f t="shared" si="12"/>
        <v/>
      </c>
      <c r="U29" s="119" t="str">
        <f t="shared" si="13"/>
        <v/>
      </c>
      <c r="V29" s="119"/>
      <c r="W29" s="140" t="str">
        <f t="shared" si="1"/>
        <v>-</v>
      </c>
    </row>
    <row r="30" spans="1:23" s="58" customFormat="1" ht="60" x14ac:dyDescent="0.3">
      <c r="A30" s="124">
        <v>42541.605567129598</v>
      </c>
      <c r="B30" s="125">
        <v>2.66203703703704E-3</v>
      </c>
      <c r="C30" s="117" t="s">
        <v>42</v>
      </c>
      <c r="D30" s="117" t="s">
        <v>71</v>
      </c>
      <c r="E30" s="117" t="s">
        <v>51</v>
      </c>
      <c r="F30" s="142" t="s">
        <v>42</v>
      </c>
      <c r="G30" s="146" t="s">
        <v>417</v>
      </c>
      <c r="H30" s="134" t="str">
        <f t="shared" si="2"/>
        <v/>
      </c>
      <c r="I30" s="134" t="str">
        <f t="shared" si="3"/>
        <v>-</v>
      </c>
      <c r="J30" s="134" t="str">
        <f t="shared" si="4"/>
        <v/>
      </c>
      <c r="K30" s="119" t="str">
        <f t="shared" si="5"/>
        <v/>
      </c>
      <c r="L30" s="119" t="str">
        <f t="shared" si="6"/>
        <v/>
      </c>
      <c r="M30" s="119">
        <f t="shared" si="0"/>
        <v>0</v>
      </c>
      <c r="N30" s="120" t="str">
        <f t="shared" si="7"/>
        <v/>
      </c>
      <c r="O30" s="119">
        <f t="shared" si="8"/>
        <v>0</v>
      </c>
      <c r="P30" s="119"/>
      <c r="Q30" s="120" t="str">
        <f t="shared" si="9"/>
        <v/>
      </c>
      <c r="R30" s="120" t="str">
        <f t="shared" si="10"/>
        <v/>
      </c>
      <c r="S30" s="119" t="str">
        <f t="shared" si="11"/>
        <v/>
      </c>
      <c r="T30" s="119" t="str">
        <f t="shared" si="12"/>
        <v/>
      </c>
      <c r="U30" s="119" t="str">
        <f t="shared" si="13"/>
        <v/>
      </c>
      <c r="V30" s="119"/>
      <c r="W30" s="140" t="str">
        <f t="shared" si="1"/>
        <v>-</v>
      </c>
    </row>
    <row r="31" spans="1:23" s="58" customFormat="1" ht="60" x14ac:dyDescent="0.3">
      <c r="A31" s="124">
        <v>42541.608229166697</v>
      </c>
      <c r="B31" s="125">
        <v>7.5254629629629602E-2</v>
      </c>
      <c r="C31" s="126">
        <v>159.29999999993001</v>
      </c>
      <c r="D31" s="117" t="s">
        <v>71</v>
      </c>
      <c r="E31" s="117" t="s">
        <v>48</v>
      </c>
      <c r="F31" s="142" t="s">
        <v>42</v>
      </c>
      <c r="G31" s="146" t="s">
        <v>415</v>
      </c>
      <c r="H31" s="134" t="str">
        <f t="shared" si="2"/>
        <v/>
      </c>
      <c r="I31" s="134" t="str">
        <f t="shared" si="3"/>
        <v>-</v>
      </c>
      <c r="J31" s="134" t="str">
        <f t="shared" si="4"/>
        <v/>
      </c>
      <c r="K31" s="119" t="str">
        <f t="shared" si="5"/>
        <v/>
      </c>
      <c r="L31" s="119" t="str">
        <f t="shared" si="6"/>
        <v/>
      </c>
      <c r="M31" s="119">
        <f t="shared" si="0"/>
        <v>0</v>
      </c>
      <c r="N31" s="120" t="str">
        <f t="shared" si="7"/>
        <v/>
      </c>
      <c r="O31" s="119">
        <f t="shared" si="8"/>
        <v>0</v>
      </c>
      <c r="P31" s="119"/>
      <c r="Q31" s="120" t="str">
        <f t="shared" si="9"/>
        <v/>
      </c>
      <c r="R31" s="120" t="str">
        <f t="shared" si="10"/>
        <v/>
      </c>
      <c r="S31" s="119" t="str">
        <f t="shared" si="11"/>
        <v/>
      </c>
      <c r="T31" s="119" t="str">
        <f t="shared" si="12"/>
        <v/>
      </c>
      <c r="U31" s="119" t="str">
        <f t="shared" si="13"/>
        <v/>
      </c>
      <c r="V31" s="119"/>
      <c r="W31" s="140" t="str">
        <f t="shared" si="1"/>
        <v>-</v>
      </c>
    </row>
    <row r="32" spans="1:23" s="58" customFormat="1" ht="75" x14ac:dyDescent="0.3">
      <c r="A32" s="124">
        <v>42541.683483796303</v>
      </c>
      <c r="B32" s="125">
        <v>1.27314814814815E-3</v>
      </c>
      <c r="C32" s="126">
        <v>9.9999999976716894E-2</v>
      </c>
      <c r="D32" s="117" t="s">
        <v>72</v>
      </c>
      <c r="E32" s="117" t="s">
        <v>73</v>
      </c>
      <c r="F32" s="142" t="s">
        <v>42</v>
      </c>
      <c r="G32" s="146" t="s">
        <v>423</v>
      </c>
      <c r="H32" s="134" t="str">
        <f t="shared" si="2"/>
        <v/>
      </c>
      <c r="I32" s="134" t="str">
        <f t="shared" si="3"/>
        <v>-</v>
      </c>
      <c r="J32" s="134" t="str">
        <f t="shared" si="4"/>
        <v/>
      </c>
      <c r="K32" s="119" t="str">
        <f t="shared" si="5"/>
        <v/>
      </c>
      <c r="L32" s="119" t="str">
        <f t="shared" si="6"/>
        <v/>
      </c>
      <c r="M32" s="119">
        <f t="shared" si="0"/>
        <v>0</v>
      </c>
      <c r="N32" s="120" t="str">
        <f t="shared" si="7"/>
        <v/>
      </c>
      <c r="O32" s="119">
        <f t="shared" si="8"/>
        <v>0</v>
      </c>
      <c r="P32" s="119"/>
      <c r="Q32" s="120" t="str">
        <f t="shared" si="9"/>
        <v/>
      </c>
      <c r="R32" s="120" t="str">
        <f t="shared" si="10"/>
        <v/>
      </c>
      <c r="S32" s="119" t="str">
        <f t="shared" si="11"/>
        <v/>
      </c>
      <c r="T32" s="119" t="str">
        <f t="shared" si="12"/>
        <v/>
      </c>
      <c r="U32" s="119" t="str">
        <f t="shared" si="13"/>
        <v/>
      </c>
      <c r="V32" s="119"/>
      <c r="W32" s="140" t="str">
        <f t="shared" si="1"/>
        <v>-</v>
      </c>
    </row>
    <row r="33" spans="1:23" s="58" customFormat="1" ht="60" x14ac:dyDescent="0.3">
      <c r="A33" s="124">
        <v>42541.6847569444</v>
      </c>
      <c r="B33" s="125">
        <v>7.2337962962962998E-3</v>
      </c>
      <c r="C33" s="126">
        <v>5.8000000000465697</v>
      </c>
      <c r="D33" s="117" t="s">
        <v>74</v>
      </c>
      <c r="E33" s="117" t="s">
        <v>48</v>
      </c>
      <c r="F33" s="142" t="s">
        <v>42</v>
      </c>
      <c r="G33" s="146" t="s">
        <v>415</v>
      </c>
      <c r="H33" s="134" t="str">
        <f t="shared" si="2"/>
        <v/>
      </c>
      <c r="I33" s="134" t="str">
        <f t="shared" si="3"/>
        <v>-</v>
      </c>
      <c r="J33" s="134" t="str">
        <f t="shared" si="4"/>
        <v/>
      </c>
      <c r="K33" s="119" t="str">
        <f t="shared" si="5"/>
        <v/>
      </c>
      <c r="L33" s="119" t="str">
        <f t="shared" si="6"/>
        <v/>
      </c>
      <c r="M33" s="119">
        <f t="shared" si="0"/>
        <v>0</v>
      </c>
      <c r="N33" s="120" t="str">
        <f t="shared" si="7"/>
        <v/>
      </c>
      <c r="O33" s="119">
        <f t="shared" si="8"/>
        <v>0</v>
      </c>
      <c r="P33" s="119"/>
      <c r="Q33" s="120" t="str">
        <f t="shared" si="9"/>
        <v/>
      </c>
      <c r="R33" s="120" t="str">
        <f t="shared" si="10"/>
        <v/>
      </c>
      <c r="S33" s="119" t="str">
        <f t="shared" si="11"/>
        <v/>
      </c>
      <c r="T33" s="119" t="str">
        <f t="shared" si="12"/>
        <v/>
      </c>
      <c r="U33" s="119" t="str">
        <f t="shared" si="13"/>
        <v/>
      </c>
      <c r="V33" s="119"/>
      <c r="W33" s="140" t="str">
        <f t="shared" si="1"/>
        <v>-</v>
      </c>
    </row>
    <row r="34" spans="1:23" s="58" customFormat="1" ht="120" x14ac:dyDescent="0.3">
      <c r="A34" s="124">
        <v>42541.691990740699</v>
      </c>
      <c r="B34" s="125">
        <v>0.30800925925925898</v>
      </c>
      <c r="C34" s="117" t="s">
        <v>42</v>
      </c>
      <c r="D34" s="117" t="s">
        <v>75</v>
      </c>
      <c r="E34" s="117" t="s">
        <v>76</v>
      </c>
      <c r="F34" s="142" t="s">
        <v>77</v>
      </c>
      <c r="G34" s="146" t="s">
        <v>424</v>
      </c>
      <c r="H34" s="134">
        <f t="shared" si="2"/>
        <v>0.30800925925925898</v>
      </c>
      <c r="I34" s="134" t="str">
        <f t="shared" si="3"/>
        <v>-</v>
      </c>
      <c r="J34" s="134" t="str">
        <f t="shared" si="4"/>
        <v/>
      </c>
      <c r="K34" s="119" t="str">
        <f t="shared" si="5"/>
        <v/>
      </c>
      <c r="L34" s="119" t="str">
        <f t="shared" si="6"/>
        <v/>
      </c>
      <c r="M34" s="119">
        <f t="shared" si="0"/>
        <v>1</v>
      </c>
      <c r="N34" s="120" t="str">
        <f t="shared" si="7"/>
        <v/>
      </c>
      <c r="O34" s="119">
        <f t="shared" si="8"/>
        <v>0</v>
      </c>
      <c r="P34" s="119"/>
      <c r="Q34" s="120" t="str">
        <f t="shared" si="9"/>
        <v/>
      </c>
      <c r="R34" s="120" t="str">
        <f t="shared" si="10"/>
        <v/>
      </c>
      <c r="S34" s="119">
        <f t="shared" si="11"/>
        <v>1</v>
      </c>
      <c r="T34" s="119" t="str">
        <f t="shared" si="12"/>
        <v/>
      </c>
      <c r="U34" s="119" t="str">
        <f t="shared" si="13"/>
        <v/>
      </c>
      <c r="V34" s="119"/>
      <c r="W34" s="140" t="str">
        <f t="shared" si="1"/>
        <v>-</v>
      </c>
    </row>
    <row r="35" spans="1:23" s="58" customFormat="1" ht="56.25" x14ac:dyDescent="0.3">
      <c r="A35" s="127" t="s">
        <v>57</v>
      </c>
      <c r="B35" s="117" t="s">
        <v>57</v>
      </c>
      <c r="C35" s="117" t="s">
        <v>58</v>
      </c>
      <c r="D35" s="117"/>
      <c r="E35" s="117"/>
      <c r="F35" s="142"/>
      <c r="G35" s="146" t="s">
        <v>419</v>
      </c>
      <c r="H35" s="134" t="str">
        <f t="shared" si="2"/>
        <v/>
      </c>
      <c r="I35" s="134" t="str">
        <f t="shared" si="3"/>
        <v>-</v>
      </c>
      <c r="J35" s="134" t="str">
        <f t="shared" si="4"/>
        <v/>
      </c>
      <c r="K35" s="119" t="str">
        <f t="shared" si="5"/>
        <v/>
      </c>
      <c r="L35" s="119" t="str">
        <f t="shared" si="6"/>
        <v/>
      </c>
      <c r="M35" s="119">
        <f t="shared" si="0"/>
        <v>0</v>
      </c>
      <c r="N35" s="120" t="str">
        <f t="shared" si="7"/>
        <v/>
      </c>
      <c r="O35" s="119">
        <f t="shared" si="8"/>
        <v>0</v>
      </c>
      <c r="P35" s="119"/>
      <c r="Q35" s="120" t="str">
        <f t="shared" si="9"/>
        <v/>
      </c>
      <c r="R35" s="120" t="str">
        <f t="shared" si="10"/>
        <v/>
      </c>
      <c r="S35" s="119" t="str">
        <f t="shared" si="11"/>
        <v/>
      </c>
      <c r="T35" s="119" t="str">
        <f t="shared" si="12"/>
        <v/>
      </c>
      <c r="U35" s="119" t="str">
        <f t="shared" si="13"/>
        <v/>
      </c>
      <c r="V35" s="119"/>
      <c r="W35" s="140" t="str">
        <f t="shared" si="1"/>
        <v>-</v>
      </c>
    </row>
    <row r="36" spans="1:23" s="58" customFormat="1" ht="60" x14ac:dyDescent="0.3">
      <c r="A36" s="122">
        <v>42542.3224305556</v>
      </c>
      <c r="B36" s="123"/>
      <c r="C36" s="123"/>
      <c r="D36" s="123" t="s">
        <v>75</v>
      </c>
      <c r="E36" s="123" t="s">
        <v>41</v>
      </c>
      <c r="F36" s="143" t="s">
        <v>42</v>
      </c>
      <c r="G36" s="146" t="s">
        <v>411</v>
      </c>
      <c r="H36" s="134" t="str">
        <f t="shared" si="2"/>
        <v/>
      </c>
      <c r="I36" s="134" t="str">
        <f t="shared" si="3"/>
        <v>-</v>
      </c>
      <c r="J36" s="134" t="str">
        <f t="shared" si="4"/>
        <v/>
      </c>
      <c r="K36" s="119" t="str">
        <f t="shared" si="5"/>
        <v/>
      </c>
      <c r="L36" s="119" t="str">
        <f t="shared" si="6"/>
        <v/>
      </c>
      <c r="M36" s="119">
        <f t="shared" si="0"/>
        <v>0</v>
      </c>
      <c r="N36" s="120" t="str">
        <f t="shared" si="7"/>
        <v/>
      </c>
      <c r="O36" s="119">
        <f t="shared" si="8"/>
        <v>0</v>
      </c>
      <c r="P36" s="119"/>
      <c r="Q36" s="120" t="str">
        <f t="shared" si="9"/>
        <v/>
      </c>
      <c r="R36" s="120" t="str">
        <f t="shared" si="10"/>
        <v/>
      </c>
      <c r="S36" s="119" t="str">
        <f t="shared" si="11"/>
        <v/>
      </c>
      <c r="T36" s="119" t="str">
        <f t="shared" si="12"/>
        <v/>
      </c>
      <c r="U36" s="119" t="str">
        <f t="shared" si="13"/>
        <v/>
      </c>
      <c r="V36" s="119"/>
      <c r="W36" s="140" t="str">
        <f t="shared" si="1"/>
        <v>-</v>
      </c>
    </row>
    <row r="37" spans="1:23" s="58" customFormat="1" ht="60" x14ac:dyDescent="0.3">
      <c r="A37" s="124">
        <v>42542.322951388902</v>
      </c>
      <c r="B37" s="125">
        <v>7.5231481481481503E-4</v>
      </c>
      <c r="C37" s="117" t="s">
        <v>42</v>
      </c>
      <c r="D37" s="117" t="s">
        <v>75</v>
      </c>
      <c r="E37" s="117" t="s">
        <v>44</v>
      </c>
      <c r="F37" s="142" t="s">
        <v>45</v>
      </c>
      <c r="G37" s="146" t="s">
        <v>412</v>
      </c>
      <c r="H37" s="134" t="str">
        <f t="shared" si="2"/>
        <v/>
      </c>
      <c r="I37" s="134" t="str">
        <f t="shared" si="3"/>
        <v>-</v>
      </c>
      <c r="J37" s="134" t="str">
        <f t="shared" si="4"/>
        <v/>
      </c>
      <c r="K37" s="119" t="str">
        <f t="shared" si="5"/>
        <v/>
      </c>
      <c r="L37" s="119" t="str">
        <f t="shared" si="6"/>
        <v/>
      </c>
      <c r="M37" s="119">
        <f t="shared" si="0"/>
        <v>0</v>
      </c>
      <c r="N37" s="120" t="str">
        <f t="shared" si="7"/>
        <v/>
      </c>
      <c r="O37" s="119">
        <f t="shared" si="8"/>
        <v>0</v>
      </c>
      <c r="P37" s="119"/>
      <c r="Q37" s="120" t="str">
        <f t="shared" si="9"/>
        <v/>
      </c>
      <c r="R37" s="120" t="str">
        <f t="shared" si="10"/>
        <v/>
      </c>
      <c r="S37" s="119" t="str">
        <f t="shared" si="11"/>
        <v/>
      </c>
      <c r="T37" s="119" t="str">
        <f t="shared" si="12"/>
        <v/>
      </c>
      <c r="U37" s="119" t="str">
        <f t="shared" si="13"/>
        <v/>
      </c>
      <c r="V37" s="119"/>
      <c r="W37" s="140" t="str">
        <f t="shared" si="1"/>
        <v>-</v>
      </c>
    </row>
    <row r="38" spans="1:23" s="58" customFormat="1" ht="60" x14ac:dyDescent="0.3">
      <c r="A38" s="124">
        <v>42542.323703703703</v>
      </c>
      <c r="B38" s="125">
        <v>1.2731481481481499E-4</v>
      </c>
      <c r="C38" s="117" t="s">
        <v>42</v>
      </c>
      <c r="D38" s="117" t="s">
        <v>75</v>
      </c>
      <c r="E38" s="117" t="s">
        <v>46</v>
      </c>
      <c r="F38" s="142" t="s">
        <v>47</v>
      </c>
      <c r="G38" s="146" t="s">
        <v>413</v>
      </c>
      <c r="H38" s="134" t="str">
        <f t="shared" si="2"/>
        <v/>
      </c>
      <c r="I38" s="134" t="str">
        <f t="shared" si="3"/>
        <v>-</v>
      </c>
      <c r="J38" s="134" t="str">
        <f t="shared" si="4"/>
        <v/>
      </c>
      <c r="K38" s="119" t="str">
        <f t="shared" si="5"/>
        <v/>
      </c>
      <c r="L38" s="119" t="str">
        <f t="shared" si="6"/>
        <v/>
      </c>
      <c r="M38" s="119">
        <f t="shared" si="0"/>
        <v>0</v>
      </c>
      <c r="N38" s="120" t="str">
        <f t="shared" si="7"/>
        <v/>
      </c>
      <c r="O38" s="119">
        <f t="shared" si="8"/>
        <v>0</v>
      </c>
      <c r="P38" s="119"/>
      <c r="Q38" s="120" t="str">
        <f t="shared" si="9"/>
        <v/>
      </c>
      <c r="R38" s="120" t="str">
        <f t="shared" si="10"/>
        <v/>
      </c>
      <c r="S38" s="119" t="str">
        <f t="shared" si="11"/>
        <v/>
      </c>
      <c r="T38" s="119" t="str">
        <f t="shared" si="12"/>
        <v/>
      </c>
      <c r="U38" s="119" t="str">
        <f t="shared" si="13"/>
        <v/>
      </c>
      <c r="V38" s="119"/>
      <c r="W38" s="140" t="str">
        <f t="shared" si="1"/>
        <v>-</v>
      </c>
    </row>
    <row r="39" spans="1:23" s="58" customFormat="1" ht="60" x14ac:dyDescent="0.3">
      <c r="A39" s="124">
        <v>42542.323831018497</v>
      </c>
      <c r="B39" s="125">
        <v>1.06828703703704E-2</v>
      </c>
      <c r="C39" s="117" t="s">
        <v>42</v>
      </c>
      <c r="D39" s="117" t="s">
        <v>75</v>
      </c>
      <c r="E39" s="117" t="s">
        <v>46</v>
      </c>
      <c r="F39" s="142" t="s">
        <v>45</v>
      </c>
      <c r="G39" s="146" t="s">
        <v>414</v>
      </c>
      <c r="H39" s="134" t="str">
        <f t="shared" si="2"/>
        <v/>
      </c>
      <c r="I39" s="134" t="str">
        <f t="shared" si="3"/>
        <v>-</v>
      </c>
      <c r="J39" s="134" t="str">
        <f t="shared" si="4"/>
        <v/>
      </c>
      <c r="K39" s="119" t="str">
        <f t="shared" si="5"/>
        <v/>
      </c>
      <c r="L39" s="119" t="str">
        <f t="shared" si="6"/>
        <v/>
      </c>
      <c r="M39" s="119">
        <f t="shared" si="0"/>
        <v>0</v>
      </c>
      <c r="N39" s="120" t="str">
        <f t="shared" si="7"/>
        <v/>
      </c>
      <c r="O39" s="119">
        <f t="shared" si="8"/>
        <v>0</v>
      </c>
      <c r="P39" s="119"/>
      <c r="Q39" s="120" t="str">
        <f t="shared" si="9"/>
        <v/>
      </c>
      <c r="R39" s="120" t="str">
        <f t="shared" si="10"/>
        <v/>
      </c>
      <c r="S39" s="119" t="str">
        <f t="shared" si="11"/>
        <v/>
      </c>
      <c r="T39" s="119" t="str">
        <f t="shared" si="12"/>
        <v/>
      </c>
      <c r="U39" s="119" t="str">
        <f t="shared" si="13"/>
        <v/>
      </c>
      <c r="V39" s="119"/>
      <c r="W39" s="140" t="str">
        <f t="shared" si="1"/>
        <v>-</v>
      </c>
    </row>
    <row r="40" spans="1:23" s="58" customFormat="1" ht="84" customHeight="1" x14ac:dyDescent="0.3">
      <c r="A40" s="124">
        <v>42542.334513888898</v>
      </c>
      <c r="B40" s="125">
        <v>2.88194444444444E-3</v>
      </c>
      <c r="C40" s="126">
        <v>0.80000000004656602</v>
      </c>
      <c r="D40" s="117" t="s">
        <v>75</v>
      </c>
      <c r="E40" s="117" t="s">
        <v>48</v>
      </c>
      <c r="F40" s="142" t="s">
        <v>42</v>
      </c>
      <c r="G40" s="146" t="s">
        <v>415</v>
      </c>
      <c r="H40" s="134" t="str">
        <f t="shared" si="2"/>
        <v/>
      </c>
      <c r="I40" s="134" t="str">
        <f t="shared" si="3"/>
        <v>-</v>
      </c>
      <c r="J40" s="134" t="str">
        <f t="shared" si="4"/>
        <v/>
      </c>
      <c r="K40" s="119" t="str">
        <f t="shared" si="5"/>
        <v/>
      </c>
      <c r="L40" s="119" t="str">
        <f t="shared" si="6"/>
        <v/>
      </c>
      <c r="M40" s="119">
        <f t="shared" si="0"/>
        <v>0</v>
      </c>
      <c r="N40" s="120" t="str">
        <f t="shared" si="7"/>
        <v/>
      </c>
      <c r="O40" s="119">
        <f t="shared" si="8"/>
        <v>0</v>
      </c>
      <c r="P40" s="119"/>
      <c r="Q40" s="120" t="str">
        <f t="shared" si="9"/>
        <v/>
      </c>
      <c r="R40" s="120" t="str">
        <f t="shared" si="10"/>
        <v/>
      </c>
      <c r="S40" s="119" t="str">
        <f t="shared" si="11"/>
        <v/>
      </c>
      <c r="T40" s="119" t="str">
        <f t="shared" si="12"/>
        <v/>
      </c>
      <c r="U40" s="119" t="str">
        <f t="shared" si="13"/>
        <v/>
      </c>
      <c r="V40" s="119"/>
      <c r="W40" s="140" t="str">
        <f t="shared" si="1"/>
        <v>-</v>
      </c>
    </row>
    <row r="41" spans="1:23" s="58" customFormat="1" ht="60" x14ac:dyDescent="0.3">
      <c r="A41" s="124">
        <v>42542.454259259299</v>
      </c>
      <c r="B41" s="125">
        <v>1.7824074074074101E-3</v>
      </c>
      <c r="C41" s="126">
        <v>0.59999999997671705</v>
      </c>
      <c r="D41" s="117" t="s">
        <v>79</v>
      </c>
      <c r="E41" s="117" t="s">
        <v>48</v>
      </c>
      <c r="F41" s="142" t="s">
        <v>42</v>
      </c>
      <c r="G41" s="146" t="s">
        <v>415</v>
      </c>
      <c r="H41" s="134" t="str">
        <f t="shared" si="2"/>
        <v/>
      </c>
      <c r="I41" s="134" t="str">
        <f t="shared" si="3"/>
        <v>-</v>
      </c>
      <c r="J41" s="134" t="str">
        <f t="shared" si="4"/>
        <v/>
      </c>
      <c r="K41" s="119" t="str">
        <f t="shared" si="5"/>
        <v/>
      </c>
      <c r="L41" s="119" t="str">
        <f t="shared" si="6"/>
        <v/>
      </c>
      <c r="M41" s="119">
        <f t="shared" si="0"/>
        <v>0</v>
      </c>
      <c r="N41" s="120" t="str">
        <f t="shared" si="7"/>
        <v/>
      </c>
      <c r="O41" s="119">
        <f t="shared" si="8"/>
        <v>0</v>
      </c>
      <c r="P41" s="119"/>
      <c r="Q41" s="120" t="str">
        <f t="shared" si="9"/>
        <v/>
      </c>
      <c r="R41" s="120" t="str">
        <f t="shared" si="10"/>
        <v/>
      </c>
      <c r="S41" s="119" t="str">
        <f t="shared" si="11"/>
        <v/>
      </c>
      <c r="T41" s="119" t="str">
        <f t="shared" si="12"/>
        <v/>
      </c>
      <c r="U41" s="119" t="str">
        <f t="shared" si="13"/>
        <v/>
      </c>
      <c r="V41" s="119"/>
      <c r="W41" s="140" t="str">
        <f t="shared" si="1"/>
        <v>-</v>
      </c>
    </row>
    <row r="42" spans="1:23" s="58" customFormat="1" ht="60" x14ac:dyDescent="0.3">
      <c r="A42" s="124">
        <v>42542.456041666701</v>
      </c>
      <c r="B42" s="125">
        <v>3.8645833333333303E-2</v>
      </c>
      <c r="C42" s="126">
        <v>0.10000000009313199</v>
      </c>
      <c r="D42" s="117" t="s">
        <v>75</v>
      </c>
      <c r="E42" s="117" t="s">
        <v>50</v>
      </c>
      <c r="F42" s="142" t="s">
        <v>42</v>
      </c>
      <c r="G42" s="146" t="s">
        <v>416</v>
      </c>
      <c r="H42" s="134" t="str">
        <f t="shared" si="2"/>
        <v/>
      </c>
      <c r="I42" s="134" t="str">
        <f t="shared" si="3"/>
        <v>-</v>
      </c>
      <c r="J42" s="134" t="str">
        <f t="shared" si="4"/>
        <v/>
      </c>
      <c r="K42" s="119" t="str">
        <f t="shared" si="5"/>
        <v/>
      </c>
      <c r="L42" s="119" t="str">
        <f t="shared" si="6"/>
        <v/>
      </c>
      <c r="M42" s="119">
        <f t="shared" si="0"/>
        <v>0</v>
      </c>
      <c r="N42" s="120" t="str">
        <f t="shared" si="7"/>
        <v/>
      </c>
      <c r="O42" s="119">
        <f t="shared" si="8"/>
        <v>0</v>
      </c>
      <c r="P42" s="119"/>
      <c r="Q42" s="120" t="str">
        <f t="shared" si="9"/>
        <v/>
      </c>
      <c r="R42" s="120" t="str">
        <f t="shared" si="10"/>
        <v/>
      </c>
      <c r="S42" s="119" t="str">
        <f t="shared" si="11"/>
        <v/>
      </c>
      <c r="T42" s="119" t="str">
        <f t="shared" si="12"/>
        <v/>
      </c>
      <c r="U42" s="119" t="str">
        <f t="shared" si="13"/>
        <v/>
      </c>
      <c r="V42" s="119"/>
      <c r="W42" s="140" t="str">
        <f t="shared" si="1"/>
        <v>-</v>
      </c>
    </row>
    <row r="43" spans="1:23" s="58" customFormat="1" ht="60" x14ac:dyDescent="0.3">
      <c r="A43" s="124">
        <v>42542.494687500002</v>
      </c>
      <c r="B43" s="125">
        <v>5.2708333333333302E-2</v>
      </c>
      <c r="C43" s="126">
        <v>101.69999999995299</v>
      </c>
      <c r="D43" s="117" t="s">
        <v>75</v>
      </c>
      <c r="E43" s="117" t="s">
        <v>48</v>
      </c>
      <c r="F43" s="142" t="s">
        <v>42</v>
      </c>
      <c r="G43" s="146" t="s">
        <v>415</v>
      </c>
      <c r="H43" s="134" t="str">
        <f t="shared" si="2"/>
        <v/>
      </c>
      <c r="I43" s="134" t="str">
        <f t="shared" si="3"/>
        <v>-</v>
      </c>
      <c r="J43" s="134" t="str">
        <f t="shared" si="4"/>
        <v/>
      </c>
      <c r="K43" s="119" t="str">
        <f t="shared" si="5"/>
        <v/>
      </c>
      <c r="L43" s="119" t="str">
        <f t="shared" si="6"/>
        <v/>
      </c>
      <c r="M43" s="119">
        <f t="shared" si="0"/>
        <v>0</v>
      </c>
      <c r="N43" s="120" t="str">
        <f t="shared" si="7"/>
        <v/>
      </c>
      <c r="O43" s="119">
        <f t="shared" si="8"/>
        <v>0</v>
      </c>
      <c r="P43" s="119"/>
      <c r="Q43" s="120" t="str">
        <f t="shared" si="9"/>
        <v/>
      </c>
      <c r="R43" s="120" t="str">
        <f t="shared" si="10"/>
        <v/>
      </c>
      <c r="S43" s="119" t="str">
        <f t="shared" si="11"/>
        <v/>
      </c>
      <c r="T43" s="119" t="str">
        <f t="shared" si="12"/>
        <v/>
      </c>
      <c r="U43" s="119" t="str">
        <f t="shared" si="13"/>
        <v/>
      </c>
      <c r="V43" s="119"/>
      <c r="W43" s="140" t="str">
        <f t="shared" si="1"/>
        <v>-</v>
      </c>
    </row>
    <row r="44" spans="1:23" s="58" customFormat="1" ht="75" x14ac:dyDescent="0.3">
      <c r="A44" s="124">
        <v>42542.547395833302</v>
      </c>
      <c r="B44" s="125">
        <v>2.2048611111111099E-2</v>
      </c>
      <c r="C44" s="117" t="s">
        <v>42</v>
      </c>
      <c r="D44" s="117" t="s">
        <v>80</v>
      </c>
      <c r="E44" s="117" t="s">
        <v>50</v>
      </c>
      <c r="F44" s="142" t="s">
        <v>42</v>
      </c>
      <c r="G44" s="146" t="s">
        <v>416</v>
      </c>
      <c r="H44" s="134" t="str">
        <f t="shared" si="2"/>
        <v/>
      </c>
      <c r="I44" s="134" t="str">
        <f t="shared" si="3"/>
        <v>-</v>
      </c>
      <c r="J44" s="134" t="str">
        <f t="shared" si="4"/>
        <v/>
      </c>
      <c r="K44" s="119" t="str">
        <f t="shared" si="5"/>
        <v/>
      </c>
      <c r="L44" s="119" t="str">
        <f t="shared" si="6"/>
        <v/>
      </c>
      <c r="M44" s="119">
        <f t="shared" si="0"/>
        <v>0</v>
      </c>
      <c r="N44" s="120" t="str">
        <f t="shared" si="7"/>
        <v/>
      </c>
      <c r="O44" s="119">
        <f t="shared" si="8"/>
        <v>0</v>
      </c>
      <c r="P44" s="119"/>
      <c r="Q44" s="120" t="str">
        <f t="shared" si="9"/>
        <v/>
      </c>
      <c r="R44" s="120" t="str">
        <f t="shared" si="10"/>
        <v/>
      </c>
      <c r="S44" s="119" t="str">
        <f t="shared" si="11"/>
        <v/>
      </c>
      <c r="T44" s="119" t="str">
        <f t="shared" si="12"/>
        <v/>
      </c>
      <c r="U44" s="119" t="str">
        <f t="shared" si="13"/>
        <v/>
      </c>
      <c r="V44" s="119"/>
      <c r="W44" s="140" t="str">
        <f t="shared" si="1"/>
        <v>-</v>
      </c>
    </row>
    <row r="45" spans="1:23" s="58" customFormat="1" ht="75" x14ac:dyDescent="0.3">
      <c r="A45" s="124">
        <v>42542.569444444402</v>
      </c>
      <c r="B45" s="125">
        <v>4.4097222222222203E-3</v>
      </c>
      <c r="C45" s="126">
        <v>0.19999999995343401</v>
      </c>
      <c r="D45" s="117" t="s">
        <v>80</v>
      </c>
      <c r="E45" s="117" t="s">
        <v>51</v>
      </c>
      <c r="F45" s="142" t="s">
        <v>42</v>
      </c>
      <c r="G45" s="146" t="s">
        <v>417</v>
      </c>
      <c r="H45" s="134" t="str">
        <f t="shared" si="2"/>
        <v/>
      </c>
      <c r="I45" s="134" t="str">
        <f t="shared" si="3"/>
        <v>-</v>
      </c>
      <c r="J45" s="134" t="str">
        <f t="shared" si="4"/>
        <v/>
      </c>
      <c r="K45" s="119" t="str">
        <f t="shared" si="5"/>
        <v/>
      </c>
      <c r="L45" s="119" t="str">
        <f t="shared" si="6"/>
        <v/>
      </c>
      <c r="M45" s="119">
        <f t="shared" si="0"/>
        <v>0</v>
      </c>
      <c r="N45" s="120" t="str">
        <f t="shared" si="7"/>
        <v/>
      </c>
      <c r="O45" s="119">
        <f t="shared" si="8"/>
        <v>0</v>
      </c>
      <c r="P45" s="119"/>
      <c r="Q45" s="120" t="str">
        <f t="shared" si="9"/>
        <v/>
      </c>
      <c r="R45" s="120" t="str">
        <f t="shared" si="10"/>
        <v/>
      </c>
      <c r="S45" s="119" t="str">
        <f t="shared" si="11"/>
        <v/>
      </c>
      <c r="T45" s="119" t="str">
        <f t="shared" si="12"/>
        <v/>
      </c>
      <c r="U45" s="119" t="str">
        <f t="shared" si="13"/>
        <v/>
      </c>
      <c r="V45" s="119"/>
      <c r="W45" s="140" t="str">
        <f t="shared" si="1"/>
        <v>-</v>
      </c>
    </row>
    <row r="46" spans="1:23" s="58" customFormat="1" ht="75" x14ac:dyDescent="0.3">
      <c r="A46" s="124">
        <v>42542.573854166701</v>
      </c>
      <c r="B46" s="125">
        <v>6.7928240740740706E-2</v>
      </c>
      <c r="C46" s="126">
        <v>149.900000000023</v>
      </c>
      <c r="D46" s="117" t="s">
        <v>81</v>
      </c>
      <c r="E46" s="117" t="s">
        <v>48</v>
      </c>
      <c r="F46" s="142" t="s">
        <v>42</v>
      </c>
      <c r="G46" s="146" t="s">
        <v>415</v>
      </c>
      <c r="H46" s="134" t="str">
        <f t="shared" si="2"/>
        <v/>
      </c>
      <c r="I46" s="134" t="str">
        <f t="shared" si="3"/>
        <v>-</v>
      </c>
      <c r="J46" s="134" t="str">
        <f t="shared" si="4"/>
        <v/>
      </c>
      <c r="K46" s="119" t="str">
        <f t="shared" si="5"/>
        <v/>
      </c>
      <c r="L46" s="119" t="str">
        <f t="shared" si="6"/>
        <v/>
      </c>
      <c r="M46" s="119">
        <f t="shared" si="0"/>
        <v>0</v>
      </c>
      <c r="N46" s="120" t="str">
        <f t="shared" si="7"/>
        <v/>
      </c>
      <c r="O46" s="119">
        <f t="shared" si="8"/>
        <v>0</v>
      </c>
      <c r="P46" s="119"/>
      <c r="Q46" s="120" t="str">
        <f t="shared" si="9"/>
        <v/>
      </c>
      <c r="R46" s="120" t="str">
        <f t="shared" si="10"/>
        <v/>
      </c>
      <c r="S46" s="119" t="str">
        <f t="shared" si="11"/>
        <v/>
      </c>
      <c r="T46" s="119" t="str">
        <f t="shared" si="12"/>
        <v/>
      </c>
      <c r="U46" s="119" t="str">
        <f t="shared" si="13"/>
        <v/>
      </c>
      <c r="V46" s="119"/>
      <c r="W46" s="140" t="str">
        <f t="shared" si="1"/>
        <v>-</v>
      </c>
    </row>
    <row r="47" spans="1:23" s="58" customFormat="1" ht="56.25" x14ac:dyDescent="0.3">
      <c r="A47" s="124">
        <v>42542.641782407401</v>
      </c>
      <c r="B47" s="125">
        <v>1.9675925925925898E-3</v>
      </c>
      <c r="C47" s="117" t="s">
        <v>42</v>
      </c>
      <c r="D47" s="117" t="s">
        <v>82</v>
      </c>
      <c r="E47" s="117" t="s">
        <v>50</v>
      </c>
      <c r="F47" s="142" t="s">
        <v>42</v>
      </c>
      <c r="G47" s="146" t="s">
        <v>416</v>
      </c>
      <c r="H47" s="134" t="str">
        <f t="shared" si="2"/>
        <v/>
      </c>
      <c r="I47" s="134" t="str">
        <f t="shared" si="3"/>
        <v>-</v>
      </c>
      <c r="J47" s="134" t="str">
        <f t="shared" si="4"/>
        <v/>
      </c>
      <c r="K47" s="119" t="str">
        <f t="shared" si="5"/>
        <v/>
      </c>
      <c r="L47" s="119" t="str">
        <f t="shared" si="6"/>
        <v/>
      </c>
      <c r="M47" s="119">
        <f t="shared" si="0"/>
        <v>0</v>
      </c>
      <c r="N47" s="120" t="str">
        <f t="shared" si="7"/>
        <v/>
      </c>
      <c r="O47" s="119">
        <f t="shared" si="8"/>
        <v>0</v>
      </c>
      <c r="P47" s="119"/>
      <c r="Q47" s="120" t="str">
        <f t="shared" si="9"/>
        <v/>
      </c>
      <c r="R47" s="120" t="str">
        <f t="shared" si="10"/>
        <v/>
      </c>
      <c r="S47" s="119" t="str">
        <f t="shared" si="11"/>
        <v/>
      </c>
      <c r="T47" s="119" t="str">
        <f t="shared" si="12"/>
        <v/>
      </c>
      <c r="U47" s="119" t="str">
        <f t="shared" si="13"/>
        <v/>
      </c>
      <c r="V47" s="119"/>
      <c r="W47" s="140" t="str">
        <f t="shared" si="1"/>
        <v>-</v>
      </c>
    </row>
    <row r="48" spans="1:23" s="58" customFormat="1" ht="56.25" x14ac:dyDescent="0.3">
      <c r="A48" s="124">
        <v>42542.643750000003</v>
      </c>
      <c r="B48" s="125">
        <v>0.14415509259259299</v>
      </c>
      <c r="C48" s="126">
        <v>289.400000000023</v>
      </c>
      <c r="D48" s="117" t="s">
        <v>82</v>
      </c>
      <c r="E48" s="117" t="s">
        <v>48</v>
      </c>
      <c r="F48" s="142" t="s">
        <v>42</v>
      </c>
      <c r="G48" s="146" t="s">
        <v>415</v>
      </c>
      <c r="H48" s="134" t="str">
        <f t="shared" si="2"/>
        <v/>
      </c>
      <c r="I48" s="134" t="str">
        <f t="shared" si="3"/>
        <v>-</v>
      </c>
      <c r="J48" s="134" t="str">
        <f t="shared" si="4"/>
        <v/>
      </c>
      <c r="K48" s="119" t="str">
        <f t="shared" si="5"/>
        <v/>
      </c>
      <c r="L48" s="119" t="str">
        <f t="shared" si="6"/>
        <v/>
      </c>
      <c r="M48" s="119">
        <f t="shared" si="0"/>
        <v>0</v>
      </c>
      <c r="N48" s="120" t="str">
        <f t="shared" si="7"/>
        <v/>
      </c>
      <c r="O48" s="119">
        <f t="shared" si="8"/>
        <v>0</v>
      </c>
      <c r="P48" s="119"/>
      <c r="Q48" s="120" t="str">
        <f t="shared" si="9"/>
        <v/>
      </c>
      <c r="R48" s="120" t="str">
        <f t="shared" si="10"/>
        <v/>
      </c>
      <c r="S48" s="119" t="str">
        <f t="shared" si="11"/>
        <v/>
      </c>
      <c r="T48" s="119" t="str">
        <f t="shared" si="12"/>
        <v/>
      </c>
      <c r="U48" s="119" t="str">
        <f t="shared" si="13"/>
        <v/>
      </c>
      <c r="V48" s="119"/>
      <c r="W48" s="140" t="str">
        <f t="shared" si="1"/>
        <v>-</v>
      </c>
    </row>
    <row r="49" spans="1:23" s="58" customFormat="1" ht="60" x14ac:dyDescent="0.3">
      <c r="A49" s="124">
        <v>42542.787905092599</v>
      </c>
      <c r="B49" s="125">
        <v>3.7384259259259302E-3</v>
      </c>
      <c r="C49" s="117" t="s">
        <v>42</v>
      </c>
      <c r="D49" s="117" t="s">
        <v>83</v>
      </c>
      <c r="E49" s="117" t="s">
        <v>51</v>
      </c>
      <c r="F49" s="142" t="s">
        <v>42</v>
      </c>
      <c r="G49" s="146" t="s">
        <v>417</v>
      </c>
      <c r="H49" s="134" t="str">
        <f t="shared" si="2"/>
        <v/>
      </c>
      <c r="I49" s="134" t="str">
        <f t="shared" si="3"/>
        <v>-</v>
      </c>
      <c r="J49" s="134" t="str">
        <f t="shared" si="4"/>
        <v/>
      </c>
      <c r="K49" s="119" t="str">
        <f t="shared" si="5"/>
        <v/>
      </c>
      <c r="L49" s="119" t="str">
        <f t="shared" si="6"/>
        <v/>
      </c>
      <c r="M49" s="119">
        <f t="shared" si="0"/>
        <v>0</v>
      </c>
      <c r="N49" s="120" t="str">
        <f t="shared" si="7"/>
        <v/>
      </c>
      <c r="O49" s="119">
        <f t="shared" si="8"/>
        <v>0</v>
      </c>
      <c r="P49" s="119"/>
      <c r="Q49" s="120" t="str">
        <f t="shared" si="9"/>
        <v/>
      </c>
      <c r="R49" s="120" t="str">
        <f t="shared" si="10"/>
        <v/>
      </c>
      <c r="S49" s="119" t="str">
        <f t="shared" si="11"/>
        <v/>
      </c>
      <c r="T49" s="119" t="str">
        <f t="shared" si="12"/>
        <v/>
      </c>
      <c r="U49" s="119" t="str">
        <f t="shared" si="13"/>
        <v/>
      </c>
      <c r="V49" s="119"/>
      <c r="W49" s="140" t="str">
        <f t="shared" si="1"/>
        <v>-</v>
      </c>
    </row>
    <row r="50" spans="1:23" s="58" customFormat="1" ht="60" x14ac:dyDescent="0.3">
      <c r="A50" s="124">
        <v>42542.791643518503</v>
      </c>
      <c r="B50" s="125">
        <v>8.90046296296296E-2</v>
      </c>
      <c r="C50" s="126">
        <v>200</v>
      </c>
      <c r="D50" s="117" t="s">
        <v>83</v>
      </c>
      <c r="E50" s="117" t="s">
        <v>48</v>
      </c>
      <c r="F50" s="142" t="s">
        <v>42</v>
      </c>
      <c r="G50" s="146" t="s">
        <v>415</v>
      </c>
      <c r="H50" s="134" t="str">
        <f t="shared" si="2"/>
        <v/>
      </c>
      <c r="I50" s="134" t="str">
        <f t="shared" si="3"/>
        <v>-</v>
      </c>
      <c r="J50" s="134" t="str">
        <f t="shared" si="4"/>
        <v/>
      </c>
      <c r="K50" s="119" t="str">
        <f t="shared" si="5"/>
        <v/>
      </c>
      <c r="L50" s="119" t="str">
        <f t="shared" si="6"/>
        <v/>
      </c>
      <c r="M50" s="119">
        <f t="shared" si="0"/>
        <v>0</v>
      </c>
      <c r="N50" s="120" t="str">
        <f t="shared" si="7"/>
        <v/>
      </c>
      <c r="O50" s="119">
        <f t="shared" si="8"/>
        <v>0</v>
      </c>
      <c r="P50" s="119"/>
      <c r="Q50" s="120" t="str">
        <f t="shared" si="9"/>
        <v/>
      </c>
      <c r="R50" s="120" t="str">
        <f t="shared" si="10"/>
        <v/>
      </c>
      <c r="S50" s="119" t="str">
        <f t="shared" si="11"/>
        <v/>
      </c>
      <c r="T50" s="119" t="str">
        <f t="shared" si="12"/>
        <v/>
      </c>
      <c r="U50" s="119" t="str">
        <f t="shared" si="13"/>
        <v/>
      </c>
      <c r="V50" s="119"/>
      <c r="W50" s="140" t="str">
        <f t="shared" si="1"/>
        <v>-</v>
      </c>
    </row>
    <row r="51" spans="1:23" s="58" customFormat="1" ht="60" x14ac:dyDescent="0.3">
      <c r="A51" s="124">
        <v>42542.880648148202</v>
      </c>
      <c r="B51" s="125">
        <v>3.82407407407407E-2</v>
      </c>
      <c r="C51" s="126">
        <v>9.9999999976716894E-2</v>
      </c>
      <c r="D51" s="117" t="s">
        <v>84</v>
      </c>
      <c r="E51" s="117" t="s">
        <v>56</v>
      </c>
      <c r="F51" s="142" t="s">
        <v>42</v>
      </c>
      <c r="G51" s="146" t="s">
        <v>418</v>
      </c>
      <c r="H51" s="134" t="str">
        <f t="shared" si="2"/>
        <v/>
      </c>
      <c r="I51" s="134" t="str">
        <f t="shared" si="3"/>
        <v>-</v>
      </c>
      <c r="J51" s="134" t="str">
        <f t="shared" si="4"/>
        <v/>
      </c>
      <c r="K51" s="119" t="str">
        <f t="shared" si="5"/>
        <v/>
      </c>
      <c r="L51" s="119" t="str">
        <f t="shared" si="6"/>
        <v/>
      </c>
      <c r="M51" s="119">
        <f t="shared" si="0"/>
        <v>0</v>
      </c>
      <c r="N51" s="120" t="str">
        <f t="shared" si="7"/>
        <v/>
      </c>
      <c r="O51" s="119">
        <f t="shared" si="8"/>
        <v>0</v>
      </c>
      <c r="P51" s="119"/>
      <c r="Q51" s="120" t="str">
        <f t="shared" si="9"/>
        <v/>
      </c>
      <c r="R51" s="120" t="str">
        <f t="shared" si="10"/>
        <v/>
      </c>
      <c r="S51" s="119" t="str">
        <f t="shared" si="11"/>
        <v/>
      </c>
      <c r="T51" s="119" t="str">
        <f t="shared" si="12"/>
        <v/>
      </c>
      <c r="U51" s="119" t="str">
        <f t="shared" si="13"/>
        <v/>
      </c>
      <c r="V51" s="119"/>
      <c r="W51" s="140" t="str">
        <f t="shared" si="1"/>
        <v>-</v>
      </c>
    </row>
    <row r="52" spans="1:23" s="58" customFormat="1" ht="60" x14ac:dyDescent="0.3">
      <c r="A52" s="124">
        <v>42542.918888888897</v>
      </c>
      <c r="B52" s="125">
        <v>8.1111111111111106E-2</v>
      </c>
      <c r="C52" s="126">
        <v>0.1</v>
      </c>
      <c r="D52" s="117" t="s">
        <v>85</v>
      </c>
      <c r="E52" s="117" t="s">
        <v>76</v>
      </c>
      <c r="F52" s="142" t="s">
        <v>86</v>
      </c>
      <c r="G52" s="146" t="s">
        <v>425</v>
      </c>
      <c r="H52" s="134">
        <f t="shared" si="2"/>
        <v>8.1111111111111106E-2</v>
      </c>
      <c r="I52" s="134" t="str">
        <f t="shared" si="3"/>
        <v>-</v>
      </c>
      <c r="J52" s="134" t="str">
        <f t="shared" si="4"/>
        <v/>
      </c>
      <c r="K52" s="119" t="str">
        <f t="shared" si="5"/>
        <v/>
      </c>
      <c r="L52" s="119" t="str">
        <f t="shared" si="6"/>
        <v/>
      </c>
      <c r="M52" s="119">
        <f t="shared" si="0"/>
        <v>0</v>
      </c>
      <c r="N52" s="120" t="str">
        <f t="shared" si="7"/>
        <v/>
      </c>
      <c r="O52" s="119">
        <f t="shared" si="8"/>
        <v>0</v>
      </c>
      <c r="P52" s="119"/>
      <c r="Q52" s="120">
        <f t="shared" si="9"/>
        <v>1</v>
      </c>
      <c r="R52" s="120" t="str">
        <f t="shared" si="10"/>
        <v/>
      </c>
      <c r="S52" s="119" t="str">
        <f t="shared" si="11"/>
        <v/>
      </c>
      <c r="T52" s="119" t="str">
        <f t="shared" si="12"/>
        <v/>
      </c>
      <c r="U52" s="119" t="str">
        <f t="shared" si="13"/>
        <v/>
      </c>
      <c r="V52" s="119"/>
      <c r="W52" s="140" t="str">
        <f t="shared" si="1"/>
        <v>-</v>
      </c>
    </row>
    <row r="53" spans="1:23" s="58" customFormat="1" ht="56.25" x14ac:dyDescent="0.3">
      <c r="A53" s="127" t="s">
        <v>57</v>
      </c>
      <c r="B53" s="117" t="s">
        <v>57</v>
      </c>
      <c r="C53" s="117" t="s">
        <v>58</v>
      </c>
      <c r="D53" s="117"/>
      <c r="E53" s="117"/>
      <c r="F53" s="142"/>
      <c r="G53" s="146" t="s">
        <v>419</v>
      </c>
      <c r="H53" s="134" t="str">
        <f t="shared" si="2"/>
        <v/>
      </c>
      <c r="I53" s="134" t="str">
        <f t="shared" si="3"/>
        <v>-</v>
      </c>
      <c r="J53" s="134" t="str">
        <f t="shared" si="4"/>
        <v/>
      </c>
      <c r="K53" s="119" t="str">
        <f t="shared" si="5"/>
        <v/>
      </c>
      <c r="L53" s="119" t="str">
        <f t="shared" si="6"/>
        <v/>
      </c>
      <c r="M53" s="119">
        <f t="shared" si="0"/>
        <v>0</v>
      </c>
      <c r="N53" s="120" t="str">
        <f t="shared" si="7"/>
        <v/>
      </c>
      <c r="O53" s="119">
        <f t="shared" si="8"/>
        <v>0</v>
      </c>
      <c r="P53" s="119"/>
      <c r="Q53" s="120" t="str">
        <f t="shared" si="9"/>
        <v/>
      </c>
      <c r="R53" s="120" t="str">
        <f t="shared" si="10"/>
        <v/>
      </c>
      <c r="S53" s="119" t="str">
        <f t="shared" si="11"/>
        <v/>
      </c>
      <c r="T53" s="119" t="str">
        <f t="shared" si="12"/>
        <v/>
      </c>
      <c r="U53" s="119" t="str">
        <f t="shared" si="13"/>
        <v/>
      </c>
      <c r="V53" s="119"/>
      <c r="W53" s="140" t="str">
        <f t="shared" si="1"/>
        <v>-</v>
      </c>
    </row>
    <row r="54" spans="1:23" s="58" customFormat="1" ht="60" x14ac:dyDescent="0.3">
      <c r="A54" s="122">
        <v>42543.300613425898</v>
      </c>
      <c r="B54" s="123"/>
      <c r="C54" s="123"/>
      <c r="D54" s="123" t="s">
        <v>85</v>
      </c>
      <c r="E54" s="123" t="s">
        <v>41</v>
      </c>
      <c r="F54" s="143" t="s">
        <v>42</v>
      </c>
      <c r="G54" s="146" t="s">
        <v>411</v>
      </c>
      <c r="H54" s="134" t="str">
        <f t="shared" si="2"/>
        <v/>
      </c>
      <c r="I54" s="134" t="str">
        <f t="shared" si="3"/>
        <v>-</v>
      </c>
      <c r="J54" s="134" t="str">
        <f t="shared" si="4"/>
        <v/>
      </c>
      <c r="K54" s="119" t="str">
        <f t="shared" si="5"/>
        <v/>
      </c>
      <c r="L54" s="119" t="str">
        <f t="shared" si="6"/>
        <v/>
      </c>
      <c r="M54" s="119">
        <f t="shared" si="0"/>
        <v>0</v>
      </c>
      <c r="N54" s="120" t="str">
        <f t="shared" si="7"/>
        <v/>
      </c>
      <c r="O54" s="119">
        <f t="shared" si="8"/>
        <v>0</v>
      </c>
      <c r="P54" s="119"/>
      <c r="Q54" s="120" t="str">
        <f t="shared" si="9"/>
        <v/>
      </c>
      <c r="R54" s="120" t="str">
        <f t="shared" si="10"/>
        <v/>
      </c>
      <c r="S54" s="119" t="str">
        <f t="shared" si="11"/>
        <v/>
      </c>
      <c r="T54" s="119" t="str">
        <f t="shared" si="12"/>
        <v/>
      </c>
      <c r="U54" s="119" t="str">
        <f t="shared" si="13"/>
        <v/>
      </c>
      <c r="V54" s="119"/>
      <c r="W54" s="140" t="str">
        <f t="shared" si="1"/>
        <v>-</v>
      </c>
    </row>
    <row r="55" spans="1:23" s="58" customFormat="1" ht="60" x14ac:dyDescent="0.3">
      <c r="A55" s="124">
        <v>42543.3016319444</v>
      </c>
      <c r="B55" s="125">
        <v>5.4398148148148101E-4</v>
      </c>
      <c r="C55" s="117" t="s">
        <v>42</v>
      </c>
      <c r="D55" s="117" t="s">
        <v>85</v>
      </c>
      <c r="E55" s="117" t="s">
        <v>44</v>
      </c>
      <c r="F55" s="142" t="s">
        <v>45</v>
      </c>
      <c r="G55" s="146" t="s">
        <v>412</v>
      </c>
      <c r="H55" s="134" t="str">
        <f t="shared" si="2"/>
        <v/>
      </c>
      <c r="I55" s="134" t="str">
        <f t="shared" si="3"/>
        <v>-</v>
      </c>
      <c r="J55" s="134" t="str">
        <f t="shared" si="4"/>
        <v/>
      </c>
      <c r="K55" s="119" t="str">
        <f t="shared" si="5"/>
        <v/>
      </c>
      <c r="L55" s="119" t="str">
        <f t="shared" si="6"/>
        <v/>
      </c>
      <c r="M55" s="119">
        <f t="shared" si="0"/>
        <v>0</v>
      </c>
      <c r="N55" s="120" t="str">
        <f t="shared" si="7"/>
        <v/>
      </c>
      <c r="O55" s="119">
        <f t="shared" si="8"/>
        <v>0</v>
      </c>
      <c r="P55" s="119"/>
      <c r="Q55" s="120" t="str">
        <f t="shared" si="9"/>
        <v/>
      </c>
      <c r="R55" s="120" t="str">
        <f t="shared" si="10"/>
        <v/>
      </c>
      <c r="S55" s="119" t="str">
        <f t="shared" si="11"/>
        <v/>
      </c>
      <c r="T55" s="119" t="str">
        <f t="shared" si="12"/>
        <v/>
      </c>
      <c r="U55" s="119" t="str">
        <f t="shared" si="13"/>
        <v/>
      </c>
      <c r="V55" s="119"/>
      <c r="W55" s="140" t="str">
        <f t="shared" si="1"/>
        <v>-</v>
      </c>
    </row>
    <row r="56" spans="1:23" s="58" customFormat="1" ht="60" x14ac:dyDescent="0.3">
      <c r="A56" s="124">
        <v>42543.302175925899</v>
      </c>
      <c r="B56" s="125">
        <v>1.2731481481481499E-4</v>
      </c>
      <c r="C56" s="117" t="s">
        <v>42</v>
      </c>
      <c r="D56" s="117" t="s">
        <v>85</v>
      </c>
      <c r="E56" s="117" t="s">
        <v>46</v>
      </c>
      <c r="F56" s="142" t="s">
        <v>47</v>
      </c>
      <c r="G56" s="146" t="s">
        <v>413</v>
      </c>
      <c r="H56" s="134" t="str">
        <f t="shared" si="2"/>
        <v/>
      </c>
      <c r="I56" s="134" t="str">
        <f t="shared" si="3"/>
        <v>-</v>
      </c>
      <c r="J56" s="134" t="str">
        <f t="shared" si="4"/>
        <v/>
      </c>
      <c r="K56" s="119" t="str">
        <f t="shared" si="5"/>
        <v/>
      </c>
      <c r="L56" s="119" t="str">
        <f t="shared" si="6"/>
        <v/>
      </c>
      <c r="M56" s="119">
        <f t="shared" si="0"/>
        <v>0</v>
      </c>
      <c r="N56" s="120" t="str">
        <f t="shared" si="7"/>
        <v/>
      </c>
      <c r="O56" s="119">
        <f t="shared" si="8"/>
        <v>0</v>
      </c>
      <c r="P56" s="119"/>
      <c r="Q56" s="120" t="str">
        <f t="shared" si="9"/>
        <v/>
      </c>
      <c r="R56" s="120" t="str">
        <f t="shared" si="10"/>
        <v/>
      </c>
      <c r="S56" s="119" t="str">
        <f t="shared" si="11"/>
        <v/>
      </c>
      <c r="T56" s="119" t="str">
        <f t="shared" si="12"/>
        <v/>
      </c>
      <c r="U56" s="119" t="str">
        <f t="shared" si="13"/>
        <v/>
      </c>
      <c r="V56" s="119"/>
      <c r="W56" s="140" t="str">
        <f t="shared" si="1"/>
        <v>-</v>
      </c>
    </row>
    <row r="57" spans="1:23" s="58" customFormat="1" ht="60" x14ac:dyDescent="0.3">
      <c r="A57" s="124">
        <v>42543.3023032407</v>
      </c>
      <c r="B57" s="125">
        <v>1.08912037037037E-2</v>
      </c>
      <c r="C57" s="117" t="s">
        <v>42</v>
      </c>
      <c r="D57" s="117" t="s">
        <v>85</v>
      </c>
      <c r="E57" s="117" t="s">
        <v>46</v>
      </c>
      <c r="F57" s="142" t="s">
        <v>45</v>
      </c>
      <c r="G57" s="146" t="s">
        <v>414</v>
      </c>
      <c r="H57" s="134" t="str">
        <f t="shared" si="2"/>
        <v/>
      </c>
      <c r="I57" s="134" t="str">
        <f t="shared" si="3"/>
        <v>-</v>
      </c>
      <c r="J57" s="134" t="str">
        <f t="shared" si="4"/>
        <v/>
      </c>
      <c r="K57" s="119" t="str">
        <f t="shared" si="5"/>
        <v/>
      </c>
      <c r="L57" s="119" t="str">
        <f t="shared" si="6"/>
        <v/>
      </c>
      <c r="M57" s="119">
        <f t="shared" si="0"/>
        <v>0</v>
      </c>
      <c r="N57" s="120" t="str">
        <f t="shared" si="7"/>
        <v/>
      </c>
      <c r="O57" s="119">
        <f t="shared" si="8"/>
        <v>0</v>
      </c>
      <c r="P57" s="119"/>
      <c r="Q57" s="120" t="str">
        <f t="shared" si="9"/>
        <v/>
      </c>
      <c r="R57" s="120" t="str">
        <f t="shared" si="10"/>
        <v/>
      </c>
      <c r="S57" s="119" t="str">
        <f t="shared" si="11"/>
        <v/>
      </c>
      <c r="T57" s="119" t="str">
        <f t="shared" si="12"/>
        <v/>
      </c>
      <c r="U57" s="119" t="str">
        <f t="shared" si="13"/>
        <v/>
      </c>
      <c r="V57" s="119"/>
      <c r="W57" s="140" t="str">
        <f t="shared" si="1"/>
        <v>-</v>
      </c>
    </row>
    <row r="58" spans="1:23" s="58" customFormat="1" ht="60" x14ac:dyDescent="0.3">
      <c r="A58" s="124">
        <v>42543.313194444403</v>
      </c>
      <c r="B58" s="125">
        <v>4.1666666666666701E-3</v>
      </c>
      <c r="C58" s="117" t="s">
        <v>42</v>
      </c>
      <c r="D58" s="117" t="s">
        <v>85</v>
      </c>
      <c r="E58" s="117" t="s">
        <v>50</v>
      </c>
      <c r="F58" s="142" t="s">
        <v>42</v>
      </c>
      <c r="G58" s="146" t="s">
        <v>416</v>
      </c>
      <c r="H58" s="134" t="str">
        <f t="shared" si="2"/>
        <v/>
      </c>
      <c r="I58" s="134" t="str">
        <f t="shared" si="3"/>
        <v>-</v>
      </c>
      <c r="J58" s="134" t="str">
        <f t="shared" si="4"/>
        <v/>
      </c>
      <c r="K58" s="119" t="str">
        <f t="shared" si="5"/>
        <v/>
      </c>
      <c r="L58" s="119" t="str">
        <f t="shared" si="6"/>
        <v/>
      </c>
      <c r="M58" s="119">
        <f t="shared" si="0"/>
        <v>0</v>
      </c>
      <c r="N58" s="120" t="str">
        <f t="shared" si="7"/>
        <v/>
      </c>
      <c r="O58" s="119">
        <f t="shared" si="8"/>
        <v>0</v>
      </c>
      <c r="P58" s="119"/>
      <c r="Q58" s="120" t="str">
        <f t="shared" si="9"/>
        <v/>
      </c>
      <c r="R58" s="120" t="str">
        <f t="shared" si="10"/>
        <v/>
      </c>
      <c r="S58" s="119" t="str">
        <f t="shared" si="11"/>
        <v/>
      </c>
      <c r="T58" s="119" t="str">
        <f t="shared" si="12"/>
        <v/>
      </c>
      <c r="U58" s="119" t="str">
        <f t="shared" si="13"/>
        <v/>
      </c>
      <c r="V58" s="119"/>
      <c r="W58" s="140" t="str">
        <f t="shared" si="1"/>
        <v>-</v>
      </c>
    </row>
    <row r="59" spans="1:23" s="58" customFormat="1" ht="105" x14ac:dyDescent="0.3">
      <c r="A59" s="124">
        <v>42543.317361111098</v>
      </c>
      <c r="B59" s="125">
        <v>7.6736111111111102E-3</v>
      </c>
      <c r="C59" s="126">
        <v>0.200000000069849</v>
      </c>
      <c r="D59" s="117" t="s">
        <v>85</v>
      </c>
      <c r="E59" s="117" t="s">
        <v>60</v>
      </c>
      <c r="F59" s="142" t="s">
        <v>87</v>
      </c>
      <c r="G59" s="146" t="s">
        <v>426</v>
      </c>
      <c r="H59" s="134" t="str">
        <f t="shared" si="2"/>
        <v/>
      </c>
      <c r="I59" s="134" t="str">
        <f t="shared" si="3"/>
        <v>-</v>
      </c>
      <c r="J59" s="134" t="str">
        <f t="shared" si="4"/>
        <v/>
      </c>
      <c r="K59" s="119" t="str">
        <f t="shared" si="5"/>
        <v/>
      </c>
      <c r="L59" s="119" t="str">
        <f t="shared" si="6"/>
        <v/>
      </c>
      <c r="M59" s="119">
        <f t="shared" si="0"/>
        <v>0</v>
      </c>
      <c r="N59" s="120" t="str">
        <f t="shared" si="7"/>
        <v/>
      </c>
      <c r="O59" s="119">
        <f t="shared" si="8"/>
        <v>0</v>
      </c>
      <c r="P59" s="119"/>
      <c r="Q59" s="120" t="str">
        <f t="shared" si="9"/>
        <v/>
      </c>
      <c r="R59" s="120" t="str">
        <f t="shared" si="10"/>
        <v/>
      </c>
      <c r="S59" s="119" t="str">
        <f t="shared" si="11"/>
        <v/>
      </c>
      <c r="T59" s="119" t="str">
        <f t="shared" si="12"/>
        <v/>
      </c>
      <c r="U59" s="119" t="str">
        <f t="shared" si="13"/>
        <v/>
      </c>
      <c r="V59" s="119"/>
      <c r="W59" s="140" t="str">
        <f t="shared" si="1"/>
        <v>-</v>
      </c>
    </row>
    <row r="60" spans="1:23" s="58" customFormat="1" ht="75" x14ac:dyDescent="0.3">
      <c r="A60" s="124">
        <v>42543.325034722198</v>
      </c>
      <c r="B60" s="125">
        <v>0.13432870370370401</v>
      </c>
      <c r="C60" s="126">
        <v>264.099999999977</v>
      </c>
      <c r="D60" s="117" t="s">
        <v>88</v>
      </c>
      <c r="E60" s="117" t="s">
        <v>48</v>
      </c>
      <c r="F60" s="142" t="s">
        <v>42</v>
      </c>
      <c r="G60" s="146" t="s">
        <v>415</v>
      </c>
      <c r="H60" s="134" t="str">
        <f t="shared" si="2"/>
        <v/>
      </c>
      <c r="I60" s="134" t="str">
        <f t="shared" si="3"/>
        <v>-</v>
      </c>
      <c r="J60" s="134" t="str">
        <f t="shared" si="4"/>
        <v/>
      </c>
      <c r="K60" s="119" t="str">
        <f t="shared" si="5"/>
        <v/>
      </c>
      <c r="L60" s="119" t="str">
        <f t="shared" si="6"/>
        <v/>
      </c>
      <c r="M60" s="119">
        <f t="shared" si="0"/>
        <v>0</v>
      </c>
      <c r="N60" s="120" t="str">
        <f t="shared" si="7"/>
        <v/>
      </c>
      <c r="O60" s="119">
        <f t="shared" si="8"/>
        <v>0</v>
      </c>
      <c r="P60" s="119"/>
      <c r="Q60" s="120" t="str">
        <f t="shared" si="9"/>
        <v/>
      </c>
      <c r="R60" s="120" t="str">
        <f t="shared" si="10"/>
        <v/>
      </c>
      <c r="S60" s="119" t="str">
        <f t="shared" si="11"/>
        <v/>
      </c>
      <c r="T60" s="119" t="str">
        <f t="shared" si="12"/>
        <v/>
      </c>
      <c r="U60" s="119" t="str">
        <f t="shared" si="13"/>
        <v/>
      </c>
      <c r="V60" s="119"/>
      <c r="W60" s="140" t="str">
        <f t="shared" si="1"/>
        <v>-</v>
      </c>
    </row>
    <row r="61" spans="1:23" s="58" customFormat="1" ht="60" x14ac:dyDescent="0.3">
      <c r="A61" s="124">
        <v>42543.4593634259</v>
      </c>
      <c r="B61" s="125">
        <v>0.104571759259259</v>
      </c>
      <c r="C61" s="117" t="s">
        <v>42</v>
      </c>
      <c r="D61" s="117" t="s">
        <v>89</v>
      </c>
      <c r="E61" s="117" t="s">
        <v>50</v>
      </c>
      <c r="F61" s="142" t="s">
        <v>42</v>
      </c>
      <c r="G61" s="146" t="s">
        <v>416</v>
      </c>
      <c r="H61" s="134" t="str">
        <f t="shared" si="2"/>
        <v/>
      </c>
      <c r="I61" s="134" t="str">
        <f t="shared" si="3"/>
        <v>-</v>
      </c>
      <c r="J61" s="134" t="str">
        <f t="shared" si="4"/>
        <v/>
      </c>
      <c r="K61" s="119" t="str">
        <f t="shared" si="5"/>
        <v/>
      </c>
      <c r="L61" s="119" t="str">
        <f t="shared" si="6"/>
        <v/>
      </c>
      <c r="M61" s="119">
        <f t="shared" si="0"/>
        <v>0</v>
      </c>
      <c r="N61" s="120" t="str">
        <f t="shared" si="7"/>
        <v/>
      </c>
      <c r="O61" s="119">
        <f t="shared" si="8"/>
        <v>0</v>
      </c>
      <c r="P61" s="119"/>
      <c r="Q61" s="120" t="str">
        <f t="shared" si="9"/>
        <v/>
      </c>
      <c r="R61" s="120" t="str">
        <f t="shared" si="10"/>
        <v/>
      </c>
      <c r="S61" s="119" t="str">
        <f t="shared" si="11"/>
        <v/>
      </c>
      <c r="T61" s="119" t="str">
        <f t="shared" si="12"/>
        <v/>
      </c>
      <c r="U61" s="119" t="str">
        <f t="shared" si="13"/>
        <v/>
      </c>
      <c r="V61" s="119"/>
      <c r="W61" s="140" t="str">
        <f t="shared" si="1"/>
        <v>-</v>
      </c>
    </row>
    <row r="62" spans="1:23" s="58" customFormat="1" ht="60" x14ac:dyDescent="0.3">
      <c r="A62" s="124">
        <v>42543.563935185201</v>
      </c>
      <c r="B62" s="125">
        <v>3.54166666666667E-3</v>
      </c>
      <c r="C62" s="117" t="s">
        <v>42</v>
      </c>
      <c r="D62" s="117" t="s">
        <v>89</v>
      </c>
      <c r="E62" s="117" t="s">
        <v>51</v>
      </c>
      <c r="F62" s="142" t="s">
        <v>42</v>
      </c>
      <c r="G62" s="146" t="s">
        <v>417</v>
      </c>
      <c r="H62" s="134" t="str">
        <f t="shared" si="2"/>
        <v/>
      </c>
      <c r="I62" s="134" t="str">
        <f t="shared" si="3"/>
        <v>-</v>
      </c>
      <c r="J62" s="134" t="str">
        <f t="shared" si="4"/>
        <v/>
      </c>
      <c r="K62" s="119" t="str">
        <f t="shared" si="5"/>
        <v/>
      </c>
      <c r="L62" s="119" t="str">
        <f t="shared" si="6"/>
        <v/>
      </c>
      <c r="M62" s="119">
        <f t="shared" si="0"/>
        <v>0</v>
      </c>
      <c r="N62" s="120" t="str">
        <f t="shared" si="7"/>
        <v/>
      </c>
      <c r="O62" s="119">
        <f t="shared" si="8"/>
        <v>0</v>
      </c>
      <c r="P62" s="119"/>
      <c r="Q62" s="120" t="str">
        <f t="shared" si="9"/>
        <v/>
      </c>
      <c r="R62" s="120" t="str">
        <f t="shared" si="10"/>
        <v/>
      </c>
      <c r="S62" s="119" t="str">
        <f t="shared" si="11"/>
        <v/>
      </c>
      <c r="T62" s="119" t="str">
        <f t="shared" si="12"/>
        <v/>
      </c>
      <c r="U62" s="119" t="str">
        <f t="shared" si="13"/>
        <v/>
      </c>
      <c r="V62" s="119"/>
      <c r="W62" s="140" t="str">
        <f t="shared" si="1"/>
        <v>-</v>
      </c>
    </row>
    <row r="63" spans="1:23" s="58" customFormat="1" ht="60" x14ac:dyDescent="0.3">
      <c r="A63" s="124">
        <v>42543.567476851902</v>
      </c>
      <c r="B63" s="125">
        <v>2.8599537037037E-2</v>
      </c>
      <c r="C63" s="126">
        <v>12.6999999999534</v>
      </c>
      <c r="D63" s="117" t="s">
        <v>90</v>
      </c>
      <c r="E63" s="117" t="s">
        <v>48</v>
      </c>
      <c r="F63" s="142" t="s">
        <v>42</v>
      </c>
      <c r="G63" s="146" t="s">
        <v>415</v>
      </c>
      <c r="H63" s="134" t="str">
        <f t="shared" si="2"/>
        <v/>
      </c>
      <c r="I63" s="134" t="str">
        <f t="shared" si="3"/>
        <v>-</v>
      </c>
      <c r="J63" s="134" t="str">
        <f t="shared" si="4"/>
        <v/>
      </c>
      <c r="K63" s="119" t="str">
        <f t="shared" si="5"/>
        <v/>
      </c>
      <c r="L63" s="119" t="str">
        <f t="shared" si="6"/>
        <v/>
      </c>
      <c r="M63" s="119">
        <f t="shared" si="0"/>
        <v>0</v>
      </c>
      <c r="N63" s="120" t="str">
        <f t="shared" si="7"/>
        <v/>
      </c>
      <c r="O63" s="119">
        <f t="shared" si="8"/>
        <v>0</v>
      </c>
      <c r="P63" s="119"/>
      <c r="Q63" s="120" t="str">
        <f t="shared" si="9"/>
        <v/>
      </c>
      <c r="R63" s="120" t="str">
        <f t="shared" si="10"/>
        <v/>
      </c>
      <c r="S63" s="119" t="str">
        <f t="shared" si="11"/>
        <v/>
      </c>
      <c r="T63" s="119" t="str">
        <f t="shared" si="12"/>
        <v/>
      </c>
      <c r="U63" s="119" t="str">
        <f t="shared" si="13"/>
        <v/>
      </c>
      <c r="V63" s="119"/>
      <c r="W63" s="140" t="str">
        <f t="shared" si="1"/>
        <v>-</v>
      </c>
    </row>
    <row r="64" spans="1:23" s="58" customFormat="1" ht="114.75" customHeight="1" x14ac:dyDescent="0.3">
      <c r="A64" s="124">
        <v>42543.596076388902</v>
      </c>
      <c r="B64" s="125">
        <v>2.66203703703704E-3</v>
      </c>
      <c r="C64" s="126">
        <v>0.30000000004656602</v>
      </c>
      <c r="D64" s="117" t="s">
        <v>91</v>
      </c>
      <c r="E64" s="117" t="s">
        <v>92</v>
      </c>
      <c r="F64" s="142" t="s">
        <v>93</v>
      </c>
      <c r="G64" s="146" t="s">
        <v>427</v>
      </c>
      <c r="H64" s="134">
        <f t="shared" si="2"/>
        <v>2.66203703703704E-3</v>
      </c>
      <c r="I64" s="134" t="str">
        <f t="shared" si="3"/>
        <v>-</v>
      </c>
      <c r="J64" s="134" t="str">
        <f t="shared" si="4"/>
        <v/>
      </c>
      <c r="K64" s="119">
        <f t="shared" si="5"/>
        <v>1</v>
      </c>
      <c r="L64" s="119" t="str">
        <f t="shared" si="6"/>
        <v/>
      </c>
      <c r="M64" s="119">
        <f t="shared" si="0"/>
        <v>0</v>
      </c>
      <c r="N64" s="120" t="str">
        <f t="shared" si="7"/>
        <v/>
      </c>
      <c r="O64" s="119">
        <f t="shared" si="8"/>
        <v>0</v>
      </c>
      <c r="P64" s="119"/>
      <c r="Q64" s="120" t="str">
        <f t="shared" si="9"/>
        <v/>
      </c>
      <c r="R64" s="120" t="str">
        <f t="shared" si="10"/>
        <v/>
      </c>
      <c r="S64" s="119" t="str">
        <f t="shared" si="11"/>
        <v/>
      </c>
      <c r="T64" s="119" t="str">
        <f t="shared" si="12"/>
        <v/>
      </c>
      <c r="U64" s="119" t="str">
        <f t="shared" si="13"/>
        <v/>
      </c>
      <c r="V64" s="119"/>
      <c r="W64" s="140" t="str">
        <f t="shared" si="1"/>
        <v>-</v>
      </c>
    </row>
    <row r="65" spans="1:23" s="58" customFormat="1" ht="56.25" x14ac:dyDescent="0.3">
      <c r="A65" s="124">
        <v>42543.598738425899</v>
      </c>
      <c r="B65" s="125">
        <v>4.8611111111111098E-2</v>
      </c>
      <c r="C65" s="126">
        <v>109</v>
      </c>
      <c r="D65" s="117" t="s">
        <v>91</v>
      </c>
      <c r="E65" s="117" t="s">
        <v>48</v>
      </c>
      <c r="F65" s="142" t="s">
        <v>42</v>
      </c>
      <c r="G65" s="146" t="s">
        <v>415</v>
      </c>
      <c r="H65" s="134" t="str">
        <f t="shared" si="2"/>
        <v/>
      </c>
      <c r="I65" s="134" t="str">
        <f t="shared" si="3"/>
        <v>-</v>
      </c>
      <c r="J65" s="134" t="str">
        <f t="shared" si="4"/>
        <v/>
      </c>
      <c r="K65" s="119" t="str">
        <f t="shared" si="5"/>
        <v/>
      </c>
      <c r="L65" s="119" t="str">
        <f t="shared" si="6"/>
        <v/>
      </c>
      <c r="M65" s="119">
        <f t="shared" si="0"/>
        <v>0</v>
      </c>
      <c r="N65" s="120" t="str">
        <f t="shared" si="7"/>
        <v/>
      </c>
      <c r="O65" s="119">
        <f t="shared" si="8"/>
        <v>0</v>
      </c>
      <c r="P65" s="119"/>
      <c r="Q65" s="120" t="str">
        <f t="shared" si="9"/>
        <v/>
      </c>
      <c r="R65" s="120" t="str">
        <f t="shared" si="10"/>
        <v/>
      </c>
      <c r="S65" s="119" t="str">
        <f t="shared" si="11"/>
        <v/>
      </c>
      <c r="T65" s="119" t="str">
        <f t="shared" si="12"/>
        <v/>
      </c>
      <c r="U65" s="119" t="str">
        <f t="shared" si="13"/>
        <v/>
      </c>
      <c r="V65" s="119"/>
      <c r="W65" s="140" t="str">
        <f t="shared" si="1"/>
        <v>-</v>
      </c>
    </row>
    <row r="66" spans="1:23" s="58" customFormat="1" ht="90" x14ac:dyDescent="0.3">
      <c r="A66" s="124">
        <v>42543.647349537001</v>
      </c>
      <c r="B66" s="125">
        <v>8.3912037037036993E-3</v>
      </c>
      <c r="C66" s="117" t="s">
        <v>42</v>
      </c>
      <c r="D66" s="117" t="s">
        <v>94</v>
      </c>
      <c r="E66" s="117" t="s">
        <v>60</v>
      </c>
      <c r="F66" s="142" t="s">
        <v>95</v>
      </c>
      <c r="G66" s="146" t="s">
        <v>428</v>
      </c>
      <c r="H66" s="134" t="str">
        <f t="shared" si="2"/>
        <v/>
      </c>
      <c r="I66" s="134" t="str">
        <f t="shared" si="3"/>
        <v>-</v>
      </c>
      <c r="J66" s="134" t="str">
        <f t="shared" si="4"/>
        <v/>
      </c>
      <c r="K66" s="119" t="str">
        <f t="shared" si="5"/>
        <v/>
      </c>
      <c r="L66" s="119" t="str">
        <f t="shared" si="6"/>
        <v/>
      </c>
      <c r="M66" s="119">
        <f t="shared" si="0"/>
        <v>0</v>
      </c>
      <c r="N66" s="120" t="str">
        <f t="shared" si="7"/>
        <v/>
      </c>
      <c r="O66" s="119">
        <f t="shared" si="8"/>
        <v>0</v>
      </c>
      <c r="P66" s="119"/>
      <c r="Q66" s="120" t="str">
        <f t="shared" si="9"/>
        <v/>
      </c>
      <c r="R66" s="120" t="str">
        <f t="shared" si="10"/>
        <v/>
      </c>
      <c r="S66" s="119" t="str">
        <f t="shared" si="11"/>
        <v/>
      </c>
      <c r="T66" s="119" t="str">
        <f t="shared" si="12"/>
        <v/>
      </c>
      <c r="U66" s="119" t="str">
        <f t="shared" si="13"/>
        <v/>
      </c>
      <c r="V66" s="119"/>
      <c r="W66" s="140" t="str">
        <f t="shared" si="1"/>
        <v>-</v>
      </c>
    </row>
    <row r="67" spans="1:23" s="58" customFormat="1" ht="60" x14ac:dyDescent="0.3">
      <c r="A67" s="124">
        <v>42543.655740740702</v>
      </c>
      <c r="B67" s="125">
        <v>1.68287037037037E-2</v>
      </c>
      <c r="C67" s="126">
        <v>0.29999999993015097</v>
      </c>
      <c r="D67" s="117" t="s">
        <v>94</v>
      </c>
      <c r="E67" s="117" t="s">
        <v>50</v>
      </c>
      <c r="F67" s="142" t="s">
        <v>42</v>
      </c>
      <c r="G67" s="146" t="s">
        <v>416</v>
      </c>
      <c r="H67" s="134" t="str">
        <f t="shared" ref="H67:H130" si="14">IF(ISERROR(SEARCH("ATTENTE",$G67)),"",$B67)</f>
        <v/>
      </c>
      <c r="I67" s="134" t="str">
        <f t="shared" ref="I67:I130" si="15">IF(COUNTIF($G67,"*Formation*")+COUNTIF(G67,"*travail de cours*")+COUNTIF(G67,"*réunion*")+COUNTIF(G67,"*escorte routière*")+COUNTIF(G67,"*courte distance*")&gt;0,B67,"-")</f>
        <v>-</v>
      </c>
      <c r="J67" s="134" t="str">
        <f t="shared" ref="J67:J130" si="16">IF(ISERROR(SEARCH("superload: True",$G67)),"",$B67)</f>
        <v/>
      </c>
      <c r="K67" s="119" t="str">
        <f t="shared" ref="K67:K130" si="17">IF(ISERROR(SEARCH("Douane: True",$G67)),"",1)</f>
        <v/>
      </c>
      <c r="L67" s="119" t="str">
        <f t="shared" ref="L67:L130" si="18">IF(ISERROR(SEARCH("transport explosif",$G67)),"",1)</f>
        <v/>
      </c>
      <c r="M67" s="119">
        <f t="shared" ref="M67:M130" si="19">IF(COUNTIF($G67,"*toile: true*"),1,0)+IF(COUNTIF(G67,"*charge*"),1,0)+IF(COUNTIF(G67,"*déchargr*"),1,0)</f>
        <v>0</v>
      </c>
      <c r="N67" s="120" t="str">
        <f t="shared" ref="N67:N130" si="20">IF(ISERROR(SEARCH("TWIC: True",$G67)),"",1)</f>
        <v/>
      </c>
      <c r="O67" s="119">
        <f t="shared" ref="O67:O130" si="21">IFERROR(MID($G67,FIND("Largeur pi-po",$G67,1)+14,FIND("Longueur pi-po",$G67,1)-FIND("Largeur pi-po",$G67,1)-14),)</f>
        <v>0</v>
      </c>
      <c r="P67" s="119"/>
      <c r="Q67" s="120" t="str">
        <f t="shared" ref="Q67:Q130" si="22">IF(ISERROR(SEARCH("Surdimensionné",$G67)),"",1)</f>
        <v/>
      </c>
      <c r="R67" s="120" t="str">
        <f t="shared" ref="R67:R130" si="23">IF(ISERROR(SEARCH("PRIME N.Y:True",$G67)),"",1)</f>
        <v/>
      </c>
      <c r="S67" s="119" t="str">
        <f t="shared" ref="S67:S130" si="24">IF(ISERROR(SEARCH("Journée non complète",$G67)),"",1)</f>
        <v/>
      </c>
      <c r="T67" s="119" t="str">
        <f t="shared" ref="T67:T130" si="25">IF(ISERROR(SEARCH("1 Journée compète semaine",$G67)),"",1)</f>
        <v/>
      </c>
      <c r="U67" s="119" t="str">
        <f t="shared" ref="U67:U130" si="26">IF(ISERROR(SEARCH("Fin de semaine",$G67)),"",1)</f>
        <v/>
      </c>
      <c r="V67" s="119"/>
      <c r="W67" s="140" t="str">
        <f t="shared" ref="W67:W130" si="27">IF(ISERR(FIND("Odomètre",$G67,1)),"-",MID($G67,FIND("Odomètre",$G67,1)+9,LEN($G67)-FIND("Odomètre",$G67,1)-8))</f>
        <v>-</v>
      </c>
    </row>
    <row r="68" spans="1:23" s="58" customFormat="1" ht="60" x14ac:dyDescent="0.3">
      <c r="A68" s="124">
        <v>42543.672569444403</v>
      </c>
      <c r="B68" s="125">
        <v>0.161851851851852</v>
      </c>
      <c r="C68" s="126">
        <v>265.10000000009302</v>
      </c>
      <c r="D68" s="117" t="s">
        <v>94</v>
      </c>
      <c r="E68" s="117" t="s">
        <v>48</v>
      </c>
      <c r="F68" s="142" t="s">
        <v>42</v>
      </c>
      <c r="G68" s="146" t="s">
        <v>415</v>
      </c>
      <c r="H68" s="134" t="str">
        <f t="shared" si="14"/>
        <v/>
      </c>
      <c r="I68" s="134" t="str">
        <f t="shared" si="15"/>
        <v>-</v>
      </c>
      <c r="J68" s="134" t="str">
        <f t="shared" si="16"/>
        <v/>
      </c>
      <c r="K68" s="119" t="str">
        <f t="shared" si="17"/>
        <v/>
      </c>
      <c r="L68" s="119" t="str">
        <f t="shared" si="18"/>
        <v/>
      </c>
      <c r="M68" s="119">
        <f t="shared" si="19"/>
        <v>0</v>
      </c>
      <c r="N68" s="120" t="str">
        <f t="shared" si="20"/>
        <v/>
      </c>
      <c r="O68" s="119">
        <f t="shared" si="21"/>
        <v>0</v>
      </c>
      <c r="P68" s="119"/>
      <c r="Q68" s="120" t="str">
        <f t="shared" si="22"/>
        <v/>
      </c>
      <c r="R68" s="120" t="str">
        <f t="shared" si="23"/>
        <v/>
      </c>
      <c r="S68" s="119" t="str">
        <f t="shared" si="24"/>
        <v/>
      </c>
      <c r="T68" s="119" t="str">
        <f t="shared" si="25"/>
        <v/>
      </c>
      <c r="U68" s="119" t="str">
        <f t="shared" si="26"/>
        <v/>
      </c>
      <c r="V68" s="119"/>
      <c r="W68" s="140" t="str">
        <f t="shared" si="27"/>
        <v>-</v>
      </c>
    </row>
    <row r="69" spans="1:23" s="58" customFormat="1" ht="75" x14ac:dyDescent="0.3">
      <c r="A69" s="124">
        <v>42543.834421296298</v>
      </c>
      <c r="B69" s="125">
        <v>3.3912037037037001E-3</v>
      </c>
      <c r="C69" s="117" t="s">
        <v>42</v>
      </c>
      <c r="D69" s="117" t="s">
        <v>96</v>
      </c>
      <c r="E69" s="117" t="s">
        <v>51</v>
      </c>
      <c r="F69" s="142" t="s">
        <v>42</v>
      </c>
      <c r="G69" s="146" t="s">
        <v>417</v>
      </c>
      <c r="H69" s="134" t="str">
        <f t="shared" si="14"/>
        <v/>
      </c>
      <c r="I69" s="134" t="str">
        <f t="shared" si="15"/>
        <v>-</v>
      </c>
      <c r="J69" s="134" t="str">
        <f t="shared" si="16"/>
        <v/>
      </c>
      <c r="K69" s="119" t="str">
        <f t="shared" si="17"/>
        <v/>
      </c>
      <c r="L69" s="119" t="str">
        <f t="shared" si="18"/>
        <v/>
      </c>
      <c r="M69" s="119">
        <f t="shared" si="19"/>
        <v>0</v>
      </c>
      <c r="N69" s="120" t="str">
        <f t="shared" si="20"/>
        <v/>
      </c>
      <c r="O69" s="119">
        <f t="shared" si="21"/>
        <v>0</v>
      </c>
      <c r="P69" s="119"/>
      <c r="Q69" s="120" t="str">
        <f t="shared" si="22"/>
        <v/>
      </c>
      <c r="R69" s="120" t="str">
        <f t="shared" si="23"/>
        <v/>
      </c>
      <c r="S69" s="119" t="str">
        <f t="shared" si="24"/>
        <v/>
      </c>
      <c r="T69" s="119" t="str">
        <f t="shared" si="25"/>
        <v/>
      </c>
      <c r="U69" s="119" t="str">
        <f t="shared" si="26"/>
        <v/>
      </c>
      <c r="V69" s="119"/>
      <c r="W69" s="140" t="str">
        <f t="shared" si="27"/>
        <v>-</v>
      </c>
    </row>
    <row r="70" spans="1:23" s="58" customFormat="1" ht="75" x14ac:dyDescent="0.3">
      <c r="A70" s="124">
        <v>42543.837812500002</v>
      </c>
      <c r="B70" s="125">
        <v>7.4085648148148206E-2</v>
      </c>
      <c r="C70" s="126">
        <v>151.19999999995301</v>
      </c>
      <c r="D70" s="117" t="s">
        <v>96</v>
      </c>
      <c r="E70" s="117" t="s">
        <v>48</v>
      </c>
      <c r="F70" s="142" t="s">
        <v>42</v>
      </c>
      <c r="G70" s="146" t="s">
        <v>415</v>
      </c>
      <c r="H70" s="134" t="str">
        <f t="shared" si="14"/>
        <v/>
      </c>
      <c r="I70" s="134" t="str">
        <f t="shared" si="15"/>
        <v>-</v>
      </c>
      <c r="J70" s="134" t="str">
        <f t="shared" si="16"/>
        <v/>
      </c>
      <c r="K70" s="119" t="str">
        <f t="shared" si="17"/>
        <v/>
      </c>
      <c r="L70" s="119" t="str">
        <f t="shared" si="18"/>
        <v/>
      </c>
      <c r="M70" s="119">
        <f t="shared" si="19"/>
        <v>0</v>
      </c>
      <c r="N70" s="120" t="str">
        <f t="shared" si="20"/>
        <v/>
      </c>
      <c r="O70" s="119">
        <f t="shared" si="21"/>
        <v>0</v>
      </c>
      <c r="P70" s="119"/>
      <c r="Q70" s="120" t="str">
        <f t="shared" si="22"/>
        <v/>
      </c>
      <c r="R70" s="120" t="str">
        <f t="shared" si="23"/>
        <v/>
      </c>
      <c r="S70" s="119" t="str">
        <f t="shared" si="24"/>
        <v/>
      </c>
      <c r="T70" s="119" t="str">
        <f t="shared" si="25"/>
        <v/>
      </c>
      <c r="U70" s="119" t="str">
        <f t="shared" si="26"/>
        <v/>
      </c>
      <c r="V70" s="119"/>
      <c r="W70" s="140" t="str">
        <f t="shared" si="27"/>
        <v>-</v>
      </c>
    </row>
    <row r="71" spans="1:23" s="58" customFormat="1" ht="90" customHeight="1" x14ac:dyDescent="0.3">
      <c r="A71" s="124">
        <v>42543.911898148202</v>
      </c>
      <c r="B71" s="125">
        <v>8.8101851851851806E-2</v>
      </c>
      <c r="C71" s="117" t="s">
        <v>42</v>
      </c>
      <c r="D71" s="117" t="s">
        <v>97</v>
      </c>
      <c r="E71" s="117" t="s">
        <v>76</v>
      </c>
      <c r="F71" s="142" t="s">
        <v>86</v>
      </c>
      <c r="G71" s="146" t="s">
        <v>425</v>
      </c>
      <c r="H71" s="134">
        <f t="shared" si="14"/>
        <v>8.8101851851851806E-2</v>
      </c>
      <c r="I71" s="134" t="str">
        <f t="shared" si="15"/>
        <v>-</v>
      </c>
      <c r="J71" s="134" t="str">
        <f t="shared" si="16"/>
        <v/>
      </c>
      <c r="K71" s="119" t="str">
        <f t="shared" si="17"/>
        <v/>
      </c>
      <c r="L71" s="119" t="str">
        <f t="shared" si="18"/>
        <v/>
      </c>
      <c r="M71" s="119">
        <f t="shared" si="19"/>
        <v>0</v>
      </c>
      <c r="N71" s="120" t="str">
        <f t="shared" si="20"/>
        <v/>
      </c>
      <c r="O71" s="119">
        <f t="shared" si="21"/>
        <v>0</v>
      </c>
      <c r="P71" s="119"/>
      <c r="Q71" s="120">
        <f t="shared" si="22"/>
        <v>1</v>
      </c>
      <c r="R71" s="120" t="str">
        <f t="shared" si="23"/>
        <v/>
      </c>
      <c r="S71" s="119" t="str">
        <f t="shared" si="24"/>
        <v/>
      </c>
      <c r="T71" s="119" t="str">
        <f t="shared" si="25"/>
        <v/>
      </c>
      <c r="U71" s="119" t="str">
        <f t="shared" si="26"/>
        <v/>
      </c>
      <c r="V71" s="119"/>
      <c r="W71" s="140" t="str">
        <f t="shared" si="27"/>
        <v>-</v>
      </c>
    </row>
    <row r="72" spans="1:23" s="58" customFormat="1" ht="56.25" x14ac:dyDescent="0.3">
      <c r="A72" s="127" t="s">
        <v>57</v>
      </c>
      <c r="B72" s="117" t="s">
        <v>57</v>
      </c>
      <c r="C72" s="117" t="s">
        <v>58</v>
      </c>
      <c r="D72" s="117"/>
      <c r="E72" s="117"/>
      <c r="F72" s="142"/>
      <c r="G72" s="146" t="s">
        <v>419</v>
      </c>
      <c r="H72" s="134" t="str">
        <f t="shared" si="14"/>
        <v/>
      </c>
      <c r="I72" s="134" t="str">
        <f t="shared" si="15"/>
        <v>-</v>
      </c>
      <c r="J72" s="134" t="str">
        <f t="shared" si="16"/>
        <v/>
      </c>
      <c r="K72" s="119" t="str">
        <f t="shared" si="17"/>
        <v/>
      </c>
      <c r="L72" s="119" t="str">
        <f t="shared" si="18"/>
        <v/>
      </c>
      <c r="M72" s="119">
        <f t="shared" si="19"/>
        <v>0</v>
      </c>
      <c r="N72" s="120" t="str">
        <f t="shared" si="20"/>
        <v/>
      </c>
      <c r="O72" s="119">
        <f t="shared" si="21"/>
        <v>0</v>
      </c>
      <c r="P72" s="119"/>
      <c r="Q72" s="120" t="str">
        <f t="shared" si="22"/>
        <v/>
      </c>
      <c r="R72" s="120" t="str">
        <f t="shared" si="23"/>
        <v/>
      </c>
      <c r="S72" s="119" t="str">
        <f t="shared" si="24"/>
        <v/>
      </c>
      <c r="T72" s="119" t="str">
        <f t="shared" si="25"/>
        <v/>
      </c>
      <c r="U72" s="119" t="str">
        <f t="shared" si="26"/>
        <v/>
      </c>
      <c r="V72" s="119"/>
      <c r="W72" s="140" t="str">
        <f t="shared" si="27"/>
        <v>-</v>
      </c>
    </row>
    <row r="73" spans="1:23" s="58" customFormat="1" ht="60" x14ac:dyDescent="0.3">
      <c r="A73" s="122">
        <v>42544.240821759297</v>
      </c>
      <c r="B73" s="123"/>
      <c r="C73" s="123"/>
      <c r="D73" s="123" t="s">
        <v>97</v>
      </c>
      <c r="E73" s="123" t="s">
        <v>41</v>
      </c>
      <c r="F73" s="143" t="s">
        <v>42</v>
      </c>
      <c r="G73" s="146" t="s">
        <v>411</v>
      </c>
      <c r="H73" s="134" t="str">
        <f t="shared" si="14"/>
        <v/>
      </c>
      <c r="I73" s="134" t="str">
        <f t="shared" si="15"/>
        <v>-</v>
      </c>
      <c r="J73" s="134" t="str">
        <f t="shared" si="16"/>
        <v/>
      </c>
      <c r="K73" s="119" t="str">
        <f t="shared" si="17"/>
        <v/>
      </c>
      <c r="L73" s="119" t="str">
        <f t="shared" si="18"/>
        <v/>
      </c>
      <c r="M73" s="119">
        <f t="shared" si="19"/>
        <v>0</v>
      </c>
      <c r="N73" s="120" t="str">
        <f t="shared" si="20"/>
        <v/>
      </c>
      <c r="O73" s="119">
        <f t="shared" si="21"/>
        <v>0</v>
      </c>
      <c r="P73" s="119"/>
      <c r="Q73" s="120" t="str">
        <f t="shared" si="22"/>
        <v/>
      </c>
      <c r="R73" s="120" t="str">
        <f t="shared" si="23"/>
        <v/>
      </c>
      <c r="S73" s="119" t="str">
        <f t="shared" si="24"/>
        <v/>
      </c>
      <c r="T73" s="119" t="str">
        <f t="shared" si="25"/>
        <v/>
      </c>
      <c r="U73" s="119" t="str">
        <f t="shared" si="26"/>
        <v/>
      </c>
      <c r="V73" s="119"/>
      <c r="W73" s="140" t="str">
        <f t="shared" si="27"/>
        <v>-</v>
      </c>
    </row>
    <row r="74" spans="1:23" s="58" customFormat="1" ht="60" x14ac:dyDescent="0.3">
      <c r="A74" s="124">
        <v>42544.255335648202</v>
      </c>
      <c r="B74" s="125">
        <v>5.4398148148148101E-4</v>
      </c>
      <c r="C74" s="117" t="s">
        <v>42</v>
      </c>
      <c r="D74" s="117" t="s">
        <v>97</v>
      </c>
      <c r="E74" s="117" t="s">
        <v>44</v>
      </c>
      <c r="F74" s="142" t="s">
        <v>45</v>
      </c>
      <c r="G74" s="146" t="s">
        <v>412</v>
      </c>
      <c r="H74" s="134" t="str">
        <f t="shared" si="14"/>
        <v/>
      </c>
      <c r="I74" s="134" t="str">
        <f t="shared" si="15"/>
        <v>-</v>
      </c>
      <c r="J74" s="134" t="str">
        <f t="shared" si="16"/>
        <v/>
      </c>
      <c r="K74" s="119" t="str">
        <f t="shared" si="17"/>
        <v/>
      </c>
      <c r="L74" s="119" t="str">
        <f t="shared" si="18"/>
        <v/>
      </c>
      <c r="M74" s="119">
        <f t="shared" si="19"/>
        <v>0</v>
      </c>
      <c r="N74" s="120" t="str">
        <f t="shared" si="20"/>
        <v/>
      </c>
      <c r="O74" s="119">
        <f t="shared" si="21"/>
        <v>0</v>
      </c>
      <c r="P74" s="119"/>
      <c r="Q74" s="120" t="str">
        <f t="shared" si="22"/>
        <v/>
      </c>
      <c r="R74" s="120" t="str">
        <f t="shared" si="23"/>
        <v/>
      </c>
      <c r="S74" s="119" t="str">
        <f t="shared" si="24"/>
        <v/>
      </c>
      <c r="T74" s="119" t="str">
        <f t="shared" si="25"/>
        <v/>
      </c>
      <c r="U74" s="119" t="str">
        <f t="shared" si="26"/>
        <v/>
      </c>
      <c r="V74" s="119"/>
      <c r="W74" s="140" t="str">
        <f t="shared" si="27"/>
        <v>-</v>
      </c>
    </row>
    <row r="75" spans="1:23" s="58" customFormat="1" ht="60" x14ac:dyDescent="0.3">
      <c r="A75" s="124">
        <v>42544.2558796296</v>
      </c>
      <c r="B75" s="125">
        <v>1.04166666666667E-4</v>
      </c>
      <c r="C75" s="117" t="s">
        <v>42</v>
      </c>
      <c r="D75" s="117" t="s">
        <v>97</v>
      </c>
      <c r="E75" s="117" t="s">
        <v>46</v>
      </c>
      <c r="F75" s="142" t="s">
        <v>47</v>
      </c>
      <c r="G75" s="146" t="s">
        <v>413</v>
      </c>
      <c r="H75" s="134" t="str">
        <f t="shared" si="14"/>
        <v/>
      </c>
      <c r="I75" s="134" t="str">
        <f t="shared" si="15"/>
        <v>-</v>
      </c>
      <c r="J75" s="134" t="str">
        <f t="shared" si="16"/>
        <v/>
      </c>
      <c r="K75" s="119" t="str">
        <f t="shared" si="17"/>
        <v/>
      </c>
      <c r="L75" s="119" t="str">
        <f t="shared" si="18"/>
        <v/>
      </c>
      <c r="M75" s="119">
        <f t="shared" si="19"/>
        <v>0</v>
      </c>
      <c r="N75" s="120" t="str">
        <f t="shared" si="20"/>
        <v/>
      </c>
      <c r="O75" s="119">
        <f t="shared" si="21"/>
        <v>0</v>
      </c>
      <c r="P75" s="119"/>
      <c r="Q75" s="120" t="str">
        <f t="shared" si="22"/>
        <v/>
      </c>
      <c r="R75" s="120" t="str">
        <f t="shared" si="23"/>
        <v/>
      </c>
      <c r="S75" s="119" t="str">
        <f t="shared" si="24"/>
        <v/>
      </c>
      <c r="T75" s="119" t="str">
        <f t="shared" si="25"/>
        <v/>
      </c>
      <c r="U75" s="119" t="str">
        <f t="shared" si="26"/>
        <v/>
      </c>
      <c r="V75" s="119"/>
      <c r="W75" s="140" t="str">
        <f t="shared" si="27"/>
        <v>-</v>
      </c>
    </row>
    <row r="76" spans="1:23" s="58" customFormat="1" ht="60" x14ac:dyDescent="0.3">
      <c r="A76" s="124">
        <v>42544.255983796298</v>
      </c>
      <c r="B76" s="125">
        <v>1.2951388888888899E-2</v>
      </c>
      <c r="C76" s="126">
        <v>9.9999999976716894E-2</v>
      </c>
      <c r="D76" s="117" t="s">
        <v>97</v>
      </c>
      <c r="E76" s="117" t="s">
        <v>46</v>
      </c>
      <c r="F76" s="142" t="s">
        <v>45</v>
      </c>
      <c r="G76" s="146" t="s">
        <v>414</v>
      </c>
      <c r="H76" s="134" t="str">
        <f t="shared" si="14"/>
        <v/>
      </c>
      <c r="I76" s="134" t="str">
        <f t="shared" si="15"/>
        <v>-</v>
      </c>
      <c r="J76" s="134" t="str">
        <f t="shared" si="16"/>
        <v/>
      </c>
      <c r="K76" s="119" t="str">
        <f t="shared" si="17"/>
        <v/>
      </c>
      <c r="L76" s="119" t="str">
        <f t="shared" si="18"/>
        <v/>
      </c>
      <c r="M76" s="119">
        <f t="shared" si="19"/>
        <v>0</v>
      </c>
      <c r="N76" s="120" t="str">
        <f t="shared" si="20"/>
        <v/>
      </c>
      <c r="O76" s="119">
        <f t="shared" si="21"/>
        <v>0</v>
      </c>
      <c r="P76" s="119"/>
      <c r="Q76" s="120" t="str">
        <f t="shared" si="22"/>
        <v/>
      </c>
      <c r="R76" s="120" t="str">
        <f t="shared" si="23"/>
        <v/>
      </c>
      <c r="S76" s="119" t="str">
        <f t="shared" si="24"/>
        <v/>
      </c>
      <c r="T76" s="119" t="str">
        <f t="shared" si="25"/>
        <v/>
      </c>
      <c r="U76" s="119" t="str">
        <f t="shared" si="26"/>
        <v/>
      </c>
      <c r="V76" s="119"/>
      <c r="W76" s="140" t="str">
        <f t="shared" si="27"/>
        <v>-</v>
      </c>
    </row>
    <row r="77" spans="1:23" s="58" customFormat="1" ht="60" x14ac:dyDescent="0.3">
      <c r="A77" s="124">
        <v>42544.268935185202</v>
      </c>
      <c r="B77" s="125">
        <v>6.7303240740740705E-2</v>
      </c>
      <c r="C77" s="126">
        <v>153.30000000004699</v>
      </c>
      <c r="D77" s="117" t="s">
        <v>97</v>
      </c>
      <c r="E77" s="117" t="s">
        <v>48</v>
      </c>
      <c r="F77" s="142" t="s">
        <v>42</v>
      </c>
      <c r="G77" s="146" t="s">
        <v>415</v>
      </c>
      <c r="H77" s="134" t="str">
        <f t="shared" si="14"/>
        <v/>
      </c>
      <c r="I77" s="134" t="str">
        <f t="shared" si="15"/>
        <v>-</v>
      </c>
      <c r="J77" s="134" t="str">
        <f t="shared" si="16"/>
        <v/>
      </c>
      <c r="K77" s="119" t="str">
        <f t="shared" si="17"/>
        <v/>
      </c>
      <c r="L77" s="119" t="str">
        <f t="shared" si="18"/>
        <v/>
      </c>
      <c r="M77" s="119">
        <f t="shared" si="19"/>
        <v>0</v>
      </c>
      <c r="N77" s="120" t="str">
        <f t="shared" si="20"/>
        <v/>
      </c>
      <c r="O77" s="119">
        <f t="shared" si="21"/>
        <v>0</v>
      </c>
      <c r="P77" s="119"/>
      <c r="Q77" s="120" t="str">
        <f t="shared" si="22"/>
        <v/>
      </c>
      <c r="R77" s="120" t="str">
        <f t="shared" si="23"/>
        <v/>
      </c>
      <c r="S77" s="119" t="str">
        <f t="shared" si="24"/>
        <v/>
      </c>
      <c r="T77" s="119" t="str">
        <f t="shared" si="25"/>
        <v/>
      </c>
      <c r="U77" s="119" t="str">
        <f t="shared" si="26"/>
        <v/>
      </c>
      <c r="V77" s="119"/>
      <c r="W77" s="140" t="str">
        <f t="shared" si="27"/>
        <v>-</v>
      </c>
    </row>
    <row r="78" spans="1:23" s="58" customFormat="1" ht="56.25" x14ac:dyDescent="0.3">
      <c r="A78" s="124">
        <v>42544.336238425902</v>
      </c>
      <c r="B78" s="125">
        <v>1.19097222222222E-2</v>
      </c>
      <c r="C78" s="126">
        <v>9.9999999976716894E-2</v>
      </c>
      <c r="D78" s="117" t="s">
        <v>98</v>
      </c>
      <c r="E78" s="117" t="s">
        <v>50</v>
      </c>
      <c r="F78" s="142" t="s">
        <v>42</v>
      </c>
      <c r="G78" s="146" t="s">
        <v>416</v>
      </c>
      <c r="H78" s="134" t="str">
        <f t="shared" si="14"/>
        <v/>
      </c>
      <c r="I78" s="134" t="str">
        <f t="shared" si="15"/>
        <v>-</v>
      </c>
      <c r="J78" s="134" t="str">
        <f t="shared" si="16"/>
        <v/>
      </c>
      <c r="K78" s="119" t="str">
        <f t="shared" si="17"/>
        <v/>
      </c>
      <c r="L78" s="119" t="str">
        <f t="shared" si="18"/>
        <v/>
      </c>
      <c r="M78" s="119">
        <f t="shared" si="19"/>
        <v>0</v>
      </c>
      <c r="N78" s="120" t="str">
        <f t="shared" si="20"/>
        <v/>
      </c>
      <c r="O78" s="119">
        <f t="shared" si="21"/>
        <v>0</v>
      </c>
      <c r="P78" s="119"/>
      <c r="Q78" s="120" t="str">
        <f t="shared" si="22"/>
        <v/>
      </c>
      <c r="R78" s="120" t="str">
        <f t="shared" si="23"/>
        <v/>
      </c>
      <c r="S78" s="119" t="str">
        <f t="shared" si="24"/>
        <v/>
      </c>
      <c r="T78" s="119" t="str">
        <f t="shared" si="25"/>
        <v/>
      </c>
      <c r="U78" s="119" t="str">
        <f t="shared" si="26"/>
        <v/>
      </c>
      <c r="V78" s="119"/>
      <c r="W78" s="140" t="str">
        <f t="shared" si="27"/>
        <v>-</v>
      </c>
    </row>
    <row r="79" spans="1:23" s="58" customFormat="1" ht="56.25" x14ac:dyDescent="0.3">
      <c r="A79" s="124">
        <v>42544.348148148201</v>
      </c>
      <c r="B79" s="125">
        <v>5.3645833333333302E-2</v>
      </c>
      <c r="C79" s="126">
        <v>101</v>
      </c>
      <c r="D79" s="117" t="s">
        <v>98</v>
      </c>
      <c r="E79" s="117" t="s">
        <v>48</v>
      </c>
      <c r="F79" s="142" t="s">
        <v>42</v>
      </c>
      <c r="G79" s="146" t="s">
        <v>415</v>
      </c>
      <c r="H79" s="134" t="str">
        <f t="shared" si="14"/>
        <v/>
      </c>
      <c r="I79" s="134" t="str">
        <f t="shared" si="15"/>
        <v>-</v>
      </c>
      <c r="J79" s="134" t="str">
        <f t="shared" si="16"/>
        <v/>
      </c>
      <c r="K79" s="119" t="str">
        <f t="shared" si="17"/>
        <v/>
      </c>
      <c r="L79" s="119" t="str">
        <f t="shared" si="18"/>
        <v/>
      </c>
      <c r="M79" s="119">
        <f t="shared" si="19"/>
        <v>0</v>
      </c>
      <c r="N79" s="120" t="str">
        <f t="shared" si="20"/>
        <v/>
      </c>
      <c r="O79" s="119">
        <f t="shared" si="21"/>
        <v>0</v>
      </c>
      <c r="P79" s="119"/>
      <c r="Q79" s="120" t="str">
        <f t="shared" si="22"/>
        <v/>
      </c>
      <c r="R79" s="120" t="str">
        <f t="shared" si="23"/>
        <v/>
      </c>
      <c r="S79" s="119" t="str">
        <f t="shared" si="24"/>
        <v/>
      </c>
      <c r="T79" s="119" t="str">
        <f t="shared" si="25"/>
        <v/>
      </c>
      <c r="U79" s="119" t="str">
        <f t="shared" si="26"/>
        <v/>
      </c>
      <c r="V79" s="119"/>
      <c r="W79" s="140" t="str">
        <f t="shared" si="27"/>
        <v>-</v>
      </c>
    </row>
    <row r="80" spans="1:23" s="58" customFormat="1" ht="60" x14ac:dyDescent="0.3">
      <c r="A80" s="124">
        <v>42544.401793981502</v>
      </c>
      <c r="B80" s="125">
        <v>8.7384259259259307E-3</v>
      </c>
      <c r="C80" s="117" t="s">
        <v>42</v>
      </c>
      <c r="D80" s="117" t="s">
        <v>99</v>
      </c>
      <c r="E80" s="117" t="s">
        <v>50</v>
      </c>
      <c r="F80" s="142" t="s">
        <v>42</v>
      </c>
      <c r="G80" s="146" t="s">
        <v>416</v>
      </c>
      <c r="H80" s="134" t="str">
        <f t="shared" si="14"/>
        <v/>
      </c>
      <c r="I80" s="134" t="str">
        <f t="shared" si="15"/>
        <v>-</v>
      </c>
      <c r="J80" s="134" t="str">
        <f t="shared" si="16"/>
        <v/>
      </c>
      <c r="K80" s="119" t="str">
        <f t="shared" si="17"/>
        <v/>
      </c>
      <c r="L80" s="119" t="str">
        <f t="shared" si="18"/>
        <v/>
      </c>
      <c r="M80" s="119">
        <f t="shared" si="19"/>
        <v>0</v>
      </c>
      <c r="N80" s="120" t="str">
        <f t="shared" si="20"/>
        <v/>
      </c>
      <c r="O80" s="119">
        <f t="shared" si="21"/>
        <v>0</v>
      </c>
      <c r="P80" s="119"/>
      <c r="Q80" s="120" t="str">
        <f t="shared" si="22"/>
        <v/>
      </c>
      <c r="R80" s="120" t="str">
        <f t="shared" si="23"/>
        <v/>
      </c>
      <c r="S80" s="119" t="str">
        <f t="shared" si="24"/>
        <v/>
      </c>
      <c r="T80" s="119" t="str">
        <f t="shared" si="25"/>
        <v/>
      </c>
      <c r="U80" s="119" t="str">
        <f t="shared" si="26"/>
        <v/>
      </c>
      <c r="V80" s="119"/>
      <c r="W80" s="140" t="str">
        <f t="shared" si="27"/>
        <v>-</v>
      </c>
    </row>
    <row r="81" spans="1:23" s="58" customFormat="1" ht="60" x14ac:dyDescent="0.3">
      <c r="A81" s="124">
        <v>42544.410532407397</v>
      </c>
      <c r="B81" s="125">
        <v>2.5428240740740699E-2</v>
      </c>
      <c r="C81" s="126">
        <v>38</v>
      </c>
      <c r="D81" s="117" t="s">
        <v>99</v>
      </c>
      <c r="E81" s="117" t="s">
        <v>48</v>
      </c>
      <c r="F81" s="142" t="s">
        <v>42</v>
      </c>
      <c r="G81" s="146" t="s">
        <v>415</v>
      </c>
      <c r="H81" s="134" t="str">
        <f t="shared" si="14"/>
        <v/>
      </c>
      <c r="I81" s="134" t="str">
        <f t="shared" si="15"/>
        <v>-</v>
      </c>
      <c r="J81" s="134" t="str">
        <f t="shared" si="16"/>
        <v/>
      </c>
      <c r="K81" s="119" t="str">
        <f t="shared" si="17"/>
        <v/>
      </c>
      <c r="L81" s="119" t="str">
        <f t="shared" si="18"/>
        <v/>
      </c>
      <c r="M81" s="119">
        <f t="shared" si="19"/>
        <v>0</v>
      </c>
      <c r="N81" s="120" t="str">
        <f t="shared" si="20"/>
        <v/>
      </c>
      <c r="O81" s="119">
        <f t="shared" si="21"/>
        <v>0</v>
      </c>
      <c r="P81" s="119"/>
      <c r="Q81" s="120" t="str">
        <f t="shared" si="22"/>
        <v/>
      </c>
      <c r="R81" s="120" t="str">
        <f t="shared" si="23"/>
        <v/>
      </c>
      <c r="S81" s="119" t="str">
        <f t="shared" si="24"/>
        <v/>
      </c>
      <c r="T81" s="119" t="str">
        <f t="shared" si="25"/>
        <v/>
      </c>
      <c r="U81" s="119" t="str">
        <f t="shared" si="26"/>
        <v/>
      </c>
      <c r="V81" s="119"/>
      <c r="W81" s="140" t="str">
        <f t="shared" si="27"/>
        <v>-</v>
      </c>
    </row>
    <row r="82" spans="1:23" s="58" customFormat="1" ht="162" customHeight="1" x14ac:dyDescent="0.3">
      <c r="A82" s="124">
        <v>42544.435960648101</v>
      </c>
      <c r="B82" s="125">
        <v>2.6180555555555599E-2</v>
      </c>
      <c r="C82" s="126">
        <v>0.5</v>
      </c>
      <c r="D82" s="117" t="s">
        <v>100</v>
      </c>
      <c r="E82" s="117" t="s">
        <v>63</v>
      </c>
      <c r="F82" s="142" t="s">
        <v>101</v>
      </c>
      <c r="G82" s="146" t="s">
        <v>429</v>
      </c>
      <c r="H82" s="134" t="str">
        <f t="shared" si="14"/>
        <v/>
      </c>
      <c r="I82" s="134" t="str">
        <f t="shared" si="15"/>
        <v>-</v>
      </c>
      <c r="J82" s="134" t="str">
        <f t="shared" si="16"/>
        <v/>
      </c>
      <c r="K82" s="119" t="str">
        <f t="shared" si="17"/>
        <v/>
      </c>
      <c r="L82" s="119" t="str">
        <f t="shared" si="18"/>
        <v/>
      </c>
      <c r="M82" s="119">
        <f t="shared" si="19"/>
        <v>1</v>
      </c>
      <c r="N82" s="120" t="str">
        <f t="shared" si="20"/>
        <v/>
      </c>
      <c r="O82" s="119">
        <f t="shared" si="21"/>
        <v>0</v>
      </c>
      <c r="P82" s="119"/>
      <c r="Q82" s="120" t="str">
        <f t="shared" si="22"/>
        <v/>
      </c>
      <c r="R82" s="120" t="str">
        <f t="shared" si="23"/>
        <v/>
      </c>
      <c r="S82" s="119" t="str">
        <f t="shared" si="24"/>
        <v/>
      </c>
      <c r="T82" s="119" t="str">
        <f t="shared" si="25"/>
        <v/>
      </c>
      <c r="U82" s="119" t="str">
        <f t="shared" si="26"/>
        <v/>
      </c>
      <c r="V82" s="119"/>
      <c r="W82" s="140" t="str">
        <f t="shared" si="27"/>
        <v>-</v>
      </c>
    </row>
    <row r="83" spans="1:23" s="58" customFormat="1" ht="60" x14ac:dyDescent="0.3">
      <c r="A83" s="124">
        <v>42544.462141203701</v>
      </c>
      <c r="B83" s="125">
        <v>8.1701388888888907E-2</v>
      </c>
      <c r="C83" s="126">
        <v>157.80000000004699</v>
      </c>
      <c r="D83" s="117" t="s">
        <v>102</v>
      </c>
      <c r="E83" s="117" t="s">
        <v>48</v>
      </c>
      <c r="F83" s="142" t="s">
        <v>42</v>
      </c>
      <c r="G83" s="146" t="s">
        <v>415</v>
      </c>
      <c r="H83" s="134" t="str">
        <f t="shared" si="14"/>
        <v/>
      </c>
      <c r="I83" s="134" t="str">
        <f t="shared" si="15"/>
        <v>-</v>
      </c>
      <c r="J83" s="134" t="str">
        <f t="shared" si="16"/>
        <v/>
      </c>
      <c r="K83" s="119" t="str">
        <f t="shared" si="17"/>
        <v/>
      </c>
      <c r="L83" s="119" t="str">
        <f t="shared" si="18"/>
        <v/>
      </c>
      <c r="M83" s="119">
        <f t="shared" si="19"/>
        <v>0</v>
      </c>
      <c r="N83" s="120" t="str">
        <f t="shared" si="20"/>
        <v/>
      </c>
      <c r="O83" s="119">
        <f t="shared" si="21"/>
        <v>0</v>
      </c>
      <c r="P83" s="119"/>
      <c r="Q83" s="120" t="str">
        <f t="shared" si="22"/>
        <v/>
      </c>
      <c r="R83" s="120" t="str">
        <f t="shared" si="23"/>
        <v/>
      </c>
      <c r="S83" s="119" t="str">
        <f t="shared" si="24"/>
        <v/>
      </c>
      <c r="T83" s="119" t="str">
        <f t="shared" si="25"/>
        <v/>
      </c>
      <c r="U83" s="119" t="str">
        <f t="shared" si="26"/>
        <v/>
      </c>
      <c r="V83" s="119"/>
      <c r="W83" s="140" t="str">
        <f t="shared" si="27"/>
        <v>-</v>
      </c>
    </row>
    <row r="84" spans="1:23" s="58" customFormat="1" ht="120" x14ac:dyDescent="0.3">
      <c r="A84" s="124">
        <v>42544.543842592597</v>
      </c>
      <c r="B84" s="125">
        <v>6.7071759259259303E-2</v>
      </c>
      <c r="C84" s="126">
        <v>0.5</v>
      </c>
      <c r="D84" s="117" t="s">
        <v>103</v>
      </c>
      <c r="E84" s="117" t="s">
        <v>63</v>
      </c>
      <c r="F84" s="142" t="s">
        <v>104</v>
      </c>
      <c r="G84" s="146" t="s">
        <v>430</v>
      </c>
      <c r="H84" s="134" t="str">
        <f t="shared" si="14"/>
        <v/>
      </c>
      <c r="I84" s="134" t="str">
        <f t="shared" si="15"/>
        <v>-</v>
      </c>
      <c r="J84" s="134" t="str">
        <f t="shared" si="16"/>
        <v/>
      </c>
      <c r="K84" s="119" t="str">
        <f t="shared" si="17"/>
        <v/>
      </c>
      <c r="L84" s="119" t="str">
        <f t="shared" si="18"/>
        <v/>
      </c>
      <c r="M84" s="119">
        <f t="shared" si="19"/>
        <v>1</v>
      </c>
      <c r="N84" s="120" t="str">
        <f t="shared" si="20"/>
        <v/>
      </c>
      <c r="O84" s="119">
        <f t="shared" si="21"/>
        <v>0</v>
      </c>
      <c r="P84" s="119"/>
      <c r="Q84" s="120" t="str">
        <f t="shared" si="22"/>
        <v/>
      </c>
      <c r="R84" s="120" t="str">
        <f t="shared" si="23"/>
        <v/>
      </c>
      <c r="S84" s="119" t="str">
        <f t="shared" si="24"/>
        <v/>
      </c>
      <c r="T84" s="119" t="str">
        <f t="shared" si="25"/>
        <v/>
      </c>
      <c r="U84" s="119" t="str">
        <f t="shared" si="26"/>
        <v/>
      </c>
      <c r="V84" s="119"/>
      <c r="W84" s="140" t="str">
        <f t="shared" si="27"/>
        <v>-</v>
      </c>
    </row>
    <row r="85" spans="1:23" s="58" customFormat="1" ht="56.25" x14ac:dyDescent="0.3">
      <c r="A85" s="124">
        <v>42544.610914351899</v>
      </c>
      <c r="B85" s="125">
        <v>0.109467592592593</v>
      </c>
      <c r="C85" s="126">
        <v>115</v>
      </c>
      <c r="D85" s="117" t="s">
        <v>105</v>
      </c>
      <c r="E85" s="117" t="s">
        <v>48</v>
      </c>
      <c r="F85" s="142" t="s">
        <v>42</v>
      </c>
      <c r="G85" s="146" t="s">
        <v>415</v>
      </c>
      <c r="H85" s="134" t="str">
        <f t="shared" si="14"/>
        <v/>
      </c>
      <c r="I85" s="134" t="str">
        <f t="shared" si="15"/>
        <v>-</v>
      </c>
      <c r="J85" s="134" t="str">
        <f t="shared" si="16"/>
        <v/>
      </c>
      <c r="K85" s="119" t="str">
        <f t="shared" si="17"/>
        <v/>
      </c>
      <c r="L85" s="119" t="str">
        <f t="shared" si="18"/>
        <v/>
      </c>
      <c r="M85" s="119">
        <f t="shared" si="19"/>
        <v>0</v>
      </c>
      <c r="N85" s="120" t="str">
        <f t="shared" si="20"/>
        <v/>
      </c>
      <c r="O85" s="119">
        <f t="shared" si="21"/>
        <v>0</v>
      </c>
      <c r="P85" s="119"/>
      <c r="Q85" s="120" t="str">
        <f t="shared" si="22"/>
        <v/>
      </c>
      <c r="R85" s="120" t="str">
        <f t="shared" si="23"/>
        <v/>
      </c>
      <c r="S85" s="119" t="str">
        <f t="shared" si="24"/>
        <v/>
      </c>
      <c r="T85" s="119" t="str">
        <f t="shared" si="25"/>
        <v/>
      </c>
      <c r="U85" s="119" t="str">
        <f t="shared" si="26"/>
        <v/>
      </c>
      <c r="V85" s="119"/>
      <c r="W85" s="140" t="str">
        <f t="shared" si="27"/>
        <v>-</v>
      </c>
    </row>
    <row r="86" spans="1:23" s="58" customFormat="1" ht="60" x14ac:dyDescent="0.3">
      <c r="A86" s="124">
        <v>42544.720381944397</v>
      </c>
      <c r="B86" s="125">
        <v>1.8402777777777801E-3</v>
      </c>
      <c r="C86" s="117" t="s">
        <v>42</v>
      </c>
      <c r="D86" s="117" t="s">
        <v>106</v>
      </c>
      <c r="E86" s="117" t="s">
        <v>107</v>
      </c>
      <c r="F86" s="142" t="s">
        <v>45</v>
      </c>
      <c r="G86" s="146" t="s">
        <v>431</v>
      </c>
      <c r="H86" s="134" t="str">
        <f t="shared" si="14"/>
        <v/>
      </c>
      <c r="I86" s="134" t="str">
        <f t="shared" si="15"/>
        <v>-</v>
      </c>
      <c r="J86" s="134" t="str">
        <f t="shared" si="16"/>
        <v/>
      </c>
      <c r="K86" s="119" t="str">
        <f t="shared" si="17"/>
        <v/>
      </c>
      <c r="L86" s="119" t="str">
        <f t="shared" si="18"/>
        <v/>
      </c>
      <c r="M86" s="119">
        <f t="shared" si="19"/>
        <v>0</v>
      </c>
      <c r="N86" s="120" t="str">
        <f t="shared" si="20"/>
        <v/>
      </c>
      <c r="O86" s="119">
        <f t="shared" si="21"/>
        <v>0</v>
      </c>
      <c r="P86" s="119"/>
      <c r="Q86" s="120" t="str">
        <f t="shared" si="22"/>
        <v/>
      </c>
      <c r="R86" s="120" t="str">
        <f t="shared" si="23"/>
        <v/>
      </c>
      <c r="S86" s="119" t="str">
        <f t="shared" si="24"/>
        <v/>
      </c>
      <c r="T86" s="119" t="str">
        <f t="shared" si="25"/>
        <v/>
      </c>
      <c r="U86" s="119" t="str">
        <f t="shared" si="26"/>
        <v/>
      </c>
      <c r="V86" s="119"/>
      <c r="W86" s="140" t="str">
        <f t="shared" si="27"/>
        <v>-</v>
      </c>
    </row>
    <row r="87" spans="1:23" s="58" customFormat="1" ht="120" x14ac:dyDescent="0.3">
      <c r="A87" s="124">
        <v>42544.722222222197</v>
      </c>
      <c r="B87" s="125">
        <v>1.6365740740740702E-2</v>
      </c>
      <c r="C87" s="126">
        <v>0.39999999990686802</v>
      </c>
      <c r="D87" s="117" t="s">
        <v>106</v>
      </c>
      <c r="E87" s="117" t="s">
        <v>60</v>
      </c>
      <c r="F87" s="142" t="s">
        <v>108</v>
      </c>
      <c r="G87" s="146" t="s">
        <v>432</v>
      </c>
      <c r="H87" s="134" t="str">
        <f t="shared" si="14"/>
        <v/>
      </c>
      <c r="I87" s="134" t="str">
        <f t="shared" si="15"/>
        <v>-</v>
      </c>
      <c r="J87" s="134" t="str">
        <f t="shared" si="16"/>
        <v/>
      </c>
      <c r="K87" s="119" t="str">
        <f t="shared" si="17"/>
        <v/>
      </c>
      <c r="L87" s="119" t="str">
        <f t="shared" si="18"/>
        <v/>
      </c>
      <c r="M87" s="119">
        <f t="shared" si="19"/>
        <v>0</v>
      </c>
      <c r="N87" s="120" t="str">
        <f t="shared" si="20"/>
        <v/>
      </c>
      <c r="O87" s="119">
        <f t="shared" si="21"/>
        <v>0</v>
      </c>
      <c r="P87" s="119"/>
      <c r="Q87" s="120" t="str">
        <f t="shared" si="22"/>
        <v/>
      </c>
      <c r="R87" s="120" t="str">
        <f t="shared" si="23"/>
        <v/>
      </c>
      <c r="S87" s="119" t="str">
        <f t="shared" si="24"/>
        <v/>
      </c>
      <c r="T87" s="119" t="str">
        <f t="shared" si="25"/>
        <v/>
      </c>
      <c r="U87" s="119" t="str">
        <f t="shared" si="26"/>
        <v/>
      </c>
      <c r="V87" s="119"/>
      <c r="W87" s="140" t="str">
        <f t="shared" si="27"/>
        <v>-</v>
      </c>
    </row>
    <row r="88" spans="1:23" s="58" customFormat="1" ht="60" x14ac:dyDescent="0.3">
      <c r="A88" s="124">
        <v>42544.738587963002</v>
      </c>
      <c r="B88" s="125">
        <v>3.0833333333333299E-2</v>
      </c>
      <c r="C88" s="126">
        <v>1</v>
      </c>
      <c r="D88" s="117" t="s">
        <v>109</v>
      </c>
      <c r="E88" s="117" t="s">
        <v>50</v>
      </c>
      <c r="F88" s="142" t="s">
        <v>42</v>
      </c>
      <c r="G88" s="146" t="s">
        <v>416</v>
      </c>
      <c r="H88" s="134" t="str">
        <f t="shared" si="14"/>
        <v/>
      </c>
      <c r="I88" s="134" t="str">
        <f t="shared" si="15"/>
        <v>-</v>
      </c>
      <c r="J88" s="134" t="str">
        <f t="shared" si="16"/>
        <v/>
      </c>
      <c r="K88" s="119" t="str">
        <f t="shared" si="17"/>
        <v/>
      </c>
      <c r="L88" s="119" t="str">
        <f t="shared" si="18"/>
        <v/>
      </c>
      <c r="M88" s="119">
        <f t="shared" si="19"/>
        <v>0</v>
      </c>
      <c r="N88" s="120" t="str">
        <f t="shared" si="20"/>
        <v/>
      </c>
      <c r="O88" s="119">
        <f t="shared" si="21"/>
        <v>0</v>
      </c>
      <c r="P88" s="119"/>
      <c r="Q88" s="120" t="str">
        <f t="shared" si="22"/>
        <v/>
      </c>
      <c r="R88" s="120" t="str">
        <f t="shared" si="23"/>
        <v/>
      </c>
      <c r="S88" s="119" t="str">
        <f t="shared" si="24"/>
        <v/>
      </c>
      <c r="T88" s="119" t="str">
        <f t="shared" si="25"/>
        <v/>
      </c>
      <c r="U88" s="119" t="str">
        <f t="shared" si="26"/>
        <v/>
      </c>
      <c r="V88" s="119"/>
      <c r="W88" s="140" t="str">
        <f t="shared" si="27"/>
        <v>-</v>
      </c>
    </row>
    <row r="89" spans="1:23" s="58" customFormat="1" ht="60" x14ac:dyDescent="0.3">
      <c r="A89" s="124">
        <v>42544.769421296303</v>
      </c>
      <c r="B89" s="125">
        <v>0.23057870370370401</v>
      </c>
      <c r="C89" s="117" t="s">
        <v>42</v>
      </c>
      <c r="D89" s="117" t="s">
        <v>109</v>
      </c>
      <c r="E89" s="117" t="s">
        <v>110</v>
      </c>
      <c r="F89" s="142" t="s">
        <v>42</v>
      </c>
      <c r="G89" s="146" t="s">
        <v>433</v>
      </c>
      <c r="H89" s="134" t="str">
        <f t="shared" si="14"/>
        <v/>
      </c>
      <c r="I89" s="134" t="str">
        <f t="shared" si="15"/>
        <v>-</v>
      </c>
      <c r="J89" s="134" t="str">
        <f t="shared" si="16"/>
        <v/>
      </c>
      <c r="K89" s="119" t="str">
        <f t="shared" si="17"/>
        <v/>
      </c>
      <c r="L89" s="119" t="str">
        <f t="shared" si="18"/>
        <v/>
      </c>
      <c r="M89" s="119">
        <f t="shared" si="19"/>
        <v>0</v>
      </c>
      <c r="N89" s="120" t="str">
        <f t="shared" si="20"/>
        <v/>
      </c>
      <c r="O89" s="119">
        <f t="shared" si="21"/>
        <v>0</v>
      </c>
      <c r="P89" s="119"/>
      <c r="Q89" s="120" t="str">
        <f t="shared" si="22"/>
        <v/>
      </c>
      <c r="R89" s="120" t="str">
        <f t="shared" si="23"/>
        <v/>
      </c>
      <c r="S89" s="119" t="str">
        <f t="shared" si="24"/>
        <v/>
      </c>
      <c r="T89" s="119" t="str">
        <f t="shared" si="25"/>
        <v/>
      </c>
      <c r="U89" s="119" t="str">
        <f t="shared" si="26"/>
        <v/>
      </c>
      <c r="V89" s="119"/>
      <c r="W89" s="140" t="str">
        <f t="shared" si="27"/>
        <v>-</v>
      </c>
    </row>
    <row r="90" spans="1:23" s="58" customFormat="1" ht="56.25" x14ac:dyDescent="0.3">
      <c r="A90" s="127" t="s">
        <v>57</v>
      </c>
      <c r="B90" s="117" t="s">
        <v>57</v>
      </c>
      <c r="C90" s="117" t="s">
        <v>58</v>
      </c>
      <c r="D90" s="117"/>
      <c r="E90" s="117"/>
      <c r="F90" s="142"/>
      <c r="G90" s="146" t="s">
        <v>419</v>
      </c>
      <c r="H90" s="134" t="str">
        <f t="shared" si="14"/>
        <v/>
      </c>
      <c r="I90" s="134" t="str">
        <f t="shared" si="15"/>
        <v>-</v>
      </c>
      <c r="J90" s="134" t="str">
        <f t="shared" si="16"/>
        <v/>
      </c>
      <c r="K90" s="119" t="str">
        <f t="shared" si="17"/>
        <v/>
      </c>
      <c r="L90" s="119" t="str">
        <f t="shared" si="18"/>
        <v/>
      </c>
      <c r="M90" s="119">
        <f t="shared" si="19"/>
        <v>0</v>
      </c>
      <c r="N90" s="120" t="str">
        <f t="shared" si="20"/>
        <v/>
      </c>
      <c r="O90" s="119">
        <f t="shared" si="21"/>
        <v>0</v>
      </c>
      <c r="P90" s="119"/>
      <c r="Q90" s="120" t="str">
        <f t="shared" si="22"/>
        <v/>
      </c>
      <c r="R90" s="120" t="str">
        <f t="shared" si="23"/>
        <v/>
      </c>
      <c r="S90" s="119" t="str">
        <f t="shared" si="24"/>
        <v/>
      </c>
      <c r="T90" s="119" t="str">
        <f t="shared" si="25"/>
        <v/>
      </c>
      <c r="U90" s="119" t="str">
        <f t="shared" si="26"/>
        <v/>
      </c>
      <c r="V90" s="119"/>
      <c r="W90" s="140" t="str">
        <f t="shared" si="27"/>
        <v>-</v>
      </c>
    </row>
    <row r="91" spans="1:23" s="58" customFormat="1" ht="56.25" x14ac:dyDescent="0.3">
      <c r="A91" s="127" t="s">
        <v>57</v>
      </c>
      <c r="B91" s="117" t="s">
        <v>57</v>
      </c>
      <c r="C91" s="117" t="s">
        <v>58</v>
      </c>
      <c r="D91" s="117"/>
      <c r="E91" s="117"/>
      <c r="F91" s="142"/>
      <c r="G91" s="146" t="s">
        <v>419</v>
      </c>
      <c r="H91" s="134" t="str">
        <f t="shared" si="14"/>
        <v/>
      </c>
      <c r="I91" s="134" t="str">
        <f t="shared" si="15"/>
        <v>-</v>
      </c>
      <c r="J91" s="134" t="str">
        <f t="shared" si="16"/>
        <v/>
      </c>
      <c r="K91" s="119" t="str">
        <f t="shared" si="17"/>
        <v/>
      </c>
      <c r="L91" s="119" t="str">
        <f t="shared" si="18"/>
        <v/>
      </c>
      <c r="M91" s="119">
        <f t="shared" si="19"/>
        <v>0</v>
      </c>
      <c r="N91" s="120" t="str">
        <f t="shared" si="20"/>
        <v/>
      </c>
      <c r="O91" s="119">
        <f t="shared" si="21"/>
        <v>0</v>
      </c>
      <c r="P91" s="119"/>
      <c r="Q91" s="120" t="str">
        <f t="shared" si="22"/>
        <v/>
      </c>
      <c r="R91" s="120" t="str">
        <f t="shared" si="23"/>
        <v/>
      </c>
      <c r="S91" s="119" t="str">
        <f t="shared" si="24"/>
        <v/>
      </c>
      <c r="T91" s="119" t="str">
        <f t="shared" si="25"/>
        <v/>
      </c>
      <c r="U91" s="119" t="str">
        <f t="shared" si="26"/>
        <v/>
      </c>
      <c r="V91" s="119"/>
      <c r="W91" s="140" t="str">
        <f t="shared" si="27"/>
        <v>-</v>
      </c>
    </row>
    <row r="92" spans="1:23" s="58" customFormat="1" ht="75" x14ac:dyDescent="0.3">
      <c r="A92" s="122">
        <v>42540.458530092597</v>
      </c>
      <c r="B92" s="123"/>
      <c r="C92" s="123"/>
      <c r="D92" s="123" t="s">
        <v>111</v>
      </c>
      <c r="E92" s="123" t="s">
        <v>41</v>
      </c>
      <c r="F92" s="143" t="s">
        <v>42</v>
      </c>
      <c r="G92" s="146" t="s">
        <v>411</v>
      </c>
      <c r="H92" s="134" t="str">
        <f t="shared" si="14"/>
        <v/>
      </c>
      <c r="I92" s="134" t="str">
        <f t="shared" si="15"/>
        <v>-</v>
      </c>
      <c r="J92" s="134" t="str">
        <f t="shared" si="16"/>
        <v/>
      </c>
      <c r="K92" s="119" t="str">
        <f t="shared" si="17"/>
        <v/>
      </c>
      <c r="L92" s="119" t="str">
        <f t="shared" si="18"/>
        <v/>
      </c>
      <c r="M92" s="119">
        <f t="shared" si="19"/>
        <v>0</v>
      </c>
      <c r="N92" s="120" t="str">
        <f t="shared" si="20"/>
        <v/>
      </c>
      <c r="O92" s="119">
        <f t="shared" si="21"/>
        <v>0</v>
      </c>
      <c r="P92" s="119"/>
      <c r="Q92" s="120" t="str">
        <f t="shared" si="22"/>
        <v/>
      </c>
      <c r="R92" s="120" t="str">
        <f t="shared" si="23"/>
        <v/>
      </c>
      <c r="S92" s="119" t="str">
        <f t="shared" si="24"/>
        <v/>
      </c>
      <c r="T92" s="119" t="str">
        <f t="shared" si="25"/>
        <v/>
      </c>
      <c r="U92" s="119" t="str">
        <f t="shared" si="26"/>
        <v/>
      </c>
      <c r="V92" s="119"/>
      <c r="W92" s="140" t="str">
        <f t="shared" si="27"/>
        <v>-</v>
      </c>
    </row>
    <row r="93" spans="1:23" s="58" customFormat="1" ht="75" x14ac:dyDescent="0.3">
      <c r="A93" s="124">
        <v>42540.459606481498</v>
      </c>
      <c r="B93" s="125">
        <v>6.3657407407407402E-4</v>
      </c>
      <c r="C93" s="117" t="s">
        <v>42</v>
      </c>
      <c r="D93" s="117" t="s">
        <v>111</v>
      </c>
      <c r="E93" s="117" t="s">
        <v>112</v>
      </c>
      <c r="F93" s="142" t="s">
        <v>113</v>
      </c>
      <c r="G93" s="146" t="s">
        <v>434</v>
      </c>
      <c r="H93" s="134" t="str">
        <f t="shared" si="14"/>
        <v/>
      </c>
      <c r="I93" s="134" t="str">
        <f t="shared" si="15"/>
        <v>-</v>
      </c>
      <c r="J93" s="134" t="str">
        <f t="shared" si="16"/>
        <v/>
      </c>
      <c r="K93" s="119" t="str">
        <f t="shared" si="17"/>
        <v/>
      </c>
      <c r="L93" s="119" t="str">
        <f t="shared" si="18"/>
        <v/>
      </c>
      <c r="M93" s="119">
        <f t="shared" si="19"/>
        <v>0</v>
      </c>
      <c r="N93" s="120" t="str">
        <f t="shared" si="20"/>
        <v/>
      </c>
      <c r="O93" s="119">
        <f t="shared" si="21"/>
        <v>0</v>
      </c>
      <c r="P93" s="119"/>
      <c r="Q93" s="120" t="str">
        <f t="shared" si="22"/>
        <v/>
      </c>
      <c r="R93" s="120" t="str">
        <f t="shared" si="23"/>
        <v/>
      </c>
      <c r="S93" s="119" t="str">
        <f t="shared" si="24"/>
        <v/>
      </c>
      <c r="T93" s="119" t="str">
        <f t="shared" si="25"/>
        <v/>
      </c>
      <c r="U93" s="119" t="str">
        <f t="shared" si="26"/>
        <v/>
      </c>
      <c r="V93" s="119"/>
      <c r="W93" s="140" t="str">
        <f t="shared" si="27"/>
        <v>-</v>
      </c>
    </row>
    <row r="94" spans="1:23" s="58" customFormat="1" ht="75" x14ac:dyDescent="0.3">
      <c r="A94" s="124">
        <v>42540.460243055597</v>
      </c>
      <c r="B94" s="125">
        <v>1.2731481481481499E-4</v>
      </c>
      <c r="C94" s="117" t="s">
        <v>42</v>
      </c>
      <c r="D94" s="117" t="s">
        <v>111</v>
      </c>
      <c r="E94" s="117" t="s">
        <v>46</v>
      </c>
      <c r="F94" s="142" t="s">
        <v>114</v>
      </c>
      <c r="G94" s="146" t="s">
        <v>435</v>
      </c>
      <c r="H94" s="134" t="str">
        <f t="shared" si="14"/>
        <v/>
      </c>
      <c r="I94" s="134" t="str">
        <f t="shared" si="15"/>
        <v>-</v>
      </c>
      <c r="J94" s="134" t="str">
        <f t="shared" si="16"/>
        <v/>
      </c>
      <c r="K94" s="119" t="str">
        <f t="shared" si="17"/>
        <v/>
      </c>
      <c r="L94" s="119" t="str">
        <f t="shared" si="18"/>
        <v/>
      </c>
      <c r="M94" s="119">
        <f t="shared" si="19"/>
        <v>0</v>
      </c>
      <c r="N94" s="120" t="str">
        <f t="shared" si="20"/>
        <v/>
      </c>
      <c r="O94" s="119">
        <f t="shared" si="21"/>
        <v>0</v>
      </c>
      <c r="P94" s="119"/>
      <c r="Q94" s="120" t="str">
        <f t="shared" si="22"/>
        <v/>
      </c>
      <c r="R94" s="120" t="str">
        <f t="shared" si="23"/>
        <v/>
      </c>
      <c r="S94" s="119" t="str">
        <f t="shared" si="24"/>
        <v/>
      </c>
      <c r="T94" s="119" t="str">
        <f t="shared" si="25"/>
        <v/>
      </c>
      <c r="U94" s="119" t="str">
        <f t="shared" si="26"/>
        <v/>
      </c>
      <c r="V94" s="119"/>
      <c r="W94" s="140" t="str">
        <f t="shared" si="27"/>
        <v>-</v>
      </c>
    </row>
    <row r="95" spans="1:23" s="58" customFormat="1" ht="75" x14ac:dyDescent="0.3">
      <c r="A95" s="124">
        <v>42540.460370370398</v>
      </c>
      <c r="B95" s="125">
        <v>1.23726851851852E-2</v>
      </c>
      <c r="C95" s="126">
        <v>0.19999999998253801</v>
      </c>
      <c r="D95" s="117" t="s">
        <v>111</v>
      </c>
      <c r="E95" s="117" t="s">
        <v>46</v>
      </c>
      <c r="F95" s="142" t="s">
        <v>113</v>
      </c>
      <c r="G95" s="146" t="s">
        <v>436</v>
      </c>
      <c r="H95" s="134" t="str">
        <f t="shared" si="14"/>
        <v/>
      </c>
      <c r="I95" s="134" t="str">
        <f t="shared" si="15"/>
        <v>-</v>
      </c>
      <c r="J95" s="134" t="str">
        <f t="shared" si="16"/>
        <v/>
      </c>
      <c r="K95" s="119" t="str">
        <f t="shared" si="17"/>
        <v/>
      </c>
      <c r="L95" s="119" t="str">
        <f t="shared" si="18"/>
        <v/>
      </c>
      <c r="M95" s="119">
        <f t="shared" si="19"/>
        <v>0</v>
      </c>
      <c r="N95" s="120" t="str">
        <f t="shared" si="20"/>
        <v/>
      </c>
      <c r="O95" s="119">
        <f t="shared" si="21"/>
        <v>0</v>
      </c>
      <c r="P95" s="119"/>
      <c r="Q95" s="120" t="str">
        <f t="shared" si="22"/>
        <v/>
      </c>
      <c r="R95" s="120" t="str">
        <f t="shared" si="23"/>
        <v/>
      </c>
      <c r="S95" s="119" t="str">
        <f t="shared" si="24"/>
        <v/>
      </c>
      <c r="T95" s="119" t="str">
        <f t="shared" si="25"/>
        <v/>
      </c>
      <c r="U95" s="119" t="str">
        <f t="shared" si="26"/>
        <v/>
      </c>
      <c r="V95" s="119"/>
      <c r="W95" s="140" t="str">
        <f t="shared" si="27"/>
        <v>-</v>
      </c>
    </row>
    <row r="96" spans="1:23" s="58" customFormat="1" ht="75" x14ac:dyDescent="0.3">
      <c r="A96" s="124">
        <v>42540.472743055601</v>
      </c>
      <c r="B96" s="125">
        <v>0.134814814814815</v>
      </c>
      <c r="C96" s="126">
        <v>293.10000000000599</v>
      </c>
      <c r="D96" s="117" t="s">
        <v>115</v>
      </c>
      <c r="E96" s="117" t="s">
        <v>48</v>
      </c>
      <c r="F96" s="142" t="s">
        <v>42</v>
      </c>
      <c r="G96" s="146" t="s">
        <v>415</v>
      </c>
      <c r="H96" s="134" t="str">
        <f t="shared" si="14"/>
        <v/>
      </c>
      <c r="I96" s="134" t="str">
        <f t="shared" si="15"/>
        <v>-</v>
      </c>
      <c r="J96" s="134" t="str">
        <f t="shared" si="16"/>
        <v/>
      </c>
      <c r="K96" s="119" t="str">
        <f t="shared" si="17"/>
        <v/>
      </c>
      <c r="L96" s="119" t="str">
        <f t="shared" si="18"/>
        <v/>
      </c>
      <c r="M96" s="119">
        <f t="shared" si="19"/>
        <v>0</v>
      </c>
      <c r="N96" s="120" t="str">
        <f t="shared" si="20"/>
        <v/>
      </c>
      <c r="O96" s="119">
        <f t="shared" si="21"/>
        <v>0</v>
      </c>
      <c r="P96" s="119"/>
      <c r="Q96" s="120" t="str">
        <f t="shared" si="22"/>
        <v/>
      </c>
      <c r="R96" s="120" t="str">
        <f t="shared" si="23"/>
        <v/>
      </c>
      <c r="S96" s="119" t="str">
        <f t="shared" si="24"/>
        <v/>
      </c>
      <c r="T96" s="119" t="str">
        <f t="shared" si="25"/>
        <v/>
      </c>
      <c r="U96" s="119" t="str">
        <f t="shared" si="26"/>
        <v/>
      </c>
      <c r="V96" s="119"/>
      <c r="W96" s="140" t="str">
        <f t="shared" si="27"/>
        <v>-</v>
      </c>
    </row>
    <row r="97" spans="1:23" s="58" customFormat="1" ht="56.25" x14ac:dyDescent="0.3">
      <c r="A97" s="124">
        <v>42540.607557870397</v>
      </c>
      <c r="B97" s="125">
        <v>7.1643518518518497E-3</v>
      </c>
      <c r="C97" s="117" t="s">
        <v>42</v>
      </c>
      <c r="D97" s="117" t="s">
        <v>116</v>
      </c>
      <c r="E97" s="117" t="s">
        <v>51</v>
      </c>
      <c r="F97" s="142" t="s">
        <v>42</v>
      </c>
      <c r="G97" s="146" t="s">
        <v>417</v>
      </c>
      <c r="H97" s="134" t="str">
        <f t="shared" si="14"/>
        <v/>
      </c>
      <c r="I97" s="134" t="str">
        <f t="shared" si="15"/>
        <v>-</v>
      </c>
      <c r="J97" s="134" t="str">
        <f t="shared" si="16"/>
        <v/>
      </c>
      <c r="K97" s="119" t="str">
        <f t="shared" si="17"/>
        <v/>
      </c>
      <c r="L97" s="119" t="str">
        <f t="shared" si="18"/>
        <v/>
      </c>
      <c r="M97" s="119">
        <f t="shared" si="19"/>
        <v>0</v>
      </c>
      <c r="N97" s="120" t="str">
        <f t="shared" si="20"/>
        <v/>
      </c>
      <c r="O97" s="119">
        <f t="shared" si="21"/>
        <v>0</v>
      </c>
      <c r="P97" s="119"/>
      <c r="Q97" s="120" t="str">
        <f t="shared" si="22"/>
        <v/>
      </c>
      <c r="R97" s="120" t="str">
        <f t="shared" si="23"/>
        <v/>
      </c>
      <c r="S97" s="119" t="str">
        <f t="shared" si="24"/>
        <v/>
      </c>
      <c r="T97" s="119" t="str">
        <f t="shared" si="25"/>
        <v/>
      </c>
      <c r="U97" s="119" t="str">
        <f t="shared" si="26"/>
        <v/>
      </c>
      <c r="V97" s="119"/>
      <c r="W97" s="140" t="str">
        <f t="shared" si="27"/>
        <v>-</v>
      </c>
    </row>
    <row r="98" spans="1:23" s="58" customFormat="1" ht="56.25" x14ac:dyDescent="0.3">
      <c r="A98" s="124">
        <v>42540.614722222199</v>
      </c>
      <c r="B98" s="125">
        <v>2.15509259259259E-2</v>
      </c>
      <c r="C98" s="126">
        <v>0.100000000005821</v>
      </c>
      <c r="D98" s="117" t="s">
        <v>116</v>
      </c>
      <c r="E98" s="117" t="s">
        <v>50</v>
      </c>
      <c r="F98" s="142" t="s">
        <v>42</v>
      </c>
      <c r="G98" s="146" t="s">
        <v>416</v>
      </c>
      <c r="H98" s="134" t="str">
        <f t="shared" si="14"/>
        <v/>
      </c>
      <c r="I98" s="134" t="str">
        <f t="shared" si="15"/>
        <v>-</v>
      </c>
      <c r="J98" s="134" t="str">
        <f t="shared" si="16"/>
        <v/>
      </c>
      <c r="K98" s="119" t="str">
        <f t="shared" si="17"/>
        <v/>
      </c>
      <c r="L98" s="119" t="str">
        <f t="shared" si="18"/>
        <v/>
      </c>
      <c r="M98" s="119">
        <f t="shared" si="19"/>
        <v>0</v>
      </c>
      <c r="N98" s="120" t="str">
        <f t="shared" si="20"/>
        <v/>
      </c>
      <c r="O98" s="119">
        <f t="shared" si="21"/>
        <v>0</v>
      </c>
      <c r="P98" s="119"/>
      <c r="Q98" s="120" t="str">
        <f t="shared" si="22"/>
        <v/>
      </c>
      <c r="R98" s="120" t="str">
        <f t="shared" si="23"/>
        <v/>
      </c>
      <c r="S98" s="119" t="str">
        <f t="shared" si="24"/>
        <v/>
      </c>
      <c r="T98" s="119" t="str">
        <f t="shared" si="25"/>
        <v/>
      </c>
      <c r="U98" s="119" t="str">
        <f t="shared" si="26"/>
        <v/>
      </c>
      <c r="V98" s="119"/>
      <c r="W98" s="140" t="str">
        <f t="shared" si="27"/>
        <v>-</v>
      </c>
    </row>
    <row r="99" spans="1:23" s="58" customFormat="1" ht="56.25" x14ac:dyDescent="0.3">
      <c r="A99" s="124">
        <v>42540.636273148099</v>
      </c>
      <c r="B99" s="125">
        <v>0.21606481481481499</v>
      </c>
      <c r="C99" s="126">
        <v>472.89999999999401</v>
      </c>
      <c r="D99" s="117" t="s">
        <v>116</v>
      </c>
      <c r="E99" s="117" t="s">
        <v>48</v>
      </c>
      <c r="F99" s="142" t="s">
        <v>42</v>
      </c>
      <c r="G99" s="146" t="s">
        <v>415</v>
      </c>
      <c r="H99" s="134" t="str">
        <f t="shared" si="14"/>
        <v/>
      </c>
      <c r="I99" s="134" t="str">
        <f t="shared" si="15"/>
        <v>-</v>
      </c>
      <c r="J99" s="134" t="str">
        <f t="shared" si="16"/>
        <v/>
      </c>
      <c r="K99" s="119" t="str">
        <f t="shared" si="17"/>
        <v/>
      </c>
      <c r="L99" s="119" t="str">
        <f t="shared" si="18"/>
        <v/>
      </c>
      <c r="M99" s="119">
        <f t="shared" si="19"/>
        <v>0</v>
      </c>
      <c r="N99" s="120" t="str">
        <f t="shared" si="20"/>
        <v/>
      </c>
      <c r="O99" s="119">
        <f t="shared" si="21"/>
        <v>0</v>
      </c>
      <c r="P99" s="119"/>
      <c r="Q99" s="120" t="str">
        <f t="shared" si="22"/>
        <v/>
      </c>
      <c r="R99" s="120" t="str">
        <f t="shared" si="23"/>
        <v/>
      </c>
      <c r="S99" s="119" t="str">
        <f t="shared" si="24"/>
        <v/>
      </c>
      <c r="T99" s="119" t="str">
        <f t="shared" si="25"/>
        <v/>
      </c>
      <c r="U99" s="119" t="str">
        <f t="shared" si="26"/>
        <v/>
      </c>
      <c r="V99" s="119"/>
      <c r="W99" s="140" t="str">
        <f t="shared" si="27"/>
        <v>-</v>
      </c>
    </row>
    <row r="100" spans="1:23" s="58" customFormat="1" ht="56.25" x14ac:dyDescent="0.3">
      <c r="A100" s="124">
        <v>42540.852337962999</v>
      </c>
      <c r="B100" s="125">
        <v>7.6504629629629596E-3</v>
      </c>
      <c r="C100" s="126">
        <v>0.100000000005821</v>
      </c>
      <c r="D100" s="117" t="s">
        <v>117</v>
      </c>
      <c r="E100" s="117" t="s">
        <v>51</v>
      </c>
      <c r="F100" s="142" t="s">
        <v>42</v>
      </c>
      <c r="G100" s="146" t="s">
        <v>417</v>
      </c>
      <c r="H100" s="134" t="str">
        <f t="shared" si="14"/>
        <v/>
      </c>
      <c r="I100" s="134" t="str">
        <f t="shared" si="15"/>
        <v>-</v>
      </c>
      <c r="J100" s="134" t="str">
        <f t="shared" si="16"/>
        <v/>
      </c>
      <c r="K100" s="119" t="str">
        <f t="shared" si="17"/>
        <v/>
      </c>
      <c r="L100" s="119" t="str">
        <f t="shared" si="18"/>
        <v/>
      </c>
      <c r="M100" s="119">
        <f t="shared" si="19"/>
        <v>0</v>
      </c>
      <c r="N100" s="120" t="str">
        <f t="shared" si="20"/>
        <v/>
      </c>
      <c r="O100" s="119">
        <f t="shared" si="21"/>
        <v>0</v>
      </c>
      <c r="P100" s="119"/>
      <c r="Q100" s="120" t="str">
        <f t="shared" si="22"/>
        <v/>
      </c>
      <c r="R100" s="120" t="str">
        <f t="shared" si="23"/>
        <v/>
      </c>
      <c r="S100" s="119" t="str">
        <f t="shared" si="24"/>
        <v/>
      </c>
      <c r="T100" s="119" t="str">
        <f t="shared" si="25"/>
        <v/>
      </c>
      <c r="U100" s="119" t="str">
        <f t="shared" si="26"/>
        <v/>
      </c>
      <c r="V100" s="119"/>
      <c r="W100" s="140" t="str">
        <f t="shared" si="27"/>
        <v>-</v>
      </c>
    </row>
    <row r="101" spans="1:23" s="58" customFormat="1" ht="56.25" x14ac:dyDescent="0.3">
      <c r="A101" s="124">
        <v>42540.859988425902</v>
      </c>
      <c r="B101" s="125">
        <v>5.6944444444444403E-3</v>
      </c>
      <c r="C101" s="126">
        <v>1.79999999998836</v>
      </c>
      <c r="D101" s="117" t="s">
        <v>118</v>
      </c>
      <c r="E101" s="117" t="s">
        <v>48</v>
      </c>
      <c r="F101" s="142" t="s">
        <v>42</v>
      </c>
      <c r="G101" s="146" t="s">
        <v>415</v>
      </c>
      <c r="H101" s="134" t="str">
        <f t="shared" si="14"/>
        <v/>
      </c>
      <c r="I101" s="134" t="str">
        <f t="shared" si="15"/>
        <v>-</v>
      </c>
      <c r="J101" s="134" t="str">
        <f t="shared" si="16"/>
        <v/>
      </c>
      <c r="K101" s="119" t="str">
        <f t="shared" si="17"/>
        <v/>
      </c>
      <c r="L101" s="119" t="str">
        <f t="shared" si="18"/>
        <v/>
      </c>
      <c r="M101" s="119">
        <f t="shared" si="19"/>
        <v>0</v>
      </c>
      <c r="N101" s="120" t="str">
        <f t="shared" si="20"/>
        <v/>
      </c>
      <c r="O101" s="119">
        <f t="shared" si="21"/>
        <v>0</v>
      </c>
      <c r="P101" s="119"/>
      <c r="Q101" s="120" t="str">
        <f t="shared" si="22"/>
        <v/>
      </c>
      <c r="R101" s="120" t="str">
        <f t="shared" si="23"/>
        <v/>
      </c>
      <c r="S101" s="119" t="str">
        <f t="shared" si="24"/>
        <v/>
      </c>
      <c r="T101" s="119" t="str">
        <f t="shared" si="25"/>
        <v/>
      </c>
      <c r="U101" s="119" t="str">
        <f t="shared" si="26"/>
        <v/>
      </c>
      <c r="V101" s="119"/>
      <c r="W101" s="140" t="str">
        <f t="shared" si="27"/>
        <v>-</v>
      </c>
    </row>
    <row r="102" spans="1:23" s="58" customFormat="1" ht="56.25" x14ac:dyDescent="0.3">
      <c r="A102" s="124">
        <v>42540.865682870397</v>
      </c>
      <c r="B102" s="125">
        <v>9.9537037037036999E-4</v>
      </c>
      <c r="C102" s="126">
        <v>0.100000000005821</v>
      </c>
      <c r="D102" s="117" t="s">
        <v>119</v>
      </c>
      <c r="E102" s="117" t="s">
        <v>73</v>
      </c>
      <c r="F102" s="142" t="s">
        <v>42</v>
      </c>
      <c r="G102" s="146" t="s">
        <v>423</v>
      </c>
      <c r="H102" s="134" t="str">
        <f t="shared" si="14"/>
        <v/>
      </c>
      <c r="I102" s="134" t="str">
        <f t="shared" si="15"/>
        <v>-</v>
      </c>
      <c r="J102" s="134" t="str">
        <f t="shared" si="16"/>
        <v/>
      </c>
      <c r="K102" s="119" t="str">
        <f t="shared" si="17"/>
        <v/>
      </c>
      <c r="L102" s="119" t="str">
        <f t="shared" si="18"/>
        <v/>
      </c>
      <c r="M102" s="119">
        <f t="shared" si="19"/>
        <v>0</v>
      </c>
      <c r="N102" s="120" t="str">
        <f t="shared" si="20"/>
        <v/>
      </c>
      <c r="O102" s="119">
        <f t="shared" si="21"/>
        <v>0</v>
      </c>
      <c r="P102" s="119"/>
      <c r="Q102" s="120" t="str">
        <f t="shared" si="22"/>
        <v/>
      </c>
      <c r="R102" s="120" t="str">
        <f t="shared" si="23"/>
        <v/>
      </c>
      <c r="S102" s="119" t="str">
        <f t="shared" si="24"/>
        <v/>
      </c>
      <c r="T102" s="119" t="str">
        <f t="shared" si="25"/>
        <v/>
      </c>
      <c r="U102" s="119" t="str">
        <f t="shared" si="26"/>
        <v/>
      </c>
      <c r="V102" s="119"/>
      <c r="W102" s="140" t="str">
        <f t="shared" si="27"/>
        <v>-</v>
      </c>
    </row>
    <row r="103" spans="1:23" s="58" customFormat="1" ht="60" x14ac:dyDescent="0.3">
      <c r="A103" s="124">
        <v>42540.866678240702</v>
      </c>
      <c r="B103" s="125">
        <v>2.1053240740740699E-2</v>
      </c>
      <c r="C103" s="126">
        <v>45</v>
      </c>
      <c r="D103" s="117" t="s">
        <v>120</v>
      </c>
      <c r="E103" s="117" t="s">
        <v>48</v>
      </c>
      <c r="F103" s="142" t="s">
        <v>42</v>
      </c>
      <c r="G103" s="146" t="s">
        <v>415</v>
      </c>
      <c r="H103" s="134" t="str">
        <f t="shared" si="14"/>
        <v/>
      </c>
      <c r="I103" s="134" t="str">
        <f t="shared" si="15"/>
        <v>-</v>
      </c>
      <c r="J103" s="134" t="str">
        <f t="shared" si="16"/>
        <v/>
      </c>
      <c r="K103" s="119" t="str">
        <f t="shared" si="17"/>
        <v/>
      </c>
      <c r="L103" s="119" t="str">
        <f t="shared" si="18"/>
        <v/>
      </c>
      <c r="M103" s="119">
        <f t="shared" si="19"/>
        <v>0</v>
      </c>
      <c r="N103" s="120" t="str">
        <f t="shared" si="20"/>
        <v/>
      </c>
      <c r="O103" s="119">
        <f t="shared" si="21"/>
        <v>0</v>
      </c>
      <c r="P103" s="119"/>
      <c r="Q103" s="120" t="str">
        <f t="shared" si="22"/>
        <v/>
      </c>
      <c r="R103" s="120" t="str">
        <f t="shared" si="23"/>
        <v/>
      </c>
      <c r="S103" s="119" t="str">
        <f t="shared" si="24"/>
        <v/>
      </c>
      <c r="T103" s="119" t="str">
        <f t="shared" si="25"/>
        <v/>
      </c>
      <c r="U103" s="119" t="str">
        <f t="shared" si="26"/>
        <v/>
      </c>
      <c r="V103" s="119"/>
      <c r="W103" s="140" t="str">
        <f t="shared" si="27"/>
        <v>-</v>
      </c>
    </row>
    <row r="104" spans="1:23" s="58" customFormat="1" ht="60" x14ac:dyDescent="0.3">
      <c r="A104" s="124">
        <v>42540.887731481504</v>
      </c>
      <c r="B104" s="125">
        <v>0.112268518518519</v>
      </c>
      <c r="C104" s="117" t="s">
        <v>42</v>
      </c>
      <c r="D104" s="117" t="s">
        <v>121</v>
      </c>
      <c r="E104" s="117" t="s">
        <v>56</v>
      </c>
      <c r="F104" s="142" t="s">
        <v>42</v>
      </c>
      <c r="G104" s="146" t="s">
        <v>418</v>
      </c>
      <c r="H104" s="134" t="str">
        <f t="shared" si="14"/>
        <v/>
      </c>
      <c r="I104" s="134" t="str">
        <f t="shared" si="15"/>
        <v>-</v>
      </c>
      <c r="J104" s="134" t="str">
        <f t="shared" si="16"/>
        <v/>
      </c>
      <c r="K104" s="119" t="str">
        <f t="shared" si="17"/>
        <v/>
      </c>
      <c r="L104" s="119" t="str">
        <f t="shared" si="18"/>
        <v/>
      </c>
      <c r="M104" s="119">
        <f t="shared" si="19"/>
        <v>0</v>
      </c>
      <c r="N104" s="120" t="str">
        <f t="shared" si="20"/>
        <v/>
      </c>
      <c r="O104" s="119">
        <f t="shared" si="21"/>
        <v>0</v>
      </c>
      <c r="P104" s="119"/>
      <c r="Q104" s="120" t="str">
        <f t="shared" si="22"/>
        <v/>
      </c>
      <c r="R104" s="120" t="str">
        <f t="shared" si="23"/>
        <v/>
      </c>
      <c r="S104" s="119" t="str">
        <f t="shared" si="24"/>
        <v/>
      </c>
      <c r="T104" s="119" t="str">
        <f t="shared" si="25"/>
        <v/>
      </c>
      <c r="U104" s="119" t="str">
        <f t="shared" si="26"/>
        <v/>
      </c>
      <c r="V104" s="119"/>
      <c r="W104" s="140" t="str">
        <f t="shared" si="27"/>
        <v>-</v>
      </c>
    </row>
    <row r="105" spans="1:23" s="58" customFormat="1" ht="56.25" x14ac:dyDescent="0.3">
      <c r="A105" s="127" t="s">
        <v>57</v>
      </c>
      <c r="B105" s="117" t="s">
        <v>57</v>
      </c>
      <c r="C105" s="117" t="s">
        <v>58</v>
      </c>
      <c r="D105" s="117"/>
      <c r="E105" s="117"/>
      <c r="F105" s="142"/>
      <c r="G105" s="146" t="s">
        <v>419</v>
      </c>
      <c r="H105" s="134" t="str">
        <f t="shared" si="14"/>
        <v/>
      </c>
      <c r="I105" s="134" t="str">
        <f t="shared" si="15"/>
        <v>-</v>
      </c>
      <c r="J105" s="134" t="str">
        <f t="shared" si="16"/>
        <v/>
      </c>
      <c r="K105" s="119" t="str">
        <f t="shared" si="17"/>
        <v/>
      </c>
      <c r="L105" s="119" t="str">
        <f t="shared" si="18"/>
        <v/>
      </c>
      <c r="M105" s="119">
        <f t="shared" si="19"/>
        <v>0</v>
      </c>
      <c r="N105" s="120" t="str">
        <f t="shared" si="20"/>
        <v/>
      </c>
      <c r="O105" s="119">
        <f t="shared" si="21"/>
        <v>0</v>
      </c>
      <c r="P105" s="119"/>
      <c r="Q105" s="120" t="str">
        <f t="shared" si="22"/>
        <v/>
      </c>
      <c r="R105" s="120" t="str">
        <f t="shared" si="23"/>
        <v/>
      </c>
      <c r="S105" s="119" t="str">
        <f t="shared" si="24"/>
        <v/>
      </c>
      <c r="T105" s="119" t="str">
        <f t="shared" si="25"/>
        <v/>
      </c>
      <c r="U105" s="119" t="str">
        <f t="shared" si="26"/>
        <v/>
      </c>
      <c r="V105" s="119"/>
      <c r="W105" s="140" t="str">
        <f t="shared" si="27"/>
        <v>-</v>
      </c>
    </row>
    <row r="106" spans="1:23" s="58" customFormat="1" ht="60" x14ac:dyDescent="0.3">
      <c r="A106" s="124">
        <v>42541.3057638889</v>
      </c>
      <c r="B106" s="125">
        <v>1.04166666666667E-4</v>
      </c>
      <c r="C106" s="117" t="s">
        <v>42</v>
      </c>
      <c r="D106" s="117" t="s">
        <v>121</v>
      </c>
      <c r="E106" s="117" t="s">
        <v>46</v>
      </c>
      <c r="F106" s="142" t="s">
        <v>114</v>
      </c>
      <c r="G106" s="146" t="s">
        <v>435</v>
      </c>
      <c r="H106" s="134" t="str">
        <f t="shared" si="14"/>
        <v/>
      </c>
      <c r="I106" s="134" t="str">
        <f t="shared" si="15"/>
        <v>-</v>
      </c>
      <c r="J106" s="134" t="str">
        <f t="shared" si="16"/>
        <v/>
      </c>
      <c r="K106" s="119" t="str">
        <f t="shared" si="17"/>
        <v/>
      </c>
      <c r="L106" s="119" t="str">
        <f t="shared" si="18"/>
        <v/>
      </c>
      <c r="M106" s="119">
        <f t="shared" si="19"/>
        <v>0</v>
      </c>
      <c r="N106" s="120" t="str">
        <f t="shared" si="20"/>
        <v/>
      </c>
      <c r="O106" s="119">
        <f t="shared" si="21"/>
        <v>0</v>
      </c>
      <c r="P106" s="119"/>
      <c r="Q106" s="120" t="str">
        <f t="shared" si="22"/>
        <v/>
      </c>
      <c r="R106" s="120" t="str">
        <f t="shared" si="23"/>
        <v/>
      </c>
      <c r="S106" s="119" t="str">
        <f t="shared" si="24"/>
        <v/>
      </c>
      <c r="T106" s="119" t="str">
        <f t="shared" si="25"/>
        <v/>
      </c>
      <c r="U106" s="119" t="str">
        <f t="shared" si="26"/>
        <v/>
      </c>
      <c r="V106" s="119"/>
      <c r="W106" s="140" t="str">
        <f t="shared" si="27"/>
        <v>-</v>
      </c>
    </row>
    <row r="107" spans="1:23" s="58" customFormat="1" ht="60" x14ac:dyDescent="0.3">
      <c r="A107" s="124">
        <v>42541.305868055599</v>
      </c>
      <c r="B107" s="125">
        <v>5.60185185185185E-3</v>
      </c>
      <c r="C107" s="117" t="s">
        <v>42</v>
      </c>
      <c r="D107" s="117" t="s">
        <v>121</v>
      </c>
      <c r="E107" s="117" t="s">
        <v>46</v>
      </c>
      <c r="F107" s="142" t="s">
        <v>113</v>
      </c>
      <c r="G107" s="146" t="s">
        <v>436</v>
      </c>
      <c r="H107" s="134" t="str">
        <f t="shared" si="14"/>
        <v/>
      </c>
      <c r="I107" s="134" t="str">
        <f t="shared" si="15"/>
        <v>-</v>
      </c>
      <c r="J107" s="134" t="str">
        <f t="shared" si="16"/>
        <v/>
      </c>
      <c r="K107" s="119" t="str">
        <f t="shared" si="17"/>
        <v/>
      </c>
      <c r="L107" s="119" t="str">
        <f t="shared" si="18"/>
        <v/>
      </c>
      <c r="M107" s="119">
        <f t="shared" si="19"/>
        <v>0</v>
      </c>
      <c r="N107" s="120" t="str">
        <f t="shared" si="20"/>
        <v/>
      </c>
      <c r="O107" s="119">
        <f t="shared" si="21"/>
        <v>0</v>
      </c>
      <c r="P107" s="119"/>
      <c r="Q107" s="120" t="str">
        <f t="shared" si="22"/>
        <v/>
      </c>
      <c r="R107" s="120" t="str">
        <f t="shared" si="23"/>
        <v/>
      </c>
      <c r="S107" s="119" t="str">
        <f t="shared" si="24"/>
        <v/>
      </c>
      <c r="T107" s="119" t="str">
        <f t="shared" si="25"/>
        <v/>
      </c>
      <c r="U107" s="119" t="str">
        <f t="shared" si="26"/>
        <v/>
      </c>
      <c r="V107" s="119"/>
      <c r="W107" s="140" t="str">
        <f t="shared" si="27"/>
        <v>-</v>
      </c>
    </row>
    <row r="108" spans="1:23" s="58" customFormat="1" ht="60" x14ac:dyDescent="0.3">
      <c r="A108" s="124">
        <v>42541.311469907399</v>
      </c>
      <c r="B108" s="125">
        <v>0.185208333333333</v>
      </c>
      <c r="C108" s="126">
        <v>408.89999999999401</v>
      </c>
      <c r="D108" s="117" t="s">
        <v>121</v>
      </c>
      <c r="E108" s="117" t="s">
        <v>48</v>
      </c>
      <c r="F108" s="142" t="s">
        <v>42</v>
      </c>
      <c r="G108" s="146" t="s">
        <v>415</v>
      </c>
      <c r="H108" s="134" t="str">
        <f t="shared" si="14"/>
        <v/>
      </c>
      <c r="I108" s="134" t="str">
        <f t="shared" si="15"/>
        <v>-</v>
      </c>
      <c r="J108" s="134" t="str">
        <f t="shared" si="16"/>
        <v/>
      </c>
      <c r="K108" s="119" t="str">
        <f t="shared" si="17"/>
        <v/>
      </c>
      <c r="L108" s="119" t="str">
        <f t="shared" si="18"/>
        <v/>
      </c>
      <c r="M108" s="119">
        <f t="shared" si="19"/>
        <v>0</v>
      </c>
      <c r="N108" s="120" t="str">
        <f t="shared" si="20"/>
        <v/>
      </c>
      <c r="O108" s="119">
        <f t="shared" si="21"/>
        <v>0</v>
      </c>
      <c r="P108" s="119"/>
      <c r="Q108" s="120" t="str">
        <f t="shared" si="22"/>
        <v/>
      </c>
      <c r="R108" s="120" t="str">
        <f t="shared" si="23"/>
        <v/>
      </c>
      <c r="S108" s="119" t="str">
        <f t="shared" si="24"/>
        <v/>
      </c>
      <c r="T108" s="119" t="str">
        <f t="shared" si="25"/>
        <v/>
      </c>
      <c r="U108" s="119" t="str">
        <f t="shared" si="26"/>
        <v/>
      </c>
      <c r="V108" s="119"/>
      <c r="W108" s="140" t="str">
        <f t="shared" si="27"/>
        <v>-</v>
      </c>
    </row>
    <row r="109" spans="1:23" s="58" customFormat="1" ht="135" x14ac:dyDescent="0.3">
      <c r="A109" s="124">
        <v>42541.496678240699</v>
      </c>
      <c r="B109" s="125">
        <v>4.7881944444444401E-2</v>
      </c>
      <c r="C109" s="126">
        <v>0.80000000001746197</v>
      </c>
      <c r="D109" s="117" t="s">
        <v>122</v>
      </c>
      <c r="E109" s="117" t="s">
        <v>63</v>
      </c>
      <c r="F109" s="142" t="s">
        <v>409</v>
      </c>
      <c r="G109" s="146" t="s">
        <v>410</v>
      </c>
      <c r="H109" s="134" t="str">
        <f t="shared" si="14"/>
        <v/>
      </c>
      <c r="I109" s="134" t="str">
        <f t="shared" si="15"/>
        <v>-</v>
      </c>
      <c r="J109" s="134" t="str">
        <f t="shared" si="16"/>
        <v/>
      </c>
      <c r="K109" s="119" t="str">
        <f t="shared" si="17"/>
        <v/>
      </c>
      <c r="L109" s="119" t="str">
        <f t="shared" si="18"/>
        <v/>
      </c>
      <c r="M109" s="119">
        <f t="shared" si="19"/>
        <v>1</v>
      </c>
      <c r="N109" s="120" t="str">
        <f t="shared" si="20"/>
        <v/>
      </c>
      <c r="O109" s="119">
        <f t="shared" si="21"/>
        <v>0</v>
      </c>
      <c r="P109" s="119"/>
      <c r="Q109" s="120" t="str">
        <f t="shared" si="22"/>
        <v/>
      </c>
      <c r="R109" s="120" t="str">
        <f t="shared" si="23"/>
        <v/>
      </c>
      <c r="S109" s="119" t="str">
        <f t="shared" si="24"/>
        <v/>
      </c>
      <c r="T109" s="119" t="str">
        <f t="shared" si="25"/>
        <v/>
      </c>
      <c r="U109" s="119" t="str">
        <f t="shared" si="26"/>
        <v/>
      </c>
      <c r="V109" s="119"/>
      <c r="W109" s="140" t="str">
        <f t="shared" si="27"/>
        <v>-</v>
      </c>
    </row>
    <row r="110" spans="1:23" s="58" customFormat="1" ht="60" x14ac:dyDescent="0.3">
      <c r="A110" s="124">
        <v>42541.544560185197</v>
      </c>
      <c r="B110" s="125">
        <v>1.9606481481481499E-2</v>
      </c>
      <c r="C110" s="126">
        <v>41.199999999982502</v>
      </c>
      <c r="D110" s="117" t="s">
        <v>122</v>
      </c>
      <c r="E110" s="117" t="s">
        <v>48</v>
      </c>
      <c r="F110" s="142" t="s">
        <v>42</v>
      </c>
      <c r="G110" s="146" t="s">
        <v>415</v>
      </c>
      <c r="H110" s="134" t="str">
        <f t="shared" si="14"/>
        <v/>
      </c>
      <c r="I110" s="134" t="str">
        <f t="shared" si="15"/>
        <v>-</v>
      </c>
      <c r="J110" s="134" t="str">
        <f t="shared" si="16"/>
        <v/>
      </c>
      <c r="K110" s="119" t="str">
        <f t="shared" si="17"/>
        <v/>
      </c>
      <c r="L110" s="119" t="str">
        <f t="shared" si="18"/>
        <v/>
      </c>
      <c r="M110" s="119">
        <f t="shared" si="19"/>
        <v>0</v>
      </c>
      <c r="N110" s="120" t="str">
        <f t="shared" si="20"/>
        <v/>
      </c>
      <c r="O110" s="119">
        <f t="shared" si="21"/>
        <v>0</v>
      </c>
      <c r="P110" s="119"/>
      <c r="Q110" s="120" t="str">
        <f t="shared" si="22"/>
        <v/>
      </c>
      <c r="R110" s="120" t="str">
        <f t="shared" si="23"/>
        <v/>
      </c>
      <c r="S110" s="119" t="str">
        <f t="shared" si="24"/>
        <v/>
      </c>
      <c r="T110" s="119" t="str">
        <f t="shared" si="25"/>
        <v/>
      </c>
      <c r="U110" s="119" t="str">
        <f t="shared" si="26"/>
        <v/>
      </c>
      <c r="V110" s="119"/>
      <c r="W110" s="140" t="str">
        <f t="shared" si="27"/>
        <v>-</v>
      </c>
    </row>
    <row r="111" spans="1:23" s="58" customFormat="1" ht="56.25" x14ac:dyDescent="0.3">
      <c r="A111" s="124">
        <v>42541.5641666667</v>
      </c>
      <c r="B111" s="125">
        <v>2.5381944444444401E-2</v>
      </c>
      <c r="C111" s="117" t="s">
        <v>42</v>
      </c>
      <c r="D111" s="117" t="s">
        <v>123</v>
      </c>
      <c r="E111" s="117" t="s">
        <v>50</v>
      </c>
      <c r="F111" s="142" t="s">
        <v>42</v>
      </c>
      <c r="G111" s="146" t="s">
        <v>416</v>
      </c>
      <c r="H111" s="134" t="str">
        <f t="shared" si="14"/>
        <v/>
      </c>
      <c r="I111" s="134" t="str">
        <f t="shared" si="15"/>
        <v>-</v>
      </c>
      <c r="J111" s="134" t="str">
        <f t="shared" si="16"/>
        <v/>
      </c>
      <c r="K111" s="119" t="str">
        <f t="shared" si="17"/>
        <v/>
      </c>
      <c r="L111" s="119" t="str">
        <f t="shared" si="18"/>
        <v/>
      </c>
      <c r="M111" s="119">
        <f t="shared" si="19"/>
        <v>0</v>
      </c>
      <c r="N111" s="120" t="str">
        <f t="shared" si="20"/>
        <v/>
      </c>
      <c r="O111" s="119">
        <f t="shared" si="21"/>
        <v>0</v>
      </c>
      <c r="P111" s="119"/>
      <c r="Q111" s="120" t="str">
        <f t="shared" si="22"/>
        <v/>
      </c>
      <c r="R111" s="120" t="str">
        <f t="shared" si="23"/>
        <v/>
      </c>
      <c r="S111" s="119" t="str">
        <f t="shared" si="24"/>
        <v/>
      </c>
      <c r="T111" s="119" t="str">
        <f t="shared" si="25"/>
        <v/>
      </c>
      <c r="U111" s="119" t="str">
        <f t="shared" si="26"/>
        <v/>
      </c>
      <c r="V111" s="119"/>
      <c r="W111" s="140" t="str">
        <f t="shared" si="27"/>
        <v>-</v>
      </c>
    </row>
    <row r="112" spans="1:23" s="58" customFormat="1" ht="56.25" x14ac:dyDescent="0.3">
      <c r="A112" s="124">
        <v>42541.589548611097</v>
      </c>
      <c r="B112" s="125">
        <v>3.3460648148148101E-2</v>
      </c>
      <c r="C112" s="126">
        <v>70.800000000017505</v>
      </c>
      <c r="D112" s="117" t="s">
        <v>123</v>
      </c>
      <c r="E112" s="117" t="s">
        <v>48</v>
      </c>
      <c r="F112" s="142" t="s">
        <v>42</v>
      </c>
      <c r="G112" s="146" t="s">
        <v>415</v>
      </c>
      <c r="H112" s="134" t="str">
        <f t="shared" si="14"/>
        <v/>
      </c>
      <c r="I112" s="134" t="str">
        <f t="shared" si="15"/>
        <v>-</v>
      </c>
      <c r="J112" s="134" t="str">
        <f t="shared" si="16"/>
        <v/>
      </c>
      <c r="K112" s="119" t="str">
        <f t="shared" si="17"/>
        <v/>
      </c>
      <c r="L112" s="119" t="str">
        <f t="shared" si="18"/>
        <v/>
      </c>
      <c r="M112" s="119">
        <f t="shared" si="19"/>
        <v>0</v>
      </c>
      <c r="N112" s="120" t="str">
        <f t="shared" si="20"/>
        <v/>
      </c>
      <c r="O112" s="119">
        <f t="shared" si="21"/>
        <v>0</v>
      </c>
      <c r="P112" s="119"/>
      <c r="Q112" s="120" t="str">
        <f t="shared" si="22"/>
        <v/>
      </c>
      <c r="R112" s="120" t="str">
        <f t="shared" si="23"/>
        <v/>
      </c>
      <c r="S112" s="119" t="str">
        <f t="shared" si="24"/>
        <v/>
      </c>
      <c r="T112" s="119" t="str">
        <f t="shared" si="25"/>
        <v/>
      </c>
      <c r="U112" s="119" t="str">
        <f t="shared" si="26"/>
        <v/>
      </c>
      <c r="V112" s="119"/>
      <c r="W112" s="140" t="str">
        <f t="shared" si="27"/>
        <v>-</v>
      </c>
    </row>
    <row r="113" spans="1:23" s="58" customFormat="1" ht="56.25" x14ac:dyDescent="0.3">
      <c r="A113" s="124">
        <v>42541.623009259303</v>
      </c>
      <c r="B113" s="125">
        <v>3.7037037037036999E-3</v>
      </c>
      <c r="C113" s="126">
        <v>0.19999999998253801</v>
      </c>
      <c r="D113" s="117" t="s">
        <v>124</v>
      </c>
      <c r="E113" s="117" t="s">
        <v>50</v>
      </c>
      <c r="F113" s="142" t="s">
        <v>42</v>
      </c>
      <c r="G113" s="146" t="s">
        <v>416</v>
      </c>
      <c r="H113" s="134" t="str">
        <f t="shared" si="14"/>
        <v/>
      </c>
      <c r="I113" s="134" t="str">
        <f t="shared" si="15"/>
        <v>-</v>
      </c>
      <c r="J113" s="134" t="str">
        <f t="shared" si="16"/>
        <v/>
      </c>
      <c r="K113" s="119" t="str">
        <f t="shared" si="17"/>
        <v/>
      </c>
      <c r="L113" s="119" t="str">
        <f t="shared" si="18"/>
        <v/>
      </c>
      <c r="M113" s="119">
        <f t="shared" si="19"/>
        <v>0</v>
      </c>
      <c r="N113" s="120" t="str">
        <f t="shared" si="20"/>
        <v/>
      </c>
      <c r="O113" s="119">
        <f t="shared" si="21"/>
        <v>0</v>
      </c>
      <c r="P113" s="119"/>
      <c r="Q113" s="120" t="str">
        <f t="shared" si="22"/>
        <v/>
      </c>
      <c r="R113" s="120" t="str">
        <f t="shared" si="23"/>
        <v/>
      </c>
      <c r="S113" s="119" t="str">
        <f t="shared" si="24"/>
        <v/>
      </c>
      <c r="T113" s="119" t="str">
        <f t="shared" si="25"/>
        <v/>
      </c>
      <c r="U113" s="119" t="str">
        <f t="shared" si="26"/>
        <v/>
      </c>
      <c r="V113" s="119"/>
      <c r="W113" s="140" t="str">
        <f t="shared" si="27"/>
        <v>-</v>
      </c>
    </row>
    <row r="114" spans="1:23" s="58" customFormat="1" ht="60" x14ac:dyDescent="0.3">
      <c r="A114" s="124">
        <v>42541.626712963</v>
      </c>
      <c r="B114" s="125">
        <v>1.0914351851851901E-2</v>
      </c>
      <c r="C114" s="126">
        <v>1</v>
      </c>
      <c r="D114" s="117" t="s">
        <v>125</v>
      </c>
      <c r="E114" s="117" t="s">
        <v>48</v>
      </c>
      <c r="F114" s="142" t="s">
        <v>42</v>
      </c>
      <c r="G114" s="146" t="s">
        <v>415</v>
      </c>
      <c r="H114" s="134" t="str">
        <f t="shared" si="14"/>
        <v/>
      </c>
      <c r="I114" s="134" t="str">
        <f t="shared" si="15"/>
        <v>-</v>
      </c>
      <c r="J114" s="134" t="str">
        <f t="shared" si="16"/>
        <v/>
      </c>
      <c r="K114" s="119" t="str">
        <f t="shared" si="17"/>
        <v/>
      </c>
      <c r="L114" s="119" t="str">
        <f t="shared" si="18"/>
        <v/>
      </c>
      <c r="M114" s="119">
        <f t="shared" si="19"/>
        <v>0</v>
      </c>
      <c r="N114" s="120" t="str">
        <f t="shared" si="20"/>
        <v/>
      </c>
      <c r="O114" s="119">
        <f t="shared" si="21"/>
        <v>0</v>
      </c>
      <c r="P114" s="119"/>
      <c r="Q114" s="120" t="str">
        <f t="shared" si="22"/>
        <v/>
      </c>
      <c r="R114" s="120" t="str">
        <f t="shared" si="23"/>
        <v/>
      </c>
      <c r="S114" s="119" t="str">
        <f t="shared" si="24"/>
        <v/>
      </c>
      <c r="T114" s="119" t="str">
        <f t="shared" si="25"/>
        <v/>
      </c>
      <c r="U114" s="119" t="str">
        <f t="shared" si="26"/>
        <v/>
      </c>
      <c r="V114" s="119"/>
      <c r="W114" s="140" t="str">
        <f t="shared" si="27"/>
        <v>-</v>
      </c>
    </row>
    <row r="115" spans="1:23" s="58" customFormat="1" ht="60" x14ac:dyDescent="0.3">
      <c r="A115" s="124">
        <v>42541.637627314798</v>
      </c>
      <c r="B115" s="125">
        <v>5.8101851851851899E-3</v>
      </c>
      <c r="C115" s="126">
        <v>0.100000000005821</v>
      </c>
      <c r="D115" s="117" t="s">
        <v>125</v>
      </c>
      <c r="E115" s="117" t="s">
        <v>126</v>
      </c>
      <c r="F115" s="142" t="s">
        <v>127</v>
      </c>
      <c r="G115" s="146" t="s">
        <v>437</v>
      </c>
      <c r="H115" s="134" t="str">
        <f t="shared" si="14"/>
        <v/>
      </c>
      <c r="I115" s="134" t="str">
        <f t="shared" si="15"/>
        <v>-</v>
      </c>
      <c r="J115" s="134" t="str">
        <f t="shared" si="16"/>
        <v/>
      </c>
      <c r="K115" s="119" t="str">
        <f t="shared" si="17"/>
        <v/>
      </c>
      <c r="L115" s="119" t="str">
        <f t="shared" si="18"/>
        <v/>
      </c>
      <c r="M115" s="119">
        <f t="shared" si="19"/>
        <v>0</v>
      </c>
      <c r="N115" s="120" t="str">
        <f t="shared" si="20"/>
        <v/>
      </c>
      <c r="O115" s="119">
        <f t="shared" si="21"/>
        <v>0</v>
      </c>
      <c r="P115" s="119"/>
      <c r="Q115" s="120" t="str">
        <f t="shared" si="22"/>
        <v/>
      </c>
      <c r="R115" s="120" t="str">
        <f t="shared" si="23"/>
        <v/>
      </c>
      <c r="S115" s="119" t="str">
        <f t="shared" si="24"/>
        <v/>
      </c>
      <c r="T115" s="119" t="str">
        <f t="shared" si="25"/>
        <v/>
      </c>
      <c r="U115" s="119" t="str">
        <f t="shared" si="26"/>
        <v/>
      </c>
      <c r="V115" s="119"/>
      <c r="W115" s="140" t="str">
        <f t="shared" si="27"/>
        <v>-</v>
      </c>
    </row>
    <row r="116" spans="1:23" s="58" customFormat="1" ht="60" x14ac:dyDescent="0.3">
      <c r="A116" s="124">
        <v>42541.643437500003</v>
      </c>
      <c r="B116" s="125">
        <v>3.9930555555555596E-3</v>
      </c>
      <c r="C116" s="126">
        <v>1.1000000000058201</v>
      </c>
      <c r="D116" s="117" t="s">
        <v>125</v>
      </c>
      <c r="E116" s="117" t="s">
        <v>48</v>
      </c>
      <c r="F116" s="142" t="s">
        <v>42</v>
      </c>
      <c r="G116" s="146" t="s">
        <v>415</v>
      </c>
      <c r="H116" s="134" t="str">
        <f t="shared" si="14"/>
        <v/>
      </c>
      <c r="I116" s="134" t="str">
        <f t="shared" si="15"/>
        <v>-</v>
      </c>
      <c r="J116" s="134" t="str">
        <f t="shared" si="16"/>
        <v/>
      </c>
      <c r="K116" s="119" t="str">
        <f t="shared" si="17"/>
        <v/>
      </c>
      <c r="L116" s="119" t="str">
        <f t="shared" si="18"/>
        <v/>
      </c>
      <c r="M116" s="119">
        <f t="shared" si="19"/>
        <v>0</v>
      </c>
      <c r="N116" s="120" t="str">
        <f t="shared" si="20"/>
        <v/>
      </c>
      <c r="O116" s="119">
        <f t="shared" si="21"/>
        <v>0</v>
      </c>
      <c r="P116" s="119"/>
      <c r="Q116" s="120" t="str">
        <f t="shared" si="22"/>
        <v/>
      </c>
      <c r="R116" s="120" t="str">
        <f t="shared" si="23"/>
        <v/>
      </c>
      <c r="S116" s="119" t="str">
        <f t="shared" si="24"/>
        <v/>
      </c>
      <c r="T116" s="119" t="str">
        <f t="shared" si="25"/>
        <v/>
      </c>
      <c r="U116" s="119" t="str">
        <f t="shared" si="26"/>
        <v/>
      </c>
      <c r="V116" s="119"/>
      <c r="W116" s="140" t="str">
        <f t="shared" si="27"/>
        <v>-</v>
      </c>
    </row>
    <row r="117" spans="1:23" s="58" customFormat="1" ht="60" x14ac:dyDescent="0.3">
      <c r="A117" s="124">
        <v>42541.647430555597</v>
      </c>
      <c r="B117" s="125">
        <v>6.3784722222222201E-2</v>
      </c>
      <c r="C117" s="126">
        <v>2.7999999999883598</v>
      </c>
      <c r="D117" s="117" t="s">
        <v>125</v>
      </c>
      <c r="E117" s="117" t="s">
        <v>50</v>
      </c>
      <c r="F117" s="142" t="s">
        <v>42</v>
      </c>
      <c r="G117" s="146" t="s">
        <v>416</v>
      </c>
      <c r="H117" s="134" t="str">
        <f t="shared" si="14"/>
        <v/>
      </c>
      <c r="I117" s="134" t="str">
        <f t="shared" si="15"/>
        <v>-</v>
      </c>
      <c r="J117" s="134" t="str">
        <f t="shared" si="16"/>
        <v/>
      </c>
      <c r="K117" s="119" t="str">
        <f t="shared" si="17"/>
        <v/>
      </c>
      <c r="L117" s="119" t="str">
        <f t="shared" si="18"/>
        <v/>
      </c>
      <c r="M117" s="119">
        <f t="shared" si="19"/>
        <v>0</v>
      </c>
      <c r="N117" s="120" t="str">
        <f t="shared" si="20"/>
        <v/>
      </c>
      <c r="O117" s="119">
        <f t="shared" si="21"/>
        <v>0</v>
      </c>
      <c r="P117" s="119"/>
      <c r="Q117" s="120" t="str">
        <f t="shared" si="22"/>
        <v/>
      </c>
      <c r="R117" s="120" t="str">
        <f t="shared" si="23"/>
        <v/>
      </c>
      <c r="S117" s="119" t="str">
        <f t="shared" si="24"/>
        <v/>
      </c>
      <c r="T117" s="119" t="str">
        <f t="shared" si="25"/>
        <v/>
      </c>
      <c r="U117" s="119" t="str">
        <f t="shared" si="26"/>
        <v/>
      </c>
      <c r="V117" s="119"/>
      <c r="W117" s="140" t="str">
        <f t="shared" si="27"/>
        <v>-</v>
      </c>
    </row>
    <row r="118" spans="1:23" s="58" customFormat="1" ht="60" x14ac:dyDescent="0.3">
      <c r="A118" s="124">
        <v>42541.711215277799</v>
      </c>
      <c r="B118" s="125">
        <v>9.21643518518519E-2</v>
      </c>
      <c r="C118" s="126">
        <v>171.70000000001201</v>
      </c>
      <c r="D118" s="117" t="s">
        <v>125</v>
      </c>
      <c r="E118" s="117" t="s">
        <v>48</v>
      </c>
      <c r="F118" s="142" t="s">
        <v>42</v>
      </c>
      <c r="G118" s="146" t="s">
        <v>415</v>
      </c>
      <c r="H118" s="134" t="str">
        <f t="shared" si="14"/>
        <v/>
      </c>
      <c r="I118" s="134" t="str">
        <f t="shared" si="15"/>
        <v>-</v>
      </c>
      <c r="J118" s="134" t="str">
        <f t="shared" si="16"/>
        <v/>
      </c>
      <c r="K118" s="119" t="str">
        <f t="shared" si="17"/>
        <v/>
      </c>
      <c r="L118" s="119" t="str">
        <f t="shared" si="18"/>
        <v/>
      </c>
      <c r="M118" s="119">
        <f t="shared" si="19"/>
        <v>0</v>
      </c>
      <c r="N118" s="120" t="str">
        <f t="shared" si="20"/>
        <v/>
      </c>
      <c r="O118" s="119">
        <f t="shared" si="21"/>
        <v>0</v>
      </c>
      <c r="P118" s="119"/>
      <c r="Q118" s="120" t="str">
        <f t="shared" si="22"/>
        <v/>
      </c>
      <c r="R118" s="120" t="str">
        <f t="shared" si="23"/>
        <v/>
      </c>
      <c r="S118" s="119" t="str">
        <f t="shared" si="24"/>
        <v/>
      </c>
      <c r="T118" s="119" t="str">
        <f t="shared" si="25"/>
        <v/>
      </c>
      <c r="U118" s="119" t="str">
        <f t="shared" si="26"/>
        <v/>
      </c>
      <c r="V118" s="119"/>
      <c r="W118" s="140" t="str">
        <f t="shared" si="27"/>
        <v>-</v>
      </c>
    </row>
    <row r="119" spans="1:23" s="58" customFormat="1" ht="60" x14ac:dyDescent="0.3">
      <c r="A119" s="124">
        <v>42541.8033796296</v>
      </c>
      <c r="B119" s="125">
        <v>0.19662037037037</v>
      </c>
      <c r="C119" s="117" t="s">
        <v>42</v>
      </c>
      <c r="D119" s="117" t="s">
        <v>128</v>
      </c>
      <c r="E119" s="117" t="s">
        <v>56</v>
      </c>
      <c r="F119" s="142" t="s">
        <v>42</v>
      </c>
      <c r="G119" s="146" t="s">
        <v>418</v>
      </c>
      <c r="H119" s="134" t="str">
        <f t="shared" si="14"/>
        <v/>
      </c>
      <c r="I119" s="134" t="str">
        <f t="shared" si="15"/>
        <v>-</v>
      </c>
      <c r="J119" s="134" t="str">
        <f t="shared" si="16"/>
        <v/>
      </c>
      <c r="K119" s="119" t="str">
        <f t="shared" si="17"/>
        <v/>
      </c>
      <c r="L119" s="119" t="str">
        <f t="shared" si="18"/>
        <v/>
      </c>
      <c r="M119" s="119">
        <f t="shared" si="19"/>
        <v>0</v>
      </c>
      <c r="N119" s="120" t="str">
        <f t="shared" si="20"/>
        <v/>
      </c>
      <c r="O119" s="119">
        <f t="shared" si="21"/>
        <v>0</v>
      </c>
      <c r="P119" s="119"/>
      <c r="Q119" s="120" t="str">
        <f t="shared" si="22"/>
        <v/>
      </c>
      <c r="R119" s="120" t="str">
        <f t="shared" si="23"/>
        <v/>
      </c>
      <c r="S119" s="119" t="str">
        <f t="shared" si="24"/>
        <v/>
      </c>
      <c r="T119" s="119" t="str">
        <f t="shared" si="25"/>
        <v/>
      </c>
      <c r="U119" s="119" t="str">
        <f t="shared" si="26"/>
        <v/>
      </c>
      <c r="V119" s="119"/>
      <c r="W119" s="140" t="str">
        <f t="shared" si="27"/>
        <v>-</v>
      </c>
    </row>
    <row r="120" spans="1:23" s="58" customFormat="1" ht="56.25" x14ac:dyDescent="0.3">
      <c r="A120" s="127" t="s">
        <v>57</v>
      </c>
      <c r="B120" s="117" t="s">
        <v>57</v>
      </c>
      <c r="C120" s="117" t="s">
        <v>58</v>
      </c>
      <c r="D120" s="117"/>
      <c r="E120" s="117"/>
      <c r="F120" s="142"/>
      <c r="G120" s="146" t="s">
        <v>419</v>
      </c>
      <c r="H120" s="134" t="str">
        <f t="shared" si="14"/>
        <v/>
      </c>
      <c r="I120" s="134" t="str">
        <f t="shared" si="15"/>
        <v>-</v>
      </c>
      <c r="J120" s="134" t="str">
        <f t="shared" si="16"/>
        <v/>
      </c>
      <c r="K120" s="119" t="str">
        <f t="shared" si="17"/>
        <v/>
      </c>
      <c r="L120" s="119" t="str">
        <f t="shared" si="18"/>
        <v/>
      </c>
      <c r="M120" s="119">
        <f t="shared" si="19"/>
        <v>0</v>
      </c>
      <c r="N120" s="120" t="str">
        <f t="shared" si="20"/>
        <v/>
      </c>
      <c r="O120" s="119">
        <f t="shared" si="21"/>
        <v>0</v>
      </c>
      <c r="P120" s="119"/>
      <c r="Q120" s="120" t="str">
        <f t="shared" si="22"/>
        <v/>
      </c>
      <c r="R120" s="120" t="str">
        <f t="shared" si="23"/>
        <v/>
      </c>
      <c r="S120" s="119" t="str">
        <f t="shared" si="24"/>
        <v/>
      </c>
      <c r="T120" s="119" t="str">
        <f t="shared" si="25"/>
        <v/>
      </c>
      <c r="U120" s="119" t="str">
        <f t="shared" si="26"/>
        <v/>
      </c>
      <c r="V120" s="119"/>
      <c r="W120" s="140" t="str">
        <f t="shared" si="27"/>
        <v>-</v>
      </c>
    </row>
    <row r="121" spans="1:23" s="58" customFormat="1" ht="60" x14ac:dyDescent="0.3">
      <c r="A121" s="124">
        <v>42542.267141203702</v>
      </c>
      <c r="B121" s="125">
        <v>1.50462962962963E-4</v>
      </c>
      <c r="C121" s="117" t="s">
        <v>42</v>
      </c>
      <c r="D121" s="117" t="s">
        <v>128</v>
      </c>
      <c r="E121" s="117" t="s">
        <v>46</v>
      </c>
      <c r="F121" s="142" t="s">
        <v>114</v>
      </c>
      <c r="G121" s="146" t="s">
        <v>435</v>
      </c>
      <c r="H121" s="134" t="str">
        <f t="shared" si="14"/>
        <v/>
      </c>
      <c r="I121" s="134" t="str">
        <f t="shared" si="15"/>
        <v>-</v>
      </c>
      <c r="J121" s="134" t="str">
        <f t="shared" si="16"/>
        <v/>
      </c>
      <c r="K121" s="119" t="str">
        <f t="shared" si="17"/>
        <v/>
      </c>
      <c r="L121" s="119" t="str">
        <f t="shared" si="18"/>
        <v/>
      </c>
      <c r="M121" s="119">
        <f t="shared" si="19"/>
        <v>0</v>
      </c>
      <c r="N121" s="120" t="str">
        <f t="shared" si="20"/>
        <v/>
      </c>
      <c r="O121" s="119">
        <f t="shared" si="21"/>
        <v>0</v>
      </c>
      <c r="P121" s="119"/>
      <c r="Q121" s="120" t="str">
        <f t="shared" si="22"/>
        <v/>
      </c>
      <c r="R121" s="120" t="str">
        <f t="shared" si="23"/>
        <v/>
      </c>
      <c r="S121" s="119" t="str">
        <f t="shared" si="24"/>
        <v/>
      </c>
      <c r="T121" s="119" t="str">
        <f t="shared" si="25"/>
        <v/>
      </c>
      <c r="U121" s="119" t="str">
        <f t="shared" si="26"/>
        <v/>
      </c>
      <c r="V121" s="119"/>
      <c r="W121" s="140" t="str">
        <f t="shared" si="27"/>
        <v>-</v>
      </c>
    </row>
    <row r="122" spans="1:23" s="58" customFormat="1" ht="60" x14ac:dyDescent="0.3">
      <c r="A122" s="124">
        <v>42542.2672916667</v>
      </c>
      <c r="B122" s="125">
        <v>6.7129629629629596E-3</v>
      </c>
      <c r="C122" s="126">
        <v>0.100000000005821</v>
      </c>
      <c r="D122" s="117" t="s">
        <v>128</v>
      </c>
      <c r="E122" s="117" t="s">
        <v>46</v>
      </c>
      <c r="F122" s="142" t="s">
        <v>113</v>
      </c>
      <c r="G122" s="146" t="s">
        <v>436</v>
      </c>
      <c r="H122" s="134" t="str">
        <f t="shared" si="14"/>
        <v/>
      </c>
      <c r="I122" s="134" t="str">
        <f t="shared" si="15"/>
        <v>-</v>
      </c>
      <c r="J122" s="134" t="str">
        <f t="shared" si="16"/>
        <v/>
      </c>
      <c r="K122" s="119" t="str">
        <f t="shared" si="17"/>
        <v/>
      </c>
      <c r="L122" s="119" t="str">
        <f t="shared" si="18"/>
        <v/>
      </c>
      <c r="M122" s="119">
        <f t="shared" si="19"/>
        <v>0</v>
      </c>
      <c r="N122" s="120" t="str">
        <f t="shared" si="20"/>
        <v/>
      </c>
      <c r="O122" s="119">
        <f t="shared" si="21"/>
        <v>0</v>
      </c>
      <c r="P122" s="119"/>
      <c r="Q122" s="120" t="str">
        <f t="shared" si="22"/>
        <v/>
      </c>
      <c r="R122" s="120" t="str">
        <f t="shared" si="23"/>
        <v/>
      </c>
      <c r="S122" s="119" t="str">
        <f t="shared" si="24"/>
        <v/>
      </c>
      <c r="T122" s="119" t="str">
        <f t="shared" si="25"/>
        <v/>
      </c>
      <c r="U122" s="119" t="str">
        <f t="shared" si="26"/>
        <v/>
      </c>
      <c r="V122" s="119"/>
      <c r="W122" s="140" t="str">
        <f t="shared" si="27"/>
        <v>-</v>
      </c>
    </row>
    <row r="123" spans="1:23" s="58" customFormat="1" ht="132.75" customHeight="1" x14ac:dyDescent="0.3">
      <c r="A123" s="124">
        <v>42542.274004629602</v>
      </c>
      <c r="B123" s="125">
        <v>3.6805555555555602E-3</v>
      </c>
      <c r="C123" s="126">
        <v>0.29999999998835802</v>
      </c>
      <c r="D123" s="117" t="s">
        <v>129</v>
      </c>
      <c r="E123" s="117" t="s">
        <v>60</v>
      </c>
      <c r="F123" s="142" t="s">
        <v>130</v>
      </c>
      <c r="G123" s="146" t="s">
        <v>438</v>
      </c>
      <c r="H123" s="134" t="str">
        <f t="shared" si="14"/>
        <v/>
      </c>
      <c r="I123" s="134" t="str">
        <f t="shared" si="15"/>
        <v>-</v>
      </c>
      <c r="J123" s="134" t="str">
        <f t="shared" si="16"/>
        <v/>
      </c>
      <c r="K123" s="119" t="str">
        <f t="shared" si="17"/>
        <v/>
      </c>
      <c r="L123" s="119" t="str">
        <f t="shared" si="18"/>
        <v/>
      </c>
      <c r="M123" s="119">
        <f t="shared" si="19"/>
        <v>0</v>
      </c>
      <c r="N123" s="120" t="str">
        <f t="shared" si="20"/>
        <v/>
      </c>
      <c r="O123" s="119">
        <f t="shared" si="21"/>
        <v>0</v>
      </c>
      <c r="P123" s="119"/>
      <c r="Q123" s="120" t="str">
        <f t="shared" si="22"/>
        <v/>
      </c>
      <c r="R123" s="120" t="str">
        <f t="shared" si="23"/>
        <v/>
      </c>
      <c r="S123" s="119" t="str">
        <f t="shared" si="24"/>
        <v/>
      </c>
      <c r="T123" s="119" t="str">
        <f t="shared" si="25"/>
        <v/>
      </c>
      <c r="U123" s="119" t="str">
        <f t="shared" si="26"/>
        <v/>
      </c>
      <c r="V123" s="119"/>
      <c r="W123" s="140" t="str">
        <f t="shared" si="27"/>
        <v>-</v>
      </c>
    </row>
    <row r="124" spans="1:23" s="58" customFormat="1" ht="60" x14ac:dyDescent="0.3">
      <c r="A124" s="124">
        <v>42542.277685185203</v>
      </c>
      <c r="B124" s="125">
        <v>0.15434027777777801</v>
      </c>
      <c r="C124" s="126">
        <v>311</v>
      </c>
      <c r="D124" s="117" t="s">
        <v>131</v>
      </c>
      <c r="E124" s="117" t="s">
        <v>48</v>
      </c>
      <c r="F124" s="142" t="s">
        <v>42</v>
      </c>
      <c r="G124" s="146" t="s">
        <v>415</v>
      </c>
      <c r="H124" s="134" t="str">
        <f t="shared" si="14"/>
        <v/>
      </c>
      <c r="I124" s="134" t="str">
        <f t="shared" si="15"/>
        <v>-</v>
      </c>
      <c r="J124" s="134" t="str">
        <f t="shared" si="16"/>
        <v/>
      </c>
      <c r="K124" s="119" t="str">
        <f t="shared" si="17"/>
        <v/>
      </c>
      <c r="L124" s="119" t="str">
        <f t="shared" si="18"/>
        <v/>
      </c>
      <c r="M124" s="119">
        <f t="shared" si="19"/>
        <v>0</v>
      </c>
      <c r="N124" s="120" t="str">
        <f t="shared" si="20"/>
        <v/>
      </c>
      <c r="O124" s="119">
        <f t="shared" si="21"/>
        <v>0</v>
      </c>
      <c r="P124" s="119"/>
      <c r="Q124" s="120" t="str">
        <f t="shared" si="22"/>
        <v/>
      </c>
      <c r="R124" s="120" t="str">
        <f t="shared" si="23"/>
        <v/>
      </c>
      <c r="S124" s="119" t="str">
        <f t="shared" si="24"/>
        <v/>
      </c>
      <c r="T124" s="119" t="str">
        <f t="shared" si="25"/>
        <v/>
      </c>
      <c r="U124" s="119" t="str">
        <f t="shared" si="26"/>
        <v/>
      </c>
      <c r="V124" s="119"/>
      <c r="W124" s="140" t="str">
        <f t="shared" si="27"/>
        <v>-</v>
      </c>
    </row>
    <row r="125" spans="1:23" s="58" customFormat="1" ht="150.75" customHeight="1" x14ac:dyDescent="0.3">
      <c r="A125" s="124">
        <v>42542.432025463</v>
      </c>
      <c r="B125" s="125">
        <v>4.11226851851852E-2</v>
      </c>
      <c r="C125" s="126">
        <v>0.60000000000582099</v>
      </c>
      <c r="D125" s="117" t="s">
        <v>132</v>
      </c>
      <c r="E125" s="117" t="s">
        <v>63</v>
      </c>
      <c r="F125" s="142" t="s">
        <v>133</v>
      </c>
      <c r="G125" s="146" t="s">
        <v>439</v>
      </c>
      <c r="H125" s="134" t="str">
        <f t="shared" si="14"/>
        <v/>
      </c>
      <c r="I125" s="134" t="str">
        <f t="shared" si="15"/>
        <v>-</v>
      </c>
      <c r="J125" s="134" t="str">
        <f t="shared" si="16"/>
        <v/>
      </c>
      <c r="K125" s="119" t="str">
        <f t="shared" si="17"/>
        <v/>
      </c>
      <c r="L125" s="119" t="str">
        <f t="shared" si="18"/>
        <v/>
      </c>
      <c r="M125" s="119">
        <f t="shared" si="19"/>
        <v>1</v>
      </c>
      <c r="N125" s="120" t="str">
        <f t="shared" si="20"/>
        <v/>
      </c>
      <c r="O125" s="119">
        <f t="shared" si="21"/>
        <v>0</v>
      </c>
      <c r="P125" s="119"/>
      <c r="Q125" s="120" t="str">
        <f t="shared" si="22"/>
        <v/>
      </c>
      <c r="R125" s="120" t="str">
        <f t="shared" si="23"/>
        <v/>
      </c>
      <c r="S125" s="119" t="str">
        <f t="shared" si="24"/>
        <v/>
      </c>
      <c r="T125" s="119" t="str">
        <f t="shared" si="25"/>
        <v/>
      </c>
      <c r="U125" s="119" t="str">
        <f t="shared" si="26"/>
        <v/>
      </c>
      <c r="V125" s="119"/>
      <c r="W125" s="140" t="str">
        <f t="shared" si="27"/>
        <v>-</v>
      </c>
    </row>
    <row r="126" spans="1:23" s="58" customFormat="1" ht="60" x14ac:dyDescent="0.3">
      <c r="A126" s="124">
        <v>42542.473148148201</v>
      </c>
      <c r="B126" s="125">
        <v>8.6099537037037002E-2</v>
      </c>
      <c r="C126" s="126">
        <v>160.70000000001201</v>
      </c>
      <c r="D126" s="117" t="s">
        <v>134</v>
      </c>
      <c r="E126" s="117" t="s">
        <v>48</v>
      </c>
      <c r="F126" s="142" t="s">
        <v>42</v>
      </c>
      <c r="G126" s="146" t="s">
        <v>415</v>
      </c>
      <c r="H126" s="134" t="str">
        <f t="shared" si="14"/>
        <v/>
      </c>
      <c r="I126" s="134" t="str">
        <f t="shared" si="15"/>
        <v>-</v>
      </c>
      <c r="J126" s="134" t="str">
        <f t="shared" si="16"/>
        <v/>
      </c>
      <c r="K126" s="119" t="str">
        <f t="shared" si="17"/>
        <v/>
      </c>
      <c r="L126" s="119" t="str">
        <f t="shared" si="18"/>
        <v/>
      </c>
      <c r="M126" s="119">
        <f t="shared" si="19"/>
        <v>0</v>
      </c>
      <c r="N126" s="120" t="str">
        <f t="shared" si="20"/>
        <v/>
      </c>
      <c r="O126" s="119">
        <f t="shared" si="21"/>
        <v>0</v>
      </c>
      <c r="P126" s="119"/>
      <c r="Q126" s="120" t="str">
        <f t="shared" si="22"/>
        <v/>
      </c>
      <c r="R126" s="120" t="str">
        <f t="shared" si="23"/>
        <v/>
      </c>
      <c r="S126" s="119" t="str">
        <f t="shared" si="24"/>
        <v/>
      </c>
      <c r="T126" s="119" t="str">
        <f t="shared" si="25"/>
        <v/>
      </c>
      <c r="U126" s="119" t="str">
        <f t="shared" si="26"/>
        <v/>
      </c>
      <c r="V126" s="119"/>
      <c r="W126" s="140" t="str">
        <f t="shared" si="27"/>
        <v>-</v>
      </c>
    </row>
    <row r="127" spans="1:23" s="58" customFormat="1" ht="60" x14ac:dyDescent="0.3">
      <c r="A127" s="124">
        <v>42542.559247685203</v>
      </c>
      <c r="B127" s="125">
        <v>2.4849537037037E-2</v>
      </c>
      <c r="C127" s="126">
        <v>0.19999999998253801</v>
      </c>
      <c r="D127" s="117" t="s">
        <v>135</v>
      </c>
      <c r="E127" s="117" t="s">
        <v>50</v>
      </c>
      <c r="F127" s="142" t="s">
        <v>42</v>
      </c>
      <c r="G127" s="146" t="s">
        <v>416</v>
      </c>
      <c r="H127" s="134" t="str">
        <f t="shared" si="14"/>
        <v/>
      </c>
      <c r="I127" s="134" t="str">
        <f t="shared" si="15"/>
        <v>-</v>
      </c>
      <c r="J127" s="134" t="str">
        <f t="shared" si="16"/>
        <v/>
      </c>
      <c r="K127" s="119" t="str">
        <f t="shared" si="17"/>
        <v/>
      </c>
      <c r="L127" s="119" t="str">
        <f t="shared" si="18"/>
        <v/>
      </c>
      <c r="M127" s="119">
        <f t="shared" si="19"/>
        <v>0</v>
      </c>
      <c r="N127" s="120" t="str">
        <f t="shared" si="20"/>
        <v/>
      </c>
      <c r="O127" s="119">
        <f t="shared" si="21"/>
        <v>0</v>
      </c>
      <c r="P127" s="119"/>
      <c r="Q127" s="120" t="str">
        <f t="shared" si="22"/>
        <v/>
      </c>
      <c r="R127" s="120" t="str">
        <f t="shared" si="23"/>
        <v/>
      </c>
      <c r="S127" s="119" t="str">
        <f t="shared" si="24"/>
        <v/>
      </c>
      <c r="T127" s="119" t="str">
        <f t="shared" si="25"/>
        <v/>
      </c>
      <c r="U127" s="119" t="str">
        <f t="shared" si="26"/>
        <v/>
      </c>
      <c r="V127" s="119"/>
      <c r="W127" s="140" t="str">
        <f t="shared" si="27"/>
        <v>-</v>
      </c>
    </row>
    <row r="128" spans="1:23" s="58" customFormat="1" ht="60" x14ac:dyDescent="0.3">
      <c r="A128" s="124">
        <v>42542.584097222199</v>
      </c>
      <c r="B128" s="125">
        <v>8.8738425925925901E-2</v>
      </c>
      <c r="C128" s="126">
        <v>168.10000000000599</v>
      </c>
      <c r="D128" s="117" t="s">
        <v>136</v>
      </c>
      <c r="E128" s="117" t="s">
        <v>48</v>
      </c>
      <c r="F128" s="142" t="s">
        <v>42</v>
      </c>
      <c r="G128" s="146" t="s">
        <v>415</v>
      </c>
      <c r="H128" s="134" t="str">
        <f t="shared" si="14"/>
        <v/>
      </c>
      <c r="I128" s="134" t="str">
        <f t="shared" si="15"/>
        <v>-</v>
      </c>
      <c r="J128" s="134" t="str">
        <f t="shared" si="16"/>
        <v/>
      </c>
      <c r="K128" s="119" t="str">
        <f t="shared" si="17"/>
        <v/>
      </c>
      <c r="L128" s="119" t="str">
        <f t="shared" si="18"/>
        <v/>
      </c>
      <c r="M128" s="119">
        <f t="shared" si="19"/>
        <v>0</v>
      </c>
      <c r="N128" s="120" t="str">
        <f t="shared" si="20"/>
        <v/>
      </c>
      <c r="O128" s="119">
        <f t="shared" si="21"/>
        <v>0</v>
      </c>
      <c r="P128" s="119"/>
      <c r="Q128" s="120" t="str">
        <f t="shared" si="22"/>
        <v/>
      </c>
      <c r="R128" s="120" t="str">
        <f t="shared" si="23"/>
        <v/>
      </c>
      <c r="S128" s="119" t="str">
        <f t="shared" si="24"/>
        <v/>
      </c>
      <c r="T128" s="119" t="str">
        <f t="shared" si="25"/>
        <v/>
      </c>
      <c r="U128" s="119" t="str">
        <f t="shared" si="26"/>
        <v/>
      </c>
      <c r="V128" s="119"/>
      <c r="W128" s="140" t="str">
        <f t="shared" si="27"/>
        <v>-</v>
      </c>
    </row>
    <row r="129" spans="1:23" s="58" customFormat="1" ht="60" x14ac:dyDescent="0.3">
      <c r="A129" s="124">
        <v>42542.672835648104</v>
      </c>
      <c r="B129" s="125">
        <v>0.327164351851852</v>
      </c>
      <c r="C129" s="117" t="s">
        <v>42</v>
      </c>
      <c r="D129" s="117" t="s">
        <v>137</v>
      </c>
      <c r="E129" s="117" t="s">
        <v>56</v>
      </c>
      <c r="F129" s="142" t="s">
        <v>42</v>
      </c>
      <c r="G129" s="146" t="s">
        <v>418</v>
      </c>
      <c r="H129" s="134" t="str">
        <f t="shared" si="14"/>
        <v/>
      </c>
      <c r="I129" s="134" t="str">
        <f t="shared" si="15"/>
        <v>-</v>
      </c>
      <c r="J129" s="134" t="str">
        <f t="shared" si="16"/>
        <v/>
      </c>
      <c r="K129" s="119" t="str">
        <f t="shared" si="17"/>
        <v/>
      </c>
      <c r="L129" s="119" t="str">
        <f t="shared" si="18"/>
        <v/>
      </c>
      <c r="M129" s="119">
        <f t="shared" si="19"/>
        <v>0</v>
      </c>
      <c r="N129" s="120" t="str">
        <f t="shared" si="20"/>
        <v/>
      </c>
      <c r="O129" s="119">
        <f t="shared" si="21"/>
        <v>0</v>
      </c>
      <c r="P129" s="119"/>
      <c r="Q129" s="120" t="str">
        <f t="shared" si="22"/>
        <v/>
      </c>
      <c r="R129" s="120" t="str">
        <f t="shared" si="23"/>
        <v/>
      </c>
      <c r="S129" s="119" t="str">
        <f t="shared" si="24"/>
        <v/>
      </c>
      <c r="T129" s="119" t="str">
        <f t="shared" si="25"/>
        <v/>
      </c>
      <c r="U129" s="119" t="str">
        <f t="shared" si="26"/>
        <v/>
      </c>
      <c r="V129" s="119"/>
      <c r="W129" s="140" t="str">
        <f t="shared" si="27"/>
        <v>-</v>
      </c>
    </row>
    <row r="130" spans="1:23" s="58" customFormat="1" ht="56.25" x14ac:dyDescent="0.3">
      <c r="A130" s="127" t="s">
        <v>57</v>
      </c>
      <c r="B130" s="117" t="s">
        <v>57</v>
      </c>
      <c r="C130" s="117" t="s">
        <v>58</v>
      </c>
      <c r="D130" s="117"/>
      <c r="E130" s="117"/>
      <c r="F130" s="142"/>
      <c r="G130" s="146" t="s">
        <v>419</v>
      </c>
      <c r="H130" s="134" t="str">
        <f t="shared" si="14"/>
        <v/>
      </c>
      <c r="I130" s="134" t="str">
        <f t="shared" si="15"/>
        <v>-</v>
      </c>
      <c r="J130" s="134" t="str">
        <f t="shared" si="16"/>
        <v/>
      </c>
      <c r="K130" s="119" t="str">
        <f t="shared" si="17"/>
        <v/>
      </c>
      <c r="L130" s="119" t="str">
        <f t="shared" si="18"/>
        <v/>
      </c>
      <c r="M130" s="119">
        <f t="shared" si="19"/>
        <v>0</v>
      </c>
      <c r="N130" s="120" t="str">
        <f t="shared" si="20"/>
        <v/>
      </c>
      <c r="O130" s="119">
        <f t="shared" si="21"/>
        <v>0</v>
      </c>
      <c r="P130" s="119"/>
      <c r="Q130" s="120" t="str">
        <f t="shared" si="22"/>
        <v/>
      </c>
      <c r="R130" s="120" t="str">
        <f t="shared" si="23"/>
        <v/>
      </c>
      <c r="S130" s="119" t="str">
        <f t="shared" si="24"/>
        <v/>
      </c>
      <c r="T130" s="119" t="str">
        <f t="shared" si="25"/>
        <v/>
      </c>
      <c r="U130" s="119" t="str">
        <f t="shared" si="26"/>
        <v/>
      </c>
      <c r="V130" s="119"/>
      <c r="W130" s="140" t="str">
        <f t="shared" si="27"/>
        <v>-</v>
      </c>
    </row>
    <row r="131" spans="1:23" s="58" customFormat="1" ht="60" x14ac:dyDescent="0.3">
      <c r="A131" s="124">
        <v>42543.317858796298</v>
      </c>
      <c r="B131" s="125">
        <v>1.04166666666667E-4</v>
      </c>
      <c r="C131" s="117" t="s">
        <v>42</v>
      </c>
      <c r="D131" s="117" t="s">
        <v>137</v>
      </c>
      <c r="E131" s="117" t="s">
        <v>46</v>
      </c>
      <c r="F131" s="142" t="s">
        <v>114</v>
      </c>
      <c r="G131" s="146" t="s">
        <v>435</v>
      </c>
      <c r="H131" s="134" t="str">
        <f t="shared" ref="H131:H194" si="28">IF(ISERROR(SEARCH("ATTENTE",$G131)),"",$B131)</f>
        <v/>
      </c>
      <c r="I131" s="134" t="str">
        <f t="shared" ref="I131:I194" si="29">IF(COUNTIF($G131,"*Formation*")+COUNTIF(G131,"*travail de cours*")+COUNTIF(G131,"*réunion*")+COUNTIF(G131,"*escorte routière*")+COUNTIF(G131,"*courte distance*")&gt;0,B131,"-")</f>
        <v>-</v>
      </c>
      <c r="J131" s="134" t="str">
        <f t="shared" ref="J131:J194" si="30">IF(ISERROR(SEARCH("superload: True",$G131)),"",$B131)</f>
        <v/>
      </c>
      <c r="K131" s="119" t="str">
        <f t="shared" ref="K131:K194" si="31">IF(ISERROR(SEARCH("Douane: True",$G131)),"",1)</f>
        <v/>
      </c>
      <c r="L131" s="119" t="str">
        <f t="shared" ref="L131:L194" si="32">IF(ISERROR(SEARCH("transport explosif",$G131)),"",1)</f>
        <v/>
      </c>
      <c r="M131" s="119">
        <f t="shared" ref="M131:M194" si="33">IF(COUNTIF($G131,"*toile: true*"),1,0)+IF(COUNTIF(G131,"*charge*"),1,0)+IF(COUNTIF(G131,"*déchargr*"),1,0)</f>
        <v>0</v>
      </c>
      <c r="N131" s="120" t="str">
        <f t="shared" ref="N131:N194" si="34">IF(ISERROR(SEARCH("TWIC: True",$G131)),"",1)</f>
        <v/>
      </c>
      <c r="O131" s="119">
        <f t="shared" ref="O131:O194" si="35">IFERROR(MID($G131,FIND("Largeur pi-po",$G131,1)+14,FIND("Longueur pi-po",$G131,1)-FIND("Largeur pi-po",$G131,1)-14),)</f>
        <v>0</v>
      </c>
      <c r="P131" s="119"/>
      <c r="Q131" s="120" t="str">
        <f t="shared" ref="Q131:Q194" si="36">IF(ISERROR(SEARCH("Surdimensionné",$G131)),"",1)</f>
        <v/>
      </c>
      <c r="R131" s="120" t="str">
        <f t="shared" ref="R131:R194" si="37">IF(ISERROR(SEARCH("PRIME N.Y:True",$G131)),"",1)</f>
        <v/>
      </c>
      <c r="S131" s="119" t="str">
        <f t="shared" ref="S131:S194" si="38">IF(ISERROR(SEARCH("Journée non complète",$G131)),"",1)</f>
        <v/>
      </c>
      <c r="T131" s="119" t="str">
        <f t="shared" ref="T131:T194" si="39">IF(ISERROR(SEARCH("1 Journée compète semaine",$G131)),"",1)</f>
        <v/>
      </c>
      <c r="U131" s="119" t="str">
        <f t="shared" ref="U131:U194" si="40">IF(ISERROR(SEARCH("Fin de semaine",$G131)),"",1)</f>
        <v/>
      </c>
      <c r="V131" s="119"/>
      <c r="W131" s="140" t="str">
        <f t="shared" ref="W131:W186" si="41">IF(ISERR(FIND("Odomètre",$G131,1)),"-",MID($G131,FIND("Odomètre",$G131,1)+9,LEN($G131)-FIND("Odomètre",$G131,1)-8))</f>
        <v>-</v>
      </c>
    </row>
    <row r="132" spans="1:23" s="58" customFormat="1" ht="60" x14ac:dyDescent="0.3">
      <c r="A132" s="124">
        <v>42543.317962963003</v>
      </c>
      <c r="B132" s="125">
        <v>5.5555555555555601E-3</v>
      </c>
      <c r="C132" s="126">
        <v>0.100000000005821</v>
      </c>
      <c r="D132" s="117" t="s">
        <v>137</v>
      </c>
      <c r="E132" s="117" t="s">
        <v>46</v>
      </c>
      <c r="F132" s="142" t="s">
        <v>113</v>
      </c>
      <c r="G132" s="146" t="s">
        <v>436</v>
      </c>
      <c r="H132" s="134" t="str">
        <f t="shared" si="28"/>
        <v/>
      </c>
      <c r="I132" s="134" t="str">
        <f t="shared" si="29"/>
        <v>-</v>
      </c>
      <c r="J132" s="134" t="str">
        <f t="shared" si="30"/>
        <v/>
      </c>
      <c r="K132" s="119" t="str">
        <f t="shared" si="31"/>
        <v/>
      </c>
      <c r="L132" s="119" t="str">
        <f t="shared" si="32"/>
        <v/>
      </c>
      <c r="M132" s="119">
        <f t="shared" si="33"/>
        <v>0</v>
      </c>
      <c r="N132" s="120" t="str">
        <f t="shared" si="34"/>
        <v/>
      </c>
      <c r="O132" s="119">
        <f t="shared" si="35"/>
        <v>0</v>
      </c>
      <c r="P132" s="119"/>
      <c r="Q132" s="120" t="str">
        <f t="shared" si="36"/>
        <v/>
      </c>
      <c r="R132" s="120" t="str">
        <f t="shared" si="37"/>
        <v/>
      </c>
      <c r="S132" s="119" t="str">
        <f t="shared" si="38"/>
        <v/>
      </c>
      <c r="T132" s="119" t="str">
        <f t="shared" si="39"/>
        <v/>
      </c>
      <c r="U132" s="119" t="str">
        <f t="shared" si="40"/>
        <v/>
      </c>
      <c r="V132" s="119"/>
      <c r="W132" s="140" t="str">
        <f t="shared" si="41"/>
        <v>-</v>
      </c>
    </row>
    <row r="133" spans="1:23" s="58" customFormat="1" ht="60" x14ac:dyDescent="0.3">
      <c r="A133" s="124">
        <v>42543.323518518497</v>
      </c>
      <c r="B133" s="125">
        <v>2.9884259259259301E-2</v>
      </c>
      <c r="C133" s="126">
        <v>64.199999999982495</v>
      </c>
      <c r="D133" s="117" t="s">
        <v>137</v>
      </c>
      <c r="E133" s="117" t="s">
        <v>48</v>
      </c>
      <c r="F133" s="142" t="s">
        <v>42</v>
      </c>
      <c r="G133" s="146" t="s">
        <v>415</v>
      </c>
      <c r="H133" s="134" t="str">
        <f t="shared" si="28"/>
        <v/>
      </c>
      <c r="I133" s="134" t="str">
        <f t="shared" si="29"/>
        <v>-</v>
      </c>
      <c r="J133" s="134" t="str">
        <f t="shared" si="30"/>
        <v/>
      </c>
      <c r="K133" s="119" t="str">
        <f t="shared" si="31"/>
        <v/>
      </c>
      <c r="L133" s="119" t="str">
        <f t="shared" si="32"/>
        <v/>
      </c>
      <c r="M133" s="119">
        <f t="shared" si="33"/>
        <v>0</v>
      </c>
      <c r="N133" s="120" t="str">
        <f t="shared" si="34"/>
        <v/>
      </c>
      <c r="O133" s="119">
        <f t="shared" si="35"/>
        <v>0</v>
      </c>
      <c r="P133" s="119"/>
      <c r="Q133" s="120" t="str">
        <f t="shared" si="36"/>
        <v/>
      </c>
      <c r="R133" s="120" t="str">
        <f t="shared" si="37"/>
        <v/>
      </c>
      <c r="S133" s="119" t="str">
        <f t="shared" si="38"/>
        <v/>
      </c>
      <c r="T133" s="119" t="str">
        <f t="shared" si="39"/>
        <v/>
      </c>
      <c r="U133" s="119" t="str">
        <f t="shared" si="40"/>
        <v/>
      </c>
      <c r="V133" s="119"/>
      <c r="W133" s="140" t="str">
        <f t="shared" si="41"/>
        <v>-</v>
      </c>
    </row>
    <row r="134" spans="1:23" s="58" customFormat="1" ht="409.5" x14ac:dyDescent="0.3">
      <c r="A134" s="124">
        <v>42543.353402777801</v>
      </c>
      <c r="B134" s="125">
        <v>0.14624999999999999</v>
      </c>
      <c r="C134" s="126">
        <v>0.40000000002328301</v>
      </c>
      <c r="D134" s="117" t="s">
        <v>138</v>
      </c>
      <c r="E134" s="117" t="s">
        <v>78</v>
      </c>
      <c r="F134" s="142" t="s">
        <v>139</v>
      </c>
      <c r="G134" s="146" t="s">
        <v>440</v>
      </c>
      <c r="H134" s="134" t="str">
        <f t="shared" si="28"/>
        <v/>
      </c>
      <c r="I134" s="134" t="str">
        <f t="shared" si="29"/>
        <v>-</v>
      </c>
      <c r="J134" s="134" t="str">
        <f t="shared" si="30"/>
        <v/>
      </c>
      <c r="K134" s="119" t="str">
        <f t="shared" si="31"/>
        <v/>
      </c>
      <c r="L134" s="119" t="str">
        <f t="shared" si="32"/>
        <v/>
      </c>
      <c r="M134" s="119">
        <f t="shared" si="33"/>
        <v>0</v>
      </c>
      <c r="N134" s="120" t="str">
        <f t="shared" si="34"/>
        <v/>
      </c>
      <c r="O134" s="119" t="str">
        <f t="shared" si="35"/>
        <v xml:space="preserve"> 11.11
</v>
      </c>
      <c r="P134" s="119"/>
      <c r="Q134" s="120" t="str">
        <f t="shared" si="36"/>
        <v/>
      </c>
      <c r="R134" s="120" t="str">
        <f t="shared" si="37"/>
        <v/>
      </c>
      <c r="S134" s="119" t="str">
        <f t="shared" si="38"/>
        <v/>
      </c>
      <c r="T134" s="119" t="str">
        <f t="shared" si="39"/>
        <v/>
      </c>
      <c r="U134" s="119" t="str">
        <f t="shared" si="40"/>
        <v/>
      </c>
      <c r="V134" s="119"/>
      <c r="W134" s="140" t="str">
        <f t="shared" si="41"/>
        <v xml:space="preserve"> 213343.5</v>
      </c>
    </row>
    <row r="135" spans="1:23" s="58" customFormat="1" ht="75" x14ac:dyDescent="0.3">
      <c r="A135" s="124">
        <v>42543.499652777798</v>
      </c>
      <c r="B135" s="125">
        <v>2.36111111111111E-2</v>
      </c>
      <c r="C135" s="126">
        <v>41.299999999988401</v>
      </c>
      <c r="D135" s="117" t="s">
        <v>140</v>
      </c>
      <c r="E135" s="117" t="s">
        <v>48</v>
      </c>
      <c r="F135" s="142" t="s">
        <v>42</v>
      </c>
      <c r="G135" s="146" t="s">
        <v>415</v>
      </c>
      <c r="H135" s="134" t="str">
        <f t="shared" si="28"/>
        <v/>
      </c>
      <c r="I135" s="134" t="str">
        <f t="shared" si="29"/>
        <v>-</v>
      </c>
      <c r="J135" s="134" t="str">
        <f t="shared" si="30"/>
        <v/>
      </c>
      <c r="K135" s="119" t="str">
        <f t="shared" si="31"/>
        <v/>
      </c>
      <c r="L135" s="119" t="str">
        <f t="shared" si="32"/>
        <v/>
      </c>
      <c r="M135" s="119">
        <f t="shared" si="33"/>
        <v>0</v>
      </c>
      <c r="N135" s="120" t="str">
        <f t="shared" si="34"/>
        <v/>
      </c>
      <c r="O135" s="119">
        <f t="shared" si="35"/>
        <v>0</v>
      </c>
      <c r="P135" s="119"/>
      <c r="Q135" s="120" t="str">
        <f t="shared" si="36"/>
        <v/>
      </c>
      <c r="R135" s="120" t="str">
        <f t="shared" si="37"/>
        <v/>
      </c>
      <c r="S135" s="119" t="str">
        <f t="shared" si="38"/>
        <v/>
      </c>
      <c r="T135" s="119" t="str">
        <f t="shared" si="39"/>
        <v/>
      </c>
      <c r="U135" s="119" t="str">
        <f t="shared" si="40"/>
        <v/>
      </c>
      <c r="V135" s="119"/>
      <c r="W135" s="140" t="str">
        <f t="shared" si="41"/>
        <v>-</v>
      </c>
    </row>
    <row r="136" spans="1:23" s="58" customFormat="1" ht="75" x14ac:dyDescent="0.3">
      <c r="A136" s="124">
        <v>42543.523263888899</v>
      </c>
      <c r="B136" s="125">
        <v>0.117569444444444</v>
      </c>
      <c r="C136" s="126">
        <v>0.100000000005821</v>
      </c>
      <c r="D136" s="117" t="s">
        <v>141</v>
      </c>
      <c r="E136" s="117" t="s">
        <v>50</v>
      </c>
      <c r="F136" s="142" t="s">
        <v>42</v>
      </c>
      <c r="G136" s="146" t="s">
        <v>416</v>
      </c>
      <c r="H136" s="134" t="str">
        <f t="shared" si="28"/>
        <v/>
      </c>
      <c r="I136" s="134" t="str">
        <f t="shared" si="29"/>
        <v>-</v>
      </c>
      <c r="J136" s="134" t="str">
        <f t="shared" si="30"/>
        <v/>
      </c>
      <c r="K136" s="119" t="str">
        <f t="shared" si="31"/>
        <v/>
      </c>
      <c r="L136" s="119" t="str">
        <f t="shared" si="32"/>
        <v/>
      </c>
      <c r="M136" s="119">
        <f t="shared" si="33"/>
        <v>0</v>
      </c>
      <c r="N136" s="120" t="str">
        <f t="shared" si="34"/>
        <v/>
      </c>
      <c r="O136" s="119">
        <f t="shared" si="35"/>
        <v>0</v>
      </c>
      <c r="P136" s="119"/>
      <c r="Q136" s="120" t="str">
        <f t="shared" si="36"/>
        <v/>
      </c>
      <c r="R136" s="120" t="str">
        <f t="shared" si="37"/>
        <v/>
      </c>
      <c r="S136" s="119" t="str">
        <f t="shared" si="38"/>
        <v/>
      </c>
      <c r="T136" s="119" t="str">
        <f t="shared" si="39"/>
        <v/>
      </c>
      <c r="U136" s="119" t="str">
        <f t="shared" si="40"/>
        <v/>
      </c>
      <c r="V136" s="119"/>
      <c r="W136" s="140" t="str">
        <f t="shared" si="41"/>
        <v>-</v>
      </c>
    </row>
    <row r="137" spans="1:23" s="58" customFormat="1" ht="75" x14ac:dyDescent="0.3">
      <c r="A137" s="124">
        <v>42543.640833333302</v>
      </c>
      <c r="B137" s="125">
        <v>1.0648148148148101E-3</v>
      </c>
      <c r="C137" s="126">
        <v>0.60000000000582099</v>
      </c>
      <c r="D137" s="117" t="s">
        <v>141</v>
      </c>
      <c r="E137" s="117" t="s">
        <v>48</v>
      </c>
      <c r="F137" s="142" t="s">
        <v>42</v>
      </c>
      <c r="G137" s="146" t="s">
        <v>415</v>
      </c>
      <c r="H137" s="134" t="str">
        <f t="shared" si="28"/>
        <v/>
      </c>
      <c r="I137" s="134" t="str">
        <f t="shared" si="29"/>
        <v>-</v>
      </c>
      <c r="J137" s="134" t="str">
        <f t="shared" si="30"/>
        <v/>
      </c>
      <c r="K137" s="119" t="str">
        <f t="shared" si="31"/>
        <v/>
      </c>
      <c r="L137" s="119" t="str">
        <f t="shared" si="32"/>
        <v/>
      </c>
      <c r="M137" s="119">
        <f t="shared" si="33"/>
        <v>0</v>
      </c>
      <c r="N137" s="120" t="str">
        <f t="shared" si="34"/>
        <v/>
      </c>
      <c r="O137" s="119">
        <f t="shared" si="35"/>
        <v>0</v>
      </c>
      <c r="P137" s="119"/>
      <c r="Q137" s="120" t="str">
        <f t="shared" si="36"/>
        <v/>
      </c>
      <c r="R137" s="120" t="str">
        <f t="shared" si="37"/>
        <v/>
      </c>
      <c r="S137" s="119" t="str">
        <f t="shared" si="38"/>
        <v/>
      </c>
      <c r="T137" s="119" t="str">
        <f t="shared" si="39"/>
        <v/>
      </c>
      <c r="U137" s="119" t="str">
        <f t="shared" si="40"/>
        <v/>
      </c>
      <c r="V137" s="119"/>
      <c r="W137" s="140" t="str">
        <f t="shared" si="41"/>
        <v>-</v>
      </c>
    </row>
    <row r="138" spans="1:23" s="58" customFormat="1" ht="60" x14ac:dyDescent="0.3">
      <c r="A138" s="124">
        <v>42543.641898148097</v>
      </c>
      <c r="B138" s="125">
        <v>5.09259259259259E-4</v>
      </c>
      <c r="C138" s="117" t="s">
        <v>42</v>
      </c>
      <c r="D138" s="117" t="s">
        <v>142</v>
      </c>
      <c r="E138" s="117" t="s">
        <v>73</v>
      </c>
      <c r="F138" s="142" t="s">
        <v>42</v>
      </c>
      <c r="G138" s="146" t="s">
        <v>423</v>
      </c>
      <c r="H138" s="134" t="str">
        <f t="shared" si="28"/>
        <v/>
      </c>
      <c r="I138" s="134" t="str">
        <f t="shared" si="29"/>
        <v>-</v>
      </c>
      <c r="J138" s="134" t="str">
        <f t="shared" si="30"/>
        <v/>
      </c>
      <c r="K138" s="119" t="str">
        <f t="shared" si="31"/>
        <v/>
      </c>
      <c r="L138" s="119" t="str">
        <f t="shared" si="32"/>
        <v/>
      </c>
      <c r="M138" s="119">
        <f t="shared" si="33"/>
        <v>0</v>
      </c>
      <c r="N138" s="120" t="str">
        <f t="shared" si="34"/>
        <v/>
      </c>
      <c r="O138" s="119">
        <f t="shared" si="35"/>
        <v>0</v>
      </c>
      <c r="P138" s="119"/>
      <c r="Q138" s="120" t="str">
        <f t="shared" si="36"/>
        <v/>
      </c>
      <c r="R138" s="120" t="str">
        <f t="shared" si="37"/>
        <v/>
      </c>
      <c r="S138" s="119" t="str">
        <f t="shared" si="38"/>
        <v/>
      </c>
      <c r="T138" s="119" t="str">
        <f t="shared" si="39"/>
        <v/>
      </c>
      <c r="U138" s="119" t="str">
        <f t="shared" si="40"/>
        <v/>
      </c>
      <c r="V138" s="119"/>
      <c r="W138" s="140" t="str">
        <f t="shared" si="41"/>
        <v>-</v>
      </c>
    </row>
    <row r="139" spans="1:23" s="58" customFormat="1" ht="75" x14ac:dyDescent="0.3">
      <c r="A139" s="124">
        <v>42543.642407407402</v>
      </c>
      <c r="B139" s="125">
        <v>4.0509259259259301E-4</v>
      </c>
      <c r="C139" s="126">
        <v>0.29999999998835802</v>
      </c>
      <c r="D139" s="117" t="s">
        <v>143</v>
      </c>
      <c r="E139" s="117" t="s">
        <v>48</v>
      </c>
      <c r="F139" s="142" t="s">
        <v>42</v>
      </c>
      <c r="G139" s="146" t="s">
        <v>415</v>
      </c>
      <c r="H139" s="134" t="str">
        <f t="shared" si="28"/>
        <v/>
      </c>
      <c r="I139" s="134" t="str">
        <f t="shared" si="29"/>
        <v>-</v>
      </c>
      <c r="J139" s="134" t="str">
        <f t="shared" si="30"/>
        <v/>
      </c>
      <c r="K139" s="119" t="str">
        <f t="shared" si="31"/>
        <v/>
      </c>
      <c r="L139" s="119" t="str">
        <f t="shared" si="32"/>
        <v/>
      </c>
      <c r="M139" s="119">
        <f t="shared" si="33"/>
        <v>0</v>
      </c>
      <c r="N139" s="120" t="str">
        <f t="shared" si="34"/>
        <v/>
      </c>
      <c r="O139" s="119">
        <f t="shared" si="35"/>
        <v>0</v>
      </c>
      <c r="P139" s="119"/>
      <c r="Q139" s="120" t="str">
        <f t="shared" si="36"/>
        <v/>
      </c>
      <c r="R139" s="120" t="str">
        <f t="shared" si="37"/>
        <v/>
      </c>
      <c r="S139" s="119" t="str">
        <f t="shared" si="38"/>
        <v/>
      </c>
      <c r="T139" s="119" t="str">
        <f t="shared" si="39"/>
        <v/>
      </c>
      <c r="U139" s="119" t="str">
        <f t="shared" si="40"/>
        <v/>
      </c>
      <c r="V139" s="119"/>
      <c r="W139" s="140" t="str">
        <f t="shared" si="41"/>
        <v>-</v>
      </c>
    </row>
    <row r="140" spans="1:23" s="58" customFormat="1" ht="56.25" x14ac:dyDescent="0.3">
      <c r="A140" s="124">
        <v>42543.642812500002</v>
      </c>
      <c r="B140" s="125">
        <v>4.0509259259259301E-4</v>
      </c>
      <c r="C140" s="117" t="s">
        <v>42</v>
      </c>
      <c r="D140" s="117" t="s">
        <v>144</v>
      </c>
      <c r="E140" s="117" t="s">
        <v>73</v>
      </c>
      <c r="F140" s="142" t="s">
        <v>42</v>
      </c>
      <c r="G140" s="146" t="s">
        <v>423</v>
      </c>
      <c r="H140" s="134" t="str">
        <f t="shared" si="28"/>
        <v/>
      </c>
      <c r="I140" s="134" t="str">
        <f t="shared" si="29"/>
        <v>-</v>
      </c>
      <c r="J140" s="134" t="str">
        <f t="shared" si="30"/>
        <v/>
      </c>
      <c r="K140" s="119" t="str">
        <f t="shared" si="31"/>
        <v/>
      </c>
      <c r="L140" s="119" t="str">
        <f t="shared" si="32"/>
        <v/>
      </c>
      <c r="M140" s="119">
        <f t="shared" si="33"/>
        <v>0</v>
      </c>
      <c r="N140" s="120" t="str">
        <f t="shared" si="34"/>
        <v/>
      </c>
      <c r="O140" s="119">
        <f t="shared" si="35"/>
        <v>0</v>
      </c>
      <c r="P140" s="119"/>
      <c r="Q140" s="120" t="str">
        <f t="shared" si="36"/>
        <v/>
      </c>
      <c r="R140" s="120" t="str">
        <f t="shared" si="37"/>
        <v/>
      </c>
      <c r="S140" s="119" t="str">
        <f t="shared" si="38"/>
        <v/>
      </c>
      <c r="T140" s="119" t="str">
        <f t="shared" si="39"/>
        <v/>
      </c>
      <c r="U140" s="119" t="str">
        <f t="shared" si="40"/>
        <v/>
      </c>
      <c r="V140" s="119"/>
      <c r="W140" s="140" t="str">
        <f t="shared" si="41"/>
        <v>-</v>
      </c>
    </row>
    <row r="141" spans="1:23" s="58" customFormat="1" ht="56.25" x14ac:dyDescent="0.3">
      <c r="A141" s="124">
        <v>42543.643217592602</v>
      </c>
      <c r="B141" s="125">
        <v>2.6620370370370399E-4</v>
      </c>
      <c r="C141" s="126">
        <v>0.29999999998835802</v>
      </c>
      <c r="D141" s="117" t="s">
        <v>144</v>
      </c>
      <c r="E141" s="117" t="s">
        <v>48</v>
      </c>
      <c r="F141" s="142" t="s">
        <v>42</v>
      </c>
      <c r="G141" s="146" t="s">
        <v>415</v>
      </c>
      <c r="H141" s="134" t="str">
        <f t="shared" si="28"/>
        <v/>
      </c>
      <c r="I141" s="134" t="str">
        <f t="shared" si="29"/>
        <v>-</v>
      </c>
      <c r="J141" s="134" t="str">
        <f t="shared" si="30"/>
        <v/>
      </c>
      <c r="K141" s="119" t="str">
        <f t="shared" si="31"/>
        <v/>
      </c>
      <c r="L141" s="119" t="str">
        <f t="shared" si="32"/>
        <v/>
      </c>
      <c r="M141" s="119">
        <f t="shared" si="33"/>
        <v>0</v>
      </c>
      <c r="N141" s="120" t="str">
        <f t="shared" si="34"/>
        <v/>
      </c>
      <c r="O141" s="119">
        <f t="shared" si="35"/>
        <v>0</v>
      </c>
      <c r="P141" s="119"/>
      <c r="Q141" s="120" t="str">
        <f t="shared" si="36"/>
        <v/>
      </c>
      <c r="R141" s="120" t="str">
        <f t="shared" si="37"/>
        <v/>
      </c>
      <c r="S141" s="119" t="str">
        <f t="shared" si="38"/>
        <v/>
      </c>
      <c r="T141" s="119" t="str">
        <f t="shared" si="39"/>
        <v/>
      </c>
      <c r="U141" s="119" t="str">
        <f t="shared" si="40"/>
        <v/>
      </c>
      <c r="V141" s="119"/>
      <c r="W141" s="140" t="str">
        <f t="shared" si="41"/>
        <v>-</v>
      </c>
    </row>
    <row r="142" spans="1:23" s="58" customFormat="1" ht="56.25" x14ac:dyDescent="0.3">
      <c r="A142" s="124">
        <v>42543.643483796302</v>
      </c>
      <c r="B142" s="125">
        <v>6.7129629629629603E-4</v>
      </c>
      <c r="C142" s="117" t="s">
        <v>42</v>
      </c>
      <c r="D142" s="117" t="s">
        <v>144</v>
      </c>
      <c r="E142" s="117" t="s">
        <v>73</v>
      </c>
      <c r="F142" s="142" t="s">
        <v>42</v>
      </c>
      <c r="G142" s="146" t="s">
        <v>423</v>
      </c>
      <c r="H142" s="134" t="str">
        <f t="shared" si="28"/>
        <v/>
      </c>
      <c r="I142" s="134" t="str">
        <f t="shared" si="29"/>
        <v>-</v>
      </c>
      <c r="J142" s="134" t="str">
        <f t="shared" si="30"/>
        <v/>
      </c>
      <c r="K142" s="119" t="str">
        <f t="shared" si="31"/>
        <v/>
      </c>
      <c r="L142" s="119" t="str">
        <f t="shared" si="32"/>
        <v/>
      </c>
      <c r="M142" s="119">
        <f t="shared" si="33"/>
        <v>0</v>
      </c>
      <c r="N142" s="120" t="str">
        <f t="shared" si="34"/>
        <v/>
      </c>
      <c r="O142" s="119">
        <f t="shared" si="35"/>
        <v>0</v>
      </c>
      <c r="P142" s="119"/>
      <c r="Q142" s="120" t="str">
        <f t="shared" si="36"/>
        <v/>
      </c>
      <c r="R142" s="120" t="str">
        <f t="shared" si="37"/>
        <v/>
      </c>
      <c r="S142" s="119" t="str">
        <f t="shared" si="38"/>
        <v/>
      </c>
      <c r="T142" s="119" t="str">
        <f t="shared" si="39"/>
        <v/>
      </c>
      <c r="U142" s="119" t="str">
        <f t="shared" si="40"/>
        <v/>
      </c>
      <c r="V142" s="119"/>
      <c r="W142" s="140" t="str">
        <f t="shared" si="41"/>
        <v>-</v>
      </c>
    </row>
    <row r="143" spans="1:23" s="58" customFormat="1" ht="56.25" x14ac:dyDescent="0.3">
      <c r="A143" s="124">
        <v>42543.644155092603</v>
      </c>
      <c r="B143" s="125">
        <v>0.19693287037036999</v>
      </c>
      <c r="C143" s="126">
        <v>317.400000000023</v>
      </c>
      <c r="D143" s="117" t="s">
        <v>144</v>
      </c>
      <c r="E143" s="117" t="s">
        <v>48</v>
      </c>
      <c r="F143" s="142" t="s">
        <v>42</v>
      </c>
      <c r="G143" s="146" t="s">
        <v>415</v>
      </c>
      <c r="H143" s="134" t="str">
        <f t="shared" si="28"/>
        <v/>
      </c>
      <c r="I143" s="134" t="str">
        <f t="shared" si="29"/>
        <v>-</v>
      </c>
      <c r="J143" s="134" t="str">
        <f t="shared" si="30"/>
        <v/>
      </c>
      <c r="K143" s="119" t="str">
        <f t="shared" si="31"/>
        <v/>
      </c>
      <c r="L143" s="119" t="str">
        <f t="shared" si="32"/>
        <v/>
      </c>
      <c r="M143" s="119">
        <f t="shared" si="33"/>
        <v>0</v>
      </c>
      <c r="N143" s="120" t="str">
        <f t="shared" si="34"/>
        <v/>
      </c>
      <c r="O143" s="119">
        <f t="shared" si="35"/>
        <v>0</v>
      </c>
      <c r="P143" s="119"/>
      <c r="Q143" s="120" t="str">
        <f t="shared" si="36"/>
        <v/>
      </c>
      <c r="R143" s="120" t="str">
        <f t="shared" si="37"/>
        <v/>
      </c>
      <c r="S143" s="119" t="str">
        <f t="shared" si="38"/>
        <v/>
      </c>
      <c r="T143" s="119" t="str">
        <f t="shared" si="39"/>
        <v/>
      </c>
      <c r="U143" s="119" t="str">
        <f t="shared" si="40"/>
        <v/>
      </c>
      <c r="V143" s="119"/>
      <c r="W143" s="140" t="str">
        <f t="shared" si="41"/>
        <v>-</v>
      </c>
    </row>
    <row r="144" spans="1:23" s="58" customFormat="1" ht="56.25" x14ac:dyDescent="0.3">
      <c r="A144" s="124">
        <v>42543.841087963003</v>
      </c>
      <c r="B144" s="125">
        <v>3.71527777777778E-3</v>
      </c>
      <c r="C144" s="126">
        <v>0.29999999998835802</v>
      </c>
      <c r="D144" s="117" t="s">
        <v>145</v>
      </c>
      <c r="E144" s="117" t="s">
        <v>51</v>
      </c>
      <c r="F144" s="142" t="s">
        <v>42</v>
      </c>
      <c r="G144" s="146" t="s">
        <v>417</v>
      </c>
      <c r="H144" s="134" t="str">
        <f t="shared" si="28"/>
        <v/>
      </c>
      <c r="I144" s="134" t="str">
        <f t="shared" si="29"/>
        <v>-</v>
      </c>
      <c r="J144" s="134" t="str">
        <f t="shared" si="30"/>
        <v/>
      </c>
      <c r="K144" s="119" t="str">
        <f t="shared" si="31"/>
        <v/>
      </c>
      <c r="L144" s="119" t="str">
        <f t="shared" si="32"/>
        <v/>
      </c>
      <c r="M144" s="119">
        <f t="shared" si="33"/>
        <v>0</v>
      </c>
      <c r="N144" s="120" t="str">
        <f t="shared" si="34"/>
        <v/>
      </c>
      <c r="O144" s="119">
        <f t="shared" si="35"/>
        <v>0</v>
      </c>
      <c r="P144" s="119"/>
      <c r="Q144" s="120" t="str">
        <f t="shared" si="36"/>
        <v/>
      </c>
      <c r="R144" s="120" t="str">
        <f t="shared" si="37"/>
        <v/>
      </c>
      <c r="S144" s="119" t="str">
        <f t="shared" si="38"/>
        <v/>
      </c>
      <c r="T144" s="119" t="str">
        <f t="shared" si="39"/>
        <v/>
      </c>
      <c r="U144" s="119" t="str">
        <f t="shared" si="40"/>
        <v/>
      </c>
      <c r="V144" s="119"/>
      <c r="W144" s="140" t="str">
        <f t="shared" si="41"/>
        <v>-</v>
      </c>
    </row>
    <row r="145" spans="1:23" s="58" customFormat="1" ht="60" x14ac:dyDescent="0.3">
      <c r="A145" s="124">
        <v>42543.844803240703</v>
      </c>
      <c r="B145" s="125">
        <v>5.4629629629629603E-3</v>
      </c>
      <c r="C145" s="126">
        <v>2</v>
      </c>
      <c r="D145" s="117" t="s">
        <v>146</v>
      </c>
      <c r="E145" s="117" t="s">
        <v>48</v>
      </c>
      <c r="F145" s="142" t="s">
        <v>42</v>
      </c>
      <c r="G145" s="146" t="s">
        <v>415</v>
      </c>
      <c r="H145" s="134" t="str">
        <f t="shared" si="28"/>
        <v/>
      </c>
      <c r="I145" s="134" t="str">
        <f t="shared" si="29"/>
        <v>-</v>
      </c>
      <c r="J145" s="134" t="str">
        <f t="shared" si="30"/>
        <v/>
      </c>
      <c r="K145" s="119" t="str">
        <f t="shared" si="31"/>
        <v/>
      </c>
      <c r="L145" s="119" t="str">
        <f t="shared" si="32"/>
        <v/>
      </c>
      <c r="M145" s="119">
        <f t="shared" si="33"/>
        <v>0</v>
      </c>
      <c r="N145" s="120" t="str">
        <f t="shared" si="34"/>
        <v/>
      </c>
      <c r="O145" s="119">
        <f t="shared" si="35"/>
        <v>0</v>
      </c>
      <c r="P145" s="119"/>
      <c r="Q145" s="120" t="str">
        <f t="shared" si="36"/>
        <v/>
      </c>
      <c r="R145" s="120" t="str">
        <f t="shared" si="37"/>
        <v/>
      </c>
      <c r="S145" s="119" t="str">
        <f t="shared" si="38"/>
        <v/>
      </c>
      <c r="T145" s="119" t="str">
        <f t="shared" si="39"/>
        <v/>
      </c>
      <c r="U145" s="119" t="str">
        <f t="shared" si="40"/>
        <v/>
      </c>
      <c r="V145" s="119"/>
      <c r="W145" s="140" t="str">
        <f t="shared" si="41"/>
        <v>-</v>
      </c>
    </row>
    <row r="146" spans="1:23" s="58" customFormat="1" ht="56.25" x14ac:dyDescent="0.3">
      <c r="A146" s="124">
        <v>42543.850266203699</v>
      </c>
      <c r="B146" s="125">
        <v>1.77083333333333E-3</v>
      </c>
      <c r="C146" s="126">
        <v>0.100000000005821</v>
      </c>
      <c r="D146" s="117" t="s">
        <v>91</v>
      </c>
      <c r="E146" s="117" t="s">
        <v>73</v>
      </c>
      <c r="F146" s="142" t="s">
        <v>42</v>
      </c>
      <c r="G146" s="146" t="s">
        <v>423</v>
      </c>
      <c r="H146" s="134" t="str">
        <f t="shared" si="28"/>
        <v/>
      </c>
      <c r="I146" s="134" t="str">
        <f t="shared" si="29"/>
        <v>-</v>
      </c>
      <c r="J146" s="134" t="str">
        <f t="shared" si="30"/>
        <v/>
      </c>
      <c r="K146" s="119" t="str">
        <f t="shared" si="31"/>
        <v/>
      </c>
      <c r="L146" s="119" t="str">
        <f t="shared" si="32"/>
        <v/>
      </c>
      <c r="M146" s="119">
        <f t="shared" si="33"/>
        <v>0</v>
      </c>
      <c r="N146" s="120" t="str">
        <f t="shared" si="34"/>
        <v/>
      </c>
      <c r="O146" s="119">
        <f t="shared" si="35"/>
        <v>0</v>
      </c>
      <c r="P146" s="119"/>
      <c r="Q146" s="120" t="str">
        <f t="shared" si="36"/>
        <v/>
      </c>
      <c r="R146" s="120" t="str">
        <f t="shared" si="37"/>
        <v/>
      </c>
      <c r="S146" s="119" t="str">
        <f t="shared" si="38"/>
        <v/>
      </c>
      <c r="T146" s="119" t="str">
        <f t="shared" si="39"/>
        <v/>
      </c>
      <c r="U146" s="119" t="str">
        <f t="shared" si="40"/>
        <v/>
      </c>
      <c r="V146" s="119"/>
      <c r="W146" s="140" t="str">
        <f t="shared" si="41"/>
        <v>-</v>
      </c>
    </row>
    <row r="147" spans="1:23" s="58" customFormat="1" ht="60" x14ac:dyDescent="0.3">
      <c r="A147" s="124">
        <v>42543.852037037002</v>
      </c>
      <c r="B147" s="125">
        <v>6.9444444444444404E-4</v>
      </c>
      <c r="C147" s="126">
        <v>0.19999999998253801</v>
      </c>
      <c r="D147" s="117" t="s">
        <v>147</v>
      </c>
      <c r="E147" s="117" t="s">
        <v>48</v>
      </c>
      <c r="F147" s="142" t="s">
        <v>42</v>
      </c>
      <c r="G147" s="146" t="s">
        <v>415</v>
      </c>
      <c r="H147" s="134" t="str">
        <f t="shared" si="28"/>
        <v/>
      </c>
      <c r="I147" s="134" t="str">
        <f t="shared" si="29"/>
        <v>-</v>
      </c>
      <c r="J147" s="134" t="str">
        <f t="shared" si="30"/>
        <v/>
      </c>
      <c r="K147" s="119" t="str">
        <f t="shared" si="31"/>
        <v/>
      </c>
      <c r="L147" s="119" t="str">
        <f t="shared" si="32"/>
        <v/>
      </c>
      <c r="M147" s="119">
        <f t="shared" si="33"/>
        <v>0</v>
      </c>
      <c r="N147" s="120" t="str">
        <f t="shared" si="34"/>
        <v/>
      </c>
      <c r="O147" s="119">
        <f t="shared" si="35"/>
        <v>0</v>
      </c>
      <c r="P147" s="119"/>
      <c r="Q147" s="120" t="str">
        <f t="shared" si="36"/>
        <v/>
      </c>
      <c r="R147" s="120" t="str">
        <f t="shared" si="37"/>
        <v/>
      </c>
      <c r="S147" s="119" t="str">
        <f t="shared" si="38"/>
        <v/>
      </c>
      <c r="T147" s="119" t="str">
        <f t="shared" si="39"/>
        <v/>
      </c>
      <c r="U147" s="119" t="str">
        <f t="shared" si="40"/>
        <v/>
      </c>
      <c r="V147" s="119"/>
      <c r="W147" s="140" t="str">
        <f t="shared" si="41"/>
        <v>-</v>
      </c>
    </row>
    <row r="148" spans="1:23" s="58" customFormat="1" ht="56.25" x14ac:dyDescent="0.3">
      <c r="A148" s="124">
        <v>42543.8527314815</v>
      </c>
      <c r="B148" s="125">
        <v>3.2407407407407402E-3</v>
      </c>
      <c r="C148" s="126">
        <v>0.40000000002328301</v>
      </c>
      <c r="D148" s="117" t="s">
        <v>91</v>
      </c>
      <c r="E148" s="117" t="s">
        <v>51</v>
      </c>
      <c r="F148" s="142" t="s">
        <v>42</v>
      </c>
      <c r="G148" s="146" t="s">
        <v>417</v>
      </c>
      <c r="H148" s="134" t="str">
        <f t="shared" si="28"/>
        <v/>
      </c>
      <c r="I148" s="134" t="str">
        <f t="shared" si="29"/>
        <v>-</v>
      </c>
      <c r="J148" s="134" t="str">
        <f t="shared" si="30"/>
        <v/>
      </c>
      <c r="K148" s="119" t="str">
        <f t="shared" si="31"/>
        <v/>
      </c>
      <c r="L148" s="119" t="str">
        <f t="shared" si="32"/>
        <v/>
      </c>
      <c r="M148" s="119">
        <f t="shared" si="33"/>
        <v>0</v>
      </c>
      <c r="N148" s="120" t="str">
        <f t="shared" si="34"/>
        <v/>
      </c>
      <c r="O148" s="119">
        <f t="shared" si="35"/>
        <v>0</v>
      </c>
      <c r="P148" s="119"/>
      <c r="Q148" s="120" t="str">
        <f t="shared" si="36"/>
        <v/>
      </c>
      <c r="R148" s="120" t="str">
        <f t="shared" si="37"/>
        <v/>
      </c>
      <c r="S148" s="119" t="str">
        <f t="shared" si="38"/>
        <v/>
      </c>
      <c r="T148" s="119" t="str">
        <f t="shared" si="39"/>
        <v/>
      </c>
      <c r="U148" s="119" t="str">
        <f t="shared" si="40"/>
        <v/>
      </c>
      <c r="V148" s="119"/>
      <c r="W148" s="140" t="str">
        <f t="shared" si="41"/>
        <v>-</v>
      </c>
    </row>
    <row r="149" spans="1:23" s="58" customFormat="1" ht="56.25" x14ac:dyDescent="0.3">
      <c r="A149" s="124">
        <v>42543.855972222198</v>
      </c>
      <c r="B149" s="125">
        <v>1.2152777777777801E-2</v>
      </c>
      <c r="C149" s="126">
        <v>24.799999999988401</v>
      </c>
      <c r="D149" s="117" t="s">
        <v>148</v>
      </c>
      <c r="E149" s="117" t="s">
        <v>48</v>
      </c>
      <c r="F149" s="142" t="s">
        <v>42</v>
      </c>
      <c r="G149" s="146" t="s">
        <v>415</v>
      </c>
      <c r="H149" s="134" t="str">
        <f t="shared" si="28"/>
        <v/>
      </c>
      <c r="I149" s="134" t="str">
        <f t="shared" si="29"/>
        <v>-</v>
      </c>
      <c r="J149" s="134" t="str">
        <f t="shared" si="30"/>
        <v/>
      </c>
      <c r="K149" s="119" t="str">
        <f t="shared" si="31"/>
        <v/>
      </c>
      <c r="L149" s="119" t="str">
        <f t="shared" si="32"/>
        <v/>
      </c>
      <c r="M149" s="119">
        <f t="shared" si="33"/>
        <v>0</v>
      </c>
      <c r="N149" s="120" t="str">
        <f t="shared" si="34"/>
        <v/>
      </c>
      <c r="O149" s="119">
        <f t="shared" si="35"/>
        <v>0</v>
      </c>
      <c r="P149" s="119"/>
      <c r="Q149" s="120" t="str">
        <f t="shared" si="36"/>
        <v/>
      </c>
      <c r="R149" s="120" t="str">
        <f t="shared" si="37"/>
        <v/>
      </c>
      <c r="S149" s="119" t="str">
        <f t="shared" si="38"/>
        <v/>
      </c>
      <c r="T149" s="119" t="str">
        <f t="shared" si="39"/>
        <v/>
      </c>
      <c r="U149" s="119" t="str">
        <f t="shared" si="40"/>
        <v/>
      </c>
      <c r="V149" s="119"/>
      <c r="W149" s="140" t="str">
        <f t="shared" si="41"/>
        <v>-</v>
      </c>
    </row>
    <row r="150" spans="1:23" s="58" customFormat="1" ht="90" x14ac:dyDescent="0.3">
      <c r="A150" s="124">
        <v>42543.868125000001</v>
      </c>
      <c r="B150" s="125">
        <v>8.1250000000000003E-3</v>
      </c>
      <c r="C150" s="126">
        <v>0.100000000005821</v>
      </c>
      <c r="D150" s="117" t="s">
        <v>149</v>
      </c>
      <c r="E150" s="117" t="s">
        <v>60</v>
      </c>
      <c r="F150" s="142" t="s">
        <v>150</v>
      </c>
      <c r="G150" s="146" t="s">
        <v>441</v>
      </c>
      <c r="H150" s="134" t="str">
        <f t="shared" si="28"/>
        <v/>
      </c>
      <c r="I150" s="134" t="str">
        <f t="shared" si="29"/>
        <v>-</v>
      </c>
      <c r="J150" s="134" t="str">
        <f t="shared" si="30"/>
        <v/>
      </c>
      <c r="K150" s="119" t="str">
        <f t="shared" si="31"/>
        <v/>
      </c>
      <c r="L150" s="119" t="str">
        <f t="shared" si="32"/>
        <v/>
      </c>
      <c r="M150" s="119">
        <f t="shared" si="33"/>
        <v>0</v>
      </c>
      <c r="N150" s="120" t="str">
        <f t="shared" si="34"/>
        <v/>
      </c>
      <c r="O150" s="119">
        <f t="shared" si="35"/>
        <v>0</v>
      </c>
      <c r="P150" s="119"/>
      <c r="Q150" s="120" t="str">
        <f t="shared" si="36"/>
        <v/>
      </c>
      <c r="R150" s="120" t="str">
        <f t="shared" si="37"/>
        <v/>
      </c>
      <c r="S150" s="119" t="str">
        <f t="shared" si="38"/>
        <v/>
      </c>
      <c r="T150" s="119" t="str">
        <f t="shared" si="39"/>
        <v/>
      </c>
      <c r="U150" s="119" t="str">
        <f t="shared" si="40"/>
        <v/>
      </c>
      <c r="V150" s="119"/>
      <c r="W150" s="140" t="str">
        <f t="shared" si="41"/>
        <v>-</v>
      </c>
    </row>
    <row r="151" spans="1:23" s="58" customFormat="1" ht="75" x14ac:dyDescent="0.3">
      <c r="A151" s="124">
        <v>42543.876250000001</v>
      </c>
      <c r="B151" s="125">
        <v>4.20601851851852E-2</v>
      </c>
      <c r="C151" s="117" t="s">
        <v>42</v>
      </c>
      <c r="D151" s="117" t="s">
        <v>151</v>
      </c>
      <c r="E151" s="117" t="s">
        <v>56</v>
      </c>
      <c r="F151" s="142" t="s">
        <v>42</v>
      </c>
      <c r="G151" s="146" t="s">
        <v>418</v>
      </c>
      <c r="H151" s="134" t="str">
        <f t="shared" si="28"/>
        <v/>
      </c>
      <c r="I151" s="134" t="str">
        <f t="shared" si="29"/>
        <v>-</v>
      </c>
      <c r="J151" s="134" t="str">
        <f t="shared" si="30"/>
        <v/>
      </c>
      <c r="K151" s="119" t="str">
        <f t="shared" si="31"/>
        <v/>
      </c>
      <c r="L151" s="119" t="str">
        <f t="shared" si="32"/>
        <v/>
      </c>
      <c r="M151" s="119">
        <f t="shared" si="33"/>
        <v>0</v>
      </c>
      <c r="N151" s="120" t="str">
        <f t="shared" si="34"/>
        <v/>
      </c>
      <c r="O151" s="119">
        <f t="shared" si="35"/>
        <v>0</v>
      </c>
      <c r="P151" s="119"/>
      <c r="Q151" s="120" t="str">
        <f t="shared" si="36"/>
        <v/>
      </c>
      <c r="R151" s="120" t="str">
        <f t="shared" si="37"/>
        <v/>
      </c>
      <c r="S151" s="119" t="str">
        <f t="shared" si="38"/>
        <v/>
      </c>
      <c r="T151" s="119" t="str">
        <f t="shared" si="39"/>
        <v/>
      </c>
      <c r="U151" s="119" t="str">
        <f t="shared" si="40"/>
        <v/>
      </c>
      <c r="V151" s="119"/>
      <c r="W151" s="140" t="str">
        <f t="shared" si="41"/>
        <v>-</v>
      </c>
    </row>
    <row r="152" spans="1:23" s="58" customFormat="1" ht="75" x14ac:dyDescent="0.3">
      <c r="A152" s="124">
        <v>42543.918310185203</v>
      </c>
      <c r="B152" s="125">
        <v>1.0069444444444401E-3</v>
      </c>
      <c r="C152" s="117" t="s">
        <v>42</v>
      </c>
      <c r="D152" s="117" t="s">
        <v>151</v>
      </c>
      <c r="E152" s="117" t="s">
        <v>76</v>
      </c>
      <c r="F152" s="142" t="s">
        <v>152</v>
      </c>
      <c r="G152" s="146" t="s">
        <v>442</v>
      </c>
      <c r="H152" s="134">
        <f t="shared" si="28"/>
        <v>1.0069444444444401E-3</v>
      </c>
      <c r="I152" s="134" t="str">
        <f t="shared" si="29"/>
        <v>-</v>
      </c>
      <c r="J152" s="134" t="str">
        <f t="shared" si="30"/>
        <v/>
      </c>
      <c r="K152" s="119" t="str">
        <f t="shared" si="31"/>
        <v/>
      </c>
      <c r="L152" s="119" t="str">
        <f t="shared" si="32"/>
        <v/>
      </c>
      <c r="M152" s="119">
        <f t="shared" si="33"/>
        <v>0</v>
      </c>
      <c r="N152" s="120" t="str">
        <f t="shared" si="34"/>
        <v/>
      </c>
      <c r="O152" s="119">
        <f t="shared" si="35"/>
        <v>0</v>
      </c>
      <c r="P152" s="119"/>
      <c r="Q152" s="120">
        <f t="shared" si="36"/>
        <v>1</v>
      </c>
      <c r="R152" s="120" t="str">
        <f t="shared" si="37"/>
        <v/>
      </c>
      <c r="S152" s="119" t="str">
        <f t="shared" si="38"/>
        <v/>
      </c>
      <c r="T152" s="119" t="str">
        <f t="shared" si="39"/>
        <v/>
      </c>
      <c r="U152" s="119" t="str">
        <f t="shared" si="40"/>
        <v/>
      </c>
      <c r="V152" s="119"/>
      <c r="W152" s="140" t="str">
        <f t="shared" si="41"/>
        <v>-</v>
      </c>
    </row>
    <row r="153" spans="1:23" s="58" customFormat="1" ht="75" x14ac:dyDescent="0.3">
      <c r="A153" s="122">
        <v>42543.918888888897</v>
      </c>
      <c r="B153" s="123"/>
      <c r="C153" s="123"/>
      <c r="D153" s="123" t="s">
        <v>151</v>
      </c>
      <c r="E153" s="123" t="s">
        <v>41</v>
      </c>
      <c r="F153" s="143" t="s">
        <v>42</v>
      </c>
      <c r="G153" s="146" t="s">
        <v>411</v>
      </c>
      <c r="H153" s="134" t="str">
        <f t="shared" si="28"/>
        <v/>
      </c>
      <c r="I153" s="134" t="str">
        <f t="shared" si="29"/>
        <v>-</v>
      </c>
      <c r="J153" s="134" t="str">
        <f t="shared" si="30"/>
        <v/>
      </c>
      <c r="K153" s="119" t="str">
        <f t="shared" si="31"/>
        <v/>
      </c>
      <c r="L153" s="119" t="str">
        <f t="shared" si="32"/>
        <v/>
      </c>
      <c r="M153" s="119">
        <f t="shared" si="33"/>
        <v>0</v>
      </c>
      <c r="N153" s="120" t="str">
        <f t="shared" si="34"/>
        <v/>
      </c>
      <c r="O153" s="119">
        <f t="shared" si="35"/>
        <v>0</v>
      </c>
      <c r="P153" s="119"/>
      <c r="Q153" s="120" t="str">
        <f t="shared" si="36"/>
        <v/>
      </c>
      <c r="R153" s="120" t="str">
        <f t="shared" si="37"/>
        <v/>
      </c>
      <c r="S153" s="119" t="str">
        <f t="shared" si="38"/>
        <v/>
      </c>
      <c r="T153" s="119" t="str">
        <f t="shared" si="39"/>
        <v/>
      </c>
      <c r="U153" s="119" t="str">
        <f t="shared" si="40"/>
        <v/>
      </c>
      <c r="V153" s="119"/>
      <c r="W153" s="140" t="str">
        <f t="shared" si="41"/>
        <v>-</v>
      </c>
    </row>
    <row r="154" spans="1:23" s="58" customFormat="1" ht="75" x14ac:dyDescent="0.3">
      <c r="A154" s="124">
        <v>42543.919317129599</v>
      </c>
      <c r="B154" s="125">
        <v>4.5138888888888898E-4</v>
      </c>
      <c r="C154" s="117" t="s">
        <v>42</v>
      </c>
      <c r="D154" s="117" t="s">
        <v>151</v>
      </c>
      <c r="E154" s="117" t="s">
        <v>112</v>
      </c>
      <c r="F154" s="142" t="s">
        <v>113</v>
      </c>
      <c r="G154" s="146" t="s">
        <v>434</v>
      </c>
      <c r="H154" s="134" t="str">
        <f t="shared" si="28"/>
        <v/>
      </c>
      <c r="I154" s="134" t="str">
        <f t="shared" si="29"/>
        <v>-</v>
      </c>
      <c r="J154" s="134" t="str">
        <f t="shared" si="30"/>
        <v/>
      </c>
      <c r="K154" s="119" t="str">
        <f t="shared" si="31"/>
        <v/>
      </c>
      <c r="L154" s="119" t="str">
        <f t="shared" si="32"/>
        <v/>
      </c>
      <c r="M154" s="119">
        <f t="shared" si="33"/>
        <v>0</v>
      </c>
      <c r="N154" s="120" t="str">
        <f t="shared" si="34"/>
        <v/>
      </c>
      <c r="O154" s="119">
        <f t="shared" si="35"/>
        <v>0</v>
      </c>
      <c r="P154" s="119"/>
      <c r="Q154" s="120" t="str">
        <f t="shared" si="36"/>
        <v/>
      </c>
      <c r="R154" s="120" t="str">
        <f t="shared" si="37"/>
        <v/>
      </c>
      <c r="S154" s="119" t="str">
        <f t="shared" si="38"/>
        <v/>
      </c>
      <c r="T154" s="119" t="str">
        <f t="shared" si="39"/>
        <v/>
      </c>
      <c r="U154" s="119" t="str">
        <f t="shared" si="40"/>
        <v/>
      </c>
      <c r="V154" s="119"/>
      <c r="W154" s="140" t="str">
        <f t="shared" si="41"/>
        <v>-</v>
      </c>
    </row>
    <row r="155" spans="1:23" s="58" customFormat="1" ht="75" x14ac:dyDescent="0.3">
      <c r="A155" s="124">
        <v>42543.919768518499</v>
      </c>
      <c r="B155" s="125">
        <v>8.0231481481481501E-2</v>
      </c>
      <c r="C155" s="117" t="s">
        <v>42</v>
      </c>
      <c r="D155" s="117" t="s">
        <v>151</v>
      </c>
      <c r="E155" s="117" t="s">
        <v>56</v>
      </c>
      <c r="F155" s="142" t="s">
        <v>42</v>
      </c>
      <c r="G155" s="146" t="s">
        <v>418</v>
      </c>
      <c r="H155" s="134" t="str">
        <f t="shared" si="28"/>
        <v/>
      </c>
      <c r="I155" s="134" t="str">
        <f t="shared" si="29"/>
        <v>-</v>
      </c>
      <c r="J155" s="134" t="str">
        <f t="shared" si="30"/>
        <v/>
      </c>
      <c r="K155" s="119" t="str">
        <f t="shared" si="31"/>
        <v/>
      </c>
      <c r="L155" s="119" t="str">
        <f t="shared" si="32"/>
        <v/>
      </c>
      <c r="M155" s="119">
        <f t="shared" si="33"/>
        <v>0</v>
      </c>
      <c r="N155" s="120" t="str">
        <f t="shared" si="34"/>
        <v/>
      </c>
      <c r="O155" s="119">
        <f t="shared" si="35"/>
        <v>0</v>
      </c>
      <c r="P155" s="119"/>
      <c r="Q155" s="120" t="str">
        <f t="shared" si="36"/>
        <v/>
      </c>
      <c r="R155" s="120" t="str">
        <f t="shared" si="37"/>
        <v/>
      </c>
      <c r="S155" s="119" t="str">
        <f t="shared" si="38"/>
        <v/>
      </c>
      <c r="T155" s="119" t="str">
        <f t="shared" si="39"/>
        <v/>
      </c>
      <c r="U155" s="119" t="str">
        <f t="shared" si="40"/>
        <v/>
      </c>
      <c r="V155" s="119"/>
      <c r="W155" s="140" t="str">
        <f t="shared" si="41"/>
        <v>-</v>
      </c>
    </row>
    <row r="156" spans="1:23" s="58" customFormat="1" ht="56.25" x14ac:dyDescent="0.3">
      <c r="A156" s="127" t="s">
        <v>57</v>
      </c>
      <c r="B156" s="117" t="s">
        <v>57</v>
      </c>
      <c r="C156" s="117" t="s">
        <v>58</v>
      </c>
      <c r="D156" s="117"/>
      <c r="E156" s="117"/>
      <c r="F156" s="142"/>
      <c r="G156" s="146" t="s">
        <v>419</v>
      </c>
      <c r="H156" s="134" t="str">
        <f t="shared" si="28"/>
        <v/>
      </c>
      <c r="I156" s="134" t="str">
        <f t="shared" si="29"/>
        <v>-</v>
      </c>
      <c r="J156" s="134" t="str">
        <f t="shared" si="30"/>
        <v/>
      </c>
      <c r="K156" s="119" t="str">
        <f t="shared" si="31"/>
        <v/>
      </c>
      <c r="L156" s="119" t="str">
        <f t="shared" si="32"/>
        <v/>
      </c>
      <c r="M156" s="119">
        <f t="shared" si="33"/>
        <v>0</v>
      </c>
      <c r="N156" s="120" t="str">
        <f t="shared" si="34"/>
        <v/>
      </c>
      <c r="O156" s="119">
        <f t="shared" si="35"/>
        <v>0</v>
      </c>
      <c r="P156" s="119"/>
      <c r="Q156" s="120" t="str">
        <f t="shared" si="36"/>
        <v/>
      </c>
      <c r="R156" s="120" t="str">
        <f t="shared" si="37"/>
        <v/>
      </c>
      <c r="S156" s="119" t="str">
        <f t="shared" si="38"/>
        <v/>
      </c>
      <c r="T156" s="119" t="str">
        <f t="shared" si="39"/>
        <v/>
      </c>
      <c r="U156" s="119" t="str">
        <f t="shared" si="40"/>
        <v/>
      </c>
      <c r="V156" s="119"/>
      <c r="W156" s="140" t="str">
        <f t="shared" si="41"/>
        <v>-</v>
      </c>
    </row>
    <row r="157" spans="1:23" s="58" customFormat="1" ht="60" x14ac:dyDescent="0.3">
      <c r="A157" s="124">
        <v>42544.316608796304</v>
      </c>
      <c r="B157" s="125">
        <v>1.9675925925925899E-4</v>
      </c>
      <c r="C157" s="117" t="s">
        <v>42</v>
      </c>
      <c r="D157" s="117" t="s">
        <v>153</v>
      </c>
      <c r="E157" s="117" t="s">
        <v>46</v>
      </c>
      <c r="F157" s="142" t="s">
        <v>114</v>
      </c>
      <c r="G157" s="146" t="s">
        <v>435</v>
      </c>
      <c r="H157" s="134" t="str">
        <f t="shared" si="28"/>
        <v/>
      </c>
      <c r="I157" s="134" t="str">
        <f t="shared" si="29"/>
        <v>-</v>
      </c>
      <c r="J157" s="134" t="str">
        <f t="shared" si="30"/>
        <v/>
      </c>
      <c r="K157" s="119" t="str">
        <f t="shared" si="31"/>
        <v/>
      </c>
      <c r="L157" s="119" t="str">
        <f t="shared" si="32"/>
        <v/>
      </c>
      <c r="M157" s="119">
        <f t="shared" si="33"/>
        <v>0</v>
      </c>
      <c r="N157" s="120" t="str">
        <f t="shared" si="34"/>
        <v/>
      </c>
      <c r="O157" s="119">
        <f t="shared" si="35"/>
        <v>0</v>
      </c>
      <c r="P157" s="119"/>
      <c r="Q157" s="120" t="str">
        <f t="shared" si="36"/>
        <v/>
      </c>
      <c r="R157" s="120" t="str">
        <f t="shared" si="37"/>
        <v/>
      </c>
      <c r="S157" s="119" t="str">
        <f t="shared" si="38"/>
        <v/>
      </c>
      <c r="T157" s="119" t="str">
        <f t="shared" si="39"/>
        <v/>
      </c>
      <c r="U157" s="119" t="str">
        <f t="shared" si="40"/>
        <v/>
      </c>
      <c r="V157" s="119"/>
      <c r="W157" s="140" t="str">
        <f t="shared" si="41"/>
        <v>-</v>
      </c>
    </row>
    <row r="158" spans="1:23" s="58" customFormat="1" ht="60" x14ac:dyDescent="0.3">
      <c r="A158" s="124">
        <v>42544.316805555602</v>
      </c>
      <c r="B158" s="125">
        <v>1.1157407407407401E-2</v>
      </c>
      <c r="C158" s="126">
        <v>0.100000000005821</v>
      </c>
      <c r="D158" s="117" t="s">
        <v>153</v>
      </c>
      <c r="E158" s="117" t="s">
        <v>46</v>
      </c>
      <c r="F158" s="142" t="s">
        <v>113</v>
      </c>
      <c r="G158" s="146" t="s">
        <v>436</v>
      </c>
      <c r="H158" s="134" t="str">
        <f t="shared" si="28"/>
        <v/>
      </c>
      <c r="I158" s="134" t="str">
        <f t="shared" si="29"/>
        <v>-</v>
      </c>
      <c r="J158" s="134" t="str">
        <f t="shared" si="30"/>
        <v/>
      </c>
      <c r="K158" s="119" t="str">
        <f t="shared" si="31"/>
        <v/>
      </c>
      <c r="L158" s="119" t="str">
        <f t="shared" si="32"/>
        <v/>
      </c>
      <c r="M158" s="119">
        <f t="shared" si="33"/>
        <v>0</v>
      </c>
      <c r="N158" s="120" t="str">
        <f t="shared" si="34"/>
        <v/>
      </c>
      <c r="O158" s="119">
        <f t="shared" si="35"/>
        <v>0</v>
      </c>
      <c r="P158" s="119"/>
      <c r="Q158" s="120" t="str">
        <f t="shared" si="36"/>
        <v/>
      </c>
      <c r="R158" s="120" t="str">
        <f t="shared" si="37"/>
        <v/>
      </c>
      <c r="S158" s="119" t="str">
        <f t="shared" si="38"/>
        <v/>
      </c>
      <c r="T158" s="119" t="str">
        <f t="shared" si="39"/>
        <v/>
      </c>
      <c r="U158" s="119" t="str">
        <f t="shared" si="40"/>
        <v/>
      </c>
      <c r="V158" s="119"/>
      <c r="W158" s="140" t="str">
        <f t="shared" si="41"/>
        <v>-</v>
      </c>
    </row>
    <row r="159" spans="1:23" s="58" customFormat="1" ht="75" x14ac:dyDescent="0.3">
      <c r="A159" s="124">
        <v>42544.327962962998</v>
      </c>
      <c r="B159" s="125">
        <v>0.168888888888889</v>
      </c>
      <c r="C159" s="126">
        <v>349.69999999998299</v>
      </c>
      <c r="D159" s="117" t="s">
        <v>149</v>
      </c>
      <c r="E159" s="117" t="s">
        <v>48</v>
      </c>
      <c r="F159" s="142" t="s">
        <v>42</v>
      </c>
      <c r="G159" s="146" t="s">
        <v>415</v>
      </c>
      <c r="H159" s="134" t="str">
        <f t="shared" si="28"/>
        <v/>
      </c>
      <c r="I159" s="134" t="str">
        <f t="shared" si="29"/>
        <v>-</v>
      </c>
      <c r="J159" s="134" t="str">
        <f t="shared" si="30"/>
        <v/>
      </c>
      <c r="K159" s="119" t="str">
        <f t="shared" si="31"/>
        <v/>
      </c>
      <c r="L159" s="119" t="str">
        <f t="shared" si="32"/>
        <v/>
      </c>
      <c r="M159" s="119">
        <f t="shared" si="33"/>
        <v>0</v>
      </c>
      <c r="N159" s="120" t="str">
        <f t="shared" si="34"/>
        <v/>
      </c>
      <c r="O159" s="119">
        <f t="shared" si="35"/>
        <v>0</v>
      </c>
      <c r="P159" s="119"/>
      <c r="Q159" s="120" t="str">
        <f t="shared" si="36"/>
        <v/>
      </c>
      <c r="R159" s="120" t="str">
        <f t="shared" si="37"/>
        <v/>
      </c>
      <c r="S159" s="119" t="str">
        <f t="shared" si="38"/>
        <v/>
      </c>
      <c r="T159" s="119" t="str">
        <f t="shared" si="39"/>
        <v/>
      </c>
      <c r="U159" s="119" t="str">
        <f t="shared" si="40"/>
        <v/>
      </c>
      <c r="V159" s="119"/>
      <c r="W159" s="140" t="str">
        <f t="shared" si="41"/>
        <v>-</v>
      </c>
    </row>
    <row r="160" spans="1:23" s="58" customFormat="1" ht="75" x14ac:dyDescent="0.3">
      <c r="A160" s="124">
        <v>42544.496851851902</v>
      </c>
      <c r="B160" s="125">
        <v>3.9004629629629602E-3</v>
      </c>
      <c r="C160" s="117" t="s">
        <v>42</v>
      </c>
      <c r="D160" s="117" t="s">
        <v>96</v>
      </c>
      <c r="E160" s="117" t="s">
        <v>51</v>
      </c>
      <c r="F160" s="142" t="s">
        <v>42</v>
      </c>
      <c r="G160" s="146" t="s">
        <v>417</v>
      </c>
      <c r="H160" s="134" t="str">
        <f t="shared" si="28"/>
        <v/>
      </c>
      <c r="I160" s="134" t="str">
        <f t="shared" si="29"/>
        <v>-</v>
      </c>
      <c r="J160" s="134" t="str">
        <f t="shared" si="30"/>
        <v/>
      </c>
      <c r="K160" s="119" t="str">
        <f t="shared" si="31"/>
        <v/>
      </c>
      <c r="L160" s="119" t="str">
        <f t="shared" si="32"/>
        <v/>
      </c>
      <c r="M160" s="119">
        <f t="shared" si="33"/>
        <v>0</v>
      </c>
      <c r="N160" s="120" t="str">
        <f t="shared" si="34"/>
        <v/>
      </c>
      <c r="O160" s="119">
        <f t="shared" si="35"/>
        <v>0</v>
      </c>
      <c r="P160" s="119"/>
      <c r="Q160" s="120" t="str">
        <f t="shared" si="36"/>
        <v/>
      </c>
      <c r="R160" s="120" t="str">
        <f t="shared" si="37"/>
        <v/>
      </c>
      <c r="S160" s="119" t="str">
        <f t="shared" si="38"/>
        <v/>
      </c>
      <c r="T160" s="119" t="str">
        <f t="shared" si="39"/>
        <v/>
      </c>
      <c r="U160" s="119" t="str">
        <f t="shared" si="40"/>
        <v/>
      </c>
      <c r="V160" s="119"/>
      <c r="W160" s="140" t="str">
        <f t="shared" si="41"/>
        <v>-</v>
      </c>
    </row>
    <row r="161" spans="1:23" s="58" customFormat="1" ht="75" x14ac:dyDescent="0.3">
      <c r="A161" s="124">
        <v>42544.500752314802</v>
      </c>
      <c r="B161" s="125">
        <v>0.13122685185185201</v>
      </c>
      <c r="C161" s="126">
        <v>304.70000000001198</v>
      </c>
      <c r="D161" s="117" t="s">
        <v>96</v>
      </c>
      <c r="E161" s="117" t="s">
        <v>48</v>
      </c>
      <c r="F161" s="142" t="s">
        <v>42</v>
      </c>
      <c r="G161" s="146" t="s">
        <v>415</v>
      </c>
      <c r="H161" s="134" t="str">
        <f t="shared" si="28"/>
        <v/>
      </c>
      <c r="I161" s="134" t="str">
        <f t="shared" si="29"/>
        <v>-</v>
      </c>
      <c r="J161" s="134" t="str">
        <f t="shared" si="30"/>
        <v/>
      </c>
      <c r="K161" s="119" t="str">
        <f t="shared" si="31"/>
        <v/>
      </c>
      <c r="L161" s="119" t="str">
        <f t="shared" si="32"/>
        <v/>
      </c>
      <c r="M161" s="119">
        <f t="shared" si="33"/>
        <v>0</v>
      </c>
      <c r="N161" s="120" t="str">
        <f t="shared" si="34"/>
        <v/>
      </c>
      <c r="O161" s="119">
        <f t="shared" si="35"/>
        <v>0</v>
      </c>
      <c r="P161" s="119"/>
      <c r="Q161" s="120" t="str">
        <f t="shared" si="36"/>
        <v/>
      </c>
      <c r="R161" s="120" t="str">
        <f t="shared" si="37"/>
        <v/>
      </c>
      <c r="S161" s="119" t="str">
        <f t="shared" si="38"/>
        <v/>
      </c>
      <c r="T161" s="119" t="str">
        <f t="shared" si="39"/>
        <v/>
      </c>
      <c r="U161" s="119" t="str">
        <f t="shared" si="40"/>
        <v/>
      </c>
      <c r="V161" s="119"/>
      <c r="W161" s="140" t="str">
        <f t="shared" si="41"/>
        <v>-</v>
      </c>
    </row>
    <row r="162" spans="1:23" s="58" customFormat="1" ht="56.25" x14ac:dyDescent="0.3">
      <c r="A162" s="124">
        <v>42544.631979166697</v>
      </c>
      <c r="B162" s="125">
        <v>4.54861111111111E-3</v>
      </c>
      <c r="C162" s="126">
        <v>0.19999999998253801</v>
      </c>
      <c r="D162" s="117" t="s">
        <v>154</v>
      </c>
      <c r="E162" s="117" t="s">
        <v>51</v>
      </c>
      <c r="F162" s="142" t="s">
        <v>42</v>
      </c>
      <c r="G162" s="146" t="s">
        <v>417</v>
      </c>
      <c r="H162" s="134" t="str">
        <f t="shared" si="28"/>
        <v/>
      </c>
      <c r="I162" s="134" t="str">
        <f t="shared" si="29"/>
        <v>-</v>
      </c>
      <c r="J162" s="134" t="str">
        <f t="shared" si="30"/>
        <v/>
      </c>
      <c r="K162" s="119" t="str">
        <f t="shared" si="31"/>
        <v/>
      </c>
      <c r="L162" s="119" t="str">
        <f t="shared" si="32"/>
        <v/>
      </c>
      <c r="M162" s="119">
        <f t="shared" si="33"/>
        <v>0</v>
      </c>
      <c r="N162" s="120" t="str">
        <f t="shared" si="34"/>
        <v/>
      </c>
      <c r="O162" s="119">
        <f t="shared" si="35"/>
        <v>0</v>
      </c>
      <c r="P162" s="119"/>
      <c r="Q162" s="120" t="str">
        <f t="shared" si="36"/>
        <v/>
      </c>
      <c r="R162" s="120" t="str">
        <f t="shared" si="37"/>
        <v/>
      </c>
      <c r="S162" s="119" t="str">
        <f t="shared" si="38"/>
        <v/>
      </c>
      <c r="T162" s="119" t="str">
        <f t="shared" si="39"/>
        <v/>
      </c>
      <c r="U162" s="119" t="str">
        <f t="shared" si="40"/>
        <v/>
      </c>
      <c r="V162" s="119"/>
      <c r="W162" s="140" t="str">
        <f t="shared" si="41"/>
        <v>-</v>
      </c>
    </row>
    <row r="163" spans="1:23" s="58" customFormat="1" ht="56.25" x14ac:dyDescent="0.3">
      <c r="A163" s="124">
        <v>42544.636527777802</v>
      </c>
      <c r="B163" s="125">
        <v>0.14261574074074099</v>
      </c>
      <c r="C163" s="126">
        <v>231.20000000001201</v>
      </c>
      <c r="D163" s="117" t="s">
        <v>98</v>
      </c>
      <c r="E163" s="117" t="s">
        <v>48</v>
      </c>
      <c r="F163" s="142" t="s">
        <v>42</v>
      </c>
      <c r="G163" s="146" t="s">
        <v>415</v>
      </c>
      <c r="H163" s="134" t="str">
        <f t="shared" si="28"/>
        <v/>
      </c>
      <c r="I163" s="134" t="str">
        <f t="shared" si="29"/>
        <v>-</v>
      </c>
      <c r="J163" s="134" t="str">
        <f t="shared" si="30"/>
        <v/>
      </c>
      <c r="K163" s="119" t="str">
        <f t="shared" si="31"/>
        <v/>
      </c>
      <c r="L163" s="119" t="str">
        <f t="shared" si="32"/>
        <v/>
      </c>
      <c r="M163" s="119">
        <f t="shared" si="33"/>
        <v>0</v>
      </c>
      <c r="N163" s="120" t="str">
        <f t="shared" si="34"/>
        <v/>
      </c>
      <c r="O163" s="119">
        <f t="shared" si="35"/>
        <v>0</v>
      </c>
      <c r="P163" s="119"/>
      <c r="Q163" s="120" t="str">
        <f t="shared" si="36"/>
        <v/>
      </c>
      <c r="R163" s="120" t="str">
        <f t="shared" si="37"/>
        <v/>
      </c>
      <c r="S163" s="119" t="str">
        <f t="shared" si="38"/>
        <v/>
      </c>
      <c r="T163" s="119" t="str">
        <f t="shared" si="39"/>
        <v/>
      </c>
      <c r="U163" s="119" t="str">
        <f t="shared" si="40"/>
        <v/>
      </c>
      <c r="V163" s="119"/>
      <c r="W163" s="140" t="str">
        <f t="shared" si="41"/>
        <v>-</v>
      </c>
    </row>
    <row r="164" spans="1:23" s="58" customFormat="1" ht="60" x14ac:dyDescent="0.3">
      <c r="A164" s="124">
        <v>42544.779143518499</v>
      </c>
      <c r="B164" s="125">
        <v>3.07407407407407E-2</v>
      </c>
      <c r="C164" s="126">
        <v>0.200000000011642</v>
      </c>
      <c r="D164" s="117" t="s">
        <v>155</v>
      </c>
      <c r="E164" s="117" t="s">
        <v>107</v>
      </c>
      <c r="F164" s="142" t="s">
        <v>113</v>
      </c>
      <c r="G164" s="146" t="s">
        <v>443</v>
      </c>
      <c r="H164" s="134" t="str">
        <f t="shared" si="28"/>
        <v/>
      </c>
      <c r="I164" s="134" t="str">
        <f t="shared" si="29"/>
        <v>-</v>
      </c>
      <c r="J164" s="134" t="str">
        <f t="shared" si="30"/>
        <v/>
      </c>
      <c r="K164" s="119" t="str">
        <f t="shared" si="31"/>
        <v/>
      </c>
      <c r="L164" s="119" t="str">
        <f t="shared" si="32"/>
        <v/>
      </c>
      <c r="M164" s="119">
        <f t="shared" si="33"/>
        <v>0</v>
      </c>
      <c r="N164" s="120" t="str">
        <f t="shared" si="34"/>
        <v/>
      </c>
      <c r="O164" s="119">
        <f t="shared" si="35"/>
        <v>0</v>
      </c>
      <c r="P164" s="119"/>
      <c r="Q164" s="120" t="str">
        <f t="shared" si="36"/>
        <v/>
      </c>
      <c r="R164" s="120" t="str">
        <f t="shared" si="37"/>
        <v/>
      </c>
      <c r="S164" s="119" t="str">
        <f t="shared" si="38"/>
        <v/>
      </c>
      <c r="T164" s="119" t="str">
        <f t="shared" si="39"/>
        <v/>
      </c>
      <c r="U164" s="119" t="str">
        <f t="shared" si="40"/>
        <v/>
      </c>
      <c r="V164" s="119"/>
      <c r="W164" s="140" t="str">
        <f t="shared" si="41"/>
        <v>-</v>
      </c>
    </row>
    <row r="165" spans="1:23" s="58" customFormat="1" ht="105" x14ac:dyDescent="0.3">
      <c r="A165" s="124">
        <v>42544.809884259303</v>
      </c>
      <c r="B165" s="125">
        <v>1.13425925925926E-3</v>
      </c>
      <c r="C165" s="117" t="s">
        <v>42</v>
      </c>
      <c r="D165" s="117" t="s">
        <v>156</v>
      </c>
      <c r="E165" s="117" t="s">
        <v>60</v>
      </c>
      <c r="F165" s="142" t="s">
        <v>157</v>
      </c>
      <c r="G165" s="146" t="s">
        <v>444</v>
      </c>
      <c r="H165" s="134" t="str">
        <f t="shared" si="28"/>
        <v/>
      </c>
      <c r="I165" s="134" t="str">
        <f t="shared" si="29"/>
        <v>-</v>
      </c>
      <c r="J165" s="134" t="str">
        <f t="shared" si="30"/>
        <v/>
      </c>
      <c r="K165" s="119" t="str">
        <f t="shared" si="31"/>
        <v/>
      </c>
      <c r="L165" s="119" t="str">
        <f t="shared" si="32"/>
        <v/>
      </c>
      <c r="M165" s="119">
        <f t="shared" si="33"/>
        <v>0</v>
      </c>
      <c r="N165" s="120" t="str">
        <f t="shared" si="34"/>
        <v/>
      </c>
      <c r="O165" s="119">
        <f t="shared" si="35"/>
        <v>0</v>
      </c>
      <c r="P165" s="119"/>
      <c r="Q165" s="120" t="str">
        <f t="shared" si="36"/>
        <v/>
      </c>
      <c r="R165" s="120" t="str">
        <f t="shared" si="37"/>
        <v/>
      </c>
      <c r="S165" s="119" t="str">
        <f t="shared" si="38"/>
        <v/>
      </c>
      <c r="T165" s="119" t="str">
        <f t="shared" si="39"/>
        <v/>
      </c>
      <c r="U165" s="119" t="str">
        <f t="shared" si="40"/>
        <v/>
      </c>
      <c r="V165" s="119"/>
      <c r="W165" s="140" t="str">
        <f t="shared" si="41"/>
        <v>-</v>
      </c>
    </row>
    <row r="166" spans="1:23" s="58" customFormat="1" ht="60" x14ac:dyDescent="0.3">
      <c r="A166" s="124">
        <v>42544.8110185185</v>
      </c>
      <c r="B166" s="125">
        <v>0.188981481481481</v>
      </c>
      <c r="C166" s="117" t="s">
        <v>42</v>
      </c>
      <c r="D166" s="117" t="s">
        <v>106</v>
      </c>
      <c r="E166" s="117" t="s">
        <v>110</v>
      </c>
      <c r="F166" s="142" t="s">
        <v>42</v>
      </c>
      <c r="G166" s="146" t="s">
        <v>433</v>
      </c>
      <c r="H166" s="134" t="str">
        <f t="shared" si="28"/>
        <v/>
      </c>
      <c r="I166" s="134" t="str">
        <f t="shared" si="29"/>
        <v>-</v>
      </c>
      <c r="J166" s="134" t="str">
        <f t="shared" si="30"/>
        <v/>
      </c>
      <c r="K166" s="119" t="str">
        <f t="shared" si="31"/>
        <v/>
      </c>
      <c r="L166" s="119" t="str">
        <f t="shared" si="32"/>
        <v/>
      </c>
      <c r="M166" s="119">
        <f t="shared" si="33"/>
        <v>0</v>
      </c>
      <c r="N166" s="120" t="str">
        <f t="shared" si="34"/>
        <v/>
      </c>
      <c r="O166" s="119">
        <f t="shared" si="35"/>
        <v>0</v>
      </c>
      <c r="P166" s="119"/>
      <c r="Q166" s="120" t="str">
        <f t="shared" si="36"/>
        <v/>
      </c>
      <c r="R166" s="120" t="str">
        <f t="shared" si="37"/>
        <v/>
      </c>
      <c r="S166" s="119" t="str">
        <f t="shared" si="38"/>
        <v/>
      </c>
      <c r="T166" s="119" t="str">
        <f t="shared" si="39"/>
        <v/>
      </c>
      <c r="U166" s="119" t="str">
        <f t="shared" si="40"/>
        <v/>
      </c>
      <c r="V166" s="119"/>
      <c r="W166" s="140" t="str">
        <f t="shared" si="41"/>
        <v>-</v>
      </c>
    </row>
    <row r="167" spans="1:23" s="58" customFormat="1" ht="56.25" x14ac:dyDescent="0.3">
      <c r="A167" s="127" t="s">
        <v>57</v>
      </c>
      <c r="B167" s="117" t="s">
        <v>57</v>
      </c>
      <c r="C167" s="117" t="s">
        <v>58</v>
      </c>
      <c r="D167" s="117"/>
      <c r="E167" s="117"/>
      <c r="F167" s="142"/>
      <c r="G167" s="146" t="s">
        <v>419</v>
      </c>
      <c r="H167" s="134" t="str">
        <f t="shared" si="28"/>
        <v/>
      </c>
      <c r="I167" s="134" t="str">
        <f t="shared" si="29"/>
        <v>-</v>
      </c>
      <c r="J167" s="134" t="str">
        <f t="shared" si="30"/>
        <v/>
      </c>
      <c r="K167" s="119" t="str">
        <f t="shared" si="31"/>
        <v/>
      </c>
      <c r="L167" s="119" t="str">
        <f t="shared" si="32"/>
        <v/>
      </c>
      <c r="M167" s="119">
        <f t="shared" si="33"/>
        <v>0</v>
      </c>
      <c r="N167" s="120" t="str">
        <f t="shared" si="34"/>
        <v/>
      </c>
      <c r="O167" s="119">
        <f t="shared" si="35"/>
        <v>0</v>
      </c>
      <c r="P167" s="119"/>
      <c r="Q167" s="120" t="str">
        <f t="shared" si="36"/>
        <v/>
      </c>
      <c r="R167" s="120" t="str">
        <f t="shared" si="37"/>
        <v/>
      </c>
      <c r="S167" s="119" t="str">
        <f t="shared" si="38"/>
        <v/>
      </c>
      <c r="T167" s="119" t="str">
        <f t="shared" si="39"/>
        <v/>
      </c>
      <c r="U167" s="119" t="str">
        <f t="shared" si="40"/>
        <v/>
      </c>
      <c r="V167" s="119"/>
      <c r="W167" s="140" t="str">
        <f t="shared" si="41"/>
        <v>-</v>
      </c>
    </row>
    <row r="168" spans="1:23" s="58" customFormat="1" ht="56.25" x14ac:dyDescent="0.3">
      <c r="A168" s="127" t="s">
        <v>57</v>
      </c>
      <c r="B168" s="117" t="s">
        <v>57</v>
      </c>
      <c r="C168" s="117" t="s">
        <v>58</v>
      </c>
      <c r="D168" s="117"/>
      <c r="E168" s="117"/>
      <c r="F168" s="142"/>
      <c r="G168" s="146" t="s">
        <v>419</v>
      </c>
      <c r="H168" s="134" t="str">
        <f t="shared" si="28"/>
        <v/>
      </c>
      <c r="I168" s="134" t="str">
        <f t="shared" si="29"/>
        <v>-</v>
      </c>
      <c r="J168" s="134" t="str">
        <f t="shared" si="30"/>
        <v/>
      </c>
      <c r="K168" s="119" t="str">
        <f t="shared" si="31"/>
        <v/>
      </c>
      <c r="L168" s="119" t="str">
        <f t="shared" si="32"/>
        <v/>
      </c>
      <c r="M168" s="119">
        <f t="shared" si="33"/>
        <v>0</v>
      </c>
      <c r="N168" s="120" t="str">
        <f t="shared" si="34"/>
        <v/>
      </c>
      <c r="O168" s="119">
        <f t="shared" si="35"/>
        <v>0</v>
      </c>
      <c r="P168" s="119"/>
      <c r="Q168" s="120" t="str">
        <f t="shared" si="36"/>
        <v/>
      </c>
      <c r="R168" s="120" t="str">
        <f t="shared" si="37"/>
        <v/>
      </c>
      <c r="S168" s="119" t="str">
        <f t="shared" si="38"/>
        <v/>
      </c>
      <c r="T168" s="119" t="str">
        <f t="shared" si="39"/>
        <v/>
      </c>
      <c r="U168" s="119" t="str">
        <f t="shared" si="40"/>
        <v/>
      </c>
      <c r="V168" s="119"/>
      <c r="W168" s="140" t="str">
        <f t="shared" si="41"/>
        <v>-</v>
      </c>
    </row>
    <row r="169" spans="1:23" s="58" customFormat="1" ht="60" x14ac:dyDescent="0.3">
      <c r="A169" s="122">
        <v>42546.591574074097</v>
      </c>
      <c r="B169" s="123"/>
      <c r="C169" s="123"/>
      <c r="D169" s="123" t="s">
        <v>106</v>
      </c>
      <c r="E169" s="123" t="s">
        <v>41</v>
      </c>
      <c r="F169" s="143" t="s">
        <v>42</v>
      </c>
      <c r="G169" s="146" t="s">
        <v>411</v>
      </c>
      <c r="H169" s="134" t="str">
        <f t="shared" si="28"/>
        <v/>
      </c>
      <c r="I169" s="134" t="str">
        <f t="shared" si="29"/>
        <v>-</v>
      </c>
      <c r="J169" s="134" t="str">
        <f t="shared" si="30"/>
        <v/>
      </c>
      <c r="K169" s="119" t="str">
        <f t="shared" si="31"/>
        <v/>
      </c>
      <c r="L169" s="119" t="str">
        <f t="shared" si="32"/>
        <v/>
      </c>
      <c r="M169" s="119">
        <f t="shared" si="33"/>
        <v>0</v>
      </c>
      <c r="N169" s="120" t="str">
        <f t="shared" si="34"/>
        <v/>
      </c>
      <c r="O169" s="119">
        <f t="shared" si="35"/>
        <v>0</v>
      </c>
      <c r="P169" s="119"/>
      <c r="Q169" s="120" t="str">
        <f t="shared" si="36"/>
        <v/>
      </c>
      <c r="R169" s="120" t="str">
        <f t="shared" si="37"/>
        <v/>
      </c>
      <c r="S169" s="119" t="str">
        <f t="shared" si="38"/>
        <v/>
      </c>
      <c r="T169" s="119" t="str">
        <f t="shared" si="39"/>
        <v/>
      </c>
      <c r="U169" s="119" t="str">
        <f t="shared" si="40"/>
        <v/>
      </c>
      <c r="V169" s="119"/>
      <c r="W169" s="140" t="str">
        <f t="shared" si="41"/>
        <v>-</v>
      </c>
    </row>
    <row r="170" spans="1:23" s="58" customFormat="1" ht="60" x14ac:dyDescent="0.3">
      <c r="A170" s="124">
        <v>42546.591932870397</v>
      </c>
      <c r="B170" s="125">
        <v>3.4722222222222202E-4</v>
      </c>
      <c r="C170" s="117" t="s">
        <v>42</v>
      </c>
      <c r="D170" s="117" t="s">
        <v>106</v>
      </c>
      <c r="E170" s="117" t="s">
        <v>112</v>
      </c>
      <c r="F170" s="142" t="s">
        <v>158</v>
      </c>
      <c r="G170" s="146" t="s">
        <v>445</v>
      </c>
      <c r="H170" s="134" t="str">
        <f t="shared" si="28"/>
        <v/>
      </c>
      <c r="I170" s="134" t="str">
        <f t="shared" si="29"/>
        <v>-</v>
      </c>
      <c r="J170" s="134" t="str">
        <f t="shared" si="30"/>
        <v/>
      </c>
      <c r="K170" s="119" t="str">
        <f t="shared" si="31"/>
        <v/>
      </c>
      <c r="L170" s="119" t="str">
        <f t="shared" si="32"/>
        <v/>
      </c>
      <c r="M170" s="119">
        <f t="shared" si="33"/>
        <v>0</v>
      </c>
      <c r="N170" s="120" t="str">
        <f t="shared" si="34"/>
        <v/>
      </c>
      <c r="O170" s="119">
        <f t="shared" si="35"/>
        <v>0</v>
      </c>
      <c r="P170" s="119"/>
      <c r="Q170" s="120" t="str">
        <f t="shared" si="36"/>
        <v/>
      </c>
      <c r="R170" s="120" t="str">
        <f t="shared" si="37"/>
        <v/>
      </c>
      <c r="S170" s="119" t="str">
        <f t="shared" si="38"/>
        <v/>
      </c>
      <c r="T170" s="119" t="str">
        <f t="shared" si="39"/>
        <v/>
      </c>
      <c r="U170" s="119" t="str">
        <f t="shared" si="40"/>
        <v/>
      </c>
      <c r="V170" s="119"/>
      <c r="W170" s="140" t="str">
        <f t="shared" si="41"/>
        <v>-</v>
      </c>
    </row>
    <row r="171" spans="1:23" s="58" customFormat="1" ht="60" x14ac:dyDescent="0.3">
      <c r="A171" s="124">
        <v>42546.592280092598</v>
      </c>
      <c r="B171" s="125">
        <v>9.2592592592592602E-5</v>
      </c>
      <c r="C171" s="117" t="s">
        <v>42</v>
      </c>
      <c r="D171" s="117" t="s">
        <v>106</v>
      </c>
      <c r="E171" s="117" t="s">
        <v>46</v>
      </c>
      <c r="F171" s="142" t="s">
        <v>114</v>
      </c>
      <c r="G171" s="146" t="s">
        <v>435</v>
      </c>
      <c r="H171" s="134" t="str">
        <f t="shared" si="28"/>
        <v/>
      </c>
      <c r="I171" s="134" t="str">
        <f t="shared" si="29"/>
        <v>-</v>
      </c>
      <c r="J171" s="134" t="str">
        <f t="shared" si="30"/>
        <v/>
      </c>
      <c r="K171" s="119" t="str">
        <f t="shared" si="31"/>
        <v/>
      </c>
      <c r="L171" s="119" t="str">
        <f t="shared" si="32"/>
        <v/>
      </c>
      <c r="M171" s="119">
        <f t="shared" si="33"/>
        <v>0</v>
      </c>
      <c r="N171" s="120" t="str">
        <f t="shared" si="34"/>
        <v/>
      </c>
      <c r="O171" s="119">
        <f t="shared" si="35"/>
        <v>0</v>
      </c>
      <c r="P171" s="119"/>
      <c r="Q171" s="120" t="str">
        <f t="shared" si="36"/>
        <v/>
      </c>
      <c r="R171" s="120" t="str">
        <f t="shared" si="37"/>
        <v/>
      </c>
      <c r="S171" s="119" t="str">
        <f t="shared" si="38"/>
        <v/>
      </c>
      <c r="T171" s="119" t="str">
        <f t="shared" si="39"/>
        <v/>
      </c>
      <c r="U171" s="119" t="str">
        <f t="shared" si="40"/>
        <v/>
      </c>
      <c r="V171" s="119"/>
      <c r="W171" s="140" t="str">
        <f t="shared" si="41"/>
        <v>-</v>
      </c>
    </row>
    <row r="172" spans="1:23" s="58" customFormat="1" ht="60" x14ac:dyDescent="0.3">
      <c r="A172" s="124">
        <v>42546.592372685198</v>
      </c>
      <c r="B172" s="125">
        <v>1.125E-2</v>
      </c>
      <c r="C172" s="126">
        <v>0.200000000011642</v>
      </c>
      <c r="D172" s="117" t="s">
        <v>106</v>
      </c>
      <c r="E172" s="117" t="s">
        <v>46</v>
      </c>
      <c r="F172" s="142" t="s">
        <v>158</v>
      </c>
      <c r="G172" s="146" t="s">
        <v>446</v>
      </c>
      <c r="H172" s="134" t="str">
        <f t="shared" si="28"/>
        <v/>
      </c>
      <c r="I172" s="134" t="str">
        <f t="shared" si="29"/>
        <v>-</v>
      </c>
      <c r="J172" s="134" t="str">
        <f t="shared" si="30"/>
        <v/>
      </c>
      <c r="K172" s="119" t="str">
        <f t="shared" si="31"/>
        <v/>
      </c>
      <c r="L172" s="119" t="str">
        <f t="shared" si="32"/>
        <v/>
      </c>
      <c r="M172" s="119">
        <f t="shared" si="33"/>
        <v>0</v>
      </c>
      <c r="N172" s="120" t="str">
        <f t="shared" si="34"/>
        <v/>
      </c>
      <c r="O172" s="119">
        <f t="shared" si="35"/>
        <v>0</v>
      </c>
      <c r="P172" s="119"/>
      <c r="Q172" s="120" t="str">
        <f t="shared" si="36"/>
        <v/>
      </c>
      <c r="R172" s="120" t="str">
        <f t="shared" si="37"/>
        <v/>
      </c>
      <c r="S172" s="119" t="str">
        <f t="shared" si="38"/>
        <v/>
      </c>
      <c r="T172" s="119" t="str">
        <f t="shared" si="39"/>
        <v/>
      </c>
      <c r="U172" s="119" t="str">
        <f t="shared" si="40"/>
        <v/>
      </c>
      <c r="V172" s="119"/>
      <c r="W172" s="140" t="str">
        <f t="shared" si="41"/>
        <v>-</v>
      </c>
    </row>
    <row r="173" spans="1:23" s="58" customFormat="1" ht="75" x14ac:dyDescent="0.3">
      <c r="A173" s="124">
        <v>42546.603622685201</v>
      </c>
      <c r="B173" s="125">
        <v>0.133599537037037</v>
      </c>
      <c r="C173" s="126">
        <v>308.29999999998802</v>
      </c>
      <c r="D173" s="117" t="s">
        <v>156</v>
      </c>
      <c r="E173" s="117" t="s">
        <v>48</v>
      </c>
      <c r="F173" s="142" t="s">
        <v>42</v>
      </c>
      <c r="G173" s="146" t="s">
        <v>415</v>
      </c>
      <c r="H173" s="134" t="str">
        <f t="shared" si="28"/>
        <v/>
      </c>
      <c r="I173" s="134" t="str">
        <f t="shared" si="29"/>
        <v>-</v>
      </c>
      <c r="J173" s="134" t="str">
        <f t="shared" si="30"/>
        <v/>
      </c>
      <c r="K173" s="119" t="str">
        <f t="shared" si="31"/>
        <v/>
      </c>
      <c r="L173" s="119" t="str">
        <f t="shared" si="32"/>
        <v/>
      </c>
      <c r="M173" s="119">
        <f t="shared" si="33"/>
        <v>0</v>
      </c>
      <c r="N173" s="120" t="str">
        <f t="shared" si="34"/>
        <v/>
      </c>
      <c r="O173" s="119">
        <f t="shared" si="35"/>
        <v>0</v>
      </c>
      <c r="P173" s="119"/>
      <c r="Q173" s="120" t="str">
        <f t="shared" si="36"/>
        <v/>
      </c>
      <c r="R173" s="120" t="str">
        <f t="shared" si="37"/>
        <v/>
      </c>
      <c r="S173" s="119" t="str">
        <f t="shared" si="38"/>
        <v/>
      </c>
      <c r="T173" s="119" t="str">
        <f t="shared" si="39"/>
        <v/>
      </c>
      <c r="U173" s="119" t="str">
        <f t="shared" si="40"/>
        <v/>
      </c>
      <c r="V173" s="119"/>
      <c r="W173" s="140" t="str">
        <f t="shared" si="41"/>
        <v>-</v>
      </c>
    </row>
    <row r="174" spans="1:23" s="58" customFormat="1" ht="56.25" x14ac:dyDescent="0.3">
      <c r="A174" s="124">
        <v>42546.737222222197</v>
      </c>
      <c r="B174" s="125">
        <v>6.2152777777777796E-3</v>
      </c>
      <c r="C174" s="117" t="s">
        <v>42</v>
      </c>
      <c r="D174" s="117" t="s">
        <v>116</v>
      </c>
      <c r="E174" s="117" t="s">
        <v>51</v>
      </c>
      <c r="F174" s="142" t="s">
        <v>42</v>
      </c>
      <c r="G174" s="146" t="s">
        <v>417</v>
      </c>
      <c r="H174" s="134" t="str">
        <f t="shared" si="28"/>
        <v/>
      </c>
      <c r="I174" s="134" t="str">
        <f t="shared" si="29"/>
        <v>-</v>
      </c>
      <c r="J174" s="134" t="str">
        <f t="shared" si="30"/>
        <v/>
      </c>
      <c r="K174" s="119" t="str">
        <f t="shared" si="31"/>
        <v/>
      </c>
      <c r="L174" s="119" t="str">
        <f t="shared" si="32"/>
        <v/>
      </c>
      <c r="M174" s="119">
        <f t="shared" si="33"/>
        <v>0</v>
      </c>
      <c r="N174" s="120" t="str">
        <f t="shared" si="34"/>
        <v/>
      </c>
      <c r="O174" s="119">
        <f t="shared" si="35"/>
        <v>0</v>
      </c>
      <c r="P174" s="119"/>
      <c r="Q174" s="120" t="str">
        <f t="shared" si="36"/>
        <v/>
      </c>
      <c r="R174" s="120" t="str">
        <f t="shared" si="37"/>
        <v/>
      </c>
      <c r="S174" s="119" t="str">
        <f t="shared" si="38"/>
        <v/>
      </c>
      <c r="T174" s="119" t="str">
        <f t="shared" si="39"/>
        <v/>
      </c>
      <c r="U174" s="119" t="str">
        <f t="shared" si="40"/>
        <v/>
      </c>
      <c r="V174" s="119"/>
      <c r="W174" s="140" t="str">
        <f t="shared" si="41"/>
        <v>-</v>
      </c>
    </row>
    <row r="175" spans="1:23" s="58" customFormat="1" ht="56.25" x14ac:dyDescent="0.3">
      <c r="A175" s="124">
        <v>42546.743437500001</v>
      </c>
      <c r="B175" s="125">
        <v>0.16488425925925901</v>
      </c>
      <c r="C175" s="126">
        <v>389.10000000000599</v>
      </c>
      <c r="D175" s="117" t="s">
        <v>116</v>
      </c>
      <c r="E175" s="117" t="s">
        <v>48</v>
      </c>
      <c r="F175" s="142" t="s">
        <v>42</v>
      </c>
      <c r="G175" s="146" t="s">
        <v>415</v>
      </c>
      <c r="H175" s="134" t="str">
        <f t="shared" si="28"/>
        <v/>
      </c>
      <c r="I175" s="134" t="str">
        <f t="shared" si="29"/>
        <v>-</v>
      </c>
      <c r="J175" s="134" t="str">
        <f t="shared" si="30"/>
        <v/>
      </c>
      <c r="K175" s="119" t="str">
        <f t="shared" si="31"/>
        <v/>
      </c>
      <c r="L175" s="119" t="str">
        <f t="shared" si="32"/>
        <v/>
      </c>
      <c r="M175" s="119">
        <f t="shared" si="33"/>
        <v>0</v>
      </c>
      <c r="N175" s="120" t="str">
        <f t="shared" si="34"/>
        <v/>
      </c>
      <c r="O175" s="119">
        <f t="shared" si="35"/>
        <v>0</v>
      </c>
      <c r="P175" s="119"/>
      <c r="Q175" s="120" t="str">
        <f t="shared" si="36"/>
        <v/>
      </c>
      <c r="R175" s="120" t="str">
        <f t="shared" si="37"/>
        <v/>
      </c>
      <c r="S175" s="119" t="str">
        <f t="shared" si="38"/>
        <v/>
      </c>
      <c r="T175" s="119" t="str">
        <f t="shared" si="39"/>
        <v/>
      </c>
      <c r="U175" s="119" t="str">
        <f t="shared" si="40"/>
        <v/>
      </c>
      <c r="V175" s="119"/>
      <c r="W175" s="140" t="str">
        <f t="shared" si="41"/>
        <v>-</v>
      </c>
    </row>
    <row r="176" spans="1:23" s="58" customFormat="1" ht="56.25" x14ac:dyDescent="0.3">
      <c r="A176" s="124">
        <v>42546.9083217593</v>
      </c>
      <c r="B176" s="125">
        <v>5.6828703703703702E-3</v>
      </c>
      <c r="C176" s="117" t="s">
        <v>42</v>
      </c>
      <c r="D176" s="117" t="s">
        <v>159</v>
      </c>
      <c r="E176" s="117" t="s">
        <v>51</v>
      </c>
      <c r="F176" s="142" t="s">
        <v>42</v>
      </c>
      <c r="G176" s="146" t="s">
        <v>417</v>
      </c>
      <c r="H176" s="134" t="str">
        <f t="shared" si="28"/>
        <v/>
      </c>
      <c r="I176" s="134" t="str">
        <f t="shared" si="29"/>
        <v>-</v>
      </c>
      <c r="J176" s="134" t="str">
        <f t="shared" si="30"/>
        <v/>
      </c>
      <c r="K176" s="119" t="str">
        <f t="shared" si="31"/>
        <v/>
      </c>
      <c r="L176" s="119" t="str">
        <f t="shared" si="32"/>
        <v/>
      </c>
      <c r="M176" s="119">
        <f t="shared" si="33"/>
        <v>0</v>
      </c>
      <c r="N176" s="120" t="str">
        <f t="shared" si="34"/>
        <v/>
      </c>
      <c r="O176" s="119">
        <f t="shared" si="35"/>
        <v>0</v>
      </c>
      <c r="P176" s="119"/>
      <c r="Q176" s="120" t="str">
        <f t="shared" si="36"/>
        <v/>
      </c>
      <c r="R176" s="120" t="str">
        <f t="shared" si="37"/>
        <v/>
      </c>
      <c r="S176" s="119" t="str">
        <f t="shared" si="38"/>
        <v/>
      </c>
      <c r="T176" s="119" t="str">
        <f t="shared" si="39"/>
        <v/>
      </c>
      <c r="U176" s="119" t="str">
        <f t="shared" si="40"/>
        <v/>
      </c>
      <c r="V176" s="119"/>
      <c r="W176" s="140" t="str">
        <f t="shared" si="41"/>
        <v>-</v>
      </c>
    </row>
    <row r="177" spans="1:23" s="58" customFormat="1" ht="56.25" x14ac:dyDescent="0.3">
      <c r="A177" s="124">
        <v>42546.914004629602</v>
      </c>
      <c r="B177" s="125">
        <v>8.0150462962963007E-2</v>
      </c>
      <c r="C177" s="126">
        <v>185.5</v>
      </c>
      <c r="D177" s="117" t="s">
        <v>159</v>
      </c>
      <c r="E177" s="117" t="s">
        <v>48</v>
      </c>
      <c r="F177" s="142" t="s">
        <v>42</v>
      </c>
      <c r="G177" s="146" t="s">
        <v>415</v>
      </c>
      <c r="H177" s="134" t="str">
        <f t="shared" si="28"/>
        <v/>
      </c>
      <c r="I177" s="134" t="str">
        <f t="shared" si="29"/>
        <v>-</v>
      </c>
      <c r="J177" s="134" t="str">
        <f t="shared" si="30"/>
        <v/>
      </c>
      <c r="K177" s="119" t="str">
        <f t="shared" si="31"/>
        <v/>
      </c>
      <c r="L177" s="119" t="str">
        <f t="shared" si="32"/>
        <v/>
      </c>
      <c r="M177" s="119">
        <f t="shared" si="33"/>
        <v>0</v>
      </c>
      <c r="N177" s="120" t="str">
        <f t="shared" si="34"/>
        <v/>
      </c>
      <c r="O177" s="119">
        <f t="shared" si="35"/>
        <v>0</v>
      </c>
      <c r="P177" s="119"/>
      <c r="Q177" s="120" t="str">
        <f t="shared" si="36"/>
        <v/>
      </c>
      <c r="R177" s="120" t="str">
        <f t="shared" si="37"/>
        <v/>
      </c>
      <c r="S177" s="119" t="str">
        <f t="shared" si="38"/>
        <v/>
      </c>
      <c r="T177" s="119" t="str">
        <f t="shared" si="39"/>
        <v/>
      </c>
      <c r="U177" s="119" t="str">
        <f t="shared" si="40"/>
        <v/>
      </c>
      <c r="V177" s="119"/>
      <c r="W177" s="140" t="str">
        <f t="shared" si="41"/>
        <v>-</v>
      </c>
    </row>
    <row r="178" spans="1:23" s="58" customFormat="1" ht="75" x14ac:dyDescent="0.3">
      <c r="A178" s="124">
        <v>42546.994155092601</v>
      </c>
      <c r="B178" s="125">
        <v>5.8449074074074098E-3</v>
      </c>
      <c r="C178" s="117" t="s">
        <v>42</v>
      </c>
      <c r="D178" s="117" t="s">
        <v>151</v>
      </c>
      <c r="E178" s="117" t="s">
        <v>56</v>
      </c>
      <c r="G178" s="146" t="s">
        <v>418</v>
      </c>
      <c r="H178" s="134" t="str">
        <f t="shared" si="28"/>
        <v/>
      </c>
      <c r="I178" s="134" t="str">
        <f t="shared" si="29"/>
        <v>-</v>
      </c>
      <c r="J178" s="134" t="str">
        <f t="shared" si="30"/>
        <v/>
      </c>
      <c r="K178" s="119" t="str">
        <f t="shared" si="31"/>
        <v/>
      </c>
      <c r="L178" s="119" t="str">
        <f t="shared" si="32"/>
        <v/>
      </c>
      <c r="M178" s="119">
        <f t="shared" si="33"/>
        <v>0</v>
      </c>
      <c r="N178" s="120" t="str">
        <f t="shared" si="34"/>
        <v/>
      </c>
      <c r="O178" s="119">
        <f t="shared" si="35"/>
        <v>0</v>
      </c>
      <c r="P178" s="119"/>
      <c r="Q178" s="120" t="str">
        <f t="shared" si="36"/>
        <v/>
      </c>
      <c r="R178" s="120" t="str">
        <f t="shared" si="37"/>
        <v/>
      </c>
      <c r="S178" s="119" t="str">
        <f t="shared" si="38"/>
        <v/>
      </c>
      <c r="T178" s="119" t="str">
        <f t="shared" si="39"/>
        <v/>
      </c>
      <c r="U178" s="119" t="str">
        <f t="shared" si="40"/>
        <v/>
      </c>
      <c r="V178" s="119"/>
      <c r="W178" s="140" t="str">
        <f t="shared" si="41"/>
        <v>-</v>
      </c>
    </row>
    <row r="179" spans="1:23" s="58" customFormat="1" ht="56.25" x14ac:dyDescent="0.3">
      <c r="A179" s="127" t="s">
        <v>57</v>
      </c>
      <c r="B179" s="117" t="s">
        <v>57</v>
      </c>
      <c r="C179" s="117" t="s">
        <v>58</v>
      </c>
      <c r="D179" s="117"/>
      <c r="E179" s="117"/>
      <c r="F179" s="142"/>
      <c r="G179" s="146" t="s">
        <v>419</v>
      </c>
      <c r="H179" s="134" t="str">
        <f t="shared" si="28"/>
        <v/>
      </c>
      <c r="I179" s="134" t="str">
        <f t="shared" si="29"/>
        <v>-</v>
      </c>
      <c r="J179" s="134" t="str">
        <f t="shared" si="30"/>
        <v/>
      </c>
      <c r="K179" s="119" t="str">
        <f t="shared" si="31"/>
        <v/>
      </c>
      <c r="L179" s="119" t="str">
        <f t="shared" si="32"/>
        <v/>
      </c>
      <c r="M179" s="119">
        <f t="shared" si="33"/>
        <v>0</v>
      </c>
      <c r="N179" s="120" t="str">
        <f t="shared" si="34"/>
        <v/>
      </c>
      <c r="O179" s="119">
        <f t="shared" si="35"/>
        <v>0</v>
      </c>
      <c r="P179" s="119"/>
      <c r="Q179" s="120" t="str">
        <f t="shared" si="36"/>
        <v/>
      </c>
      <c r="R179" s="120" t="str">
        <f t="shared" si="37"/>
        <v/>
      </c>
      <c r="S179" s="119" t="str">
        <f t="shared" si="38"/>
        <v/>
      </c>
      <c r="T179" s="119" t="str">
        <f t="shared" si="39"/>
        <v/>
      </c>
      <c r="U179" s="119" t="str">
        <f t="shared" si="40"/>
        <v/>
      </c>
      <c r="V179" s="119"/>
      <c r="W179" s="140" t="str">
        <f t="shared" si="41"/>
        <v>-</v>
      </c>
    </row>
    <row r="180" spans="1:23" s="58" customFormat="1" ht="56.25" x14ac:dyDescent="0.3">
      <c r="A180" s="127" t="s">
        <v>57</v>
      </c>
      <c r="B180" s="117" t="s">
        <v>57</v>
      </c>
      <c r="C180" s="117" t="s">
        <v>58</v>
      </c>
      <c r="D180" s="117"/>
      <c r="E180" s="117"/>
      <c r="F180" s="142"/>
      <c r="G180" s="146" t="s">
        <v>419</v>
      </c>
      <c r="H180" s="134" t="str">
        <f t="shared" si="28"/>
        <v/>
      </c>
      <c r="I180" s="134" t="str">
        <f t="shared" si="29"/>
        <v>-</v>
      </c>
      <c r="J180" s="134" t="str">
        <f t="shared" si="30"/>
        <v/>
      </c>
      <c r="K180" s="119" t="str">
        <f t="shared" si="31"/>
        <v/>
      </c>
      <c r="L180" s="119" t="str">
        <f t="shared" si="32"/>
        <v/>
      </c>
      <c r="M180" s="119">
        <f t="shared" si="33"/>
        <v>0</v>
      </c>
      <c r="N180" s="120" t="str">
        <f t="shared" si="34"/>
        <v/>
      </c>
      <c r="O180" s="119">
        <f t="shared" si="35"/>
        <v>0</v>
      </c>
      <c r="P180" s="119"/>
      <c r="Q180" s="120" t="str">
        <f t="shared" si="36"/>
        <v/>
      </c>
      <c r="R180" s="120" t="str">
        <f t="shared" si="37"/>
        <v/>
      </c>
      <c r="S180" s="119" t="str">
        <f t="shared" si="38"/>
        <v/>
      </c>
      <c r="T180" s="119" t="str">
        <f t="shared" si="39"/>
        <v/>
      </c>
      <c r="U180" s="119" t="str">
        <f t="shared" si="40"/>
        <v/>
      </c>
      <c r="V180" s="119"/>
      <c r="W180" s="140" t="str">
        <f t="shared" si="41"/>
        <v>-</v>
      </c>
    </row>
    <row r="181" spans="1:23" s="58" customFormat="1" ht="60" x14ac:dyDescent="0.3">
      <c r="A181" s="124">
        <v>42541.333333333299</v>
      </c>
      <c r="B181" s="125">
        <v>0.125</v>
      </c>
      <c r="C181" s="117" t="s">
        <v>42</v>
      </c>
      <c r="D181" s="117" t="s">
        <v>42</v>
      </c>
      <c r="E181" s="117" t="s">
        <v>160</v>
      </c>
      <c r="F181" s="142" t="s">
        <v>161</v>
      </c>
      <c r="G181" s="151" t="s">
        <v>447</v>
      </c>
      <c r="H181" s="134" t="str">
        <f t="shared" si="28"/>
        <v/>
      </c>
      <c r="I181" s="134">
        <f t="shared" si="29"/>
        <v>0.125</v>
      </c>
      <c r="J181" s="134" t="str">
        <f t="shared" si="30"/>
        <v/>
      </c>
      <c r="K181" s="119" t="str">
        <f t="shared" si="31"/>
        <v/>
      </c>
      <c r="L181" s="119" t="str">
        <f t="shared" si="32"/>
        <v/>
      </c>
      <c r="M181" s="119">
        <f t="shared" si="33"/>
        <v>0</v>
      </c>
      <c r="N181" s="120" t="str">
        <f t="shared" si="34"/>
        <v/>
      </c>
      <c r="O181" s="119">
        <f t="shared" si="35"/>
        <v>0</v>
      </c>
      <c r="P181" s="119"/>
      <c r="Q181" s="120" t="str">
        <f t="shared" si="36"/>
        <v/>
      </c>
      <c r="R181" s="120" t="str">
        <f t="shared" si="37"/>
        <v/>
      </c>
      <c r="S181" s="119" t="str">
        <f t="shared" si="38"/>
        <v/>
      </c>
      <c r="T181" s="119" t="str">
        <f t="shared" si="39"/>
        <v/>
      </c>
      <c r="U181" s="119" t="str">
        <f t="shared" si="40"/>
        <v/>
      </c>
      <c r="V181" s="119"/>
      <c r="W181" s="140" t="str">
        <f t="shared" si="41"/>
        <v>-</v>
      </c>
    </row>
    <row r="182" spans="1:23" s="58" customFormat="1" ht="60" x14ac:dyDescent="0.3">
      <c r="A182" s="124">
        <v>42541.458333333299</v>
      </c>
      <c r="B182" s="125">
        <v>4.3483796296296298E-2</v>
      </c>
      <c r="C182" s="126">
        <v>164117.1</v>
      </c>
      <c r="D182" s="117" t="s">
        <v>162</v>
      </c>
      <c r="E182" s="117" t="s">
        <v>50</v>
      </c>
      <c r="F182" s="142" t="s">
        <v>42</v>
      </c>
      <c r="G182" s="146" t="s">
        <v>416</v>
      </c>
      <c r="H182" s="134" t="str">
        <f t="shared" si="28"/>
        <v/>
      </c>
      <c r="I182" s="134" t="str">
        <f t="shared" si="29"/>
        <v>-</v>
      </c>
      <c r="J182" s="134" t="str">
        <f t="shared" si="30"/>
        <v/>
      </c>
      <c r="K182" s="119" t="str">
        <f t="shared" si="31"/>
        <v/>
      </c>
      <c r="L182" s="119" t="str">
        <f t="shared" si="32"/>
        <v/>
      </c>
      <c r="M182" s="119">
        <f t="shared" si="33"/>
        <v>0</v>
      </c>
      <c r="N182" s="120" t="str">
        <f t="shared" si="34"/>
        <v/>
      </c>
      <c r="O182" s="119">
        <f t="shared" si="35"/>
        <v>0</v>
      </c>
      <c r="P182" s="119"/>
      <c r="Q182" s="120" t="str">
        <f t="shared" si="36"/>
        <v/>
      </c>
      <c r="R182" s="120" t="str">
        <f t="shared" si="37"/>
        <v/>
      </c>
      <c r="S182" s="119" t="str">
        <f t="shared" si="38"/>
        <v/>
      </c>
      <c r="T182" s="119" t="str">
        <f t="shared" si="39"/>
        <v/>
      </c>
      <c r="U182" s="119" t="str">
        <f t="shared" si="40"/>
        <v/>
      </c>
      <c r="V182" s="119"/>
      <c r="W182" s="140" t="str">
        <f t="shared" si="41"/>
        <v>-</v>
      </c>
    </row>
    <row r="183" spans="1:23" s="58" customFormat="1" ht="60" x14ac:dyDescent="0.3">
      <c r="A183" s="122">
        <v>42541.500787037003</v>
      </c>
      <c r="B183" s="123"/>
      <c r="C183" s="123"/>
      <c r="D183" s="123" t="s">
        <v>109</v>
      </c>
      <c r="E183" s="123" t="s">
        <v>41</v>
      </c>
      <c r="F183" s="143" t="s">
        <v>42</v>
      </c>
      <c r="G183" s="146" t="s">
        <v>411</v>
      </c>
      <c r="H183" s="134" t="str">
        <f t="shared" si="28"/>
        <v/>
      </c>
      <c r="I183" s="134" t="str">
        <f t="shared" si="29"/>
        <v>-</v>
      </c>
      <c r="J183" s="134" t="str">
        <f t="shared" si="30"/>
        <v/>
      </c>
      <c r="K183" s="119" t="str">
        <f t="shared" si="31"/>
        <v/>
      </c>
      <c r="L183" s="119" t="str">
        <f t="shared" si="32"/>
        <v/>
      </c>
      <c r="M183" s="119">
        <f t="shared" si="33"/>
        <v>0</v>
      </c>
      <c r="N183" s="120" t="str">
        <f t="shared" si="34"/>
        <v/>
      </c>
      <c r="O183" s="119">
        <f t="shared" si="35"/>
        <v>0</v>
      </c>
      <c r="P183" s="119"/>
      <c r="Q183" s="120" t="str">
        <f t="shared" si="36"/>
        <v/>
      </c>
      <c r="R183" s="120" t="str">
        <f t="shared" si="37"/>
        <v/>
      </c>
      <c r="S183" s="119" t="str">
        <f t="shared" si="38"/>
        <v/>
      </c>
      <c r="T183" s="119" t="str">
        <f t="shared" si="39"/>
        <v/>
      </c>
      <c r="U183" s="119" t="str">
        <f t="shared" si="40"/>
        <v/>
      </c>
      <c r="V183" s="119"/>
      <c r="W183" s="140" t="str">
        <f t="shared" si="41"/>
        <v>-</v>
      </c>
    </row>
    <row r="184" spans="1:23" s="58" customFormat="1" ht="75" x14ac:dyDescent="0.3">
      <c r="A184" s="124">
        <v>42541.501817129603</v>
      </c>
      <c r="B184" s="125">
        <v>9.2592592592592596E-4</v>
      </c>
      <c r="C184" s="117" t="s">
        <v>42</v>
      </c>
      <c r="D184" s="117" t="s">
        <v>163</v>
      </c>
      <c r="E184" s="117" t="s">
        <v>44</v>
      </c>
      <c r="F184" s="142" t="s">
        <v>164</v>
      </c>
      <c r="G184" s="146" t="s">
        <v>448</v>
      </c>
      <c r="H184" s="134" t="str">
        <f t="shared" si="28"/>
        <v/>
      </c>
      <c r="I184" s="134" t="str">
        <f t="shared" si="29"/>
        <v>-</v>
      </c>
      <c r="J184" s="134" t="str">
        <f t="shared" si="30"/>
        <v/>
      </c>
      <c r="K184" s="119" t="str">
        <f t="shared" si="31"/>
        <v/>
      </c>
      <c r="L184" s="119" t="str">
        <f t="shared" si="32"/>
        <v/>
      </c>
      <c r="M184" s="119">
        <f t="shared" si="33"/>
        <v>0</v>
      </c>
      <c r="N184" s="120" t="str">
        <f t="shared" si="34"/>
        <v/>
      </c>
      <c r="O184" s="119">
        <f t="shared" si="35"/>
        <v>0</v>
      </c>
      <c r="P184" s="119"/>
      <c r="Q184" s="120" t="str">
        <f t="shared" si="36"/>
        <v/>
      </c>
      <c r="R184" s="120" t="str">
        <f t="shared" si="37"/>
        <v/>
      </c>
      <c r="S184" s="119" t="str">
        <f t="shared" si="38"/>
        <v/>
      </c>
      <c r="T184" s="119" t="str">
        <f t="shared" si="39"/>
        <v/>
      </c>
      <c r="U184" s="119" t="str">
        <f t="shared" si="40"/>
        <v/>
      </c>
      <c r="V184" s="119"/>
      <c r="W184" s="140" t="str">
        <f t="shared" si="41"/>
        <v>-</v>
      </c>
    </row>
    <row r="185" spans="1:23" s="58" customFormat="1" ht="75" x14ac:dyDescent="0.3">
      <c r="A185" s="124">
        <v>42541.5027430556</v>
      </c>
      <c r="B185" s="125">
        <v>1.15740740740741E-4</v>
      </c>
      <c r="C185" s="117" t="s">
        <v>42</v>
      </c>
      <c r="D185" s="117" t="s">
        <v>163</v>
      </c>
      <c r="E185" s="117" t="s">
        <v>46</v>
      </c>
      <c r="F185" s="142" t="s">
        <v>165</v>
      </c>
      <c r="G185" s="146" t="s">
        <v>449</v>
      </c>
      <c r="H185" s="134" t="str">
        <f t="shared" si="28"/>
        <v/>
      </c>
      <c r="I185" s="134" t="str">
        <f t="shared" si="29"/>
        <v>-</v>
      </c>
      <c r="J185" s="134" t="str">
        <f t="shared" si="30"/>
        <v/>
      </c>
      <c r="K185" s="119" t="str">
        <f t="shared" si="31"/>
        <v/>
      </c>
      <c r="L185" s="119" t="str">
        <f t="shared" si="32"/>
        <v/>
      </c>
      <c r="M185" s="119">
        <f t="shared" si="33"/>
        <v>0</v>
      </c>
      <c r="N185" s="120" t="str">
        <f t="shared" si="34"/>
        <v/>
      </c>
      <c r="O185" s="119">
        <f t="shared" si="35"/>
        <v>0</v>
      </c>
      <c r="P185" s="119"/>
      <c r="Q185" s="120" t="str">
        <f t="shared" si="36"/>
        <v/>
      </c>
      <c r="R185" s="120" t="str">
        <f t="shared" si="37"/>
        <v/>
      </c>
      <c r="S185" s="119" t="str">
        <f t="shared" si="38"/>
        <v/>
      </c>
      <c r="T185" s="119" t="str">
        <f t="shared" si="39"/>
        <v/>
      </c>
      <c r="U185" s="119" t="str">
        <f t="shared" si="40"/>
        <v/>
      </c>
      <c r="V185" s="119"/>
      <c r="W185" s="140" t="str">
        <f t="shared" si="41"/>
        <v>-</v>
      </c>
    </row>
    <row r="186" spans="1:23" s="58" customFormat="1" ht="75" x14ac:dyDescent="0.3">
      <c r="A186" s="124">
        <v>42541.502858796302</v>
      </c>
      <c r="B186" s="125">
        <v>1.8518518518518501E-4</v>
      </c>
      <c r="C186" s="117" t="s">
        <v>42</v>
      </c>
      <c r="D186" s="117" t="s">
        <v>163</v>
      </c>
      <c r="E186" s="117" t="s">
        <v>46</v>
      </c>
      <c r="F186" s="142" t="s">
        <v>164</v>
      </c>
      <c r="G186" s="146" t="s">
        <v>450</v>
      </c>
      <c r="H186" s="134" t="str">
        <f t="shared" si="28"/>
        <v/>
      </c>
      <c r="I186" s="134" t="str">
        <f t="shared" si="29"/>
        <v>-</v>
      </c>
      <c r="J186" s="134" t="str">
        <f t="shared" si="30"/>
        <v/>
      </c>
      <c r="K186" s="119" t="str">
        <f t="shared" si="31"/>
        <v/>
      </c>
      <c r="L186" s="119" t="str">
        <f t="shared" si="32"/>
        <v/>
      </c>
      <c r="M186" s="119">
        <f t="shared" si="33"/>
        <v>0</v>
      </c>
      <c r="N186" s="120" t="str">
        <f t="shared" si="34"/>
        <v/>
      </c>
      <c r="O186" s="119">
        <f t="shared" si="35"/>
        <v>0</v>
      </c>
      <c r="P186" s="119"/>
      <c r="Q186" s="120" t="str">
        <f t="shared" si="36"/>
        <v/>
      </c>
      <c r="R186" s="120" t="str">
        <f t="shared" si="37"/>
        <v/>
      </c>
      <c r="S186" s="119" t="str">
        <f t="shared" si="38"/>
        <v/>
      </c>
      <c r="T186" s="119" t="str">
        <f t="shared" si="39"/>
        <v/>
      </c>
      <c r="U186" s="119" t="str">
        <f t="shared" si="40"/>
        <v/>
      </c>
      <c r="V186" s="119"/>
      <c r="W186" s="140" t="str">
        <f t="shared" si="41"/>
        <v>-</v>
      </c>
    </row>
    <row r="187" spans="1:23" s="58" customFormat="1" ht="237" customHeight="1" x14ac:dyDescent="0.3">
      <c r="A187" s="124">
        <v>42541.503043981502</v>
      </c>
      <c r="B187" s="125">
        <v>9.5138888888888894E-3</v>
      </c>
      <c r="C187" s="126">
        <v>0.100000000005821</v>
      </c>
      <c r="D187" s="117" t="s">
        <v>163</v>
      </c>
      <c r="E187" s="117" t="s">
        <v>44</v>
      </c>
      <c r="F187" s="142" t="s">
        <v>166</v>
      </c>
      <c r="G187" s="152" t="s">
        <v>451</v>
      </c>
      <c r="H187" s="134" t="str">
        <f t="shared" si="28"/>
        <v/>
      </c>
      <c r="I187" s="134" t="str">
        <f t="shared" si="29"/>
        <v>-</v>
      </c>
      <c r="J187" s="134">
        <f t="shared" si="30"/>
        <v>9.5138888888888894E-3</v>
      </c>
      <c r="K187" s="119" t="str">
        <f t="shared" si="31"/>
        <v/>
      </c>
      <c r="L187" s="119" t="str">
        <f t="shared" si="32"/>
        <v/>
      </c>
      <c r="M187" s="119">
        <f t="shared" si="33"/>
        <v>0</v>
      </c>
      <c r="N187" s="120" t="str">
        <f t="shared" si="34"/>
        <v/>
      </c>
      <c r="O187" s="119" t="str">
        <f t="shared" si="35"/>
        <v xml:space="preserve"> 14
</v>
      </c>
      <c r="P187" s="119"/>
      <c r="Q187" s="120" t="str">
        <f t="shared" si="36"/>
        <v/>
      </c>
      <c r="R187" s="120" t="str">
        <f t="shared" si="37"/>
        <v/>
      </c>
      <c r="S187" s="119" t="str">
        <f t="shared" si="38"/>
        <v/>
      </c>
      <c r="T187" s="119" t="str">
        <f t="shared" si="39"/>
        <v/>
      </c>
      <c r="U187" s="119" t="str">
        <f t="shared" si="40"/>
        <v/>
      </c>
      <c r="V187" s="119"/>
      <c r="W187" s="140" t="str">
        <f>IF(ISERR(FIND("Odomètre",$G187,1)),"-",MID($G187,FIND("Odomètre",$G187,1)+9,LEN($G187)-FIND("Odomètre",$G187,1)-8))</f>
        <v xml:space="preserve"> 164117.125</v>
      </c>
    </row>
    <row r="188" spans="1:23" s="58" customFormat="1" ht="75" x14ac:dyDescent="0.3">
      <c r="A188" s="124">
        <v>42541.512557870403</v>
      </c>
      <c r="B188" s="125">
        <v>6.2685185185185205E-2</v>
      </c>
      <c r="C188" s="126">
        <v>135.69999999998299</v>
      </c>
      <c r="D188" s="117" t="s">
        <v>156</v>
      </c>
      <c r="E188" s="117" t="s">
        <v>48</v>
      </c>
      <c r="F188" s="142" t="s">
        <v>42</v>
      </c>
      <c r="G188" s="146" t="s">
        <v>415</v>
      </c>
      <c r="H188" s="134" t="str">
        <f t="shared" si="28"/>
        <v/>
      </c>
      <c r="I188" s="134" t="str">
        <f t="shared" si="29"/>
        <v>-</v>
      </c>
      <c r="J188" s="134" t="str">
        <f t="shared" si="30"/>
        <v/>
      </c>
      <c r="K188" s="119" t="str">
        <f t="shared" si="31"/>
        <v/>
      </c>
      <c r="L188" s="119" t="str">
        <f t="shared" si="32"/>
        <v/>
      </c>
      <c r="M188" s="119">
        <f t="shared" si="33"/>
        <v>0</v>
      </c>
      <c r="N188" s="120" t="str">
        <f t="shared" si="34"/>
        <v/>
      </c>
      <c r="O188" s="119">
        <f t="shared" si="35"/>
        <v>0</v>
      </c>
      <c r="P188" s="119"/>
      <c r="Q188" s="120" t="str">
        <f t="shared" si="36"/>
        <v/>
      </c>
      <c r="R188" s="120" t="str">
        <f t="shared" si="37"/>
        <v/>
      </c>
      <c r="S188" s="119" t="str">
        <f t="shared" si="38"/>
        <v/>
      </c>
      <c r="T188" s="119" t="str">
        <f t="shared" si="39"/>
        <v/>
      </c>
      <c r="U188" s="119" t="str">
        <f t="shared" si="40"/>
        <v/>
      </c>
      <c r="V188" s="119"/>
      <c r="W188" s="140" t="str">
        <f>IF(ISERR(FIND("Odomètre",$G188,1)),"-",MID($G188,FIND("Odomètre",$G188,1)+9,LEN($G188)-FIND("Odomètre",$G188,1)-8))</f>
        <v>-</v>
      </c>
    </row>
    <row r="189" spans="1:23" s="58" customFormat="1" ht="60" x14ac:dyDescent="0.3">
      <c r="A189" s="124">
        <v>42541.575243055602</v>
      </c>
      <c r="B189" s="125">
        <v>1.25115740740741E-2</v>
      </c>
      <c r="C189" s="126">
        <v>0.100000000005821</v>
      </c>
      <c r="D189" s="117" t="s">
        <v>167</v>
      </c>
      <c r="E189" s="117" t="s">
        <v>50</v>
      </c>
      <c r="F189" s="142" t="s">
        <v>42</v>
      </c>
      <c r="G189" s="146" t="s">
        <v>416</v>
      </c>
      <c r="H189" s="134" t="str">
        <f t="shared" si="28"/>
        <v/>
      </c>
      <c r="I189" s="134" t="str">
        <f t="shared" si="29"/>
        <v>-</v>
      </c>
      <c r="J189" s="134" t="str">
        <f t="shared" si="30"/>
        <v/>
      </c>
      <c r="K189" s="119" t="str">
        <f t="shared" si="31"/>
        <v/>
      </c>
      <c r="L189" s="119" t="str">
        <f t="shared" si="32"/>
        <v/>
      </c>
      <c r="M189" s="119">
        <f t="shared" si="33"/>
        <v>0</v>
      </c>
      <c r="N189" s="120" t="str">
        <f t="shared" si="34"/>
        <v/>
      </c>
      <c r="O189" s="119">
        <f t="shared" si="35"/>
        <v>0</v>
      </c>
      <c r="P189" s="119"/>
      <c r="Q189" s="120" t="str">
        <f t="shared" si="36"/>
        <v/>
      </c>
      <c r="R189" s="120" t="str">
        <f t="shared" si="37"/>
        <v/>
      </c>
      <c r="S189" s="119" t="str">
        <f t="shared" si="38"/>
        <v/>
      </c>
      <c r="T189" s="119" t="str">
        <f t="shared" si="39"/>
        <v/>
      </c>
      <c r="U189" s="119" t="str">
        <f t="shared" si="40"/>
        <v/>
      </c>
      <c r="V189" s="119"/>
      <c r="W189" s="140" t="str">
        <f t="shared" ref="W131:W194" si="42">IF(ISERROR(SEARCH("Voyage:Oversize",$G189)),"",C189)</f>
        <v/>
      </c>
    </row>
    <row r="190" spans="1:23" s="58" customFormat="1" ht="60" x14ac:dyDescent="0.3">
      <c r="A190" s="124">
        <v>42541.587754629603</v>
      </c>
      <c r="B190" s="125">
        <v>3.15972222222222E-3</v>
      </c>
      <c r="C190" s="126">
        <v>1.6000000000058201</v>
      </c>
      <c r="D190" s="117" t="s">
        <v>167</v>
      </c>
      <c r="E190" s="117" t="s">
        <v>48</v>
      </c>
      <c r="F190" s="142" t="s">
        <v>42</v>
      </c>
      <c r="G190" s="146" t="s">
        <v>415</v>
      </c>
      <c r="H190" s="134" t="str">
        <f t="shared" si="28"/>
        <v/>
      </c>
      <c r="I190" s="134" t="str">
        <f t="shared" si="29"/>
        <v>-</v>
      </c>
      <c r="J190" s="134" t="str">
        <f t="shared" si="30"/>
        <v/>
      </c>
      <c r="K190" s="119" t="str">
        <f t="shared" si="31"/>
        <v/>
      </c>
      <c r="L190" s="119" t="str">
        <f t="shared" si="32"/>
        <v/>
      </c>
      <c r="M190" s="119">
        <f t="shared" si="33"/>
        <v>0</v>
      </c>
      <c r="N190" s="120" t="str">
        <f t="shared" si="34"/>
        <v/>
      </c>
      <c r="O190" s="119">
        <f t="shared" si="35"/>
        <v>0</v>
      </c>
      <c r="P190" s="119"/>
      <c r="Q190" s="120" t="str">
        <f t="shared" si="36"/>
        <v/>
      </c>
      <c r="R190" s="120" t="str">
        <f t="shared" si="37"/>
        <v/>
      </c>
      <c r="S190" s="119" t="str">
        <f t="shared" si="38"/>
        <v/>
      </c>
      <c r="T190" s="119" t="str">
        <f t="shared" si="39"/>
        <v/>
      </c>
      <c r="U190" s="119" t="str">
        <f t="shared" si="40"/>
        <v/>
      </c>
      <c r="V190" s="119"/>
      <c r="W190" s="140" t="str">
        <f t="shared" si="42"/>
        <v/>
      </c>
    </row>
    <row r="191" spans="1:23" s="58" customFormat="1" ht="45" x14ac:dyDescent="0.3">
      <c r="A191" s="124">
        <v>42541.590914351902</v>
      </c>
      <c r="B191" s="125">
        <v>1.5972222222222199E-3</v>
      </c>
      <c r="C191" s="126">
        <v>0.19999999998253801</v>
      </c>
      <c r="D191" s="117" t="s">
        <v>168</v>
      </c>
      <c r="E191" s="117" t="s">
        <v>50</v>
      </c>
      <c r="F191" s="142" t="s">
        <v>42</v>
      </c>
      <c r="G191" s="146" t="s">
        <v>416</v>
      </c>
      <c r="H191" s="134" t="str">
        <f t="shared" si="28"/>
        <v/>
      </c>
      <c r="I191" s="134" t="str">
        <f t="shared" si="29"/>
        <v>-</v>
      </c>
      <c r="J191" s="134" t="str">
        <f t="shared" si="30"/>
        <v/>
      </c>
      <c r="K191" s="119" t="str">
        <f t="shared" si="31"/>
        <v/>
      </c>
      <c r="L191" s="119" t="str">
        <f t="shared" si="32"/>
        <v/>
      </c>
      <c r="M191" s="119">
        <f t="shared" si="33"/>
        <v>0</v>
      </c>
      <c r="N191" s="120" t="str">
        <f t="shared" si="34"/>
        <v/>
      </c>
      <c r="O191" s="119">
        <f t="shared" si="35"/>
        <v>0</v>
      </c>
      <c r="P191" s="119"/>
      <c r="Q191" s="120" t="str">
        <f t="shared" si="36"/>
        <v/>
      </c>
      <c r="R191" s="120" t="str">
        <f t="shared" si="37"/>
        <v/>
      </c>
      <c r="S191" s="119" t="str">
        <f t="shared" si="38"/>
        <v/>
      </c>
      <c r="T191" s="119" t="str">
        <f t="shared" si="39"/>
        <v/>
      </c>
      <c r="U191" s="119" t="str">
        <f t="shared" si="40"/>
        <v/>
      </c>
      <c r="V191" s="119"/>
      <c r="W191" s="140" t="str">
        <f t="shared" si="42"/>
        <v/>
      </c>
    </row>
    <row r="192" spans="1:23" s="58" customFormat="1" ht="45" x14ac:dyDescent="0.3">
      <c r="A192" s="124">
        <v>42541.592511574097</v>
      </c>
      <c r="B192" s="125">
        <v>8.1018518518518505E-4</v>
      </c>
      <c r="C192" s="126">
        <v>0.40000000002328301</v>
      </c>
      <c r="D192" s="117" t="s">
        <v>168</v>
      </c>
      <c r="E192" s="117" t="s">
        <v>48</v>
      </c>
      <c r="F192" s="142" t="s">
        <v>42</v>
      </c>
      <c r="G192" s="146" t="s">
        <v>415</v>
      </c>
      <c r="H192" s="134" t="str">
        <f t="shared" si="28"/>
        <v/>
      </c>
      <c r="I192" s="134" t="str">
        <f t="shared" si="29"/>
        <v>-</v>
      </c>
      <c r="J192" s="134" t="str">
        <f t="shared" si="30"/>
        <v/>
      </c>
      <c r="K192" s="119" t="str">
        <f t="shared" si="31"/>
        <v/>
      </c>
      <c r="L192" s="119" t="str">
        <f t="shared" si="32"/>
        <v/>
      </c>
      <c r="M192" s="119">
        <f t="shared" si="33"/>
        <v>0</v>
      </c>
      <c r="N192" s="120" t="str">
        <f t="shared" si="34"/>
        <v/>
      </c>
      <c r="O192" s="119">
        <f t="shared" si="35"/>
        <v>0</v>
      </c>
      <c r="P192" s="119"/>
      <c r="Q192" s="120" t="str">
        <f t="shared" si="36"/>
        <v/>
      </c>
      <c r="R192" s="120" t="str">
        <f t="shared" si="37"/>
        <v/>
      </c>
      <c r="S192" s="119" t="str">
        <f t="shared" si="38"/>
        <v/>
      </c>
      <c r="T192" s="119" t="str">
        <f t="shared" si="39"/>
        <v/>
      </c>
      <c r="U192" s="119" t="str">
        <f t="shared" si="40"/>
        <v/>
      </c>
      <c r="V192" s="119"/>
      <c r="W192" s="140" t="str">
        <f t="shared" si="42"/>
        <v/>
      </c>
    </row>
    <row r="193" spans="1:23" s="58" customFormat="1" ht="75" x14ac:dyDescent="0.3">
      <c r="A193" s="124">
        <v>42541.593321759297</v>
      </c>
      <c r="B193" s="125">
        <v>7.0601851851851804E-4</v>
      </c>
      <c r="C193" s="126">
        <v>0.19999999998253801</v>
      </c>
      <c r="D193" s="117" t="s">
        <v>169</v>
      </c>
      <c r="E193" s="117" t="s">
        <v>73</v>
      </c>
      <c r="F193" s="142" t="s">
        <v>42</v>
      </c>
      <c r="G193" s="146" t="s">
        <v>423</v>
      </c>
      <c r="H193" s="134" t="str">
        <f t="shared" si="28"/>
        <v/>
      </c>
      <c r="I193" s="134" t="str">
        <f t="shared" si="29"/>
        <v>-</v>
      </c>
      <c r="J193" s="134" t="str">
        <f t="shared" si="30"/>
        <v/>
      </c>
      <c r="K193" s="119" t="str">
        <f t="shared" si="31"/>
        <v/>
      </c>
      <c r="L193" s="119" t="str">
        <f t="shared" si="32"/>
        <v/>
      </c>
      <c r="M193" s="119">
        <f t="shared" si="33"/>
        <v>0</v>
      </c>
      <c r="N193" s="120" t="str">
        <f t="shared" si="34"/>
        <v/>
      </c>
      <c r="O193" s="119">
        <f t="shared" si="35"/>
        <v>0</v>
      </c>
      <c r="P193" s="119"/>
      <c r="Q193" s="120" t="str">
        <f t="shared" si="36"/>
        <v/>
      </c>
      <c r="R193" s="120" t="str">
        <f t="shared" si="37"/>
        <v/>
      </c>
      <c r="S193" s="119" t="str">
        <f t="shared" si="38"/>
        <v/>
      </c>
      <c r="T193" s="119" t="str">
        <f t="shared" si="39"/>
        <v/>
      </c>
      <c r="U193" s="119" t="str">
        <f t="shared" si="40"/>
        <v/>
      </c>
      <c r="V193" s="119"/>
      <c r="W193" s="140" t="str">
        <f t="shared" si="42"/>
        <v/>
      </c>
    </row>
    <row r="194" spans="1:23" s="58" customFormat="1" ht="75" x14ac:dyDescent="0.3">
      <c r="A194" s="124">
        <v>42541.594027777799</v>
      </c>
      <c r="B194" s="125">
        <v>0.116458333333333</v>
      </c>
      <c r="C194" s="126">
        <v>235.5</v>
      </c>
      <c r="D194" s="117" t="s">
        <v>169</v>
      </c>
      <c r="E194" s="117" t="s">
        <v>48</v>
      </c>
      <c r="F194" s="142" t="s">
        <v>42</v>
      </c>
      <c r="G194" s="146" t="s">
        <v>415</v>
      </c>
      <c r="H194" s="134" t="str">
        <f t="shared" si="28"/>
        <v/>
      </c>
      <c r="I194" s="134" t="str">
        <f t="shared" si="29"/>
        <v>-</v>
      </c>
      <c r="J194" s="134" t="str">
        <f t="shared" si="30"/>
        <v/>
      </c>
      <c r="K194" s="119" t="str">
        <f t="shared" si="31"/>
        <v/>
      </c>
      <c r="L194" s="119" t="str">
        <f t="shared" si="32"/>
        <v/>
      </c>
      <c r="M194" s="119">
        <f t="shared" si="33"/>
        <v>0</v>
      </c>
      <c r="N194" s="120" t="str">
        <f t="shared" si="34"/>
        <v/>
      </c>
      <c r="O194" s="119">
        <f t="shared" si="35"/>
        <v>0</v>
      </c>
      <c r="P194" s="119"/>
      <c r="Q194" s="120" t="str">
        <f t="shared" si="36"/>
        <v/>
      </c>
      <c r="R194" s="120" t="str">
        <f t="shared" si="37"/>
        <v/>
      </c>
      <c r="S194" s="119" t="str">
        <f t="shared" si="38"/>
        <v/>
      </c>
      <c r="T194" s="119" t="str">
        <f t="shared" si="39"/>
        <v/>
      </c>
      <c r="U194" s="119" t="str">
        <f t="shared" si="40"/>
        <v/>
      </c>
      <c r="V194" s="119"/>
      <c r="W194" s="140" t="str">
        <f t="shared" si="42"/>
        <v/>
      </c>
    </row>
    <row r="195" spans="1:23" s="58" customFormat="1" ht="60" x14ac:dyDescent="0.3">
      <c r="A195" s="124">
        <v>42541.7104861111</v>
      </c>
      <c r="B195" s="125">
        <v>5.2511574074074099E-2</v>
      </c>
      <c r="C195" s="117" t="s">
        <v>42</v>
      </c>
      <c r="D195" s="117" t="s">
        <v>170</v>
      </c>
      <c r="E195" s="117" t="s">
        <v>50</v>
      </c>
      <c r="F195" s="142" t="s">
        <v>42</v>
      </c>
      <c r="G195" s="146" t="s">
        <v>416</v>
      </c>
      <c r="H195" s="134" t="str">
        <f t="shared" ref="H195:H258" si="43">IF(ISERROR(SEARCH("ATTENTE",$G195)),"",$B195)</f>
        <v/>
      </c>
      <c r="I195" s="134" t="str">
        <f t="shared" ref="I195:I258" si="44">IF(COUNTIF($G195,"*Formation*")+COUNTIF(G195,"*travail de cours*")+COUNTIF(G195,"*réunion*")+COUNTIF(G195,"*escorte routière*")+COUNTIF(G195,"*courte distance*")&gt;0,B195,"-")</f>
        <v>-</v>
      </c>
      <c r="J195" s="134" t="str">
        <f t="shared" ref="J195:J258" si="45">IF(ISERROR(SEARCH("superload: True",$G195)),"",$B195)</f>
        <v/>
      </c>
      <c r="K195" s="119" t="str">
        <f t="shared" ref="K195:K258" si="46">IF(ISERROR(SEARCH("Douane: True",$G195)),"",1)</f>
        <v/>
      </c>
      <c r="L195" s="119" t="str">
        <f t="shared" ref="L195:L258" si="47">IF(ISERROR(SEARCH("transport explosif",$G195)),"",1)</f>
        <v/>
      </c>
      <c r="M195" s="119">
        <f t="shared" ref="M195:M236" si="48">IF(COUNTIF($G195,"*toile: true*"),1,0)+IF(COUNTIF(G195,"*charge*"),1,0)+IF(COUNTIF(G195,"*déchargr*"),1,0)</f>
        <v>0</v>
      </c>
      <c r="N195" s="120" t="str">
        <f t="shared" ref="N195:N258" si="49">IF(ISERROR(SEARCH("TWIC: True",$G195)),"",1)</f>
        <v/>
      </c>
      <c r="O195" s="119">
        <f t="shared" ref="O195:P258" si="50">IFERROR(MID($G195,FIND("Largeur pi-po",$G195,1)+14,FIND("Longueur pi-po",$G195,1)-FIND("Largeur pi-po",$G195,1)-14),)</f>
        <v>0</v>
      </c>
      <c r="P195" s="119"/>
      <c r="Q195" s="120" t="str">
        <f t="shared" ref="Q195:Q258" si="51">IF(ISERROR(SEARCH("Surdimensionné",$G195)),"",1)</f>
        <v/>
      </c>
      <c r="R195" s="120" t="str">
        <f t="shared" ref="R195:R258" si="52">IF(ISERROR(SEARCH("PRIME N.Y:True",$G195)),"",1)</f>
        <v/>
      </c>
      <c r="S195" s="119" t="str">
        <f t="shared" ref="S195:S258" si="53">IF(ISERROR(SEARCH("Journée non complète",$G195)),"",1)</f>
        <v/>
      </c>
      <c r="T195" s="119" t="str">
        <f t="shared" ref="T195:T258" si="54">IF(ISERROR(SEARCH("1 Journée compète semaine",$G195)),"",1)</f>
        <v/>
      </c>
      <c r="U195" s="119" t="str">
        <f t="shared" ref="U195:U258" si="55">IF(ISERROR(SEARCH("Fin de semaine",$G195)),"",1)</f>
        <v/>
      </c>
      <c r="V195" s="119"/>
      <c r="W195" s="140" t="str">
        <f t="shared" ref="W195:W258" si="56">IF(ISERROR(SEARCH("Voyage:Oversize",$G195)),"",C195)</f>
        <v/>
      </c>
    </row>
    <row r="196" spans="1:23" s="58" customFormat="1" ht="60" x14ac:dyDescent="0.3">
      <c r="A196" s="124">
        <v>42541.762997685197</v>
      </c>
      <c r="B196" s="125">
        <v>7.5879629629629602E-2</v>
      </c>
      <c r="C196" s="126">
        <v>141.70000000001201</v>
      </c>
      <c r="D196" s="117" t="s">
        <v>170</v>
      </c>
      <c r="E196" s="117" t="s">
        <v>48</v>
      </c>
      <c r="F196" s="142" t="s">
        <v>42</v>
      </c>
      <c r="G196" s="146" t="s">
        <v>415</v>
      </c>
      <c r="H196" s="134" t="str">
        <f t="shared" si="43"/>
        <v/>
      </c>
      <c r="I196" s="134" t="str">
        <f t="shared" si="44"/>
        <v>-</v>
      </c>
      <c r="J196" s="134" t="str">
        <f t="shared" si="45"/>
        <v/>
      </c>
      <c r="K196" s="119" t="str">
        <f t="shared" si="46"/>
        <v/>
      </c>
      <c r="L196" s="119" t="str">
        <f t="shared" si="47"/>
        <v/>
      </c>
      <c r="M196" s="119">
        <f t="shared" si="48"/>
        <v>0</v>
      </c>
      <c r="N196" s="120" t="str">
        <f t="shared" si="49"/>
        <v/>
      </c>
      <c r="O196" s="119">
        <f t="shared" si="50"/>
        <v>0</v>
      </c>
      <c r="P196" s="119"/>
      <c r="Q196" s="120" t="str">
        <f t="shared" si="51"/>
        <v/>
      </c>
      <c r="R196" s="120" t="str">
        <f t="shared" si="52"/>
        <v/>
      </c>
      <c r="S196" s="119" t="str">
        <f t="shared" si="53"/>
        <v/>
      </c>
      <c r="T196" s="119" t="str">
        <f t="shared" si="54"/>
        <v/>
      </c>
      <c r="U196" s="119" t="str">
        <f t="shared" si="55"/>
        <v/>
      </c>
      <c r="V196" s="119"/>
      <c r="W196" s="140" t="str">
        <f t="shared" si="56"/>
        <v/>
      </c>
    </row>
    <row r="197" spans="1:23" s="58" customFormat="1" ht="90" x14ac:dyDescent="0.3">
      <c r="A197" s="124">
        <v>42541.838877314804</v>
      </c>
      <c r="B197" s="125">
        <v>5.1782407407407402E-2</v>
      </c>
      <c r="C197" s="117" t="s">
        <v>42</v>
      </c>
      <c r="D197" s="117" t="s">
        <v>171</v>
      </c>
      <c r="E197" s="117" t="s">
        <v>50</v>
      </c>
      <c r="F197" s="142" t="s">
        <v>42</v>
      </c>
      <c r="G197" s="146" t="s">
        <v>416</v>
      </c>
      <c r="H197" s="134" t="str">
        <f t="shared" si="43"/>
        <v/>
      </c>
      <c r="I197" s="134" t="str">
        <f t="shared" si="44"/>
        <v>-</v>
      </c>
      <c r="J197" s="134" t="str">
        <f t="shared" si="45"/>
        <v/>
      </c>
      <c r="K197" s="119" t="str">
        <f t="shared" si="46"/>
        <v/>
      </c>
      <c r="L197" s="119" t="str">
        <f t="shared" si="47"/>
        <v/>
      </c>
      <c r="M197" s="119">
        <f t="shared" si="48"/>
        <v>0</v>
      </c>
      <c r="N197" s="120" t="str">
        <f t="shared" si="49"/>
        <v/>
      </c>
      <c r="O197" s="119">
        <f t="shared" si="50"/>
        <v>0</v>
      </c>
      <c r="P197" s="119"/>
      <c r="Q197" s="120" t="str">
        <f t="shared" si="51"/>
        <v/>
      </c>
      <c r="R197" s="120" t="str">
        <f t="shared" si="52"/>
        <v/>
      </c>
      <c r="S197" s="119" t="str">
        <f t="shared" si="53"/>
        <v/>
      </c>
      <c r="T197" s="119" t="str">
        <f t="shared" si="54"/>
        <v/>
      </c>
      <c r="U197" s="119" t="str">
        <f t="shared" si="55"/>
        <v/>
      </c>
      <c r="V197" s="119"/>
      <c r="W197" s="140" t="str">
        <f t="shared" si="56"/>
        <v/>
      </c>
    </row>
    <row r="198" spans="1:23" s="58" customFormat="1" ht="120" x14ac:dyDescent="0.3">
      <c r="A198" s="124">
        <v>42541.890659722201</v>
      </c>
      <c r="B198" s="125">
        <v>0.10934027777777799</v>
      </c>
      <c r="C198" s="117" t="s">
        <v>42</v>
      </c>
      <c r="D198" s="117" t="s">
        <v>171</v>
      </c>
      <c r="E198" s="117" t="s">
        <v>76</v>
      </c>
      <c r="F198" s="142" t="s">
        <v>172</v>
      </c>
      <c r="G198" s="146" t="s">
        <v>452</v>
      </c>
      <c r="H198" s="134">
        <f t="shared" si="43"/>
        <v>0.10934027777777799</v>
      </c>
      <c r="I198" s="134" t="str">
        <f t="shared" si="44"/>
        <v>-</v>
      </c>
      <c r="J198" s="134" t="str">
        <f t="shared" si="45"/>
        <v/>
      </c>
      <c r="K198" s="119" t="str">
        <f t="shared" si="46"/>
        <v/>
      </c>
      <c r="L198" s="119" t="str">
        <f t="shared" si="47"/>
        <v/>
      </c>
      <c r="M198" s="119">
        <f t="shared" si="48"/>
        <v>0</v>
      </c>
      <c r="N198" s="120" t="str">
        <f t="shared" si="49"/>
        <v/>
      </c>
      <c r="O198" s="119">
        <f t="shared" si="50"/>
        <v>0</v>
      </c>
      <c r="P198" s="119"/>
      <c r="Q198" s="120">
        <f t="shared" si="51"/>
        <v>1</v>
      </c>
      <c r="R198" s="120" t="str">
        <f t="shared" si="52"/>
        <v/>
      </c>
      <c r="S198" s="119" t="str">
        <f t="shared" si="53"/>
        <v/>
      </c>
      <c r="T198" s="119" t="str">
        <f t="shared" si="54"/>
        <v/>
      </c>
      <c r="U198" s="119" t="str">
        <f t="shared" si="55"/>
        <v/>
      </c>
      <c r="V198" s="119"/>
      <c r="W198" s="140" t="str">
        <f t="shared" si="56"/>
        <v/>
      </c>
    </row>
    <row r="199" spans="1:23" s="58" customFormat="1" ht="18.75" x14ac:dyDescent="0.3">
      <c r="A199" s="127" t="s">
        <v>57</v>
      </c>
      <c r="B199" s="117" t="s">
        <v>57</v>
      </c>
      <c r="C199" s="117" t="s">
        <v>58</v>
      </c>
      <c r="D199" s="117"/>
      <c r="E199" s="117"/>
      <c r="F199" s="142"/>
      <c r="G199" s="146" t="s">
        <v>419</v>
      </c>
      <c r="H199" s="134" t="str">
        <f t="shared" si="43"/>
        <v/>
      </c>
      <c r="I199" s="134" t="str">
        <f t="shared" si="44"/>
        <v>-</v>
      </c>
      <c r="J199" s="134" t="str">
        <f t="shared" si="45"/>
        <v/>
      </c>
      <c r="K199" s="119" t="str">
        <f t="shared" si="46"/>
        <v/>
      </c>
      <c r="L199" s="119" t="str">
        <f t="shared" si="47"/>
        <v/>
      </c>
      <c r="M199" s="119">
        <f t="shared" si="48"/>
        <v>0</v>
      </c>
      <c r="N199" s="120" t="str">
        <f t="shared" si="49"/>
        <v/>
      </c>
      <c r="O199" s="119">
        <f t="shared" si="50"/>
        <v>0</v>
      </c>
      <c r="P199" s="119"/>
      <c r="Q199" s="120" t="str">
        <f t="shared" si="51"/>
        <v/>
      </c>
      <c r="R199" s="120" t="str">
        <f t="shared" si="52"/>
        <v/>
      </c>
      <c r="S199" s="119" t="str">
        <f t="shared" si="53"/>
        <v/>
      </c>
      <c r="T199" s="119" t="str">
        <f t="shared" si="54"/>
        <v/>
      </c>
      <c r="U199" s="119" t="str">
        <f t="shared" si="55"/>
        <v/>
      </c>
      <c r="V199" s="119"/>
      <c r="W199" s="140" t="str">
        <f t="shared" si="56"/>
        <v/>
      </c>
    </row>
    <row r="200" spans="1:23" s="58" customFormat="1" ht="90" x14ac:dyDescent="0.3">
      <c r="A200" s="122">
        <v>42542.307523148098</v>
      </c>
      <c r="B200" s="123"/>
      <c r="C200" s="123"/>
      <c r="D200" s="123" t="s">
        <v>171</v>
      </c>
      <c r="E200" s="123" t="s">
        <v>41</v>
      </c>
      <c r="F200" s="143" t="s">
        <v>42</v>
      </c>
      <c r="G200" s="146" t="s">
        <v>411</v>
      </c>
      <c r="H200" s="134" t="str">
        <f t="shared" si="43"/>
        <v/>
      </c>
      <c r="I200" s="134" t="str">
        <f t="shared" si="44"/>
        <v>-</v>
      </c>
      <c r="J200" s="134" t="str">
        <f t="shared" si="45"/>
        <v/>
      </c>
      <c r="K200" s="119" t="str">
        <f t="shared" si="46"/>
        <v/>
      </c>
      <c r="L200" s="119" t="str">
        <f t="shared" si="47"/>
        <v/>
      </c>
      <c r="M200" s="119">
        <f t="shared" si="48"/>
        <v>0</v>
      </c>
      <c r="N200" s="120" t="str">
        <f t="shared" si="49"/>
        <v/>
      </c>
      <c r="O200" s="119">
        <f t="shared" si="50"/>
        <v>0</v>
      </c>
      <c r="P200" s="119"/>
      <c r="Q200" s="120" t="str">
        <f t="shared" si="51"/>
        <v/>
      </c>
      <c r="R200" s="120" t="str">
        <f t="shared" si="52"/>
        <v/>
      </c>
      <c r="S200" s="119" t="str">
        <f t="shared" si="53"/>
        <v/>
      </c>
      <c r="T200" s="119" t="str">
        <f t="shared" si="54"/>
        <v/>
      </c>
      <c r="U200" s="119" t="str">
        <f t="shared" si="55"/>
        <v/>
      </c>
      <c r="V200" s="119"/>
      <c r="W200" s="140" t="str">
        <f t="shared" si="56"/>
        <v/>
      </c>
    </row>
    <row r="201" spans="1:23" s="58" customFormat="1" ht="165" x14ac:dyDescent="0.3">
      <c r="A201" s="124">
        <v>42542.335659722201</v>
      </c>
      <c r="B201" s="125">
        <v>1.0069444444444401E-3</v>
      </c>
      <c r="C201" s="117" t="s">
        <v>42</v>
      </c>
      <c r="D201" s="117" t="s">
        <v>171</v>
      </c>
      <c r="E201" s="117" t="s">
        <v>44</v>
      </c>
      <c r="F201" s="142" t="s">
        <v>173</v>
      </c>
      <c r="G201" s="146" t="s">
        <v>453</v>
      </c>
      <c r="H201" s="134" t="str">
        <f t="shared" si="43"/>
        <v/>
      </c>
      <c r="I201" s="134" t="str">
        <f t="shared" si="44"/>
        <v>-</v>
      </c>
      <c r="J201" s="134" t="str">
        <f t="shared" si="45"/>
        <v/>
      </c>
      <c r="K201" s="119" t="str">
        <f t="shared" si="46"/>
        <v/>
      </c>
      <c r="L201" s="119" t="str">
        <f t="shared" si="47"/>
        <v/>
      </c>
      <c r="M201" s="119">
        <f t="shared" si="48"/>
        <v>0</v>
      </c>
      <c r="N201" s="120" t="str">
        <f t="shared" si="49"/>
        <v/>
      </c>
      <c r="O201" s="119" t="str">
        <f t="shared" si="50"/>
        <v xml:space="preserve"> 14
</v>
      </c>
      <c r="P201" s="119"/>
      <c r="Q201" s="120" t="str">
        <f t="shared" si="51"/>
        <v/>
      </c>
      <c r="R201" s="120" t="str">
        <f t="shared" si="52"/>
        <v/>
      </c>
      <c r="S201" s="119" t="str">
        <f t="shared" si="53"/>
        <v/>
      </c>
      <c r="T201" s="119" t="str">
        <f t="shared" si="54"/>
        <v/>
      </c>
      <c r="U201" s="119" t="str">
        <f t="shared" si="55"/>
        <v/>
      </c>
      <c r="V201" s="119"/>
      <c r="W201" s="140" t="str">
        <f t="shared" si="56"/>
        <v/>
      </c>
    </row>
    <row r="202" spans="1:23" s="58" customFormat="1" ht="90" x14ac:dyDescent="0.3">
      <c r="A202" s="124">
        <v>42542.336666666699</v>
      </c>
      <c r="B202" s="125">
        <v>2.7777777777777799E-4</v>
      </c>
      <c r="C202" s="117" t="s">
        <v>42</v>
      </c>
      <c r="D202" s="117" t="s">
        <v>171</v>
      </c>
      <c r="E202" s="117" t="s">
        <v>44</v>
      </c>
      <c r="F202" s="142" t="s">
        <v>164</v>
      </c>
      <c r="G202" s="146" t="s">
        <v>448</v>
      </c>
      <c r="H202" s="134" t="str">
        <f t="shared" si="43"/>
        <v/>
      </c>
      <c r="I202" s="134" t="str">
        <f t="shared" si="44"/>
        <v>-</v>
      </c>
      <c r="J202" s="134" t="str">
        <f t="shared" si="45"/>
        <v/>
      </c>
      <c r="K202" s="119" t="str">
        <f t="shared" si="46"/>
        <v/>
      </c>
      <c r="L202" s="119" t="str">
        <f t="shared" si="47"/>
        <v/>
      </c>
      <c r="M202" s="119">
        <f t="shared" si="48"/>
        <v>0</v>
      </c>
      <c r="N202" s="120" t="str">
        <f t="shared" si="49"/>
        <v/>
      </c>
      <c r="O202" s="119">
        <f t="shared" si="50"/>
        <v>0</v>
      </c>
      <c r="P202" s="119"/>
      <c r="Q202" s="120" t="str">
        <f t="shared" si="51"/>
        <v/>
      </c>
      <c r="R202" s="120" t="str">
        <f t="shared" si="52"/>
        <v/>
      </c>
      <c r="S202" s="119" t="str">
        <f t="shared" si="53"/>
        <v/>
      </c>
      <c r="T202" s="119" t="str">
        <f t="shared" si="54"/>
        <v/>
      </c>
      <c r="U202" s="119" t="str">
        <f t="shared" si="55"/>
        <v/>
      </c>
      <c r="V202" s="119"/>
      <c r="W202" s="140" t="str">
        <f t="shared" si="56"/>
        <v/>
      </c>
    </row>
    <row r="203" spans="1:23" s="58" customFormat="1" ht="90" x14ac:dyDescent="0.3">
      <c r="A203" s="124">
        <v>42542.336944444403</v>
      </c>
      <c r="B203" s="125">
        <v>1.15740740740741E-4</v>
      </c>
      <c r="C203" s="117" t="s">
        <v>42</v>
      </c>
      <c r="D203" s="117" t="s">
        <v>171</v>
      </c>
      <c r="E203" s="117" t="s">
        <v>46</v>
      </c>
      <c r="F203" s="142" t="s">
        <v>165</v>
      </c>
      <c r="G203" s="146" t="s">
        <v>449</v>
      </c>
      <c r="H203" s="134" t="str">
        <f t="shared" si="43"/>
        <v/>
      </c>
      <c r="I203" s="134" t="str">
        <f t="shared" si="44"/>
        <v>-</v>
      </c>
      <c r="J203" s="134" t="str">
        <f t="shared" si="45"/>
        <v/>
      </c>
      <c r="K203" s="119" t="str">
        <f t="shared" si="46"/>
        <v/>
      </c>
      <c r="L203" s="119" t="str">
        <f t="shared" si="47"/>
        <v/>
      </c>
      <c r="M203" s="119">
        <f t="shared" si="48"/>
        <v>0</v>
      </c>
      <c r="N203" s="120" t="str">
        <f t="shared" si="49"/>
        <v/>
      </c>
      <c r="O203" s="119">
        <f t="shared" si="50"/>
        <v>0</v>
      </c>
      <c r="P203" s="119"/>
      <c r="Q203" s="120" t="str">
        <f t="shared" si="51"/>
        <v/>
      </c>
      <c r="R203" s="120" t="str">
        <f t="shared" si="52"/>
        <v/>
      </c>
      <c r="S203" s="119" t="str">
        <f t="shared" si="53"/>
        <v/>
      </c>
      <c r="T203" s="119" t="str">
        <f t="shared" si="54"/>
        <v/>
      </c>
      <c r="U203" s="119" t="str">
        <f t="shared" si="55"/>
        <v/>
      </c>
      <c r="V203" s="119"/>
      <c r="W203" s="140" t="str">
        <f t="shared" si="56"/>
        <v/>
      </c>
    </row>
    <row r="204" spans="1:23" s="58" customFormat="1" ht="90" x14ac:dyDescent="0.3">
      <c r="A204" s="124">
        <v>42542.3370601852</v>
      </c>
      <c r="B204" s="125">
        <v>5.3472222222222202E-3</v>
      </c>
      <c r="C204" s="126">
        <v>0.19999999998253801</v>
      </c>
      <c r="D204" s="117" t="s">
        <v>171</v>
      </c>
      <c r="E204" s="117" t="s">
        <v>46</v>
      </c>
      <c r="F204" s="142" t="s">
        <v>164</v>
      </c>
      <c r="G204" s="146" t="s">
        <v>450</v>
      </c>
      <c r="H204" s="134" t="str">
        <f t="shared" si="43"/>
        <v/>
      </c>
      <c r="I204" s="134" t="str">
        <f t="shared" si="44"/>
        <v>-</v>
      </c>
      <c r="J204" s="134" t="str">
        <f t="shared" si="45"/>
        <v/>
      </c>
      <c r="K204" s="119" t="str">
        <f t="shared" si="46"/>
        <v/>
      </c>
      <c r="L204" s="119" t="str">
        <f t="shared" si="47"/>
        <v/>
      </c>
      <c r="M204" s="119">
        <f t="shared" si="48"/>
        <v>0</v>
      </c>
      <c r="N204" s="120" t="str">
        <f t="shared" si="49"/>
        <v/>
      </c>
      <c r="O204" s="119">
        <f t="shared" si="50"/>
        <v>0</v>
      </c>
      <c r="P204" s="119"/>
      <c r="Q204" s="120" t="str">
        <f t="shared" si="51"/>
        <v/>
      </c>
      <c r="R204" s="120" t="str">
        <f t="shared" si="52"/>
        <v/>
      </c>
      <c r="S204" s="119" t="str">
        <f t="shared" si="53"/>
        <v/>
      </c>
      <c r="T204" s="119" t="str">
        <f t="shared" si="54"/>
        <v/>
      </c>
      <c r="U204" s="119" t="str">
        <f t="shared" si="55"/>
        <v/>
      </c>
      <c r="V204" s="119"/>
      <c r="W204" s="140" t="str">
        <f t="shared" si="56"/>
        <v/>
      </c>
    </row>
    <row r="205" spans="1:23" s="58" customFormat="1" ht="90" x14ac:dyDescent="0.3">
      <c r="A205" s="124">
        <v>42542.342407407399</v>
      </c>
      <c r="B205" s="125">
        <v>3.5196759259259303E-2</v>
      </c>
      <c r="C205" s="126">
        <v>80.400000000023297</v>
      </c>
      <c r="D205" s="117" t="s">
        <v>171</v>
      </c>
      <c r="E205" s="117" t="s">
        <v>48</v>
      </c>
      <c r="F205" s="142" t="s">
        <v>42</v>
      </c>
      <c r="G205" s="146" t="s">
        <v>415</v>
      </c>
      <c r="H205" s="134" t="str">
        <f t="shared" si="43"/>
        <v/>
      </c>
      <c r="I205" s="134" t="str">
        <f t="shared" si="44"/>
        <v>-</v>
      </c>
      <c r="J205" s="134" t="str">
        <f t="shared" si="45"/>
        <v/>
      </c>
      <c r="K205" s="119" t="str">
        <f t="shared" si="46"/>
        <v/>
      </c>
      <c r="L205" s="119" t="str">
        <f t="shared" si="47"/>
        <v/>
      </c>
      <c r="M205" s="119">
        <f t="shared" si="48"/>
        <v>0</v>
      </c>
      <c r="N205" s="120" t="str">
        <f t="shared" si="49"/>
        <v/>
      </c>
      <c r="O205" s="119">
        <f t="shared" si="50"/>
        <v>0</v>
      </c>
      <c r="P205" s="119"/>
      <c r="Q205" s="120" t="str">
        <f t="shared" si="51"/>
        <v/>
      </c>
      <c r="R205" s="120" t="str">
        <f t="shared" si="52"/>
        <v/>
      </c>
      <c r="S205" s="119" t="str">
        <f t="shared" si="53"/>
        <v/>
      </c>
      <c r="T205" s="119" t="str">
        <f t="shared" si="54"/>
        <v/>
      </c>
      <c r="U205" s="119" t="str">
        <f t="shared" si="55"/>
        <v/>
      </c>
      <c r="V205" s="119"/>
      <c r="W205" s="140" t="str">
        <f t="shared" si="56"/>
        <v/>
      </c>
    </row>
    <row r="206" spans="1:23" s="58" customFormat="1" ht="75" x14ac:dyDescent="0.3">
      <c r="A206" s="124">
        <v>42542.377604166701</v>
      </c>
      <c r="B206" s="125">
        <v>5.4282407407407404E-3</v>
      </c>
      <c r="C206" s="117" t="s">
        <v>42</v>
      </c>
      <c r="D206" s="117" t="s">
        <v>174</v>
      </c>
      <c r="E206" s="117" t="s">
        <v>50</v>
      </c>
      <c r="F206" s="142" t="s">
        <v>42</v>
      </c>
      <c r="G206" s="146" t="s">
        <v>416</v>
      </c>
      <c r="H206" s="134" t="str">
        <f t="shared" si="43"/>
        <v/>
      </c>
      <c r="I206" s="134" t="str">
        <f t="shared" si="44"/>
        <v>-</v>
      </c>
      <c r="J206" s="134" t="str">
        <f t="shared" si="45"/>
        <v/>
      </c>
      <c r="K206" s="119" t="str">
        <f t="shared" si="46"/>
        <v/>
      </c>
      <c r="L206" s="119" t="str">
        <f t="shared" si="47"/>
        <v/>
      </c>
      <c r="M206" s="119">
        <f t="shared" si="48"/>
        <v>0</v>
      </c>
      <c r="N206" s="120" t="str">
        <f t="shared" si="49"/>
        <v/>
      </c>
      <c r="O206" s="119">
        <f t="shared" si="50"/>
        <v>0</v>
      </c>
      <c r="P206" s="119"/>
      <c r="Q206" s="120" t="str">
        <f t="shared" si="51"/>
        <v/>
      </c>
      <c r="R206" s="120" t="str">
        <f t="shared" si="52"/>
        <v/>
      </c>
      <c r="S206" s="119" t="str">
        <f t="shared" si="53"/>
        <v/>
      </c>
      <c r="T206" s="119" t="str">
        <f t="shared" si="54"/>
        <v/>
      </c>
      <c r="U206" s="119" t="str">
        <f t="shared" si="55"/>
        <v/>
      </c>
      <c r="V206" s="119"/>
      <c r="W206" s="140" t="str">
        <f t="shared" si="56"/>
        <v/>
      </c>
    </row>
    <row r="207" spans="1:23" s="58" customFormat="1" ht="75" x14ac:dyDescent="0.3">
      <c r="A207" s="124">
        <v>42542.383032407401</v>
      </c>
      <c r="B207" s="125">
        <v>4.6238425925925898E-2</v>
      </c>
      <c r="C207" s="126">
        <v>94.199999999982495</v>
      </c>
      <c r="D207" s="117" t="s">
        <v>174</v>
      </c>
      <c r="E207" s="117" t="s">
        <v>48</v>
      </c>
      <c r="F207" s="142" t="s">
        <v>42</v>
      </c>
      <c r="G207" s="146" t="s">
        <v>415</v>
      </c>
      <c r="H207" s="134" t="str">
        <f t="shared" si="43"/>
        <v/>
      </c>
      <c r="I207" s="134" t="str">
        <f t="shared" si="44"/>
        <v>-</v>
      </c>
      <c r="J207" s="134" t="str">
        <f t="shared" si="45"/>
        <v/>
      </c>
      <c r="K207" s="119" t="str">
        <f t="shared" si="46"/>
        <v/>
      </c>
      <c r="L207" s="119" t="str">
        <f t="shared" si="47"/>
        <v/>
      </c>
      <c r="M207" s="119">
        <f t="shared" si="48"/>
        <v>0</v>
      </c>
      <c r="N207" s="120" t="str">
        <f t="shared" si="49"/>
        <v/>
      </c>
      <c r="O207" s="119">
        <f t="shared" si="50"/>
        <v>0</v>
      </c>
      <c r="P207" s="119"/>
      <c r="Q207" s="120" t="str">
        <f t="shared" si="51"/>
        <v/>
      </c>
      <c r="R207" s="120" t="str">
        <f t="shared" si="52"/>
        <v/>
      </c>
      <c r="S207" s="119" t="str">
        <f t="shared" si="53"/>
        <v/>
      </c>
      <c r="T207" s="119" t="str">
        <f t="shared" si="54"/>
        <v/>
      </c>
      <c r="U207" s="119" t="str">
        <f t="shared" si="55"/>
        <v/>
      </c>
      <c r="V207" s="119"/>
      <c r="W207" s="140" t="str">
        <f t="shared" si="56"/>
        <v/>
      </c>
    </row>
    <row r="208" spans="1:23" s="58" customFormat="1" ht="60" x14ac:dyDescent="0.3">
      <c r="A208" s="124">
        <v>42542.429270833301</v>
      </c>
      <c r="B208" s="125">
        <v>4.24768518518518E-2</v>
      </c>
      <c r="C208" s="126">
        <v>0.39999999999417901</v>
      </c>
      <c r="D208" s="117" t="s">
        <v>175</v>
      </c>
      <c r="E208" s="117" t="s">
        <v>50</v>
      </c>
      <c r="F208" s="142" t="s">
        <v>42</v>
      </c>
      <c r="G208" s="146" t="s">
        <v>416</v>
      </c>
      <c r="H208" s="134" t="str">
        <f t="shared" si="43"/>
        <v/>
      </c>
      <c r="I208" s="134" t="str">
        <f t="shared" si="44"/>
        <v>-</v>
      </c>
      <c r="J208" s="134" t="str">
        <f t="shared" si="45"/>
        <v/>
      </c>
      <c r="K208" s="119" t="str">
        <f t="shared" si="46"/>
        <v/>
      </c>
      <c r="L208" s="119" t="str">
        <f t="shared" si="47"/>
        <v/>
      </c>
      <c r="M208" s="119">
        <f t="shared" si="48"/>
        <v>0</v>
      </c>
      <c r="N208" s="120" t="str">
        <f t="shared" si="49"/>
        <v/>
      </c>
      <c r="O208" s="119">
        <f t="shared" si="50"/>
        <v>0</v>
      </c>
      <c r="P208" s="119"/>
      <c r="Q208" s="120" t="str">
        <f t="shared" si="51"/>
        <v/>
      </c>
      <c r="R208" s="120" t="str">
        <f t="shared" si="52"/>
        <v/>
      </c>
      <c r="S208" s="119" t="str">
        <f t="shared" si="53"/>
        <v/>
      </c>
      <c r="T208" s="119" t="str">
        <f t="shared" si="54"/>
        <v/>
      </c>
      <c r="U208" s="119" t="str">
        <f t="shared" si="55"/>
        <v/>
      </c>
      <c r="V208" s="119"/>
      <c r="W208" s="140" t="str">
        <f t="shared" si="56"/>
        <v/>
      </c>
    </row>
    <row r="209" spans="1:23" s="58" customFormat="1" ht="60" x14ac:dyDescent="0.3">
      <c r="A209" s="124">
        <v>42542.471747685202</v>
      </c>
      <c r="B209" s="125">
        <v>0.19378472222222201</v>
      </c>
      <c r="C209" s="126">
        <v>416.30000000001701</v>
      </c>
      <c r="D209" s="117" t="s">
        <v>176</v>
      </c>
      <c r="E209" s="117" t="s">
        <v>48</v>
      </c>
      <c r="F209" s="142" t="s">
        <v>42</v>
      </c>
      <c r="G209" s="146" t="s">
        <v>415</v>
      </c>
      <c r="H209" s="134" t="str">
        <f t="shared" si="43"/>
        <v/>
      </c>
      <c r="I209" s="134" t="str">
        <f t="shared" si="44"/>
        <v>-</v>
      </c>
      <c r="J209" s="134" t="str">
        <f t="shared" si="45"/>
        <v/>
      </c>
      <c r="K209" s="119" t="str">
        <f t="shared" si="46"/>
        <v/>
      </c>
      <c r="L209" s="119" t="str">
        <f t="shared" si="47"/>
        <v/>
      </c>
      <c r="M209" s="119">
        <f t="shared" si="48"/>
        <v>0</v>
      </c>
      <c r="N209" s="120" t="str">
        <f t="shared" si="49"/>
        <v/>
      </c>
      <c r="O209" s="119">
        <f t="shared" si="50"/>
        <v>0</v>
      </c>
      <c r="P209" s="119"/>
      <c r="Q209" s="120" t="str">
        <f t="shared" si="51"/>
        <v/>
      </c>
      <c r="R209" s="120" t="str">
        <f t="shared" si="52"/>
        <v/>
      </c>
      <c r="S209" s="119" t="str">
        <f t="shared" si="53"/>
        <v/>
      </c>
      <c r="T209" s="119" t="str">
        <f t="shared" si="54"/>
        <v/>
      </c>
      <c r="U209" s="119" t="str">
        <f t="shared" si="55"/>
        <v/>
      </c>
      <c r="V209" s="119"/>
      <c r="W209" s="140" t="str">
        <f t="shared" si="56"/>
        <v/>
      </c>
    </row>
    <row r="210" spans="1:23" s="58" customFormat="1" ht="75" x14ac:dyDescent="0.3">
      <c r="A210" s="124">
        <v>42542.665532407402</v>
      </c>
      <c r="B210" s="125">
        <v>5.07291666666667E-2</v>
      </c>
      <c r="C210" s="117" t="s">
        <v>42</v>
      </c>
      <c r="D210" s="117" t="s">
        <v>177</v>
      </c>
      <c r="E210" s="117" t="s">
        <v>50</v>
      </c>
      <c r="F210" s="142" t="s">
        <v>42</v>
      </c>
      <c r="G210" s="146" t="s">
        <v>416</v>
      </c>
      <c r="H210" s="134" t="str">
        <f t="shared" si="43"/>
        <v/>
      </c>
      <c r="I210" s="134" t="str">
        <f t="shared" si="44"/>
        <v>-</v>
      </c>
      <c r="J210" s="134" t="str">
        <f t="shared" si="45"/>
        <v/>
      </c>
      <c r="K210" s="119" t="str">
        <f t="shared" si="46"/>
        <v/>
      </c>
      <c r="L210" s="119" t="str">
        <f t="shared" si="47"/>
        <v/>
      </c>
      <c r="M210" s="119">
        <f t="shared" si="48"/>
        <v>0</v>
      </c>
      <c r="N210" s="120" t="str">
        <f t="shared" si="49"/>
        <v/>
      </c>
      <c r="O210" s="119">
        <f t="shared" si="50"/>
        <v>0</v>
      </c>
      <c r="P210" s="119"/>
      <c r="Q210" s="120" t="str">
        <f t="shared" si="51"/>
        <v/>
      </c>
      <c r="R210" s="120" t="str">
        <f t="shared" si="52"/>
        <v/>
      </c>
      <c r="S210" s="119" t="str">
        <f t="shared" si="53"/>
        <v/>
      </c>
      <c r="T210" s="119" t="str">
        <f t="shared" si="54"/>
        <v/>
      </c>
      <c r="U210" s="119" t="str">
        <f t="shared" si="55"/>
        <v/>
      </c>
      <c r="V210" s="119"/>
      <c r="W210" s="140" t="str">
        <f t="shared" si="56"/>
        <v/>
      </c>
    </row>
    <row r="211" spans="1:23" s="58" customFormat="1" ht="75" x14ac:dyDescent="0.3">
      <c r="A211" s="124">
        <v>42542.716261574104</v>
      </c>
      <c r="B211" s="125">
        <v>0.28373842592592602</v>
      </c>
      <c r="C211" s="117" t="s">
        <v>42</v>
      </c>
      <c r="D211" s="117" t="s">
        <v>177</v>
      </c>
      <c r="E211" s="117" t="s">
        <v>76</v>
      </c>
      <c r="F211" s="142" t="s">
        <v>178</v>
      </c>
      <c r="G211" s="146" t="s">
        <v>454</v>
      </c>
      <c r="H211" s="134">
        <f t="shared" si="43"/>
        <v>0.28373842592592602</v>
      </c>
      <c r="I211" s="134" t="str">
        <f t="shared" si="44"/>
        <v>-</v>
      </c>
      <c r="J211" s="134" t="str">
        <f t="shared" si="45"/>
        <v/>
      </c>
      <c r="K211" s="119" t="str">
        <f t="shared" si="46"/>
        <v/>
      </c>
      <c r="L211" s="119" t="str">
        <f t="shared" si="47"/>
        <v/>
      </c>
      <c r="M211" s="119">
        <f t="shared" si="48"/>
        <v>0</v>
      </c>
      <c r="N211" s="120" t="str">
        <f t="shared" si="49"/>
        <v/>
      </c>
      <c r="O211" s="119">
        <f t="shared" si="50"/>
        <v>0</v>
      </c>
      <c r="P211" s="119"/>
      <c r="Q211" s="120">
        <f t="shared" si="51"/>
        <v>1</v>
      </c>
      <c r="R211" s="120" t="str">
        <f t="shared" si="52"/>
        <v/>
      </c>
      <c r="S211" s="119" t="str">
        <f t="shared" si="53"/>
        <v/>
      </c>
      <c r="T211" s="119" t="str">
        <f t="shared" si="54"/>
        <v/>
      </c>
      <c r="U211" s="119" t="str">
        <f t="shared" si="55"/>
        <v/>
      </c>
      <c r="V211" s="119"/>
      <c r="W211" s="140" t="str">
        <f t="shared" si="56"/>
        <v/>
      </c>
    </row>
    <row r="212" spans="1:23" s="58" customFormat="1" ht="18.75" x14ac:dyDescent="0.3">
      <c r="A212" s="127" t="s">
        <v>57</v>
      </c>
      <c r="B212" s="117" t="s">
        <v>57</v>
      </c>
      <c r="C212" s="117" t="s">
        <v>58</v>
      </c>
      <c r="D212" s="117"/>
      <c r="E212" s="117"/>
      <c r="F212" s="142"/>
      <c r="G212" s="146" t="s">
        <v>419</v>
      </c>
      <c r="H212" s="134" t="str">
        <f t="shared" si="43"/>
        <v/>
      </c>
      <c r="I212" s="134" t="str">
        <f t="shared" si="44"/>
        <v>-</v>
      </c>
      <c r="J212" s="134" t="str">
        <f t="shared" si="45"/>
        <v/>
      </c>
      <c r="K212" s="119" t="str">
        <f t="shared" si="46"/>
        <v/>
      </c>
      <c r="L212" s="119" t="str">
        <f t="shared" si="47"/>
        <v/>
      </c>
      <c r="M212" s="119">
        <f t="shared" si="48"/>
        <v>0</v>
      </c>
      <c r="N212" s="120" t="str">
        <f t="shared" si="49"/>
        <v/>
      </c>
      <c r="O212" s="119">
        <f t="shared" si="50"/>
        <v>0</v>
      </c>
      <c r="P212" s="119"/>
      <c r="Q212" s="120" t="str">
        <f t="shared" si="51"/>
        <v/>
      </c>
      <c r="R212" s="120" t="str">
        <f t="shared" si="52"/>
        <v/>
      </c>
      <c r="S212" s="119" t="str">
        <f t="shared" si="53"/>
        <v/>
      </c>
      <c r="T212" s="119" t="str">
        <f t="shared" si="54"/>
        <v/>
      </c>
      <c r="U212" s="119" t="str">
        <f t="shared" si="55"/>
        <v/>
      </c>
      <c r="V212" s="119"/>
      <c r="W212" s="140" t="str">
        <f t="shared" si="56"/>
        <v/>
      </c>
    </row>
    <row r="213" spans="1:23" s="58" customFormat="1" ht="75" x14ac:dyDescent="0.3">
      <c r="A213" s="122">
        <v>42543.370057870401</v>
      </c>
      <c r="B213" s="123"/>
      <c r="C213" s="123"/>
      <c r="D213" s="123" t="s">
        <v>177</v>
      </c>
      <c r="E213" s="123" t="s">
        <v>41</v>
      </c>
      <c r="F213" s="143" t="s">
        <v>42</v>
      </c>
      <c r="G213" s="146" t="s">
        <v>411</v>
      </c>
      <c r="H213" s="134" t="str">
        <f t="shared" si="43"/>
        <v/>
      </c>
      <c r="I213" s="134" t="str">
        <f t="shared" si="44"/>
        <v>-</v>
      </c>
      <c r="J213" s="134" t="str">
        <f t="shared" si="45"/>
        <v/>
      </c>
      <c r="K213" s="119" t="str">
        <f t="shared" si="46"/>
        <v/>
      </c>
      <c r="L213" s="119" t="str">
        <f t="shared" si="47"/>
        <v/>
      </c>
      <c r="M213" s="119">
        <f t="shared" si="48"/>
        <v>0</v>
      </c>
      <c r="N213" s="120" t="str">
        <f t="shared" si="49"/>
        <v/>
      </c>
      <c r="O213" s="119">
        <f t="shared" si="50"/>
        <v>0</v>
      </c>
      <c r="P213" s="119"/>
      <c r="Q213" s="120" t="str">
        <f t="shared" si="51"/>
        <v/>
      </c>
      <c r="R213" s="120" t="str">
        <f t="shared" si="52"/>
        <v/>
      </c>
      <c r="S213" s="119" t="str">
        <f t="shared" si="53"/>
        <v/>
      </c>
      <c r="T213" s="119" t="str">
        <f t="shared" si="54"/>
        <v/>
      </c>
      <c r="U213" s="119" t="str">
        <f t="shared" si="55"/>
        <v/>
      </c>
      <c r="V213" s="119"/>
      <c r="W213" s="140" t="str">
        <f t="shared" si="56"/>
        <v/>
      </c>
    </row>
    <row r="214" spans="1:23" s="58" customFormat="1" ht="165" x14ac:dyDescent="0.3">
      <c r="A214" s="124">
        <v>42543.370405092603</v>
      </c>
      <c r="B214" s="125">
        <v>1.0069444444444401E-3</v>
      </c>
      <c r="C214" s="117" t="s">
        <v>42</v>
      </c>
      <c r="D214" s="117" t="s">
        <v>177</v>
      </c>
      <c r="E214" s="117" t="s">
        <v>44</v>
      </c>
      <c r="F214" s="142" t="s">
        <v>179</v>
      </c>
      <c r="G214" s="146" t="s">
        <v>455</v>
      </c>
      <c r="H214" s="134" t="str">
        <f t="shared" si="43"/>
        <v/>
      </c>
      <c r="I214" s="134" t="str">
        <f t="shared" si="44"/>
        <v>-</v>
      </c>
      <c r="J214" s="134" t="str">
        <f t="shared" si="45"/>
        <v/>
      </c>
      <c r="K214" s="119" t="str">
        <f t="shared" si="46"/>
        <v/>
      </c>
      <c r="L214" s="119" t="str">
        <f t="shared" si="47"/>
        <v/>
      </c>
      <c r="M214" s="119">
        <f t="shared" si="48"/>
        <v>0</v>
      </c>
      <c r="N214" s="120" t="str">
        <f t="shared" si="49"/>
        <v/>
      </c>
      <c r="O214" s="119" t="str">
        <f t="shared" si="50"/>
        <v xml:space="preserve"> 14
</v>
      </c>
      <c r="P214" s="119"/>
      <c r="Q214" s="120" t="str">
        <f t="shared" si="51"/>
        <v/>
      </c>
      <c r="R214" s="120" t="str">
        <f t="shared" si="52"/>
        <v/>
      </c>
      <c r="S214" s="119" t="str">
        <f t="shared" si="53"/>
        <v/>
      </c>
      <c r="T214" s="119" t="str">
        <f t="shared" si="54"/>
        <v/>
      </c>
      <c r="U214" s="119" t="str">
        <f t="shared" si="55"/>
        <v/>
      </c>
      <c r="V214" s="119"/>
      <c r="W214" s="140" t="str">
        <f t="shared" si="56"/>
        <v/>
      </c>
    </row>
    <row r="215" spans="1:23" s="58" customFormat="1" ht="75" x14ac:dyDescent="0.3">
      <c r="A215" s="124">
        <v>42543.371412036999</v>
      </c>
      <c r="B215" s="125">
        <v>3.5879629629629602E-4</v>
      </c>
      <c r="C215" s="117" t="s">
        <v>42</v>
      </c>
      <c r="D215" s="117" t="s">
        <v>177</v>
      </c>
      <c r="E215" s="117" t="s">
        <v>44</v>
      </c>
      <c r="F215" s="142" t="s">
        <v>164</v>
      </c>
      <c r="G215" s="146" t="s">
        <v>448</v>
      </c>
      <c r="H215" s="134" t="str">
        <f t="shared" si="43"/>
        <v/>
      </c>
      <c r="I215" s="134" t="str">
        <f t="shared" si="44"/>
        <v>-</v>
      </c>
      <c r="J215" s="134" t="str">
        <f t="shared" si="45"/>
        <v/>
      </c>
      <c r="K215" s="119" t="str">
        <f t="shared" si="46"/>
        <v/>
      </c>
      <c r="L215" s="119" t="str">
        <f t="shared" si="47"/>
        <v/>
      </c>
      <c r="M215" s="119">
        <f t="shared" si="48"/>
        <v>0</v>
      </c>
      <c r="N215" s="120" t="str">
        <f t="shared" si="49"/>
        <v/>
      </c>
      <c r="O215" s="119">
        <f t="shared" si="50"/>
        <v>0</v>
      </c>
      <c r="P215" s="119"/>
      <c r="Q215" s="120" t="str">
        <f t="shared" si="51"/>
        <v/>
      </c>
      <c r="R215" s="120" t="str">
        <f t="shared" si="52"/>
        <v/>
      </c>
      <c r="S215" s="119" t="str">
        <f t="shared" si="53"/>
        <v/>
      </c>
      <c r="T215" s="119" t="str">
        <f t="shared" si="54"/>
        <v/>
      </c>
      <c r="U215" s="119" t="str">
        <f t="shared" si="55"/>
        <v/>
      </c>
      <c r="V215" s="119"/>
      <c r="W215" s="140" t="str">
        <f t="shared" si="56"/>
        <v/>
      </c>
    </row>
    <row r="216" spans="1:23" s="58" customFormat="1" ht="75" x14ac:dyDescent="0.3">
      <c r="A216" s="124">
        <v>42543.371770833299</v>
      </c>
      <c r="B216" s="125">
        <v>1.50462962962963E-4</v>
      </c>
      <c r="C216" s="117" t="s">
        <v>42</v>
      </c>
      <c r="D216" s="117" t="s">
        <v>177</v>
      </c>
      <c r="E216" s="117" t="s">
        <v>46</v>
      </c>
      <c r="F216" s="142" t="s">
        <v>165</v>
      </c>
      <c r="G216" s="146" t="s">
        <v>449</v>
      </c>
      <c r="H216" s="134" t="str">
        <f t="shared" si="43"/>
        <v/>
      </c>
      <c r="I216" s="134" t="str">
        <f t="shared" si="44"/>
        <v>-</v>
      </c>
      <c r="J216" s="134" t="str">
        <f t="shared" si="45"/>
        <v/>
      </c>
      <c r="K216" s="119" t="str">
        <f t="shared" si="46"/>
        <v/>
      </c>
      <c r="L216" s="119" t="str">
        <f t="shared" si="47"/>
        <v/>
      </c>
      <c r="M216" s="119">
        <f t="shared" si="48"/>
        <v>0</v>
      </c>
      <c r="N216" s="120" t="str">
        <f t="shared" si="49"/>
        <v/>
      </c>
      <c r="O216" s="119">
        <f t="shared" si="50"/>
        <v>0</v>
      </c>
      <c r="P216" s="119"/>
      <c r="Q216" s="120" t="str">
        <f t="shared" si="51"/>
        <v/>
      </c>
      <c r="R216" s="120" t="str">
        <f t="shared" si="52"/>
        <v/>
      </c>
      <c r="S216" s="119" t="str">
        <f t="shared" si="53"/>
        <v/>
      </c>
      <c r="T216" s="119" t="str">
        <f t="shared" si="54"/>
        <v/>
      </c>
      <c r="U216" s="119" t="str">
        <f t="shared" si="55"/>
        <v/>
      </c>
      <c r="V216" s="119"/>
      <c r="W216" s="140" t="str">
        <f t="shared" si="56"/>
        <v/>
      </c>
    </row>
    <row r="217" spans="1:23" s="58" customFormat="1" ht="75" x14ac:dyDescent="0.3">
      <c r="A217" s="124">
        <v>42543.371921296297</v>
      </c>
      <c r="B217" s="125">
        <v>7.47685185185185E-3</v>
      </c>
      <c r="C217" s="126">
        <v>0.100000000005821</v>
      </c>
      <c r="D217" s="117" t="s">
        <v>177</v>
      </c>
      <c r="E217" s="117" t="s">
        <v>46</v>
      </c>
      <c r="F217" s="142" t="s">
        <v>164</v>
      </c>
      <c r="G217" s="146" t="s">
        <v>450</v>
      </c>
      <c r="H217" s="134" t="str">
        <f t="shared" si="43"/>
        <v/>
      </c>
      <c r="I217" s="134" t="str">
        <f t="shared" si="44"/>
        <v>-</v>
      </c>
      <c r="J217" s="134" t="str">
        <f t="shared" si="45"/>
        <v/>
      </c>
      <c r="K217" s="119" t="str">
        <f t="shared" si="46"/>
        <v/>
      </c>
      <c r="L217" s="119" t="str">
        <f t="shared" si="47"/>
        <v/>
      </c>
      <c r="M217" s="119">
        <f t="shared" si="48"/>
        <v>0</v>
      </c>
      <c r="N217" s="120" t="str">
        <f t="shared" si="49"/>
        <v/>
      </c>
      <c r="O217" s="119">
        <f t="shared" si="50"/>
        <v>0</v>
      </c>
      <c r="P217" s="119"/>
      <c r="Q217" s="120" t="str">
        <f t="shared" si="51"/>
        <v/>
      </c>
      <c r="R217" s="120" t="str">
        <f t="shared" si="52"/>
        <v/>
      </c>
      <c r="S217" s="119" t="str">
        <f t="shared" si="53"/>
        <v/>
      </c>
      <c r="T217" s="119" t="str">
        <f t="shared" si="54"/>
        <v/>
      </c>
      <c r="U217" s="119" t="str">
        <f t="shared" si="55"/>
        <v/>
      </c>
      <c r="V217" s="119"/>
      <c r="W217" s="140" t="str">
        <f t="shared" si="56"/>
        <v/>
      </c>
    </row>
    <row r="218" spans="1:23" s="58" customFormat="1" ht="75" x14ac:dyDescent="0.3">
      <c r="A218" s="124">
        <v>42543.379398148201</v>
      </c>
      <c r="B218" s="125">
        <v>5.6886574074074103E-2</v>
      </c>
      <c r="C218" s="126">
        <v>123.19999999998301</v>
      </c>
      <c r="D218" s="117" t="s">
        <v>180</v>
      </c>
      <c r="E218" s="117" t="s">
        <v>48</v>
      </c>
      <c r="F218" s="142" t="s">
        <v>42</v>
      </c>
      <c r="G218" s="146" t="s">
        <v>415</v>
      </c>
      <c r="H218" s="134" t="str">
        <f t="shared" si="43"/>
        <v/>
      </c>
      <c r="I218" s="134" t="str">
        <f t="shared" si="44"/>
        <v>-</v>
      </c>
      <c r="J218" s="134" t="str">
        <f t="shared" si="45"/>
        <v/>
      </c>
      <c r="K218" s="119" t="str">
        <f t="shared" si="46"/>
        <v/>
      </c>
      <c r="L218" s="119" t="str">
        <f t="shared" si="47"/>
        <v/>
      </c>
      <c r="M218" s="119">
        <f t="shared" si="48"/>
        <v>0</v>
      </c>
      <c r="N218" s="120" t="str">
        <f t="shared" si="49"/>
        <v/>
      </c>
      <c r="O218" s="119">
        <f t="shared" si="50"/>
        <v>0</v>
      </c>
      <c r="P218" s="119"/>
      <c r="Q218" s="120" t="str">
        <f t="shared" si="51"/>
        <v/>
      </c>
      <c r="R218" s="120" t="str">
        <f t="shared" si="52"/>
        <v/>
      </c>
      <c r="S218" s="119" t="str">
        <f t="shared" si="53"/>
        <v/>
      </c>
      <c r="T218" s="119" t="str">
        <f t="shared" si="54"/>
        <v/>
      </c>
      <c r="U218" s="119" t="str">
        <f t="shared" si="55"/>
        <v/>
      </c>
      <c r="V218" s="119"/>
      <c r="W218" s="140" t="str">
        <f t="shared" si="56"/>
        <v/>
      </c>
    </row>
    <row r="219" spans="1:23" s="58" customFormat="1" ht="60" x14ac:dyDescent="0.3">
      <c r="A219" s="124">
        <v>42543.4362847222</v>
      </c>
      <c r="B219" s="125">
        <v>8.7384259259259307E-3</v>
      </c>
      <c r="C219" s="117" t="s">
        <v>42</v>
      </c>
      <c r="D219" s="117" t="s">
        <v>181</v>
      </c>
      <c r="E219" s="117" t="s">
        <v>50</v>
      </c>
      <c r="F219" s="142" t="s">
        <v>42</v>
      </c>
      <c r="G219" s="146" t="s">
        <v>416</v>
      </c>
      <c r="H219" s="134" t="str">
        <f t="shared" si="43"/>
        <v/>
      </c>
      <c r="I219" s="134" t="str">
        <f t="shared" si="44"/>
        <v>-</v>
      </c>
      <c r="J219" s="134" t="str">
        <f t="shared" si="45"/>
        <v/>
      </c>
      <c r="K219" s="119" t="str">
        <f t="shared" si="46"/>
        <v/>
      </c>
      <c r="L219" s="119" t="str">
        <f t="shared" si="47"/>
        <v/>
      </c>
      <c r="M219" s="119">
        <f t="shared" si="48"/>
        <v>0</v>
      </c>
      <c r="N219" s="120" t="str">
        <f t="shared" si="49"/>
        <v/>
      </c>
      <c r="O219" s="119">
        <f t="shared" si="50"/>
        <v>0</v>
      </c>
      <c r="P219" s="119"/>
      <c r="Q219" s="120" t="str">
        <f t="shared" si="51"/>
        <v/>
      </c>
      <c r="R219" s="120" t="str">
        <f t="shared" si="52"/>
        <v/>
      </c>
      <c r="S219" s="119" t="str">
        <f t="shared" si="53"/>
        <v/>
      </c>
      <c r="T219" s="119" t="str">
        <f t="shared" si="54"/>
        <v/>
      </c>
      <c r="U219" s="119" t="str">
        <f t="shared" si="55"/>
        <v/>
      </c>
      <c r="V219" s="119"/>
      <c r="W219" s="140" t="str">
        <f t="shared" si="56"/>
        <v/>
      </c>
    </row>
    <row r="220" spans="1:23" s="58" customFormat="1" ht="105" x14ac:dyDescent="0.3">
      <c r="A220" s="124">
        <v>42543.445023148102</v>
      </c>
      <c r="B220" s="125">
        <v>7.3032407407407404E-3</v>
      </c>
      <c r="C220" s="126">
        <v>0.100000000005821</v>
      </c>
      <c r="D220" s="117" t="s">
        <v>181</v>
      </c>
      <c r="E220" s="117" t="s">
        <v>60</v>
      </c>
      <c r="F220" s="142" t="s">
        <v>182</v>
      </c>
      <c r="G220" s="146" t="s">
        <v>456</v>
      </c>
      <c r="H220" s="134" t="str">
        <f t="shared" si="43"/>
        <v/>
      </c>
      <c r="I220" s="134" t="str">
        <f t="shared" si="44"/>
        <v>-</v>
      </c>
      <c r="J220" s="134" t="str">
        <f t="shared" si="45"/>
        <v/>
      </c>
      <c r="K220" s="119" t="str">
        <f t="shared" si="46"/>
        <v/>
      </c>
      <c r="L220" s="119" t="str">
        <f t="shared" si="47"/>
        <v/>
      </c>
      <c r="M220" s="119">
        <f t="shared" si="48"/>
        <v>0</v>
      </c>
      <c r="N220" s="120" t="str">
        <f t="shared" si="49"/>
        <v/>
      </c>
      <c r="O220" s="119">
        <f t="shared" si="50"/>
        <v>0</v>
      </c>
      <c r="P220" s="119"/>
      <c r="Q220" s="120" t="str">
        <f t="shared" si="51"/>
        <v/>
      </c>
      <c r="R220" s="120" t="str">
        <f t="shared" si="52"/>
        <v/>
      </c>
      <c r="S220" s="119" t="str">
        <f t="shared" si="53"/>
        <v/>
      </c>
      <c r="T220" s="119" t="str">
        <f t="shared" si="54"/>
        <v/>
      </c>
      <c r="U220" s="119" t="str">
        <f t="shared" si="55"/>
        <v/>
      </c>
      <c r="V220" s="119"/>
      <c r="W220" s="140" t="str">
        <f t="shared" si="56"/>
        <v/>
      </c>
    </row>
    <row r="221" spans="1:23" s="58" customFormat="1" ht="60" x14ac:dyDescent="0.3">
      <c r="A221" s="124">
        <v>42543.452326388899</v>
      </c>
      <c r="B221" s="125">
        <v>5.6828703703703702E-3</v>
      </c>
      <c r="C221" s="126">
        <v>0.5</v>
      </c>
      <c r="D221" s="117" t="s">
        <v>181</v>
      </c>
      <c r="E221" s="117" t="s">
        <v>50</v>
      </c>
      <c r="F221" s="142" t="s">
        <v>42</v>
      </c>
      <c r="G221" s="146" t="s">
        <v>416</v>
      </c>
      <c r="H221" s="134" t="str">
        <f t="shared" si="43"/>
        <v/>
      </c>
      <c r="I221" s="134" t="str">
        <f t="shared" si="44"/>
        <v>-</v>
      </c>
      <c r="J221" s="134" t="str">
        <f t="shared" si="45"/>
        <v/>
      </c>
      <c r="K221" s="119" t="str">
        <f t="shared" si="46"/>
        <v/>
      </c>
      <c r="L221" s="119" t="str">
        <f t="shared" si="47"/>
        <v/>
      </c>
      <c r="M221" s="119">
        <f t="shared" si="48"/>
        <v>0</v>
      </c>
      <c r="N221" s="120" t="str">
        <f t="shared" si="49"/>
        <v/>
      </c>
      <c r="O221" s="119">
        <f t="shared" si="50"/>
        <v>0</v>
      </c>
      <c r="P221" s="119"/>
      <c r="Q221" s="120" t="str">
        <f t="shared" si="51"/>
        <v/>
      </c>
      <c r="R221" s="120" t="str">
        <f t="shared" si="52"/>
        <v/>
      </c>
      <c r="S221" s="119" t="str">
        <f t="shared" si="53"/>
        <v/>
      </c>
      <c r="T221" s="119" t="str">
        <f t="shared" si="54"/>
        <v/>
      </c>
      <c r="U221" s="119" t="str">
        <f t="shared" si="55"/>
        <v/>
      </c>
      <c r="V221" s="119"/>
      <c r="W221" s="140" t="str">
        <f t="shared" si="56"/>
        <v/>
      </c>
    </row>
    <row r="222" spans="1:23" s="58" customFormat="1" ht="60" x14ac:dyDescent="0.3">
      <c r="A222" s="124">
        <v>42543.458009259302</v>
      </c>
      <c r="B222" s="125">
        <v>0.21533564814814801</v>
      </c>
      <c r="C222" s="126">
        <v>463.10000000000599</v>
      </c>
      <c r="D222" s="117" t="s">
        <v>181</v>
      </c>
      <c r="E222" s="117" t="s">
        <v>48</v>
      </c>
      <c r="F222" s="142" t="s">
        <v>42</v>
      </c>
      <c r="G222" s="146" t="s">
        <v>415</v>
      </c>
      <c r="H222" s="134" t="str">
        <f t="shared" si="43"/>
        <v/>
      </c>
      <c r="I222" s="134" t="str">
        <f t="shared" si="44"/>
        <v>-</v>
      </c>
      <c r="J222" s="134" t="str">
        <f t="shared" si="45"/>
        <v/>
      </c>
      <c r="K222" s="119" t="str">
        <f t="shared" si="46"/>
        <v/>
      </c>
      <c r="L222" s="119" t="str">
        <f t="shared" si="47"/>
        <v/>
      </c>
      <c r="M222" s="119">
        <f t="shared" si="48"/>
        <v>0</v>
      </c>
      <c r="N222" s="120" t="str">
        <f t="shared" si="49"/>
        <v/>
      </c>
      <c r="O222" s="119">
        <f t="shared" si="50"/>
        <v>0</v>
      </c>
      <c r="P222" s="119"/>
      <c r="Q222" s="120" t="str">
        <f t="shared" si="51"/>
        <v/>
      </c>
      <c r="R222" s="120" t="str">
        <f t="shared" si="52"/>
        <v/>
      </c>
      <c r="S222" s="119" t="str">
        <f t="shared" si="53"/>
        <v/>
      </c>
      <c r="T222" s="119" t="str">
        <f t="shared" si="54"/>
        <v/>
      </c>
      <c r="U222" s="119" t="str">
        <f t="shared" si="55"/>
        <v/>
      </c>
      <c r="V222" s="119"/>
      <c r="W222" s="140" t="str">
        <f t="shared" si="56"/>
        <v/>
      </c>
    </row>
    <row r="223" spans="1:23" s="58" customFormat="1" ht="45" x14ac:dyDescent="0.3">
      <c r="A223" s="124">
        <v>42543.673344907402</v>
      </c>
      <c r="B223" s="125">
        <v>4.0277777777777803E-3</v>
      </c>
      <c r="C223" s="126">
        <v>0.89999999999417901</v>
      </c>
      <c r="D223" s="117" t="s">
        <v>183</v>
      </c>
      <c r="E223" s="117" t="s">
        <v>50</v>
      </c>
      <c r="F223" s="142" t="s">
        <v>42</v>
      </c>
      <c r="G223" s="146" t="s">
        <v>416</v>
      </c>
      <c r="H223" s="134" t="str">
        <f t="shared" si="43"/>
        <v/>
      </c>
      <c r="I223" s="134" t="str">
        <f t="shared" si="44"/>
        <v>-</v>
      </c>
      <c r="J223" s="134" t="str">
        <f t="shared" si="45"/>
        <v/>
      </c>
      <c r="K223" s="119" t="str">
        <f t="shared" si="46"/>
        <v/>
      </c>
      <c r="L223" s="119" t="str">
        <f t="shared" si="47"/>
        <v/>
      </c>
      <c r="M223" s="119">
        <f t="shared" si="48"/>
        <v>0</v>
      </c>
      <c r="N223" s="120" t="str">
        <f t="shared" si="49"/>
        <v/>
      </c>
      <c r="O223" s="119">
        <f t="shared" si="50"/>
        <v>0</v>
      </c>
      <c r="P223" s="119"/>
      <c r="Q223" s="120" t="str">
        <f t="shared" si="51"/>
        <v/>
      </c>
      <c r="R223" s="120" t="str">
        <f t="shared" si="52"/>
        <v/>
      </c>
      <c r="S223" s="119" t="str">
        <f t="shared" si="53"/>
        <v/>
      </c>
      <c r="T223" s="119" t="str">
        <f t="shared" si="54"/>
        <v/>
      </c>
      <c r="U223" s="119" t="str">
        <f t="shared" si="55"/>
        <v/>
      </c>
      <c r="V223" s="119"/>
      <c r="W223" s="140" t="str">
        <f t="shared" si="56"/>
        <v/>
      </c>
    </row>
    <row r="224" spans="1:23" s="58" customFormat="1" ht="45" x14ac:dyDescent="0.3">
      <c r="A224" s="124">
        <v>42543.677372685197</v>
      </c>
      <c r="B224" s="125">
        <v>2.4537037037037E-2</v>
      </c>
      <c r="C224" s="126">
        <v>32.600000000005799</v>
      </c>
      <c r="D224" s="117" t="s">
        <v>183</v>
      </c>
      <c r="E224" s="117" t="s">
        <v>48</v>
      </c>
      <c r="F224" s="142" t="s">
        <v>42</v>
      </c>
      <c r="G224" s="146" t="s">
        <v>415</v>
      </c>
      <c r="H224" s="134" t="str">
        <f t="shared" si="43"/>
        <v/>
      </c>
      <c r="I224" s="134" t="str">
        <f t="shared" si="44"/>
        <v>-</v>
      </c>
      <c r="J224" s="134" t="str">
        <f t="shared" si="45"/>
        <v/>
      </c>
      <c r="K224" s="119" t="str">
        <f t="shared" si="46"/>
        <v/>
      </c>
      <c r="L224" s="119" t="str">
        <f t="shared" si="47"/>
        <v/>
      </c>
      <c r="M224" s="119">
        <f t="shared" si="48"/>
        <v>0</v>
      </c>
      <c r="N224" s="120" t="str">
        <f t="shared" si="49"/>
        <v/>
      </c>
      <c r="O224" s="119">
        <f t="shared" si="50"/>
        <v>0</v>
      </c>
      <c r="P224" s="119"/>
      <c r="Q224" s="120" t="str">
        <f t="shared" si="51"/>
        <v/>
      </c>
      <c r="R224" s="120" t="str">
        <f t="shared" si="52"/>
        <v/>
      </c>
      <c r="S224" s="119" t="str">
        <f t="shared" si="53"/>
        <v/>
      </c>
      <c r="T224" s="119" t="str">
        <f t="shared" si="54"/>
        <v/>
      </c>
      <c r="U224" s="119" t="str">
        <f t="shared" si="55"/>
        <v/>
      </c>
      <c r="V224" s="119"/>
      <c r="W224" s="140" t="str">
        <f t="shared" si="56"/>
        <v/>
      </c>
    </row>
    <row r="225" spans="1:23" s="58" customFormat="1" ht="75" x14ac:dyDescent="0.3">
      <c r="A225" s="124">
        <v>42543.7019097222</v>
      </c>
      <c r="B225" s="125">
        <v>0.29809027777777802</v>
      </c>
      <c r="C225" s="117" t="s">
        <v>42</v>
      </c>
      <c r="D225" s="117" t="s">
        <v>184</v>
      </c>
      <c r="E225" s="117" t="s">
        <v>50</v>
      </c>
      <c r="F225" s="142" t="s">
        <v>42</v>
      </c>
      <c r="G225" s="146" t="s">
        <v>416</v>
      </c>
      <c r="H225" s="134" t="str">
        <f t="shared" si="43"/>
        <v/>
      </c>
      <c r="I225" s="134" t="str">
        <f t="shared" si="44"/>
        <v>-</v>
      </c>
      <c r="J225" s="134" t="str">
        <f t="shared" si="45"/>
        <v/>
      </c>
      <c r="K225" s="119" t="str">
        <f t="shared" si="46"/>
        <v/>
      </c>
      <c r="L225" s="119" t="str">
        <f t="shared" si="47"/>
        <v/>
      </c>
      <c r="M225" s="119">
        <f t="shared" si="48"/>
        <v>0</v>
      </c>
      <c r="N225" s="120" t="str">
        <f t="shared" si="49"/>
        <v/>
      </c>
      <c r="O225" s="119">
        <f t="shared" si="50"/>
        <v>0</v>
      </c>
      <c r="P225" s="119"/>
      <c r="Q225" s="120" t="str">
        <f t="shared" si="51"/>
        <v/>
      </c>
      <c r="R225" s="120" t="str">
        <f t="shared" si="52"/>
        <v/>
      </c>
      <c r="S225" s="119" t="str">
        <f t="shared" si="53"/>
        <v/>
      </c>
      <c r="T225" s="119" t="str">
        <f t="shared" si="54"/>
        <v/>
      </c>
      <c r="U225" s="119" t="str">
        <f t="shared" si="55"/>
        <v/>
      </c>
      <c r="V225" s="119"/>
      <c r="W225" s="140" t="str">
        <f t="shared" si="56"/>
        <v/>
      </c>
    </row>
    <row r="226" spans="1:23" s="58" customFormat="1" ht="18.75" x14ac:dyDescent="0.3">
      <c r="A226" s="127" t="s">
        <v>57</v>
      </c>
      <c r="B226" s="117" t="s">
        <v>57</v>
      </c>
      <c r="C226" s="117" t="s">
        <v>58</v>
      </c>
      <c r="D226" s="117"/>
      <c r="E226" s="117"/>
      <c r="F226" s="142"/>
      <c r="G226" s="146" t="s">
        <v>419</v>
      </c>
      <c r="H226" s="134" t="str">
        <f t="shared" si="43"/>
        <v/>
      </c>
      <c r="I226" s="134" t="str">
        <f t="shared" si="44"/>
        <v>-</v>
      </c>
      <c r="J226" s="134" t="str">
        <f t="shared" si="45"/>
        <v/>
      </c>
      <c r="K226" s="119" t="str">
        <f t="shared" si="46"/>
        <v/>
      </c>
      <c r="L226" s="119" t="str">
        <f t="shared" si="47"/>
        <v/>
      </c>
      <c r="M226" s="119">
        <f t="shared" si="48"/>
        <v>0</v>
      </c>
      <c r="N226" s="120" t="str">
        <f t="shared" si="49"/>
        <v/>
      </c>
      <c r="O226" s="119">
        <f t="shared" si="50"/>
        <v>0</v>
      </c>
      <c r="P226" s="119"/>
      <c r="Q226" s="120" t="str">
        <f t="shared" si="51"/>
        <v/>
      </c>
      <c r="R226" s="120" t="str">
        <f t="shared" si="52"/>
        <v/>
      </c>
      <c r="S226" s="119" t="str">
        <f t="shared" si="53"/>
        <v/>
      </c>
      <c r="T226" s="119" t="str">
        <f t="shared" si="54"/>
        <v/>
      </c>
      <c r="U226" s="119" t="str">
        <f t="shared" si="55"/>
        <v/>
      </c>
      <c r="V226" s="119"/>
      <c r="W226" s="140" t="str">
        <f t="shared" si="56"/>
        <v/>
      </c>
    </row>
    <row r="227" spans="1:23" s="58" customFormat="1" ht="240" x14ac:dyDescent="0.3">
      <c r="A227" s="124">
        <v>42544.372650463003</v>
      </c>
      <c r="B227" s="125">
        <v>2.5115740740740702E-3</v>
      </c>
      <c r="C227" s="117" t="s">
        <v>42</v>
      </c>
      <c r="D227" s="117" t="s">
        <v>185</v>
      </c>
      <c r="E227" s="117" t="s">
        <v>44</v>
      </c>
      <c r="F227" s="142" t="s">
        <v>186</v>
      </c>
      <c r="G227" s="152" t="s">
        <v>457</v>
      </c>
      <c r="H227" s="134" t="str">
        <f t="shared" si="43"/>
        <v/>
      </c>
      <c r="I227" s="134" t="str">
        <f t="shared" si="44"/>
        <v>-</v>
      </c>
      <c r="J227" s="134" t="str">
        <f t="shared" si="45"/>
        <v/>
      </c>
      <c r="K227" s="119" t="str">
        <f t="shared" si="46"/>
        <v/>
      </c>
      <c r="L227" s="119" t="str">
        <f t="shared" si="47"/>
        <v/>
      </c>
      <c r="M227" s="119">
        <f t="shared" si="48"/>
        <v>0</v>
      </c>
      <c r="N227" s="120" t="str">
        <f t="shared" si="49"/>
        <v/>
      </c>
      <c r="O227" s="119" t="str">
        <f t="shared" si="50"/>
        <v xml:space="preserve"> 14
</v>
      </c>
      <c r="P227" s="119" t="str">
        <f t="shared" si="50"/>
        <v xml:space="preserve"> 14
</v>
      </c>
      <c r="Q227" s="120">
        <f t="shared" si="51"/>
        <v>1</v>
      </c>
      <c r="R227" s="120" t="str">
        <f t="shared" si="52"/>
        <v/>
      </c>
      <c r="S227" s="119" t="str">
        <f t="shared" si="53"/>
        <v/>
      </c>
      <c r="T227" s="119" t="str">
        <f t="shared" si="54"/>
        <v/>
      </c>
      <c r="U227" s="119" t="str">
        <f t="shared" si="55"/>
        <v/>
      </c>
      <c r="V227" s="119"/>
      <c r="W227" s="140" t="str">
        <f t="shared" si="56"/>
        <v/>
      </c>
    </row>
    <row r="228" spans="1:23" s="58" customFormat="1" ht="60" x14ac:dyDescent="0.3">
      <c r="A228" s="124">
        <v>42544.375162037002</v>
      </c>
      <c r="B228" s="125">
        <v>1.15740740740741E-4</v>
      </c>
      <c r="C228" s="117" t="s">
        <v>42</v>
      </c>
      <c r="D228" s="117" t="s">
        <v>185</v>
      </c>
      <c r="E228" s="117" t="s">
        <v>46</v>
      </c>
      <c r="F228" s="142" t="s">
        <v>165</v>
      </c>
      <c r="G228" s="146" t="s">
        <v>449</v>
      </c>
      <c r="H228" s="134" t="str">
        <f t="shared" si="43"/>
        <v/>
      </c>
      <c r="I228" s="134" t="str">
        <f t="shared" si="44"/>
        <v>-</v>
      </c>
      <c r="J228" s="134" t="str">
        <f t="shared" si="45"/>
        <v/>
      </c>
      <c r="K228" s="119" t="str">
        <f t="shared" si="46"/>
        <v/>
      </c>
      <c r="L228" s="119" t="str">
        <f t="shared" si="47"/>
        <v/>
      </c>
      <c r="M228" s="119">
        <f t="shared" si="48"/>
        <v>0</v>
      </c>
      <c r="N228" s="120" t="str">
        <f t="shared" si="49"/>
        <v/>
      </c>
      <c r="O228" s="119">
        <f t="shared" si="50"/>
        <v>0</v>
      </c>
      <c r="P228" s="119"/>
      <c r="Q228" s="120" t="str">
        <f t="shared" si="51"/>
        <v/>
      </c>
      <c r="R228" s="120" t="str">
        <f t="shared" si="52"/>
        <v/>
      </c>
      <c r="S228" s="119" t="str">
        <f t="shared" si="53"/>
        <v/>
      </c>
      <c r="T228" s="119" t="str">
        <f t="shared" si="54"/>
        <v/>
      </c>
      <c r="U228" s="119" t="str">
        <f t="shared" si="55"/>
        <v/>
      </c>
      <c r="V228" s="119"/>
      <c r="W228" s="140" t="str">
        <f t="shared" si="56"/>
        <v/>
      </c>
    </row>
    <row r="229" spans="1:23" s="58" customFormat="1" ht="60" x14ac:dyDescent="0.3">
      <c r="A229" s="124">
        <v>42544.375277777799</v>
      </c>
      <c r="B229" s="125">
        <v>6.8865740740740701E-3</v>
      </c>
      <c r="C229" s="117" t="s">
        <v>42</v>
      </c>
      <c r="D229" s="117" t="s">
        <v>185</v>
      </c>
      <c r="E229" s="117" t="s">
        <v>46</v>
      </c>
      <c r="F229" s="142" t="s">
        <v>164</v>
      </c>
      <c r="G229" s="146" t="s">
        <v>450</v>
      </c>
      <c r="H229" s="134" t="str">
        <f t="shared" si="43"/>
        <v/>
      </c>
      <c r="I229" s="134" t="str">
        <f t="shared" si="44"/>
        <v>-</v>
      </c>
      <c r="J229" s="134" t="str">
        <f t="shared" si="45"/>
        <v/>
      </c>
      <c r="K229" s="119" t="str">
        <f t="shared" si="46"/>
        <v/>
      </c>
      <c r="L229" s="119" t="str">
        <f t="shared" si="47"/>
        <v/>
      </c>
      <c r="M229" s="119">
        <f t="shared" si="48"/>
        <v>0</v>
      </c>
      <c r="N229" s="120" t="str">
        <f t="shared" si="49"/>
        <v/>
      </c>
      <c r="O229" s="119">
        <f t="shared" si="50"/>
        <v>0</v>
      </c>
      <c r="P229" s="119"/>
      <c r="Q229" s="120" t="str">
        <f t="shared" si="51"/>
        <v/>
      </c>
      <c r="R229" s="120" t="str">
        <f t="shared" si="52"/>
        <v/>
      </c>
      <c r="S229" s="119" t="str">
        <f t="shared" si="53"/>
        <v/>
      </c>
      <c r="T229" s="119" t="str">
        <f t="shared" si="54"/>
        <v/>
      </c>
      <c r="U229" s="119" t="str">
        <f t="shared" si="55"/>
        <v/>
      </c>
      <c r="V229" s="119"/>
      <c r="W229" s="140" t="str">
        <f t="shared" si="56"/>
        <v/>
      </c>
    </row>
    <row r="230" spans="1:23" s="58" customFormat="1" ht="60" x14ac:dyDescent="0.3">
      <c r="A230" s="124">
        <v>42544.382164351897</v>
      </c>
      <c r="B230" s="125">
        <v>1.3425925925925901E-3</v>
      </c>
      <c r="C230" s="126">
        <v>0.100000000005821</v>
      </c>
      <c r="D230" s="117" t="s">
        <v>187</v>
      </c>
      <c r="E230" s="117" t="s">
        <v>50</v>
      </c>
      <c r="F230" s="142" t="s">
        <v>42</v>
      </c>
      <c r="G230" s="146" t="s">
        <v>416</v>
      </c>
      <c r="H230" s="134" t="str">
        <f t="shared" si="43"/>
        <v/>
      </c>
      <c r="I230" s="134" t="str">
        <f t="shared" si="44"/>
        <v>-</v>
      </c>
      <c r="J230" s="134" t="str">
        <f t="shared" si="45"/>
        <v/>
      </c>
      <c r="K230" s="119" t="str">
        <f t="shared" si="46"/>
        <v/>
      </c>
      <c r="L230" s="119" t="str">
        <f t="shared" si="47"/>
        <v/>
      </c>
      <c r="M230" s="119">
        <f t="shared" si="48"/>
        <v>0</v>
      </c>
      <c r="N230" s="120" t="str">
        <f t="shared" si="49"/>
        <v/>
      </c>
      <c r="O230" s="119">
        <f t="shared" si="50"/>
        <v>0</v>
      </c>
      <c r="P230" s="119"/>
      <c r="Q230" s="120" t="str">
        <f t="shared" si="51"/>
        <v/>
      </c>
      <c r="R230" s="120" t="str">
        <f t="shared" si="52"/>
        <v/>
      </c>
      <c r="S230" s="119" t="str">
        <f t="shared" si="53"/>
        <v/>
      </c>
      <c r="T230" s="119" t="str">
        <f t="shared" si="54"/>
        <v/>
      </c>
      <c r="U230" s="119" t="str">
        <f t="shared" si="55"/>
        <v/>
      </c>
      <c r="V230" s="119"/>
      <c r="W230" s="140" t="str">
        <f t="shared" si="56"/>
        <v/>
      </c>
    </row>
    <row r="231" spans="1:23" s="58" customFormat="1" ht="60" x14ac:dyDescent="0.3">
      <c r="A231" s="124">
        <v>42544.383506944403</v>
      </c>
      <c r="B231" s="125">
        <v>2.9293981481481501E-2</v>
      </c>
      <c r="C231" s="126">
        <v>64.799999999988401</v>
      </c>
      <c r="D231" s="117" t="s">
        <v>188</v>
      </c>
      <c r="E231" s="117" t="s">
        <v>48</v>
      </c>
      <c r="F231" s="142" t="s">
        <v>42</v>
      </c>
      <c r="G231" s="146" t="s">
        <v>415</v>
      </c>
      <c r="H231" s="134" t="str">
        <f t="shared" si="43"/>
        <v/>
      </c>
      <c r="I231" s="134" t="str">
        <f t="shared" si="44"/>
        <v>-</v>
      </c>
      <c r="J231" s="134" t="str">
        <f t="shared" si="45"/>
        <v/>
      </c>
      <c r="K231" s="119" t="str">
        <f t="shared" si="46"/>
        <v/>
      </c>
      <c r="L231" s="119" t="str">
        <f t="shared" si="47"/>
        <v/>
      </c>
      <c r="M231" s="119">
        <f t="shared" si="48"/>
        <v>0</v>
      </c>
      <c r="N231" s="120" t="str">
        <f t="shared" si="49"/>
        <v/>
      </c>
      <c r="O231" s="119">
        <f t="shared" si="50"/>
        <v>0</v>
      </c>
      <c r="P231" s="119"/>
      <c r="Q231" s="120" t="str">
        <f t="shared" si="51"/>
        <v/>
      </c>
      <c r="R231" s="120" t="str">
        <f t="shared" si="52"/>
        <v/>
      </c>
      <c r="S231" s="119" t="str">
        <f t="shared" si="53"/>
        <v/>
      </c>
      <c r="T231" s="119" t="str">
        <f t="shared" si="54"/>
        <v/>
      </c>
      <c r="U231" s="119" t="str">
        <f t="shared" si="55"/>
        <v/>
      </c>
      <c r="V231" s="119"/>
      <c r="W231" s="140" t="str">
        <f t="shared" si="56"/>
        <v/>
      </c>
    </row>
    <row r="232" spans="1:23" s="58" customFormat="1" ht="75" x14ac:dyDescent="0.3">
      <c r="A232" s="124">
        <v>42544.4128009259</v>
      </c>
      <c r="B232" s="125">
        <v>1.33101851851852E-3</v>
      </c>
      <c r="C232" s="117" t="s">
        <v>42</v>
      </c>
      <c r="D232" s="117" t="s">
        <v>189</v>
      </c>
      <c r="E232" s="117" t="s">
        <v>50</v>
      </c>
      <c r="F232" s="142" t="s">
        <v>42</v>
      </c>
      <c r="G232" s="146" t="s">
        <v>416</v>
      </c>
      <c r="H232" s="134" t="str">
        <f t="shared" si="43"/>
        <v/>
      </c>
      <c r="I232" s="134" t="str">
        <f t="shared" si="44"/>
        <v>-</v>
      </c>
      <c r="J232" s="134" t="str">
        <f t="shared" si="45"/>
        <v/>
      </c>
      <c r="K232" s="119" t="str">
        <f t="shared" si="46"/>
        <v/>
      </c>
      <c r="L232" s="119" t="str">
        <f t="shared" si="47"/>
        <v/>
      </c>
      <c r="M232" s="119">
        <f t="shared" si="48"/>
        <v>0</v>
      </c>
      <c r="N232" s="120" t="str">
        <f t="shared" si="49"/>
        <v/>
      </c>
      <c r="O232" s="119">
        <f t="shared" si="50"/>
        <v>0</v>
      </c>
      <c r="P232" s="119"/>
      <c r="Q232" s="120" t="str">
        <f t="shared" si="51"/>
        <v/>
      </c>
      <c r="R232" s="120" t="str">
        <f t="shared" si="52"/>
        <v/>
      </c>
      <c r="S232" s="119" t="str">
        <f t="shared" si="53"/>
        <v/>
      </c>
      <c r="T232" s="119" t="str">
        <f t="shared" si="54"/>
        <v/>
      </c>
      <c r="U232" s="119" t="str">
        <f t="shared" si="55"/>
        <v/>
      </c>
      <c r="V232" s="119"/>
      <c r="W232" s="140" t="str">
        <f t="shared" si="56"/>
        <v/>
      </c>
    </row>
    <row r="233" spans="1:23" s="58" customFormat="1" ht="75" x14ac:dyDescent="0.3">
      <c r="A233" s="124">
        <v>42544.414131944402</v>
      </c>
      <c r="B233" s="125">
        <v>6.1111111111111097E-3</v>
      </c>
      <c r="C233" s="126">
        <v>5.5</v>
      </c>
      <c r="D233" s="117" t="s">
        <v>189</v>
      </c>
      <c r="E233" s="117" t="s">
        <v>48</v>
      </c>
      <c r="F233" s="142" t="s">
        <v>42</v>
      </c>
      <c r="G233" s="146" t="s">
        <v>415</v>
      </c>
      <c r="H233" s="134" t="str">
        <f t="shared" si="43"/>
        <v/>
      </c>
      <c r="I233" s="134" t="str">
        <f t="shared" si="44"/>
        <v>-</v>
      </c>
      <c r="J233" s="134" t="str">
        <f t="shared" si="45"/>
        <v/>
      </c>
      <c r="K233" s="119" t="str">
        <f t="shared" si="46"/>
        <v/>
      </c>
      <c r="L233" s="119" t="str">
        <f t="shared" si="47"/>
        <v/>
      </c>
      <c r="M233" s="119">
        <f t="shared" si="48"/>
        <v>0</v>
      </c>
      <c r="N233" s="120" t="str">
        <f t="shared" si="49"/>
        <v/>
      </c>
      <c r="O233" s="119">
        <f t="shared" si="50"/>
        <v>0</v>
      </c>
      <c r="P233" s="119"/>
      <c r="Q233" s="120" t="str">
        <f t="shared" si="51"/>
        <v/>
      </c>
      <c r="R233" s="120" t="str">
        <f t="shared" si="52"/>
        <v/>
      </c>
      <c r="S233" s="119" t="str">
        <f t="shared" si="53"/>
        <v/>
      </c>
      <c r="T233" s="119" t="str">
        <f t="shared" si="54"/>
        <v/>
      </c>
      <c r="U233" s="119" t="str">
        <f t="shared" si="55"/>
        <v/>
      </c>
      <c r="V233" s="119"/>
      <c r="W233" s="140" t="str">
        <f t="shared" si="56"/>
        <v/>
      </c>
    </row>
    <row r="234" spans="1:23" s="58" customFormat="1" ht="90" x14ac:dyDescent="0.3">
      <c r="A234" s="124">
        <v>42544.420243055603</v>
      </c>
      <c r="B234" s="125">
        <v>1.37268518518519E-2</v>
      </c>
      <c r="C234" s="126">
        <v>1.5</v>
      </c>
      <c r="D234" s="117" t="s">
        <v>190</v>
      </c>
      <c r="E234" s="117" t="s">
        <v>50</v>
      </c>
      <c r="F234" s="142" t="s">
        <v>42</v>
      </c>
      <c r="G234" s="146" t="s">
        <v>416</v>
      </c>
      <c r="H234" s="134" t="str">
        <f t="shared" si="43"/>
        <v/>
      </c>
      <c r="I234" s="134" t="str">
        <f t="shared" si="44"/>
        <v>-</v>
      </c>
      <c r="J234" s="134" t="str">
        <f t="shared" si="45"/>
        <v/>
      </c>
      <c r="K234" s="119" t="str">
        <f t="shared" si="46"/>
        <v/>
      </c>
      <c r="L234" s="119" t="str">
        <f t="shared" si="47"/>
        <v/>
      </c>
      <c r="M234" s="119">
        <f t="shared" si="48"/>
        <v>0</v>
      </c>
      <c r="N234" s="120" t="str">
        <f t="shared" si="49"/>
        <v/>
      </c>
      <c r="O234" s="119">
        <f t="shared" si="50"/>
        <v>0</v>
      </c>
      <c r="P234" s="119"/>
      <c r="Q234" s="120" t="str">
        <f t="shared" si="51"/>
        <v/>
      </c>
      <c r="R234" s="120" t="str">
        <f t="shared" si="52"/>
        <v/>
      </c>
      <c r="S234" s="119" t="str">
        <f t="shared" si="53"/>
        <v/>
      </c>
      <c r="T234" s="119" t="str">
        <f t="shared" si="54"/>
        <v/>
      </c>
      <c r="U234" s="119" t="str">
        <f t="shared" si="55"/>
        <v/>
      </c>
      <c r="V234" s="119"/>
      <c r="W234" s="140" t="str">
        <f t="shared" si="56"/>
        <v/>
      </c>
    </row>
    <row r="235" spans="1:23" s="58" customFormat="1" ht="90" x14ac:dyDescent="0.3">
      <c r="A235" s="124">
        <v>42544.433969907397</v>
      </c>
      <c r="B235" s="125">
        <v>1.5162037037037E-3</v>
      </c>
      <c r="C235" s="126">
        <v>0.89999999999417901</v>
      </c>
      <c r="D235" s="117" t="s">
        <v>190</v>
      </c>
      <c r="E235" s="117" t="s">
        <v>48</v>
      </c>
      <c r="F235" s="142" t="s">
        <v>42</v>
      </c>
      <c r="G235" s="146" t="s">
        <v>415</v>
      </c>
      <c r="H235" s="134" t="str">
        <f t="shared" si="43"/>
        <v/>
      </c>
      <c r="I235" s="134" t="str">
        <f t="shared" si="44"/>
        <v>-</v>
      </c>
      <c r="J235" s="134" t="str">
        <f t="shared" si="45"/>
        <v/>
      </c>
      <c r="K235" s="119" t="str">
        <f t="shared" si="46"/>
        <v/>
      </c>
      <c r="L235" s="119" t="str">
        <f t="shared" si="47"/>
        <v/>
      </c>
      <c r="M235" s="119">
        <f t="shared" si="48"/>
        <v>0</v>
      </c>
      <c r="N235" s="120" t="str">
        <f t="shared" si="49"/>
        <v/>
      </c>
      <c r="O235" s="119">
        <f t="shared" si="50"/>
        <v>0</v>
      </c>
      <c r="P235" s="119"/>
      <c r="Q235" s="120" t="str">
        <f t="shared" si="51"/>
        <v/>
      </c>
      <c r="R235" s="120" t="str">
        <f t="shared" si="52"/>
        <v/>
      </c>
      <c r="S235" s="119" t="str">
        <f t="shared" si="53"/>
        <v/>
      </c>
      <c r="T235" s="119" t="str">
        <f t="shared" si="54"/>
        <v/>
      </c>
      <c r="U235" s="119" t="str">
        <f t="shared" si="55"/>
        <v/>
      </c>
      <c r="V235" s="119"/>
      <c r="W235" s="140" t="str">
        <f t="shared" si="56"/>
        <v/>
      </c>
    </row>
    <row r="236" spans="1:23" s="58" customFormat="1" ht="75" x14ac:dyDescent="0.3">
      <c r="A236" s="124">
        <v>42544.435486111099</v>
      </c>
      <c r="B236" s="125">
        <v>5.7118055555555602E-2</v>
      </c>
      <c r="C236" s="126">
        <v>0.100000000005821</v>
      </c>
      <c r="D236" s="117" t="s">
        <v>191</v>
      </c>
      <c r="E236" s="117" t="s">
        <v>50</v>
      </c>
      <c r="F236" s="142" t="s">
        <v>42</v>
      </c>
      <c r="G236" s="146" t="s">
        <v>416</v>
      </c>
      <c r="H236" s="134" t="str">
        <f t="shared" si="43"/>
        <v/>
      </c>
      <c r="I236" s="134" t="str">
        <f t="shared" si="44"/>
        <v>-</v>
      </c>
      <c r="J236" s="134" t="str">
        <f t="shared" si="45"/>
        <v/>
      </c>
      <c r="K236" s="119" t="str">
        <f t="shared" si="46"/>
        <v/>
      </c>
      <c r="L236" s="119" t="str">
        <f t="shared" si="47"/>
        <v/>
      </c>
      <c r="M236" s="119">
        <f t="shared" si="48"/>
        <v>0</v>
      </c>
      <c r="N236" s="120" t="str">
        <f t="shared" si="49"/>
        <v/>
      </c>
      <c r="O236" s="119">
        <f t="shared" si="50"/>
        <v>0</v>
      </c>
      <c r="P236" s="119"/>
      <c r="Q236" s="120" t="str">
        <f t="shared" si="51"/>
        <v/>
      </c>
      <c r="R236" s="120" t="str">
        <f t="shared" si="52"/>
        <v/>
      </c>
      <c r="S236" s="119" t="str">
        <f t="shared" si="53"/>
        <v/>
      </c>
      <c r="T236" s="119" t="str">
        <f t="shared" si="54"/>
        <v/>
      </c>
      <c r="U236" s="119" t="str">
        <f t="shared" si="55"/>
        <v/>
      </c>
      <c r="V236" s="119"/>
      <c r="W236" s="140" t="str">
        <f t="shared" si="56"/>
        <v/>
      </c>
    </row>
    <row r="237" spans="1:23" s="58" customFormat="1" ht="206.25" customHeight="1" x14ac:dyDescent="0.3">
      <c r="A237" s="124">
        <v>42544.492604166699</v>
      </c>
      <c r="B237" s="125">
        <v>2.2488425925925901E-2</v>
      </c>
      <c r="C237" s="117" t="s">
        <v>42</v>
      </c>
      <c r="D237" s="117" t="s">
        <v>191</v>
      </c>
      <c r="E237" s="117" t="s">
        <v>63</v>
      </c>
      <c r="F237" s="142" t="s">
        <v>192</v>
      </c>
      <c r="G237" s="151" t="s">
        <v>458</v>
      </c>
      <c r="H237" s="134" t="str">
        <f t="shared" si="43"/>
        <v/>
      </c>
      <c r="I237" s="134" t="str">
        <f t="shared" si="44"/>
        <v>-</v>
      </c>
      <c r="J237" s="134" t="str">
        <f t="shared" si="45"/>
        <v/>
      </c>
      <c r="K237" s="119" t="str">
        <f t="shared" si="46"/>
        <v/>
      </c>
      <c r="L237" s="119" t="str">
        <f t="shared" si="47"/>
        <v/>
      </c>
      <c r="M237" s="119">
        <f>IF(COUNTIF($G237,"*toile: true*"),1,0)+IF(COUNTIF(G237,"*charge*"),1,0)+IF(COUNTIF(G237,"*déchargr*"),1,0)</f>
        <v>2</v>
      </c>
      <c r="N237" s="120" t="str">
        <f t="shared" si="49"/>
        <v/>
      </c>
      <c r="O237" s="119">
        <f t="shared" si="50"/>
        <v>0</v>
      </c>
      <c r="P237" s="119"/>
      <c r="Q237" s="120">
        <f t="shared" si="51"/>
        <v>1</v>
      </c>
      <c r="R237" s="120" t="str">
        <f t="shared" si="52"/>
        <v/>
      </c>
      <c r="S237" s="119" t="str">
        <f t="shared" si="53"/>
        <v/>
      </c>
      <c r="T237" s="119" t="str">
        <f t="shared" si="54"/>
        <v/>
      </c>
      <c r="U237" s="119" t="str">
        <f t="shared" si="55"/>
        <v/>
      </c>
      <c r="V237" s="119"/>
      <c r="W237" s="140" t="str">
        <f t="shared" si="56"/>
        <v/>
      </c>
    </row>
    <row r="238" spans="1:23" s="58" customFormat="1" ht="75" x14ac:dyDescent="0.3">
      <c r="A238" s="124">
        <v>42544.515092592599</v>
      </c>
      <c r="B238" s="125">
        <v>8.9583333333333303E-3</v>
      </c>
      <c r="C238" s="126">
        <v>0.100000000005821</v>
      </c>
      <c r="D238" s="117" t="s">
        <v>191</v>
      </c>
      <c r="E238" s="117" t="s">
        <v>50</v>
      </c>
      <c r="F238" s="142" t="s">
        <v>42</v>
      </c>
      <c r="G238" s="146" t="s">
        <v>416</v>
      </c>
      <c r="H238" s="134" t="str">
        <f t="shared" si="43"/>
        <v/>
      </c>
      <c r="I238" s="134" t="str">
        <f t="shared" si="44"/>
        <v>-</v>
      </c>
      <c r="J238" s="134" t="str">
        <f t="shared" si="45"/>
        <v/>
      </c>
      <c r="K238" s="119" t="str">
        <f t="shared" si="46"/>
        <v/>
      </c>
      <c r="L238" s="119" t="str">
        <f t="shared" si="47"/>
        <v/>
      </c>
      <c r="M238" s="119">
        <f t="shared" ref="M238:M301" si="57">IF(COUNTIF($G238,"*toile: true*"),1,0)+IF(COUNTIF(G238,"*charge*"),1,0)+IF(COUNTIF(G238,"*déchargr*"),1,0)</f>
        <v>0</v>
      </c>
      <c r="N238" s="120" t="str">
        <f t="shared" si="49"/>
        <v/>
      </c>
      <c r="O238" s="119">
        <f t="shared" si="50"/>
        <v>0</v>
      </c>
      <c r="P238" s="119"/>
      <c r="Q238" s="120" t="str">
        <f t="shared" si="51"/>
        <v/>
      </c>
      <c r="R238" s="120" t="str">
        <f t="shared" si="52"/>
        <v/>
      </c>
      <c r="S238" s="119" t="str">
        <f t="shared" si="53"/>
        <v/>
      </c>
      <c r="T238" s="119" t="str">
        <f t="shared" si="54"/>
        <v/>
      </c>
      <c r="U238" s="119" t="str">
        <f t="shared" si="55"/>
        <v/>
      </c>
      <c r="V238" s="119"/>
      <c r="W238" s="140" t="str">
        <f t="shared" si="56"/>
        <v/>
      </c>
    </row>
    <row r="239" spans="1:23" s="58" customFormat="1" ht="75" x14ac:dyDescent="0.3">
      <c r="A239" s="124">
        <v>42544.524050925902</v>
      </c>
      <c r="B239" s="125">
        <v>3.5300925925925902E-2</v>
      </c>
      <c r="C239" s="126">
        <v>67.899999999994193</v>
      </c>
      <c r="D239" s="117" t="s">
        <v>193</v>
      </c>
      <c r="E239" s="117" t="s">
        <v>48</v>
      </c>
      <c r="F239" s="142" t="s">
        <v>42</v>
      </c>
      <c r="G239" s="146" t="s">
        <v>415</v>
      </c>
      <c r="H239" s="134" t="str">
        <f t="shared" si="43"/>
        <v/>
      </c>
      <c r="I239" s="134" t="str">
        <f t="shared" si="44"/>
        <v>-</v>
      </c>
      <c r="J239" s="134" t="str">
        <f t="shared" si="45"/>
        <v/>
      </c>
      <c r="K239" s="119" t="str">
        <f t="shared" si="46"/>
        <v/>
      </c>
      <c r="L239" s="119" t="str">
        <f t="shared" si="47"/>
        <v/>
      </c>
      <c r="M239" s="119">
        <f t="shared" si="57"/>
        <v>0</v>
      </c>
      <c r="N239" s="120" t="str">
        <f t="shared" si="49"/>
        <v/>
      </c>
      <c r="O239" s="119">
        <f t="shared" si="50"/>
        <v>0</v>
      </c>
      <c r="P239" s="119"/>
      <c r="Q239" s="120" t="str">
        <f t="shared" si="51"/>
        <v/>
      </c>
      <c r="R239" s="120" t="str">
        <f t="shared" si="52"/>
        <v/>
      </c>
      <c r="S239" s="119" t="str">
        <f t="shared" si="53"/>
        <v/>
      </c>
      <c r="T239" s="119" t="str">
        <f t="shared" si="54"/>
        <v/>
      </c>
      <c r="U239" s="119" t="str">
        <f t="shared" si="55"/>
        <v/>
      </c>
      <c r="V239" s="119"/>
      <c r="W239" s="140" t="str">
        <f t="shared" si="56"/>
        <v/>
      </c>
    </row>
    <row r="240" spans="1:23" s="58" customFormat="1" ht="60" x14ac:dyDescent="0.3">
      <c r="A240" s="124">
        <v>42544.559351851902</v>
      </c>
      <c r="B240" s="125">
        <v>4.5208333333333302E-2</v>
      </c>
      <c r="C240" s="126">
        <v>0.200000000011642</v>
      </c>
      <c r="D240" s="117" t="s">
        <v>194</v>
      </c>
      <c r="E240" s="117" t="s">
        <v>50</v>
      </c>
      <c r="F240" s="142" t="s">
        <v>42</v>
      </c>
      <c r="G240" s="146" t="s">
        <v>416</v>
      </c>
      <c r="H240" s="134" t="str">
        <f t="shared" si="43"/>
        <v/>
      </c>
      <c r="I240" s="134" t="str">
        <f t="shared" si="44"/>
        <v>-</v>
      </c>
      <c r="J240" s="134" t="str">
        <f t="shared" si="45"/>
        <v/>
      </c>
      <c r="K240" s="119" t="str">
        <f t="shared" si="46"/>
        <v/>
      </c>
      <c r="L240" s="119" t="str">
        <f t="shared" si="47"/>
        <v/>
      </c>
      <c r="M240" s="119">
        <f t="shared" si="57"/>
        <v>0</v>
      </c>
      <c r="N240" s="120" t="str">
        <f t="shared" si="49"/>
        <v/>
      </c>
      <c r="O240" s="119">
        <f t="shared" si="50"/>
        <v>0</v>
      </c>
      <c r="P240" s="119"/>
      <c r="Q240" s="120" t="str">
        <f t="shared" si="51"/>
        <v/>
      </c>
      <c r="R240" s="120" t="str">
        <f t="shared" si="52"/>
        <v/>
      </c>
      <c r="S240" s="119" t="str">
        <f t="shared" si="53"/>
        <v/>
      </c>
      <c r="T240" s="119" t="str">
        <f t="shared" si="54"/>
        <v/>
      </c>
      <c r="U240" s="119" t="str">
        <f t="shared" si="55"/>
        <v/>
      </c>
      <c r="V240" s="119"/>
      <c r="W240" s="140" t="str">
        <f t="shared" si="56"/>
        <v/>
      </c>
    </row>
    <row r="241" spans="1:23" s="58" customFormat="1" ht="60" x14ac:dyDescent="0.3">
      <c r="A241" s="124">
        <v>42544.604560185202</v>
      </c>
      <c r="B241" s="125">
        <v>6.5763888888888899E-2</v>
      </c>
      <c r="C241" s="126">
        <v>155</v>
      </c>
      <c r="D241" s="117" t="s">
        <v>195</v>
      </c>
      <c r="E241" s="117" t="s">
        <v>48</v>
      </c>
      <c r="F241" s="142" t="s">
        <v>42</v>
      </c>
      <c r="G241" s="146" t="s">
        <v>415</v>
      </c>
      <c r="H241" s="134" t="str">
        <f t="shared" si="43"/>
        <v/>
      </c>
      <c r="I241" s="134" t="str">
        <f t="shared" si="44"/>
        <v>-</v>
      </c>
      <c r="J241" s="134" t="str">
        <f t="shared" si="45"/>
        <v/>
      </c>
      <c r="K241" s="119" t="str">
        <f t="shared" si="46"/>
        <v/>
      </c>
      <c r="L241" s="119" t="str">
        <f t="shared" si="47"/>
        <v/>
      </c>
      <c r="M241" s="119">
        <f t="shared" si="57"/>
        <v>0</v>
      </c>
      <c r="N241" s="120" t="str">
        <f t="shared" si="49"/>
        <v/>
      </c>
      <c r="O241" s="119">
        <f t="shared" si="50"/>
        <v>0</v>
      </c>
      <c r="P241" s="119"/>
      <c r="Q241" s="120" t="str">
        <f t="shared" si="51"/>
        <v/>
      </c>
      <c r="R241" s="120" t="str">
        <f t="shared" si="52"/>
        <v/>
      </c>
      <c r="S241" s="119" t="str">
        <f t="shared" si="53"/>
        <v/>
      </c>
      <c r="T241" s="119" t="str">
        <f t="shared" si="54"/>
        <v/>
      </c>
      <c r="U241" s="119" t="str">
        <f t="shared" si="55"/>
        <v/>
      </c>
      <c r="V241" s="119"/>
      <c r="W241" s="140" t="str">
        <f t="shared" si="56"/>
        <v/>
      </c>
    </row>
    <row r="242" spans="1:23" s="58" customFormat="1" ht="60" x14ac:dyDescent="0.3">
      <c r="A242" s="124">
        <v>42544.670324074097</v>
      </c>
      <c r="B242" s="125">
        <v>1.9398148148148098E-2</v>
      </c>
      <c r="C242" s="126">
        <v>0.100000000005821</v>
      </c>
      <c r="D242" s="117" t="s">
        <v>196</v>
      </c>
      <c r="E242" s="117" t="s">
        <v>50</v>
      </c>
      <c r="F242" s="142" t="s">
        <v>42</v>
      </c>
      <c r="G242" s="146" t="s">
        <v>416</v>
      </c>
      <c r="H242" s="134" t="str">
        <f t="shared" si="43"/>
        <v/>
      </c>
      <c r="I242" s="134" t="str">
        <f t="shared" si="44"/>
        <v>-</v>
      </c>
      <c r="J242" s="134" t="str">
        <f t="shared" si="45"/>
        <v/>
      </c>
      <c r="K242" s="119" t="str">
        <f t="shared" si="46"/>
        <v/>
      </c>
      <c r="L242" s="119" t="str">
        <f t="shared" si="47"/>
        <v/>
      </c>
      <c r="M242" s="119">
        <f t="shared" si="57"/>
        <v>0</v>
      </c>
      <c r="N242" s="120" t="str">
        <f t="shared" si="49"/>
        <v/>
      </c>
      <c r="O242" s="119">
        <f t="shared" si="50"/>
        <v>0</v>
      </c>
      <c r="P242" s="119"/>
      <c r="Q242" s="120" t="str">
        <f t="shared" si="51"/>
        <v/>
      </c>
      <c r="R242" s="120" t="str">
        <f t="shared" si="52"/>
        <v/>
      </c>
      <c r="S242" s="119" t="str">
        <f t="shared" si="53"/>
        <v/>
      </c>
      <c r="T242" s="119" t="str">
        <f t="shared" si="54"/>
        <v/>
      </c>
      <c r="U242" s="119" t="str">
        <f t="shared" si="55"/>
        <v/>
      </c>
      <c r="V242" s="119"/>
      <c r="W242" s="140" t="str">
        <f t="shared" si="56"/>
        <v/>
      </c>
    </row>
    <row r="243" spans="1:23" s="58" customFormat="1" ht="60" x14ac:dyDescent="0.3">
      <c r="A243" s="124">
        <v>42544.689722222203</v>
      </c>
      <c r="B243" s="125">
        <v>1.9675925925925899E-4</v>
      </c>
      <c r="C243" s="126">
        <v>0.19999999998253801</v>
      </c>
      <c r="D243" s="117" t="s">
        <v>196</v>
      </c>
      <c r="E243" s="117" t="s">
        <v>48</v>
      </c>
      <c r="F243" s="142" t="s">
        <v>42</v>
      </c>
      <c r="G243" s="146" t="s">
        <v>415</v>
      </c>
      <c r="H243" s="134" t="str">
        <f t="shared" si="43"/>
        <v/>
      </c>
      <c r="I243" s="134" t="str">
        <f t="shared" si="44"/>
        <v>-</v>
      </c>
      <c r="J243" s="134" t="str">
        <f t="shared" si="45"/>
        <v/>
      </c>
      <c r="K243" s="119" t="str">
        <f t="shared" si="46"/>
        <v/>
      </c>
      <c r="L243" s="119" t="str">
        <f t="shared" si="47"/>
        <v/>
      </c>
      <c r="M243" s="119">
        <f t="shared" si="57"/>
        <v>0</v>
      </c>
      <c r="N243" s="120" t="str">
        <f t="shared" si="49"/>
        <v/>
      </c>
      <c r="O243" s="119">
        <f t="shared" si="50"/>
        <v>0</v>
      </c>
      <c r="P243" s="119"/>
      <c r="Q243" s="120" t="str">
        <f t="shared" si="51"/>
        <v/>
      </c>
      <c r="R243" s="120" t="str">
        <f t="shared" si="52"/>
        <v/>
      </c>
      <c r="S243" s="119" t="str">
        <f t="shared" si="53"/>
        <v/>
      </c>
      <c r="T243" s="119" t="str">
        <f t="shared" si="54"/>
        <v/>
      </c>
      <c r="U243" s="119" t="str">
        <f t="shared" si="55"/>
        <v/>
      </c>
      <c r="V243" s="119"/>
      <c r="W243" s="140" t="str">
        <f t="shared" si="56"/>
        <v/>
      </c>
    </row>
    <row r="244" spans="1:23" s="58" customFormat="1" ht="60" x14ac:dyDescent="0.3">
      <c r="A244" s="124">
        <v>42544.689918981501</v>
      </c>
      <c r="B244" s="125">
        <v>2.6134259259259301E-2</v>
      </c>
      <c r="C244" s="126">
        <v>0.100000000005821</v>
      </c>
      <c r="D244" s="117" t="s">
        <v>196</v>
      </c>
      <c r="E244" s="117" t="s">
        <v>50</v>
      </c>
      <c r="F244" s="142" t="s">
        <v>42</v>
      </c>
      <c r="G244" s="146" t="s">
        <v>416</v>
      </c>
      <c r="H244" s="134" t="str">
        <f t="shared" si="43"/>
        <v/>
      </c>
      <c r="I244" s="134" t="str">
        <f t="shared" si="44"/>
        <v>-</v>
      </c>
      <c r="J244" s="134" t="str">
        <f t="shared" si="45"/>
        <v/>
      </c>
      <c r="K244" s="119" t="str">
        <f t="shared" si="46"/>
        <v/>
      </c>
      <c r="L244" s="119" t="str">
        <f t="shared" si="47"/>
        <v/>
      </c>
      <c r="M244" s="119">
        <f t="shared" si="57"/>
        <v>0</v>
      </c>
      <c r="N244" s="120" t="str">
        <f t="shared" si="49"/>
        <v/>
      </c>
      <c r="O244" s="119">
        <f t="shared" si="50"/>
        <v>0</v>
      </c>
      <c r="P244" s="119"/>
      <c r="Q244" s="120" t="str">
        <f t="shared" si="51"/>
        <v/>
      </c>
      <c r="R244" s="120" t="str">
        <f t="shared" si="52"/>
        <v/>
      </c>
      <c r="S244" s="119" t="str">
        <f t="shared" si="53"/>
        <v/>
      </c>
      <c r="T244" s="119" t="str">
        <f t="shared" si="54"/>
        <v/>
      </c>
      <c r="U244" s="119" t="str">
        <f t="shared" si="55"/>
        <v/>
      </c>
      <c r="V244" s="119"/>
      <c r="W244" s="140" t="str">
        <f t="shared" si="56"/>
        <v/>
      </c>
    </row>
    <row r="245" spans="1:23" s="58" customFormat="1" ht="60" x14ac:dyDescent="0.3">
      <c r="A245" s="124">
        <v>42544.7160532407</v>
      </c>
      <c r="B245" s="125">
        <v>0.14400462962963001</v>
      </c>
      <c r="C245" s="126">
        <v>332.29999999998802</v>
      </c>
      <c r="D245" s="117" t="s">
        <v>196</v>
      </c>
      <c r="E245" s="117" t="s">
        <v>48</v>
      </c>
      <c r="F245" s="142" t="s">
        <v>42</v>
      </c>
      <c r="G245" s="146" t="s">
        <v>415</v>
      </c>
      <c r="H245" s="134" t="str">
        <f t="shared" si="43"/>
        <v/>
      </c>
      <c r="I245" s="134" t="str">
        <f t="shared" si="44"/>
        <v>-</v>
      </c>
      <c r="J245" s="134" t="str">
        <f t="shared" si="45"/>
        <v/>
      </c>
      <c r="K245" s="119" t="str">
        <f t="shared" si="46"/>
        <v/>
      </c>
      <c r="L245" s="119" t="str">
        <f t="shared" si="47"/>
        <v/>
      </c>
      <c r="M245" s="119">
        <f t="shared" si="57"/>
        <v>0</v>
      </c>
      <c r="N245" s="120" t="str">
        <f t="shared" si="49"/>
        <v/>
      </c>
      <c r="O245" s="119">
        <f t="shared" si="50"/>
        <v>0</v>
      </c>
      <c r="P245" s="119"/>
      <c r="Q245" s="120" t="str">
        <f t="shared" si="51"/>
        <v/>
      </c>
      <c r="R245" s="120" t="str">
        <f t="shared" si="52"/>
        <v/>
      </c>
      <c r="S245" s="119" t="str">
        <f t="shared" si="53"/>
        <v/>
      </c>
      <c r="T245" s="119" t="str">
        <f t="shared" si="54"/>
        <v/>
      </c>
      <c r="U245" s="119" t="str">
        <f t="shared" si="55"/>
        <v/>
      </c>
      <c r="V245" s="119"/>
      <c r="W245" s="140" t="str">
        <f t="shared" si="56"/>
        <v/>
      </c>
    </row>
    <row r="246" spans="1:23" s="58" customFormat="1" ht="75" x14ac:dyDescent="0.3">
      <c r="A246" s="124">
        <v>42544.860057870399</v>
      </c>
      <c r="B246" s="125">
        <v>1.6979166666666701E-2</v>
      </c>
      <c r="C246" s="117" t="s">
        <v>42</v>
      </c>
      <c r="D246" s="117" t="s">
        <v>197</v>
      </c>
      <c r="E246" s="117" t="s">
        <v>50</v>
      </c>
      <c r="F246" s="142" t="s">
        <v>42</v>
      </c>
      <c r="G246" s="146" t="s">
        <v>416</v>
      </c>
      <c r="H246" s="134" t="str">
        <f t="shared" si="43"/>
        <v/>
      </c>
      <c r="I246" s="134" t="str">
        <f t="shared" si="44"/>
        <v>-</v>
      </c>
      <c r="J246" s="134" t="str">
        <f t="shared" si="45"/>
        <v/>
      </c>
      <c r="K246" s="119" t="str">
        <f t="shared" si="46"/>
        <v/>
      </c>
      <c r="L246" s="119" t="str">
        <f t="shared" si="47"/>
        <v/>
      </c>
      <c r="M246" s="119">
        <f t="shared" si="57"/>
        <v>0</v>
      </c>
      <c r="N246" s="120" t="str">
        <f t="shared" si="49"/>
        <v/>
      </c>
      <c r="O246" s="119">
        <f t="shared" si="50"/>
        <v>0</v>
      </c>
      <c r="P246" s="119"/>
      <c r="Q246" s="120" t="str">
        <f t="shared" si="51"/>
        <v/>
      </c>
      <c r="R246" s="120" t="str">
        <f t="shared" si="52"/>
        <v/>
      </c>
      <c r="S246" s="119" t="str">
        <f t="shared" si="53"/>
        <v/>
      </c>
      <c r="T246" s="119" t="str">
        <f t="shared" si="54"/>
        <v/>
      </c>
      <c r="U246" s="119" t="str">
        <f t="shared" si="55"/>
        <v/>
      </c>
      <c r="V246" s="119"/>
      <c r="W246" s="140" t="str">
        <f t="shared" si="56"/>
        <v/>
      </c>
    </row>
    <row r="247" spans="1:23" s="58" customFormat="1" ht="75" x14ac:dyDescent="0.3">
      <c r="A247" s="124">
        <v>42544.877037036997</v>
      </c>
      <c r="B247" s="125">
        <v>0.122962962962963</v>
      </c>
      <c r="C247" s="117" t="s">
        <v>42</v>
      </c>
      <c r="D247" s="117" t="s">
        <v>197</v>
      </c>
      <c r="E247" s="117" t="s">
        <v>56</v>
      </c>
      <c r="F247" s="142" t="s">
        <v>42</v>
      </c>
      <c r="G247" s="146" t="s">
        <v>418</v>
      </c>
      <c r="H247" s="134" t="str">
        <f t="shared" si="43"/>
        <v/>
      </c>
      <c r="I247" s="134" t="str">
        <f t="shared" si="44"/>
        <v>-</v>
      </c>
      <c r="J247" s="134" t="str">
        <f t="shared" si="45"/>
        <v/>
      </c>
      <c r="K247" s="119" t="str">
        <f t="shared" si="46"/>
        <v/>
      </c>
      <c r="L247" s="119" t="str">
        <f t="shared" si="47"/>
        <v/>
      </c>
      <c r="M247" s="119">
        <f t="shared" si="57"/>
        <v>0</v>
      </c>
      <c r="N247" s="120" t="str">
        <f t="shared" si="49"/>
        <v/>
      </c>
      <c r="O247" s="119">
        <f t="shared" si="50"/>
        <v>0</v>
      </c>
      <c r="P247" s="119"/>
      <c r="Q247" s="120" t="str">
        <f t="shared" si="51"/>
        <v/>
      </c>
      <c r="R247" s="120" t="str">
        <f t="shared" si="52"/>
        <v/>
      </c>
      <c r="S247" s="119" t="str">
        <f t="shared" si="53"/>
        <v/>
      </c>
      <c r="T247" s="119" t="str">
        <f t="shared" si="54"/>
        <v/>
      </c>
      <c r="U247" s="119" t="str">
        <f t="shared" si="55"/>
        <v/>
      </c>
      <c r="V247" s="119"/>
      <c r="W247" s="140" t="str">
        <f t="shared" si="56"/>
        <v/>
      </c>
    </row>
    <row r="248" spans="1:23" s="58" customFormat="1" ht="18.75" x14ac:dyDescent="0.3">
      <c r="A248" s="127" t="s">
        <v>57</v>
      </c>
      <c r="B248" s="117" t="s">
        <v>57</v>
      </c>
      <c r="C248" s="117" t="s">
        <v>58</v>
      </c>
      <c r="D248" s="117"/>
      <c r="E248" s="117"/>
      <c r="F248" s="142"/>
      <c r="G248" s="146" t="s">
        <v>419</v>
      </c>
      <c r="H248" s="134" t="str">
        <f t="shared" si="43"/>
        <v/>
      </c>
      <c r="I248" s="134" t="str">
        <f t="shared" si="44"/>
        <v>-</v>
      </c>
      <c r="J248" s="134" t="str">
        <f t="shared" si="45"/>
        <v/>
      </c>
      <c r="K248" s="119" t="str">
        <f t="shared" si="46"/>
        <v/>
      </c>
      <c r="L248" s="119" t="str">
        <f t="shared" si="47"/>
        <v/>
      </c>
      <c r="M248" s="119">
        <f t="shared" si="57"/>
        <v>0</v>
      </c>
      <c r="N248" s="120" t="str">
        <f t="shared" si="49"/>
        <v/>
      </c>
      <c r="O248" s="119">
        <f t="shared" si="50"/>
        <v>0</v>
      </c>
      <c r="P248" s="119"/>
      <c r="Q248" s="120" t="str">
        <f t="shared" si="51"/>
        <v/>
      </c>
      <c r="R248" s="120" t="str">
        <f t="shared" si="52"/>
        <v/>
      </c>
      <c r="S248" s="119" t="str">
        <f t="shared" si="53"/>
        <v/>
      </c>
      <c r="T248" s="119" t="str">
        <f t="shared" si="54"/>
        <v/>
      </c>
      <c r="U248" s="119" t="str">
        <f t="shared" si="55"/>
        <v/>
      </c>
      <c r="V248" s="119"/>
      <c r="W248" s="140" t="str">
        <f t="shared" si="56"/>
        <v/>
      </c>
    </row>
    <row r="249" spans="1:23" s="58" customFormat="1" ht="90" x14ac:dyDescent="0.3">
      <c r="A249" s="124">
        <v>42545.304097222201</v>
      </c>
      <c r="B249" s="125">
        <v>1.15740740740741E-4</v>
      </c>
      <c r="C249" s="117" t="s">
        <v>42</v>
      </c>
      <c r="D249" s="117" t="s">
        <v>198</v>
      </c>
      <c r="E249" s="117" t="s">
        <v>46</v>
      </c>
      <c r="F249" s="142" t="s">
        <v>165</v>
      </c>
      <c r="G249" s="146" t="s">
        <v>449</v>
      </c>
      <c r="H249" s="134" t="str">
        <f t="shared" si="43"/>
        <v/>
      </c>
      <c r="I249" s="134" t="str">
        <f t="shared" si="44"/>
        <v>-</v>
      </c>
      <c r="J249" s="134" t="str">
        <f t="shared" si="45"/>
        <v/>
      </c>
      <c r="K249" s="119" t="str">
        <f t="shared" si="46"/>
        <v/>
      </c>
      <c r="L249" s="119" t="str">
        <f t="shared" si="47"/>
        <v/>
      </c>
      <c r="M249" s="119">
        <f t="shared" si="57"/>
        <v>0</v>
      </c>
      <c r="N249" s="120" t="str">
        <f t="shared" si="49"/>
        <v/>
      </c>
      <c r="O249" s="119">
        <f t="shared" si="50"/>
        <v>0</v>
      </c>
      <c r="P249" s="119"/>
      <c r="Q249" s="120" t="str">
        <f t="shared" si="51"/>
        <v/>
      </c>
      <c r="R249" s="120" t="str">
        <f t="shared" si="52"/>
        <v/>
      </c>
      <c r="S249" s="119" t="str">
        <f t="shared" si="53"/>
        <v/>
      </c>
      <c r="T249" s="119" t="str">
        <f t="shared" si="54"/>
        <v/>
      </c>
      <c r="U249" s="119" t="str">
        <f t="shared" si="55"/>
        <v/>
      </c>
      <c r="V249" s="119"/>
      <c r="W249" s="140" t="str">
        <f t="shared" si="56"/>
        <v/>
      </c>
    </row>
    <row r="250" spans="1:23" s="58" customFormat="1" ht="90" x14ac:dyDescent="0.3">
      <c r="A250" s="124">
        <v>42545.304212962998</v>
      </c>
      <c r="B250" s="125">
        <v>8.1018518518518497E-3</v>
      </c>
      <c r="C250" s="117" t="s">
        <v>42</v>
      </c>
      <c r="D250" s="117" t="s">
        <v>198</v>
      </c>
      <c r="E250" s="117" t="s">
        <v>46</v>
      </c>
      <c r="F250" s="142" t="s">
        <v>164</v>
      </c>
      <c r="G250" s="146" t="s">
        <v>450</v>
      </c>
      <c r="H250" s="134" t="str">
        <f t="shared" si="43"/>
        <v/>
      </c>
      <c r="I250" s="134" t="str">
        <f t="shared" si="44"/>
        <v>-</v>
      </c>
      <c r="J250" s="134" t="str">
        <f t="shared" si="45"/>
        <v/>
      </c>
      <c r="K250" s="119" t="str">
        <f t="shared" si="46"/>
        <v/>
      </c>
      <c r="L250" s="119" t="str">
        <f t="shared" si="47"/>
        <v/>
      </c>
      <c r="M250" s="119">
        <f t="shared" si="57"/>
        <v>0</v>
      </c>
      <c r="N250" s="120" t="str">
        <f t="shared" si="49"/>
        <v/>
      </c>
      <c r="O250" s="119">
        <f t="shared" si="50"/>
        <v>0</v>
      </c>
      <c r="P250" s="119"/>
      <c r="Q250" s="120" t="str">
        <f t="shared" si="51"/>
        <v/>
      </c>
      <c r="R250" s="120" t="str">
        <f t="shared" si="52"/>
        <v/>
      </c>
      <c r="S250" s="119" t="str">
        <f t="shared" si="53"/>
        <v/>
      </c>
      <c r="T250" s="119" t="str">
        <f t="shared" si="54"/>
        <v/>
      </c>
      <c r="U250" s="119" t="str">
        <f t="shared" si="55"/>
        <v/>
      </c>
      <c r="V250" s="119"/>
      <c r="W250" s="140" t="str">
        <f t="shared" si="56"/>
        <v/>
      </c>
    </row>
    <row r="251" spans="1:23" s="58" customFormat="1" ht="90" x14ac:dyDescent="0.3">
      <c r="A251" s="124">
        <v>42545.312314814801</v>
      </c>
      <c r="B251" s="125">
        <v>8.7152777777777801E-3</v>
      </c>
      <c r="C251" s="126">
        <v>13</v>
      </c>
      <c r="D251" s="117" t="s">
        <v>198</v>
      </c>
      <c r="E251" s="117" t="s">
        <v>48</v>
      </c>
      <c r="F251" s="142" t="s">
        <v>42</v>
      </c>
      <c r="G251" s="146" t="s">
        <v>415</v>
      </c>
      <c r="H251" s="134" t="str">
        <f t="shared" si="43"/>
        <v/>
      </c>
      <c r="I251" s="134" t="str">
        <f t="shared" si="44"/>
        <v>-</v>
      </c>
      <c r="J251" s="134" t="str">
        <f t="shared" si="45"/>
        <v/>
      </c>
      <c r="K251" s="119" t="str">
        <f t="shared" si="46"/>
        <v/>
      </c>
      <c r="L251" s="119" t="str">
        <f t="shared" si="47"/>
        <v/>
      </c>
      <c r="M251" s="119">
        <f t="shared" si="57"/>
        <v>0</v>
      </c>
      <c r="N251" s="120" t="str">
        <f t="shared" si="49"/>
        <v/>
      </c>
      <c r="O251" s="119">
        <f t="shared" si="50"/>
        <v>0</v>
      </c>
      <c r="P251" s="119"/>
      <c r="Q251" s="120" t="str">
        <f t="shared" si="51"/>
        <v/>
      </c>
      <c r="R251" s="120" t="str">
        <f t="shared" si="52"/>
        <v/>
      </c>
      <c r="S251" s="119" t="str">
        <f t="shared" si="53"/>
        <v/>
      </c>
      <c r="T251" s="119" t="str">
        <f t="shared" si="54"/>
        <v/>
      </c>
      <c r="U251" s="119" t="str">
        <f t="shared" si="55"/>
        <v/>
      </c>
      <c r="V251" s="119"/>
      <c r="W251" s="140" t="str">
        <f t="shared" si="56"/>
        <v/>
      </c>
    </row>
    <row r="252" spans="1:23" s="58" customFormat="1" ht="60" x14ac:dyDescent="0.3">
      <c r="A252" s="124">
        <v>42545.3210300926</v>
      </c>
      <c r="B252" s="125">
        <v>5.2546296296296299E-3</v>
      </c>
      <c r="C252" s="117" t="s">
        <v>42</v>
      </c>
      <c r="D252" s="117" t="s">
        <v>199</v>
      </c>
      <c r="E252" s="117" t="s">
        <v>50</v>
      </c>
      <c r="F252" s="142" t="s">
        <v>42</v>
      </c>
      <c r="G252" s="146" t="s">
        <v>416</v>
      </c>
      <c r="H252" s="134" t="str">
        <f t="shared" si="43"/>
        <v/>
      </c>
      <c r="I252" s="134" t="str">
        <f t="shared" si="44"/>
        <v>-</v>
      </c>
      <c r="J252" s="134" t="str">
        <f t="shared" si="45"/>
        <v/>
      </c>
      <c r="K252" s="119" t="str">
        <f t="shared" si="46"/>
        <v/>
      </c>
      <c r="L252" s="119" t="str">
        <f t="shared" si="47"/>
        <v/>
      </c>
      <c r="M252" s="119">
        <f t="shared" si="57"/>
        <v>0</v>
      </c>
      <c r="N252" s="120" t="str">
        <f t="shared" si="49"/>
        <v/>
      </c>
      <c r="O252" s="119">
        <f t="shared" si="50"/>
        <v>0</v>
      </c>
      <c r="P252" s="119"/>
      <c r="Q252" s="120" t="str">
        <f t="shared" si="51"/>
        <v/>
      </c>
      <c r="R252" s="120" t="str">
        <f t="shared" si="52"/>
        <v/>
      </c>
      <c r="S252" s="119" t="str">
        <f t="shared" si="53"/>
        <v/>
      </c>
      <c r="T252" s="119" t="str">
        <f t="shared" si="54"/>
        <v/>
      </c>
      <c r="U252" s="119" t="str">
        <f t="shared" si="55"/>
        <v/>
      </c>
      <c r="V252" s="119"/>
      <c r="W252" s="140" t="str">
        <f t="shared" si="56"/>
        <v/>
      </c>
    </row>
    <row r="253" spans="1:23" s="58" customFormat="1" ht="105" x14ac:dyDescent="0.3">
      <c r="A253" s="124">
        <v>42545.326284722199</v>
      </c>
      <c r="B253" s="125">
        <v>6.2847222222222202E-3</v>
      </c>
      <c r="C253" s="117" t="s">
        <v>42</v>
      </c>
      <c r="D253" s="117" t="s">
        <v>199</v>
      </c>
      <c r="E253" s="117" t="s">
        <v>60</v>
      </c>
      <c r="F253" s="142" t="s">
        <v>200</v>
      </c>
      <c r="G253" s="146" t="s">
        <v>459</v>
      </c>
      <c r="H253" s="134" t="str">
        <f t="shared" si="43"/>
        <v/>
      </c>
      <c r="I253" s="134" t="str">
        <f t="shared" si="44"/>
        <v>-</v>
      </c>
      <c r="J253" s="134" t="str">
        <f t="shared" si="45"/>
        <v/>
      </c>
      <c r="K253" s="119" t="str">
        <f t="shared" si="46"/>
        <v/>
      </c>
      <c r="L253" s="119" t="str">
        <f t="shared" si="47"/>
        <v/>
      </c>
      <c r="M253" s="119">
        <f t="shared" si="57"/>
        <v>0</v>
      </c>
      <c r="N253" s="120" t="str">
        <f t="shared" si="49"/>
        <v/>
      </c>
      <c r="O253" s="119">
        <f t="shared" si="50"/>
        <v>0</v>
      </c>
      <c r="P253" s="119"/>
      <c r="Q253" s="120" t="str">
        <f t="shared" si="51"/>
        <v/>
      </c>
      <c r="R253" s="120" t="str">
        <f t="shared" si="52"/>
        <v/>
      </c>
      <c r="S253" s="119" t="str">
        <f t="shared" si="53"/>
        <v/>
      </c>
      <c r="T253" s="119" t="str">
        <f t="shared" si="54"/>
        <v/>
      </c>
      <c r="U253" s="119" t="str">
        <f t="shared" si="55"/>
        <v/>
      </c>
      <c r="V253" s="119"/>
      <c r="W253" s="140" t="str">
        <f t="shared" si="56"/>
        <v/>
      </c>
    </row>
    <row r="254" spans="1:23" s="58" customFormat="1" ht="75" x14ac:dyDescent="0.3">
      <c r="A254" s="124">
        <v>42545.332569444399</v>
      </c>
      <c r="B254" s="125">
        <v>2.19907407407407E-4</v>
      </c>
      <c r="C254" s="126">
        <v>0.100000000005821</v>
      </c>
      <c r="D254" s="117" t="s">
        <v>201</v>
      </c>
      <c r="E254" s="117" t="s">
        <v>50</v>
      </c>
      <c r="F254" s="142" t="s">
        <v>42</v>
      </c>
      <c r="G254" s="146" t="s">
        <v>416</v>
      </c>
      <c r="H254" s="134" t="str">
        <f t="shared" si="43"/>
        <v/>
      </c>
      <c r="I254" s="134" t="str">
        <f t="shared" si="44"/>
        <v>-</v>
      </c>
      <c r="J254" s="134" t="str">
        <f t="shared" si="45"/>
        <v/>
      </c>
      <c r="K254" s="119" t="str">
        <f t="shared" si="46"/>
        <v/>
      </c>
      <c r="L254" s="119" t="str">
        <f t="shared" si="47"/>
        <v/>
      </c>
      <c r="M254" s="119">
        <f t="shared" si="57"/>
        <v>0</v>
      </c>
      <c r="N254" s="120" t="str">
        <f t="shared" si="49"/>
        <v/>
      </c>
      <c r="O254" s="119">
        <f t="shared" si="50"/>
        <v>0</v>
      </c>
      <c r="P254" s="119"/>
      <c r="Q254" s="120" t="str">
        <f t="shared" si="51"/>
        <v/>
      </c>
      <c r="R254" s="120" t="str">
        <f t="shared" si="52"/>
        <v/>
      </c>
      <c r="S254" s="119" t="str">
        <f t="shared" si="53"/>
        <v/>
      </c>
      <c r="T254" s="119" t="str">
        <f t="shared" si="54"/>
        <v/>
      </c>
      <c r="U254" s="119" t="str">
        <f t="shared" si="55"/>
        <v/>
      </c>
      <c r="V254" s="119"/>
      <c r="W254" s="140" t="str">
        <f t="shared" si="56"/>
        <v/>
      </c>
    </row>
    <row r="255" spans="1:23" s="58" customFormat="1" ht="75" x14ac:dyDescent="0.3">
      <c r="A255" s="124">
        <v>42545.332789351902</v>
      </c>
      <c r="B255" s="125">
        <v>4.3749999999999997E-2</v>
      </c>
      <c r="C255" s="126">
        <v>96.5</v>
      </c>
      <c r="D255" s="117" t="s">
        <v>201</v>
      </c>
      <c r="E255" s="117" t="s">
        <v>48</v>
      </c>
      <c r="F255" s="142" t="s">
        <v>42</v>
      </c>
      <c r="G255" s="146" t="s">
        <v>415</v>
      </c>
      <c r="H255" s="134" t="str">
        <f t="shared" si="43"/>
        <v/>
      </c>
      <c r="I255" s="134" t="str">
        <f t="shared" si="44"/>
        <v>-</v>
      </c>
      <c r="J255" s="134" t="str">
        <f t="shared" si="45"/>
        <v/>
      </c>
      <c r="K255" s="119" t="str">
        <f t="shared" si="46"/>
        <v/>
      </c>
      <c r="L255" s="119" t="str">
        <f t="shared" si="47"/>
        <v/>
      </c>
      <c r="M255" s="119">
        <f t="shared" si="57"/>
        <v>0</v>
      </c>
      <c r="N255" s="120" t="str">
        <f t="shared" si="49"/>
        <v/>
      </c>
      <c r="O255" s="119">
        <f t="shared" si="50"/>
        <v>0</v>
      </c>
      <c r="P255" s="119"/>
      <c r="Q255" s="120" t="str">
        <f t="shared" si="51"/>
        <v/>
      </c>
      <c r="R255" s="120" t="str">
        <f t="shared" si="52"/>
        <v/>
      </c>
      <c r="S255" s="119" t="str">
        <f t="shared" si="53"/>
        <v/>
      </c>
      <c r="T255" s="119" t="str">
        <f t="shared" si="54"/>
        <v/>
      </c>
      <c r="U255" s="119" t="str">
        <f t="shared" si="55"/>
        <v/>
      </c>
      <c r="V255" s="119"/>
      <c r="W255" s="140" t="str">
        <f t="shared" si="56"/>
        <v/>
      </c>
    </row>
    <row r="256" spans="1:23" s="58" customFormat="1" ht="45" x14ac:dyDescent="0.3">
      <c r="A256" s="124">
        <v>42545.376539351899</v>
      </c>
      <c r="B256" s="125">
        <v>5.4050925925925898E-3</v>
      </c>
      <c r="C256" s="126">
        <v>0.60000000000582099</v>
      </c>
      <c r="D256" s="117" t="s">
        <v>202</v>
      </c>
      <c r="E256" s="117" t="s">
        <v>50</v>
      </c>
      <c r="F256" s="142" t="s">
        <v>42</v>
      </c>
      <c r="G256" s="146" t="s">
        <v>416</v>
      </c>
      <c r="H256" s="134" t="str">
        <f t="shared" si="43"/>
        <v/>
      </c>
      <c r="I256" s="134" t="str">
        <f t="shared" si="44"/>
        <v>-</v>
      </c>
      <c r="J256" s="134" t="str">
        <f t="shared" si="45"/>
        <v/>
      </c>
      <c r="K256" s="119" t="str">
        <f t="shared" si="46"/>
        <v/>
      </c>
      <c r="L256" s="119" t="str">
        <f t="shared" si="47"/>
        <v/>
      </c>
      <c r="M256" s="119">
        <f t="shared" si="57"/>
        <v>0</v>
      </c>
      <c r="N256" s="120" t="str">
        <f t="shared" si="49"/>
        <v/>
      </c>
      <c r="O256" s="119">
        <f t="shared" si="50"/>
        <v>0</v>
      </c>
      <c r="P256" s="119"/>
      <c r="Q256" s="120" t="str">
        <f t="shared" si="51"/>
        <v/>
      </c>
      <c r="R256" s="120" t="str">
        <f t="shared" si="52"/>
        <v/>
      </c>
      <c r="S256" s="119" t="str">
        <f t="shared" si="53"/>
        <v/>
      </c>
      <c r="T256" s="119" t="str">
        <f t="shared" si="54"/>
        <v/>
      </c>
      <c r="U256" s="119" t="str">
        <f t="shared" si="55"/>
        <v/>
      </c>
      <c r="V256" s="119"/>
      <c r="W256" s="140" t="str">
        <f t="shared" si="56"/>
        <v/>
      </c>
    </row>
    <row r="257" spans="1:23" s="58" customFormat="1" ht="75" x14ac:dyDescent="0.3">
      <c r="A257" s="124">
        <v>42545.381944444402</v>
      </c>
      <c r="B257" s="125">
        <v>7.4537037037037002E-3</v>
      </c>
      <c r="C257" s="126">
        <v>10.399999999994201</v>
      </c>
      <c r="D257" s="117" t="s">
        <v>203</v>
      </c>
      <c r="E257" s="117" t="s">
        <v>48</v>
      </c>
      <c r="F257" s="142" t="s">
        <v>42</v>
      </c>
      <c r="G257" s="146" t="s">
        <v>415</v>
      </c>
      <c r="H257" s="134" t="str">
        <f t="shared" si="43"/>
        <v/>
      </c>
      <c r="I257" s="134" t="str">
        <f t="shared" si="44"/>
        <v>-</v>
      </c>
      <c r="J257" s="134" t="str">
        <f t="shared" si="45"/>
        <v/>
      </c>
      <c r="K257" s="119" t="str">
        <f t="shared" si="46"/>
        <v/>
      </c>
      <c r="L257" s="119" t="str">
        <f t="shared" si="47"/>
        <v/>
      </c>
      <c r="M257" s="119">
        <f t="shared" si="57"/>
        <v>0</v>
      </c>
      <c r="N257" s="120" t="str">
        <f t="shared" si="49"/>
        <v/>
      </c>
      <c r="O257" s="119">
        <f t="shared" si="50"/>
        <v>0</v>
      </c>
      <c r="P257" s="119"/>
      <c r="Q257" s="120" t="str">
        <f t="shared" si="51"/>
        <v/>
      </c>
      <c r="R257" s="120" t="str">
        <f t="shared" si="52"/>
        <v/>
      </c>
      <c r="S257" s="119" t="str">
        <f t="shared" si="53"/>
        <v/>
      </c>
      <c r="T257" s="119" t="str">
        <f t="shared" si="54"/>
        <v/>
      </c>
      <c r="U257" s="119" t="str">
        <f t="shared" si="55"/>
        <v/>
      </c>
      <c r="V257" s="119"/>
      <c r="W257" s="140" t="str">
        <f t="shared" si="56"/>
        <v/>
      </c>
    </row>
    <row r="258" spans="1:23" s="58" customFormat="1" ht="60" x14ac:dyDescent="0.3">
      <c r="A258" s="124">
        <v>42545.389398148101</v>
      </c>
      <c r="B258" s="125">
        <v>2.8009259259259298E-3</v>
      </c>
      <c r="C258" s="126">
        <v>0.80000000001746197</v>
      </c>
      <c r="D258" s="117" t="s">
        <v>204</v>
      </c>
      <c r="E258" s="117" t="s">
        <v>50</v>
      </c>
      <c r="F258" s="142" t="s">
        <v>42</v>
      </c>
      <c r="G258" s="146" t="s">
        <v>416</v>
      </c>
      <c r="H258" s="134" t="str">
        <f t="shared" si="43"/>
        <v/>
      </c>
      <c r="I258" s="134" t="str">
        <f t="shared" si="44"/>
        <v>-</v>
      </c>
      <c r="J258" s="134" t="str">
        <f t="shared" si="45"/>
        <v/>
      </c>
      <c r="K258" s="119" t="str">
        <f t="shared" si="46"/>
        <v/>
      </c>
      <c r="L258" s="119" t="str">
        <f t="shared" si="47"/>
        <v/>
      </c>
      <c r="M258" s="119">
        <f t="shared" si="57"/>
        <v>0</v>
      </c>
      <c r="N258" s="120" t="str">
        <f t="shared" si="49"/>
        <v/>
      </c>
      <c r="O258" s="119">
        <f t="shared" si="50"/>
        <v>0</v>
      </c>
      <c r="P258" s="119"/>
      <c r="Q258" s="120" t="str">
        <f t="shared" si="51"/>
        <v/>
      </c>
      <c r="R258" s="120" t="str">
        <f t="shared" si="52"/>
        <v/>
      </c>
      <c r="S258" s="119" t="str">
        <f t="shared" si="53"/>
        <v/>
      </c>
      <c r="T258" s="119" t="str">
        <f t="shared" si="54"/>
        <v/>
      </c>
      <c r="U258" s="119" t="str">
        <f t="shared" si="55"/>
        <v/>
      </c>
      <c r="V258" s="119"/>
      <c r="W258" s="140" t="str">
        <f t="shared" si="56"/>
        <v/>
      </c>
    </row>
    <row r="259" spans="1:23" s="58" customFormat="1" ht="60" x14ac:dyDescent="0.3">
      <c r="A259" s="124">
        <v>42545.3921990741</v>
      </c>
      <c r="B259" s="125">
        <v>9.3749999999999997E-4</v>
      </c>
      <c r="C259" s="126">
        <v>0.39999999999417901</v>
      </c>
      <c r="D259" s="117" t="s">
        <v>205</v>
      </c>
      <c r="E259" s="117" t="s">
        <v>48</v>
      </c>
      <c r="F259" s="142" t="s">
        <v>42</v>
      </c>
      <c r="G259" s="146" t="s">
        <v>415</v>
      </c>
      <c r="H259" s="134" t="str">
        <f t="shared" ref="H259:H322" si="58">IF(ISERROR(SEARCH("ATTENTE",$G259)),"",$B259)</f>
        <v/>
      </c>
      <c r="I259" s="134" t="str">
        <f t="shared" ref="I259:I322" si="59">IF(COUNTIF($G259,"*Formation*")+COUNTIF(G259,"*travail de cours*")+COUNTIF(G259,"*réunion*")+COUNTIF(G259,"*escorte routière*")+COUNTIF(G259,"*courte distance*")&gt;0,B259,"-")</f>
        <v>-</v>
      </c>
      <c r="J259" s="134" t="str">
        <f t="shared" ref="J259:J322" si="60">IF(ISERROR(SEARCH("superload: True",$G259)),"",$B259)</f>
        <v/>
      </c>
      <c r="K259" s="119" t="str">
        <f t="shared" ref="K259:K322" si="61">IF(ISERROR(SEARCH("Douane: True",$G259)),"",1)</f>
        <v/>
      </c>
      <c r="L259" s="119" t="str">
        <f t="shared" ref="L259:L322" si="62">IF(ISERROR(SEARCH("transport explosif",$G259)),"",1)</f>
        <v/>
      </c>
      <c r="M259" s="119">
        <f t="shared" si="57"/>
        <v>0</v>
      </c>
      <c r="N259" s="120" t="str">
        <f t="shared" ref="N259:N322" si="63">IF(ISERROR(SEARCH("TWIC: True",$G259)),"",1)</f>
        <v/>
      </c>
      <c r="O259" s="119">
        <f t="shared" ref="O259:O322" si="64">IFERROR(MID($G259,FIND("Largeur pi-po",$G259,1)+14,FIND("Longueur pi-po",$G259,1)-FIND("Largeur pi-po",$G259,1)-14),)</f>
        <v>0</v>
      </c>
      <c r="P259" s="119"/>
      <c r="Q259" s="120" t="str">
        <f t="shared" ref="Q259:Q322" si="65">IF(ISERROR(SEARCH("Surdimensionné",$G259)),"",1)</f>
        <v/>
      </c>
      <c r="R259" s="120" t="str">
        <f t="shared" ref="R259:R322" si="66">IF(ISERROR(SEARCH("PRIME N.Y:True",$G259)),"",1)</f>
        <v/>
      </c>
      <c r="S259" s="119" t="str">
        <f t="shared" ref="S259:S322" si="67">IF(ISERROR(SEARCH("Journée non complète",$G259)),"",1)</f>
        <v/>
      </c>
      <c r="T259" s="119" t="str">
        <f t="shared" ref="T259:T322" si="68">IF(ISERROR(SEARCH("1 Journée compète semaine",$G259)),"",1)</f>
        <v/>
      </c>
      <c r="U259" s="119" t="str">
        <f t="shared" ref="U259:U322" si="69">IF(ISERROR(SEARCH("Fin de semaine",$G259)),"",1)</f>
        <v/>
      </c>
      <c r="V259" s="119"/>
      <c r="W259" s="140" t="str">
        <f t="shared" ref="W259:W322" si="70">IF(ISERROR(SEARCH("Voyage:Oversize",$G259)),"",C259)</f>
        <v/>
      </c>
    </row>
    <row r="260" spans="1:23" s="58" customFormat="1" ht="60" x14ac:dyDescent="0.3">
      <c r="A260" s="124">
        <v>42545.393136574101</v>
      </c>
      <c r="B260" s="125">
        <v>6.3657407407407402E-4</v>
      </c>
      <c r="C260" s="126">
        <v>0.29999999998835802</v>
      </c>
      <c r="D260" s="117" t="s">
        <v>206</v>
      </c>
      <c r="E260" s="117" t="s">
        <v>50</v>
      </c>
      <c r="F260" s="142" t="s">
        <v>42</v>
      </c>
      <c r="G260" s="146" t="s">
        <v>416</v>
      </c>
      <c r="H260" s="134" t="str">
        <f t="shared" si="58"/>
        <v/>
      </c>
      <c r="I260" s="134" t="str">
        <f t="shared" si="59"/>
        <v>-</v>
      </c>
      <c r="J260" s="134" t="str">
        <f t="shared" si="60"/>
        <v/>
      </c>
      <c r="K260" s="119" t="str">
        <f t="shared" si="61"/>
        <v/>
      </c>
      <c r="L260" s="119" t="str">
        <f t="shared" si="62"/>
        <v/>
      </c>
      <c r="M260" s="119">
        <f t="shared" si="57"/>
        <v>0</v>
      </c>
      <c r="N260" s="120" t="str">
        <f t="shared" si="63"/>
        <v/>
      </c>
      <c r="O260" s="119">
        <f t="shared" si="64"/>
        <v>0</v>
      </c>
      <c r="P260" s="119"/>
      <c r="Q260" s="120" t="str">
        <f t="shared" si="65"/>
        <v/>
      </c>
      <c r="R260" s="120" t="str">
        <f t="shared" si="66"/>
        <v/>
      </c>
      <c r="S260" s="119" t="str">
        <f t="shared" si="67"/>
        <v/>
      </c>
      <c r="T260" s="119" t="str">
        <f t="shared" si="68"/>
        <v/>
      </c>
      <c r="U260" s="119" t="str">
        <f t="shared" si="69"/>
        <v/>
      </c>
      <c r="V260" s="119"/>
      <c r="W260" s="140" t="str">
        <f t="shared" si="70"/>
        <v/>
      </c>
    </row>
    <row r="261" spans="1:23" s="58" customFormat="1" ht="60" x14ac:dyDescent="0.3">
      <c r="A261" s="124">
        <v>42545.393773148098</v>
      </c>
      <c r="B261" s="125">
        <v>4.9143518518518503E-2</v>
      </c>
      <c r="C261" s="126">
        <v>103.10000000000601</v>
      </c>
      <c r="D261" s="117" t="s">
        <v>206</v>
      </c>
      <c r="E261" s="117" t="s">
        <v>48</v>
      </c>
      <c r="F261" s="142" t="s">
        <v>42</v>
      </c>
      <c r="G261" s="146" t="s">
        <v>415</v>
      </c>
      <c r="H261" s="134" t="str">
        <f t="shared" si="58"/>
        <v/>
      </c>
      <c r="I261" s="134" t="str">
        <f t="shared" si="59"/>
        <v>-</v>
      </c>
      <c r="J261" s="134" t="str">
        <f t="shared" si="60"/>
        <v/>
      </c>
      <c r="K261" s="119" t="str">
        <f t="shared" si="61"/>
        <v/>
      </c>
      <c r="L261" s="119" t="str">
        <f t="shared" si="62"/>
        <v/>
      </c>
      <c r="M261" s="119">
        <f t="shared" si="57"/>
        <v>0</v>
      </c>
      <c r="N261" s="120" t="str">
        <f t="shared" si="63"/>
        <v/>
      </c>
      <c r="O261" s="119">
        <f t="shared" si="64"/>
        <v>0</v>
      </c>
      <c r="P261" s="119"/>
      <c r="Q261" s="120" t="str">
        <f t="shared" si="65"/>
        <v/>
      </c>
      <c r="R261" s="120" t="str">
        <f t="shared" si="66"/>
        <v/>
      </c>
      <c r="S261" s="119" t="str">
        <f t="shared" si="67"/>
        <v/>
      </c>
      <c r="T261" s="119" t="str">
        <f t="shared" si="68"/>
        <v/>
      </c>
      <c r="U261" s="119" t="str">
        <f t="shared" si="69"/>
        <v/>
      </c>
      <c r="V261" s="119"/>
      <c r="W261" s="140" t="str">
        <f t="shared" si="70"/>
        <v/>
      </c>
    </row>
    <row r="262" spans="1:23" s="58" customFormat="1" ht="75" x14ac:dyDescent="0.3">
      <c r="A262" s="124">
        <v>42545.442916666703</v>
      </c>
      <c r="B262" s="125">
        <v>4.2361111111111098E-3</v>
      </c>
      <c r="C262" s="126">
        <v>0.39999999999417901</v>
      </c>
      <c r="D262" s="117" t="s">
        <v>207</v>
      </c>
      <c r="E262" s="117" t="s">
        <v>50</v>
      </c>
      <c r="F262" s="142" t="s">
        <v>42</v>
      </c>
      <c r="G262" s="146" t="s">
        <v>416</v>
      </c>
      <c r="H262" s="134" t="str">
        <f t="shared" si="58"/>
        <v/>
      </c>
      <c r="I262" s="134" t="str">
        <f t="shared" si="59"/>
        <v>-</v>
      </c>
      <c r="J262" s="134" t="str">
        <f t="shared" si="60"/>
        <v/>
      </c>
      <c r="K262" s="119" t="str">
        <f t="shared" si="61"/>
        <v/>
      </c>
      <c r="L262" s="119" t="str">
        <f t="shared" si="62"/>
        <v/>
      </c>
      <c r="M262" s="119">
        <f t="shared" si="57"/>
        <v>0</v>
      </c>
      <c r="N262" s="120" t="str">
        <f t="shared" si="63"/>
        <v/>
      </c>
      <c r="O262" s="119">
        <f t="shared" si="64"/>
        <v>0</v>
      </c>
      <c r="P262" s="119"/>
      <c r="Q262" s="120" t="str">
        <f t="shared" si="65"/>
        <v/>
      </c>
      <c r="R262" s="120" t="str">
        <f t="shared" si="66"/>
        <v/>
      </c>
      <c r="S262" s="119" t="str">
        <f t="shared" si="67"/>
        <v/>
      </c>
      <c r="T262" s="119" t="str">
        <f t="shared" si="68"/>
        <v/>
      </c>
      <c r="U262" s="119" t="str">
        <f t="shared" si="69"/>
        <v/>
      </c>
      <c r="V262" s="119"/>
      <c r="W262" s="140" t="str">
        <f t="shared" si="70"/>
        <v/>
      </c>
    </row>
    <row r="263" spans="1:23" s="58" customFormat="1" ht="60" x14ac:dyDescent="0.3">
      <c r="A263" s="124">
        <v>42545.447152777801</v>
      </c>
      <c r="B263" s="125">
        <v>2.4652777777777802E-3</v>
      </c>
      <c r="C263" s="126">
        <v>1.6000000000058201</v>
      </c>
      <c r="D263" s="117" t="s">
        <v>208</v>
      </c>
      <c r="E263" s="117" t="s">
        <v>48</v>
      </c>
      <c r="F263" s="142" t="s">
        <v>42</v>
      </c>
      <c r="G263" s="146" t="s">
        <v>415</v>
      </c>
      <c r="H263" s="134" t="str">
        <f t="shared" si="58"/>
        <v/>
      </c>
      <c r="I263" s="134" t="str">
        <f t="shared" si="59"/>
        <v>-</v>
      </c>
      <c r="J263" s="134" t="str">
        <f t="shared" si="60"/>
        <v/>
      </c>
      <c r="K263" s="119" t="str">
        <f t="shared" si="61"/>
        <v/>
      </c>
      <c r="L263" s="119" t="str">
        <f t="shared" si="62"/>
        <v/>
      </c>
      <c r="M263" s="119">
        <f t="shared" si="57"/>
        <v>0</v>
      </c>
      <c r="N263" s="120" t="str">
        <f t="shared" si="63"/>
        <v/>
      </c>
      <c r="O263" s="119">
        <f t="shared" si="64"/>
        <v>0</v>
      </c>
      <c r="P263" s="119"/>
      <c r="Q263" s="120" t="str">
        <f t="shared" si="65"/>
        <v/>
      </c>
      <c r="R263" s="120" t="str">
        <f t="shared" si="66"/>
        <v/>
      </c>
      <c r="S263" s="119" t="str">
        <f t="shared" si="67"/>
        <v/>
      </c>
      <c r="T263" s="119" t="str">
        <f t="shared" si="68"/>
        <v/>
      </c>
      <c r="U263" s="119" t="str">
        <f t="shared" si="69"/>
        <v/>
      </c>
      <c r="V263" s="119"/>
      <c r="W263" s="140" t="str">
        <f t="shared" si="70"/>
        <v/>
      </c>
    </row>
    <row r="264" spans="1:23" s="58" customFormat="1" ht="75" x14ac:dyDescent="0.3">
      <c r="A264" s="124">
        <v>42545.449618055602</v>
      </c>
      <c r="B264" s="125">
        <v>5.1921296296296299E-2</v>
      </c>
      <c r="C264" s="126">
        <v>0.200000000011642</v>
      </c>
      <c r="D264" s="117" t="s">
        <v>209</v>
      </c>
      <c r="E264" s="117" t="s">
        <v>50</v>
      </c>
      <c r="F264" s="142" t="s">
        <v>42</v>
      </c>
      <c r="G264" s="146" t="s">
        <v>416</v>
      </c>
      <c r="H264" s="134" t="str">
        <f t="shared" si="58"/>
        <v/>
      </c>
      <c r="I264" s="134" t="str">
        <f t="shared" si="59"/>
        <v>-</v>
      </c>
      <c r="J264" s="134" t="str">
        <f t="shared" si="60"/>
        <v/>
      </c>
      <c r="K264" s="119" t="str">
        <f t="shared" si="61"/>
        <v/>
      </c>
      <c r="L264" s="119" t="str">
        <f t="shared" si="62"/>
        <v/>
      </c>
      <c r="M264" s="119">
        <f t="shared" si="57"/>
        <v>0</v>
      </c>
      <c r="N264" s="120" t="str">
        <f t="shared" si="63"/>
        <v/>
      </c>
      <c r="O264" s="119">
        <f t="shared" si="64"/>
        <v>0</v>
      </c>
      <c r="P264" s="119"/>
      <c r="Q264" s="120" t="str">
        <f t="shared" si="65"/>
        <v/>
      </c>
      <c r="R264" s="120" t="str">
        <f t="shared" si="66"/>
        <v/>
      </c>
      <c r="S264" s="119" t="str">
        <f t="shared" si="67"/>
        <v/>
      </c>
      <c r="T264" s="119" t="str">
        <f t="shared" si="68"/>
        <v/>
      </c>
      <c r="U264" s="119" t="str">
        <f t="shared" si="69"/>
        <v/>
      </c>
      <c r="V264" s="119"/>
      <c r="W264" s="140" t="str">
        <f t="shared" si="70"/>
        <v/>
      </c>
    </row>
    <row r="265" spans="1:23" s="58" customFormat="1" ht="182.25" customHeight="1" x14ac:dyDescent="0.3">
      <c r="A265" s="124">
        <v>42545.501539351899</v>
      </c>
      <c r="B265" s="125">
        <v>2.0520833333333301E-2</v>
      </c>
      <c r="C265" s="117" t="s">
        <v>42</v>
      </c>
      <c r="D265" s="117" t="s">
        <v>210</v>
      </c>
      <c r="E265" s="117" t="s">
        <v>67</v>
      </c>
      <c r="F265" s="142" t="s">
        <v>211</v>
      </c>
      <c r="G265" s="151" t="s">
        <v>460</v>
      </c>
      <c r="H265" s="134" t="str">
        <f t="shared" si="58"/>
        <v/>
      </c>
      <c r="I265" s="134" t="str">
        <f t="shared" si="59"/>
        <v>-</v>
      </c>
      <c r="J265" s="134" t="str">
        <f t="shared" si="60"/>
        <v/>
      </c>
      <c r="K265" s="119" t="str">
        <f t="shared" si="61"/>
        <v/>
      </c>
      <c r="L265" s="119" t="str">
        <f t="shared" si="62"/>
        <v/>
      </c>
      <c r="M265" s="119">
        <f t="shared" si="57"/>
        <v>1</v>
      </c>
      <c r="N265" s="120">
        <f t="shared" si="63"/>
        <v>1</v>
      </c>
      <c r="O265" s="119">
        <f t="shared" si="64"/>
        <v>0</v>
      </c>
      <c r="P265" s="119"/>
      <c r="Q265" s="120" t="str">
        <f t="shared" si="65"/>
        <v/>
      </c>
      <c r="R265" s="120" t="str">
        <f t="shared" si="66"/>
        <v/>
      </c>
      <c r="S265" s="119" t="str">
        <f t="shared" si="67"/>
        <v/>
      </c>
      <c r="T265" s="119" t="str">
        <f t="shared" si="68"/>
        <v/>
      </c>
      <c r="U265" s="119" t="str">
        <f t="shared" si="69"/>
        <v/>
      </c>
      <c r="V265" s="119"/>
      <c r="W265" s="140" t="str">
        <f t="shared" si="70"/>
        <v/>
      </c>
    </row>
    <row r="266" spans="1:23" s="58" customFormat="1" ht="75" x14ac:dyDescent="0.3">
      <c r="A266" s="124">
        <v>42545.522060185198</v>
      </c>
      <c r="B266" s="125">
        <v>3.0208333333333298E-3</v>
      </c>
      <c r="C266" s="126">
        <v>0.39999999999417901</v>
      </c>
      <c r="D266" s="117" t="s">
        <v>210</v>
      </c>
      <c r="E266" s="117" t="s">
        <v>50</v>
      </c>
      <c r="F266" s="142" t="s">
        <v>42</v>
      </c>
      <c r="G266" s="146" t="s">
        <v>416</v>
      </c>
      <c r="H266" s="134" t="str">
        <f t="shared" si="58"/>
        <v/>
      </c>
      <c r="I266" s="134" t="str">
        <f t="shared" si="59"/>
        <v>-</v>
      </c>
      <c r="J266" s="134" t="str">
        <f t="shared" si="60"/>
        <v/>
      </c>
      <c r="K266" s="119" t="str">
        <f t="shared" si="61"/>
        <v/>
      </c>
      <c r="L266" s="119" t="str">
        <f t="shared" si="62"/>
        <v/>
      </c>
      <c r="M266" s="119">
        <f t="shared" si="57"/>
        <v>0</v>
      </c>
      <c r="N266" s="120" t="str">
        <f t="shared" si="63"/>
        <v/>
      </c>
      <c r="O266" s="119">
        <f t="shared" si="64"/>
        <v>0</v>
      </c>
      <c r="P266" s="119"/>
      <c r="Q266" s="120" t="str">
        <f t="shared" si="65"/>
        <v/>
      </c>
      <c r="R266" s="120" t="str">
        <f t="shared" si="66"/>
        <v/>
      </c>
      <c r="S266" s="119" t="str">
        <f t="shared" si="67"/>
        <v/>
      </c>
      <c r="T266" s="119" t="str">
        <f t="shared" si="68"/>
        <v/>
      </c>
      <c r="U266" s="119" t="str">
        <f t="shared" si="69"/>
        <v/>
      </c>
      <c r="V266" s="119"/>
      <c r="W266" s="140" t="str">
        <f t="shared" si="70"/>
        <v/>
      </c>
    </row>
    <row r="267" spans="1:23" s="58" customFormat="1" ht="75" x14ac:dyDescent="0.3">
      <c r="A267" s="124">
        <v>42545.525081018503</v>
      </c>
      <c r="B267" s="125">
        <v>3.3680555555555599E-3</v>
      </c>
      <c r="C267" s="126">
        <v>2.1999999999825399</v>
      </c>
      <c r="D267" s="117" t="s">
        <v>212</v>
      </c>
      <c r="E267" s="117" t="s">
        <v>48</v>
      </c>
      <c r="F267" s="142" t="s">
        <v>42</v>
      </c>
      <c r="G267" s="146" t="s">
        <v>415</v>
      </c>
      <c r="H267" s="134" t="str">
        <f t="shared" si="58"/>
        <v/>
      </c>
      <c r="I267" s="134" t="str">
        <f t="shared" si="59"/>
        <v>-</v>
      </c>
      <c r="J267" s="134" t="str">
        <f t="shared" si="60"/>
        <v/>
      </c>
      <c r="K267" s="119" t="str">
        <f t="shared" si="61"/>
        <v/>
      </c>
      <c r="L267" s="119" t="str">
        <f t="shared" si="62"/>
        <v/>
      </c>
      <c r="M267" s="119">
        <f t="shared" si="57"/>
        <v>0</v>
      </c>
      <c r="N267" s="120" t="str">
        <f t="shared" si="63"/>
        <v/>
      </c>
      <c r="O267" s="119">
        <f t="shared" si="64"/>
        <v>0</v>
      </c>
      <c r="P267" s="119"/>
      <c r="Q267" s="120" t="str">
        <f t="shared" si="65"/>
        <v/>
      </c>
      <c r="R267" s="120" t="str">
        <f t="shared" si="66"/>
        <v/>
      </c>
      <c r="S267" s="119" t="str">
        <f t="shared" si="67"/>
        <v/>
      </c>
      <c r="T267" s="119" t="str">
        <f t="shared" si="68"/>
        <v/>
      </c>
      <c r="U267" s="119" t="str">
        <f t="shared" si="69"/>
        <v/>
      </c>
      <c r="V267" s="119"/>
      <c r="W267" s="140" t="str">
        <f t="shared" si="70"/>
        <v/>
      </c>
    </row>
    <row r="268" spans="1:23" s="58" customFormat="1" ht="75" x14ac:dyDescent="0.3">
      <c r="A268" s="124">
        <v>42545.528449074103</v>
      </c>
      <c r="B268" s="125">
        <v>5.20833333333333E-4</v>
      </c>
      <c r="C268" s="126">
        <v>0.100000000005821</v>
      </c>
      <c r="D268" s="117" t="s">
        <v>207</v>
      </c>
      <c r="E268" s="117" t="s">
        <v>50</v>
      </c>
      <c r="F268" s="142" t="s">
        <v>42</v>
      </c>
      <c r="G268" s="146" t="s">
        <v>416</v>
      </c>
      <c r="H268" s="134" t="str">
        <f t="shared" si="58"/>
        <v/>
      </c>
      <c r="I268" s="134" t="str">
        <f t="shared" si="59"/>
        <v>-</v>
      </c>
      <c r="J268" s="134" t="str">
        <f t="shared" si="60"/>
        <v/>
      </c>
      <c r="K268" s="119" t="str">
        <f t="shared" si="61"/>
        <v/>
      </c>
      <c r="L268" s="119" t="str">
        <f t="shared" si="62"/>
        <v/>
      </c>
      <c r="M268" s="119">
        <f t="shared" si="57"/>
        <v>0</v>
      </c>
      <c r="N268" s="120" t="str">
        <f t="shared" si="63"/>
        <v/>
      </c>
      <c r="O268" s="119">
        <f t="shared" si="64"/>
        <v>0</v>
      </c>
      <c r="P268" s="119"/>
      <c r="Q268" s="120" t="str">
        <f t="shared" si="65"/>
        <v/>
      </c>
      <c r="R268" s="120" t="str">
        <f t="shared" si="66"/>
        <v/>
      </c>
      <c r="S268" s="119" t="str">
        <f t="shared" si="67"/>
        <v/>
      </c>
      <c r="T268" s="119" t="str">
        <f t="shared" si="68"/>
        <v/>
      </c>
      <c r="U268" s="119" t="str">
        <f t="shared" si="69"/>
        <v/>
      </c>
      <c r="V268" s="119"/>
      <c r="W268" s="140" t="str">
        <f t="shared" si="70"/>
        <v/>
      </c>
    </row>
    <row r="269" spans="1:23" s="58" customFormat="1" ht="75" x14ac:dyDescent="0.3">
      <c r="A269" s="124">
        <v>42545.528969907398</v>
      </c>
      <c r="B269" s="125">
        <v>7.09490740740741E-3</v>
      </c>
      <c r="C269" s="126">
        <v>6.1000000000058199</v>
      </c>
      <c r="D269" s="117" t="s">
        <v>207</v>
      </c>
      <c r="E269" s="117" t="s">
        <v>48</v>
      </c>
      <c r="F269" s="142" t="s">
        <v>42</v>
      </c>
      <c r="G269" s="146" t="s">
        <v>415</v>
      </c>
      <c r="H269" s="134" t="str">
        <f t="shared" si="58"/>
        <v/>
      </c>
      <c r="I269" s="134" t="str">
        <f t="shared" si="59"/>
        <v>-</v>
      </c>
      <c r="J269" s="134" t="str">
        <f t="shared" si="60"/>
        <v/>
      </c>
      <c r="K269" s="119" t="str">
        <f t="shared" si="61"/>
        <v/>
      </c>
      <c r="L269" s="119" t="str">
        <f t="shared" si="62"/>
        <v/>
      </c>
      <c r="M269" s="119">
        <f t="shared" si="57"/>
        <v>0</v>
      </c>
      <c r="N269" s="120" t="str">
        <f t="shared" si="63"/>
        <v/>
      </c>
      <c r="O269" s="119">
        <f t="shared" si="64"/>
        <v>0</v>
      </c>
      <c r="P269" s="119"/>
      <c r="Q269" s="120" t="str">
        <f t="shared" si="65"/>
        <v/>
      </c>
      <c r="R269" s="120" t="str">
        <f t="shared" si="66"/>
        <v/>
      </c>
      <c r="S269" s="119" t="str">
        <f t="shared" si="67"/>
        <v/>
      </c>
      <c r="T269" s="119" t="str">
        <f t="shared" si="68"/>
        <v/>
      </c>
      <c r="U269" s="119" t="str">
        <f t="shared" si="69"/>
        <v/>
      </c>
      <c r="V269" s="119"/>
      <c r="W269" s="140" t="str">
        <f t="shared" si="70"/>
        <v/>
      </c>
    </row>
    <row r="270" spans="1:23" s="58" customFormat="1" ht="75" x14ac:dyDescent="0.3">
      <c r="A270" s="124">
        <v>42545.536064814798</v>
      </c>
      <c r="B270" s="125">
        <v>8.2175925925925906E-3</v>
      </c>
      <c r="C270" s="126">
        <v>0.39999999999417901</v>
      </c>
      <c r="D270" s="117" t="s">
        <v>213</v>
      </c>
      <c r="E270" s="117" t="s">
        <v>50</v>
      </c>
      <c r="F270" s="142" t="s">
        <v>42</v>
      </c>
      <c r="G270" s="146" t="s">
        <v>416</v>
      </c>
      <c r="H270" s="134" t="str">
        <f t="shared" si="58"/>
        <v/>
      </c>
      <c r="I270" s="134" t="str">
        <f t="shared" si="59"/>
        <v>-</v>
      </c>
      <c r="J270" s="134" t="str">
        <f t="shared" si="60"/>
        <v/>
      </c>
      <c r="K270" s="119" t="str">
        <f t="shared" si="61"/>
        <v/>
      </c>
      <c r="L270" s="119" t="str">
        <f t="shared" si="62"/>
        <v/>
      </c>
      <c r="M270" s="119">
        <f t="shared" si="57"/>
        <v>0</v>
      </c>
      <c r="N270" s="120" t="str">
        <f t="shared" si="63"/>
        <v/>
      </c>
      <c r="O270" s="119">
        <f t="shared" si="64"/>
        <v>0</v>
      </c>
      <c r="P270" s="119"/>
      <c r="Q270" s="120" t="str">
        <f t="shared" si="65"/>
        <v/>
      </c>
      <c r="R270" s="120" t="str">
        <f t="shared" si="66"/>
        <v/>
      </c>
      <c r="S270" s="119" t="str">
        <f t="shared" si="67"/>
        <v/>
      </c>
      <c r="T270" s="119" t="str">
        <f t="shared" si="68"/>
        <v/>
      </c>
      <c r="U270" s="119" t="str">
        <f t="shared" si="69"/>
        <v/>
      </c>
      <c r="V270" s="119"/>
      <c r="W270" s="140" t="str">
        <f t="shared" si="70"/>
        <v/>
      </c>
    </row>
    <row r="271" spans="1:23" s="58" customFormat="1" ht="60" x14ac:dyDescent="0.3">
      <c r="A271" s="124">
        <v>42545.544282407398</v>
      </c>
      <c r="B271" s="125">
        <v>4.0324074074074102E-2</v>
      </c>
      <c r="C271" s="126">
        <v>70.100000000005807</v>
      </c>
      <c r="D271" s="117" t="s">
        <v>214</v>
      </c>
      <c r="E271" s="117" t="s">
        <v>48</v>
      </c>
      <c r="F271" s="142" t="s">
        <v>42</v>
      </c>
      <c r="G271" s="146" t="s">
        <v>415</v>
      </c>
      <c r="H271" s="134" t="str">
        <f t="shared" si="58"/>
        <v/>
      </c>
      <c r="I271" s="134" t="str">
        <f t="shared" si="59"/>
        <v>-</v>
      </c>
      <c r="J271" s="134" t="str">
        <f t="shared" si="60"/>
        <v/>
      </c>
      <c r="K271" s="119" t="str">
        <f t="shared" si="61"/>
        <v/>
      </c>
      <c r="L271" s="119" t="str">
        <f t="shared" si="62"/>
        <v/>
      </c>
      <c r="M271" s="119">
        <f t="shared" si="57"/>
        <v>0</v>
      </c>
      <c r="N271" s="120" t="str">
        <f t="shared" si="63"/>
        <v/>
      </c>
      <c r="O271" s="119">
        <f t="shared" si="64"/>
        <v>0</v>
      </c>
      <c r="P271" s="119"/>
      <c r="Q271" s="120" t="str">
        <f t="shared" si="65"/>
        <v/>
      </c>
      <c r="R271" s="120" t="str">
        <f t="shared" si="66"/>
        <v/>
      </c>
      <c r="S271" s="119" t="str">
        <f t="shared" si="67"/>
        <v/>
      </c>
      <c r="T271" s="119" t="str">
        <f t="shared" si="68"/>
        <v/>
      </c>
      <c r="U271" s="119" t="str">
        <f t="shared" si="69"/>
        <v/>
      </c>
      <c r="V271" s="119"/>
      <c r="W271" s="140" t="str">
        <f t="shared" si="70"/>
        <v/>
      </c>
    </row>
    <row r="272" spans="1:23" s="58" customFormat="1" ht="60" x14ac:dyDescent="0.3">
      <c r="A272" s="124">
        <v>42545.584606481498</v>
      </c>
      <c r="B272" s="125">
        <v>2.83564814814815E-2</v>
      </c>
      <c r="C272" s="126">
        <v>0.29999999998835802</v>
      </c>
      <c r="D272" s="117" t="s">
        <v>215</v>
      </c>
      <c r="E272" s="117" t="s">
        <v>50</v>
      </c>
      <c r="F272" s="142" t="s">
        <v>42</v>
      </c>
      <c r="G272" s="146" t="s">
        <v>416</v>
      </c>
      <c r="H272" s="134" t="str">
        <f t="shared" si="58"/>
        <v/>
      </c>
      <c r="I272" s="134" t="str">
        <f t="shared" si="59"/>
        <v>-</v>
      </c>
      <c r="J272" s="134" t="str">
        <f t="shared" si="60"/>
        <v/>
      </c>
      <c r="K272" s="119" t="str">
        <f t="shared" si="61"/>
        <v/>
      </c>
      <c r="L272" s="119" t="str">
        <f t="shared" si="62"/>
        <v/>
      </c>
      <c r="M272" s="119">
        <f t="shared" si="57"/>
        <v>0</v>
      </c>
      <c r="N272" s="120" t="str">
        <f t="shared" si="63"/>
        <v/>
      </c>
      <c r="O272" s="119">
        <f t="shared" si="64"/>
        <v>0</v>
      </c>
      <c r="P272" s="119"/>
      <c r="Q272" s="120" t="str">
        <f t="shared" si="65"/>
        <v/>
      </c>
      <c r="R272" s="120" t="str">
        <f t="shared" si="66"/>
        <v/>
      </c>
      <c r="S272" s="119" t="str">
        <f t="shared" si="67"/>
        <v/>
      </c>
      <c r="T272" s="119" t="str">
        <f t="shared" si="68"/>
        <v/>
      </c>
      <c r="U272" s="119" t="str">
        <f t="shared" si="69"/>
        <v/>
      </c>
      <c r="V272" s="119"/>
      <c r="W272" s="140" t="str">
        <f t="shared" si="70"/>
        <v/>
      </c>
    </row>
    <row r="273" spans="1:23" s="58" customFormat="1" ht="60" x14ac:dyDescent="0.3">
      <c r="A273" s="124">
        <v>42545.612962963001</v>
      </c>
      <c r="B273" s="125">
        <v>1.6990740740740699E-2</v>
      </c>
      <c r="C273" s="126">
        <v>27.400000000023301</v>
      </c>
      <c r="D273" s="117" t="s">
        <v>216</v>
      </c>
      <c r="E273" s="117" t="s">
        <v>48</v>
      </c>
      <c r="F273" s="142" t="s">
        <v>42</v>
      </c>
      <c r="G273" s="146" t="s">
        <v>415</v>
      </c>
      <c r="H273" s="134" t="str">
        <f t="shared" si="58"/>
        <v/>
      </c>
      <c r="I273" s="134" t="str">
        <f t="shared" si="59"/>
        <v>-</v>
      </c>
      <c r="J273" s="134" t="str">
        <f t="shared" si="60"/>
        <v/>
      </c>
      <c r="K273" s="119" t="str">
        <f t="shared" si="61"/>
        <v/>
      </c>
      <c r="L273" s="119" t="str">
        <f t="shared" si="62"/>
        <v/>
      </c>
      <c r="M273" s="119">
        <f t="shared" si="57"/>
        <v>0</v>
      </c>
      <c r="N273" s="120" t="str">
        <f t="shared" si="63"/>
        <v/>
      </c>
      <c r="O273" s="119">
        <f t="shared" si="64"/>
        <v>0</v>
      </c>
      <c r="P273" s="119"/>
      <c r="Q273" s="120" t="str">
        <f t="shared" si="65"/>
        <v/>
      </c>
      <c r="R273" s="120" t="str">
        <f t="shared" si="66"/>
        <v/>
      </c>
      <c r="S273" s="119" t="str">
        <f t="shared" si="67"/>
        <v/>
      </c>
      <c r="T273" s="119" t="str">
        <f t="shared" si="68"/>
        <v/>
      </c>
      <c r="U273" s="119" t="str">
        <f t="shared" si="69"/>
        <v/>
      </c>
      <c r="V273" s="119"/>
      <c r="W273" s="140" t="str">
        <f t="shared" si="70"/>
        <v/>
      </c>
    </row>
    <row r="274" spans="1:23" s="58" customFormat="1" ht="60" x14ac:dyDescent="0.3">
      <c r="A274" s="124">
        <v>42545.629953703698</v>
      </c>
      <c r="B274" s="125">
        <v>1.19212962962963E-3</v>
      </c>
      <c r="C274" s="126">
        <v>0.29999999998835802</v>
      </c>
      <c r="D274" s="117" t="s">
        <v>217</v>
      </c>
      <c r="E274" s="117" t="s">
        <v>50</v>
      </c>
      <c r="F274" s="142" t="s">
        <v>42</v>
      </c>
      <c r="G274" s="146" t="s">
        <v>416</v>
      </c>
      <c r="H274" s="134" t="str">
        <f t="shared" si="58"/>
        <v/>
      </c>
      <c r="I274" s="134" t="str">
        <f t="shared" si="59"/>
        <v>-</v>
      </c>
      <c r="J274" s="134" t="str">
        <f t="shared" si="60"/>
        <v/>
      </c>
      <c r="K274" s="119" t="str">
        <f t="shared" si="61"/>
        <v/>
      </c>
      <c r="L274" s="119" t="str">
        <f t="shared" si="62"/>
        <v/>
      </c>
      <c r="M274" s="119">
        <f t="shared" si="57"/>
        <v>0</v>
      </c>
      <c r="N274" s="120" t="str">
        <f t="shared" si="63"/>
        <v/>
      </c>
      <c r="O274" s="119">
        <f t="shared" si="64"/>
        <v>0</v>
      </c>
      <c r="P274" s="119"/>
      <c r="Q274" s="120" t="str">
        <f t="shared" si="65"/>
        <v/>
      </c>
      <c r="R274" s="120" t="str">
        <f t="shared" si="66"/>
        <v/>
      </c>
      <c r="S274" s="119" t="str">
        <f t="shared" si="67"/>
        <v/>
      </c>
      <c r="T274" s="119" t="str">
        <f t="shared" si="68"/>
        <v/>
      </c>
      <c r="U274" s="119" t="str">
        <f t="shared" si="69"/>
        <v/>
      </c>
      <c r="V274" s="119"/>
      <c r="W274" s="140" t="str">
        <f t="shared" si="70"/>
        <v/>
      </c>
    </row>
    <row r="275" spans="1:23" s="58" customFormat="1" ht="60" x14ac:dyDescent="0.3">
      <c r="A275" s="124">
        <v>42545.6311458333</v>
      </c>
      <c r="B275" s="125">
        <v>5.5555555555555599E-4</v>
      </c>
      <c r="C275" s="126">
        <v>0.100000000005821</v>
      </c>
      <c r="D275" s="117" t="s">
        <v>217</v>
      </c>
      <c r="E275" s="117" t="s">
        <v>48</v>
      </c>
      <c r="F275" s="142" t="s">
        <v>42</v>
      </c>
      <c r="G275" s="146" t="s">
        <v>415</v>
      </c>
      <c r="H275" s="134" t="str">
        <f t="shared" si="58"/>
        <v/>
      </c>
      <c r="I275" s="134" t="str">
        <f t="shared" si="59"/>
        <v>-</v>
      </c>
      <c r="J275" s="134" t="str">
        <f t="shared" si="60"/>
        <v/>
      </c>
      <c r="K275" s="119" t="str">
        <f t="shared" si="61"/>
        <v/>
      </c>
      <c r="L275" s="119" t="str">
        <f t="shared" si="62"/>
        <v/>
      </c>
      <c r="M275" s="119">
        <f t="shared" si="57"/>
        <v>0</v>
      </c>
      <c r="N275" s="120" t="str">
        <f t="shared" si="63"/>
        <v/>
      </c>
      <c r="O275" s="119">
        <f t="shared" si="64"/>
        <v>0</v>
      </c>
      <c r="P275" s="119"/>
      <c r="Q275" s="120" t="str">
        <f t="shared" si="65"/>
        <v/>
      </c>
      <c r="R275" s="120" t="str">
        <f t="shared" si="66"/>
        <v/>
      </c>
      <c r="S275" s="119" t="str">
        <f t="shared" si="67"/>
        <v/>
      </c>
      <c r="T275" s="119" t="str">
        <f t="shared" si="68"/>
        <v/>
      </c>
      <c r="U275" s="119" t="str">
        <f t="shared" si="69"/>
        <v/>
      </c>
      <c r="V275" s="119"/>
      <c r="W275" s="140" t="str">
        <f t="shared" si="70"/>
        <v/>
      </c>
    </row>
    <row r="276" spans="1:23" s="58" customFormat="1" ht="60" x14ac:dyDescent="0.3">
      <c r="A276" s="124">
        <v>42545.631701388898</v>
      </c>
      <c r="B276" s="125">
        <v>1.11111111111111E-3</v>
      </c>
      <c r="C276" s="126">
        <v>0.39999999999417901</v>
      </c>
      <c r="D276" s="117" t="s">
        <v>217</v>
      </c>
      <c r="E276" s="117" t="s">
        <v>50</v>
      </c>
      <c r="F276" s="142" t="s">
        <v>42</v>
      </c>
      <c r="G276" s="146" t="s">
        <v>416</v>
      </c>
      <c r="H276" s="134" t="str">
        <f t="shared" si="58"/>
        <v/>
      </c>
      <c r="I276" s="134" t="str">
        <f t="shared" si="59"/>
        <v>-</v>
      </c>
      <c r="J276" s="134" t="str">
        <f t="shared" si="60"/>
        <v/>
      </c>
      <c r="K276" s="119" t="str">
        <f t="shared" si="61"/>
        <v/>
      </c>
      <c r="L276" s="119" t="str">
        <f t="shared" si="62"/>
        <v/>
      </c>
      <c r="M276" s="119">
        <f t="shared" si="57"/>
        <v>0</v>
      </c>
      <c r="N276" s="120" t="str">
        <f t="shared" si="63"/>
        <v/>
      </c>
      <c r="O276" s="119">
        <f t="shared" si="64"/>
        <v>0</v>
      </c>
      <c r="P276" s="119"/>
      <c r="Q276" s="120" t="str">
        <f t="shared" si="65"/>
        <v/>
      </c>
      <c r="R276" s="120" t="str">
        <f t="shared" si="66"/>
        <v/>
      </c>
      <c r="S276" s="119" t="str">
        <f t="shared" si="67"/>
        <v/>
      </c>
      <c r="T276" s="119" t="str">
        <f t="shared" si="68"/>
        <v/>
      </c>
      <c r="U276" s="119" t="str">
        <f t="shared" si="69"/>
        <v/>
      </c>
      <c r="V276" s="119"/>
      <c r="W276" s="140" t="str">
        <f t="shared" si="70"/>
        <v/>
      </c>
    </row>
    <row r="277" spans="1:23" s="58" customFormat="1" ht="60" x14ac:dyDescent="0.3">
      <c r="A277" s="124">
        <v>42545.6328125</v>
      </c>
      <c r="B277" s="125">
        <v>6.72800925925926E-2</v>
      </c>
      <c r="C277" s="126">
        <v>143.10000000000599</v>
      </c>
      <c r="D277" s="117" t="s">
        <v>217</v>
      </c>
      <c r="E277" s="117" t="s">
        <v>48</v>
      </c>
      <c r="F277" s="142" t="s">
        <v>42</v>
      </c>
      <c r="G277" s="146" t="s">
        <v>415</v>
      </c>
      <c r="H277" s="134" t="str">
        <f t="shared" si="58"/>
        <v/>
      </c>
      <c r="I277" s="134" t="str">
        <f t="shared" si="59"/>
        <v>-</v>
      </c>
      <c r="J277" s="134" t="str">
        <f t="shared" si="60"/>
        <v/>
      </c>
      <c r="K277" s="119" t="str">
        <f t="shared" si="61"/>
        <v/>
      </c>
      <c r="L277" s="119" t="str">
        <f t="shared" si="62"/>
        <v/>
      </c>
      <c r="M277" s="119">
        <f t="shared" si="57"/>
        <v>0</v>
      </c>
      <c r="N277" s="120" t="str">
        <f t="shared" si="63"/>
        <v/>
      </c>
      <c r="O277" s="119">
        <f t="shared" si="64"/>
        <v>0</v>
      </c>
      <c r="P277" s="119"/>
      <c r="Q277" s="120" t="str">
        <f t="shared" si="65"/>
        <v/>
      </c>
      <c r="R277" s="120" t="str">
        <f t="shared" si="66"/>
        <v/>
      </c>
      <c r="S277" s="119" t="str">
        <f t="shared" si="67"/>
        <v/>
      </c>
      <c r="T277" s="119" t="str">
        <f t="shared" si="68"/>
        <v/>
      </c>
      <c r="U277" s="119" t="str">
        <f t="shared" si="69"/>
        <v/>
      </c>
      <c r="V277" s="119"/>
      <c r="W277" s="140" t="str">
        <f t="shared" si="70"/>
        <v/>
      </c>
    </row>
    <row r="278" spans="1:23" s="58" customFormat="1" ht="75" x14ac:dyDescent="0.3">
      <c r="A278" s="124">
        <v>42545.700092592597</v>
      </c>
      <c r="B278" s="125">
        <v>2.6458333333333299E-2</v>
      </c>
      <c r="C278" s="126">
        <v>0.100000000005821</v>
      </c>
      <c r="D278" s="117" t="s">
        <v>218</v>
      </c>
      <c r="E278" s="117" t="s">
        <v>50</v>
      </c>
      <c r="F278" s="142" t="s">
        <v>42</v>
      </c>
      <c r="G278" s="146" t="s">
        <v>416</v>
      </c>
      <c r="H278" s="134" t="str">
        <f t="shared" si="58"/>
        <v/>
      </c>
      <c r="I278" s="134" t="str">
        <f t="shared" si="59"/>
        <v>-</v>
      </c>
      <c r="J278" s="134" t="str">
        <f t="shared" si="60"/>
        <v/>
      </c>
      <c r="K278" s="119" t="str">
        <f t="shared" si="61"/>
        <v/>
      </c>
      <c r="L278" s="119" t="str">
        <f t="shared" si="62"/>
        <v/>
      </c>
      <c r="M278" s="119">
        <f t="shared" si="57"/>
        <v>0</v>
      </c>
      <c r="N278" s="120" t="str">
        <f t="shared" si="63"/>
        <v/>
      </c>
      <c r="O278" s="119">
        <f t="shared" si="64"/>
        <v>0</v>
      </c>
      <c r="P278" s="119"/>
      <c r="Q278" s="120" t="str">
        <f t="shared" si="65"/>
        <v/>
      </c>
      <c r="R278" s="120" t="str">
        <f t="shared" si="66"/>
        <v/>
      </c>
      <c r="S278" s="119" t="str">
        <f t="shared" si="67"/>
        <v/>
      </c>
      <c r="T278" s="119" t="str">
        <f t="shared" si="68"/>
        <v/>
      </c>
      <c r="U278" s="119" t="str">
        <f t="shared" si="69"/>
        <v/>
      </c>
      <c r="V278" s="119"/>
      <c r="W278" s="140" t="str">
        <f t="shared" si="70"/>
        <v/>
      </c>
    </row>
    <row r="279" spans="1:23" s="58" customFormat="1" ht="60" x14ac:dyDescent="0.3">
      <c r="A279" s="124">
        <v>42545.726550925901</v>
      </c>
      <c r="B279" s="125">
        <v>2.8969907407407399E-2</v>
      </c>
      <c r="C279" s="126">
        <v>44.899999999994201</v>
      </c>
      <c r="D279" s="117" t="s">
        <v>219</v>
      </c>
      <c r="E279" s="117" t="s">
        <v>48</v>
      </c>
      <c r="F279" s="142" t="s">
        <v>42</v>
      </c>
      <c r="G279" s="146" t="s">
        <v>415</v>
      </c>
      <c r="H279" s="134" t="str">
        <f t="shared" si="58"/>
        <v/>
      </c>
      <c r="I279" s="134" t="str">
        <f t="shared" si="59"/>
        <v>-</v>
      </c>
      <c r="J279" s="134" t="str">
        <f t="shared" si="60"/>
        <v/>
      </c>
      <c r="K279" s="119" t="str">
        <f t="shared" si="61"/>
        <v/>
      </c>
      <c r="L279" s="119" t="str">
        <f t="shared" si="62"/>
        <v/>
      </c>
      <c r="M279" s="119">
        <f t="shared" si="57"/>
        <v>0</v>
      </c>
      <c r="N279" s="120" t="str">
        <f t="shared" si="63"/>
        <v/>
      </c>
      <c r="O279" s="119">
        <f t="shared" si="64"/>
        <v>0</v>
      </c>
      <c r="P279" s="119"/>
      <c r="Q279" s="120" t="str">
        <f t="shared" si="65"/>
        <v/>
      </c>
      <c r="R279" s="120" t="str">
        <f t="shared" si="66"/>
        <v/>
      </c>
      <c r="S279" s="119" t="str">
        <f t="shared" si="67"/>
        <v/>
      </c>
      <c r="T279" s="119" t="str">
        <f t="shared" si="68"/>
        <v/>
      </c>
      <c r="U279" s="119" t="str">
        <f t="shared" si="69"/>
        <v/>
      </c>
      <c r="V279" s="119"/>
      <c r="W279" s="140" t="str">
        <f t="shared" si="70"/>
        <v/>
      </c>
    </row>
    <row r="280" spans="1:23" s="58" customFormat="1" ht="45" x14ac:dyDescent="0.3">
      <c r="A280" s="124">
        <v>42545.7555208333</v>
      </c>
      <c r="B280" s="125">
        <v>1.55092592592593E-3</v>
      </c>
      <c r="C280" s="126">
        <v>0.39999999999417901</v>
      </c>
      <c r="D280" s="117" t="s">
        <v>220</v>
      </c>
      <c r="E280" s="117" t="s">
        <v>50</v>
      </c>
      <c r="F280" s="142" t="s">
        <v>42</v>
      </c>
      <c r="G280" s="146" t="s">
        <v>416</v>
      </c>
      <c r="H280" s="134" t="str">
        <f t="shared" si="58"/>
        <v/>
      </c>
      <c r="I280" s="134" t="str">
        <f t="shared" si="59"/>
        <v>-</v>
      </c>
      <c r="J280" s="134" t="str">
        <f t="shared" si="60"/>
        <v/>
      </c>
      <c r="K280" s="119" t="str">
        <f t="shared" si="61"/>
        <v/>
      </c>
      <c r="L280" s="119" t="str">
        <f t="shared" si="62"/>
        <v/>
      </c>
      <c r="M280" s="119">
        <f t="shared" si="57"/>
        <v>0</v>
      </c>
      <c r="N280" s="120" t="str">
        <f t="shared" si="63"/>
        <v/>
      </c>
      <c r="O280" s="119">
        <f t="shared" si="64"/>
        <v>0</v>
      </c>
      <c r="P280" s="119"/>
      <c r="Q280" s="120" t="str">
        <f t="shared" si="65"/>
        <v/>
      </c>
      <c r="R280" s="120" t="str">
        <f t="shared" si="66"/>
        <v/>
      </c>
      <c r="S280" s="119" t="str">
        <f t="shared" si="67"/>
        <v/>
      </c>
      <c r="T280" s="119" t="str">
        <f t="shared" si="68"/>
        <v/>
      </c>
      <c r="U280" s="119" t="str">
        <f t="shared" si="69"/>
        <v/>
      </c>
      <c r="V280" s="119"/>
      <c r="W280" s="140" t="str">
        <f t="shared" si="70"/>
        <v/>
      </c>
    </row>
    <row r="281" spans="1:23" s="58" customFormat="1" ht="45" x14ac:dyDescent="0.3">
      <c r="A281" s="124">
        <v>42545.757071759297</v>
      </c>
      <c r="B281" s="125">
        <v>0.12776620370370401</v>
      </c>
      <c r="C281" s="126">
        <v>268.89999999999401</v>
      </c>
      <c r="D281" s="117" t="s">
        <v>220</v>
      </c>
      <c r="E281" s="117" t="s">
        <v>48</v>
      </c>
      <c r="F281" s="142" t="s">
        <v>42</v>
      </c>
      <c r="G281" s="146" t="s">
        <v>415</v>
      </c>
      <c r="H281" s="134" t="str">
        <f t="shared" si="58"/>
        <v/>
      </c>
      <c r="I281" s="134" t="str">
        <f t="shared" si="59"/>
        <v>-</v>
      </c>
      <c r="J281" s="134" t="str">
        <f t="shared" si="60"/>
        <v/>
      </c>
      <c r="K281" s="119" t="str">
        <f t="shared" si="61"/>
        <v/>
      </c>
      <c r="L281" s="119" t="str">
        <f t="shared" si="62"/>
        <v/>
      </c>
      <c r="M281" s="119">
        <f t="shared" si="57"/>
        <v>0</v>
      </c>
      <c r="N281" s="120" t="str">
        <f t="shared" si="63"/>
        <v/>
      </c>
      <c r="O281" s="119">
        <f t="shared" si="64"/>
        <v>0</v>
      </c>
      <c r="P281" s="119"/>
      <c r="Q281" s="120" t="str">
        <f t="shared" si="65"/>
        <v/>
      </c>
      <c r="R281" s="120" t="str">
        <f t="shared" si="66"/>
        <v/>
      </c>
      <c r="S281" s="119" t="str">
        <f t="shared" si="67"/>
        <v/>
      </c>
      <c r="T281" s="119" t="str">
        <f t="shared" si="68"/>
        <v/>
      </c>
      <c r="U281" s="119" t="str">
        <f t="shared" si="69"/>
        <v/>
      </c>
      <c r="V281" s="119"/>
      <c r="W281" s="140" t="str">
        <f t="shared" si="70"/>
        <v/>
      </c>
    </row>
    <row r="282" spans="1:23" s="58" customFormat="1" ht="60" x14ac:dyDescent="0.3">
      <c r="A282" s="124">
        <v>42545.884837963</v>
      </c>
      <c r="B282" s="125">
        <v>0.11516203703703699</v>
      </c>
      <c r="C282" s="117" t="s">
        <v>42</v>
      </c>
      <c r="D282" s="117" t="s">
        <v>221</v>
      </c>
      <c r="E282" s="117" t="s">
        <v>50</v>
      </c>
      <c r="F282" s="142" t="s">
        <v>42</v>
      </c>
      <c r="G282" s="146" t="s">
        <v>416</v>
      </c>
      <c r="H282" s="134" t="str">
        <f t="shared" si="58"/>
        <v/>
      </c>
      <c r="I282" s="134" t="str">
        <f t="shared" si="59"/>
        <v>-</v>
      </c>
      <c r="J282" s="134" t="str">
        <f t="shared" si="60"/>
        <v/>
      </c>
      <c r="K282" s="119" t="str">
        <f t="shared" si="61"/>
        <v/>
      </c>
      <c r="L282" s="119" t="str">
        <f t="shared" si="62"/>
        <v/>
      </c>
      <c r="M282" s="119">
        <f t="shared" si="57"/>
        <v>0</v>
      </c>
      <c r="N282" s="120" t="str">
        <f t="shared" si="63"/>
        <v/>
      </c>
      <c r="O282" s="119">
        <f t="shared" si="64"/>
        <v>0</v>
      </c>
      <c r="P282" s="119"/>
      <c r="Q282" s="120" t="str">
        <f t="shared" si="65"/>
        <v/>
      </c>
      <c r="R282" s="120" t="str">
        <f t="shared" si="66"/>
        <v/>
      </c>
      <c r="S282" s="119" t="str">
        <f t="shared" si="67"/>
        <v/>
      </c>
      <c r="T282" s="119" t="str">
        <f t="shared" si="68"/>
        <v/>
      </c>
      <c r="U282" s="119" t="str">
        <f t="shared" si="69"/>
        <v/>
      </c>
      <c r="V282" s="119"/>
      <c r="W282" s="140" t="str">
        <f t="shared" si="70"/>
        <v/>
      </c>
    </row>
    <row r="283" spans="1:23" s="58" customFormat="1" ht="18.75" x14ac:dyDescent="0.3">
      <c r="A283" s="127" t="s">
        <v>57</v>
      </c>
      <c r="B283" s="117" t="s">
        <v>57</v>
      </c>
      <c r="C283" s="117" t="s">
        <v>58</v>
      </c>
      <c r="D283" s="117"/>
      <c r="E283" s="117"/>
      <c r="F283" s="142"/>
      <c r="G283" s="146" t="s">
        <v>419</v>
      </c>
      <c r="H283" s="134" t="str">
        <f t="shared" si="58"/>
        <v/>
      </c>
      <c r="I283" s="134" t="str">
        <f t="shared" si="59"/>
        <v>-</v>
      </c>
      <c r="J283" s="134" t="str">
        <f t="shared" si="60"/>
        <v/>
      </c>
      <c r="K283" s="119" t="str">
        <f t="shared" si="61"/>
        <v/>
      </c>
      <c r="L283" s="119" t="str">
        <f t="shared" si="62"/>
        <v/>
      </c>
      <c r="M283" s="119">
        <f t="shared" si="57"/>
        <v>0</v>
      </c>
      <c r="N283" s="120" t="str">
        <f t="shared" si="63"/>
        <v/>
      </c>
      <c r="O283" s="119">
        <f t="shared" si="64"/>
        <v>0</v>
      </c>
      <c r="P283" s="119"/>
      <c r="Q283" s="120" t="str">
        <f t="shared" si="65"/>
        <v/>
      </c>
      <c r="R283" s="120" t="str">
        <f t="shared" si="66"/>
        <v/>
      </c>
      <c r="S283" s="119" t="str">
        <f t="shared" si="67"/>
        <v/>
      </c>
      <c r="T283" s="119" t="str">
        <f t="shared" si="68"/>
        <v/>
      </c>
      <c r="U283" s="119" t="str">
        <f t="shared" si="69"/>
        <v/>
      </c>
      <c r="V283" s="119"/>
      <c r="W283" s="140" t="str">
        <f t="shared" si="70"/>
        <v/>
      </c>
    </row>
    <row r="284" spans="1:23" s="58" customFormat="1" ht="60" x14ac:dyDescent="0.3">
      <c r="A284" s="124">
        <v>42546.341076388897</v>
      </c>
      <c r="B284" s="125">
        <v>1.2731481481481499E-4</v>
      </c>
      <c r="C284" s="117" t="s">
        <v>42</v>
      </c>
      <c r="D284" s="117" t="s">
        <v>221</v>
      </c>
      <c r="E284" s="117" t="s">
        <v>46</v>
      </c>
      <c r="F284" s="142" t="s">
        <v>165</v>
      </c>
      <c r="G284" s="146" t="s">
        <v>449</v>
      </c>
      <c r="H284" s="134" t="str">
        <f t="shared" si="58"/>
        <v/>
      </c>
      <c r="I284" s="134" t="str">
        <f t="shared" si="59"/>
        <v>-</v>
      </c>
      <c r="J284" s="134" t="str">
        <f t="shared" si="60"/>
        <v/>
      </c>
      <c r="K284" s="119" t="str">
        <f t="shared" si="61"/>
        <v/>
      </c>
      <c r="L284" s="119" t="str">
        <f t="shared" si="62"/>
        <v/>
      </c>
      <c r="M284" s="119">
        <f t="shared" si="57"/>
        <v>0</v>
      </c>
      <c r="N284" s="120" t="str">
        <f t="shared" si="63"/>
        <v/>
      </c>
      <c r="O284" s="119">
        <f t="shared" si="64"/>
        <v>0</v>
      </c>
      <c r="P284" s="119"/>
      <c r="Q284" s="120" t="str">
        <f t="shared" si="65"/>
        <v/>
      </c>
      <c r="R284" s="120" t="str">
        <f t="shared" si="66"/>
        <v/>
      </c>
      <c r="S284" s="119" t="str">
        <f t="shared" si="67"/>
        <v/>
      </c>
      <c r="T284" s="119" t="str">
        <f t="shared" si="68"/>
        <v/>
      </c>
      <c r="U284" s="119" t="str">
        <f t="shared" si="69"/>
        <v/>
      </c>
      <c r="V284" s="119"/>
      <c r="W284" s="140" t="str">
        <f t="shared" si="70"/>
        <v/>
      </c>
    </row>
    <row r="285" spans="1:23" s="58" customFormat="1" ht="60" x14ac:dyDescent="0.3">
      <c r="A285" s="124">
        <v>42546.341203703698</v>
      </c>
      <c r="B285" s="125">
        <v>7.3148148148148096E-3</v>
      </c>
      <c r="C285" s="117" t="s">
        <v>42</v>
      </c>
      <c r="D285" s="117" t="s">
        <v>221</v>
      </c>
      <c r="E285" s="117" t="s">
        <v>46</v>
      </c>
      <c r="F285" s="142" t="s">
        <v>164</v>
      </c>
      <c r="G285" s="146" t="s">
        <v>450</v>
      </c>
      <c r="H285" s="134" t="str">
        <f t="shared" si="58"/>
        <v/>
      </c>
      <c r="I285" s="134" t="str">
        <f t="shared" si="59"/>
        <v>-</v>
      </c>
      <c r="J285" s="134" t="str">
        <f t="shared" si="60"/>
        <v/>
      </c>
      <c r="K285" s="119" t="str">
        <f t="shared" si="61"/>
        <v/>
      </c>
      <c r="L285" s="119" t="str">
        <f t="shared" si="62"/>
        <v/>
      </c>
      <c r="M285" s="119">
        <f t="shared" si="57"/>
        <v>0</v>
      </c>
      <c r="N285" s="120" t="str">
        <f t="shared" si="63"/>
        <v/>
      </c>
      <c r="O285" s="119">
        <f t="shared" si="64"/>
        <v>0</v>
      </c>
      <c r="P285" s="119"/>
      <c r="Q285" s="120" t="str">
        <f t="shared" si="65"/>
        <v/>
      </c>
      <c r="R285" s="120" t="str">
        <f t="shared" si="66"/>
        <v/>
      </c>
      <c r="S285" s="119" t="str">
        <f t="shared" si="67"/>
        <v/>
      </c>
      <c r="T285" s="119" t="str">
        <f t="shared" si="68"/>
        <v/>
      </c>
      <c r="U285" s="119" t="str">
        <f t="shared" si="69"/>
        <v/>
      </c>
      <c r="V285" s="119"/>
      <c r="W285" s="140" t="str">
        <f t="shared" si="70"/>
        <v/>
      </c>
    </row>
    <row r="286" spans="1:23" s="58" customFormat="1" ht="60" x14ac:dyDescent="0.3">
      <c r="A286" s="124">
        <v>42546.348518518498</v>
      </c>
      <c r="B286" s="125">
        <v>9.7060185185185194E-2</v>
      </c>
      <c r="C286" s="126">
        <v>218.10000000000599</v>
      </c>
      <c r="D286" s="117" t="s">
        <v>221</v>
      </c>
      <c r="E286" s="117" t="s">
        <v>48</v>
      </c>
      <c r="F286" s="142" t="s">
        <v>42</v>
      </c>
      <c r="G286" s="146" t="s">
        <v>415</v>
      </c>
      <c r="H286" s="134" t="str">
        <f t="shared" si="58"/>
        <v/>
      </c>
      <c r="I286" s="134" t="str">
        <f t="shared" si="59"/>
        <v>-</v>
      </c>
      <c r="J286" s="134" t="str">
        <f t="shared" si="60"/>
        <v/>
      </c>
      <c r="K286" s="119" t="str">
        <f t="shared" si="61"/>
        <v/>
      </c>
      <c r="L286" s="119" t="str">
        <f t="shared" si="62"/>
        <v/>
      </c>
      <c r="M286" s="119">
        <f t="shared" si="57"/>
        <v>0</v>
      </c>
      <c r="N286" s="120" t="str">
        <f t="shared" si="63"/>
        <v/>
      </c>
      <c r="O286" s="119">
        <f t="shared" si="64"/>
        <v>0</v>
      </c>
      <c r="P286" s="119"/>
      <c r="Q286" s="120" t="str">
        <f t="shared" si="65"/>
        <v/>
      </c>
      <c r="R286" s="120" t="str">
        <f t="shared" si="66"/>
        <v/>
      </c>
      <c r="S286" s="119" t="str">
        <f t="shared" si="67"/>
        <v/>
      </c>
      <c r="T286" s="119" t="str">
        <f t="shared" si="68"/>
        <v/>
      </c>
      <c r="U286" s="119" t="str">
        <f t="shared" si="69"/>
        <v/>
      </c>
      <c r="V286" s="119"/>
      <c r="W286" s="140" t="str">
        <f t="shared" si="70"/>
        <v/>
      </c>
    </row>
    <row r="287" spans="1:23" s="58" customFormat="1" ht="60" x14ac:dyDescent="0.3">
      <c r="A287" s="124">
        <v>42546.4455787037</v>
      </c>
      <c r="B287" s="125">
        <v>4.3750000000000004E-3</v>
      </c>
      <c r="C287" s="117" t="s">
        <v>42</v>
      </c>
      <c r="D287" s="117" t="s">
        <v>222</v>
      </c>
      <c r="E287" s="117" t="s">
        <v>50</v>
      </c>
      <c r="F287" s="142" t="s">
        <v>42</v>
      </c>
      <c r="G287" s="146" t="s">
        <v>416</v>
      </c>
      <c r="H287" s="134" t="str">
        <f t="shared" si="58"/>
        <v/>
      </c>
      <c r="I287" s="134" t="str">
        <f t="shared" si="59"/>
        <v>-</v>
      </c>
      <c r="J287" s="134" t="str">
        <f t="shared" si="60"/>
        <v/>
      </c>
      <c r="K287" s="119" t="str">
        <f t="shared" si="61"/>
        <v/>
      </c>
      <c r="L287" s="119" t="str">
        <f t="shared" si="62"/>
        <v/>
      </c>
      <c r="M287" s="119">
        <f t="shared" si="57"/>
        <v>0</v>
      </c>
      <c r="N287" s="120" t="str">
        <f t="shared" si="63"/>
        <v/>
      </c>
      <c r="O287" s="119">
        <f t="shared" si="64"/>
        <v>0</v>
      </c>
      <c r="P287" s="119"/>
      <c r="Q287" s="120" t="str">
        <f t="shared" si="65"/>
        <v/>
      </c>
      <c r="R287" s="120" t="str">
        <f t="shared" si="66"/>
        <v/>
      </c>
      <c r="S287" s="119" t="str">
        <f t="shared" si="67"/>
        <v/>
      </c>
      <c r="T287" s="119" t="str">
        <f t="shared" si="68"/>
        <v/>
      </c>
      <c r="U287" s="119" t="str">
        <f t="shared" si="69"/>
        <v/>
      </c>
      <c r="V287" s="119"/>
      <c r="W287" s="140" t="str">
        <f t="shared" si="70"/>
        <v/>
      </c>
    </row>
    <row r="288" spans="1:23" s="58" customFormat="1" ht="60" x14ac:dyDescent="0.3">
      <c r="A288" s="124">
        <v>42546.449953703697</v>
      </c>
      <c r="B288" s="125">
        <v>2.1053240740740699E-2</v>
      </c>
      <c r="C288" s="126">
        <v>47.899999999994201</v>
      </c>
      <c r="D288" s="117" t="s">
        <v>222</v>
      </c>
      <c r="E288" s="117" t="s">
        <v>48</v>
      </c>
      <c r="F288" s="142" t="s">
        <v>42</v>
      </c>
      <c r="G288" s="146" t="s">
        <v>415</v>
      </c>
      <c r="H288" s="134" t="str">
        <f t="shared" si="58"/>
        <v/>
      </c>
      <c r="I288" s="134" t="str">
        <f t="shared" si="59"/>
        <v>-</v>
      </c>
      <c r="J288" s="134" t="str">
        <f t="shared" si="60"/>
        <v/>
      </c>
      <c r="K288" s="119" t="str">
        <f t="shared" si="61"/>
        <v/>
      </c>
      <c r="L288" s="119" t="str">
        <f t="shared" si="62"/>
        <v/>
      </c>
      <c r="M288" s="119">
        <f t="shared" si="57"/>
        <v>0</v>
      </c>
      <c r="N288" s="120" t="str">
        <f t="shared" si="63"/>
        <v/>
      </c>
      <c r="O288" s="119">
        <f t="shared" si="64"/>
        <v>0</v>
      </c>
      <c r="P288" s="119"/>
      <c r="Q288" s="120" t="str">
        <f t="shared" si="65"/>
        <v/>
      </c>
      <c r="R288" s="120" t="str">
        <f t="shared" si="66"/>
        <v/>
      </c>
      <c r="S288" s="119" t="str">
        <f t="shared" si="67"/>
        <v/>
      </c>
      <c r="T288" s="119" t="str">
        <f t="shared" si="68"/>
        <v/>
      </c>
      <c r="U288" s="119" t="str">
        <f t="shared" si="69"/>
        <v/>
      </c>
      <c r="V288" s="119"/>
      <c r="W288" s="140" t="str">
        <f t="shared" si="70"/>
        <v/>
      </c>
    </row>
    <row r="289" spans="1:23" s="58" customFormat="1" ht="75" x14ac:dyDescent="0.3">
      <c r="A289" s="124">
        <v>42546.471006944397</v>
      </c>
      <c r="B289" s="125">
        <v>7.1643518518518497E-3</v>
      </c>
      <c r="C289" s="117" t="s">
        <v>42</v>
      </c>
      <c r="D289" s="117" t="s">
        <v>169</v>
      </c>
      <c r="E289" s="117" t="s">
        <v>50</v>
      </c>
      <c r="F289" s="142" t="s">
        <v>42</v>
      </c>
      <c r="G289" s="146" t="s">
        <v>416</v>
      </c>
      <c r="H289" s="134" t="str">
        <f t="shared" si="58"/>
        <v/>
      </c>
      <c r="I289" s="134" t="str">
        <f t="shared" si="59"/>
        <v>-</v>
      </c>
      <c r="J289" s="134" t="str">
        <f t="shared" si="60"/>
        <v/>
      </c>
      <c r="K289" s="119" t="str">
        <f t="shared" si="61"/>
        <v/>
      </c>
      <c r="L289" s="119" t="str">
        <f t="shared" si="62"/>
        <v/>
      </c>
      <c r="M289" s="119">
        <f t="shared" si="57"/>
        <v>0</v>
      </c>
      <c r="N289" s="120" t="str">
        <f t="shared" si="63"/>
        <v/>
      </c>
      <c r="O289" s="119">
        <f t="shared" si="64"/>
        <v>0</v>
      </c>
      <c r="P289" s="119"/>
      <c r="Q289" s="120" t="str">
        <f t="shared" si="65"/>
        <v/>
      </c>
      <c r="R289" s="120" t="str">
        <f t="shared" si="66"/>
        <v/>
      </c>
      <c r="S289" s="119" t="str">
        <f t="shared" si="67"/>
        <v/>
      </c>
      <c r="T289" s="119" t="str">
        <f t="shared" si="68"/>
        <v/>
      </c>
      <c r="U289" s="119" t="str">
        <f t="shared" si="69"/>
        <v/>
      </c>
      <c r="V289" s="119"/>
      <c r="W289" s="140" t="str">
        <f t="shared" si="70"/>
        <v/>
      </c>
    </row>
    <row r="290" spans="1:23" s="58" customFormat="1" ht="75" x14ac:dyDescent="0.3">
      <c r="A290" s="124">
        <v>42546.478171296301</v>
      </c>
      <c r="B290" s="125">
        <v>3.9351851851851901E-4</v>
      </c>
      <c r="C290" s="126">
        <v>0.200000000011642</v>
      </c>
      <c r="D290" s="117" t="s">
        <v>169</v>
      </c>
      <c r="E290" s="117" t="s">
        <v>48</v>
      </c>
      <c r="F290" s="142" t="s">
        <v>42</v>
      </c>
      <c r="G290" s="146" t="s">
        <v>415</v>
      </c>
      <c r="H290" s="134" t="str">
        <f t="shared" si="58"/>
        <v/>
      </c>
      <c r="I290" s="134" t="str">
        <f t="shared" si="59"/>
        <v>-</v>
      </c>
      <c r="J290" s="134" t="str">
        <f t="shared" si="60"/>
        <v/>
      </c>
      <c r="K290" s="119" t="str">
        <f t="shared" si="61"/>
        <v/>
      </c>
      <c r="L290" s="119" t="str">
        <f t="shared" si="62"/>
        <v/>
      </c>
      <c r="M290" s="119">
        <f t="shared" si="57"/>
        <v>0</v>
      </c>
      <c r="N290" s="120" t="str">
        <f t="shared" si="63"/>
        <v/>
      </c>
      <c r="O290" s="119">
        <f t="shared" si="64"/>
        <v>0</v>
      </c>
      <c r="P290" s="119"/>
      <c r="Q290" s="120" t="str">
        <f t="shared" si="65"/>
        <v/>
      </c>
      <c r="R290" s="120" t="str">
        <f t="shared" si="66"/>
        <v/>
      </c>
      <c r="S290" s="119" t="str">
        <f t="shared" si="67"/>
        <v/>
      </c>
      <c r="T290" s="119" t="str">
        <f t="shared" si="68"/>
        <v/>
      </c>
      <c r="U290" s="119" t="str">
        <f t="shared" si="69"/>
        <v/>
      </c>
      <c r="V290" s="119"/>
      <c r="W290" s="140" t="str">
        <f t="shared" si="70"/>
        <v/>
      </c>
    </row>
    <row r="291" spans="1:23" s="58" customFormat="1" ht="75" x14ac:dyDescent="0.3">
      <c r="A291" s="124">
        <v>42546.478564814803</v>
      </c>
      <c r="B291" s="125">
        <v>1.35416666666667E-3</v>
      </c>
      <c r="C291" s="126">
        <v>0.19999999998253801</v>
      </c>
      <c r="D291" s="117" t="s">
        <v>169</v>
      </c>
      <c r="E291" s="117" t="s">
        <v>50</v>
      </c>
      <c r="F291" s="142" t="s">
        <v>42</v>
      </c>
      <c r="G291" s="146" t="s">
        <v>416</v>
      </c>
      <c r="H291" s="134" t="str">
        <f t="shared" si="58"/>
        <v/>
      </c>
      <c r="I291" s="134" t="str">
        <f t="shared" si="59"/>
        <v>-</v>
      </c>
      <c r="J291" s="134" t="str">
        <f t="shared" si="60"/>
        <v/>
      </c>
      <c r="K291" s="119" t="str">
        <f t="shared" si="61"/>
        <v/>
      </c>
      <c r="L291" s="119" t="str">
        <f t="shared" si="62"/>
        <v/>
      </c>
      <c r="M291" s="119">
        <f t="shared" si="57"/>
        <v>0</v>
      </c>
      <c r="N291" s="120" t="str">
        <f t="shared" si="63"/>
        <v/>
      </c>
      <c r="O291" s="119">
        <f t="shared" si="64"/>
        <v>0</v>
      </c>
      <c r="P291" s="119"/>
      <c r="Q291" s="120" t="str">
        <f t="shared" si="65"/>
        <v/>
      </c>
      <c r="R291" s="120" t="str">
        <f t="shared" si="66"/>
        <v/>
      </c>
      <c r="S291" s="119" t="str">
        <f t="shared" si="67"/>
        <v/>
      </c>
      <c r="T291" s="119" t="str">
        <f t="shared" si="68"/>
        <v/>
      </c>
      <c r="U291" s="119" t="str">
        <f t="shared" si="69"/>
        <v/>
      </c>
      <c r="V291" s="119"/>
      <c r="W291" s="140" t="str">
        <f t="shared" si="70"/>
        <v/>
      </c>
    </row>
    <row r="292" spans="1:23" s="58" customFormat="1" ht="60" x14ac:dyDescent="0.3">
      <c r="A292" s="124">
        <v>42546.479918981502</v>
      </c>
      <c r="B292" s="125">
        <v>2.7893518518518502E-3</v>
      </c>
      <c r="C292" s="126">
        <v>4.4000000000232804</v>
      </c>
      <c r="D292" s="117" t="s">
        <v>223</v>
      </c>
      <c r="E292" s="117" t="s">
        <v>48</v>
      </c>
      <c r="F292" s="142" t="s">
        <v>42</v>
      </c>
      <c r="G292" s="146" t="s">
        <v>415</v>
      </c>
      <c r="H292" s="134" t="str">
        <f t="shared" si="58"/>
        <v/>
      </c>
      <c r="I292" s="134" t="str">
        <f t="shared" si="59"/>
        <v>-</v>
      </c>
      <c r="J292" s="134" t="str">
        <f t="shared" si="60"/>
        <v/>
      </c>
      <c r="K292" s="119" t="str">
        <f t="shared" si="61"/>
        <v/>
      </c>
      <c r="L292" s="119" t="str">
        <f t="shared" si="62"/>
        <v/>
      </c>
      <c r="M292" s="119">
        <f t="shared" si="57"/>
        <v>0</v>
      </c>
      <c r="N292" s="120" t="str">
        <f t="shared" si="63"/>
        <v/>
      </c>
      <c r="O292" s="119">
        <f t="shared" si="64"/>
        <v>0</v>
      </c>
      <c r="P292" s="119"/>
      <c r="Q292" s="120" t="str">
        <f t="shared" si="65"/>
        <v/>
      </c>
      <c r="R292" s="120" t="str">
        <f t="shared" si="66"/>
        <v/>
      </c>
      <c r="S292" s="119" t="str">
        <f t="shared" si="67"/>
        <v/>
      </c>
      <c r="T292" s="119" t="str">
        <f t="shared" si="68"/>
        <v/>
      </c>
      <c r="U292" s="119" t="str">
        <f t="shared" si="69"/>
        <v/>
      </c>
      <c r="V292" s="119"/>
      <c r="W292" s="140" t="str">
        <f t="shared" si="70"/>
        <v/>
      </c>
    </row>
    <row r="293" spans="1:23" s="58" customFormat="1" ht="60" x14ac:dyDescent="0.3">
      <c r="A293" s="124">
        <v>42546.4827083333</v>
      </c>
      <c r="B293" s="125">
        <v>8.1250000000000003E-3</v>
      </c>
      <c r="C293" s="117" t="s">
        <v>42</v>
      </c>
      <c r="D293" s="117" t="s">
        <v>224</v>
      </c>
      <c r="E293" s="117" t="s">
        <v>50</v>
      </c>
      <c r="F293" s="142" t="s">
        <v>42</v>
      </c>
      <c r="G293" s="146" t="s">
        <v>416</v>
      </c>
      <c r="H293" s="134" t="str">
        <f t="shared" si="58"/>
        <v/>
      </c>
      <c r="I293" s="134" t="str">
        <f t="shared" si="59"/>
        <v>-</v>
      </c>
      <c r="J293" s="134" t="str">
        <f t="shared" si="60"/>
        <v/>
      </c>
      <c r="K293" s="119" t="str">
        <f t="shared" si="61"/>
        <v/>
      </c>
      <c r="L293" s="119" t="str">
        <f t="shared" si="62"/>
        <v/>
      </c>
      <c r="M293" s="119">
        <f t="shared" si="57"/>
        <v>0</v>
      </c>
      <c r="N293" s="120" t="str">
        <f t="shared" si="63"/>
        <v/>
      </c>
      <c r="O293" s="119">
        <f t="shared" si="64"/>
        <v>0</v>
      </c>
      <c r="P293" s="119"/>
      <c r="Q293" s="120" t="str">
        <f t="shared" si="65"/>
        <v/>
      </c>
      <c r="R293" s="120" t="str">
        <f t="shared" si="66"/>
        <v/>
      </c>
      <c r="S293" s="119" t="str">
        <f t="shared" si="67"/>
        <v/>
      </c>
      <c r="T293" s="119" t="str">
        <f t="shared" si="68"/>
        <v/>
      </c>
      <c r="U293" s="119" t="str">
        <f t="shared" si="69"/>
        <v/>
      </c>
      <c r="V293" s="119"/>
      <c r="W293" s="140" t="str">
        <f t="shared" si="70"/>
        <v/>
      </c>
    </row>
    <row r="294" spans="1:23" s="58" customFormat="1" ht="60" x14ac:dyDescent="0.3">
      <c r="A294" s="124">
        <v>42546.490833333301</v>
      </c>
      <c r="B294" s="125">
        <v>5.89583333333333E-2</v>
      </c>
      <c r="C294" s="126">
        <v>130.89999999999401</v>
      </c>
      <c r="D294" s="117" t="s">
        <v>224</v>
      </c>
      <c r="E294" s="117" t="s">
        <v>48</v>
      </c>
      <c r="F294" s="142" t="s">
        <v>42</v>
      </c>
      <c r="G294" s="146" t="s">
        <v>415</v>
      </c>
      <c r="H294" s="134" t="str">
        <f t="shared" si="58"/>
        <v/>
      </c>
      <c r="I294" s="134" t="str">
        <f t="shared" si="59"/>
        <v>-</v>
      </c>
      <c r="J294" s="134" t="str">
        <f t="shared" si="60"/>
        <v/>
      </c>
      <c r="K294" s="119" t="str">
        <f t="shared" si="61"/>
        <v/>
      </c>
      <c r="L294" s="119" t="str">
        <f t="shared" si="62"/>
        <v/>
      </c>
      <c r="M294" s="119">
        <f t="shared" si="57"/>
        <v>0</v>
      </c>
      <c r="N294" s="120" t="str">
        <f t="shared" si="63"/>
        <v/>
      </c>
      <c r="O294" s="119">
        <f t="shared" si="64"/>
        <v>0</v>
      </c>
      <c r="P294" s="119"/>
      <c r="Q294" s="120" t="str">
        <f t="shared" si="65"/>
        <v/>
      </c>
      <c r="R294" s="120" t="str">
        <f t="shared" si="66"/>
        <v/>
      </c>
      <c r="S294" s="119" t="str">
        <f t="shared" si="67"/>
        <v/>
      </c>
      <c r="T294" s="119" t="str">
        <f t="shared" si="68"/>
        <v/>
      </c>
      <c r="U294" s="119" t="str">
        <f t="shared" si="69"/>
        <v/>
      </c>
      <c r="V294" s="119"/>
      <c r="W294" s="140" t="str">
        <f t="shared" si="70"/>
        <v/>
      </c>
    </row>
    <row r="295" spans="1:23" s="58" customFormat="1" ht="60" x14ac:dyDescent="0.3">
      <c r="A295" s="124">
        <v>42546.549791666701</v>
      </c>
      <c r="B295" s="125">
        <v>2.4143518518518502E-2</v>
      </c>
      <c r="C295" s="126">
        <v>0.89999999999417901</v>
      </c>
      <c r="D295" s="117" t="s">
        <v>225</v>
      </c>
      <c r="E295" s="117" t="s">
        <v>50</v>
      </c>
      <c r="F295" s="142" t="s">
        <v>42</v>
      </c>
      <c r="G295" s="146" t="s">
        <v>416</v>
      </c>
      <c r="H295" s="134" t="str">
        <f t="shared" si="58"/>
        <v/>
      </c>
      <c r="I295" s="134" t="str">
        <f t="shared" si="59"/>
        <v>-</v>
      </c>
      <c r="J295" s="134" t="str">
        <f t="shared" si="60"/>
        <v/>
      </c>
      <c r="K295" s="119" t="str">
        <f t="shared" si="61"/>
        <v/>
      </c>
      <c r="L295" s="119" t="str">
        <f t="shared" si="62"/>
        <v/>
      </c>
      <c r="M295" s="119">
        <f t="shared" si="57"/>
        <v>0</v>
      </c>
      <c r="N295" s="120" t="str">
        <f t="shared" si="63"/>
        <v/>
      </c>
      <c r="O295" s="119">
        <f t="shared" si="64"/>
        <v>0</v>
      </c>
      <c r="P295" s="119"/>
      <c r="Q295" s="120" t="str">
        <f t="shared" si="65"/>
        <v/>
      </c>
      <c r="R295" s="120" t="str">
        <f t="shared" si="66"/>
        <v/>
      </c>
      <c r="S295" s="119" t="str">
        <f t="shared" si="67"/>
        <v/>
      </c>
      <c r="T295" s="119" t="str">
        <f t="shared" si="68"/>
        <v/>
      </c>
      <c r="U295" s="119" t="str">
        <f t="shared" si="69"/>
        <v/>
      </c>
      <c r="V295" s="119"/>
      <c r="W295" s="140" t="str">
        <f t="shared" si="70"/>
        <v/>
      </c>
    </row>
    <row r="296" spans="1:23" s="58" customFormat="1" ht="120" x14ac:dyDescent="0.3">
      <c r="A296" s="124">
        <v>42546.573935185203</v>
      </c>
      <c r="B296" s="125">
        <v>2.1990740740740699E-3</v>
      </c>
      <c r="C296" s="117" t="s">
        <v>42</v>
      </c>
      <c r="D296" s="117" t="s">
        <v>155</v>
      </c>
      <c r="E296" s="117" t="s">
        <v>60</v>
      </c>
      <c r="F296" s="142" t="s">
        <v>226</v>
      </c>
      <c r="G296" s="146" t="s">
        <v>461</v>
      </c>
      <c r="H296" s="134" t="str">
        <f t="shared" si="58"/>
        <v/>
      </c>
      <c r="I296" s="134" t="str">
        <f t="shared" si="59"/>
        <v>-</v>
      </c>
      <c r="J296" s="134" t="str">
        <f t="shared" si="60"/>
        <v/>
      </c>
      <c r="K296" s="119" t="str">
        <f t="shared" si="61"/>
        <v/>
      </c>
      <c r="L296" s="119" t="str">
        <f t="shared" si="62"/>
        <v/>
      </c>
      <c r="M296" s="119">
        <f t="shared" si="57"/>
        <v>0</v>
      </c>
      <c r="N296" s="120" t="str">
        <f t="shared" si="63"/>
        <v/>
      </c>
      <c r="O296" s="119">
        <f t="shared" si="64"/>
        <v>0</v>
      </c>
      <c r="P296" s="119"/>
      <c r="Q296" s="120" t="str">
        <f t="shared" si="65"/>
        <v/>
      </c>
      <c r="R296" s="120" t="str">
        <f t="shared" si="66"/>
        <v/>
      </c>
      <c r="S296" s="119" t="str">
        <f t="shared" si="67"/>
        <v/>
      </c>
      <c r="T296" s="119" t="str">
        <f t="shared" si="68"/>
        <v/>
      </c>
      <c r="U296" s="119" t="str">
        <f t="shared" si="69"/>
        <v/>
      </c>
      <c r="V296" s="119"/>
      <c r="W296" s="140" t="str">
        <f t="shared" si="70"/>
        <v/>
      </c>
    </row>
    <row r="297" spans="1:23" s="58" customFormat="1" ht="165" x14ac:dyDescent="0.3">
      <c r="A297" s="124">
        <v>42546.576134259303</v>
      </c>
      <c r="B297" s="125">
        <v>1.3657407407407401E-3</v>
      </c>
      <c r="C297" s="117" t="s">
        <v>42</v>
      </c>
      <c r="D297" s="117" t="s">
        <v>155</v>
      </c>
      <c r="E297" s="117" t="s">
        <v>44</v>
      </c>
      <c r="F297" s="142" t="s">
        <v>408</v>
      </c>
      <c r="G297" s="152" t="s">
        <v>462</v>
      </c>
      <c r="H297" s="134" t="str">
        <f t="shared" si="58"/>
        <v/>
      </c>
      <c r="I297" s="134" t="str">
        <f t="shared" si="59"/>
        <v>-</v>
      </c>
      <c r="J297" s="134">
        <f t="shared" si="60"/>
        <v>1.3657407407407401E-3</v>
      </c>
      <c r="K297" s="119" t="str">
        <f t="shared" si="61"/>
        <v/>
      </c>
      <c r="L297" s="119" t="str">
        <f t="shared" si="62"/>
        <v/>
      </c>
      <c r="M297" s="119">
        <f t="shared" si="57"/>
        <v>0</v>
      </c>
      <c r="N297" s="120" t="str">
        <f t="shared" si="63"/>
        <v/>
      </c>
      <c r="O297" s="119" t="str">
        <f t="shared" si="64"/>
        <v xml:space="preserve"> 102
</v>
      </c>
      <c r="P297" s="119"/>
      <c r="Q297" s="120" t="str">
        <f t="shared" si="65"/>
        <v/>
      </c>
      <c r="R297" s="120" t="str">
        <f t="shared" si="66"/>
        <v/>
      </c>
      <c r="S297" s="119" t="str">
        <f t="shared" si="67"/>
        <v/>
      </c>
      <c r="T297" s="119" t="str">
        <f t="shared" si="68"/>
        <v/>
      </c>
      <c r="U297" s="119" t="str">
        <f t="shared" si="69"/>
        <v/>
      </c>
      <c r="V297" s="119"/>
      <c r="W297" s="140" t="str">
        <f t="shared" si="70"/>
        <v/>
      </c>
    </row>
    <row r="298" spans="1:23" s="58" customFormat="1" ht="165" x14ac:dyDescent="0.3">
      <c r="A298" s="124">
        <v>42546.577499999999</v>
      </c>
      <c r="B298" s="125">
        <v>8.8078703703703704E-3</v>
      </c>
      <c r="C298" s="117" t="s">
        <v>42</v>
      </c>
      <c r="D298" s="117" t="s">
        <v>155</v>
      </c>
      <c r="E298" s="117" t="s">
        <v>44</v>
      </c>
      <c r="F298" s="142" t="s">
        <v>227</v>
      </c>
      <c r="G298" s="146" t="s">
        <v>463</v>
      </c>
      <c r="H298" s="134" t="str">
        <f t="shared" si="58"/>
        <v/>
      </c>
      <c r="I298" s="134" t="str">
        <f t="shared" si="59"/>
        <v>-</v>
      </c>
      <c r="J298" s="134" t="str">
        <f t="shared" si="60"/>
        <v/>
      </c>
      <c r="K298" s="119" t="str">
        <f t="shared" si="61"/>
        <v/>
      </c>
      <c r="L298" s="119" t="str">
        <f t="shared" si="62"/>
        <v/>
      </c>
      <c r="M298" s="119">
        <f t="shared" si="57"/>
        <v>0</v>
      </c>
      <c r="N298" s="120" t="str">
        <f t="shared" si="63"/>
        <v/>
      </c>
      <c r="O298" s="119"/>
      <c r="P298" s="119"/>
      <c r="Q298" s="120" t="str">
        <f t="shared" si="65"/>
        <v/>
      </c>
      <c r="R298" s="120" t="str">
        <f t="shared" si="66"/>
        <v/>
      </c>
      <c r="S298" s="119" t="str">
        <f t="shared" si="67"/>
        <v/>
      </c>
      <c r="T298" s="119" t="str">
        <f t="shared" si="68"/>
        <v/>
      </c>
      <c r="U298" s="119" t="str">
        <f t="shared" si="69"/>
        <v/>
      </c>
      <c r="V298" s="119"/>
      <c r="W298" s="140" t="str">
        <f t="shared" si="70"/>
        <v/>
      </c>
    </row>
    <row r="299" spans="1:23" s="58" customFormat="1" ht="60" x14ac:dyDescent="0.3">
      <c r="A299" s="124">
        <v>42546.586307870399</v>
      </c>
      <c r="B299" s="125">
        <v>2.2280092592592601E-2</v>
      </c>
      <c r="C299" s="126">
        <v>0.200000000011642</v>
      </c>
      <c r="D299" s="117" t="s">
        <v>155</v>
      </c>
      <c r="E299" s="117" t="s">
        <v>50</v>
      </c>
      <c r="F299" s="142" t="s">
        <v>42</v>
      </c>
      <c r="G299" s="146" t="s">
        <v>416</v>
      </c>
      <c r="H299" s="134" t="str">
        <f t="shared" si="58"/>
        <v/>
      </c>
      <c r="I299" s="134" t="str">
        <f t="shared" si="59"/>
        <v>-</v>
      </c>
      <c r="J299" s="134" t="str">
        <f t="shared" si="60"/>
        <v/>
      </c>
      <c r="K299" s="119" t="str">
        <f t="shared" si="61"/>
        <v/>
      </c>
      <c r="L299" s="119" t="str">
        <f t="shared" si="62"/>
        <v/>
      </c>
      <c r="M299" s="119">
        <f t="shared" si="57"/>
        <v>0</v>
      </c>
      <c r="N299" s="120" t="str">
        <f t="shared" si="63"/>
        <v/>
      </c>
      <c r="O299" s="119">
        <f t="shared" si="64"/>
        <v>0</v>
      </c>
      <c r="P299" s="119"/>
      <c r="Q299" s="120" t="str">
        <f t="shared" si="65"/>
        <v/>
      </c>
      <c r="R299" s="120" t="str">
        <f t="shared" si="66"/>
        <v/>
      </c>
      <c r="S299" s="119" t="str">
        <f t="shared" si="67"/>
        <v/>
      </c>
      <c r="T299" s="119" t="str">
        <f t="shared" si="68"/>
        <v/>
      </c>
      <c r="U299" s="119" t="str">
        <f t="shared" si="69"/>
        <v/>
      </c>
      <c r="V299" s="119"/>
      <c r="W299" s="140" t="str">
        <f t="shared" si="70"/>
        <v/>
      </c>
    </row>
    <row r="300" spans="1:23" s="58" customFormat="1" ht="75" x14ac:dyDescent="0.3">
      <c r="A300" s="124">
        <v>42546.608587962997</v>
      </c>
      <c r="B300" s="125">
        <v>0.124479166666667</v>
      </c>
      <c r="C300" s="126">
        <v>283.19999999998299</v>
      </c>
      <c r="D300" s="117" t="s">
        <v>156</v>
      </c>
      <c r="E300" s="117" t="s">
        <v>48</v>
      </c>
      <c r="F300" s="142" t="s">
        <v>42</v>
      </c>
      <c r="G300" s="146" t="s">
        <v>415</v>
      </c>
      <c r="H300" s="134" t="str">
        <f t="shared" si="58"/>
        <v/>
      </c>
      <c r="I300" s="134" t="str">
        <f t="shared" si="59"/>
        <v>-</v>
      </c>
      <c r="J300" s="134" t="str">
        <f t="shared" si="60"/>
        <v/>
      </c>
      <c r="K300" s="119" t="str">
        <f t="shared" si="61"/>
        <v/>
      </c>
      <c r="L300" s="119" t="str">
        <f t="shared" si="62"/>
        <v/>
      </c>
      <c r="M300" s="119">
        <f t="shared" si="57"/>
        <v>0</v>
      </c>
      <c r="N300" s="120" t="str">
        <f t="shared" si="63"/>
        <v/>
      </c>
      <c r="O300" s="119">
        <f t="shared" si="64"/>
        <v>0</v>
      </c>
      <c r="P300" s="119"/>
      <c r="Q300" s="120" t="str">
        <f t="shared" si="65"/>
        <v/>
      </c>
      <c r="R300" s="120" t="str">
        <f t="shared" si="66"/>
        <v/>
      </c>
      <c r="S300" s="119" t="str">
        <f t="shared" si="67"/>
        <v/>
      </c>
      <c r="T300" s="119" t="str">
        <f t="shared" si="68"/>
        <v/>
      </c>
      <c r="U300" s="119" t="str">
        <f t="shared" si="69"/>
        <v/>
      </c>
      <c r="V300" s="119"/>
      <c r="W300" s="140" t="str">
        <f t="shared" si="70"/>
        <v/>
      </c>
    </row>
    <row r="301" spans="1:23" s="58" customFormat="1" ht="45" x14ac:dyDescent="0.3">
      <c r="A301" s="124">
        <v>42546.7330671296</v>
      </c>
      <c r="B301" s="125">
        <v>3.8541666666666703E-2</v>
      </c>
      <c r="C301" s="126">
        <v>0.100000000005821</v>
      </c>
      <c r="D301" s="117" t="s">
        <v>228</v>
      </c>
      <c r="E301" s="117" t="s">
        <v>50</v>
      </c>
      <c r="F301" s="142" t="s">
        <v>42</v>
      </c>
      <c r="G301" s="146" t="s">
        <v>416</v>
      </c>
      <c r="H301" s="134" t="str">
        <f t="shared" si="58"/>
        <v/>
      </c>
      <c r="I301" s="134" t="str">
        <f t="shared" si="59"/>
        <v>-</v>
      </c>
      <c r="J301" s="134" t="str">
        <f t="shared" si="60"/>
        <v/>
      </c>
      <c r="K301" s="119" t="str">
        <f t="shared" si="61"/>
        <v/>
      </c>
      <c r="L301" s="119" t="str">
        <f t="shared" si="62"/>
        <v/>
      </c>
      <c r="M301" s="119">
        <f t="shared" si="57"/>
        <v>0</v>
      </c>
      <c r="N301" s="120" t="str">
        <f t="shared" si="63"/>
        <v/>
      </c>
      <c r="O301" s="119">
        <f t="shared" si="64"/>
        <v>0</v>
      </c>
      <c r="P301" s="119"/>
      <c r="Q301" s="120" t="str">
        <f t="shared" si="65"/>
        <v/>
      </c>
      <c r="R301" s="120" t="str">
        <f t="shared" si="66"/>
        <v/>
      </c>
      <c r="S301" s="119" t="str">
        <f t="shared" si="67"/>
        <v/>
      </c>
      <c r="T301" s="119" t="str">
        <f t="shared" si="68"/>
        <v/>
      </c>
      <c r="U301" s="119" t="str">
        <f t="shared" si="69"/>
        <v/>
      </c>
      <c r="V301" s="119"/>
      <c r="W301" s="140" t="str">
        <f t="shared" si="70"/>
        <v/>
      </c>
    </row>
    <row r="302" spans="1:23" s="58" customFormat="1" ht="45" x14ac:dyDescent="0.3">
      <c r="A302" s="124">
        <v>42546.771608796298</v>
      </c>
      <c r="B302" s="125">
        <v>5.2546296296296299E-2</v>
      </c>
      <c r="C302" s="126">
        <v>120.89999999999399</v>
      </c>
      <c r="D302" s="117" t="s">
        <v>229</v>
      </c>
      <c r="E302" s="117" t="s">
        <v>48</v>
      </c>
      <c r="F302" s="142" t="s">
        <v>42</v>
      </c>
      <c r="G302" s="146" t="s">
        <v>415</v>
      </c>
      <c r="H302" s="134" t="str">
        <f t="shared" si="58"/>
        <v/>
      </c>
      <c r="I302" s="134" t="str">
        <f t="shared" si="59"/>
        <v>-</v>
      </c>
      <c r="J302" s="134" t="str">
        <f t="shared" si="60"/>
        <v/>
      </c>
      <c r="K302" s="119" t="str">
        <f t="shared" si="61"/>
        <v/>
      </c>
      <c r="L302" s="119" t="str">
        <f t="shared" si="62"/>
        <v/>
      </c>
      <c r="M302" s="119">
        <f t="shared" ref="M302:M365" si="71">IF(COUNTIF($G302,"*toile: true*"),1,0)+IF(COUNTIF(G302,"*charge*"),1,0)+IF(COUNTIF(G302,"*déchargr*"),1,0)</f>
        <v>0</v>
      </c>
      <c r="N302" s="120" t="str">
        <f t="shared" si="63"/>
        <v/>
      </c>
      <c r="O302" s="119">
        <f t="shared" si="64"/>
        <v>0</v>
      </c>
      <c r="P302" s="119"/>
      <c r="Q302" s="120" t="str">
        <f t="shared" si="65"/>
        <v/>
      </c>
      <c r="R302" s="120" t="str">
        <f t="shared" si="66"/>
        <v/>
      </c>
      <c r="S302" s="119" t="str">
        <f t="shared" si="67"/>
        <v/>
      </c>
      <c r="T302" s="119" t="str">
        <f t="shared" si="68"/>
        <v/>
      </c>
      <c r="U302" s="119" t="str">
        <f t="shared" si="69"/>
        <v/>
      </c>
      <c r="V302" s="119"/>
      <c r="W302" s="140" t="str">
        <f t="shared" si="70"/>
        <v/>
      </c>
    </row>
    <row r="303" spans="1:23" s="58" customFormat="1" ht="75" x14ac:dyDescent="0.3">
      <c r="A303" s="124">
        <v>42546.824155092603</v>
      </c>
      <c r="B303" s="125">
        <v>2.3275462962963001E-2</v>
      </c>
      <c r="C303" s="126">
        <v>0.100000000005821</v>
      </c>
      <c r="D303" s="117" t="s">
        <v>230</v>
      </c>
      <c r="E303" s="117" t="s">
        <v>50</v>
      </c>
      <c r="F303" s="142" t="s">
        <v>42</v>
      </c>
      <c r="G303" s="146" t="s">
        <v>416</v>
      </c>
      <c r="H303" s="134" t="str">
        <f t="shared" si="58"/>
        <v/>
      </c>
      <c r="I303" s="134" t="str">
        <f t="shared" si="59"/>
        <v>-</v>
      </c>
      <c r="J303" s="134" t="str">
        <f t="shared" si="60"/>
        <v/>
      </c>
      <c r="K303" s="119" t="str">
        <f t="shared" si="61"/>
        <v/>
      </c>
      <c r="L303" s="119" t="str">
        <f t="shared" si="62"/>
        <v/>
      </c>
      <c r="M303" s="119">
        <f t="shared" si="71"/>
        <v>0</v>
      </c>
      <c r="N303" s="120" t="str">
        <f t="shared" si="63"/>
        <v/>
      </c>
      <c r="O303" s="119">
        <f t="shared" si="64"/>
        <v>0</v>
      </c>
      <c r="P303" s="119"/>
      <c r="Q303" s="120" t="str">
        <f t="shared" si="65"/>
        <v/>
      </c>
      <c r="R303" s="120" t="str">
        <f t="shared" si="66"/>
        <v/>
      </c>
      <c r="S303" s="119" t="str">
        <f t="shared" si="67"/>
        <v/>
      </c>
      <c r="T303" s="119" t="str">
        <f t="shared" si="68"/>
        <v/>
      </c>
      <c r="U303" s="119" t="str">
        <f t="shared" si="69"/>
        <v/>
      </c>
      <c r="V303" s="119"/>
      <c r="W303" s="140" t="str">
        <f t="shared" si="70"/>
        <v/>
      </c>
    </row>
    <row r="304" spans="1:23" s="58" customFormat="1" ht="75" x14ac:dyDescent="0.3">
      <c r="A304" s="124">
        <v>42546.847430555601</v>
      </c>
      <c r="B304" s="125">
        <v>0.13967592592592601</v>
      </c>
      <c r="C304" s="126">
        <v>330.89999999999401</v>
      </c>
      <c r="D304" s="117" t="s">
        <v>231</v>
      </c>
      <c r="E304" s="117" t="s">
        <v>48</v>
      </c>
      <c r="F304" s="142" t="s">
        <v>42</v>
      </c>
      <c r="G304" s="146" t="s">
        <v>415</v>
      </c>
      <c r="H304" s="134" t="str">
        <f t="shared" si="58"/>
        <v/>
      </c>
      <c r="I304" s="134" t="str">
        <f t="shared" si="59"/>
        <v>-</v>
      </c>
      <c r="J304" s="134" t="str">
        <f t="shared" si="60"/>
        <v/>
      </c>
      <c r="K304" s="119" t="str">
        <f t="shared" si="61"/>
        <v/>
      </c>
      <c r="L304" s="119" t="str">
        <f t="shared" si="62"/>
        <v/>
      </c>
      <c r="M304" s="119">
        <f t="shared" si="71"/>
        <v>0</v>
      </c>
      <c r="N304" s="120" t="str">
        <f t="shared" si="63"/>
        <v/>
      </c>
      <c r="O304" s="119">
        <f t="shared" si="64"/>
        <v>0</v>
      </c>
      <c r="P304" s="119"/>
      <c r="Q304" s="120" t="str">
        <f t="shared" si="65"/>
        <v/>
      </c>
      <c r="R304" s="120" t="str">
        <f t="shared" si="66"/>
        <v/>
      </c>
      <c r="S304" s="119" t="str">
        <f t="shared" si="67"/>
        <v/>
      </c>
      <c r="T304" s="119" t="str">
        <f t="shared" si="68"/>
        <v/>
      </c>
      <c r="U304" s="119" t="str">
        <f t="shared" si="69"/>
        <v/>
      </c>
      <c r="V304" s="119"/>
      <c r="W304" s="140" t="str">
        <f t="shared" si="70"/>
        <v/>
      </c>
    </row>
    <row r="305" spans="1:23" s="58" customFormat="1" ht="60" x14ac:dyDescent="0.3">
      <c r="A305" s="124">
        <v>42546.987106481502</v>
      </c>
      <c r="B305" s="125">
        <v>1.28935185185185E-2</v>
      </c>
      <c r="C305" s="117" t="s">
        <v>42</v>
      </c>
      <c r="D305" s="117" t="s">
        <v>232</v>
      </c>
      <c r="E305" s="117" t="s">
        <v>110</v>
      </c>
      <c r="F305" s="142" t="s">
        <v>42</v>
      </c>
      <c r="G305" s="146" t="s">
        <v>433</v>
      </c>
      <c r="H305" s="134" t="str">
        <f t="shared" si="58"/>
        <v/>
      </c>
      <c r="I305" s="134" t="str">
        <f t="shared" si="59"/>
        <v>-</v>
      </c>
      <c r="J305" s="134" t="str">
        <f t="shared" si="60"/>
        <v/>
      </c>
      <c r="K305" s="119" t="str">
        <f t="shared" si="61"/>
        <v/>
      </c>
      <c r="L305" s="119" t="str">
        <f t="shared" si="62"/>
        <v/>
      </c>
      <c r="M305" s="119">
        <f t="shared" si="71"/>
        <v>0</v>
      </c>
      <c r="N305" s="120" t="str">
        <f t="shared" si="63"/>
        <v/>
      </c>
      <c r="O305" s="119">
        <f t="shared" si="64"/>
        <v>0</v>
      </c>
      <c r="P305" s="119"/>
      <c r="Q305" s="120" t="str">
        <f t="shared" si="65"/>
        <v/>
      </c>
      <c r="R305" s="120" t="str">
        <f t="shared" si="66"/>
        <v/>
      </c>
      <c r="S305" s="119" t="str">
        <f t="shared" si="67"/>
        <v/>
      </c>
      <c r="T305" s="119" t="str">
        <f t="shared" si="68"/>
        <v/>
      </c>
      <c r="U305" s="119" t="str">
        <f t="shared" si="69"/>
        <v/>
      </c>
      <c r="V305" s="119"/>
      <c r="W305" s="140" t="str">
        <f t="shared" si="70"/>
        <v/>
      </c>
    </row>
    <row r="306" spans="1:23" s="58" customFormat="1" ht="60" x14ac:dyDescent="0.3">
      <c r="A306" s="122">
        <v>42540.592499999999</v>
      </c>
      <c r="B306" s="123"/>
      <c r="C306" s="123"/>
      <c r="D306" s="123" t="s">
        <v>233</v>
      </c>
      <c r="E306" s="123" t="s">
        <v>41</v>
      </c>
      <c r="F306" s="143" t="s">
        <v>42</v>
      </c>
      <c r="G306" s="146" t="s">
        <v>411</v>
      </c>
      <c r="H306" s="134" t="str">
        <f t="shared" si="58"/>
        <v/>
      </c>
      <c r="I306" s="134" t="str">
        <f t="shared" si="59"/>
        <v>-</v>
      </c>
      <c r="J306" s="134" t="str">
        <f t="shared" si="60"/>
        <v/>
      </c>
      <c r="K306" s="119" t="str">
        <f t="shared" si="61"/>
        <v/>
      </c>
      <c r="L306" s="119" t="str">
        <f t="shared" si="62"/>
        <v/>
      </c>
      <c r="M306" s="119">
        <f t="shared" si="71"/>
        <v>0</v>
      </c>
      <c r="N306" s="120" t="str">
        <f t="shared" si="63"/>
        <v/>
      </c>
      <c r="O306" s="119">
        <f t="shared" si="64"/>
        <v>0</v>
      </c>
      <c r="P306" s="119"/>
      <c r="Q306" s="120" t="str">
        <f t="shared" si="65"/>
        <v/>
      </c>
      <c r="R306" s="120" t="str">
        <f t="shared" si="66"/>
        <v/>
      </c>
      <c r="S306" s="119" t="str">
        <f t="shared" si="67"/>
        <v/>
      </c>
      <c r="T306" s="119" t="str">
        <f t="shared" si="68"/>
        <v/>
      </c>
      <c r="U306" s="119" t="str">
        <f t="shared" si="69"/>
        <v/>
      </c>
      <c r="V306" s="119"/>
      <c r="W306" s="140" t="str">
        <f t="shared" si="70"/>
        <v/>
      </c>
    </row>
    <row r="307" spans="1:23" s="58" customFormat="1" ht="60" x14ac:dyDescent="0.3">
      <c r="A307" s="124">
        <v>42540.592685185198</v>
      </c>
      <c r="B307" s="125">
        <v>4.5138888888888898E-4</v>
      </c>
      <c r="C307" s="117" t="s">
        <v>42</v>
      </c>
      <c r="D307" s="117" t="s">
        <v>233</v>
      </c>
      <c r="E307" s="117" t="s">
        <v>112</v>
      </c>
      <c r="F307" s="142" t="s">
        <v>234</v>
      </c>
      <c r="G307" s="146" t="s">
        <v>464</v>
      </c>
      <c r="H307" s="134" t="str">
        <f t="shared" si="58"/>
        <v/>
      </c>
      <c r="I307" s="134" t="str">
        <f t="shared" si="59"/>
        <v>-</v>
      </c>
      <c r="J307" s="134" t="str">
        <f t="shared" si="60"/>
        <v/>
      </c>
      <c r="K307" s="119" t="str">
        <f t="shared" si="61"/>
        <v/>
      </c>
      <c r="L307" s="119" t="str">
        <f t="shared" si="62"/>
        <v/>
      </c>
      <c r="M307" s="119">
        <f t="shared" si="71"/>
        <v>0</v>
      </c>
      <c r="N307" s="120" t="str">
        <f t="shared" si="63"/>
        <v/>
      </c>
      <c r="O307" s="119">
        <f t="shared" si="64"/>
        <v>0</v>
      </c>
      <c r="P307" s="119"/>
      <c r="Q307" s="120" t="str">
        <f t="shared" si="65"/>
        <v/>
      </c>
      <c r="R307" s="120" t="str">
        <f t="shared" si="66"/>
        <v/>
      </c>
      <c r="S307" s="119" t="str">
        <f t="shared" si="67"/>
        <v/>
      </c>
      <c r="T307" s="119" t="str">
        <f t="shared" si="68"/>
        <v/>
      </c>
      <c r="U307" s="119" t="str">
        <f t="shared" si="69"/>
        <v/>
      </c>
      <c r="V307" s="119"/>
      <c r="W307" s="140" t="str">
        <f t="shared" si="70"/>
        <v/>
      </c>
    </row>
    <row r="308" spans="1:23" s="58" customFormat="1" ht="60" x14ac:dyDescent="0.3">
      <c r="A308" s="124">
        <v>42540.593136574098</v>
      </c>
      <c r="B308" s="125">
        <v>1.38888888888889E-4</v>
      </c>
      <c r="C308" s="117" t="s">
        <v>42</v>
      </c>
      <c r="D308" s="117" t="s">
        <v>233</v>
      </c>
      <c r="E308" s="117" t="s">
        <v>46</v>
      </c>
      <c r="F308" s="142" t="s">
        <v>235</v>
      </c>
      <c r="G308" s="146" t="s">
        <v>465</v>
      </c>
      <c r="H308" s="134" t="str">
        <f t="shared" si="58"/>
        <v/>
      </c>
      <c r="I308" s="134" t="str">
        <f t="shared" si="59"/>
        <v>-</v>
      </c>
      <c r="J308" s="134" t="str">
        <f t="shared" si="60"/>
        <v/>
      </c>
      <c r="K308" s="119" t="str">
        <f t="shared" si="61"/>
        <v/>
      </c>
      <c r="L308" s="119" t="str">
        <f t="shared" si="62"/>
        <v/>
      </c>
      <c r="M308" s="119">
        <f t="shared" si="71"/>
        <v>0</v>
      </c>
      <c r="N308" s="120" t="str">
        <f t="shared" si="63"/>
        <v/>
      </c>
      <c r="O308" s="119">
        <f t="shared" si="64"/>
        <v>0</v>
      </c>
      <c r="P308" s="119"/>
      <c r="Q308" s="120" t="str">
        <f t="shared" si="65"/>
        <v/>
      </c>
      <c r="R308" s="120" t="str">
        <f t="shared" si="66"/>
        <v/>
      </c>
      <c r="S308" s="119" t="str">
        <f t="shared" si="67"/>
        <v/>
      </c>
      <c r="T308" s="119" t="str">
        <f t="shared" si="68"/>
        <v/>
      </c>
      <c r="U308" s="119" t="str">
        <f t="shared" si="69"/>
        <v/>
      </c>
      <c r="V308" s="119"/>
      <c r="W308" s="140" t="str">
        <f t="shared" si="70"/>
        <v/>
      </c>
    </row>
    <row r="309" spans="1:23" s="58" customFormat="1" ht="60" x14ac:dyDescent="0.3">
      <c r="A309" s="124">
        <v>42540.593275462998</v>
      </c>
      <c r="B309" s="125">
        <v>2.5821759259259301E-2</v>
      </c>
      <c r="C309" s="117" t="s">
        <v>42</v>
      </c>
      <c r="D309" s="117" t="s">
        <v>233</v>
      </c>
      <c r="E309" s="117" t="s">
        <v>46</v>
      </c>
      <c r="F309" s="142" t="s">
        <v>234</v>
      </c>
      <c r="G309" s="146" t="s">
        <v>466</v>
      </c>
      <c r="H309" s="134" t="str">
        <f t="shared" si="58"/>
        <v/>
      </c>
      <c r="I309" s="134" t="str">
        <f t="shared" si="59"/>
        <v>-</v>
      </c>
      <c r="J309" s="134" t="str">
        <f t="shared" si="60"/>
        <v/>
      </c>
      <c r="K309" s="119" t="str">
        <f t="shared" si="61"/>
        <v/>
      </c>
      <c r="L309" s="119" t="str">
        <f t="shared" si="62"/>
        <v/>
      </c>
      <c r="M309" s="119">
        <f t="shared" si="71"/>
        <v>0</v>
      </c>
      <c r="N309" s="120" t="str">
        <f t="shared" si="63"/>
        <v/>
      </c>
      <c r="O309" s="119">
        <f t="shared" si="64"/>
        <v>0</v>
      </c>
      <c r="P309" s="119"/>
      <c r="Q309" s="120" t="str">
        <f t="shared" si="65"/>
        <v/>
      </c>
      <c r="R309" s="120" t="str">
        <f t="shared" si="66"/>
        <v/>
      </c>
      <c r="S309" s="119" t="str">
        <f t="shared" si="67"/>
        <v/>
      </c>
      <c r="T309" s="119" t="str">
        <f t="shared" si="68"/>
        <v/>
      </c>
      <c r="U309" s="119" t="str">
        <f t="shared" si="69"/>
        <v/>
      </c>
      <c r="V309" s="119"/>
      <c r="W309" s="140" t="str">
        <f t="shared" si="70"/>
        <v/>
      </c>
    </row>
    <row r="310" spans="1:23" s="58" customFormat="1" ht="60" x14ac:dyDescent="0.3">
      <c r="A310" s="124">
        <v>42540.619097222203</v>
      </c>
      <c r="B310" s="125">
        <v>2.0833333333333299E-4</v>
      </c>
      <c r="C310" s="117" t="s">
        <v>42</v>
      </c>
      <c r="D310" s="117" t="s">
        <v>236</v>
      </c>
      <c r="E310" s="117" t="s">
        <v>46</v>
      </c>
      <c r="F310" s="142" t="s">
        <v>235</v>
      </c>
      <c r="G310" s="146" t="s">
        <v>465</v>
      </c>
      <c r="H310" s="134" t="str">
        <f t="shared" si="58"/>
        <v/>
      </c>
      <c r="I310" s="134" t="str">
        <f t="shared" si="59"/>
        <v>-</v>
      </c>
      <c r="J310" s="134" t="str">
        <f t="shared" si="60"/>
        <v/>
      </c>
      <c r="K310" s="119" t="str">
        <f t="shared" si="61"/>
        <v/>
      </c>
      <c r="L310" s="119" t="str">
        <f t="shared" si="62"/>
        <v/>
      </c>
      <c r="M310" s="119">
        <f t="shared" si="71"/>
        <v>0</v>
      </c>
      <c r="N310" s="120" t="str">
        <f t="shared" si="63"/>
        <v/>
      </c>
      <c r="O310" s="119">
        <f t="shared" si="64"/>
        <v>0</v>
      </c>
      <c r="P310" s="119"/>
      <c r="Q310" s="120" t="str">
        <f t="shared" si="65"/>
        <v/>
      </c>
      <c r="R310" s="120" t="str">
        <f t="shared" si="66"/>
        <v/>
      </c>
      <c r="S310" s="119" t="str">
        <f t="shared" si="67"/>
        <v/>
      </c>
      <c r="T310" s="119" t="str">
        <f t="shared" si="68"/>
        <v/>
      </c>
      <c r="U310" s="119" t="str">
        <f t="shared" si="69"/>
        <v/>
      </c>
      <c r="V310" s="119"/>
      <c r="W310" s="140" t="str">
        <f t="shared" si="70"/>
        <v/>
      </c>
    </row>
    <row r="311" spans="1:23" s="58" customFormat="1" ht="60" x14ac:dyDescent="0.3">
      <c r="A311" s="124">
        <v>42540.6193055556</v>
      </c>
      <c r="B311" s="125">
        <v>1.9444444444444401E-3</v>
      </c>
      <c r="C311" s="117" t="s">
        <v>42</v>
      </c>
      <c r="D311" s="117" t="s">
        <v>236</v>
      </c>
      <c r="E311" s="117" t="s">
        <v>46</v>
      </c>
      <c r="F311" s="142" t="s">
        <v>234</v>
      </c>
      <c r="G311" s="146" t="s">
        <v>466</v>
      </c>
      <c r="H311" s="134" t="str">
        <f t="shared" si="58"/>
        <v/>
      </c>
      <c r="I311" s="134" t="str">
        <f t="shared" si="59"/>
        <v>-</v>
      </c>
      <c r="J311" s="134" t="str">
        <f t="shared" si="60"/>
        <v/>
      </c>
      <c r="K311" s="119" t="str">
        <f t="shared" si="61"/>
        <v/>
      </c>
      <c r="L311" s="119" t="str">
        <f t="shared" si="62"/>
        <v/>
      </c>
      <c r="M311" s="119">
        <f t="shared" si="71"/>
        <v>0</v>
      </c>
      <c r="N311" s="120" t="str">
        <f t="shared" si="63"/>
        <v/>
      </c>
      <c r="O311" s="119">
        <f t="shared" si="64"/>
        <v>0</v>
      </c>
      <c r="P311" s="119"/>
      <c r="Q311" s="120" t="str">
        <f t="shared" si="65"/>
        <v/>
      </c>
      <c r="R311" s="120" t="str">
        <f t="shared" si="66"/>
        <v/>
      </c>
      <c r="S311" s="119" t="str">
        <f t="shared" si="67"/>
        <v/>
      </c>
      <c r="T311" s="119" t="str">
        <f t="shared" si="68"/>
        <v/>
      </c>
      <c r="U311" s="119" t="str">
        <f t="shared" si="69"/>
        <v/>
      </c>
      <c r="V311" s="119"/>
      <c r="W311" s="140" t="str">
        <f t="shared" si="70"/>
        <v/>
      </c>
    </row>
    <row r="312" spans="1:23" s="58" customFormat="1" ht="75" x14ac:dyDescent="0.3">
      <c r="A312" s="124">
        <v>42540.621249999997</v>
      </c>
      <c r="B312" s="125">
        <v>8.7499999999999994E-2</v>
      </c>
      <c r="C312" s="126">
        <v>187.79999999998799</v>
      </c>
      <c r="D312" s="117" t="s">
        <v>237</v>
      </c>
      <c r="E312" s="117" t="s">
        <v>48</v>
      </c>
      <c r="F312" s="142" t="s">
        <v>42</v>
      </c>
      <c r="G312" s="146" t="s">
        <v>415</v>
      </c>
      <c r="H312" s="134" t="str">
        <f t="shared" si="58"/>
        <v/>
      </c>
      <c r="I312" s="134" t="str">
        <f t="shared" si="59"/>
        <v>-</v>
      </c>
      <c r="J312" s="134" t="str">
        <f t="shared" si="60"/>
        <v/>
      </c>
      <c r="K312" s="119" t="str">
        <f t="shared" si="61"/>
        <v/>
      </c>
      <c r="L312" s="119" t="str">
        <f t="shared" si="62"/>
        <v/>
      </c>
      <c r="M312" s="119">
        <f t="shared" si="71"/>
        <v>0</v>
      </c>
      <c r="N312" s="120" t="str">
        <f t="shared" si="63"/>
        <v/>
      </c>
      <c r="O312" s="119">
        <f t="shared" si="64"/>
        <v>0</v>
      </c>
      <c r="P312" s="119"/>
      <c r="Q312" s="120" t="str">
        <f t="shared" si="65"/>
        <v/>
      </c>
      <c r="R312" s="120" t="str">
        <f t="shared" si="66"/>
        <v/>
      </c>
      <c r="S312" s="119" t="str">
        <f t="shared" si="67"/>
        <v/>
      </c>
      <c r="T312" s="119" t="str">
        <f t="shared" si="68"/>
        <v/>
      </c>
      <c r="U312" s="119" t="str">
        <f t="shared" si="69"/>
        <v/>
      </c>
      <c r="V312" s="119"/>
      <c r="W312" s="140" t="str">
        <f t="shared" si="70"/>
        <v/>
      </c>
    </row>
    <row r="313" spans="1:23" s="58" customFormat="1" ht="45" x14ac:dyDescent="0.3">
      <c r="A313" s="124">
        <v>42540.708749999998</v>
      </c>
      <c r="B313" s="125">
        <v>5.8333333333333301E-3</v>
      </c>
      <c r="C313" s="117" t="s">
        <v>42</v>
      </c>
      <c r="D313" s="117" t="s">
        <v>238</v>
      </c>
      <c r="E313" s="117" t="s">
        <v>51</v>
      </c>
      <c r="F313" s="142" t="s">
        <v>42</v>
      </c>
      <c r="G313" s="146" t="s">
        <v>417</v>
      </c>
      <c r="H313" s="134" t="str">
        <f t="shared" si="58"/>
        <v/>
      </c>
      <c r="I313" s="134" t="str">
        <f t="shared" si="59"/>
        <v>-</v>
      </c>
      <c r="J313" s="134" t="str">
        <f t="shared" si="60"/>
        <v/>
      </c>
      <c r="K313" s="119" t="str">
        <f t="shared" si="61"/>
        <v/>
      </c>
      <c r="L313" s="119" t="str">
        <f t="shared" si="62"/>
        <v/>
      </c>
      <c r="M313" s="119">
        <f t="shared" si="71"/>
        <v>0</v>
      </c>
      <c r="N313" s="120" t="str">
        <f t="shared" si="63"/>
        <v/>
      </c>
      <c r="O313" s="119">
        <f t="shared" si="64"/>
        <v>0</v>
      </c>
      <c r="P313" s="119"/>
      <c r="Q313" s="120" t="str">
        <f t="shared" si="65"/>
        <v/>
      </c>
      <c r="R313" s="120" t="str">
        <f t="shared" si="66"/>
        <v/>
      </c>
      <c r="S313" s="119" t="str">
        <f t="shared" si="67"/>
        <v/>
      </c>
      <c r="T313" s="119" t="str">
        <f t="shared" si="68"/>
        <v/>
      </c>
      <c r="U313" s="119" t="str">
        <f t="shared" si="69"/>
        <v/>
      </c>
      <c r="V313" s="119"/>
      <c r="W313" s="140" t="str">
        <f t="shared" si="70"/>
        <v/>
      </c>
    </row>
    <row r="314" spans="1:23" s="58" customFormat="1" ht="45" x14ac:dyDescent="0.3">
      <c r="A314" s="124">
        <v>42540.714583333298</v>
      </c>
      <c r="B314" s="125">
        <v>7.2986111111111099E-2</v>
      </c>
      <c r="C314" s="126">
        <v>171.20000000001201</v>
      </c>
      <c r="D314" s="117" t="s">
        <v>238</v>
      </c>
      <c r="E314" s="117" t="s">
        <v>48</v>
      </c>
      <c r="F314" s="142" t="s">
        <v>42</v>
      </c>
      <c r="G314" s="146" t="s">
        <v>415</v>
      </c>
      <c r="H314" s="134" t="str">
        <f t="shared" si="58"/>
        <v/>
      </c>
      <c r="I314" s="134" t="str">
        <f t="shared" si="59"/>
        <v>-</v>
      </c>
      <c r="J314" s="134" t="str">
        <f t="shared" si="60"/>
        <v/>
      </c>
      <c r="K314" s="119" t="str">
        <f t="shared" si="61"/>
        <v/>
      </c>
      <c r="L314" s="119" t="str">
        <f t="shared" si="62"/>
        <v/>
      </c>
      <c r="M314" s="119">
        <f t="shared" si="71"/>
        <v>0</v>
      </c>
      <c r="N314" s="120" t="str">
        <f t="shared" si="63"/>
        <v/>
      </c>
      <c r="O314" s="119">
        <f t="shared" si="64"/>
        <v>0</v>
      </c>
      <c r="P314" s="119"/>
      <c r="Q314" s="120" t="str">
        <f t="shared" si="65"/>
        <v/>
      </c>
      <c r="R314" s="120" t="str">
        <f t="shared" si="66"/>
        <v/>
      </c>
      <c r="S314" s="119" t="str">
        <f t="shared" si="67"/>
        <v/>
      </c>
      <c r="T314" s="119" t="str">
        <f t="shared" si="68"/>
        <v/>
      </c>
      <c r="U314" s="119" t="str">
        <f t="shared" si="69"/>
        <v/>
      </c>
      <c r="V314" s="119"/>
      <c r="W314" s="140" t="str">
        <f t="shared" si="70"/>
        <v/>
      </c>
    </row>
    <row r="315" spans="1:23" s="58" customFormat="1" ht="60" x14ac:dyDescent="0.3">
      <c r="A315" s="124">
        <v>42540.787569444401</v>
      </c>
      <c r="B315" s="125">
        <v>5.0300925925925902E-2</v>
      </c>
      <c r="C315" s="117" t="s">
        <v>42</v>
      </c>
      <c r="D315" s="117" t="s">
        <v>97</v>
      </c>
      <c r="E315" s="117" t="s">
        <v>126</v>
      </c>
      <c r="F315" s="142" t="s">
        <v>127</v>
      </c>
      <c r="G315" s="146" t="s">
        <v>437</v>
      </c>
      <c r="H315" s="134" t="str">
        <f t="shared" si="58"/>
        <v/>
      </c>
      <c r="I315" s="134" t="str">
        <f t="shared" si="59"/>
        <v>-</v>
      </c>
      <c r="J315" s="134" t="str">
        <f t="shared" si="60"/>
        <v/>
      </c>
      <c r="K315" s="119" t="str">
        <f t="shared" si="61"/>
        <v/>
      </c>
      <c r="L315" s="119" t="str">
        <f t="shared" si="62"/>
        <v/>
      </c>
      <c r="M315" s="119">
        <f t="shared" si="71"/>
        <v>0</v>
      </c>
      <c r="N315" s="120" t="str">
        <f t="shared" si="63"/>
        <v/>
      </c>
      <c r="O315" s="119">
        <f t="shared" si="64"/>
        <v>0</v>
      </c>
      <c r="P315" s="119"/>
      <c r="Q315" s="120" t="str">
        <f t="shared" si="65"/>
        <v/>
      </c>
      <c r="R315" s="120" t="str">
        <f t="shared" si="66"/>
        <v/>
      </c>
      <c r="S315" s="119" t="str">
        <f t="shared" si="67"/>
        <v/>
      </c>
      <c r="T315" s="119" t="str">
        <f t="shared" si="68"/>
        <v/>
      </c>
      <c r="U315" s="119" t="str">
        <f t="shared" si="69"/>
        <v/>
      </c>
      <c r="V315" s="119"/>
      <c r="W315" s="140" t="str">
        <f t="shared" si="70"/>
        <v/>
      </c>
    </row>
    <row r="316" spans="1:23" s="58" customFormat="1" ht="60" x14ac:dyDescent="0.3">
      <c r="A316" s="124">
        <v>42540.8378703704</v>
      </c>
      <c r="B316" s="125">
        <v>0.120324074074074</v>
      </c>
      <c r="C316" s="126">
        <v>252.79999999998799</v>
      </c>
      <c r="D316" s="117" t="s">
        <v>97</v>
      </c>
      <c r="E316" s="117" t="s">
        <v>48</v>
      </c>
      <c r="F316" s="142" t="s">
        <v>42</v>
      </c>
      <c r="G316" s="146" t="s">
        <v>415</v>
      </c>
      <c r="H316" s="134" t="str">
        <f t="shared" si="58"/>
        <v/>
      </c>
      <c r="I316" s="134" t="str">
        <f t="shared" si="59"/>
        <v>-</v>
      </c>
      <c r="J316" s="134" t="str">
        <f t="shared" si="60"/>
        <v/>
      </c>
      <c r="K316" s="119" t="str">
        <f t="shared" si="61"/>
        <v/>
      </c>
      <c r="L316" s="119" t="str">
        <f t="shared" si="62"/>
        <v/>
      </c>
      <c r="M316" s="119">
        <f t="shared" si="71"/>
        <v>0</v>
      </c>
      <c r="N316" s="120" t="str">
        <f t="shared" si="63"/>
        <v/>
      </c>
      <c r="O316" s="119">
        <f t="shared" si="64"/>
        <v>0</v>
      </c>
      <c r="P316" s="119"/>
      <c r="Q316" s="120" t="str">
        <f t="shared" si="65"/>
        <v/>
      </c>
      <c r="R316" s="120" t="str">
        <f t="shared" si="66"/>
        <v/>
      </c>
      <c r="S316" s="119" t="str">
        <f t="shared" si="67"/>
        <v/>
      </c>
      <c r="T316" s="119" t="str">
        <f t="shared" si="68"/>
        <v/>
      </c>
      <c r="U316" s="119" t="str">
        <f t="shared" si="69"/>
        <v/>
      </c>
      <c r="V316" s="119"/>
      <c r="W316" s="140" t="str">
        <f t="shared" si="70"/>
        <v/>
      </c>
    </row>
    <row r="317" spans="1:23" s="58" customFormat="1" ht="60" x14ac:dyDescent="0.3">
      <c r="A317" s="124">
        <v>42540.9581944444</v>
      </c>
      <c r="B317" s="125">
        <v>4.1805555555555603E-2</v>
      </c>
      <c r="C317" s="117" t="s">
        <v>42</v>
      </c>
      <c r="D317" s="117" t="s">
        <v>239</v>
      </c>
      <c r="E317" s="117" t="s">
        <v>56</v>
      </c>
      <c r="F317" s="142" t="s">
        <v>42</v>
      </c>
      <c r="G317" s="146" t="s">
        <v>418</v>
      </c>
      <c r="H317" s="134" t="str">
        <f t="shared" si="58"/>
        <v/>
      </c>
      <c r="I317" s="134" t="str">
        <f t="shared" si="59"/>
        <v>-</v>
      </c>
      <c r="J317" s="134" t="str">
        <f t="shared" si="60"/>
        <v/>
      </c>
      <c r="K317" s="119" t="str">
        <f t="shared" si="61"/>
        <v/>
      </c>
      <c r="L317" s="119" t="str">
        <f t="shared" si="62"/>
        <v/>
      </c>
      <c r="M317" s="119">
        <f t="shared" si="71"/>
        <v>0</v>
      </c>
      <c r="N317" s="120" t="str">
        <f t="shared" si="63"/>
        <v/>
      </c>
      <c r="O317" s="119">
        <f t="shared" si="64"/>
        <v>0</v>
      </c>
      <c r="P317" s="119"/>
      <c r="Q317" s="120" t="str">
        <f t="shared" si="65"/>
        <v/>
      </c>
      <c r="R317" s="120" t="str">
        <f t="shared" si="66"/>
        <v/>
      </c>
      <c r="S317" s="119" t="str">
        <f t="shared" si="67"/>
        <v/>
      </c>
      <c r="T317" s="119" t="str">
        <f t="shared" si="68"/>
        <v/>
      </c>
      <c r="U317" s="119" t="str">
        <f t="shared" si="69"/>
        <v/>
      </c>
      <c r="V317" s="119"/>
      <c r="W317" s="140" t="str">
        <f t="shared" si="70"/>
        <v/>
      </c>
    </row>
    <row r="318" spans="1:23" s="58" customFormat="1" ht="18.75" x14ac:dyDescent="0.3">
      <c r="A318" s="127" t="s">
        <v>57</v>
      </c>
      <c r="B318" s="117" t="s">
        <v>57</v>
      </c>
      <c r="C318" s="117" t="s">
        <v>58</v>
      </c>
      <c r="D318" s="117"/>
      <c r="E318" s="117"/>
      <c r="F318" s="142"/>
      <c r="G318" s="146" t="s">
        <v>419</v>
      </c>
      <c r="H318" s="134" t="str">
        <f t="shared" si="58"/>
        <v/>
      </c>
      <c r="I318" s="134" t="str">
        <f t="shared" si="59"/>
        <v>-</v>
      </c>
      <c r="J318" s="134" t="str">
        <f t="shared" si="60"/>
        <v/>
      </c>
      <c r="K318" s="119" t="str">
        <f t="shared" si="61"/>
        <v/>
      </c>
      <c r="L318" s="119" t="str">
        <f t="shared" si="62"/>
        <v/>
      </c>
      <c r="M318" s="119">
        <f t="shared" si="71"/>
        <v>0</v>
      </c>
      <c r="N318" s="120" t="str">
        <f t="shared" si="63"/>
        <v/>
      </c>
      <c r="O318" s="119">
        <f t="shared" si="64"/>
        <v>0</v>
      </c>
      <c r="P318" s="119"/>
      <c r="Q318" s="120" t="str">
        <f t="shared" si="65"/>
        <v/>
      </c>
      <c r="R318" s="120" t="str">
        <f t="shared" si="66"/>
        <v/>
      </c>
      <c r="S318" s="119" t="str">
        <f t="shared" si="67"/>
        <v/>
      </c>
      <c r="T318" s="119" t="str">
        <f t="shared" si="68"/>
        <v/>
      </c>
      <c r="U318" s="119" t="str">
        <f t="shared" si="69"/>
        <v/>
      </c>
      <c r="V318" s="119"/>
      <c r="W318" s="140" t="str">
        <f t="shared" si="70"/>
        <v/>
      </c>
    </row>
    <row r="319" spans="1:23" s="58" customFormat="1" ht="60" x14ac:dyDescent="0.3">
      <c r="A319" s="124">
        <v>42541.295312499999</v>
      </c>
      <c r="B319" s="125">
        <v>1.2731481481481499E-4</v>
      </c>
      <c r="C319" s="117" t="s">
        <v>42</v>
      </c>
      <c r="D319" s="117" t="s">
        <v>239</v>
      </c>
      <c r="E319" s="117" t="s">
        <v>46</v>
      </c>
      <c r="F319" s="142" t="s">
        <v>235</v>
      </c>
      <c r="G319" s="146" t="s">
        <v>465</v>
      </c>
      <c r="H319" s="134" t="str">
        <f t="shared" si="58"/>
        <v/>
      </c>
      <c r="I319" s="134" t="str">
        <f t="shared" si="59"/>
        <v>-</v>
      </c>
      <c r="J319" s="134" t="str">
        <f t="shared" si="60"/>
        <v/>
      </c>
      <c r="K319" s="119" t="str">
        <f t="shared" si="61"/>
        <v/>
      </c>
      <c r="L319" s="119" t="str">
        <f t="shared" si="62"/>
        <v/>
      </c>
      <c r="M319" s="119">
        <f t="shared" si="71"/>
        <v>0</v>
      </c>
      <c r="N319" s="120" t="str">
        <f t="shared" si="63"/>
        <v/>
      </c>
      <c r="O319" s="119">
        <f t="shared" si="64"/>
        <v>0</v>
      </c>
      <c r="P319" s="119"/>
      <c r="Q319" s="120" t="str">
        <f t="shared" si="65"/>
        <v/>
      </c>
      <c r="R319" s="120" t="str">
        <f t="shared" si="66"/>
        <v/>
      </c>
      <c r="S319" s="119" t="str">
        <f t="shared" si="67"/>
        <v/>
      </c>
      <c r="T319" s="119" t="str">
        <f t="shared" si="68"/>
        <v/>
      </c>
      <c r="U319" s="119" t="str">
        <f t="shared" si="69"/>
        <v/>
      </c>
      <c r="V319" s="119"/>
      <c r="W319" s="140" t="str">
        <f t="shared" si="70"/>
        <v/>
      </c>
    </row>
    <row r="320" spans="1:23" s="58" customFormat="1" ht="60" x14ac:dyDescent="0.3">
      <c r="A320" s="124">
        <v>42541.295439814799</v>
      </c>
      <c r="B320" s="125">
        <v>2.0532407407407399E-2</v>
      </c>
      <c r="C320" s="126">
        <v>0.29999999998835802</v>
      </c>
      <c r="D320" s="117" t="s">
        <v>239</v>
      </c>
      <c r="E320" s="117" t="s">
        <v>46</v>
      </c>
      <c r="F320" s="142" t="s">
        <v>234</v>
      </c>
      <c r="G320" s="146" t="s">
        <v>466</v>
      </c>
      <c r="H320" s="134" t="str">
        <f t="shared" si="58"/>
        <v/>
      </c>
      <c r="I320" s="134" t="str">
        <f t="shared" si="59"/>
        <v>-</v>
      </c>
      <c r="J320" s="134" t="str">
        <f t="shared" si="60"/>
        <v/>
      </c>
      <c r="K320" s="119" t="str">
        <f t="shared" si="61"/>
        <v/>
      </c>
      <c r="L320" s="119" t="str">
        <f t="shared" si="62"/>
        <v/>
      </c>
      <c r="M320" s="119">
        <f t="shared" si="71"/>
        <v>0</v>
      </c>
      <c r="N320" s="120" t="str">
        <f t="shared" si="63"/>
        <v/>
      </c>
      <c r="O320" s="119">
        <f t="shared" si="64"/>
        <v>0</v>
      </c>
      <c r="P320" s="119"/>
      <c r="Q320" s="120" t="str">
        <f t="shared" si="65"/>
        <v/>
      </c>
      <c r="R320" s="120" t="str">
        <f t="shared" si="66"/>
        <v/>
      </c>
      <c r="S320" s="119" t="str">
        <f t="shared" si="67"/>
        <v/>
      </c>
      <c r="T320" s="119" t="str">
        <f t="shared" si="68"/>
        <v/>
      </c>
      <c r="U320" s="119" t="str">
        <f t="shared" si="69"/>
        <v/>
      </c>
      <c r="V320" s="119"/>
      <c r="W320" s="140" t="str">
        <f t="shared" si="70"/>
        <v/>
      </c>
    </row>
    <row r="321" spans="1:23" s="58" customFormat="1" ht="45" x14ac:dyDescent="0.3">
      <c r="A321" s="124">
        <v>42541.315972222197</v>
      </c>
      <c r="B321" s="125">
        <v>4.0162037037037003E-2</v>
      </c>
      <c r="C321" s="117" t="s">
        <v>42</v>
      </c>
      <c r="D321" s="117" t="s">
        <v>240</v>
      </c>
      <c r="E321" s="117" t="s">
        <v>50</v>
      </c>
      <c r="F321" s="142" t="s">
        <v>42</v>
      </c>
      <c r="G321" s="146" t="s">
        <v>416</v>
      </c>
      <c r="H321" s="134" t="str">
        <f t="shared" si="58"/>
        <v/>
      </c>
      <c r="I321" s="134" t="str">
        <f t="shared" si="59"/>
        <v>-</v>
      </c>
      <c r="J321" s="134" t="str">
        <f t="shared" si="60"/>
        <v/>
      </c>
      <c r="K321" s="119" t="str">
        <f t="shared" si="61"/>
        <v/>
      </c>
      <c r="L321" s="119" t="str">
        <f t="shared" si="62"/>
        <v/>
      </c>
      <c r="M321" s="119">
        <f t="shared" si="71"/>
        <v>0</v>
      </c>
      <c r="N321" s="120" t="str">
        <f t="shared" si="63"/>
        <v/>
      </c>
      <c r="O321" s="119">
        <f t="shared" si="64"/>
        <v>0</v>
      </c>
      <c r="P321" s="119"/>
      <c r="Q321" s="120" t="str">
        <f t="shared" si="65"/>
        <v/>
      </c>
      <c r="R321" s="120" t="str">
        <f t="shared" si="66"/>
        <v/>
      </c>
      <c r="S321" s="119" t="str">
        <f t="shared" si="67"/>
        <v/>
      </c>
      <c r="T321" s="119" t="str">
        <f t="shared" si="68"/>
        <v/>
      </c>
      <c r="U321" s="119" t="str">
        <f t="shared" si="69"/>
        <v/>
      </c>
      <c r="V321" s="119"/>
      <c r="W321" s="140" t="str">
        <f t="shared" si="70"/>
        <v/>
      </c>
    </row>
    <row r="322" spans="1:23" s="58" customFormat="1" ht="135" x14ac:dyDescent="0.3">
      <c r="A322" s="124">
        <v>42541.356134259302</v>
      </c>
      <c r="B322" s="125">
        <v>9.0624999999999994E-3</v>
      </c>
      <c r="C322" s="126">
        <v>0.100000000034925</v>
      </c>
      <c r="D322" s="117" t="s">
        <v>240</v>
      </c>
      <c r="E322" s="117" t="s">
        <v>63</v>
      </c>
      <c r="F322" s="142" t="s">
        <v>241</v>
      </c>
      <c r="G322" s="146" t="s">
        <v>467</v>
      </c>
      <c r="H322" s="134" t="str">
        <f t="shared" si="58"/>
        <v/>
      </c>
      <c r="I322" s="134" t="str">
        <f t="shared" si="59"/>
        <v>-</v>
      </c>
      <c r="J322" s="134" t="str">
        <f t="shared" si="60"/>
        <v/>
      </c>
      <c r="K322" s="119" t="str">
        <f t="shared" si="61"/>
        <v/>
      </c>
      <c r="L322" s="119" t="str">
        <f t="shared" si="62"/>
        <v/>
      </c>
      <c r="M322" s="119">
        <f t="shared" si="71"/>
        <v>1</v>
      </c>
      <c r="N322" s="120" t="str">
        <f t="shared" si="63"/>
        <v/>
      </c>
      <c r="O322" s="119">
        <f t="shared" si="64"/>
        <v>0</v>
      </c>
      <c r="P322" s="119"/>
      <c r="Q322" s="120" t="str">
        <f t="shared" si="65"/>
        <v/>
      </c>
      <c r="R322" s="120" t="str">
        <f t="shared" si="66"/>
        <v/>
      </c>
      <c r="S322" s="119" t="str">
        <f t="shared" si="67"/>
        <v/>
      </c>
      <c r="T322" s="119" t="str">
        <f t="shared" si="68"/>
        <v/>
      </c>
      <c r="U322" s="119" t="str">
        <f t="shared" si="69"/>
        <v/>
      </c>
      <c r="V322" s="119"/>
      <c r="W322" s="140" t="str">
        <f t="shared" si="70"/>
        <v/>
      </c>
    </row>
    <row r="323" spans="1:23" s="58" customFormat="1" ht="60" x14ac:dyDescent="0.3">
      <c r="A323" s="124">
        <v>42541.365196759303</v>
      </c>
      <c r="B323" s="125">
        <v>5.0115740740740697E-2</v>
      </c>
      <c r="C323" s="126">
        <v>78.699999999953405</v>
      </c>
      <c r="D323" s="117" t="s">
        <v>242</v>
      </c>
      <c r="E323" s="117" t="s">
        <v>48</v>
      </c>
      <c r="F323" s="142" t="s">
        <v>42</v>
      </c>
      <c r="G323" s="146" t="s">
        <v>415</v>
      </c>
      <c r="H323" s="134" t="str">
        <f t="shared" ref="H323:H386" si="72">IF(ISERROR(SEARCH("ATTENTE",$G323)),"",$B323)</f>
        <v/>
      </c>
      <c r="I323" s="134" t="str">
        <f t="shared" ref="I323:I386" si="73">IF(COUNTIF($G323,"*Formation*")+COUNTIF(G323,"*travail de cours*")+COUNTIF(G323,"*réunion*")+COUNTIF(G323,"*escorte routière*")+COUNTIF(G323,"*courte distance*")&gt;0,B323,"-")</f>
        <v>-</v>
      </c>
      <c r="J323" s="134" t="str">
        <f t="shared" ref="J323:J386" si="74">IF(ISERROR(SEARCH("superload: True",$G323)),"",$B323)</f>
        <v/>
      </c>
      <c r="K323" s="119" t="str">
        <f t="shared" ref="K323:K386" si="75">IF(ISERROR(SEARCH("Douane: True",$G323)),"",1)</f>
        <v/>
      </c>
      <c r="L323" s="119" t="str">
        <f t="shared" ref="L323:L386" si="76">IF(ISERROR(SEARCH("transport explosif",$G323)),"",1)</f>
        <v/>
      </c>
      <c r="M323" s="119">
        <f t="shared" si="71"/>
        <v>0</v>
      </c>
      <c r="N323" s="120" t="str">
        <f t="shared" ref="N323:N386" si="77">IF(ISERROR(SEARCH("TWIC: True",$G323)),"",1)</f>
        <v/>
      </c>
      <c r="O323" s="119">
        <f t="shared" ref="O323:O386" si="78">IFERROR(MID($G323,FIND("Largeur pi-po",$G323,1)+14,FIND("Longueur pi-po",$G323,1)-FIND("Largeur pi-po",$G323,1)-14),)</f>
        <v>0</v>
      </c>
      <c r="P323" s="119"/>
      <c r="Q323" s="120" t="str">
        <f t="shared" ref="Q323:Q386" si="79">IF(ISERROR(SEARCH("Surdimensionné",$G323)),"",1)</f>
        <v/>
      </c>
      <c r="R323" s="120" t="str">
        <f t="shared" ref="R323:R386" si="80">IF(ISERROR(SEARCH("PRIME N.Y:True",$G323)),"",1)</f>
        <v/>
      </c>
      <c r="S323" s="119" t="str">
        <f t="shared" ref="S323:S386" si="81">IF(ISERROR(SEARCH("Journée non complète",$G323)),"",1)</f>
        <v/>
      </c>
      <c r="T323" s="119" t="str">
        <f t="shared" ref="T323:T386" si="82">IF(ISERROR(SEARCH("1 Journée compète semaine",$G323)),"",1)</f>
        <v/>
      </c>
      <c r="U323" s="119" t="str">
        <f t="shared" ref="U323:U386" si="83">IF(ISERROR(SEARCH("Fin de semaine",$G323)),"",1)</f>
        <v/>
      </c>
      <c r="V323" s="119"/>
      <c r="W323" s="140" t="str">
        <f t="shared" ref="W323:W386" si="84">IF(ISERROR(SEARCH("Voyage:Oversize",$G323)),"",C323)</f>
        <v/>
      </c>
    </row>
    <row r="324" spans="1:23" s="58" customFormat="1" ht="60" x14ac:dyDescent="0.3">
      <c r="A324" s="124">
        <v>42541.415312500001</v>
      </c>
      <c r="B324" s="125">
        <v>1.1296296296296301E-2</v>
      </c>
      <c r="C324" s="117" t="s">
        <v>42</v>
      </c>
      <c r="D324" s="117" t="s">
        <v>243</v>
      </c>
      <c r="E324" s="117" t="s">
        <v>126</v>
      </c>
      <c r="F324" s="142" t="s">
        <v>127</v>
      </c>
      <c r="G324" s="146" t="s">
        <v>437</v>
      </c>
      <c r="H324" s="134" t="str">
        <f t="shared" si="72"/>
        <v/>
      </c>
      <c r="I324" s="134" t="str">
        <f t="shared" si="73"/>
        <v>-</v>
      </c>
      <c r="J324" s="134" t="str">
        <f t="shared" si="74"/>
        <v/>
      </c>
      <c r="K324" s="119" t="str">
        <f t="shared" si="75"/>
        <v/>
      </c>
      <c r="L324" s="119" t="str">
        <f t="shared" si="76"/>
        <v/>
      </c>
      <c r="M324" s="119">
        <f t="shared" si="71"/>
        <v>0</v>
      </c>
      <c r="N324" s="120" t="str">
        <f t="shared" si="77"/>
        <v/>
      </c>
      <c r="O324" s="119">
        <f t="shared" si="78"/>
        <v>0</v>
      </c>
      <c r="P324" s="119"/>
      <c r="Q324" s="120" t="str">
        <f t="shared" si="79"/>
        <v/>
      </c>
      <c r="R324" s="120" t="str">
        <f t="shared" si="80"/>
        <v/>
      </c>
      <c r="S324" s="119" t="str">
        <f t="shared" si="81"/>
        <v/>
      </c>
      <c r="T324" s="119" t="str">
        <f t="shared" si="82"/>
        <v/>
      </c>
      <c r="U324" s="119" t="str">
        <f t="shared" si="83"/>
        <v/>
      </c>
      <c r="V324" s="119"/>
      <c r="W324" s="140" t="str">
        <f t="shared" si="84"/>
        <v/>
      </c>
    </row>
    <row r="325" spans="1:23" s="58" customFormat="1" ht="60" x14ac:dyDescent="0.3">
      <c r="A325" s="124">
        <v>42541.426608796297</v>
      </c>
      <c r="B325" s="125">
        <v>1.5393518518518499E-3</v>
      </c>
      <c r="C325" s="126">
        <v>1.40000000002328</v>
      </c>
      <c r="D325" s="117" t="s">
        <v>243</v>
      </c>
      <c r="E325" s="117" t="s">
        <v>48</v>
      </c>
      <c r="F325" s="142" t="s">
        <v>42</v>
      </c>
      <c r="G325" s="146" t="s">
        <v>415</v>
      </c>
      <c r="H325" s="134" t="str">
        <f t="shared" si="72"/>
        <v/>
      </c>
      <c r="I325" s="134" t="str">
        <f t="shared" si="73"/>
        <v>-</v>
      </c>
      <c r="J325" s="134" t="str">
        <f t="shared" si="74"/>
        <v/>
      </c>
      <c r="K325" s="119" t="str">
        <f t="shared" si="75"/>
        <v/>
      </c>
      <c r="L325" s="119" t="str">
        <f t="shared" si="76"/>
        <v/>
      </c>
      <c r="M325" s="119">
        <f t="shared" si="71"/>
        <v>0</v>
      </c>
      <c r="N325" s="120" t="str">
        <f t="shared" si="77"/>
        <v/>
      </c>
      <c r="O325" s="119">
        <f t="shared" si="78"/>
        <v>0</v>
      </c>
      <c r="P325" s="119"/>
      <c r="Q325" s="120" t="str">
        <f t="shared" si="79"/>
        <v/>
      </c>
      <c r="R325" s="120" t="str">
        <f t="shared" si="80"/>
        <v/>
      </c>
      <c r="S325" s="119" t="str">
        <f t="shared" si="81"/>
        <v/>
      </c>
      <c r="T325" s="119" t="str">
        <f t="shared" si="82"/>
        <v/>
      </c>
      <c r="U325" s="119" t="str">
        <f t="shared" si="83"/>
        <v/>
      </c>
      <c r="V325" s="119"/>
      <c r="W325" s="140" t="str">
        <f t="shared" si="84"/>
        <v/>
      </c>
    </row>
    <row r="326" spans="1:23" s="58" customFormat="1" ht="45" x14ac:dyDescent="0.3">
      <c r="A326" s="124">
        <v>42541.428148148101</v>
      </c>
      <c r="B326" s="125">
        <v>0.11042824074074099</v>
      </c>
      <c r="C326" s="126">
        <v>0.29999999998835802</v>
      </c>
      <c r="D326" s="117" t="s">
        <v>244</v>
      </c>
      <c r="E326" s="117" t="s">
        <v>50</v>
      </c>
      <c r="F326" s="142" t="s">
        <v>42</v>
      </c>
      <c r="G326" s="146" t="s">
        <v>416</v>
      </c>
      <c r="H326" s="134" t="str">
        <f t="shared" si="72"/>
        <v/>
      </c>
      <c r="I326" s="134" t="str">
        <f t="shared" si="73"/>
        <v>-</v>
      </c>
      <c r="J326" s="134" t="str">
        <f t="shared" si="74"/>
        <v/>
      </c>
      <c r="K326" s="119" t="str">
        <f t="shared" si="75"/>
        <v/>
      </c>
      <c r="L326" s="119" t="str">
        <f t="shared" si="76"/>
        <v/>
      </c>
      <c r="M326" s="119">
        <f t="shared" si="71"/>
        <v>0</v>
      </c>
      <c r="N326" s="120" t="str">
        <f t="shared" si="77"/>
        <v/>
      </c>
      <c r="O326" s="119">
        <f t="shared" si="78"/>
        <v>0</v>
      </c>
      <c r="P326" s="119"/>
      <c r="Q326" s="120" t="str">
        <f t="shared" si="79"/>
        <v/>
      </c>
      <c r="R326" s="120" t="str">
        <f t="shared" si="80"/>
        <v/>
      </c>
      <c r="S326" s="119" t="str">
        <f t="shared" si="81"/>
        <v/>
      </c>
      <c r="T326" s="119" t="str">
        <f t="shared" si="82"/>
        <v/>
      </c>
      <c r="U326" s="119" t="str">
        <f t="shared" si="83"/>
        <v/>
      </c>
      <c r="V326" s="119"/>
      <c r="W326" s="140" t="str">
        <f t="shared" si="84"/>
        <v/>
      </c>
    </row>
    <row r="327" spans="1:23" s="58" customFormat="1" ht="45" x14ac:dyDescent="0.3">
      <c r="A327" s="124">
        <v>42541.538576388899</v>
      </c>
      <c r="B327" s="125">
        <v>0.10181712962962999</v>
      </c>
      <c r="C327" s="126">
        <v>0.40000000002328301</v>
      </c>
      <c r="D327" s="117" t="s">
        <v>244</v>
      </c>
      <c r="E327" s="117" t="s">
        <v>50</v>
      </c>
      <c r="F327" s="142" t="s">
        <v>42</v>
      </c>
      <c r="G327" s="146" t="s">
        <v>416</v>
      </c>
      <c r="H327" s="134" t="str">
        <f t="shared" si="72"/>
        <v/>
      </c>
      <c r="I327" s="134" t="str">
        <f t="shared" si="73"/>
        <v>-</v>
      </c>
      <c r="J327" s="134" t="str">
        <f t="shared" si="74"/>
        <v/>
      </c>
      <c r="K327" s="119" t="str">
        <f t="shared" si="75"/>
        <v/>
      </c>
      <c r="L327" s="119" t="str">
        <f t="shared" si="76"/>
        <v/>
      </c>
      <c r="M327" s="119">
        <f t="shared" si="71"/>
        <v>0</v>
      </c>
      <c r="N327" s="120" t="str">
        <f t="shared" si="77"/>
        <v/>
      </c>
      <c r="O327" s="119">
        <f t="shared" si="78"/>
        <v>0</v>
      </c>
      <c r="P327" s="119"/>
      <c r="Q327" s="120" t="str">
        <f t="shared" si="79"/>
        <v/>
      </c>
      <c r="R327" s="120" t="str">
        <f t="shared" si="80"/>
        <v/>
      </c>
      <c r="S327" s="119" t="str">
        <f t="shared" si="81"/>
        <v/>
      </c>
      <c r="T327" s="119" t="str">
        <f t="shared" si="82"/>
        <v/>
      </c>
      <c r="U327" s="119" t="str">
        <f t="shared" si="83"/>
        <v/>
      </c>
      <c r="V327" s="119"/>
      <c r="W327" s="140" t="str">
        <f t="shared" si="84"/>
        <v/>
      </c>
    </row>
    <row r="328" spans="1:23" s="58" customFormat="1" ht="120" x14ac:dyDescent="0.3">
      <c r="A328" s="124">
        <v>42541.640393518501</v>
      </c>
      <c r="B328" s="125">
        <v>1.57407407407407E-3</v>
      </c>
      <c r="C328" s="117" t="s">
        <v>42</v>
      </c>
      <c r="D328" s="117" t="s">
        <v>245</v>
      </c>
      <c r="E328" s="117" t="s">
        <v>67</v>
      </c>
      <c r="F328" s="142" t="s">
        <v>246</v>
      </c>
      <c r="G328" s="146" t="s">
        <v>468</v>
      </c>
      <c r="H328" s="134" t="str">
        <f t="shared" si="72"/>
        <v/>
      </c>
      <c r="I328" s="134" t="str">
        <f t="shared" si="73"/>
        <v>-</v>
      </c>
      <c r="J328" s="134" t="str">
        <f t="shared" si="74"/>
        <v/>
      </c>
      <c r="K328" s="119" t="str">
        <f t="shared" si="75"/>
        <v/>
      </c>
      <c r="L328" s="119" t="str">
        <f t="shared" si="76"/>
        <v/>
      </c>
      <c r="M328" s="119">
        <f t="shared" si="71"/>
        <v>1</v>
      </c>
      <c r="N328" s="120" t="str">
        <f t="shared" si="77"/>
        <v/>
      </c>
      <c r="O328" s="119">
        <f t="shared" si="78"/>
        <v>0</v>
      </c>
      <c r="P328" s="119"/>
      <c r="Q328" s="120" t="str">
        <f t="shared" si="79"/>
        <v/>
      </c>
      <c r="R328" s="120" t="str">
        <f t="shared" si="80"/>
        <v/>
      </c>
      <c r="S328" s="119" t="str">
        <f t="shared" si="81"/>
        <v/>
      </c>
      <c r="T328" s="119" t="str">
        <f t="shared" si="82"/>
        <v/>
      </c>
      <c r="U328" s="119" t="str">
        <f t="shared" si="83"/>
        <v/>
      </c>
      <c r="V328" s="119"/>
      <c r="W328" s="140" t="str">
        <f t="shared" si="84"/>
        <v/>
      </c>
    </row>
    <row r="329" spans="1:23" s="58" customFormat="1" ht="120" x14ac:dyDescent="0.3">
      <c r="A329" s="124">
        <v>42541.641967592601</v>
      </c>
      <c r="B329" s="125">
        <v>1.1435185185185199E-2</v>
      </c>
      <c r="C329" s="117" t="s">
        <v>42</v>
      </c>
      <c r="D329" s="117" t="s">
        <v>245</v>
      </c>
      <c r="E329" s="117" t="s">
        <v>67</v>
      </c>
      <c r="F329" s="142" t="s">
        <v>247</v>
      </c>
      <c r="G329" s="146" t="s">
        <v>469</v>
      </c>
      <c r="H329" s="134" t="str">
        <f t="shared" si="72"/>
        <v/>
      </c>
      <c r="I329" s="134" t="str">
        <f t="shared" si="73"/>
        <v>-</v>
      </c>
      <c r="J329" s="134" t="str">
        <f t="shared" si="74"/>
        <v/>
      </c>
      <c r="K329" s="119" t="str">
        <f t="shared" si="75"/>
        <v/>
      </c>
      <c r="L329" s="119" t="str">
        <f t="shared" si="76"/>
        <v/>
      </c>
      <c r="M329" s="119">
        <f t="shared" si="71"/>
        <v>1</v>
      </c>
      <c r="N329" s="120" t="str">
        <f t="shared" si="77"/>
        <v/>
      </c>
      <c r="O329" s="119">
        <f t="shared" si="78"/>
        <v>0</v>
      </c>
      <c r="P329" s="119"/>
      <c r="Q329" s="120" t="str">
        <f t="shared" si="79"/>
        <v/>
      </c>
      <c r="R329" s="120" t="str">
        <f t="shared" si="80"/>
        <v/>
      </c>
      <c r="S329" s="119" t="str">
        <f t="shared" si="81"/>
        <v/>
      </c>
      <c r="T329" s="119" t="str">
        <f t="shared" si="82"/>
        <v/>
      </c>
      <c r="U329" s="119" t="str">
        <f t="shared" si="83"/>
        <v/>
      </c>
      <c r="V329" s="119"/>
      <c r="W329" s="140" t="str">
        <f t="shared" si="84"/>
        <v/>
      </c>
    </row>
    <row r="330" spans="1:23" s="58" customFormat="1" ht="45" x14ac:dyDescent="0.3">
      <c r="A330" s="124">
        <v>42541.653402777803</v>
      </c>
      <c r="B330" s="125">
        <v>9.8888888888888901E-2</v>
      </c>
      <c r="C330" s="126">
        <v>117.799999999988</v>
      </c>
      <c r="D330" s="117" t="s">
        <v>245</v>
      </c>
      <c r="E330" s="117" t="s">
        <v>48</v>
      </c>
      <c r="F330" s="142" t="s">
        <v>42</v>
      </c>
      <c r="G330" s="146" t="s">
        <v>415</v>
      </c>
      <c r="H330" s="134" t="str">
        <f t="shared" si="72"/>
        <v/>
      </c>
      <c r="I330" s="134" t="str">
        <f t="shared" si="73"/>
        <v>-</v>
      </c>
      <c r="J330" s="134" t="str">
        <f t="shared" si="74"/>
        <v/>
      </c>
      <c r="K330" s="119" t="str">
        <f t="shared" si="75"/>
        <v/>
      </c>
      <c r="L330" s="119" t="str">
        <f t="shared" si="76"/>
        <v/>
      </c>
      <c r="M330" s="119">
        <f t="shared" si="71"/>
        <v>0</v>
      </c>
      <c r="N330" s="120" t="str">
        <f t="shared" si="77"/>
        <v/>
      </c>
      <c r="O330" s="119">
        <f t="shared" si="78"/>
        <v>0</v>
      </c>
      <c r="P330" s="119"/>
      <c r="Q330" s="120" t="str">
        <f t="shared" si="79"/>
        <v/>
      </c>
      <c r="R330" s="120" t="str">
        <f t="shared" si="80"/>
        <v/>
      </c>
      <c r="S330" s="119" t="str">
        <f t="shared" si="81"/>
        <v/>
      </c>
      <c r="T330" s="119" t="str">
        <f t="shared" si="82"/>
        <v/>
      </c>
      <c r="U330" s="119" t="str">
        <f t="shared" si="83"/>
        <v/>
      </c>
      <c r="V330" s="119"/>
      <c r="W330" s="140" t="str">
        <f t="shared" si="84"/>
        <v/>
      </c>
    </row>
    <row r="331" spans="1:23" s="58" customFormat="1" ht="60" x14ac:dyDescent="0.3">
      <c r="A331" s="124">
        <v>42541.7522916667</v>
      </c>
      <c r="B331" s="125">
        <v>5.3935185185185197E-3</v>
      </c>
      <c r="C331" s="117" t="s">
        <v>42</v>
      </c>
      <c r="D331" s="117" t="s">
        <v>248</v>
      </c>
      <c r="E331" s="117" t="s">
        <v>51</v>
      </c>
      <c r="F331" s="142" t="s">
        <v>42</v>
      </c>
      <c r="G331" s="146" t="s">
        <v>417</v>
      </c>
      <c r="H331" s="134" t="str">
        <f t="shared" si="72"/>
        <v/>
      </c>
      <c r="I331" s="134" t="str">
        <f t="shared" si="73"/>
        <v>-</v>
      </c>
      <c r="J331" s="134" t="str">
        <f t="shared" si="74"/>
        <v/>
      </c>
      <c r="K331" s="119" t="str">
        <f t="shared" si="75"/>
        <v/>
      </c>
      <c r="L331" s="119" t="str">
        <f t="shared" si="76"/>
        <v/>
      </c>
      <c r="M331" s="119">
        <f t="shared" si="71"/>
        <v>0</v>
      </c>
      <c r="N331" s="120" t="str">
        <f t="shared" si="77"/>
        <v/>
      </c>
      <c r="O331" s="119">
        <f t="shared" si="78"/>
        <v>0</v>
      </c>
      <c r="P331" s="119"/>
      <c r="Q331" s="120" t="str">
        <f t="shared" si="79"/>
        <v/>
      </c>
      <c r="R331" s="120" t="str">
        <f t="shared" si="80"/>
        <v/>
      </c>
      <c r="S331" s="119" t="str">
        <f t="shared" si="81"/>
        <v/>
      </c>
      <c r="T331" s="119" t="str">
        <f t="shared" si="82"/>
        <v/>
      </c>
      <c r="U331" s="119" t="str">
        <f t="shared" si="83"/>
        <v/>
      </c>
      <c r="V331" s="119"/>
      <c r="W331" s="140" t="str">
        <f t="shared" si="84"/>
        <v/>
      </c>
    </row>
    <row r="332" spans="1:23" s="58" customFormat="1" ht="60" x14ac:dyDescent="0.3">
      <c r="A332" s="124">
        <v>42541.757685185199</v>
      </c>
      <c r="B332" s="125">
        <v>1.03819444444444E-2</v>
      </c>
      <c r="C332" s="126">
        <v>9.9999999976716894E-2</v>
      </c>
      <c r="D332" s="117" t="s">
        <v>248</v>
      </c>
      <c r="E332" s="117" t="s">
        <v>50</v>
      </c>
      <c r="F332" s="142" t="s">
        <v>42</v>
      </c>
      <c r="G332" s="146" t="s">
        <v>416</v>
      </c>
      <c r="H332" s="134" t="str">
        <f t="shared" si="72"/>
        <v/>
      </c>
      <c r="I332" s="134" t="str">
        <f t="shared" si="73"/>
        <v>-</v>
      </c>
      <c r="J332" s="134" t="str">
        <f t="shared" si="74"/>
        <v/>
      </c>
      <c r="K332" s="119" t="str">
        <f t="shared" si="75"/>
        <v/>
      </c>
      <c r="L332" s="119" t="str">
        <f t="shared" si="76"/>
        <v/>
      </c>
      <c r="M332" s="119">
        <f t="shared" si="71"/>
        <v>0</v>
      </c>
      <c r="N332" s="120" t="str">
        <f t="shared" si="77"/>
        <v/>
      </c>
      <c r="O332" s="119">
        <f t="shared" si="78"/>
        <v>0</v>
      </c>
      <c r="P332" s="119"/>
      <c r="Q332" s="120" t="str">
        <f t="shared" si="79"/>
        <v/>
      </c>
      <c r="R332" s="120" t="str">
        <f t="shared" si="80"/>
        <v/>
      </c>
      <c r="S332" s="119" t="str">
        <f t="shared" si="81"/>
        <v/>
      </c>
      <c r="T332" s="119" t="str">
        <f t="shared" si="82"/>
        <v/>
      </c>
      <c r="U332" s="119" t="str">
        <f t="shared" si="83"/>
        <v/>
      </c>
      <c r="V332" s="119"/>
      <c r="W332" s="140" t="str">
        <f t="shared" si="84"/>
        <v/>
      </c>
    </row>
    <row r="333" spans="1:23" s="58" customFormat="1" ht="60" x14ac:dyDescent="0.3">
      <c r="A333" s="124">
        <v>42541.768067129597</v>
      </c>
      <c r="B333" s="125">
        <v>1.7662037037037E-2</v>
      </c>
      <c r="C333" s="126">
        <v>37.5</v>
      </c>
      <c r="D333" s="117" t="s">
        <v>249</v>
      </c>
      <c r="E333" s="117" t="s">
        <v>48</v>
      </c>
      <c r="F333" s="142" t="s">
        <v>42</v>
      </c>
      <c r="G333" s="146" t="s">
        <v>415</v>
      </c>
      <c r="H333" s="134" t="str">
        <f t="shared" si="72"/>
        <v/>
      </c>
      <c r="I333" s="134" t="str">
        <f t="shared" si="73"/>
        <v>-</v>
      </c>
      <c r="J333" s="134" t="str">
        <f t="shared" si="74"/>
        <v/>
      </c>
      <c r="K333" s="119" t="str">
        <f t="shared" si="75"/>
        <v/>
      </c>
      <c r="L333" s="119" t="str">
        <f t="shared" si="76"/>
        <v/>
      </c>
      <c r="M333" s="119">
        <f t="shared" si="71"/>
        <v>0</v>
      </c>
      <c r="N333" s="120" t="str">
        <f t="shared" si="77"/>
        <v/>
      </c>
      <c r="O333" s="119">
        <f t="shared" si="78"/>
        <v>0</v>
      </c>
      <c r="P333" s="119"/>
      <c r="Q333" s="120" t="str">
        <f t="shared" si="79"/>
        <v/>
      </c>
      <c r="R333" s="120" t="str">
        <f t="shared" si="80"/>
        <v/>
      </c>
      <c r="S333" s="119" t="str">
        <f t="shared" si="81"/>
        <v/>
      </c>
      <c r="T333" s="119" t="str">
        <f t="shared" si="82"/>
        <v/>
      </c>
      <c r="U333" s="119" t="str">
        <f t="shared" si="83"/>
        <v/>
      </c>
      <c r="V333" s="119"/>
      <c r="W333" s="140" t="str">
        <f t="shared" si="84"/>
        <v/>
      </c>
    </row>
    <row r="334" spans="1:23" s="58" customFormat="1" ht="60" x14ac:dyDescent="0.3">
      <c r="A334" s="124">
        <v>42541.785729166702</v>
      </c>
      <c r="B334" s="125">
        <v>5.7986111111111103E-3</v>
      </c>
      <c r="C334" s="117" t="s">
        <v>42</v>
      </c>
      <c r="D334" s="117" t="s">
        <v>250</v>
      </c>
      <c r="E334" s="117" t="s">
        <v>51</v>
      </c>
      <c r="F334" s="142" t="s">
        <v>42</v>
      </c>
      <c r="G334" s="146" t="s">
        <v>417</v>
      </c>
      <c r="H334" s="134" t="str">
        <f t="shared" si="72"/>
        <v/>
      </c>
      <c r="I334" s="134" t="str">
        <f t="shared" si="73"/>
        <v>-</v>
      </c>
      <c r="J334" s="134" t="str">
        <f t="shared" si="74"/>
        <v/>
      </c>
      <c r="K334" s="119" t="str">
        <f t="shared" si="75"/>
        <v/>
      </c>
      <c r="L334" s="119" t="str">
        <f t="shared" si="76"/>
        <v/>
      </c>
      <c r="M334" s="119">
        <f t="shared" si="71"/>
        <v>0</v>
      </c>
      <c r="N334" s="120" t="str">
        <f t="shared" si="77"/>
        <v/>
      </c>
      <c r="O334" s="119">
        <f t="shared" si="78"/>
        <v>0</v>
      </c>
      <c r="P334" s="119"/>
      <c r="Q334" s="120" t="str">
        <f t="shared" si="79"/>
        <v/>
      </c>
      <c r="R334" s="120" t="str">
        <f t="shared" si="80"/>
        <v/>
      </c>
      <c r="S334" s="119" t="str">
        <f t="shared" si="81"/>
        <v/>
      </c>
      <c r="T334" s="119" t="str">
        <f t="shared" si="82"/>
        <v/>
      </c>
      <c r="U334" s="119" t="str">
        <f t="shared" si="83"/>
        <v/>
      </c>
      <c r="V334" s="119"/>
      <c r="W334" s="140" t="str">
        <f t="shared" si="84"/>
        <v/>
      </c>
    </row>
    <row r="335" spans="1:23" s="58" customFormat="1" ht="60" x14ac:dyDescent="0.3">
      <c r="A335" s="124">
        <v>42541.791527777801</v>
      </c>
      <c r="B335" s="125">
        <v>6.1157407407407403E-2</v>
      </c>
      <c r="C335" s="126">
        <v>131.70000000001201</v>
      </c>
      <c r="D335" s="117" t="s">
        <v>250</v>
      </c>
      <c r="E335" s="117" t="s">
        <v>48</v>
      </c>
      <c r="F335" s="142" t="s">
        <v>42</v>
      </c>
      <c r="G335" s="146" t="s">
        <v>415</v>
      </c>
      <c r="H335" s="134" t="str">
        <f t="shared" si="72"/>
        <v/>
      </c>
      <c r="I335" s="134" t="str">
        <f t="shared" si="73"/>
        <v>-</v>
      </c>
      <c r="J335" s="134" t="str">
        <f t="shared" si="74"/>
        <v/>
      </c>
      <c r="K335" s="119" t="str">
        <f t="shared" si="75"/>
        <v/>
      </c>
      <c r="L335" s="119" t="str">
        <f t="shared" si="76"/>
        <v/>
      </c>
      <c r="M335" s="119">
        <f t="shared" si="71"/>
        <v>0</v>
      </c>
      <c r="N335" s="120" t="str">
        <f t="shared" si="77"/>
        <v/>
      </c>
      <c r="O335" s="119">
        <f t="shared" si="78"/>
        <v>0</v>
      </c>
      <c r="P335" s="119"/>
      <c r="Q335" s="120" t="str">
        <f t="shared" si="79"/>
        <v/>
      </c>
      <c r="R335" s="120" t="str">
        <f t="shared" si="80"/>
        <v/>
      </c>
      <c r="S335" s="119" t="str">
        <f t="shared" si="81"/>
        <v/>
      </c>
      <c r="T335" s="119" t="str">
        <f t="shared" si="82"/>
        <v/>
      </c>
      <c r="U335" s="119" t="str">
        <f t="shared" si="83"/>
        <v/>
      </c>
      <c r="V335" s="119"/>
      <c r="W335" s="140" t="str">
        <f t="shared" si="84"/>
        <v/>
      </c>
    </row>
    <row r="336" spans="1:23" s="58" customFormat="1" ht="75" x14ac:dyDescent="0.3">
      <c r="A336" s="124">
        <v>42541.8526851852</v>
      </c>
      <c r="B336" s="125">
        <v>4.8379629629629597E-3</v>
      </c>
      <c r="C336" s="117" t="s">
        <v>42</v>
      </c>
      <c r="D336" s="117" t="s">
        <v>230</v>
      </c>
      <c r="E336" s="117" t="s">
        <v>50</v>
      </c>
      <c r="F336" s="142" t="s">
        <v>42</v>
      </c>
      <c r="G336" s="146" t="s">
        <v>416</v>
      </c>
      <c r="H336" s="134" t="str">
        <f t="shared" si="72"/>
        <v/>
      </c>
      <c r="I336" s="134" t="str">
        <f t="shared" si="73"/>
        <v>-</v>
      </c>
      <c r="J336" s="134" t="str">
        <f t="shared" si="74"/>
        <v/>
      </c>
      <c r="K336" s="119" t="str">
        <f t="shared" si="75"/>
        <v/>
      </c>
      <c r="L336" s="119" t="str">
        <f t="shared" si="76"/>
        <v/>
      </c>
      <c r="M336" s="119">
        <f t="shared" si="71"/>
        <v>0</v>
      </c>
      <c r="N336" s="120" t="str">
        <f t="shared" si="77"/>
        <v/>
      </c>
      <c r="O336" s="119">
        <f t="shared" si="78"/>
        <v>0</v>
      </c>
      <c r="P336" s="119"/>
      <c r="Q336" s="120" t="str">
        <f t="shared" si="79"/>
        <v/>
      </c>
      <c r="R336" s="120" t="str">
        <f t="shared" si="80"/>
        <v/>
      </c>
      <c r="S336" s="119" t="str">
        <f t="shared" si="81"/>
        <v/>
      </c>
      <c r="T336" s="119" t="str">
        <f t="shared" si="82"/>
        <v/>
      </c>
      <c r="U336" s="119" t="str">
        <f t="shared" si="83"/>
        <v/>
      </c>
      <c r="V336" s="119"/>
      <c r="W336" s="140" t="str">
        <f t="shared" si="84"/>
        <v/>
      </c>
    </row>
    <row r="337" spans="1:23" s="58" customFormat="1" ht="150" x14ac:dyDescent="0.3">
      <c r="A337" s="124">
        <v>42541.857523148101</v>
      </c>
      <c r="B337" s="125">
        <v>2.1759259259259301E-3</v>
      </c>
      <c r="C337" s="126">
        <v>0.100000000034925</v>
      </c>
      <c r="D337" s="117" t="s">
        <v>230</v>
      </c>
      <c r="E337" s="117" t="s">
        <v>60</v>
      </c>
      <c r="F337" s="142" t="s">
        <v>251</v>
      </c>
      <c r="G337" s="146" t="s">
        <v>470</v>
      </c>
      <c r="H337" s="134" t="str">
        <f t="shared" si="72"/>
        <v/>
      </c>
      <c r="I337" s="134" t="str">
        <f t="shared" si="73"/>
        <v>-</v>
      </c>
      <c r="J337" s="134" t="str">
        <f t="shared" si="74"/>
        <v/>
      </c>
      <c r="K337" s="119" t="str">
        <f t="shared" si="75"/>
        <v/>
      </c>
      <c r="L337" s="119" t="str">
        <f t="shared" si="76"/>
        <v/>
      </c>
      <c r="M337" s="119">
        <f t="shared" si="71"/>
        <v>0</v>
      </c>
      <c r="N337" s="120" t="str">
        <f t="shared" si="77"/>
        <v/>
      </c>
      <c r="O337" s="119">
        <f t="shared" si="78"/>
        <v>0</v>
      </c>
      <c r="P337" s="119"/>
      <c r="Q337" s="120" t="str">
        <f t="shared" si="79"/>
        <v/>
      </c>
      <c r="R337" s="120" t="str">
        <f t="shared" si="80"/>
        <v/>
      </c>
      <c r="S337" s="119" t="str">
        <f t="shared" si="81"/>
        <v/>
      </c>
      <c r="T337" s="119" t="str">
        <f t="shared" si="82"/>
        <v/>
      </c>
      <c r="U337" s="119" t="str">
        <f t="shared" si="83"/>
        <v/>
      </c>
      <c r="V337" s="119"/>
      <c r="W337" s="140" t="str">
        <f t="shared" si="84"/>
        <v/>
      </c>
    </row>
    <row r="338" spans="1:23" s="58" customFormat="1" ht="75" x14ac:dyDescent="0.3">
      <c r="A338" s="124">
        <v>42541.859699074099</v>
      </c>
      <c r="B338" s="125">
        <v>5.32407407407407E-4</v>
      </c>
      <c r="C338" s="126">
        <v>0.19999999995343401</v>
      </c>
      <c r="D338" s="117" t="s">
        <v>230</v>
      </c>
      <c r="E338" s="117" t="s">
        <v>48</v>
      </c>
      <c r="F338" s="142" t="s">
        <v>42</v>
      </c>
      <c r="G338" s="146" t="s">
        <v>415</v>
      </c>
      <c r="H338" s="134" t="str">
        <f t="shared" si="72"/>
        <v/>
      </c>
      <c r="I338" s="134" t="str">
        <f t="shared" si="73"/>
        <v>-</v>
      </c>
      <c r="J338" s="134" t="str">
        <f t="shared" si="74"/>
        <v/>
      </c>
      <c r="K338" s="119" t="str">
        <f t="shared" si="75"/>
        <v/>
      </c>
      <c r="L338" s="119" t="str">
        <f t="shared" si="76"/>
        <v/>
      </c>
      <c r="M338" s="119">
        <f t="shared" si="71"/>
        <v>0</v>
      </c>
      <c r="N338" s="120" t="str">
        <f t="shared" si="77"/>
        <v/>
      </c>
      <c r="O338" s="119">
        <f t="shared" si="78"/>
        <v>0</v>
      </c>
      <c r="P338" s="119"/>
      <c r="Q338" s="120" t="str">
        <f t="shared" si="79"/>
        <v/>
      </c>
      <c r="R338" s="120" t="str">
        <f t="shared" si="80"/>
        <v/>
      </c>
      <c r="S338" s="119" t="str">
        <f t="shared" si="81"/>
        <v/>
      </c>
      <c r="T338" s="119" t="str">
        <f t="shared" si="82"/>
        <v/>
      </c>
      <c r="U338" s="119" t="str">
        <f t="shared" si="83"/>
        <v/>
      </c>
      <c r="V338" s="119"/>
      <c r="W338" s="140" t="str">
        <f t="shared" si="84"/>
        <v/>
      </c>
    </row>
    <row r="339" spans="1:23" s="58" customFormat="1" ht="75" x14ac:dyDescent="0.3">
      <c r="A339" s="124">
        <v>42541.8602314815</v>
      </c>
      <c r="B339" s="125">
        <v>1.3425925925925901E-3</v>
      </c>
      <c r="C339" s="126">
        <v>0.200000000011642</v>
      </c>
      <c r="D339" s="117" t="s">
        <v>230</v>
      </c>
      <c r="E339" s="117" t="s">
        <v>56</v>
      </c>
      <c r="F339" s="142" t="s">
        <v>42</v>
      </c>
      <c r="G339" s="146" t="s">
        <v>418</v>
      </c>
      <c r="H339" s="134" t="str">
        <f t="shared" si="72"/>
        <v/>
      </c>
      <c r="I339" s="134" t="str">
        <f t="shared" si="73"/>
        <v>-</v>
      </c>
      <c r="J339" s="134" t="str">
        <f t="shared" si="74"/>
        <v/>
      </c>
      <c r="K339" s="119" t="str">
        <f t="shared" si="75"/>
        <v/>
      </c>
      <c r="L339" s="119" t="str">
        <f t="shared" si="76"/>
        <v/>
      </c>
      <c r="M339" s="119">
        <f t="shared" si="71"/>
        <v>0</v>
      </c>
      <c r="N339" s="120" t="str">
        <f t="shared" si="77"/>
        <v/>
      </c>
      <c r="O339" s="119">
        <f t="shared" si="78"/>
        <v>0</v>
      </c>
      <c r="P339" s="119"/>
      <c r="Q339" s="120" t="str">
        <f t="shared" si="79"/>
        <v/>
      </c>
      <c r="R339" s="120" t="str">
        <f t="shared" si="80"/>
        <v/>
      </c>
      <c r="S339" s="119" t="str">
        <f t="shared" si="81"/>
        <v/>
      </c>
      <c r="T339" s="119" t="str">
        <f t="shared" si="82"/>
        <v/>
      </c>
      <c r="U339" s="119" t="str">
        <f t="shared" si="83"/>
        <v/>
      </c>
      <c r="V339" s="119"/>
      <c r="W339" s="140" t="str">
        <f t="shared" si="84"/>
        <v/>
      </c>
    </row>
    <row r="340" spans="1:23" s="58" customFormat="1" ht="75" x14ac:dyDescent="0.3">
      <c r="A340" s="124">
        <v>42541.861574074101</v>
      </c>
      <c r="B340" s="125">
        <v>1.03009259259259E-3</v>
      </c>
      <c r="C340" s="126">
        <v>0.29999999998835802</v>
      </c>
      <c r="D340" s="117" t="s">
        <v>230</v>
      </c>
      <c r="E340" s="117" t="s">
        <v>48</v>
      </c>
      <c r="F340" s="142" t="s">
        <v>42</v>
      </c>
      <c r="G340" s="146" t="s">
        <v>415</v>
      </c>
      <c r="H340" s="134" t="str">
        <f t="shared" si="72"/>
        <v/>
      </c>
      <c r="I340" s="134" t="str">
        <f t="shared" si="73"/>
        <v>-</v>
      </c>
      <c r="J340" s="134" t="str">
        <f t="shared" si="74"/>
        <v/>
      </c>
      <c r="K340" s="119" t="str">
        <f t="shared" si="75"/>
        <v/>
      </c>
      <c r="L340" s="119" t="str">
        <f t="shared" si="76"/>
        <v/>
      </c>
      <c r="M340" s="119">
        <f t="shared" si="71"/>
        <v>0</v>
      </c>
      <c r="N340" s="120" t="str">
        <f t="shared" si="77"/>
        <v/>
      </c>
      <c r="O340" s="119">
        <f t="shared" si="78"/>
        <v>0</v>
      </c>
      <c r="P340" s="119"/>
      <c r="Q340" s="120" t="str">
        <f t="shared" si="79"/>
        <v/>
      </c>
      <c r="R340" s="120" t="str">
        <f t="shared" si="80"/>
        <v/>
      </c>
      <c r="S340" s="119" t="str">
        <f t="shared" si="81"/>
        <v/>
      </c>
      <c r="T340" s="119" t="str">
        <f t="shared" si="82"/>
        <v/>
      </c>
      <c r="U340" s="119" t="str">
        <f t="shared" si="83"/>
        <v/>
      </c>
      <c r="V340" s="119"/>
      <c r="W340" s="140" t="str">
        <f t="shared" si="84"/>
        <v/>
      </c>
    </row>
    <row r="341" spans="1:23" s="58" customFormat="1" ht="75" x14ac:dyDescent="0.3">
      <c r="A341" s="124">
        <v>42541.862604166701</v>
      </c>
      <c r="B341" s="125">
        <v>0.137395833333333</v>
      </c>
      <c r="C341" s="117" t="s">
        <v>42</v>
      </c>
      <c r="D341" s="117" t="s">
        <v>230</v>
      </c>
      <c r="E341" s="117" t="s">
        <v>56</v>
      </c>
      <c r="F341" s="142" t="s">
        <v>42</v>
      </c>
      <c r="G341" s="146" t="s">
        <v>418</v>
      </c>
      <c r="H341" s="134" t="str">
        <f t="shared" si="72"/>
        <v/>
      </c>
      <c r="I341" s="134" t="str">
        <f t="shared" si="73"/>
        <v>-</v>
      </c>
      <c r="J341" s="134" t="str">
        <f t="shared" si="74"/>
        <v/>
      </c>
      <c r="K341" s="119" t="str">
        <f t="shared" si="75"/>
        <v/>
      </c>
      <c r="L341" s="119" t="str">
        <f t="shared" si="76"/>
        <v/>
      </c>
      <c r="M341" s="119">
        <f t="shared" si="71"/>
        <v>0</v>
      </c>
      <c r="N341" s="120" t="str">
        <f t="shared" si="77"/>
        <v/>
      </c>
      <c r="O341" s="119">
        <f t="shared" si="78"/>
        <v>0</v>
      </c>
      <c r="P341" s="119"/>
      <c r="Q341" s="120" t="str">
        <f t="shared" si="79"/>
        <v/>
      </c>
      <c r="R341" s="120" t="str">
        <f t="shared" si="80"/>
        <v/>
      </c>
      <c r="S341" s="119" t="str">
        <f t="shared" si="81"/>
        <v/>
      </c>
      <c r="T341" s="119" t="str">
        <f t="shared" si="82"/>
        <v/>
      </c>
      <c r="U341" s="119" t="str">
        <f t="shared" si="83"/>
        <v/>
      </c>
      <c r="V341" s="119"/>
      <c r="W341" s="140" t="str">
        <f t="shared" si="84"/>
        <v/>
      </c>
    </row>
    <row r="342" spans="1:23" s="58" customFormat="1" ht="18.75" x14ac:dyDescent="0.3">
      <c r="A342" s="127" t="s">
        <v>57</v>
      </c>
      <c r="B342" s="117" t="s">
        <v>57</v>
      </c>
      <c r="C342" s="117" t="s">
        <v>58</v>
      </c>
      <c r="D342" s="117"/>
      <c r="E342" s="117"/>
      <c r="F342" s="142"/>
      <c r="G342" s="146" t="s">
        <v>419</v>
      </c>
      <c r="H342" s="134" t="str">
        <f t="shared" si="72"/>
        <v/>
      </c>
      <c r="I342" s="134" t="str">
        <f t="shared" si="73"/>
        <v>-</v>
      </c>
      <c r="J342" s="134" t="str">
        <f t="shared" si="74"/>
        <v/>
      </c>
      <c r="K342" s="119" t="str">
        <f t="shared" si="75"/>
        <v/>
      </c>
      <c r="L342" s="119" t="str">
        <f t="shared" si="76"/>
        <v/>
      </c>
      <c r="M342" s="119">
        <f t="shared" si="71"/>
        <v>0</v>
      </c>
      <c r="N342" s="120" t="str">
        <f t="shared" si="77"/>
        <v/>
      </c>
      <c r="O342" s="119">
        <f t="shared" si="78"/>
        <v>0</v>
      </c>
      <c r="P342" s="119"/>
      <c r="Q342" s="120" t="str">
        <f t="shared" si="79"/>
        <v/>
      </c>
      <c r="R342" s="120" t="str">
        <f t="shared" si="80"/>
        <v/>
      </c>
      <c r="S342" s="119" t="str">
        <f t="shared" si="81"/>
        <v/>
      </c>
      <c r="T342" s="119" t="str">
        <f t="shared" si="82"/>
        <v/>
      </c>
      <c r="U342" s="119" t="str">
        <f t="shared" si="83"/>
        <v/>
      </c>
      <c r="V342" s="119"/>
      <c r="W342" s="140" t="str">
        <f t="shared" si="84"/>
        <v/>
      </c>
    </row>
    <row r="343" spans="1:23" s="58" customFormat="1" ht="75" x14ac:dyDescent="0.3">
      <c r="A343" s="124">
        <v>42542.213518518503</v>
      </c>
      <c r="B343" s="125">
        <v>1.7361111111111101E-4</v>
      </c>
      <c r="C343" s="117" t="s">
        <v>42</v>
      </c>
      <c r="D343" s="117" t="s">
        <v>230</v>
      </c>
      <c r="E343" s="117" t="s">
        <v>46</v>
      </c>
      <c r="F343" s="142" t="s">
        <v>235</v>
      </c>
      <c r="G343" s="146" t="s">
        <v>465</v>
      </c>
      <c r="H343" s="134" t="str">
        <f t="shared" si="72"/>
        <v/>
      </c>
      <c r="I343" s="134" t="str">
        <f t="shared" si="73"/>
        <v>-</v>
      </c>
      <c r="J343" s="134" t="str">
        <f t="shared" si="74"/>
        <v/>
      </c>
      <c r="K343" s="119" t="str">
        <f t="shared" si="75"/>
        <v/>
      </c>
      <c r="L343" s="119" t="str">
        <f t="shared" si="76"/>
        <v/>
      </c>
      <c r="M343" s="119">
        <f t="shared" si="71"/>
        <v>0</v>
      </c>
      <c r="N343" s="120" t="str">
        <f t="shared" si="77"/>
        <v/>
      </c>
      <c r="O343" s="119">
        <f t="shared" si="78"/>
        <v>0</v>
      </c>
      <c r="P343" s="119"/>
      <c r="Q343" s="120" t="str">
        <f t="shared" si="79"/>
        <v/>
      </c>
      <c r="R343" s="120" t="str">
        <f t="shared" si="80"/>
        <v/>
      </c>
      <c r="S343" s="119" t="str">
        <f t="shared" si="81"/>
        <v/>
      </c>
      <c r="T343" s="119" t="str">
        <f t="shared" si="82"/>
        <v/>
      </c>
      <c r="U343" s="119" t="str">
        <f t="shared" si="83"/>
        <v/>
      </c>
      <c r="V343" s="119"/>
      <c r="W343" s="140" t="str">
        <f t="shared" si="84"/>
        <v/>
      </c>
    </row>
    <row r="344" spans="1:23" s="58" customFormat="1" ht="75" x14ac:dyDescent="0.3">
      <c r="A344" s="124">
        <v>42542.213692129597</v>
      </c>
      <c r="B344" s="125">
        <v>1.2141203703703699E-2</v>
      </c>
      <c r="C344" s="126">
        <v>0.200000000011642</v>
      </c>
      <c r="D344" s="117" t="s">
        <v>230</v>
      </c>
      <c r="E344" s="117" t="s">
        <v>46</v>
      </c>
      <c r="F344" s="142" t="s">
        <v>234</v>
      </c>
      <c r="G344" s="146" t="s">
        <v>466</v>
      </c>
      <c r="H344" s="134" t="str">
        <f t="shared" si="72"/>
        <v/>
      </c>
      <c r="I344" s="134" t="str">
        <f t="shared" si="73"/>
        <v>-</v>
      </c>
      <c r="J344" s="134" t="str">
        <f t="shared" si="74"/>
        <v/>
      </c>
      <c r="K344" s="119" t="str">
        <f t="shared" si="75"/>
        <v/>
      </c>
      <c r="L344" s="119" t="str">
        <f t="shared" si="76"/>
        <v/>
      </c>
      <c r="M344" s="119">
        <f t="shared" si="71"/>
        <v>0</v>
      </c>
      <c r="N344" s="120" t="str">
        <f t="shared" si="77"/>
        <v/>
      </c>
      <c r="O344" s="119">
        <f t="shared" si="78"/>
        <v>0</v>
      </c>
      <c r="P344" s="119"/>
      <c r="Q344" s="120" t="str">
        <f t="shared" si="79"/>
        <v/>
      </c>
      <c r="R344" s="120" t="str">
        <f t="shared" si="80"/>
        <v/>
      </c>
      <c r="S344" s="119" t="str">
        <f t="shared" si="81"/>
        <v/>
      </c>
      <c r="T344" s="119" t="str">
        <f t="shared" si="82"/>
        <v/>
      </c>
      <c r="U344" s="119" t="str">
        <f t="shared" si="83"/>
        <v/>
      </c>
      <c r="V344" s="119"/>
      <c r="W344" s="140" t="str">
        <f t="shared" si="84"/>
        <v/>
      </c>
    </row>
    <row r="345" spans="1:23" s="58" customFormat="1" ht="75" x14ac:dyDescent="0.3">
      <c r="A345" s="124">
        <v>42542.225833333301</v>
      </c>
      <c r="B345" s="125">
        <v>9.7361111111111107E-2</v>
      </c>
      <c r="C345" s="126">
        <v>228.60000000003501</v>
      </c>
      <c r="D345" s="117" t="s">
        <v>230</v>
      </c>
      <c r="E345" s="117" t="s">
        <v>48</v>
      </c>
      <c r="F345" s="142" t="s">
        <v>42</v>
      </c>
      <c r="G345" s="146" t="s">
        <v>415</v>
      </c>
      <c r="H345" s="134" t="str">
        <f t="shared" si="72"/>
        <v/>
      </c>
      <c r="I345" s="134" t="str">
        <f t="shared" si="73"/>
        <v>-</v>
      </c>
      <c r="J345" s="134" t="str">
        <f t="shared" si="74"/>
        <v/>
      </c>
      <c r="K345" s="119" t="str">
        <f t="shared" si="75"/>
        <v/>
      </c>
      <c r="L345" s="119" t="str">
        <f t="shared" si="76"/>
        <v/>
      </c>
      <c r="M345" s="119">
        <f t="shared" si="71"/>
        <v>0</v>
      </c>
      <c r="N345" s="120" t="str">
        <f t="shared" si="77"/>
        <v/>
      </c>
      <c r="O345" s="119">
        <f t="shared" si="78"/>
        <v>0</v>
      </c>
      <c r="P345" s="119"/>
      <c r="Q345" s="120" t="str">
        <f t="shared" si="79"/>
        <v/>
      </c>
      <c r="R345" s="120" t="str">
        <f t="shared" si="80"/>
        <v/>
      </c>
      <c r="S345" s="119" t="str">
        <f t="shared" si="81"/>
        <v/>
      </c>
      <c r="T345" s="119" t="str">
        <f t="shared" si="82"/>
        <v/>
      </c>
      <c r="U345" s="119" t="str">
        <f t="shared" si="83"/>
        <v/>
      </c>
      <c r="V345" s="119"/>
      <c r="W345" s="140" t="str">
        <f t="shared" si="84"/>
        <v/>
      </c>
    </row>
    <row r="346" spans="1:23" s="58" customFormat="1" ht="75" x14ac:dyDescent="0.3">
      <c r="A346" s="124">
        <v>42542.323194444398</v>
      </c>
      <c r="B346" s="125">
        <v>6.4120370370370399E-3</v>
      </c>
      <c r="C346" s="117" t="s">
        <v>42</v>
      </c>
      <c r="D346" s="117" t="s">
        <v>252</v>
      </c>
      <c r="E346" s="117" t="s">
        <v>51</v>
      </c>
      <c r="F346" s="142" t="s">
        <v>42</v>
      </c>
      <c r="G346" s="146" t="s">
        <v>417</v>
      </c>
      <c r="H346" s="134" t="str">
        <f t="shared" si="72"/>
        <v/>
      </c>
      <c r="I346" s="134" t="str">
        <f t="shared" si="73"/>
        <v>-</v>
      </c>
      <c r="J346" s="134" t="str">
        <f t="shared" si="74"/>
        <v/>
      </c>
      <c r="K346" s="119" t="str">
        <f t="shared" si="75"/>
        <v/>
      </c>
      <c r="L346" s="119" t="str">
        <f t="shared" si="76"/>
        <v/>
      </c>
      <c r="M346" s="119">
        <f t="shared" si="71"/>
        <v>0</v>
      </c>
      <c r="N346" s="120" t="str">
        <f t="shared" si="77"/>
        <v/>
      </c>
      <c r="O346" s="119">
        <f t="shared" si="78"/>
        <v>0</v>
      </c>
      <c r="P346" s="119"/>
      <c r="Q346" s="120" t="str">
        <f t="shared" si="79"/>
        <v/>
      </c>
      <c r="R346" s="120" t="str">
        <f t="shared" si="80"/>
        <v/>
      </c>
      <c r="S346" s="119" t="str">
        <f t="shared" si="81"/>
        <v/>
      </c>
      <c r="T346" s="119" t="str">
        <f t="shared" si="82"/>
        <v/>
      </c>
      <c r="U346" s="119" t="str">
        <f t="shared" si="83"/>
        <v/>
      </c>
      <c r="V346" s="119"/>
      <c r="W346" s="140" t="str">
        <f t="shared" si="84"/>
        <v/>
      </c>
    </row>
    <row r="347" spans="1:23" s="58" customFormat="1" ht="75" x14ac:dyDescent="0.3">
      <c r="A347" s="124">
        <v>42542.3296064815</v>
      </c>
      <c r="B347" s="125">
        <v>1.1759259259259301E-2</v>
      </c>
      <c r="C347" s="126">
        <v>25.3999999999651</v>
      </c>
      <c r="D347" s="117" t="s">
        <v>252</v>
      </c>
      <c r="E347" s="117" t="s">
        <v>48</v>
      </c>
      <c r="F347" s="142" t="s">
        <v>42</v>
      </c>
      <c r="G347" s="146" t="s">
        <v>415</v>
      </c>
      <c r="H347" s="134" t="str">
        <f t="shared" si="72"/>
        <v/>
      </c>
      <c r="I347" s="134" t="str">
        <f t="shared" si="73"/>
        <v>-</v>
      </c>
      <c r="J347" s="134" t="str">
        <f t="shared" si="74"/>
        <v/>
      </c>
      <c r="K347" s="119" t="str">
        <f t="shared" si="75"/>
        <v/>
      </c>
      <c r="L347" s="119" t="str">
        <f t="shared" si="76"/>
        <v/>
      </c>
      <c r="M347" s="119">
        <f t="shared" si="71"/>
        <v>0</v>
      </c>
      <c r="N347" s="120" t="str">
        <f t="shared" si="77"/>
        <v/>
      </c>
      <c r="O347" s="119">
        <f t="shared" si="78"/>
        <v>0</v>
      </c>
      <c r="P347" s="119"/>
      <c r="Q347" s="120" t="str">
        <f t="shared" si="79"/>
        <v/>
      </c>
      <c r="R347" s="120" t="str">
        <f t="shared" si="80"/>
        <v/>
      </c>
      <c r="S347" s="119" t="str">
        <f t="shared" si="81"/>
        <v/>
      </c>
      <c r="T347" s="119" t="str">
        <f t="shared" si="82"/>
        <v/>
      </c>
      <c r="U347" s="119" t="str">
        <f t="shared" si="83"/>
        <v/>
      </c>
      <c r="V347" s="119"/>
      <c r="W347" s="140" t="str">
        <f t="shared" si="84"/>
        <v/>
      </c>
    </row>
    <row r="348" spans="1:23" s="58" customFormat="1" ht="60" x14ac:dyDescent="0.3">
      <c r="A348" s="124">
        <v>42542.3413657407</v>
      </c>
      <c r="B348" s="125">
        <v>4.4212962962963002E-2</v>
      </c>
      <c r="C348" s="126">
        <v>0.40000000002328301</v>
      </c>
      <c r="D348" s="117" t="s">
        <v>253</v>
      </c>
      <c r="E348" s="117" t="s">
        <v>50</v>
      </c>
      <c r="F348" s="142" t="s">
        <v>42</v>
      </c>
      <c r="G348" s="146" t="s">
        <v>416</v>
      </c>
      <c r="H348" s="134" t="str">
        <f t="shared" si="72"/>
        <v/>
      </c>
      <c r="I348" s="134" t="str">
        <f t="shared" si="73"/>
        <v>-</v>
      </c>
      <c r="J348" s="134" t="str">
        <f t="shared" si="74"/>
        <v/>
      </c>
      <c r="K348" s="119" t="str">
        <f t="shared" si="75"/>
        <v/>
      </c>
      <c r="L348" s="119" t="str">
        <f t="shared" si="76"/>
        <v/>
      </c>
      <c r="M348" s="119">
        <f t="shared" si="71"/>
        <v>0</v>
      </c>
      <c r="N348" s="120" t="str">
        <f t="shared" si="77"/>
        <v/>
      </c>
      <c r="O348" s="119">
        <f t="shared" si="78"/>
        <v>0</v>
      </c>
      <c r="P348" s="119"/>
      <c r="Q348" s="120" t="str">
        <f t="shared" si="79"/>
        <v/>
      </c>
      <c r="R348" s="120" t="str">
        <f t="shared" si="80"/>
        <v/>
      </c>
      <c r="S348" s="119" t="str">
        <f t="shared" si="81"/>
        <v/>
      </c>
      <c r="T348" s="119" t="str">
        <f t="shared" si="82"/>
        <v/>
      </c>
      <c r="U348" s="119" t="str">
        <f t="shared" si="83"/>
        <v/>
      </c>
      <c r="V348" s="119"/>
      <c r="W348" s="140" t="str">
        <f t="shared" si="84"/>
        <v/>
      </c>
    </row>
    <row r="349" spans="1:23" s="58" customFormat="1" ht="60" x14ac:dyDescent="0.3">
      <c r="A349" s="124">
        <v>42542.385578703703</v>
      </c>
      <c r="B349" s="125">
        <v>3.4965277777777803E-2</v>
      </c>
      <c r="C349" s="126">
        <v>77.299999999988401</v>
      </c>
      <c r="D349" s="117" t="s">
        <v>253</v>
      </c>
      <c r="E349" s="117" t="s">
        <v>48</v>
      </c>
      <c r="F349" s="142" t="s">
        <v>42</v>
      </c>
      <c r="G349" s="146" t="s">
        <v>415</v>
      </c>
      <c r="H349" s="134" t="str">
        <f t="shared" si="72"/>
        <v/>
      </c>
      <c r="I349" s="134" t="str">
        <f t="shared" si="73"/>
        <v>-</v>
      </c>
      <c r="J349" s="134" t="str">
        <f t="shared" si="74"/>
        <v/>
      </c>
      <c r="K349" s="119" t="str">
        <f t="shared" si="75"/>
        <v/>
      </c>
      <c r="L349" s="119" t="str">
        <f t="shared" si="76"/>
        <v/>
      </c>
      <c r="M349" s="119">
        <f t="shared" si="71"/>
        <v>0</v>
      </c>
      <c r="N349" s="120" t="str">
        <f t="shared" si="77"/>
        <v/>
      </c>
      <c r="O349" s="119">
        <f t="shared" si="78"/>
        <v>0</v>
      </c>
      <c r="P349" s="119"/>
      <c r="Q349" s="120" t="str">
        <f t="shared" si="79"/>
        <v/>
      </c>
      <c r="R349" s="120" t="str">
        <f t="shared" si="80"/>
        <v/>
      </c>
      <c r="S349" s="119" t="str">
        <f t="shared" si="81"/>
        <v/>
      </c>
      <c r="T349" s="119" t="str">
        <f t="shared" si="82"/>
        <v/>
      </c>
      <c r="U349" s="119" t="str">
        <f t="shared" si="83"/>
        <v/>
      </c>
      <c r="V349" s="119"/>
      <c r="W349" s="140" t="str">
        <f t="shared" si="84"/>
        <v/>
      </c>
    </row>
    <row r="350" spans="1:23" s="58" customFormat="1" ht="60" x14ac:dyDescent="0.3">
      <c r="A350" s="124">
        <v>42542.420543981498</v>
      </c>
      <c r="B350" s="125">
        <v>1.6435185185185201E-3</v>
      </c>
      <c r="C350" s="117" t="s">
        <v>42</v>
      </c>
      <c r="D350" s="117" t="s">
        <v>254</v>
      </c>
      <c r="E350" s="117" t="s">
        <v>51</v>
      </c>
      <c r="F350" s="142" t="s">
        <v>42</v>
      </c>
      <c r="G350" s="146" t="s">
        <v>417</v>
      </c>
      <c r="H350" s="134" t="str">
        <f t="shared" si="72"/>
        <v/>
      </c>
      <c r="I350" s="134" t="str">
        <f t="shared" si="73"/>
        <v>-</v>
      </c>
      <c r="J350" s="134" t="str">
        <f t="shared" si="74"/>
        <v/>
      </c>
      <c r="K350" s="119" t="str">
        <f t="shared" si="75"/>
        <v/>
      </c>
      <c r="L350" s="119" t="str">
        <f t="shared" si="76"/>
        <v/>
      </c>
      <c r="M350" s="119">
        <f t="shared" si="71"/>
        <v>0</v>
      </c>
      <c r="N350" s="120" t="str">
        <f t="shared" si="77"/>
        <v/>
      </c>
      <c r="O350" s="119">
        <f t="shared" si="78"/>
        <v>0</v>
      </c>
      <c r="P350" s="119"/>
      <c r="Q350" s="120" t="str">
        <f t="shared" si="79"/>
        <v/>
      </c>
      <c r="R350" s="120" t="str">
        <f t="shared" si="80"/>
        <v/>
      </c>
      <c r="S350" s="119" t="str">
        <f t="shared" si="81"/>
        <v/>
      </c>
      <c r="T350" s="119" t="str">
        <f t="shared" si="82"/>
        <v/>
      </c>
      <c r="U350" s="119" t="str">
        <f t="shared" si="83"/>
        <v/>
      </c>
      <c r="V350" s="119"/>
      <c r="W350" s="140" t="str">
        <f t="shared" si="84"/>
        <v/>
      </c>
    </row>
    <row r="351" spans="1:23" s="58" customFormat="1" ht="60" x14ac:dyDescent="0.3">
      <c r="A351" s="124">
        <v>42542.4221875</v>
      </c>
      <c r="B351" s="125">
        <v>8.7037037037036996E-3</v>
      </c>
      <c r="C351" s="126">
        <v>10.299999999988399</v>
      </c>
      <c r="D351" s="117" t="s">
        <v>254</v>
      </c>
      <c r="E351" s="117" t="s">
        <v>48</v>
      </c>
      <c r="F351" s="142" t="s">
        <v>42</v>
      </c>
      <c r="G351" s="146" t="s">
        <v>415</v>
      </c>
      <c r="H351" s="134" t="str">
        <f t="shared" si="72"/>
        <v/>
      </c>
      <c r="I351" s="134" t="str">
        <f t="shared" si="73"/>
        <v>-</v>
      </c>
      <c r="J351" s="134" t="str">
        <f t="shared" si="74"/>
        <v/>
      </c>
      <c r="K351" s="119" t="str">
        <f t="shared" si="75"/>
        <v/>
      </c>
      <c r="L351" s="119" t="str">
        <f t="shared" si="76"/>
        <v/>
      </c>
      <c r="M351" s="119">
        <f t="shared" si="71"/>
        <v>0</v>
      </c>
      <c r="N351" s="120" t="str">
        <f t="shared" si="77"/>
        <v/>
      </c>
      <c r="O351" s="119">
        <f t="shared" si="78"/>
        <v>0</v>
      </c>
      <c r="P351" s="119"/>
      <c r="Q351" s="120" t="str">
        <f t="shared" si="79"/>
        <v/>
      </c>
      <c r="R351" s="120" t="str">
        <f t="shared" si="80"/>
        <v/>
      </c>
      <c r="S351" s="119" t="str">
        <f t="shared" si="81"/>
        <v/>
      </c>
      <c r="T351" s="119" t="str">
        <f t="shared" si="82"/>
        <v/>
      </c>
      <c r="U351" s="119" t="str">
        <f t="shared" si="83"/>
        <v/>
      </c>
      <c r="V351" s="119"/>
      <c r="W351" s="140" t="str">
        <f t="shared" si="84"/>
        <v/>
      </c>
    </row>
    <row r="352" spans="1:23" s="58" customFormat="1" ht="60" x14ac:dyDescent="0.3">
      <c r="A352" s="124">
        <v>42542.430891203701</v>
      </c>
      <c r="B352" s="125">
        <v>4.2500000000000003E-2</v>
      </c>
      <c r="C352" s="126">
        <v>0.60000000003492504</v>
      </c>
      <c r="D352" s="117" t="s">
        <v>255</v>
      </c>
      <c r="E352" s="117" t="s">
        <v>50</v>
      </c>
      <c r="F352" s="142" t="s">
        <v>42</v>
      </c>
      <c r="G352" s="146" t="s">
        <v>416</v>
      </c>
      <c r="H352" s="134" t="str">
        <f t="shared" si="72"/>
        <v/>
      </c>
      <c r="I352" s="134" t="str">
        <f t="shared" si="73"/>
        <v>-</v>
      </c>
      <c r="J352" s="134" t="str">
        <f t="shared" si="74"/>
        <v/>
      </c>
      <c r="K352" s="119" t="str">
        <f t="shared" si="75"/>
        <v/>
      </c>
      <c r="L352" s="119" t="str">
        <f t="shared" si="76"/>
        <v/>
      </c>
      <c r="M352" s="119">
        <f t="shared" si="71"/>
        <v>0</v>
      </c>
      <c r="N352" s="120" t="str">
        <f t="shared" si="77"/>
        <v/>
      </c>
      <c r="O352" s="119">
        <f t="shared" si="78"/>
        <v>0</v>
      </c>
      <c r="P352" s="119"/>
      <c r="Q352" s="120" t="str">
        <f t="shared" si="79"/>
        <v/>
      </c>
      <c r="R352" s="120" t="str">
        <f t="shared" si="80"/>
        <v/>
      </c>
      <c r="S352" s="119" t="str">
        <f t="shared" si="81"/>
        <v/>
      </c>
      <c r="T352" s="119" t="str">
        <f t="shared" si="82"/>
        <v/>
      </c>
      <c r="U352" s="119" t="str">
        <f t="shared" si="83"/>
        <v/>
      </c>
      <c r="V352" s="119"/>
      <c r="W352" s="140" t="str">
        <f t="shared" si="84"/>
        <v/>
      </c>
    </row>
    <row r="353" spans="1:23" s="58" customFormat="1" ht="135" x14ac:dyDescent="0.3">
      <c r="A353" s="124">
        <v>42542.473391203697</v>
      </c>
      <c r="B353" s="125">
        <v>8.1597222222222193E-3</v>
      </c>
      <c r="C353" s="117" t="s">
        <v>42</v>
      </c>
      <c r="D353" s="117" t="s">
        <v>256</v>
      </c>
      <c r="E353" s="117" t="s">
        <v>63</v>
      </c>
      <c r="F353" s="142" t="s">
        <v>257</v>
      </c>
      <c r="G353" s="146" t="s">
        <v>471</v>
      </c>
      <c r="H353" s="134" t="str">
        <f t="shared" si="72"/>
        <v/>
      </c>
      <c r="I353" s="134" t="str">
        <f t="shared" si="73"/>
        <v>-</v>
      </c>
      <c r="J353" s="134" t="str">
        <f t="shared" si="74"/>
        <v/>
      </c>
      <c r="K353" s="119" t="str">
        <f t="shared" si="75"/>
        <v/>
      </c>
      <c r="L353" s="119" t="str">
        <f t="shared" si="76"/>
        <v/>
      </c>
      <c r="M353" s="119">
        <f t="shared" si="71"/>
        <v>1</v>
      </c>
      <c r="N353" s="120" t="str">
        <f t="shared" si="77"/>
        <v/>
      </c>
      <c r="O353" s="119">
        <f t="shared" si="78"/>
        <v>0</v>
      </c>
      <c r="P353" s="119"/>
      <c r="Q353" s="120" t="str">
        <f t="shared" si="79"/>
        <v/>
      </c>
      <c r="R353" s="120" t="str">
        <f t="shared" si="80"/>
        <v/>
      </c>
      <c r="S353" s="119" t="str">
        <f t="shared" si="81"/>
        <v/>
      </c>
      <c r="T353" s="119" t="str">
        <f t="shared" si="82"/>
        <v/>
      </c>
      <c r="U353" s="119" t="str">
        <f t="shared" si="83"/>
        <v/>
      </c>
      <c r="V353" s="119"/>
      <c r="W353" s="140" t="str">
        <f t="shared" si="84"/>
        <v/>
      </c>
    </row>
    <row r="354" spans="1:23" s="58" customFormat="1" ht="60" x14ac:dyDescent="0.3">
      <c r="A354" s="124">
        <v>42542.481550925899</v>
      </c>
      <c r="B354" s="125">
        <v>9.5486111111111101E-3</v>
      </c>
      <c r="C354" s="126">
        <v>9.9999999976716894E-2</v>
      </c>
      <c r="D354" s="117" t="s">
        <v>256</v>
      </c>
      <c r="E354" s="117" t="s">
        <v>50</v>
      </c>
      <c r="F354" s="142" t="s">
        <v>42</v>
      </c>
      <c r="G354" s="146" t="s">
        <v>416</v>
      </c>
      <c r="H354" s="134" t="str">
        <f t="shared" si="72"/>
        <v/>
      </c>
      <c r="I354" s="134" t="str">
        <f t="shared" si="73"/>
        <v>-</v>
      </c>
      <c r="J354" s="134" t="str">
        <f t="shared" si="74"/>
        <v/>
      </c>
      <c r="K354" s="119" t="str">
        <f t="shared" si="75"/>
        <v/>
      </c>
      <c r="L354" s="119" t="str">
        <f t="shared" si="76"/>
        <v/>
      </c>
      <c r="M354" s="119">
        <f t="shared" si="71"/>
        <v>0</v>
      </c>
      <c r="N354" s="120" t="str">
        <f t="shared" si="77"/>
        <v/>
      </c>
      <c r="O354" s="119">
        <f t="shared" si="78"/>
        <v>0</v>
      </c>
      <c r="P354" s="119"/>
      <c r="Q354" s="120" t="str">
        <f t="shared" si="79"/>
        <v/>
      </c>
      <c r="R354" s="120" t="str">
        <f t="shared" si="80"/>
        <v/>
      </c>
      <c r="S354" s="119" t="str">
        <f t="shared" si="81"/>
        <v/>
      </c>
      <c r="T354" s="119" t="str">
        <f t="shared" si="82"/>
        <v/>
      </c>
      <c r="U354" s="119" t="str">
        <f t="shared" si="83"/>
        <v/>
      </c>
      <c r="V354" s="119"/>
      <c r="W354" s="140" t="str">
        <f t="shared" si="84"/>
        <v/>
      </c>
    </row>
    <row r="355" spans="1:23" s="58" customFormat="1" ht="60" x14ac:dyDescent="0.3">
      <c r="A355" s="124">
        <v>42542.491099537001</v>
      </c>
      <c r="B355" s="125">
        <v>2.7384259259259299E-2</v>
      </c>
      <c r="C355" s="126">
        <v>45.5</v>
      </c>
      <c r="D355" s="117" t="s">
        <v>258</v>
      </c>
      <c r="E355" s="117" t="s">
        <v>48</v>
      </c>
      <c r="F355" s="142" t="s">
        <v>42</v>
      </c>
      <c r="G355" s="146" t="s">
        <v>415</v>
      </c>
      <c r="H355" s="134" t="str">
        <f t="shared" si="72"/>
        <v/>
      </c>
      <c r="I355" s="134" t="str">
        <f t="shared" si="73"/>
        <v>-</v>
      </c>
      <c r="J355" s="134" t="str">
        <f t="shared" si="74"/>
        <v/>
      </c>
      <c r="K355" s="119" t="str">
        <f t="shared" si="75"/>
        <v/>
      </c>
      <c r="L355" s="119" t="str">
        <f t="shared" si="76"/>
        <v/>
      </c>
      <c r="M355" s="119">
        <f t="shared" si="71"/>
        <v>0</v>
      </c>
      <c r="N355" s="120" t="str">
        <f t="shared" si="77"/>
        <v/>
      </c>
      <c r="O355" s="119">
        <f t="shared" si="78"/>
        <v>0</v>
      </c>
      <c r="P355" s="119"/>
      <c r="Q355" s="120" t="str">
        <f t="shared" si="79"/>
        <v/>
      </c>
      <c r="R355" s="120" t="str">
        <f t="shared" si="80"/>
        <v/>
      </c>
      <c r="S355" s="119" t="str">
        <f t="shared" si="81"/>
        <v/>
      </c>
      <c r="T355" s="119" t="str">
        <f t="shared" si="82"/>
        <v/>
      </c>
      <c r="U355" s="119" t="str">
        <f t="shared" si="83"/>
        <v/>
      </c>
      <c r="V355" s="119"/>
      <c r="W355" s="140" t="str">
        <f t="shared" si="84"/>
        <v/>
      </c>
    </row>
    <row r="356" spans="1:23" s="58" customFormat="1" ht="45" x14ac:dyDescent="0.3">
      <c r="A356" s="124">
        <v>42542.518483796302</v>
      </c>
      <c r="B356" s="125">
        <v>0.111319444444444</v>
      </c>
      <c r="C356" s="126">
        <v>1.79999999998836</v>
      </c>
      <c r="D356" s="117" t="s">
        <v>259</v>
      </c>
      <c r="E356" s="117" t="s">
        <v>50</v>
      </c>
      <c r="F356" s="142" t="s">
        <v>42</v>
      </c>
      <c r="G356" s="146" t="s">
        <v>416</v>
      </c>
      <c r="H356" s="134" t="str">
        <f t="shared" si="72"/>
        <v/>
      </c>
      <c r="I356" s="134" t="str">
        <f t="shared" si="73"/>
        <v>-</v>
      </c>
      <c r="J356" s="134" t="str">
        <f t="shared" si="74"/>
        <v/>
      </c>
      <c r="K356" s="119" t="str">
        <f t="shared" si="75"/>
        <v/>
      </c>
      <c r="L356" s="119" t="str">
        <f t="shared" si="76"/>
        <v/>
      </c>
      <c r="M356" s="119">
        <f t="shared" si="71"/>
        <v>0</v>
      </c>
      <c r="N356" s="120" t="str">
        <f t="shared" si="77"/>
        <v/>
      </c>
      <c r="O356" s="119">
        <f t="shared" si="78"/>
        <v>0</v>
      </c>
      <c r="P356" s="119"/>
      <c r="Q356" s="120" t="str">
        <f t="shared" si="79"/>
        <v/>
      </c>
      <c r="R356" s="120" t="str">
        <f t="shared" si="80"/>
        <v/>
      </c>
      <c r="S356" s="119" t="str">
        <f t="shared" si="81"/>
        <v/>
      </c>
      <c r="T356" s="119" t="str">
        <f t="shared" si="82"/>
        <v/>
      </c>
      <c r="U356" s="119" t="str">
        <f t="shared" si="83"/>
        <v/>
      </c>
      <c r="V356" s="119"/>
      <c r="W356" s="140" t="str">
        <f t="shared" si="84"/>
        <v/>
      </c>
    </row>
    <row r="357" spans="1:23" s="58" customFormat="1" ht="135" x14ac:dyDescent="0.3">
      <c r="A357" s="124">
        <v>42542.629803240699</v>
      </c>
      <c r="B357" s="125">
        <v>1.16319444444444E-2</v>
      </c>
      <c r="C357" s="126">
        <v>0.100000000034925</v>
      </c>
      <c r="D357" s="117" t="s">
        <v>260</v>
      </c>
      <c r="E357" s="117" t="s">
        <v>67</v>
      </c>
      <c r="F357" s="142" t="s">
        <v>261</v>
      </c>
      <c r="G357" s="146" t="s">
        <v>472</v>
      </c>
      <c r="H357" s="134" t="str">
        <f t="shared" si="72"/>
        <v/>
      </c>
      <c r="I357" s="134" t="str">
        <f t="shared" si="73"/>
        <v>-</v>
      </c>
      <c r="J357" s="134" t="str">
        <f t="shared" si="74"/>
        <v/>
      </c>
      <c r="K357" s="119" t="str">
        <f t="shared" si="75"/>
        <v/>
      </c>
      <c r="L357" s="119" t="str">
        <f t="shared" si="76"/>
        <v/>
      </c>
      <c r="M357" s="119">
        <f t="shared" si="71"/>
        <v>1</v>
      </c>
      <c r="N357" s="120" t="str">
        <f t="shared" si="77"/>
        <v/>
      </c>
      <c r="O357" s="119">
        <f t="shared" si="78"/>
        <v>0</v>
      </c>
      <c r="P357" s="119"/>
      <c r="Q357" s="120" t="str">
        <f t="shared" si="79"/>
        <v/>
      </c>
      <c r="R357" s="120" t="str">
        <f t="shared" si="80"/>
        <v/>
      </c>
      <c r="S357" s="119" t="str">
        <f t="shared" si="81"/>
        <v/>
      </c>
      <c r="T357" s="119" t="str">
        <f t="shared" si="82"/>
        <v/>
      </c>
      <c r="U357" s="119" t="str">
        <f t="shared" si="83"/>
        <v/>
      </c>
      <c r="V357" s="119"/>
      <c r="W357" s="140" t="str">
        <f t="shared" si="84"/>
        <v/>
      </c>
    </row>
    <row r="358" spans="1:23" s="58" customFormat="1" ht="60" x14ac:dyDescent="0.3">
      <c r="A358" s="124">
        <v>42542.6414351852</v>
      </c>
      <c r="B358" s="125">
        <v>3.4490740740740697E-2</v>
      </c>
      <c r="C358" s="126">
        <v>44.899999999965097</v>
      </c>
      <c r="D358" s="117" t="s">
        <v>262</v>
      </c>
      <c r="E358" s="117" t="s">
        <v>48</v>
      </c>
      <c r="F358" s="142" t="s">
        <v>42</v>
      </c>
      <c r="G358" s="146" t="s">
        <v>415</v>
      </c>
      <c r="H358" s="134" t="str">
        <f t="shared" si="72"/>
        <v/>
      </c>
      <c r="I358" s="134" t="str">
        <f t="shared" si="73"/>
        <v>-</v>
      </c>
      <c r="J358" s="134" t="str">
        <f t="shared" si="74"/>
        <v/>
      </c>
      <c r="K358" s="119" t="str">
        <f t="shared" si="75"/>
        <v/>
      </c>
      <c r="L358" s="119" t="str">
        <f t="shared" si="76"/>
        <v/>
      </c>
      <c r="M358" s="119">
        <f t="shared" si="71"/>
        <v>0</v>
      </c>
      <c r="N358" s="120" t="str">
        <f t="shared" si="77"/>
        <v/>
      </c>
      <c r="O358" s="119">
        <f t="shared" si="78"/>
        <v>0</v>
      </c>
      <c r="P358" s="119"/>
      <c r="Q358" s="120" t="str">
        <f t="shared" si="79"/>
        <v/>
      </c>
      <c r="R358" s="120" t="str">
        <f t="shared" si="80"/>
        <v/>
      </c>
      <c r="S358" s="119" t="str">
        <f t="shared" si="81"/>
        <v/>
      </c>
      <c r="T358" s="119" t="str">
        <f t="shared" si="82"/>
        <v/>
      </c>
      <c r="U358" s="119" t="str">
        <f t="shared" si="83"/>
        <v/>
      </c>
      <c r="V358" s="119"/>
      <c r="W358" s="140" t="str">
        <f t="shared" si="84"/>
        <v/>
      </c>
    </row>
    <row r="359" spans="1:23" s="58" customFormat="1" ht="60" x14ac:dyDescent="0.3">
      <c r="A359" s="124">
        <v>42542.675925925898</v>
      </c>
      <c r="B359" s="125">
        <v>1.66666666666667E-3</v>
      </c>
      <c r="C359" s="117" t="s">
        <v>42</v>
      </c>
      <c r="D359" s="117" t="s">
        <v>263</v>
      </c>
      <c r="E359" s="117" t="s">
        <v>51</v>
      </c>
      <c r="F359" s="142" t="s">
        <v>42</v>
      </c>
      <c r="G359" s="146" t="s">
        <v>417</v>
      </c>
      <c r="H359" s="134" t="str">
        <f t="shared" si="72"/>
        <v/>
      </c>
      <c r="I359" s="134" t="str">
        <f t="shared" si="73"/>
        <v>-</v>
      </c>
      <c r="J359" s="134" t="str">
        <f t="shared" si="74"/>
        <v/>
      </c>
      <c r="K359" s="119" t="str">
        <f t="shared" si="75"/>
        <v/>
      </c>
      <c r="L359" s="119" t="str">
        <f t="shared" si="76"/>
        <v/>
      </c>
      <c r="M359" s="119">
        <f t="shared" si="71"/>
        <v>0</v>
      </c>
      <c r="N359" s="120" t="str">
        <f t="shared" si="77"/>
        <v/>
      </c>
      <c r="O359" s="119">
        <f t="shared" si="78"/>
        <v>0</v>
      </c>
      <c r="P359" s="119"/>
      <c r="Q359" s="120" t="str">
        <f t="shared" si="79"/>
        <v/>
      </c>
      <c r="R359" s="120" t="str">
        <f t="shared" si="80"/>
        <v/>
      </c>
      <c r="S359" s="119" t="str">
        <f t="shared" si="81"/>
        <v/>
      </c>
      <c r="T359" s="119" t="str">
        <f t="shared" si="82"/>
        <v/>
      </c>
      <c r="U359" s="119" t="str">
        <f t="shared" si="83"/>
        <v/>
      </c>
      <c r="V359" s="119"/>
      <c r="W359" s="140" t="str">
        <f t="shared" si="84"/>
        <v/>
      </c>
    </row>
    <row r="360" spans="1:23" s="58" customFormat="1" ht="60" x14ac:dyDescent="0.3">
      <c r="A360" s="124">
        <v>42542.677592592598</v>
      </c>
      <c r="B360" s="125">
        <v>1.55902777777778E-2</v>
      </c>
      <c r="C360" s="126">
        <v>29.200000000011599</v>
      </c>
      <c r="D360" s="117" t="s">
        <v>263</v>
      </c>
      <c r="E360" s="117" t="s">
        <v>48</v>
      </c>
      <c r="F360" s="142" t="s">
        <v>42</v>
      </c>
      <c r="G360" s="146" t="s">
        <v>415</v>
      </c>
      <c r="H360" s="134" t="str">
        <f t="shared" si="72"/>
        <v/>
      </c>
      <c r="I360" s="134" t="str">
        <f t="shared" si="73"/>
        <v>-</v>
      </c>
      <c r="J360" s="134" t="str">
        <f t="shared" si="74"/>
        <v/>
      </c>
      <c r="K360" s="119" t="str">
        <f t="shared" si="75"/>
        <v/>
      </c>
      <c r="L360" s="119" t="str">
        <f t="shared" si="76"/>
        <v/>
      </c>
      <c r="M360" s="119">
        <f t="shared" si="71"/>
        <v>0</v>
      </c>
      <c r="N360" s="120" t="str">
        <f t="shared" si="77"/>
        <v/>
      </c>
      <c r="O360" s="119">
        <f t="shared" si="78"/>
        <v>0</v>
      </c>
      <c r="P360" s="119"/>
      <c r="Q360" s="120" t="str">
        <f t="shared" si="79"/>
        <v/>
      </c>
      <c r="R360" s="120" t="str">
        <f t="shared" si="80"/>
        <v/>
      </c>
      <c r="S360" s="119" t="str">
        <f t="shared" si="81"/>
        <v/>
      </c>
      <c r="T360" s="119" t="str">
        <f t="shared" si="82"/>
        <v/>
      </c>
      <c r="U360" s="119" t="str">
        <f t="shared" si="83"/>
        <v/>
      </c>
      <c r="V360" s="119"/>
      <c r="W360" s="140" t="str">
        <f t="shared" si="84"/>
        <v/>
      </c>
    </row>
    <row r="361" spans="1:23" s="58" customFormat="1" ht="60" x14ac:dyDescent="0.3">
      <c r="A361" s="124">
        <v>42542.693182870396</v>
      </c>
      <c r="B361" s="125">
        <v>4.3449074074074098E-2</v>
      </c>
      <c r="C361" s="126">
        <v>0.200000000011642</v>
      </c>
      <c r="D361" s="117" t="s">
        <v>106</v>
      </c>
      <c r="E361" s="117" t="s">
        <v>50</v>
      </c>
      <c r="F361" s="142" t="s">
        <v>42</v>
      </c>
      <c r="G361" s="146" t="s">
        <v>416</v>
      </c>
      <c r="H361" s="134" t="str">
        <f t="shared" si="72"/>
        <v/>
      </c>
      <c r="I361" s="134" t="str">
        <f t="shared" si="73"/>
        <v>-</v>
      </c>
      <c r="J361" s="134" t="str">
        <f t="shared" si="74"/>
        <v/>
      </c>
      <c r="K361" s="119" t="str">
        <f t="shared" si="75"/>
        <v/>
      </c>
      <c r="L361" s="119" t="str">
        <f t="shared" si="76"/>
        <v/>
      </c>
      <c r="M361" s="119">
        <f t="shared" si="71"/>
        <v>0</v>
      </c>
      <c r="N361" s="120" t="str">
        <f t="shared" si="77"/>
        <v/>
      </c>
      <c r="O361" s="119">
        <f t="shared" si="78"/>
        <v>0</v>
      </c>
      <c r="P361" s="119"/>
      <c r="Q361" s="120" t="str">
        <f t="shared" si="79"/>
        <v/>
      </c>
      <c r="R361" s="120" t="str">
        <f t="shared" si="80"/>
        <v/>
      </c>
      <c r="S361" s="119" t="str">
        <f t="shared" si="81"/>
        <v/>
      </c>
      <c r="T361" s="119" t="str">
        <f t="shared" si="82"/>
        <v/>
      </c>
      <c r="U361" s="119" t="str">
        <f t="shared" si="83"/>
        <v/>
      </c>
      <c r="V361" s="119"/>
      <c r="W361" s="140" t="str">
        <f t="shared" si="84"/>
        <v/>
      </c>
    </row>
    <row r="362" spans="1:23" s="58" customFormat="1" ht="75" x14ac:dyDescent="0.3">
      <c r="A362" s="124">
        <v>42542.736631944397</v>
      </c>
      <c r="B362" s="125">
        <v>7.9629629629629606E-2</v>
      </c>
      <c r="C362" s="126">
        <v>144</v>
      </c>
      <c r="D362" s="117" t="s">
        <v>156</v>
      </c>
      <c r="E362" s="117" t="s">
        <v>48</v>
      </c>
      <c r="F362" s="142" t="s">
        <v>42</v>
      </c>
      <c r="G362" s="146" t="s">
        <v>415</v>
      </c>
      <c r="H362" s="134" t="str">
        <f t="shared" si="72"/>
        <v/>
      </c>
      <c r="I362" s="134" t="str">
        <f t="shared" si="73"/>
        <v>-</v>
      </c>
      <c r="J362" s="134" t="str">
        <f t="shared" si="74"/>
        <v/>
      </c>
      <c r="K362" s="119" t="str">
        <f t="shared" si="75"/>
        <v/>
      </c>
      <c r="L362" s="119" t="str">
        <f t="shared" si="76"/>
        <v/>
      </c>
      <c r="M362" s="119">
        <f t="shared" si="71"/>
        <v>0</v>
      </c>
      <c r="N362" s="120" t="str">
        <f t="shared" si="77"/>
        <v/>
      </c>
      <c r="O362" s="119">
        <f t="shared" si="78"/>
        <v>0</v>
      </c>
      <c r="P362" s="119"/>
      <c r="Q362" s="120" t="str">
        <f t="shared" si="79"/>
        <v/>
      </c>
      <c r="R362" s="120" t="str">
        <f t="shared" si="80"/>
        <v/>
      </c>
      <c r="S362" s="119" t="str">
        <f t="shared" si="81"/>
        <v/>
      </c>
      <c r="T362" s="119" t="str">
        <f t="shared" si="82"/>
        <v/>
      </c>
      <c r="U362" s="119" t="str">
        <f t="shared" si="83"/>
        <v/>
      </c>
      <c r="V362" s="119"/>
      <c r="W362" s="140" t="str">
        <f t="shared" si="84"/>
        <v/>
      </c>
    </row>
    <row r="363" spans="1:23" s="58" customFormat="1" ht="60" x14ac:dyDescent="0.3">
      <c r="A363" s="124">
        <v>42542.816261574102</v>
      </c>
      <c r="B363" s="125">
        <v>8.5300925925925909E-3</v>
      </c>
      <c r="C363" s="117" t="s">
        <v>42</v>
      </c>
      <c r="D363" s="117" t="s">
        <v>264</v>
      </c>
      <c r="E363" s="117" t="s">
        <v>51</v>
      </c>
      <c r="F363" s="142" t="s">
        <v>42</v>
      </c>
      <c r="G363" s="146" t="s">
        <v>417</v>
      </c>
      <c r="H363" s="134" t="str">
        <f t="shared" si="72"/>
        <v/>
      </c>
      <c r="I363" s="134" t="str">
        <f t="shared" si="73"/>
        <v>-</v>
      </c>
      <c r="J363" s="134" t="str">
        <f t="shared" si="74"/>
        <v/>
      </c>
      <c r="K363" s="119" t="str">
        <f t="shared" si="75"/>
        <v/>
      </c>
      <c r="L363" s="119" t="str">
        <f t="shared" si="76"/>
        <v/>
      </c>
      <c r="M363" s="119">
        <f t="shared" si="71"/>
        <v>0</v>
      </c>
      <c r="N363" s="120" t="str">
        <f t="shared" si="77"/>
        <v/>
      </c>
      <c r="O363" s="119">
        <f t="shared" si="78"/>
        <v>0</v>
      </c>
      <c r="P363" s="119"/>
      <c r="Q363" s="120" t="str">
        <f t="shared" si="79"/>
        <v/>
      </c>
      <c r="R363" s="120" t="str">
        <f t="shared" si="80"/>
        <v/>
      </c>
      <c r="S363" s="119" t="str">
        <f t="shared" si="81"/>
        <v/>
      </c>
      <c r="T363" s="119" t="str">
        <f t="shared" si="82"/>
        <v/>
      </c>
      <c r="U363" s="119" t="str">
        <f t="shared" si="83"/>
        <v/>
      </c>
      <c r="V363" s="119"/>
      <c r="W363" s="140" t="str">
        <f t="shared" si="84"/>
        <v/>
      </c>
    </row>
    <row r="364" spans="1:23" s="58" customFormat="1" ht="60" x14ac:dyDescent="0.3">
      <c r="A364" s="124">
        <v>42542.824791666702</v>
      </c>
      <c r="B364" s="125">
        <v>4.4004629629629602E-2</v>
      </c>
      <c r="C364" s="126">
        <v>98.700000000011599</v>
      </c>
      <c r="D364" s="117" t="s">
        <v>264</v>
      </c>
      <c r="E364" s="117" t="s">
        <v>48</v>
      </c>
      <c r="F364" s="142" t="s">
        <v>42</v>
      </c>
      <c r="G364" s="146" t="s">
        <v>415</v>
      </c>
      <c r="H364" s="134" t="str">
        <f t="shared" si="72"/>
        <v/>
      </c>
      <c r="I364" s="134" t="str">
        <f t="shared" si="73"/>
        <v>-</v>
      </c>
      <c r="J364" s="134" t="str">
        <f t="shared" si="74"/>
        <v/>
      </c>
      <c r="K364" s="119" t="str">
        <f t="shared" si="75"/>
        <v/>
      </c>
      <c r="L364" s="119" t="str">
        <f t="shared" si="76"/>
        <v/>
      </c>
      <c r="M364" s="119">
        <f t="shared" si="71"/>
        <v>0</v>
      </c>
      <c r="N364" s="120" t="str">
        <f t="shared" si="77"/>
        <v/>
      </c>
      <c r="O364" s="119">
        <f t="shared" si="78"/>
        <v>0</v>
      </c>
      <c r="P364" s="119"/>
      <c r="Q364" s="120" t="str">
        <f t="shared" si="79"/>
        <v/>
      </c>
      <c r="R364" s="120" t="str">
        <f t="shared" si="80"/>
        <v/>
      </c>
      <c r="S364" s="119" t="str">
        <f t="shared" si="81"/>
        <v/>
      </c>
      <c r="T364" s="119" t="str">
        <f t="shared" si="82"/>
        <v/>
      </c>
      <c r="U364" s="119" t="str">
        <f t="shared" si="83"/>
        <v/>
      </c>
      <c r="V364" s="119"/>
      <c r="W364" s="140" t="str">
        <f t="shared" si="84"/>
        <v/>
      </c>
    </row>
    <row r="365" spans="1:23" s="58" customFormat="1" ht="60" x14ac:dyDescent="0.3">
      <c r="A365" s="124">
        <v>42542.868796296301</v>
      </c>
      <c r="B365" s="125">
        <v>8.4143518518518499E-3</v>
      </c>
      <c r="C365" s="126">
        <v>9.9999999976716894E-2</v>
      </c>
      <c r="D365" s="117" t="s">
        <v>265</v>
      </c>
      <c r="E365" s="117" t="s">
        <v>126</v>
      </c>
      <c r="F365" s="142" t="s">
        <v>127</v>
      </c>
      <c r="G365" s="146" t="s">
        <v>437</v>
      </c>
      <c r="H365" s="134" t="str">
        <f t="shared" si="72"/>
        <v/>
      </c>
      <c r="I365" s="134" t="str">
        <f t="shared" si="73"/>
        <v>-</v>
      </c>
      <c r="J365" s="134" t="str">
        <f t="shared" si="74"/>
        <v/>
      </c>
      <c r="K365" s="119" t="str">
        <f t="shared" si="75"/>
        <v/>
      </c>
      <c r="L365" s="119" t="str">
        <f t="shared" si="76"/>
        <v/>
      </c>
      <c r="M365" s="119">
        <f t="shared" si="71"/>
        <v>0</v>
      </c>
      <c r="N365" s="120" t="str">
        <f t="shared" si="77"/>
        <v/>
      </c>
      <c r="O365" s="119">
        <f t="shared" si="78"/>
        <v>0</v>
      </c>
      <c r="P365" s="119"/>
      <c r="Q365" s="120" t="str">
        <f t="shared" si="79"/>
        <v/>
      </c>
      <c r="R365" s="120" t="str">
        <f t="shared" si="80"/>
        <v/>
      </c>
      <c r="S365" s="119" t="str">
        <f t="shared" si="81"/>
        <v/>
      </c>
      <c r="T365" s="119" t="str">
        <f t="shared" si="82"/>
        <v/>
      </c>
      <c r="U365" s="119" t="str">
        <f t="shared" si="83"/>
        <v/>
      </c>
      <c r="V365" s="119"/>
      <c r="W365" s="140" t="str">
        <f t="shared" si="84"/>
        <v/>
      </c>
    </row>
    <row r="366" spans="1:23" s="58" customFormat="1" ht="60" x14ac:dyDescent="0.3">
      <c r="A366" s="124">
        <v>42542.877210648097</v>
      </c>
      <c r="B366" s="125">
        <v>0.122789351851852</v>
      </c>
      <c r="C366" s="117" t="s">
        <v>42</v>
      </c>
      <c r="D366" s="117" t="s">
        <v>265</v>
      </c>
      <c r="E366" s="117" t="s">
        <v>56</v>
      </c>
      <c r="F366" s="142" t="s">
        <v>42</v>
      </c>
      <c r="G366" s="146" t="s">
        <v>418</v>
      </c>
      <c r="H366" s="134" t="str">
        <f t="shared" si="72"/>
        <v/>
      </c>
      <c r="I366" s="134" t="str">
        <f t="shared" si="73"/>
        <v>-</v>
      </c>
      <c r="J366" s="134" t="str">
        <f t="shared" si="74"/>
        <v/>
      </c>
      <c r="K366" s="119" t="str">
        <f t="shared" si="75"/>
        <v/>
      </c>
      <c r="L366" s="119" t="str">
        <f t="shared" si="76"/>
        <v/>
      </c>
      <c r="M366" s="119">
        <f t="shared" ref="M366:M429" si="85">IF(COUNTIF($G366,"*toile: true*"),1,0)+IF(COUNTIF(G366,"*charge*"),1,0)+IF(COUNTIF(G366,"*déchargr*"),1,0)</f>
        <v>0</v>
      </c>
      <c r="N366" s="120" t="str">
        <f t="shared" si="77"/>
        <v/>
      </c>
      <c r="O366" s="119">
        <f t="shared" si="78"/>
        <v>0</v>
      </c>
      <c r="P366" s="119"/>
      <c r="Q366" s="120" t="str">
        <f t="shared" si="79"/>
        <v/>
      </c>
      <c r="R366" s="120" t="str">
        <f t="shared" si="80"/>
        <v/>
      </c>
      <c r="S366" s="119" t="str">
        <f t="shared" si="81"/>
        <v/>
      </c>
      <c r="T366" s="119" t="str">
        <f t="shared" si="82"/>
        <v/>
      </c>
      <c r="U366" s="119" t="str">
        <f t="shared" si="83"/>
        <v/>
      </c>
      <c r="V366" s="119"/>
      <c r="W366" s="140" t="str">
        <f t="shared" si="84"/>
        <v/>
      </c>
    </row>
    <row r="367" spans="1:23" s="58" customFormat="1" ht="18.75" x14ac:dyDescent="0.3">
      <c r="A367" s="127" t="s">
        <v>57</v>
      </c>
      <c r="B367" s="117" t="s">
        <v>57</v>
      </c>
      <c r="C367" s="117" t="s">
        <v>58</v>
      </c>
      <c r="D367" s="117"/>
      <c r="E367" s="117"/>
      <c r="F367" s="142"/>
      <c r="G367" s="146" t="s">
        <v>419</v>
      </c>
      <c r="H367" s="134" t="str">
        <f t="shared" si="72"/>
        <v/>
      </c>
      <c r="I367" s="134" t="str">
        <f t="shared" si="73"/>
        <v>-</v>
      </c>
      <c r="J367" s="134" t="str">
        <f t="shared" si="74"/>
        <v/>
      </c>
      <c r="K367" s="119" t="str">
        <f t="shared" si="75"/>
        <v/>
      </c>
      <c r="L367" s="119" t="str">
        <f t="shared" si="76"/>
        <v/>
      </c>
      <c r="M367" s="119">
        <f t="shared" si="85"/>
        <v>0</v>
      </c>
      <c r="N367" s="120" t="str">
        <f t="shared" si="77"/>
        <v/>
      </c>
      <c r="O367" s="119">
        <f t="shared" si="78"/>
        <v>0</v>
      </c>
      <c r="P367" s="119"/>
      <c r="Q367" s="120" t="str">
        <f t="shared" si="79"/>
        <v/>
      </c>
      <c r="R367" s="120" t="str">
        <f t="shared" si="80"/>
        <v/>
      </c>
      <c r="S367" s="119" t="str">
        <f t="shared" si="81"/>
        <v/>
      </c>
      <c r="T367" s="119" t="str">
        <f t="shared" si="82"/>
        <v/>
      </c>
      <c r="U367" s="119" t="str">
        <f t="shared" si="83"/>
        <v/>
      </c>
      <c r="V367" s="119"/>
      <c r="W367" s="140" t="str">
        <f t="shared" si="84"/>
        <v/>
      </c>
    </row>
    <row r="368" spans="1:23" s="58" customFormat="1" ht="60" x14ac:dyDescent="0.3">
      <c r="A368" s="124">
        <v>42543.214097222197</v>
      </c>
      <c r="B368" s="125">
        <v>1.7361111111111101E-4</v>
      </c>
      <c r="C368" s="117" t="s">
        <v>42</v>
      </c>
      <c r="D368" s="117" t="s">
        <v>265</v>
      </c>
      <c r="E368" s="117" t="s">
        <v>46</v>
      </c>
      <c r="F368" s="142" t="s">
        <v>235</v>
      </c>
      <c r="G368" s="146" t="s">
        <v>465</v>
      </c>
      <c r="H368" s="134" t="str">
        <f t="shared" si="72"/>
        <v/>
      </c>
      <c r="I368" s="134" t="str">
        <f t="shared" si="73"/>
        <v>-</v>
      </c>
      <c r="J368" s="134" t="str">
        <f t="shared" si="74"/>
        <v/>
      </c>
      <c r="K368" s="119" t="str">
        <f t="shared" si="75"/>
        <v/>
      </c>
      <c r="L368" s="119" t="str">
        <f t="shared" si="76"/>
        <v/>
      </c>
      <c r="M368" s="119">
        <f t="shared" si="85"/>
        <v>0</v>
      </c>
      <c r="N368" s="120" t="str">
        <f t="shared" si="77"/>
        <v/>
      </c>
      <c r="O368" s="119">
        <f t="shared" si="78"/>
        <v>0</v>
      </c>
      <c r="P368" s="119"/>
      <c r="Q368" s="120" t="str">
        <f t="shared" si="79"/>
        <v/>
      </c>
      <c r="R368" s="120" t="str">
        <f t="shared" si="80"/>
        <v/>
      </c>
      <c r="S368" s="119" t="str">
        <f t="shared" si="81"/>
        <v/>
      </c>
      <c r="T368" s="119" t="str">
        <f t="shared" si="82"/>
        <v/>
      </c>
      <c r="U368" s="119" t="str">
        <f t="shared" si="83"/>
        <v/>
      </c>
      <c r="V368" s="119"/>
      <c r="W368" s="140" t="str">
        <f t="shared" si="84"/>
        <v/>
      </c>
    </row>
    <row r="369" spans="1:23" s="58" customFormat="1" ht="60" x14ac:dyDescent="0.3">
      <c r="A369" s="124">
        <v>42543.214270833298</v>
      </c>
      <c r="B369" s="125">
        <v>2.0254629629629602E-2</v>
      </c>
      <c r="C369" s="126">
        <v>0.200000000011642</v>
      </c>
      <c r="D369" s="117" t="s">
        <v>265</v>
      </c>
      <c r="E369" s="117" t="s">
        <v>46</v>
      </c>
      <c r="F369" s="142" t="s">
        <v>234</v>
      </c>
      <c r="G369" s="146" t="s">
        <v>466</v>
      </c>
      <c r="H369" s="134" t="str">
        <f t="shared" si="72"/>
        <v/>
      </c>
      <c r="I369" s="134" t="str">
        <f t="shared" si="73"/>
        <v>-</v>
      </c>
      <c r="J369" s="134" t="str">
        <f t="shared" si="74"/>
        <v/>
      </c>
      <c r="K369" s="119" t="str">
        <f t="shared" si="75"/>
        <v/>
      </c>
      <c r="L369" s="119" t="str">
        <f t="shared" si="76"/>
        <v/>
      </c>
      <c r="M369" s="119">
        <f t="shared" si="85"/>
        <v>0</v>
      </c>
      <c r="N369" s="120" t="str">
        <f t="shared" si="77"/>
        <v/>
      </c>
      <c r="O369" s="119">
        <f t="shared" si="78"/>
        <v>0</v>
      </c>
      <c r="P369" s="119"/>
      <c r="Q369" s="120" t="str">
        <f t="shared" si="79"/>
        <v/>
      </c>
      <c r="R369" s="120" t="str">
        <f t="shared" si="80"/>
        <v/>
      </c>
      <c r="S369" s="119" t="str">
        <f t="shared" si="81"/>
        <v/>
      </c>
      <c r="T369" s="119" t="str">
        <f t="shared" si="82"/>
        <v/>
      </c>
      <c r="U369" s="119" t="str">
        <f t="shared" si="83"/>
        <v/>
      </c>
      <c r="V369" s="119"/>
      <c r="W369" s="140" t="str">
        <f t="shared" si="84"/>
        <v/>
      </c>
    </row>
    <row r="370" spans="1:23" s="58" customFormat="1" ht="45" x14ac:dyDescent="0.3">
      <c r="A370" s="124">
        <v>42543.234525462998</v>
      </c>
      <c r="B370" s="125">
        <v>9.2245370370370394E-2</v>
      </c>
      <c r="C370" s="126">
        <v>214</v>
      </c>
      <c r="D370" s="117" t="s">
        <v>266</v>
      </c>
      <c r="E370" s="117" t="s">
        <v>48</v>
      </c>
      <c r="F370" s="142" t="s">
        <v>42</v>
      </c>
      <c r="G370" s="146" t="s">
        <v>415</v>
      </c>
      <c r="H370" s="134" t="str">
        <f t="shared" si="72"/>
        <v/>
      </c>
      <c r="I370" s="134" t="str">
        <f t="shared" si="73"/>
        <v>-</v>
      </c>
      <c r="J370" s="134" t="str">
        <f t="shared" si="74"/>
        <v/>
      </c>
      <c r="K370" s="119" t="str">
        <f t="shared" si="75"/>
        <v/>
      </c>
      <c r="L370" s="119" t="str">
        <f t="shared" si="76"/>
        <v/>
      </c>
      <c r="M370" s="119">
        <f t="shared" si="85"/>
        <v>0</v>
      </c>
      <c r="N370" s="120" t="str">
        <f t="shared" si="77"/>
        <v/>
      </c>
      <c r="O370" s="119">
        <f t="shared" si="78"/>
        <v>0</v>
      </c>
      <c r="P370" s="119"/>
      <c r="Q370" s="120" t="str">
        <f t="shared" si="79"/>
        <v/>
      </c>
      <c r="R370" s="120" t="str">
        <f t="shared" si="80"/>
        <v/>
      </c>
      <c r="S370" s="119" t="str">
        <f t="shared" si="81"/>
        <v/>
      </c>
      <c r="T370" s="119" t="str">
        <f t="shared" si="82"/>
        <v/>
      </c>
      <c r="U370" s="119" t="str">
        <f t="shared" si="83"/>
        <v/>
      </c>
      <c r="V370" s="119"/>
      <c r="W370" s="140" t="str">
        <f t="shared" si="84"/>
        <v/>
      </c>
    </row>
    <row r="371" spans="1:23" s="58" customFormat="1" ht="45" x14ac:dyDescent="0.3">
      <c r="A371" s="124">
        <v>42543.326770833301</v>
      </c>
      <c r="B371" s="125">
        <v>4.54282407407407E-2</v>
      </c>
      <c r="C371" s="117" t="s">
        <v>42</v>
      </c>
      <c r="D371" s="117" t="s">
        <v>267</v>
      </c>
      <c r="E371" s="117" t="s">
        <v>126</v>
      </c>
      <c r="F371" s="142" t="s">
        <v>127</v>
      </c>
      <c r="G371" s="146" t="s">
        <v>437</v>
      </c>
      <c r="H371" s="134" t="str">
        <f t="shared" si="72"/>
        <v/>
      </c>
      <c r="I371" s="134" t="str">
        <f t="shared" si="73"/>
        <v>-</v>
      </c>
      <c r="J371" s="134" t="str">
        <f t="shared" si="74"/>
        <v/>
      </c>
      <c r="K371" s="119" t="str">
        <f t="shared" si="75"/>
        <v/>
      </c>
      <c r="L371" s="119" t="str">
        <f t="shared" si="76"/>
        <v/>
      </c>
      <c r="M371" s="119">
        <f t="shared" si="85"/>
        <v>0</v>
      </c>
      <c r="N371" s="120" t="str">
        <f t="shared" si="77"/>
        <v/>
      </c>
      <c r="O371" s="119">
        <f t="shared" si="78"/>
        <v>0</v>
      </c>
      <c r="P371" s="119"/>
      <c r="Q371" s="120" t="str">
        <f t="shared" si="79"/>
        <v/>
      </c>
      <c r="R371" s="120" t="str">
        <f t="shared" si="80"/>
        <v/>
      </c>
      <c r="S371" s="119" t="str">
        <f t="shared" si="81"/>
        <v/>
      </c>
      <c r="T371" s="119" t="str">
        <f t="shared" si="82"/>
        <v/>
      </c>
      <c r="U371" s="119" t="str">
        <f t="shared" si="83"/>
        <v/>
      </c>
      <c r="V371" s="119"/>
      <c r="W371" s="140" t="str">
        <f t="shared" si="84"/>
        <v/>
      </c>
    </row>
    <row r="372" spans="1:23" s="58" customFormat="1" ht="45" x14ac:dyDescent="0.3">
      <c r="A372" s="124">
        <v>42543.372199074103</v>
      </c>
      <c r="B372" s="125">
        <v>1.6435185185185201E-3</v>
      </c>
      <c r="C372" s="126">
        <v>9.9999999976716894E-2</v>
      </c>
      <c r="D372" s="117" t="s">
        <v>267</v>
      </c>
      <c r="E372" s="117" t="s">
        <v>51</v>
      </c>
      <c r="F372" s="142" t="s">
        <v>42</v>
      </c>
      <c r="G372" s="146" t="s">
        <v>417</v>
      </c>
      <c r="H372" s="134" t="str">
        <f t="shared" si="72"/>
        <v/>
      </c>
      <c r="I372" s="134" t="str">
        <f t="shared" si="73"/>
        <v>-</v>
      </c>
      <c r="J372" s="134" t="str">
        <f t="shared" si="74"/>
        <v/>
      </c>
      <c r="K372" s="119" t="str">
        <f t="shared" si="75"/>
        <v/>
      </c>
      <c r="L372" s="119" t="str">
        <f t="shared" si="76"/>
        <v/>
      </c>
      <c r="M372" s="119">
        <f t="shared" si="85"/>
        <v>0</v>
      </c>
      <c r="N372" s="120" t="str">
        <f t="shared" si="77"/>
        <v/>
      </c>
      <c r="O372" s="119">
        <f t="shared" si="78"/>
        <v>0</v>
      </c>
      <c r="P372" s="119"/>
      <c r="Q372" s="120" t="str">
        <f t="shared" si="79"/>
        <v/>
      </c>
      <c r="R372" s="120" t="str">
        <f t="shared" si="80"/>
        <v/>
      </c>
      <c r="S372" s="119" t="str">
        <f t="shared" si="81"/>
        <v/>
      </c>
      <c r="T372" s="119" t="str">
        <f t="shared" si="82"/>
        <v/>
      </c>
      <c r="U372" s="119" t="str">
        <f t="shared" si="83"/>
        <v/>
      </c>
      <c r="V372" s="119"/>
      <c r="W372" s="140" t="str">
        <f t="shared" si="84"/>
        <v/>
      </c>
    </row>
    <row r="373" spans="1:23" s="58" customFormat="1" ht="45" x14ac:dyDescent="0.3">
      <c r="A373" s="124">
        <v>42543.373842592599</v>
      </c>
      <c r="B373" s="125">
        <v>0.134618055555556</v>
      </c>
      <c r="C373" s="126">
        <v>293.79999999998802</v>
      </c>
      <c r="D373" s="117" t="s">
        <v>267</v>
      </c>
      <c r="E373" s="117" t="s">
        <v>48</v>
      </c>
      <c r="F373" s="142" t="s">
        <v>42</v>
      </c>
      <c r="G373" s="146" t="s">
        <v>415</v>
      </c>
      <c r="H373" s="134" t="str">
        <f t="shared" si="72"/>
        <v/>
      </c>
      <c r="I373" s="134" t="str">
        <f t="shared" si="73"/>
        <v>-</v>
      </c>
      <c r="J373" s="134" t="str">
        <f t="shared" si="74"/>
        <v/>
      </c>
      <c r="K373" s="119" t="str">
        <f t="shared" si="75"/>
        <v/>
      </c>
      <c r="L373" s="119" t="str">
        <f t="shared" si="76"/>
        <v/>
      </c>
      <c r="M373" s="119">
        <f t="shared" si="85"/>
        <v>0</v>
      </c>
      <c r="N373" s="120" t="str">
        <f t="shared" si="77"/>
        <v/>
      </c>
      <c r="O373" s="119">
        <f t="shared" si="78"/>
        <v>0</v>
      </c>
      <c r="P373" s="119"/>
      <c r="Q373" s="120" t="str">
        <f t="shared" si="79"/>
        <v/>
      </c>
      <c r="R373" s="120" t="str">
        <f t="shared" si="80"/>
        <v/>
      </c>
      <c r="S373" s="119" t="str">
        <f t="shared" si="81"/>
        <v/>
      </c>
      <c r="T373" s="119" t="str">
        <f t="shared" si="82"/>
        <v/>
      </c>
      <c r="U373" s="119" t="str">
        <f t="shared" si="83"/>
        <v/>
      </c>
      <c r="V373" s="119"/>
      <c r="W373" s="140" t="str">
        <f t="shared" si="84"/>
        <v/>
      </c>
    </row>
    <row r="374" spans="1:23" s="58" customFormat="1" ht="60" x14ac:dyDescent="0.3">
      <c r="A374" s="124">
        <v>42543.508460648103</v>
      </c>
      <c r="B374" s="125">
        <v>1.9791666666666699E-3</v>
      </c>
      <c r="C374" s="117" t="s">
        <v>42</v>
      </c>
      <c r="D374" s="117" t="s">
        <v>268</v>
      </c>
      <c r="E374" s="117" t="s">
        <v>51</v>
      </c>
      <c r="F374" s="142" t="s">
        <v>42</v>
      </c>
      <c r="G374" s="146" t="s">
        <v>417</v>
      </c>
      <c r="H374" s="134" t="str">
        <f t="shared" si="72"/>
        <v/>
      </c>
      <c r="I374" s="134" t="str">
        <f t="shared" si="73"/>
        <v>-</v>
      </c>
      <c r="J374" s="134" t="str">
        <f t="shared" si="74"/>
        <v/>
      </c>
      <c r="K374" s="119" t="str">
        <f t="shared" si="75"/>
        <v/>
      </c>
      <c r="L374" s="119" t="str">
        <f t="shared" si="76"/>
        <v/>
      </c>
      <c r="M374" s="119">
        <f t="shared" si="85"/>
        <v>0</v>
      </c>
      <c r="N374" s="120" t="str">
        <f t="shared" si="77"/>
        <v/>
      </c>
      <c r="O374" s="119">
        <f t="shared" si="78"/>
        <v>0</v>
      </c>
      <c r="P374" s="119"/>
      <c r="Q374" s="120" t="str">
        <f t="shared" si="79"/>
        <v/>
      </c>
      <c r="R374" s="120" t="str">
        <f t="shared" si="80"/>
        <v/>
      </c>
      <c r="S374" s="119" t="str">
        <f t="shared" si="81"/>
        <v/>
      </c>
      <c r="T374" s="119" t="str">
        <f t="shared" si="82"/>
        <v/>
      </c>
      <c r="U374" s="119" t="str">
        <f t="shared" si="83"/>
        <v/>
      </c>
      <c r="V374" s="119"/>
      <c r="W374" s="140" t="str">
        <f t="shared" si="84"/>
        <v/>
      </c>
    </row>
    <row r="375" spans="1:23" s="58" customFormat="1" ht="60" x14ac:dyDescent="0.3">
      <c r="A375" s="124">
        <v>42543.510439814803</v>
      </c>
      <c r="B375" s="125">
        <v>3.6631944444444398E-2</v>
      </c>
      <c r="C375" s="126">
        <v>85.900000000023297</v>
      </c>
      <c r="D375" s="117" t="s">
        <v>268</v>
      </c>
      <c r="E375" s="117" t="s">
        <v>48</v>
      </c>
      <c r="F375" s="142" t="s">
        <v>42</v>
      </c>
      <c r="G375" s="146" t="s">
        <v>415</v>
      </c>
      <c r="H375" s="134" t="str">
        <f t="shared" si="72"/>
        <v/>
      </c>
      <c r="I375" s="134" t="str">
        <f t="shared" si="73"/>
        <v>-</v>
      </c>
      <c r="J375" s="134" t="str">
        <f t="shared" si="74"/>
        <v/>
      </c>
      <c r="K375" s="119" t="str">
        <f t="shared" si="75"/>
        <v/>
      </c>
      <c r="L375" s="119" t="str">
        <f t="shared" si="76"/>
        <v/>
      </c>
      <c r="M375" s="119">
        <f t="shared" si="85"/>
        <v>0</v>
      </c>
      <c r="N375" s="120" t="str">
        <f t="shared" si="77"/>
        <v/>
      </c>
      <c r="O375" s="119">
        <f t="shared" si="78"/>
        <v>0</v>
      </c>
      <c r="P375" s="119"/>
      <c r="Q375" s="120" t="str">
        <f t="shared" si="79"/>
        <v/>
      </c>
      <c r="R375" s="120" t="str">
        <f t="shared" si="80"/>
        <v/>
      </c>
      <c r="S375" s="119" t="str">
        <f t="shared" si="81"/>
        <v/>
      </c>
      <c r="T375" s="119" t="str">
        <f t="shared" si="82"/>
        <v/>
      </c>
      <c r="U375" s="119" t="str">
        <f t="shared" si="83"/>
        <v/>
      </c>
      <c r="V375" s="119"/>
      <c r="W375" s="140" t="str">
        <f t="shared" si="84"/>
        <v/>
      </c>
    </row>
    <row r="376" spans="1:23" s="58" customFormat="1" ht="45" x14ac:dyDescent="0.3">
      <c r="A376" s="124">
        <v>42543.547071759298</v>
      </c>
      <c r="B376" s="125">
        <v>2.70833333333333E-3</v>
      </c>
      <c r="C376" s="117" t="s">
        <v>42</v>
      </c>
      <c r="D376" s="117" t="s">
        <v>269</v>
      </c>
      <c r="E376" s="117" t="s">
        <v>51</v>
      </c>
      <c r="F376" s="142" t="s">
        <v>42</v>
      </c>
      <c r="G376" s="146" t="s">
        <v>417</v>
      </c>
      <c r="H376" s="134" t="str">
        <f t="shared" si="72"/>
        <v/>
      </c>
      <c r="I376" s="134" t="str">
        <f t="shared" si="73"/>
        <v>-</v>
      </c>
      <c r="J376" s="134" t="str">
        <f t="shared" si="74"/>
        <v/>
      </c>
      <c r="K376" s="119" t="str">
        <f t="shared" si="75"/>
        <v/>
      </c>
      <c r="L376" s="119" t="str">
        <f t="shared" si="76"/>
        <v/>
      </c>
      <c r="M376" s="119">
        <f t="shared" si="85"/>
        <v>0</v>
      </c>
      <c r="N376" s="120" t="str">
        <f t="shared" si="77"/>
        <v/>
      </c>
      <c r="O376" s="119">
        <f t="shared" si="78"/>
        <v>0</v>
      </c>
      <c r="P376" s="119"/>
      <c r="Q376" s="120" t="str">
        <f t="shared" si="79"/>
        <v/>
      </c>
      <c r="R376" s="120" t="str">
        <f t="shared" si="80"/>
        <v/>
      </c>
      <c r="S376" s="119" t="str">
        <f t="shared" si="81"/>
        <v/>
      </c>
      <c r="T376" s="119" t="str">
        <f t="shared" si="82"/>
        <v/>
      </c>
      <c r="U376" s="119" t="str">
        <f t="shared" si="83"/>
        <v/>
      </c>
      <c r="V376" s="119"/>
      <c r="W376" s="140" t="str">
        <f t="shared" si="84"/>
        <v/>
      </c>
    </row>
    <row r="377" spans="1:23" s="58" customFormat="1" ht="45" x14ac:dyDescent="0.3">
      <c r="A377" s="124">
        <v>42543.549780092602</v>
      </c>
      <c r="B377" s="125">
        <v>2.7789351851851898E-2</v>
      </c>
      <c r="C377" s="126">
        <v>61.399999999965097</v>
      </c>
      <c r="D377" s="117" t="s">
        <v>269</v>
      </c>
      <c r="E377" s="117" t="s">
        <v>48</v>
      </c>
      <c r="F377" s="142" t="s">
        <v>42</v>
      </c>
      <c r="G377" s="146" t="s">
        <v>415</v>
      </c>
      <c r="H377" s="134" t="str">
        <f t="shared" si="72"/>
        <v/>
      </c>
      <c r="I377" s="134" t="str">
        <f t="shared" si="73"/>
        <v>-</v>
      </c>
      <c r="J377" s="134" t="str">
        <f t="shared" si="74"/>
        <v/>
      </c>
      <c r="K377" s="119" t="str">
        <f t="shared" si="75"/>
        <v/>
      </c>
      <c r="L377" s="119" t="str">
        <f t="shared" si="76"/>
        <v/>
      </c>
      <c r="M377" s="119">
        <f t="shared" si="85"/>
        <v>0</v>
      </c>
      <c r="N377" s="120" t="str">
        <f t="shared" si="77"/>
        <v/>
      </c>
      <c r="O377" s="119">
        <f t="shared" si="78"/>
        <v>0</v>
      </c>
      <c r="P377" s="119"/>
      <c r="Q377" s="120" t="str">
        <f t="shared" si="79"/>
        <v/>
      </c>
      <c r="R377" s="120" t="str">
        <f t="shared" si="80"/>
        <v/>
      </c>
      <c r="S377" s="119" t="str">
        <f t="shared" si="81"/>
        <v/>
      </c>
      <c r="T377" s="119" t="str">
        <f t="shared" si="82"/>
        <v/>
      </c>
      <c r="U377" s="119" t="str">
        <f t="shared" si="83"/>
        <v/>
      </c>
      <c r="V377" s="119"/>
      <c r="W377" s="140" t="str">
        <f t="shared" si="84"/>
        <v/>
      </c>
    </row>
    <row r="378" spans="1:23" s="58" customFormat="1" ht="60" x14ac:dyDescent="0.3">
      <c r="A378" s="124">
        <v>42543.577569444402</v>
      </c>
      <c r="B378" s="125">
        <v>7.6388888888888904E-4</v>
      </c>
      <c r="C378" s="117" t="s">
        <v>42</v>
      </c>
      <c r="D378" s="117" t="s">
        <v>270</v>
      </c>
      <c r="E378" s="117" t="s">
        <v>73</v>
      </c>
      <c r="F378" s="142" t="s">
        <v>42</v>
      </c>
      <c r="G378" s="146" t="s">
        <v>423</v>
      </c>
      <c r="H378" s="134" t="str">
        <f t="shared" si="72"/>
        <v/>
      </c>
      <c r="I378" s="134" t="str">
        <f t="shared" si="73"/>
        <v>-</v>
      </c>
      <c r="J378" s="134" t="str">
        <f t="shared" si="74"/>
        <v/>
      </c>
      <c r="K378" s="119" t="str">
        <f t="shared" si="75"/>
        <v/>
      </c>
      <c r="L378" s="119" t="str">
        <f t="shared" si="76"/>
        <v/>
      </c>
      <c r="M378" s="119">
        <f t="shared" si="85"/>
        <v>0</v>
      </c>
      <c r="N378" s="120" t="str">
        <f t="shared" si="77"/>
        <v/>
      </c>
      <c r="O378" s="119">
        <f t="shared" si="78"/>
        <v>0</v>
      </c>
      <c r="P378" s="119"/>
      <c r="Q378" s="120" t="str">
        <f t="shared" si="79"/>
        <v/>
      </c>
      <c r="R378" s="120" t="str">
        <f t="shared" si="80"/>
        <v/>
      </c>
      <c r="S378" s="119" t="str">
        <f t="shared" si="81"/>
        <v/>
      </c>
      <c r="T378" s="119" t="str">
        <f t="shared" si="82"/>
        <v/>
      </c>
      <c r="U378" s="119" t="str">
        <f t="shared" si="83"/>
        <v/>
      </c>
      <c r="V378" s="119"/>
      <c r="W378" s="140" t="str">
        <f t="shared" si="84"/>
        <v/>
      </c>
    </row>
    <row r="379" spans="1:23" s="58" customFormat="1" ht="60" x14ac:dyDescent="0.3">
      <c r="A379" s="124">
        <v>42543.578333333302</v>
      </c>
      <c r="B379" s="125">
        <v>2.5231481481481498E-3</v>
      </c>
      <c r="C379" s="126">
        <v>2.6000000000349202</v>
      </c>
      <c r="D379" s="117" t="s">
        <v>270</v>
      </c>
      <c r="E379" s="117" t="s">
        <v>48</v>
      </c>
      <c r="F379" s="142" t="s">
        <v>42</v>
      </c>
      <c r="G379" s="146" t="s">
        <v>415</v>
      </c>
      <c r="H379" s="134" t="str">
        <f t="shared" si="72"/>
        <v/>
      </c>
      <c r="I379" s="134" t="str">
        <f t="shared" si="73"/>
        <v>-</v>
      </c>
      <c r="J379" s="134" t="str">
        <f t="shared" si="74"/>
        <v/>
      </c>
      <c r="K379" s="119" t="str">
        <f t="shared" si="75"/>
        <v/>
      </c>
      <c r="L379" s="119" t="str">
        <f t="shared" si="76"/>
        <v/>
      </c>
      <c r="M379" s="119">
        <f t="shared" si="85"/>
        <v>0</v>
      </c>
      <c r="N379" s="120" t="str">
        <f t="shared" si="77"/>
        <v/>
      </c>
      <c r="O379" s="119">
        <f t="shared" si="78"/>
        <v>0</v>
      </c>
      <c r="P379" s="119"/>
      <c r="Q379" s="120" t="str">
        <f t="shared" si="79"/>
        <v/>
      </c>
      <c r="R379" s="120" t="str">
        <f t="shared" si="80"/>
        <v/>
      </c>
      <c r="S379" s="119" t="str">
        <f t="shared" si="81"/>
        <v/>
      </c>
      <c r="T379" s="119" t="str">
        <f t="shared" si="82"/>
        <v/>
      </c>
      <c r="U379" s="119" t="str">
        <f t="shared" si="83"/>
        <v/>
      </c>
      <c r="V379" s="119"/>
      <c r="W379" s="140" t="str">
        <f t="shared" si="84"/>
        <v/>
      </c>
    </row>
    <row r="380" spans="1:23" s="58" customFormat="1" ht="60" x14ac:dyDescent="0.3">
      <c r="A380" s="124">
        <v>42543.580856481502</v>
      </c>
      <c r="B380" s="125">
        <v>5.9027777777777797E-2</v>
      </c>
      <c r="C380" s="117" t="s">
        <v>42</v>
      </c>
      <c r="D380" s="117" t="s">
        <v>271</v>
      </c>
      <c r="E380" s="117" t="s">
        <v>50</v>
      </c>
      <c r="F380" s="142" t="s">
        <v>42</v>
      </c>
      <c r="G380" s="146" t="s">
        <v>416</v>
      </c>
      <c r="H380" s="134" t="str">
        <f t="shared" si="72"/>
        <v/>
      </c>
      <c r="I380" s="134" t="str">
        <f t="shared" si="73"/>
        <v>-</v>
      </c>
      <c r="J380" s="134" t="str">
        <f t="shared" si="74"/>
        <v/>
      </c>
      <c r="K380" s="119" t="str">
        <f t="shared" si="75"/>
        <v/>
      </c>
      <c r="L380" s="119" t="str">
        <f t="shared" si="76"/>
        <v/>
      </c>
      <c r="M380" s="119">
        <f t="shared" si="85"/>
        <v>0</v>
      </c>
      <c r="N380" s="120" t="str">
        <f t="shared" si="77"/>
        <v/>
      </c>
      <c r="O380" s="119">
        <f t="shared" si="78"/>
        <v>0</v>
      </c>
      <c r="P380" s="119"/>
      <c r="Q380" s="120" t="str">
        <f t="shared" si="79"/>
        <v/>
      </c>
      <c r="R380" s="120" t="str">
        <f t="shared" si="80"/>
        <v/>
      </c>
      <c r="S380" s="119" t="str">
        <f t="shared" si="81"/>
        <v/>
      </c>
      <c r="T380" s="119" t="str">
        <f t="shared" si="82"/>
        <v/>
      </c>
      <c r="U380" s="119" t="str">
        <f t="shared" si="83"/>
        <v/>
      </c>
      <c r="V380" s="119"/>
      <c r="W380" s="140" t="str">
        <f t="shared" si="84"/>
        <v/>
      </c>
    </row>
    <row r="381" spans="1:23" s="58" customFormat="1" ht="105" x14ac:dyDescent="0.3">
      <c r="A381" s="124">
        <v>42543.639884259297</v>
      </c>
      <c r="B381" s="125">
        <v>2.9166666666666698E-3</v>
      </c>
      <c r="C381" s="126">
        <v>0.200000000011642</v>
      </c>
      <c r="D381" s="117" t="s">
        <v>271</v>
      </c>
      <c r="E381" s="117" t="s">
        <v>63</v>
      </c>
      <c r="F381" s="142" t="s">
        <v>272</v>
      </c>
      <c r="G381" s="146" t="s">
        <v>473</v>
      </c>
      <c r="H381" s="134" t="str">
        <f t="shared" si="72"/>
        <v/>
      </c>
      <c r="I381" s="134" t="str">
        <f t="shared" si="73"/>
        <v>-</v>
      </c>
      <c r="J381" s="134" t="str">
        <f t="shared" si="74"/>
        <v/>
      </c>
      <c r="K381" s="119" t="str">
        <f t="shared" si="75"/>
        <v/>
      </c>
      <c r="L381" s="119" t="str">
        <f t="shared" si="76"/>
        <v/>
      </c>
      <c r="M381" s="119">
        <f t="shared" si="85"/>
        <v>2</v>
      </c>
      <c r="N381" s="120" t="str">
        <f t="shared" si="77"/>
        <v/>
      </c>
      <c r="O381" s="119">
        <f t="shared" si="78"/>
        <v>0</v>
      </c>
      <c r="P381" s="119"/>
      <c r="Q381" s="120" t="str">
        <f t="shared" si="79"/>
        <v/>
      </c>
      <c r="R381" s="120" t="str">
        <f t="shared" si="80"/>
        <v/>
      </c>
      <c r="S381" s="119" t="str">
        <f t="shared" si="81"/>
        <v/>
      </c>
      <c r="T381" s="119" t="str">
        <f t="shared" si="82"/>
        <v/>
      </c>
      <c r="U381" s="119" t="str">
        <f t="shared" si="83"/>
        <v/>
      </c>
      <c r="V381" s="119"/>
      <c r="W381" s="140" t="str">
        <f t="shared" si="84"/>
        <v/>
      </c>
    </row>
    <row r="382" spans="1:23" s="58" customFormat="1" ht="60" x14ac:dyDescent="0.3">
      <c r="A382" s="124">
        <v>42543.642800925903</v>
      </c>
      <c r="B382" s="125">
        <v>2.7824074074074098E-2</v>
      </c>
      <c r="C382" s="126">
        <v>40.899999999965097</v>
      </c>
      <c r="D382" s="117" t="s">
        <v>271</v>
      </c>
      <c r="E382" s="117" t="s">
        <v>48</v>
      </c>
      <c r="F382" s="142" t="s">
        <v>42</v>
      </c>
      <c r="G382" s="146" t="s">
        <v>415</v>
      </c>
      <c r="H382" s="134" t="str">
        <f t="shared" si="72"/>
        <v/>
      </c>
      <c r="I382" s="134" t="str">
        <f t="shared" si="73"/>
        <v>-</v>
      </c>
      <c r="J382" s="134" t="str">
        <f t="shared" si="74"/>
        <v/>
      </c>
      <c r="K382" s="119" t="str">
        <f t="shared" si="75"/>
        <v/>
      </c>
      <c r="L382" s="119" t="str">
        <f t="shared" si="76"/>
        <v/>
      </c>
      <c r="M382" s="119">
        <f t="shared" si="85"/>
        <v>0</v>
      </c>
      <c r="N382" s="120" t="str">
        <f t="shared" si="77"/>
        <v/>
      </c>
      <c r="O382" s="119">
        <f t="shared" si="78"/>
        <v>0</v>
      </c>
      <c r="P382" s="119"/>
      <c r="Q382" s="120" t="str">
        <f t="shared" si="79"/>
        <v/>
      </c>
      <c r="R382" s="120" t="str">
        <f t="shared" si="80"/>
        <v/>
      </c>
      <c r="S382" s="119" t="str">
        <f t="shared" si="81"/>
        <v/>
      </c>
      <c r="T382" s="119" t="str">
        <f t="shared" si="82"/>
        <v/>
      </c>
      <c r="U382" s="119" t="str">
        <f t="shared" si="83"/>
        <v/>
      </c>
      <c r="V382" s="119"/>
      <c r="W382" s="140" t="str">
        <f t="shared" si="84"/>
        <v/>
      </c>
    </row>
    <row r="383" spans="1:23" s="58" customFormat="1" ht="75" x14ac:dyDescent="0.3">
      <c r="A383" s="124">
        <v>42543.670624999999</v>
      </c>
      <c r="B383" s="125">
        <v>3.3240740740740703E-2</v>
      </c>
      <c r="C383" s="126">
        <v>0.100000000034925</v>
      </c>
      <c r="D383" s="117" t="s">
        <v>273</v>
      </c>
      <c r="E383" s="117" t="s">
        <v>50</v>
      </c>
      <c r="F383" s="142" t="s">
        <v>42</v>
      </c>
      <c r="G383" s="146" t="s">
        <v>416</v>
      </c>
      <c r="H383" s="134" t="str">
        <f t="shared" si="72"/>
        <v/>
      </c>
      <c r="I383" s="134" t="str">
        <f t="shared" si="73"/>
        <v>-</v>
      </c>
      <c r="J383" s="134" t="str">
        <f t="shared" si="74"/>
        <v/>
      </c>
      <c r="K383" s="119" t="str">
        <f t="shared" si="75"/>
        <v/>
      </c>
      <c r="L383" s="119" t="str">
        <f t="shared" si="76"/>
        <v/>
      </c>
      <c r="M383" s="119">
        <f t="shared" si="85"/>
        <v>0</v>
      </c>
      <c r="N383" s="120" t="str">
        <f t="shared" si="77"/>
        <v/>
      </c>
      <c r="O383" s="119">
        <f t="shared" si="78"/>
        <v>0</v>
      </c>
      <c r="P383" s="119"/>
      <c r="Q383" s="120" t="str">
        <f t="shared" si="79"/>
        <v/>
      </c>
      <c r="R383" s="120" t="str">
        <f t="shared" si="80"/>
        <v/>
      </c>
      <c r="S383" s="119" t="str">
        <f t="shared" si="81"/>
        <v/>
      </c>
      <c r="T383" s="119" t="str">
        <f t="shared" si="82"/>
        <v/>
      </c>
      <c r="U383" s="119" t="str">
        <f t="shared" si="83"/>
        <v/>
      </c>
      <c r="V383" s="119"/>
      <c r="W383" s="140" t="str">
        <f t="shared" si="84"/>
        <v/>
      </c>
    </row>
    <row r="384" spans="1:23" s="58" customFormat="1" ht="150" x14ac:dyDescent="0.3">
      <c r="A384" s="124">
        <v>42543.703865740703</v>
      </c>
      <c r="B384" s="125">
        <v>1.2175925925925901E-2</v>
      </c>
      <c r="C384" s="126">
        <v>9.9999999976716894E-2</v>
      </c>
      <c r="D384" s="117" t="s">
        <v>273</v>
      </c>
      <c r="E384" s="117" t="s">
        <v>63</v>
      </c>
      <c r="F384" s="142" t="s">
        <v>274</v>
      </c>
      <c r="G384" s="146" t="s">
        <v>474</v>
      </c>
      <c r="H384" s="134" t="str">
        <f t="shared" si="72"/>
        <v/>
      </c>
      <c r="I384" s="134" t="str">
        <f t="shared" si="73"/>
        <v>-</v>
      </c>
      <c r="J384" s="134" t="str">
        <f t="shared" si="74"/>
        <v/>
      </c>
      <c r="K384" s="119" t="str">
        <f t="shared" si="75"/>
        <v/>
      </c>
      <c r="L384" s="119" t="str">
        <f t="shared" si="76"/>
        <v/>
      </c>
      <c r="M384" s="119">
        <f t="shared" si="85"/>
        <v>1</v>
      </c>
      <c r="N384" s="120" t="str">
        <f t="shared" si="77"/>
        <v/>
      </c>
      <c r="O384" s="119">
        <f t="shared" si="78"/>
        <v>0</v>
      </c>
      <c r="P384" s="119"/>
      <c r="Q384" s="120" t="str">
        <f t="shared" si="79"/>
        <v/>
      </c>
      <c r="R384" s="120" t="str">
        <f t="shared" si="80"/>
        <v/>
      </c>
      <c r="S384" s="119" t="str">
        <f t="shared" si="81"/>
        <v/>
      </c>
      <c r="T384" s="119" t="str">
        <f t="shared" si="82"/>
        <v/>
      </c>
      <c r="U384" s="119" t="str">
        <f t="shared" si="83"/>
        <v/>
      </c>
      <c r="V384" s="119"/>
      <c r="W384" s="140" t="str">
        <f t="shared" si="84"/>
        <v/>
      </c>
    </row>
    <row r="385" spans="1:23" s="58" customFormat="1" ht="60" x14ac:dyDescent="0.3">
      <c r="A385" s="124">
        <v>42543.716041666703</v>
      </c>
      <c r="B385" s="125">
        <v>1.50462962962963E-4</v>
      </c>
      <c r="C385" s="117" t="s">
        <v>42</v>
      </c>
      <c r="D385" s="117" t="s">
        <v>275</v>
      </c>
      <c r="E385" s="117" t="s">
        <v>48</v>
      </c>
      <c r="F385" s="142" t="s">
        <v>42</v>
      </c>
      <c r="G385" s="146" t="s">
        <v>415</v>
      </c>
      <c r="H385" s="134" t="str">
        <f t="shared" si="72"/>
        <v/>
      </c>
      <c r="I385" s="134" t="str">
        <f t="shared" si="73"/>
        <v>-</v>
      </c>
      <c r="J385" s="134" t="str">
        <f t="shared" si="74"/>
        <v/>
      </c>
      <c r="K385" s="119" t="str">
        <f t="shared" si="75"/>
        <v/>
      </c>
      <c r="L385" s="119" t="str">
        <f t="shared" si="76"/>
        <v/>
      </c>
      <c r="M385" s="119">
        <f t="shared" si="85"/>
        <v>0</v>
      </c>
      <c r="N385" s="120" t="str">
        <f t="shared" si="77"/>
        <v/>
      </c>
      <c r="O385" s="119">
        <f t="shared" si="78"/>
        <v>0</v>
      </c>
      <c r="P385" s="119"/>
      <c r="Q385" s="120" t="str">
        <f t="shared" si="79"/>
        <v/>
      </c>
      <c r="R385" s="120" t="str">
        <f t="shared" si="80"/>
        <v/>
      </c>
      <c r="S385" s="119" t="str">
        <f t="shared" si="81"/>
        <v/>
      </c>
      <c r="T385" s="119" t="str">
        <f t="shared" si="82"/>
        <v/>
      </c>
      <c r="U385" s="119" t="str">
        <f t="shared" si="83"/>
        <v/>
      </c>
      <c r="V385" s="119"/>
      <c r="W385" s="140" t="str">
        <f t="shared" si="84"/>
        <v/>
      </c>
    </row>
    <row r="386" spans="1:23" s="58" customFormat="1" ht="60" x14ac:dyDescent="0.3">
      <c r="A386" s="124">
        <v>42543.716192129599</v>
      </c>
      <c r="B386" s="125">
        <v>1.86342592592593E-3</v>
      </c>
      <c r="C386" s="126">
        <v>9.9999999976716894E-2</v>
      </c>
      <c r="D386" s="117" t="s">
        <v>275</v>
      </c>
      <c r="E386" s="117" t="s">
        <v>50</v>
      </c>
      <c r="F386" s="142" t="s">
        <v>42</v>
      </c>
      <c r="G386" s="146" t="s">
        <v>416</v>
      </c>
      <c r="H386" s="134" t="str">
        <f t="shared" si="72"/>
        <v/>
      </c>
      <c r="I386" s="134" t="str">
        <f t="shared" si="73"/>
        <v>-</v>
      </c>
      <c r="J386" s="134" t="str">
        <f t="shared" si="74"/>
        <v/>
      </c>
      <c r="K386" s="119" t="str">
        <f t="shared" si="75"/>
        <v/>
      </c>
      <c r="L386" s="119" t="str">
        <f t="shared" si="76"/>
        <v/>
      </c>
      <c r="M386" s="119">
        <f t="shared" si="85"/>
        <v>0</v>
      </c>
      <c r="N386" s="120" t="str">
        <f t="shared" si="77"/>
        <v/>
      </c>
      <c r="O386" s="119">
        <f t="shared" si="78"/>
        <v>0</v>
      </c>
      <c r="P386" s="119"/>
      <c r="Q386" s="120" t="str">
        <f t="shared" si="79"/>
        <v/>
      </c>
      <c r="R386" s="120" t="str">
        <f t="shared" si="80"/>
        <v/>
      </c>
      <c r="S386" s="119" t="str">
        <f t="shared" si="81"/>
        <v/>
      </c>
      <c r="T386" s="119" t="str">
        <f t="shared" si="82"/>
        <v/>
      </c>
      <c r="U386" s="119" t="str">
        <f t="shared" si="83"/>
        <v/>
      </c>
      <c r="V386" s="119"/>
      <c r="W386" s="140" t="str">
        <f t="shared" si="84"/>
        <v/>
      </c>
    </row>
    <row r="387" spans="1:23" s="58" customFormat="1" ht="60" x14ac:dyDescent="0.3">
      <c r="A387" s="124">
        <v>42543.718055555597</v>
      </c>
      <c r="B387" s="125">
        <v>6.3865740740740695E-2</v>
      </c>
      <c r="C387" s="126">
        <v>133.5</v>
      </c>
      <c r="D387" s="117" t="s">
        <v>275</v>
      </c>
      <c r="E387" s="117" t="s">
        <v>48</v>
      </c>
      <c r="F387" s="142" t="s">
        <v>42</v>
      </c>
      <c r="G387" s="146" t="s">
        <v>415</v>
      </c>
      <c r="H387" s="134" t="str">
        <f t="shared" ref="H387:H450" si="86">IF(ISERROR(SEARCH("ATTENTE",$G387)),"",$B387)</f>
        <v/>
      </c>
      <c r="I387" s="134" t="str">
        <f t="shared" ref="I387:I450" si="87">IF(COUNTIF($G387,"*Formation*")+COUNTIF(G387,"*travail de cours*")+COUNTIF(G387,"*réunion*")+COUNTIF(G387,"*escorte routière*")+COUNTIF(G387,"*courte distance*")&gt;0,B387,"-")</f>
        <v>-</v>
      </c>
      <c r="J387" s="134" t="str">
        <f t="shared" ref="J387:J450" si="88">IF(ISERROR(SEARCH("superload: True",$G387)),"",$B387)</f>
        <v/>
      </c>
      <c r="K387" s="119" t="str">
        <f t="shared" ref="K387:K450" si="89">IF(ISERROR(SEARCH("Douane: True",$G387)),"",1)</f>
        <v/>
      </c>
      <c r="L387" s="119" t="str">
        <f t="shared" ref="L387:L450" si="90">IF(ISERROR(SEARCH("transport explosif",$G387)),"",1)</f>
        <v/>
      </c>
      <c r="M387" s="119">
        <f t="shared" si="85"/>
        <v>0</v>
      </c>
      <c r="N387" s="120" t="str">
        <f t="shared" ref="N387:N450" si="91">IF(ISERROR(SEARCH("TWIC: True",$G387)),"",1)</f>
        <v/>
      </c>
      <c r="O387" s="119">
        <f t="shared" ref="O387:O450" si="92">IFERROR(MID($G387,FIND("Largeur pi-po",$G387,1)+14,FIND("Longueur pi-po",$G387,1)-FIND("Largeur pi-po",$G387,1)-14),)</f>
        <v>0</v>
      </c>
      <c r="P387" s="119"/>
      <c r="Q387" s="120" t="str">
        <f t="shared" ref="Q387:Q450" si="93">IF(ISERROR(SEARCH("Surdimensionné",$G387)),"",1)</f>
        <v/>
      </c>
      <c r="R387" s="120" t="str">
        <f t="shared" ref="R387:R450" si="94">IF(ISERROR(SEARCH("PRIME N.Y:True",$G387)),"",1)</f>
        <v/>
      </c>
      <c r="S387" s="119" t="str">
        <f t="shared" ref="S387:S450" si="95">IF(ISERROR(SEARCH("Journée non complète",$G387)),"",1)</f>
        <v/>
      </c>
      <c r="T387" s="119" t="str">
        <f t="shared" ref="T387:T450" si="96">IF(ISERROR(SEARCH("1 Journée compète semaine",$G387)),"",1)</f>
        <v/>
      </c>
      <c r="U387" s="119" t="str">
        <f t="shared" ref="U387:U450" si="97">IF(ISERROR(SEARCH("Fin de semaine",$G387)),"",1)</f>
        <v/>
      </c>
      <c r="V387" s="119"/>
      <c r="W387" s="140" t="str">
        <f t="shared" ref="W387:W450" si="98">IF(ISERROR(SEARCH("Voyage:Oversize",$G387)),"",C387)</f>
        <v/>
      </c>
    </row>
    <row r="388" spans="1:23" s="58" customFormat="1" ht="60" x14ac:dyDescent="0.3">
      <c r="A388" s="124">
        <v>42543.7819212963</v>
      </c>
      <c r="B388" s="125">
        <v>7.9629629629629599E-3</v>
      </c>
      <c r="C388" s="117" t="s">
        <v>42</v>
      </c>
      <c r="D388" s="117" t="s">
        <v>94</v>
      </c>
      <c r="E388" s="117" t="s">
        <v>50</v>
      </c>
      <c r="F388" s="142" t="s">
        <v>42</v>
      </c>
      <c r="G388" s="146" t="s">
        <v>416</v>
      </c>
      <c r="H388" s="134" t="str">
        <f t="shared" si="86"/>
        <v/>
      </c>
      <c r="I388" s="134" t="str">
        <f t="shared" si="87"/>
        <v>-</v>
      </c>
      <c r="J388" s="134" t="str">
        <f t="shared" si="88"/>
        <v/>
      </c>
      <c r="K388" s="119" t="str">
        <f t="shared" si="89"/>
        <v/>
      </c>
      <c r="L388" s="119" t="str">
        <f t="shared" si="90"/>
        <v/>
      </c>
      <c r="M388" s="119">
        <f t="shared" si="85"/>
        <v>0</v>
      </c>
      <c r="N388" s="120" t="str">
        <f t="shared" si="91"/>
        <v/>
      </c>
      <c r="O388" s="119">
        <f t="shared" si="92"/>
        <v>0</v>
      </c>
      <c r="P388" s="119"/>
      <c r="Q388" s="120" t="str">
        <f t="shared" si="93"/>
        <v/>
      </c>
      <c r="R388" s="120" t="str">
        <f t="shared" si="94"/>
        <v/>
      </c>
      <c r="S388" s="119" t="str">
        <f t="shared" si="95"/>
        <v/>
      </c>
      <c r="T388" s="119" t="str">
        <f t="shared" si="96"/>
        <v/>
      </c>
      <c r="U388" s="119" t="str">
        <f t="shared" si="97"/>
        <v/>
      </c>
      <c r="V388" s="119"/>
      <c r="W388" s="140" t="str">
        <f t="shared" si="98"/>
        <v/>
      </c>
    </row>
    <row r="389" spans="1:23" s="58" customFormat="1" ht="150" x14ac:dyDescent="0.3">
      <c r="A389" s="124">
        <v>42543.789884259299</v>
      </c>
      <c r="B389" s="125">
        <v>8.4027777777777798E-3</v>
      </c>
      <c r="C389" s="126">
        <v>0.100000000034925</v>
      </c>
      <c r="D389" s="117" t="s">
        <v>94</v>
      </c>
      <c r="E389" s="117" t="s">
        <v>60</v>
      </c>
      <c r="F389" s="142" t="s">
        <v>276</v>
      </c>
      <c r="G389" s="146" t="s">
        <v>475</v>
      </c>
      <c r="H389" s="134" t="str">
        <f t="shared" si="86"/>
        <v/>
      </c>
      <c r="I389" s="134" t="str">
        <f t="shared" si="87"/>
        <v>-</v>
      </c>
      <c r="J389" s="134" t="str">
        <f t="shared" si="88"/>
        <v/>
      </c>
      <c r="K389" s="119" t="str">
        <f t="shared" si="89"/>
        <v/>
      </c>
      <c r="L389" s="119" t="str">
        <f t="shared" si="90"/>
        <v/>
      </c>
      <c r="M389" s="119">
        <f t="shared" si="85"/>
        <v>0</v>
      </c>
      <c r="N389" s="120" t="str">
        <f t="shared" si="91"/>
        <v/>
      </c>
      <c r="O389" s="119">
        <f t="shared" si="92"/>
        <v>0</v>
      </c>
      <c r="P389" s="119"/>
      <c r="Q389" s="120" t="str">
        <f t="shared" si="93"/>
        <v/>
      </c>
      <c r="R389" s="120" t="str">
        <f t="shared" si="94"/>
        <v/>
      </c>
      <c r="S389" s="119" t="str">
        <f t="shared" si="95"/>
        <v/>
      </c>
      <c r="T389" s="119" t="str">
        <f t="shared" si="96"/>
        <v/>
      </c>
      <c r="U389" s="119" t="str">
        <f t="shared" si="97"/>
        <v/>
      </c>
      <c r="V389" s="119"/>
      <c r="W389" s="140" t="str">
        <f t="shared" si="98"/>
        <v/>
      </c>
    </row>
    <row r="390" spans="1:23" s="58" customFormat="1" ht="60" x14ac:dyDescent="0.3">
      <c r="A390" s="124">
        <v>42543.798287037003</v>
      </c>
      <c r="B390" s="125">
        <v>1.2962962962962999E-3</v>
      </c>
      <c r="C390" s="126">
        <v>0.39999999996507501</v>
      </c>
      <c r="D390" s="117" t="s">
        <v>94</v>
      </c>
      <c r="E390" s="117" t="s">
        <v>48</v>
      </c>
      <c r="F390" s="142" t="s">
        <v>42</v>
      </c>
      <c r="G390" s="146" t="s">
        <v>415</v>
      </c>
      <c r="H390" s="134" t="str">
        <f t="shared" si="86"/>
        <v/>
      </c>
      <c r="I390" s="134" t="str">
        <f t="shared" si="87"/>
        <v>-</v>
      </c>
      <c r="J390" s="134" t="str">
        <f t="shared" si="88"/>
        <v/>
      </c>
      <c r="K390" s="119" t="str">
        <f t="shared" si="89"/>
        <v/>
      </c>
      <c r="L390" s="119" t="str">
        <f t="shared" si="90"/>
        <v/>
      </c>
      <c r="M390" s="119">
        <f t="shared" si="85"/>
        <v>0</v>
      </c>
      <c r="N390" s="120" t="str">
        <f t="shared" si="91"/>
        <v/>
      </c>
      <c r="O390" s="119">
        <f t="shared" si="92"/>
        <v>0</v>
      </c>
      <c r="P390" s="119"/>
      <c r="Q390" s="120" t="str">
        <f t="shared" si="93"/>
        <v/>
      </c>
      <c r="R390" s="120" t="str">
        <f t="shared" si="94"/>
        <v/>
      </c>
      <c r="S390" s="119" t="str">
        <f t="shared" si="95"/>
        <v/>
      </c>
      <c r="T390" s="119" t="str">
        <f t="shared" si="96"/>
        <v/>
      </c>
      <c r="U390" s="119" t="str">
        <f t="shared" si="97"/>
        <v/>
      </c>
      <c r="V390" s="119"/>
      <c r="W390" s="140" t="str">
        <f t="shared" si="98"/>
        <v/>
      </c>
    </row>
    <row r="391" spans="1:23" s="58" customFormat="1" ht="45" x14ac:dyDescent="0.3">
      <c r="A391" s="124">
        <v>42543.799583333297</v>
      </c>
      <c r="B391" s="125">
        <v>1.18402777777778E-2</v>
      </c>
      <c r="C391" s="117" t="s">
        <v>42</v>
      </c>
      <c r="D391" s="117" t="s">
        <v>277</v>
      </c>
      <c r="E391" s="117" t="s">
        <v>50</v>
      </c>
      <c r="F391" s="142" t="s">
        <v>42</v>
      </c>
      <c r="G391" s="146" t="s">
        <v>416</v>
      </c>
      <c r="H391" s="134" t="str">
        <f t="shared" si="86"/>
        <v/>
      </c>
      <c r="I391" s="134" t="str">
        <f t="shared" si="87"/>
        <v>-</v>
      </c>
      <c r="J391" s="134" t="str">
        <f t="shared" si="88"/>
        <v/>
      </c>
      <c r="K391" s="119" t="str">
        <f t="shared" si="89"/>
        <v/>
      </c>
      <c r="L391" s="119" t="str">
        <f t="shared" si="90"/>
        <v/>
      </c>
      <c r="M391" s="119">
        <f t="shared" si="85"/>
        <v>0</v>
      </c>
      <c r="N391" s="120" t="str">
        <f t="shared" si="91"/>
        <v/>
      </c>
      <c r="O391" s="119">
        <f t="shared" si="92"/>
        <v>0</v>
      </c>
      <c r="P391" s="119"/>
      <c r="Q391" s="120" t="str">
        <f t="shared" si="93"/>
        <v/>
      </c>
      <c r="R391" s="120" t="str">
        <f t="shared" si="94"/>
        <v/>
      </c>
      <c r="S391" s="119" t="str">
        <f t="shared" si="95"/>
        <v/>
      </c>
      <c r="T391" s="119" t="str">
        <f t="shared" si="96"/>
        <v/>
      </c>
      <c r="U391" s="119" t="str">
        <f t="shared" si="97"/>
        <v/>
      </c>
      <c r="V391" s="119"/>
      <c r="W391" s="140" t="str">
        <f t="shared" si="98"/>
        <v/>
      </c>
    </row>
    <row r="392" spans="1:23" s="58" customFormat="1" ht="45" x14ac:dyDescent="0.3">
      <c r="A392" s="124">
        <v>42543.8114236111</v>
      </c>
      <c r="B392" s="125">
        <v>4.4074074074074099E-2</v>
      </c>
      <c r="C392" s="126">
        <v>101.700000000012</v>
      </c>
      <c r="D392" s="117" t="s">
        <v>277</v>
      </c>
      <c r="E392" s="117" t="s">
        <v>48</v>
      </c>
      <c r="F392" s="142" t="s">
        <v>42</v>
      </c>
      <c r="G392" s="146" t="s">
        <v>415</v>
      </c>
      <c r="H392" s="134" t="str">
        <f t="shared" si="86"/>
        <v/>
      </c>
      <c r="I392" s="134" t="str">
        <f t="shared" si="87"/>
        <v>-</v>
      </c>
      <c r="J392" s="134" t="str">
        <f t="shared" si="88"/>
        <v/>
      </c>
      <c r="K392" s="119" t="str">
        <f t="shared" si="89"/>
        <v/>
      </c>
      <c r="L392" s="119" t="str">
        <f t="shared" si="90"/>
        <v/>
      </c>
      <c r="M392" s="119">
        <f t="shared" si="85"/>
        <v>0</v>
      </c>
      <c r="N392" s="120" t="str">
        <f t="shared" si="91"/>
        <v/>
      </c>
      <c r="O392" s="119">
        <f t="shared" si="92"/>
        <v>0</v>
      </c>
      <c r="P392" s="119"/>
      <c r="Q392" s="120" t="str">
        <f t="shared" si="93"/>
        <v/>
      </c>
      <c r="R392" s="120" t="str">
        <f t="shared" si="94"/>
        <v/>
      </c>
      <c r="S392" s="119" t="str">
        <f t="shared" si="95"/>
        <v/>
      </c>
      <c r="T392" s="119" t="str">
        <f t="shared" si="96"/>
        <v/>
      </c>
      <c r="U392" s="119" t="str">
        <f t="shared" si="97"/>
        <v/>
      </c>
      <c r="V392" s="119"/>
      <c r="W392" s="140" t="str">
        <f t="shared" si="98"/>
        <v/>
      </c>
    </row>
    <row r="393" spans="1:23" s="58" customFormat="1" ht="60" x14ac:dyDescent="0.3">
      <c r="A393" s="124">
        <v>42543.855497685203</v>
      </c>
      <c r="B393" s="125">
        <v>1.10532407407407E-2</v>
      </c>
      <c r="C393" s="117" t="s">
        <v>42</v>
      </c>
      <c r="D393" s="117" t="s">
        <v>278</v>
      </c>
      <c r="E393" s="117" t="s">
        <v>126</v>
      </c>
      <c r="F393" s="142" t="s">
        <v>127</v>
      </c>
      <c r="G393" s="146" t="s">
        <v>437</v>
      </c>
      <c r="H393" s="134" t="str">
        <f t="shared" si="86"/>
        <v/>
      </c>
      <c r="I393" s="134" t="str">
        <f t="shared" si="87"/>
        <v>-</v>
      </c>
      <c r="J393" s="134" t="str">
        <f t="shared" si="88"/>
        <v/>
      </c>
      <c r="K393" s="119" t="str">
        <f t="shared" si="89"/>
        <v/>
      </c>
      <c r="L393" s="119" t="str">
        <f t="shared" si="90"/>
        <v/>
      </c>
      <c r="M393" s="119">
        <f t="shared" si="85"/>
        <v>0</v>
      </c>
      <c r="N393" s="120" t="str">
        <f t="shared" si="91"/>
        <v/>
      </c>
      <c r="O393" s="119">
        <f t="shared" si="92"/>
        <v>0</v>
      </c>
      <c r="P393" s="119"/>
      <c r="Q393" s="120" t="str">
        <f t="shared" si="93"/>
        <v/>
      </c>
      <c r="R393" s="120" t="str">
        <f t="shared" si="94"/>
        <v/>
      </c>
      <c r="S393" s="119" t="str">
        <f t="shared" si="95"/>
        <v/>
      </c>
      <c r="T393" s="119" t="str">
        <f t="shared" si="96"/>
        <v/>
      </c>
      <c r="U393" s="119" t="str">
        <f t="shared" si="97"/>
        <v/>
      </c>
      <c r="V393" s="119"/>
      <c r="W393" s="140" t="str">
        <f t="shared" si="98"/>
        <v/>
      </c>
    </row>
    <row r="394" spans="1:23" s="58" customFormat="1" ht="60" x14ac:dyDescent="0.3">
      <c r="A394" s="124">
        <v>42543.866550925901</v>
      </c>
      <c r="B394" s="125">
        <v>0.133449074074074</v>
      </c>
      <c r="C394" s="117" t="s">
        <v>42</v>
      </c>
      <c r="D394" s="117" t="s">
        <v>278</v>
      </c>
      <c r="E394" s="117" t="s">
        <v>56</v>
      </c>
      <c r="F394" s="142" t="s">
        <v>42</v>
      </c>
      <c r="G394" s="146" t="s">
        <v>418</v>
      </c>
      <c r="H394" s="134" t="str">
        <f t="shared" si="86"/>
        <v/>
      </c>
      <c r="I394" s="134" t="str">
        <f t="shared" si="87"/>
        <v>-</v>
      </c>
      <c r="J394" s="134" t="str">
        <f t="shared" si="88"/>
        <v/>
      </c>
      <c r="K394" s="119" t="str">
        <f t="shared" si="89"/>
        <v/>
      </c>
      <c r="L394" s="119" t="str">
        <f t="shared" si="90"/>
        <v/>
      </c>
      <c r="M394" s="119">
        <f t="shared" si="85"/>
        <v>0</v>
      </c>
      <c r="N394" s="120" t="str">
        <f t="shared" si="91"/>
        <v/>
      </c>
      <c r="O394" s="119">
        <f t="shared" si="92"/>
        <v>0</v>
      </c>
      <c r="P394" s="119"/>
      <c r="Q394" s="120" t="str">
        <f t="shared" si="93"/>
        <v/>
      </c>
      <c r="R394" s="120" t="str">
        <f t="shared" si="94"/>
        <v/>
      </c>
      <c r="S394" s="119" t="str">
        <f t="shared" si="95"/>
        <v/>
      </c>
      <c r="T394" s="119" t="str">
        <f t="shared" si="96"/>
        <v/>
      </c>
      <c r="U394" s="119" t="str">
        <f t="shared" si="97"/>
        <v/>
      </c>
      <c r="V394" s="119"/>
      <c r="W394" s="140" t="str">
        <f t="shared" si="98"/>
        <v/>
      </c>
    </row>
    <row r="395" spans="1:23" s="58" customFormat="1" ht="18.75" x14ac:dyDescent="0.3">
      <c r="A395" s="127" t="s">
        <v>57</v>
      </c>
      <c r="B395" s="117" t="s">
        <v>57</v>
      </c>
      <c r="C395" s="117" t="s">
        <v>58</v>
      </c>
      <c r="D395" s="117"/>
      <c r="E395" s="117"/>
      <c r="F395" s="142"/>
      <c r="G395" s="146" t="s">
        <v>419</v>
      </c>
      <c r="H395" s="134" t="str">
        <f t="shared" si="86"/>
        <v/>
      </c>
      <c r="I395" s="134" t="str">
        <f t="shared" si="87"/>
        <v>-</v>
      </c>
      <c r="J395" s="134" t="str">
        <f t="shared" si="88"/>
        <v/>
      </c>
      <c r="K395" s="119" t="str">
        <f t="shared" si="89"/>
        <v/>
      </c>
      <c r="L395" s="119" t="str">
        <f t="shared" si="90"/>
        <v/>
      </c>
      <c r="M395" s="119">
        <f t="shared" si="85"/>
        <v>0</v>
      </c>
      <c r="N395" s="120" t="str">
        <f t="shared" si="91"/>
        <v/>
      </c>
      <c r="O395" s="119">
        <f t="shared" si="92"/>
        <v>0</v>
      </c>
      <c r="P395" s="119"/>
      <c r="Q395" s="120" t="str">
        <f t="shared" si="93"/>
        <v/>
      </c>
      <c r="R395" s="120" t="str">
        <f t="shared" si="94"/>
        <v/>
      </c>
      <c r="S395" s="119" t="str">
        <f t="shared" si="95"/>
        <v/>
      </c>
      <c r="T395" s="119" t="str">
        <f t="shared" si="96"/>
        <v/>
      </c>
      <c r="U395" s="119" t="str">
        <f t="shared" si="97"/>
        <v/>
      </c>
      <c r="V395" s="119"/>
      <c r="W395" s="140" t="str">
        <f t="shared" si="98"/>
        <v/>
      </c>
    </row>
    <row r="396" spans="1:23" s="58" customFormat="1" ht="60" x14ac:dyDescent="0.3">
      <c r="A396" s="124">
        <v>42544.210069444402</v>
      </c>
      <c r="B396" s="125">
        <v>1.8518518518518501E-4</v>
      </c>
      <c r="C396" s="117" t="s">
        <v>42</v>
      </c>
      <c r="D396" s="117" t="s">
        <v>278</v>
      </c>
      <c r="E396" s="117" t="s">
        <v>46</v>
      </c>
      <c r="F396" s="142" t="s">
        <v>235</v>
      </c>
      <c r="G396" s="146" t="s">
        <v>465</v>
      </c>
      <c r="H396" s="134" t="str">
        <f t="shared" si="86"/>
        <v/>
      </c>
      <c r="I396" s="134" t="str">
        <f t="shared" si="87"/>
        <v>-</v>
      </c>
      <c r="J396" s="134" t="str">
        <f t="shared" si="88"/>
        <v/>
      </c>
      <c r="K396" s="119" t="str">
        <f t="shared" si="89"/>
        <v/>
      </c>
      <c r="L396" s="119" t="str">
        <f t="shared" si="90"/>
        <v/>
      </c>
      <c r="M396" s="119">
        <f t="shared" si="85"/>
        <v>0</v>
      </c>
      <c r="N396" s="120" t="str">
        <f t="shared" si="91"/>
        <v/>
      </c>
      <c r="O396" s="119">
        <f t="shared" si="92"/>
        <v>0</v>
      </c>
      <c r="P396" s="119"/>
      <c r="Q396" s="120" t="str">
        <f t="shared" si="93"/>
        <v/>
      </c>
      <c r="R396" s="120" t="str">
        <f t="shared" si="94"/>
        <v/>
      </c>
      <c r="S396" s="119" t="str">
        <f t="shared" si="95"/>
        <v/>
      </c>
      <c r="T396" s="119" t="str">
        <f t="shared" si="96"/>
        <v/>
      </c>
      <c r="U396" s="119" t="str">
        <f t="shared" si="97"/>
        <v/>
      </c>
      <c r="V396" s="119"/>
      <c r="W396" s="140" t="str">
        <f t="shared" si="98"/>
        <v/>
      </c>
    </row>
    <row r="397" spans="1:23" s="58" customFormat="1" ht="60" x14ac:dyDescent="0.3">
      <c r="A397" s="124">
        <v>42544.210254629601</v>
      </c>
      <c r="B397" s="125">
        <v>1.52314814814815E-2</v>
      </c>
      <c r="C397" s="126">
        <v>0.19999999995343401</v>
      </c>
      <c r="D397" s="117" t="s">
        <v>278</v>
      </c>
      <c r="E397" s="117" t="s">
        <v>46</v>
      </c>
      <c r="F397" s="142" t="s">
        <v>234</v>
      </c>
      <c r="G397" s="146" t="s">
        <v>466</v>
      </c>
      <c r="H397" s="134" t="str">
        <f t="shared" si="86"/>
        <v/>
      </c>
      <c r="I397" s="134" t="str">
        <f t="shared" si="87"/>
        <v>-</v>
      </c>
      <c r="J397" s="134" t="str">
        <f t="shared" si="88"/>
        <v/>
      </c>
      <c r="K397" s="119" t="str">
        <f t="shared" si="89"/>
        <v/>
      </c>
      <c r="L397" s="119" t="str">
        <f t="shared" si="90"/>
        <v/>
      </c>
      <c r="M397" s="119">
        <f t="shared" si="85"/>
        <v>0</v>
      </c>
      <c r="N397" s="120" t="str">
        <f t="shared" si="91"/>
        <v/>
      </c>
      <c r="O397" s="119">
        <f t="shared" si="92"/>
        <v>0</v>
      </c>
      <c r="P397" s="119"/>
      <c r="Q397" s="120" t="str">
        <f t="shared" si="93"/>
        <v/>
      </c>
      <c r="R397" s="120" t="str">
        <f t="shared" si="94"/>
        <v/>
      </c>
      <c r="S397" s="119" t="str">
        <f t="shared" si="95"/>
        <v/>
      </c>
      <c r="T397" s="119" t="str">
        <f t="shared" si="96"/>
        <v/>
      </c>
      <c r="U397" s="119" t="str">
        <f t="shared" si="97"/>
        <v/>
      </c>
      <c r="V397" s="119"/>
      <c r="W397" s="140" t="str">
        <f t="shared" si="98"/>
        <v/>
      </c>
    </row>
    <row r="398" spans="1:23" s="58" customFormat="1" ht="60" x14ac:dyDescent="0.3">
      <c r="A398" s="124">
        <v>42544.2254861111</v>
      </c>
      <c r="B398" s="125">
        <v>5.1770833333333301E-2</v>
      </c>
      <c r="C398" s="126">
        <v>81.200000000011599</v>
      </c>
      <c r="D398" s="117" t="s">
        <v>278</v>
      </c>
      <c r="E398" s="117" t="s">
        <v>48</v>
      </c>
      <c r="F398" s="142" t="s">
        <v>42</v>
      </c>
      <c r="G398" s="146" t="s">
        <v>415</v>
      </c>
      <c r="H398" s="134" t="str">
        <f t="shared" si="86"/>
        <v/>
      </c>
      <c r="I398" s="134" t="str">
        <f t="shared" si="87"/>
        <v>-</v>
      </c>
      <c r="J398" s="134" t="str">
        <f t="shared" si="88"/>
        <v/>
      </c>
      <c r="K398" s="119" t="str">
        <f t="shared" si="89"/>
        <v/>
      </c>
      <c r="L398" s="119" t="str">
        <f t="shared" si="90"/>
        <v/>
      </c>
      <c r="M398" s="119">
        <f t="shared" si="85"/>
        <v>0</v>
      </c>
      <c r="N398" s="120" t="str">
        <f t="shared" si="91"/>
        <v/>
      </c>
      <c r="O398" s="119">
        <f t="shared" si="92"/>
        <v>0</v>
      </c>
      <c r="P398" s="119"/>
      <c r="Q398" s="120" t="str">
        <f t="shared" si="93"/>
        <v/>
      </c>
      <c r="R398" s="120" t="str">
        <f t="shared" si="94"/>
        <v/>
      </c>
      <c r="S398" s="119" t="str">
        <f t="shared" si="95"/>
        <v/>
      </c>
      <c r="T398" s="119" t="str">
        <f t="shared" si="96"/>
        <v/>
      </c>
      <c r="U398" s="119" t="str">
        <f t="shared" si="97"/>
        <v/>
      </c>
      <c r="V398" s="119"/>
      <c r="W398" s="140" t="str">
        <f t="shared" si="98"/>
        <v/>
      </c>
    </row>
    <row r="399" spans="1:23" s="58" customFormat="1" ht="60" x14ac:dyDescent="0.3">
      <c r="A399" s="124">
        <v>42544.277256944399</v>
      </c>
      <c r="B399" s="125">
        <v>6.1342592592592601E-4</v>
      </c>
      <c r="C399" s="117" t="s">
        <v>42</v>
      </c>
      <c r="D399" s="117" t="s">
        <v>279</v>
      </c>
      <c r="E399" s="117" t="s">
        <v>73</v>
      </c>
      <c r="F399" s="142" t="s">
        <v>42</v>
      </c>
      <c r="G399" s="146" t="s">
        <v>423</v>
      </c>
      <c r="H399" s="134" t="str">
        <f t="shared" si="86"/>
        <v/>
      </c>
      <c r="I399" s="134" t="str">
        <f t="shared" si="87"/>
        <v>-</v>
      </c>
      <c r="J399" s="134" t="str">
        <f t="shared" si="88"/>
        <v/>
      </c>
      <c r="K399" s="119" t="str">
        <f t="shared" si="89"/>
        <v/>
      </c>
      <c r="L399" s="119" t="str">
        <f t="shared" si="90"/>
        <v/>
      </c>
      <c r="M399" s="119">
        <f t="shared" si="85"/>
        <v>0</v>
      </c>
      <c r="N399" s="120" t="str">
        <f t="shared" si="91"/>
        <v/>
      </c>
      <c r="O399" s="119">
        <f t="shared" si="92"/>
        <v>0</v>
      </c>
      <c r="P399" s="119"/>
      <c r="Q399" s="120" t="str">
        <f t="shared" si="93"/>
        <v/>
      </c>
      <c r="R399" s="120" t="str">
        <f t="shared" si="94"/>
        <v/>
      </c>
      <c r="S399" s="119" t="str">
        <f t="shared" si="95"/>
        <v/>
      </c>
      <c r="T399" s="119" t="str">
        <f t="shared" si="96"/>
        <v/>
      </c>
      <c r="U399" s="119" t="str">
        <f t="shared" si="97"/>
        <v/>
      </c>
      <c r="V399" s="119"/>
      <c r="W399" s="140" t="str">
        <f t="shared" si="98"/>
        <v/>
      </c>
    </row>
    <row r="400" spans="1:23" s="58" customFormat="1" ht="60" x14ac:dyDescent="0.3">
      <c r="A400" s="124">
        <v>42544.277870370403</v>
      </c>
      <c r="B400" s="125">
        <v>7.4074074074074103E-4</v>
      </c>
      <c r="C400" s="126">
        <v>0.29999999998835802</v>
      </c>
      <c r="D400" s="117" t="s">
        <v>279</v>
      </c>
      <c r="E400" s="117" t="s">
        <v>48</v>
      </c>
      <c r="F400" s="142" t="s">
        <v>42</v>
      </c>
      <c r="G400" s="146" t="s">
        <v>415</v>
      </c>
      <c r="H400" s="134" t="str">
        <f t="shared" si="86"/>
        <v/>
      </c>
      <c r="I400" s="134" t="str">
        <f t="shared" si="87"/>
        <v>-</v>
      </c>
      <c r="J400" s="134" t="str">
        <f t="shared" si="88"/>
        <v/>
      </c>
      <c r="K400" s="119" t="str">
        <f t="shared" si="89"/>
        <v/>
      </c>
      <c r="L400" s="119" t="str">
        <f t="shared" si="90"/>
        <v/>
      </c>
      <c r="M400" s="119">
        <f t="shared" si="85"/>
        <v>0</v>
      </c>
      <c r="N400" s="120" t="str">
        <f t="shared" si="91"/>
        <v/>
      </c>
      <c r="O400" s="119">
        <f t="shared" si="92"/>
        <v>0</v>
      </c>
      <c r="P400" s="119"/>
      <c r="Q400" s="120" t="str">
        <f t="shared" si="93"/>
        <v/>
      </c>
      <c r="R400" s="120" t="str">
        <f t="shared" si="94"/>
        <v/>
      </c>
      <c r="S400" s="119" t="str">
        <f t="shared" si="95"/>
        <v/>
      </c>
      <c r="T400" s="119" t="str">
        <f t="shared" si="96"/>
        <v/>
      </c>
      <c r="U400" s="119" t="str">
        <f t="shared" si="97"/>
        <v/>
      </c>
      <c r="V400" s="119"/>
      <c r="W400" s="140" t="str">
        <f t="shared" si="98"/>
        <v/>
      </c>
    </row>
    <row r="401" spans="1:23" s="58" customFormat="1" ht="45" x14ac:dyDescent="0.3">
      <c r="A401" s="124">
        <v>42544.278611111098</v>
      </c>
      <c r="B401" s="125">
        <v>9.8506944444444397E-2</v>
      </c>
      <c r="C401" s="126">
        <v>0.60000000003492504</v>
      </c>
      <c r="D401" s="117" t="s">
        <v>280</v>
      </c>
      <c r="E401" s="117" t="s">
        <v>50</v>
      </c>
      <c r="F401" s="142" t="s">
        <v>42</v>
      </c>
      <c r="G401" s="146" t="s">
        <v>416</v>
      </c>
      <c r="H401" s="134" t="str">
        <f t="shared" si="86"/>
        <v/>
      </c>
      <c r="I401" s="134" t="str">
        <f t="shared" si="87"/>
        <v>-</v>
      </c>
      <c r="J401" s="134" t="str">
        <f t="shared" si="88"/>
        <v/>
      </c>
      <c r="K401" s="119" t="str">
        <f t="shared" si="89"/>
        <v/>
      </c>
      <c r="L401" s="119" t="str">
        <f t="shared" si="90"/>
        <v/>
      </c>
      <c r="M401" s="119">
        <f t="shared" si="85"/>
        <v>0</v>
      </c>
      <c r="N401" s="120" t="str">
        <f t="shared" si="91"/>
        <v/>
      </c>
      <c r="O401" s="119">
        <f t="shared" si="92"/>
        <v>0</v>
      </c>
      <c r="P401" s="119"/>
      <c r="Q401" s="120" t="str">
        <f t="shared" si="93"/>
        <v/>
      </c>
      <c r="R401" s="120" t="str">
        <f t="shared" si="94"/>
        <v/>
      </c>
      <c r="S401" s="119" t="str">
        <f t="shared" si="95"/>
        <v/>
      </c>
      <c r="T401" s="119" t="str">
        <f t="shared" si="96"/>
        <v/>
      </c>
      <c r="U401" s="119" t="str">
        <f t="shared" si="97"/>
        <v/>
      </c>
      <c r="V401" s="119"/>
      <c r="W401" s="140" t="str">
        <f t="shared" si="98"/>
        <v/>
      </c>
    </row>
    <row r="402" spans="1:23" s="58" customFormat="1" ht="45" x14ac:dyDescent="0.3">
      <c r="A402" s="124">
        <v>42544.3771180556</v>
      </c>
      <c r="B402" s="125">
        <v>3.5289351851851898E-2</v>
      </c>
      <c r="C402" s="126">
        <v>50.899999999965097</v>
      </c>
      <c r="D402" s="117" t="s">
        <v>281</v>
      </c>
      <c r="E402" s="117" t="s">
        <v>48</v>
      </c>
      <c r="F402" s="142" t="s">
        <v>42</v>
      </c>
      <c r="G402" s="146" t="s">
        <v>415</v>
      </c>
      <c r="H402" s="134" t="str">
        <f t="shared" si="86"/>
        <v/>
      </c>
      <c r="I402" s="134" t="str">
        <f t="shared" si="87"/>
        <v>-</v>
      </c>
      <c r="J402" s="134" t="str">
        <f t="shared" si="88"/>
        <v/>
      </c>
      <c r="K402" s="119" t="str">
        <f t="shared" si="89"/>
        <v/>
      </c>
      <c r="L402" s="119" t="str">
        <f t="shared" si="90"/>
        <v/>
      </c>
      <c r="M402" s="119">
        <f t="shared" si="85"/>
        <v>0</v>
      </c>
      <c r="N402" s="120" t="str">
        <f t="shared" si="91"/>
        <v/>
      </c>
      <c r="O402" s="119">
        <f t="shared" si="92"/>
        <v>0</v>
      </c>
      <c r="P402" s="119"/>
      <c r="Q402" s="120" t="str">
        <f t="shared" si="93"/>
        <v/>
      </c>
      <c r="R402" s="120" t="str">
        <f t="shared" si="94"/>
        <v/>
      </c>
      <c r="S402" s="119" t="str">
        <f t="shared" si="95"/>
        <v/>
      </c>
      <c r="T402" s="119" t="str">
        <f t="shared" si="96"/>
        <v/>
      </c>
      <c r="U402" s="119" t="str">
        <f t="shared" si="97"/>
        <v/>
      </c>
      <c r="V402" s="119"/>
      <c r="W402" s="140" t="str">
        <f t="shared" si="98"/>
        <v/>
      </c>
    </row>
    <row r="403" spans="1:23" s="58" customFormat="1" ht="45" x14ac:dyDescent="0.3">
      <c r="A403" s="124">
        <v>42544.412407407399</v>
      </c>
      <c r="B403" s="125">
        <v>4.4907407407407396E-3</v>
      </c>
      <c r="C403" s="117" t="s">
        <v>42</v>
      </c>
      <c r="D403" s="117" t="s">
        <v>282</v>
      </c>
      <c r="E403" s="117" t="s">
        <v>51</v>
      </c>
      <c r="F403" s="142" t="s">
        <v>42</v>
      </c>
      <c r="G403" s="146" t="s">
        <v>417</v>
      </c>
      <c r="H403" s="134" t="str">
        <f t="shared" si="86"/>
        <v/>
      </c>
      <c r="I403" s="134" t="str">
        <f t="shared" si="87"/>
        <v>-</v>
      </c>
      <c r="J403" s="134" t="str">
        <f t="shared" si="88"/>
        <v/>
      </c>
      <c r="K403" s="119" t="str">
        <f t="shared" si="89"/>
        <v/>
      </c>
      <c r="L403" s="119" t="str">
        <f t="shared" si="90"/>
        <v/>
      </c>
      <c r="M403" s="119">
        <f t="shared" si="85"/>
        <v>0</v>
      </c>
      <c r="N403" s="120" t="str">
        <f t="shared" si="91"/>
        <v/>
      </c>
      <c r="O403" s="119">
        <f t="shared" si="92"/>
        <v>0</v>
      </c>
      <c r="P403" s="119"/>
      <c r="Q403" s="120" t="str">
        <f t="shared" si="93"/>
        <v/>
      </c>
      <c r="R403" s="120" t="str">
        <f t="shared" si="94"/>
        <v/>
      </c>
      <c r="S403" s="119" t="str">
        <f t="shared" si="95"/>
        <v/>
      </c>
      <c r="T403" s="119" t="str">
        <f t="shared" si="96"/>
        <v/>
      </c>
      <c r="U403" s="119" t="str">
        <f t="shared" si="97"/>
        <v/>
      </c>
      <c r="V403" s="119"/>
      <c r="W403" s="140" t="str">
        <f t="shared" si="98"/>
        <v/>
      </c>
    </row>
    <row r="404" spans="1:23" s="58" customFormat="1" ht="45" x14ac:dyDescent="0.3">
      <c r="A404" s="124">
        <v>42544.416898148098</v>
      </c>
      <c r="B404" s="125">
        <v>5.9259259259259303E-2</v>
      </c>
      <c r="C404" s="126">
        <v>121.400000000023</v>
      </c>
      <c r="D404" s="117" t="s">
        <v>282</v>
      </c>
      <c r="E404" s="117" t="s">
        <v>48</v>
      </c>
      <c r="F404" s="142" t="s">
        <v>42</v>
      </c>
      <c r="G404" s="146" t="s">
        <v>415</v>
      </c>
      <c r="H404" s="134" t="str">
        <f t="shared" si="86"/>
        <v/>
      </c>
      <c r="I404" s="134" t="str">
        <f t="shared" si="87"/>
        <v>-</v>
      </c>
      <c r="J404" s="134" t="str">
        <f t="shared" si="88"/>
        <v/>
      </c>
      <c r="K404" s="119" t="str">
        <f t="shared" si="89"/>
        <v/>
      </c>
      <c r="L404" s="119" t="str">
        <f t="shared" si="90"/>
        <v/>
      </c>
      <c r="M404" s="119">
        <f t="shared" si="85"/>
        <v>0</v>
      </c>
      <c r="N404" s="120" t="str">
        <f t="shared" si="91"/>
        <v/>
      </c>
      <c r="O404" s="119">
        <f t="shared" si="92"/>
        <v>0</v>
      </c>
      <c r="P404" s="119"/>
      <c r="Q404" s="120" t="str">
        <f t="shared" si="93"/>
        <v/>
      </c>
      <c r="R404" s="120" t="str">
        <f t="shared" si="94"/>
        <v/>
      </c>
      <c r="S404" s="119" t="str">
        <f t="shared" si="95"/>
        <v/>
      </c>
      <c r="T404" s="119" t="str">
        <f t="shared" si="96"/>
        <v/>
      </c>
      <c r="U404" s="119" t="str">
        <f t="shared" si="97"/>
        <v/>
      </c>
      <c r="V404" s="119"/>
      <c r="W404" s="140" t="str">
        <f t="shared" si="98"/>
        <v/>
      </c>
    </row>
    <row r="405" spans="1:23" s="58" customFormat="1" ht="45" x14ac:dyDescent="0.3">
      <c r="A405" s="124">
        <v>42544.4761574074</v>
      </c>
      <c r="B405" s="125">
        <v>8.3796296296296292E-3</v>
      </c>
      <c r="C405" s="117" t="s">
        <v>42</v>
      </c>
      <c r="D405" s="117" t="s">
        <v>267</v>
      </c>
      <c r="E405" s="117" t="s">
        <v>126</v>
      </c>
      <c r="F405" s="142" t="s">
        <v>127</v>
      </c>
      <c r="G405" s="146" t="s">
        <v>437</v>
      </c>
      <c r="H405" s="134" t="str">
        <f t="shared" si="86"/>
        <v/>
      </c>
      <c r="I405" s="134" t="str">
        <f t="shared" si="87"/>
        <v>-</v>
      </c>
      <c r="J405" s="134" t="str">
        <f t="shared" si="88"/>
        <v/>
      </c>
      <c r="K405" s="119" t="str">
        <f t="shared" si="89"/>
        <v/>
      </c>
      <c r="L405" s="119" t="str">
        <f t="shared" si="90"/>
        <v/>
      </c>
      <c r="M405" s="119">
        <f t="shared" si="85"/>
        <v>0</v>
      </c>
      <c r="N405" s="120" t="str">
        <f t="shared" si="91"/>
        <v/>
      </c>
      <c r="O405" s="119">
        <f t="shared" si="92"/>
        <v>0</v>
      </c>
      <c r="P405" s="119"/>
      <c r="Q405" s="120" t="str">
        <f t="shared" si="93"/>
        <v/>
      </c>
      <c r="R405" s="120" t="str">
        <f t="shared" si="94"/>
        <v/>
      </c>
      <c r="S405" s="119" t="str">
        <f t="shared" si="95"/>
        <v/>
      </c>
      <c r="T405" s="119" t="str">
        <f t="shared" si="96"/>
        <v/>
      </c>
      <c r="U405" s="119" t="str">
        <f t="shared" si="97"/>
        <v/>
      </c>
      <c r="V405" s="119"/>
      <c r="W405" s="140" t="str">
        <f t="shared" si="98"/>
        <v/>
      </c>
    </row>
    <row r="406" spans="1:23" s="58" customFormat="1" ht="45" x14ac:dyDescent="0.3">
      <c r="A406" s="124">
        <v>42544.484537037002</v>
      </c>
      <c r="B406" s="125">
        <v>2.7592592592592599E-2</v>
      </c>
      <c r="C406" s="126">
        <v>61</v>
      </c>
      <c r="D406" s="117" t="s">
        <v>267</v>
      </c>
      <c r="E406" s="117" t="s">
        <v>48</v>
      </c>
      <c r="F406" s="142" t="s">
        <v>42</v>
      </c>
      <c r="G406" s="146" t="s">
        <v>415</v>
      </c>
      <c r="H406" s="134" t="str">
        <f t="shared" si="86"/>
        <v/>
      </c>
      <c r="I406" s="134" t="str">
        <f t="shared" si="87"/>
        <v>-</v>
      </c>
      <c r="J406" s="134" t="str">
        <f t="shared" si="88"/>
        <v/>
      </c>
      <c r="K406" s="119" t="str">
        <f t="shared" si="89"/>
        <v/>
      </c>
      <c r="L406" s="119" t="str">
        <f t="shared" si="90"/>
        <v/>
      </c>
      <c r="M406" s="119">
        <f t="shared" si="85"/>
        <v>0</v>
      </c>
      <c r="N406" s="120" t="str">
        <f t="shared" si="91"/>
        <v/>
      </c>
      <c r="O406" s="119">
        <f t="shared" si="92"/>
        <v>0</v>
      </c>
      <c r="P406" s="119"/>
      <c r="Q406" s="120" t="str">
        <f t="shared" si="93"/>
        <v/>
      </c>
      <c r="R406" s="120" t="str">
        <f t="shared" si="94"/>
        <v/>
      </c>
      <c r="S406" s="119" t="str">
        <f t="shared" si="95"/>
        <v/>
      </c>
      <c r="T406" s="119" t="str">
        <f t="shared" si="96"/>
        <v/>
      </c>
      <c r="U406" s="119" t="str">
        <f t="shared" si="97"/>
        <v/>
      </c>
      <c r="V406" s="119"/>
      <c r="W406" s="140" t="str">
        <f t="shared" si="98"/>
        <v/>
      </c>
    </row>
    <row r="407" spans="1:23" s="58" customFormat="1" ht="75" x14ac:dyDescent="0.3">
      <c r="A407" s="124">
        <v>42544.512129629598</v>
      </c>
      <c r="B407" s="125">
        <v>7.7430555555555603E-3</v>
      </c>
      <c r="C407" s="117" t="s">
        <v>42</v>
      </c>
      <c r="D407" s="117" t="s">
        <v>230</v>
      </c>
      <c r="E407" s="117" t="s">
        <v>50</v>
      </c>
      <c r="F407" s="142" t="s">
        <v>42</v>
      </c>
      <c r="G407" s="146" t="s">
        <v>416</v>
      </c>
      <c r="H407" s="134" t="str">
        <f t="shared" si="86"/>
        <v/>
      </c>
      <c r="I407" s="134" t="str">
        <f t="shared" si="87"/>
        <v>-</v>
      </c>
      <c r="J407" s="134" t="str">
        <f t="shared" si="88"/>
        <v/>
      </c>
      <c r="K407" s="119" t="str">
        <f t="shared" si="89"/>
        <v/>
      </c>
      <c r="L407" s="119" t="str">
        <f t="shared" si="90"/>
        <v/>
      </c>
      <c r="M407" s="119">
        <f t="shared" si="85"/>
        <v>0</v>
      </c>
      <c r="N407" s="120" t="str">
        <f t="shared" si="91"/>
        <v/>
      </c>
      <c r="O407" s="119">
        <f t="shared" si="92"/>
        <v>0</v>
      </c>
      <c r="P407" s="119"/>
      <c r="Q407" s="120" t="str">
        <f t="shared" si="93"/>
        <v/>
      </c>
      <c r="R407" s="120" t="str">
        <f t="shared" si="94"/>
        <v/>
      </c>
      <c r="S407" s="119" t="str">
        <f t="shared" si="95"/>
        <v/>
      </c>
      <c r="T407" s="119" t="str">
        <f t="shared" si="96"/>
        <v/>
      </c>
      <c r="U407" s="119" t="str">
        <f t="shared" si="97"/>
        <v/>
      </c>
      <c r="V407" s="119"/>
      <c r="W407" s="140" t="str">
        <f t="shared" si="98"/>
        <v/>
      </c>
    </row>
    <row r="408" spans="1:23" s="58" customFormat="1" ht="150" x14ac:dyDescent="0.3">
      <c r="A408" s="124">
        <v>42544.519872685203</v>
      </c>
      <c r="B408" s="125">
        <v>3.21759259259259E-3</v>
      </c>
      <c r="C408" s="117" t="s">
        <v>42</v>
      </c>
      <c r="D408" s="117" t="s">
        <v>230</v>
      </c>
      <c r="E408" s="117" t="s">
        <v>60</v>
      </c>
      <c r="F408" s="142" t="s">
        <v>283</v>
      </c>
      <c r="G408" s="146" t="s">
        <v>476</v>
      </c>
      <c r="H408" s="134" t="str">
        <f t="shared" si="86"/>
        <v/>
      </c>
      <c r="I408" s="134" t="str">
        <f t="shared" si="87"/>
        <v>-</v>
      </c>
      <c r="J408" s="134" t="str">
        <f t="shared" si="88"/>
        <v/>
      </c>
      <c r="K408" s="119" t="str">
        <f t="shared" si="89"/>
        <v/>
      </c>
      <c r="L408" s="119" t="str">
        <f t="shared" si="90"/>
        <v/>
      </c>
      <c r="M408" s="119">
        <f t="shared" si="85"/>
        <v>0</v>
      </c>
      <c r="N408" s="120" t="str">
        <f t="shared" si="91"/>
        <v/>
      </c>
      <c r="O408" s="119">
        <f t="shared" si="92"/>
        <v>0</v>
      </c>
      <c r="P408" s="119"/>
      <c r="Q408" s="120" t="str">
        <f t="shared" si="93"/>
        <v/>
      </c>
      <c r="R408" s="120" t="str">
        <f t="shared" si="94"/>
        <v/>
      </c>
      <c r="S408" s="119" t="str">
        <f t="shared" si="95"/>
        <v/>
      </c>
      <c r="T408" s="119" t="str">
        <f t="shared" si="96"/>
        <v/>
      </c>
      <c r="U408" s="119" t="str">
        <f t="shared" si="97"/>
        <v/>
      </c>
      <c r="V408" s="119"/>
      <c r="W408" s="140" t="str">
        <f t="shared" si="98"/>
        <v/>
      </c>
    </row>
    <row r="409" spans="1:23" s="58" customFormat="1" ht="75" x14ac:dyDescent="0.3">
      <c r="A409" s="124">
        <v>42544.523090277798</v>
      </c>
      <c r="B409" s="125">
        <v>2.89351851851852E-4</v>
      </c>
      <c r="C409" s="126">
        <v>9.9999999976716894E-2</v>
      </c>
      <c r="D409" s="117" t="s">
        <v>230</v>
      </c>
      <c r="E409" s="117" t="s">
        <v>48</v>
      </c>
      <c r="F409" s="142" t="s">
        <v>42</v>
      </c>
      <c r="G409" s="146" t="s">
        <v>415</v>
      </c>
      <c r="H409" s="134" t="str">
        <f t="shared" si="86"/>
        <v/>
      </c>
      <c r="I409" s="134" t="str">
        <f t="shared" si="87"/>
        <v>-</v>
      </c>
      <c r="J409" s="134" t="str">
        <f t="shared" si="88"/>
        <v/>
      </c>
      <c r="K409" s="119" t="str">
        <f t="shared" si="89"/>
        <v/>
      </c>
      <c r="L409" s="119" t="str">
        <f t="shared" si="90"/>
        <v/>
      </c>
      <c r="M409" s="119">
        <f t="shared" si="85"/>
        <v>0</v>
      </c>
      <c r="N409" s="120" t="str">
        <f t="shared" si="91"/>
        <v/>
      </c>
      <c r="O409" s="119">
        <f t="shared" si="92"/>
        <v>0</v>
      </c>
      <c r="P409" s="119"/>
      <c r="Q409" s="120" t="str">
        <f t="shared" si="93"/>
        <v/>
      </c>
      <c r="R409" s="120" t="str">
        <f t="shared" si="94"/>
        <v/>
      </c>
      <c r="S409" s="119" t="str">
        <f t="shared" si="95"/>
        <v/>
      </c>
      <c r="T409" s="119" t="str">
        <f t="shared" si="96"/>
        <v/>
      </c>
      <c r="U409" s="119" t="str">
        <f t="shared" si="97"/>
        <v/>
      </c>
      <c r="V409" s="119"/>
      <c r="W409" s="140" t="str">
        <f t="shared" si="98"/>
        <v/>
      </c>
    </row>
    <row r="410" spans="1:23" s="58" customFormat="1" ht="75" x14ac:dyDescent="0.3">
      <c r="A410" s="124">
        <v>42544.523379629602</v>
      </c>
      <c r="B410" s="125">
        <v>6.01851851851852E-4</v>
      </c>
      <c r="C410" s="126">
        <v>0.100000000034925</v>
      </c>
      <c r="D410" s="117" t="s">
        <v>230</v>
      </c>
      <c r="E410" s="117" t="s">
        <v>73</v>
      </c>
      <c r="F410" s="142" t="s">
        <v>42</v>
      </c>
      <c r="G410" s="146" t="s">
        <v>423</v>
      </c>
      <c r="H410" s="134" t="str">
        <f t="shared" si="86"/>
        <v/>
      </c>
      <c r="I410" s="134" t="str">
        <f t="shared" si="87"/>
        <v>-</v>
      </c>
      <c r="J410" s="134" t="str">
        <f t="shared" si="88"/>
        <v/>
      </c>
      <c r="K410" s="119" t="str">
        <f t="shared" si="89"/>
        <v/>
      </c>
      <c r="L410" s="119" t="str">
        <f t="shared" si="90"/>
        <v/>
      </c>
      <c r="M410" s="119">
        <f t="shared" si="85"/>
        <v>0</v>
      </c>
      <c r="N410" s="120" t="str">
        <f t="shared" si="91"/>
        <v/>
      </c>
      <c r="O410" s="119">
        <f t="shared" si="92"/>
        <v>0</v>
      </c>
      <c r="P410" s="119"/>
      <c r="Q410" s="120" t="str">
        <f t="shared" si="93"/>
        <v/>
      </c>
      <c r="R410" s="120" t="str">
        <f t="shared" si="94"/>
        <v/>
      </c>
      <c r="S410" s="119" t="str">
        <f t="shared" si="95"/>
        <v/>
      </c>
      <c r="T410" s="119" t="str">
        <f t="shared" si="96"/>
        <v/>
      </c>
      <c r="U410" s="119" t="str">
        <f t="shared" si="97"/>
        <v/>
      </c>
      <c r="V410" s="119"/>
      <c r="W410" s="140" t="str">
        <f t="shared" si="98"/>
        <v/>
      </c>
    </row>
    <row r="411" spans="1:23" s="58" customFormat="1" ht="75" x14ac:dyDescent="0.3">
      <c r="A411" s="124">
        <v>42544.5239814815</v>
      </c>
      <c r="B411" s="125">
        <v>9.0844907407407402E-2</v>
      </c>
      <c r="C411" s="126">
        <v>211</v>
      </c>
      <c r="D411" s="117" t="s">
        <v>230</v>
      </c>
      <c r="E411" s="117" t="s">
        <v>48</v>
      </c>
      <c r="F411" s="142" t="s">
        <v>42</v>
      </c>
      <c r="G411" s="146" t="s">
        <v>415</v>
      </c>
      <c r="H411" s="134" t="str">
        <f t="shared" si="86"/>
        <v/>
      </c>
      <c r="I411" s="134" t="str">
        <f t="shared" si="87"/>
        <v>-</v>
      </c>
      <c r="J411" s="134" t="str">
        <f t="shared" si="88"/>
        <v/>
      </c>
      <c r="K411" s="119" t="str">
        <f t="shared" si="89"/>
        <v/>
      </c>
      <c r="L411" s="119" t="str">
        <f t="shared" si="90"/>
        <v/>
      </c>
      <c r="M411" s="119">
        <f t="shared" si="85"/>
        <v>0</v>
      </c>
      <c r="N411" s="120" t="str">
        <f t="shared" si="91"/>
        <v/>
      </c>
      <c r="O411" s="119">
        <f t="shared" si="92"/>
        <v>0</v>
      </c>
      <c r="P411" s="119"/>
      <c r="Q411" s="120" t="str">
        <f t="shared" si="93"/>
        <v/>
      </c>
      <c r="R411" s="120" t="str">
        <f t="shared" si="94"/>
        <v/>
      </c>
      <c r="S411" s="119" t="str">
        <f t="shared" si="95"/>
        <v/>
      </c>
      <c r="T411" s="119" t="str">
        <f t="shared" si="96"/>
        <v/>
      </c>
      <c r="U411" s="119" t="str">
        <f t="shared" si="97"/>
        <v/>
      </c>
      <c r="V411" s="119"/>
      <c r="W411" s="140" t="str">
        <f t="shared" si="98"/>
        <v/>
      </c>
    </row>
    <row r="412" spans="1:23" s="58" customFormat="1" ht="75" x14ac:dyDescent="0.3">
      <c r="A412" s="124">
        <v>42544.614826388897</v>
      </c>
      <c r="B412" s="125">
        <v>1.27314814814815E-3</v>
      </c>
      <c r="C412" s="117" t="s">
        <v>42</v>
      </c>
      <c r="D412" s="117" t="s">
        <v>284</v>
      </c>
      <c r="E412" s="117" t="s">
        <v>51</v>
      </c>
      <c r="F412" s="142" t="s">
        <v>42</v>
      </c>
      <c r="G412" s="146" t="s">
        <v>417</v>
      </c>
      <c r="H412" s="134" t="str">
        <f t="shared" si="86"/>
        <v/>
      </c>
      <c r="I412" s="134" t="str">
        <f t="shared" si="87"/>
        <v>-</v>
      </c>
      <c r="J412" s="134" t="str">
        <f t="shared" si="88"/>
        <v/>
      </c>
      <c r="K412" s="119" t="str">
        <f t="shared" si="89"/>
        <v/>
      </c>
      <c r="L412" s="119" t="str">
        <f t="shared" si="90"/>
        <v/>
      </c>
      <c r="M412" s="119">
        <f t="shared" si="85"/>
        <v>0</v>
      </c>
      <c r="N412" s="120" t="str">
        <f t="shared" si="91"/>
        <v/>
      </c>
      <c r="O412" s="119">
        <f t="shared" si="92"/>
        <v>0</v>
      </c>
      <c r="P412" s="119"/>
      <c r="Q412" s="120" t="str">
        <f t="shared" si="93"/>
        <v/>
      </c>
      <c r="R412" s="120" t="str">
        <f t="shared" si="94"/>
        <v/>
      </c>
      <c r="S412" s="119" t="str">
        <f t="shared" si="95"/>
        <v/>
      </c>
      <c r="T412" s="119" t="str">
        <f t="shared" si="96"/>
        <v/>
      </c>
      <c r="U412" s="119" t="str">
        <f t="shared" si="97"/>
        <v/>
      </c>
      <c r="V412" s="119"/>
      <c r="W412" s="140" t="str">
        <f t="shared" si="98"/>
        <v/>
      </c>
    </row>
    <row r="413" spans="1:23" s="58" customFormat="1" ht="75" x14ac:dyDescent="0.3">
      <c r="A413" s="124">
        <v>42544.616099537001</v>
      </c>
      <c r="B413" s="125">
        <v>1.37384259259259E-2</v>
      </c>
      <c r="C413" s="126">
        <v>13.099999999976699</v>
      </c>
      <c r="D413" s="117" t="s">
        <v>284</v>
      </c>
      <c r="E413" s="117" t="s">
        <v>48</v>
      </c>
      <c r="F413" s="142" t="s">
        <v>42</v>
      </c>
      <c r="G413" s="146" t="s">
        <v>415</v>
      </c>
      <c r="H413" s="134" t="str">
        <f t="shared" si="86"/>
        <v/>
      </c>
      <c r="I413" s="134" t="str">
        <f t="shared" si="87"/>
        <v>-</v>
      </c>
      <c r="J413" s="134" t="str">
        <f t="shared" si="88"/>
        <v/>
      </c>
      <c r="K413" s="119" t="str">
        <f t="shared" si="89"/>
        <v/>
      </c>
      <c r="L413" s="119" t="str">
        <f t="shared" si="90"/>
        <v/>
      </c>
      <c r="M413" s="119">
        <f t="shared" si="85"/>
        <v>0</v>
      </c>
      <c r="N413" s="120" t="str">
        <f t="shared" si="91"/>
        <v/>
      </c>
      <c r="O413" s="119">
        <f t="shared" si="92"/>
        <v>0</v>
      </c>
      <c r="P413" s="119"/>
      <c r="Q413" s="120" t="str">
        <f t="shared" si="93"/>
        <v/>
      </c>
      <c r="R413" s="120" t="str">
        <f t="shared" si="94"/>
        <v/>
      </c>
      <c r="S413" s="119" t="str">
        <f t="shared" si="95"/>
        <v/>
      </c>
      <c r="T413" s="119" t="str">
        <f t="shared" si="96"/>
        <v/>
      </c>
      <c r="U413" s="119" t="str">
        <f t="shared" si="97"/>
        <v/>
      </c>
      <c r="V413" s="119"/>
      <c r="W413" s="140" t="str">
        <f t="shared" si="98"/>
        <v/>
      </c>
    </row>
    <row r="414" spans="1:23" s="58" customFormat="1" ht="60" x14ac:dyDescent="0.3">
      <c r="A414" s="124">
        <v>42544.629837963003</v>
      </c>
      <c r="B414" s="125">
        <v>5.9351851851851899E-2</v>
      </c>
      <c r="C414" s="126">
        <v>0.29999999998835802</v>
      </c>
      <c r="D414" s="117" t="s">
        <v>285</v>
      </c>
      <c r="E414" s="117" t="s">
        <v>50</v>
      </c>
      <c r="F414" s="142" t="s">
        <v>42</v>
      </c>
      <c r="G414" s="146" t="s">
        <v>416</v>
      </c>
      <c r="H414" s="134" t="str">
        <f t="shared" si="86"/>
        <v/>
      </c>
      <c r="I414" s="134" t="str">
        <f t="shared" si="87"/>
        <v>-</v>
      </c>
      <c r="J414" s="134" t="str">
        <f t="shared" si="88"/>
        <v/>
      </c>
      <c r="K414" s="119" t="str">
        <f t="shared" si="89"/>
        <v/>
      </c>
      <c r="L414" s="119" t="str">
        <f t="shared" si="90"/>
        <v/>
      </c>
      <c r="M414" s="119">
        <f t="shared" si="85"/>
        <v>0</v>
      </c>
      <c r="N414" s="120" t="str">
        <f t="shared" si="91"/>
        <v/>
      </c>
      <c r="O414" s="119">
        <f t="shared" si="92"/>
        <v>0</v>
      </c>
      <c r="P414" s="119"/>
      <c r="Q414" s="120" t="str">
        <f t="shared" si="93"/>
        <v/>
      </c>
      <c r="R414" s="120" t="str">
        <f t="shared" si="94"/>
        <v/>
      </c>
      <c r="S414" s="119" t="str">
        <f t="shared" si="95"/>
        <v/>
      </c>
      <c r="T414" s="119" t="str">
        <f t="shared" si="96"/>
        <v/>
      </c>
      <c r="U414" s="119" t="str">
        <f t="shared" si="97"/>
        <v/>
      </c>
      <c r="V414" s="119"/>
      <c r="W414" s="140" t="str">
        <f t="shared" si="98"/>
        <v/>
      </c>
    </row>
    <row r="415" spans="1:23" s="58" customFormat="1" ht="135" x14ac:dyDescent="0.3">
      <c r="A415" s="124">
        <v>42544.689189814802</v>
      </c>
      <c r="B415" s="125">
        <v>1.55555555555556E-2</v>
      </c>
      <c r="C415" s="126">
        <v>0.100000000034925</v>
      </c>
      <c r="D415" s="117" t="s">
        <v>285</v>
      </c>
      <c r="E415" s="117" t="s">
        <v>63</v>
      </c>
      <c r="F415" s="142" t="s">
        <v>286</v>
      </c>
      <c r="G415" s="151" t="s">
        <v>477</v>
      </c>
      <c r="H415" s="134" t="str">
        <f t="shared" si="86"/>
        <v/>
      </c>
      <c r="I415" s="134" t="str">
        <f t="shared" si="87"/>
        <v>-</v>
      </c>
      <c r="J415" s="134" t="str">
        <f t="shared" si="88"/>
        <v/>
      </c>
      <c r="K415" s="119" t="str">
        <f t="shared" si="89"/>
        <v/>
      </c>
      <c r="L415" s="119" t="str">
        <f t="shared" si="90"/>
        <v/>
      </c>
      <c r="M415" s="119">
        <f t="shared" si="85"/>
        <v>1</v>
      </c>
      <c r="N415" s="120" t="str">
        <f t="shared" si="91"/>
        <v/>
      </c>
      <c r="O415" s="119">
        <f t="shared" si="92"/>
        <v>0</v>
      </c>
      <c r="P415" s="119"/>
      <c r="Q415" s="120" t="str">
        <f t="shared" si="93"/>
        <v/>
      </c>
      <c r="R415" s="120" t="str">
        <f t="shared" si="94"/>
        <v/>
      </c>
      <c r="S415" s="119" t="str">
        <f t="shared" si="95"/>
        <v/>
      </c>
      <c r="T415" s="119" t="str">
        <f t="shared" si="96"/>
        <v/>
      </c>
      <c r="U415" s="119" t="str">
        <f t="shared" si="97"/>
        <v/>
      </c>
      <c r="V415" s="119"/>
      <c r="W415" s="140" t="str">
        <f t="shared" si="98"/>
        <v/>
      </c>
    </row>
    <row r="416" spans="1:23" s="58" customFormat="1" ht="60" x14ac:dyDescent="0.3">
      <c r="A416" s="124">
        <v>42544.7047453704</v>
      </c>
      <c r="B416" s="125">
        <v>4.1550925925925896E-3</v>
      </c>
      <c r="C416" s="126">
        <v>3</v>
      </c>
      <c r="D416" s="117" t="s">
        <v>287</v>
      </c>
      <c r="E416" s="117" t="s">
        <v>48</v>
      </c>
      <c r="F416" s="142" t="s">
        <v>42</v>
      </c>
      <c r="G416" s="146" t="s">
        <v>415</v>
      </c>
      <c r="H416" s="134" t="str">
        <f t="shared" si="86"/>
        <v/>
      </c>
      <c r="I416" s="134" t="str">
        <f t="shared" si="87"/>
        <v>-</v>
      </c>
      <c r="J416" s="134" t="str">
        <f t="shared" si="88"/>
        <v/>
      </c>
      <c r="K416" s="119" t="str">
        <f t="shared" si="89"/>
        <v/>
      </c>
      <c r="L416" s="119" t="str">
        <f t="shared" si="90"/>
        <v/>
      </c>
      <c r="M416" s="119">
        <f t="shared" si="85"/>
        <v>0</v>
      </c>
      <c r="N416" s="120" t="str">
        <f t="shared" si="91"/>
        <v/>
      </c>
      <c r="O416" s="119">
        <f t="shared" si="92"/>
        <v>0</v>
      </c>
      <c r="P416" s="119"/>
      <c r="Q416" s="120" t="str">
        <f t="shared" si="93"/>
        <v/>
      </c>
      <c r="R416" s="120" t="str">
        <f t="shared" si="94"/>
        <v/>
      </c>
      <c r="S416" s="119" t="str">
        <f t="shared" si="95"/>
        <v/>
      </c>
      <c r="T416" s="119" t="str">
        <f t="shared" si="96"/>
        <v/>
      </c>
      <c r="U416" s="119" t="str">
        <f t="shared" si="97"/>
        <v/>
      </c>
      <c r="V416" s="119"/>
      <c r="W416" s="140" t="str">
        <f t="shared" si="98"/>
        <v/>
      </c>
    </row>
    <row r="417" spans="1:23" s="58" customFormat="1" ht="60" x14ac:dyDescent="0.3">
      <c r="A417" s="124">
        <v>42544.708900463003</v>
      </c>
      <c r="B417" s="125">
        <v>4.9768518518518499E-4</v>
      </c>
      <c r="C417" s="117" t="s">
        <v>42</v>
      </c>
      <c r="D417" s="117" t="s">
        <v>288</v>
      </c>
      <c r="E417" s="117" t="s">
        <v>73</v>
      </c>
      <c r="F417" s="142" t="s">
        <v>42</v>
      </c>
      <c r="G417" s="146" t="s">
        <v>423</v>
      </c>
      <c r="H417" s="134" t="str">
        <f t="shared" si="86"/>
        <v/>
      </c>
      <c r="I417" s="134" t="str">
        <f t="shared" si="87"/>
        <v>-</v>
      </c>
      <c r="J417" s="134" t="str">
        <f t="shared" si="88"/>
        <v/>
      </c>
      <c r="K417" s="119" t="str">
        <f t="shared" si="89"/>
        <v/>
      </c>
      <c r="L417" s="119" t="str">
        <f t="shared" si="90"/>
        <v/>
      </c>
      <c r="M417" s="119">
        <f t="shared" si="85"/>
        <v>0</v>
      </c>
      <c r="N417" s="120" t="str">
        <f t="shared" si="91"/>
        <v/>
      </c>
      <c r="O417" s="119">
        <f t="shared" si="92"/>
        <v>0</v>
      </c>
      <c r="P417" s="119"/>
      <c r="Q417" s="120" t="str">
        <f t="shared" si="93"/>
        <v/>
      </c>
      <c r="R417" s="120" t="str">
        <f t="shared" si="94"/>
        <v/>
      </c>
      <c r="S417" s="119" t="str">
        <f t="shared" si="95"/>
        <v/>
      </c>
      <c r="T417" s="119" t="str">
        <f t="shared" si="96"/>
        <v/>
      </c>
      <c r="U417" s="119" t="str">
        <f t="shared" si="97"/>
        <v/>
      </c>
      <c r="V417" s="119"/>
      <c r="W417" s="140" t="str">
        <f t="shared" si="98"/>
        <v/>
      </c>
    </row>
    <row r="418" spans="1:23" s="58" customFormat="1" ht="60" x14ac:dyDescent="0.3">
      <c r="A418" s="124">
        <v>42544.709398148101</v>
      </c>
      <c r="B418" s="125">
        <v>3.5601851851851898E-2</v>
      </c>
      <c r="C418" s="126">
        <v>54.399999999965097</v>
      </c>
      <c r="D418" s="117" t="s">
        <v>288</v>
      </c>
      <c r="E418" s="117" t="s">
        <v>48</v>
      </c>
      <c r="F418" s="142" t="s">
        <v>42</v>
      </c>
      <c r="G418" s="146" t="s">
        <v>415</v>
      </c>
      <c r="H418" s="134" t="str">
        <f t="shared" si="86"/>
        <v/>
      </c>
      <c r="I418" s="134" t="str">
        <f t="shared" si="87"/>
        <v>-</v>
      </c>
      <c r="J418" s="134" t="str">
        <f t="shared" si="88"/>
        <v/>
      </c>
      <c r="K418" s="119" t="str">
        <f t="shared" si="89"/>
        <v/>
      </c>
      <c r="L418" s="119" t="str">
        <f t="shared" si="90"/>
        <v/>
      </c>
      <c r="M418" s="119">
        <f t="shared" si="85"/>
        <v>0</v>
      </c>
      <c r="N418" s="120" t="str">
        <f t="shared" si="91"/>
        <v/>
      </c>
      <c r="O418" s="119">
        <f t="shared" si="92"/>
        <v>0</v>
      </c>
      <c r="P418" s="119"/>
      <c r="Q418" s="120" t="str">
        <f t="shared" si="93"/>
        <v/>
      </c>
      <c r="R418" s="120" t="str">
        <f t="shared" si="94"/>
        <v/>
      </c>
      <c r="S418" s="119" t="str">
        <f t="shared" si="95"/>
        <v/>
      </c>
      <c r="T418" s="119" t="str">
        <f t="shared" si="96"/>
        <v/>
      </c>
      <c r="U418" s="119" t="str">
        <f t="shared" si="97"/>
        <v/>
      </c>
      <c r="V418" s="119"/>
      <c r="W418" s="140" t="str">
        <f t="shared" si="98"/>
        <v/>
      </c>
    </row>
    <row r="419" spans="1:23" s="58" customFormat="1" ht="45" x14ac:dyDescent="0.3">
      <c r="A419" s="124">
        <v>42544.745000000003</v>
      </c>
      <c r="B419" s="125">
        <v>1.6226851851851899E-2</v>
      </c>
      <c r="C419" s="117" t="s">
        <v>42</v>
      </c>
      <c r="D419" s="117" t="s">
        <v>289</v>
      </c>
      <c r="E419" s="117" t="s">
        <v>126</v>
      </c>
      <c r="F419" s="142" t="s">
        <v>127</v>
      </c>
      <c r="G419" s="146" t="s">
        <v>437</v>
      </c>
      <c r="H419" s="134" t="str">
        <f t="shared" si="86"/>
        <v/>
      </c>
      <c r="I419" s="134" t="str">
        <f t="shared" si="87"/>
        <v>-</v>
      </c>
      <c r="J419" s="134" t="str">
        <f t="shared" si="88"/>
        <v/>
      </c>
      <c r="K419" s="119" t="str">
        <f t="shared" si="89"/>
        <v/>
      </c>
      <c r="L419" s="119" t="str">
        <f t="shared" si="90"/>
        <v/>
      </c>
      <c r="M419" s="119">
        <f t="shared" si="85"/>
        <v>0</v>
      </c>
      <c r="N419" s="120" t="str">
        <f t="shared" si="91"/>
        <v/>
      </c>
      <c r="O419" s="119">
        <f t="shared" si="92"/>
        <v>0</v>
      </c>
      <c r="P419" s="119"/>
      <c r="Q419" s="120" t="str">
        <f t="shared" si="93"/>
        <v/>
      </c>
      <c r="R419" s="120" t="str">
        <f t="shared" si="94"/>
        <v/>
      </c>
      <c r="S419" s="119" t="str">
        <f t="shared" si="95"/>
        <v/>
      </c>
      <c r="T419" s="119" t="str">
        <f t="shared" si="96"/>
        <v/>
      </c>
      <c r="U419" s="119" t="str">
        <f t="shared" si="97"/>
        <v/>
      </c>
      <c r="V419" s="119"/>
      <c r="W419" s="140" t="str">
        <f t="shared" si="98"/>
        <v/>
      </c>
    </row>
    <row r="420" spans="1:23" s="58" customFormat="1" ht="45" x14ac:dyDescent="0.3">
      <c r="A420" s="124">
        <v>42544.761226851901</v>
      </c>
      <c r="B420" s="125">
        <v>0.10056712962963001</v>
      </c>
      <c r="C420" s="126">
        <v>205.5</v>
      </c>
      <c r="D420" s="117" t="s">
        <v>289</v>
      </c>
      <c r="E420" s="117" t="s">
        <v>48</v>
      </c>
      <c r="F420" s="142" t="s">
        <v>42</v>
      </c>
      <c r="G420" s="146" t="s">
        <v>415</v>
      </c>
      <c r="H420" s="134" t="str">
        <f t="shared" si="86"/>
        <v/>
      </c>
      <c r="I420" s="134" t="str">
        <f t="shared" si="87"/>
        <v>-</v>
      </c>
      <c r="J420" s="134" t="str">
        <f t="shared" si="88"/>
        <v/>
      </c>
      <c r="K420" s="119" t="str">
        <f t="shared" si="89"/>
        <v/>
      </c>
      <c r="L420" s="119" t="str">
        <f t="shared" si="90"/>
        <v/>
      </c>
      <c r="M420" s="119">
        <f t="shared" si="85"/>
        <v>0</v>
      </c>
      <c r="N420" s="120" t="str">
        <f t="shared" si="91"/>
        <v/>
      </c>
      <c r="O420" s="119">
        <f t="shared" si="92"/>
        <v>0</v>
      </c>
      <c r="P420" s="119"/>
      <c r="Q420" s="120" t="str">
        <f t="shared" si="93"/>
        <v/>
      </c>
      <c r="R420" s="120" t="str">
        <f t="shared" si="94"/>
        <v/>
      </c>
      <c r="S420" s="119" t="str">
        <f t="shared" si="95"/>
        <v/>
      </c>
      <c r="T420" s="119" t="str">
        <f t="shared" si="96"/>
        <v/>
      </c>
      <c r="U420" s="119" t="str">
        <f t="shared" si="97"/>
        <v/>
      </c>
      <c r="V420" s="119"/>
      <c r="W420" s="140" t="str">
        <f t="shared" si="98"/>
        <v/>
      </c>
    </row>
    <row r="421" spans="1:23" s="58" customFormat="1" ht="60" x14ac:dyDescent="0.3">
      <c r="A421" s="124">
        <v>42544.861793981501</v>
      </c>
      <c r="B421" s="125">
        <v>1.40393518518519E-2</v>
      </c>
      <c r="C421" s="126">
        <v>0.30000000004656602</v>
      </c>
      <c r="D421" s="117" t="s">
        <v>155</v>
      </c>
      <c r="E421" s="117" t="s">
        <v>50</v>
      </c>
      <c r="F421" s="142" t="s">
        <v>42</v>
      </c>
      <c r="G421" s="146" t="s">
        <v>416</v>
      </c>
      <c r="H421" s="134" t="str">
        <f t="shared" si="86"/>
        <v/>
      </c>
      <c r="I421" s="134" t="str">
        <f t="shared" si="87"/>
        <v>-</v>
      </c>
      <c r="J421" s="134" t="str">
        <f t="shared" si="88"/>
        <v/>
      </c>
      <c r="K421" s="119" t="str">
        <f t="shared" si="89"/>
        <v/>
      </c>
      <c r="L421" s="119" t="str">
        <f t="shared" si="90"/>
        <v/>
      </c>
      <c r="M421" s="119">
        <f t="shared" si="85"/>
        <v>0</v>
      </c>
      <c r="N421" s="120" t="str">
        <f t="shared" si="91"/>
        <v/>
      </c>
      <c r="O421" s="119">
        <f t="shared" si="92"/>
        <v>0</v>
      </c>
      <c r="P421" s="119"/>
      <c r="Q421" s="120" t="str">
        <f t="shared" si="93"/>
        <v/>
      </c>
      <c r="R421" s="120" t="str">
        <f t="shared" si="94"/>
        <v/>
      </c>
      <c r="S421" s="119" t="str">
        <f t="shared" si="95"/>
        <v/>
      </c>
      <c r="T421" s="119" t="str">
        <f t="shared" si="96"/>
        <v/>
      </c>
      <c r="U421" s="119" t="str">
        <f t="shared" si="97"/>
        <v/>
      </c>
      <c r="V421" s="119"/>
      <c r="W421" s="140" t="str">
        <f t="shared" si="98"/>
        <v/>
      </c>
    </row>
    <row r="422" spans="1:23" s="58" customFormat="1" ht="75" x14ac:dyDescent="0.3">
      <c r="A422" s="124">
        <v>42544.875833333303</v>
      </c>
      <c r="B422" s="125">
        <v>0.12416666666666699</v>
      </c>
      <c r="C422" s="117" t="s">
        <v>42</v>
      </c>
      <c r="D422" s="117" t="s">
        <v>156</v>
      </c>
      <c r="E422" s="117" t="s">
        <v>110</v>
      </c>
      <c r="F422" s="142" t="s">
        <v>42</v>
      </c>
      <c r="G422" s="146" t="s">
        <v>433</v>
      </c>
      <c r="H422" s="134" t="str">
        <f t="shared" si="86"/>
        <v/>
      </c>
      <c r="I422" s="134" t="str">
        <f t="shared" si="87"/>
        <v>-</v>
      </c>
      <c r="J422" s="134" t="str">
        <f t="shared" si="88"/>
        <v/>
      </c>
      <c r="K422" s="119" t="str">
        <f t="shared" si="89"/>
        <v/>
      </c>
      <c r="L422" s="119" t="str">
        <f t="shared" si="90"/>
        <v/>
      </c>
      <c r="M422" s="119">
        <f t="shared" si="85"/>
        <v>0</v>
      </c>
      <c r="N422" s="120" t="str">
        <f t="shared" si="91"/>
        <v/>
      </c>
      <c r="O422" s="119">
        <f t="shared" si="92"/>
        <v>0</v>
      </c>
      <c r="P422" s="119"/>
      <c r="Q422" s="120" t="str">
        <f t="shared" si="93"/>
        <v/>
      </c>
      <c r="R422" s="120" t="str">
        <f t="shared" si="94"/>
        <v/>
      </c>
      <c r="S422" s="119" t="str">
        <f t="shared" si="95"/>
        <v/>
      </c>
      <c r="T422" s="119" t="str">
        <f t="shared" si="96"/>
        <v/>
      </c>
      <c r="U422" s="119" t="str">
        <f t="shared" si="97"/>
        <v/>
      </c>
      <c r="V422" s="119"/>
      <c r="W422" s="140" t="str">
        <f t="shared" si="98"/>
        <v/>
      </c>
    </row>
    <row r="423" spans="1:23" s="58" customFormat="1" ht="18.75" x14ac:dyDescent="0.3">
      <c r="A423" s="127" t="s">
        <v>57</v>
      </c>
      <c r="B423" s="117" t="s">
        <v>57</v>
      </c>
      <c r="C423" s="117" t="s">
        <v>58</v>
      </c>
      <c r="D423" s="117"/>
      <c r="E423" s="117"/>
      <c r="F423" s="142"/>
      <c r="G423" s="146" t="s">
        <v>419</v>
      </c>
      <c r="H423" s="134" t="str">
        <f t="shared" si="86"/>
        <v/>
      </c>
      <c r="I423" s="134" t="str">
        <f t="shared" si="87"/>
        <v>-</v>
      </c>
      <c r="J423" s="134" t="str">
        <f t="shared" si="88"/>
        <v/>
      </c>
      <c r="K423" s="119" t="str">
        <f t="shared" si="89"/>
        <v/>
      </c>
      <c r="L423" s="119" t="str">
        <f t="shared" si="90"/>
        <v/>
      </c>
      <c r="M423" s="119">
        <f t="shared" si="85"/>
        <v>0</v>
      </c>
      <c r="N423" s="120" t="str">
        <f t="shared" si="91"/>
        <v/>
      </c>
      <c r="O423" s="119">
        <f t="shared" si="92"/>
        <v>0</v>
      </c>
      <c r="P423" s="119"/>
      <c r="Q423" s="120" t="str">
        <f t="shared" si="93"/>
        <v/>
      </c>
      <c r="R423" s="120" t="str">
        <f t="shared" si="94"/>
        <v/>
      </c>
      <c r="S423" s="119" t="str">
        <f t="shared" si="95"/>
        <v/>
      </c>
      <c r="T423" s="119" t="str">
        <f t="shared" si="96"/>
        <v/>
      </c>
      <c r="U423" s="119" t="str">
        <f t="shared" si="97"/>
        <v/>
      </c>
      <c r="V423" s="119"/>
      <c r="W423" s="140" t="str">
        <f t="shared" si="98"/>
        <v/>
      </c>
    </row>
    <row r="424" spans="1:23" s="58" customFormat="1" ht="18.75" x14ac:dyDescent="0.3">
      <c r="A424" s="127" t="s">
        <v>57</v>
      </c>
      <c r="B424" s="117" t="s">
        <v>57</v>
      </c>
      <c r="C424" s="117" t="s">
        <v>58</v>
      </c>
      <c r="D424" s="117"/>
      <c r="E424" s="117"/>
      <c r="F424" s="142"/>
      <c r="G424" s="146" t="s">
        <v>419</v>
      </c>
      <c r="H424" s="134" t="str">
        <f t="shared" si="86"/>
        <v/>
      </c>
      <c r="I424" s="134" t="str">
        <f t="shared" si="87"/>
        <v>-</v>
      </c>
      <c r="J424" s="134" t="str">
        <f t="shared" si="88"/>
        <v/>
      </c>
      <c r="K424" s="119" t="str">
        <f t="shared" si="89"/>
        <v/>
      </c>
      <c r="L424" s="119" t="str">
        <f t="shared" si="90"/>
        <v/>
      </c>
      <c r="M424" s="119">
        <f t="shared" si="85"/>
        <v>0</v>
      </c>
      <c r="N424" s="120" t="str">
        <f t="shared" si="91"/>
        <v/>
      </c>
      <c r="O424" s="119">
        <f t="shared" si="92"/>
        <v>0</v>
      </c>
      <c r="P424" s="119"/>
      <c r="Q424" s="120" t="str">
        <f t="shared" si="93"/>
        <v/>
      </c>
      <c r="R424" s="120" t="str">
        <f t="shared" si="94"/>
        <v/>
      </c>
      <c r="S424" s="119" t="str">
        <f t="shared" si="95"/>
        <v/>
      </c>
      <c r="T424" s="119" t="str">
        <f t="shared" si="96"/>
        <v/>
      </c>
      <c r="U424" s="119" t="str">
        <f t="shared" si="97"/>
        <v/>
      </c>
      <c r="V424" s="119"/>
      <c r="W424" s="140" t="str">
        <f t="shared" si="98"/>
        <v/>
      </c>
    </row>
    <row r="425" spans="1:23" s="58" customFormat="1" ht="18.75" x14ac:dyDescent="0.3">
      <c r="A425" s="127" t="s">
        <v>57</v>
      </c>
      <c r="B425" s="117" t="s">
        <v>57</v>
      </c>
      <c r="C425" s="117" t="s">
        <v>58</v>
      </c>
      <c r="D425" s="117"/>
      <c r="E425" s="117"/>
      <c r="F425" s="142"/>
      <c r="G425" s="146" t="s">
        <v>419</v>
      </c>
      <c r="H425" s="134" t="str">
        <f t="shared" si="86"/>
        <v/>
      </c>
      <c r="I425" s="134" t="str">
        <f t="shared" si="87"/>
        <v>-</v>
      </c>
      <c r="J425" s="134" t="str">
        <f t="shared" si="88"/>
        <v/>
      </c>
      <c r="K425" s="119" t="str">
        <f t="shared" si="89"/>
        <v/>
      </c>
      <c r="L425" s="119" t="str">
        <f t="shared" si="90"/>
        <v/>
      </c>
      <c r="M425" s="119">
        <f t="shared" si="85"/>
        <v>0</v>
      </c>
      <c r="N425" s="120" t="str">
        <f t="shared" si="91"/>
        <v/>
      </c>
      <c r="O425" s="119">
        <f t="shared" si="92"/>
        <v>0</v>
      </c>
      <c r="P425" s="119"/>
      <c r="Q425" s="120" t="str">
        <f t="shared" si="93"/>
        <v/>
      </c>
      <c r="R425" s="120" t="str">
        <f t="shared" si="94"/>
        <v/>
      </c>
      <c r="S425" s="119" t="str">
        <f t="shared" si="95"/>
        <v/>
      </c>
      <c r="T425" s="119" t="str">
        <f t="shared" si="96"/>
        <v/>
      </c>
      <c r="U425" s="119" t="str">
        <f t="shared" si="97"/>
        <v/>
      </c>
      <c r="V425" s="119"/>
      <c r="W425" s="140" t="str">
        <f t="shared" si="98"/>
        <v/>
      </c>
    </row>
    <row r="426" spans="1:23" s="58" customFormat="1" ht="18.75" x14ac:dyDescent="0.3">
      <c r="A426" s="127" t="s">
        <v>57</v>
      </c>
      <c r="B426" s="117" t="s">
        <v>57</v>
      </c>
      <c r="C426" s="117" t="s">
        <v>58</v>
      </c>
      <c r="D426" s="117"/>
      <c r="E426" s="117"/>
      <c r="F426" s="142"/>
      <c r="G426" s="146" t="s">
        <v>419</v>
      </c>
      <c r="H426" s="134" t="str">
        <f t="shared" si="86"/>
        <v/>
      </c>
      <c r="I426" s="134" t="str">
        <f t="shared" si="87"/>
        <v>-</v>
      </c>
      <c r="J426" s="134" t="str">
        <f t="shared" si="88"/>
        <v/>
      </c>
      <c r="K426" s="119" t="str">
        <f t="shared" si="89"/>
        <v/>
      </c>
      <c r="L426" s="119" t="str">
        <f t="shared" si="90"/>
        <v/>
      </c>
      <c r="M426" s="119">
        <f t="shared" si="85"/>
        <v>0</v>
      </c>
      <c r="N426" s="120" t="str">
        <f t="shared" si="91"/>
        <v/>
      </c>
      <c r="O426" s="119">
        <f t="shared" si="92"/>
        <v>0</v>
      </c>
      <c r="P426" s="119"/>
      <c r="Q426" s="120" t="str">
        <f t="shared" si="93"/>
        <v/>
      </c>
      <c r="R426" s="120" t="str">
        <f t="shared" si="94"/>
        <v/>
      </c>
      <c r="S426" s="119" t="str">
        <f t="shared" si="95"/>
        <v/>
      </c>
      <c r="T426" s="119" t="str">
        <f t="shared" si="96"/>
        <v/>
      </c>
      <c r="U426" s="119" t="str">
        <f t="shared" si="97"/>
        <v/>
      </c>
      <c r="V426" s="119"/>
      <c r="W426" s="140" t="str">
        <f t="shared" si="98"/>
        <v/>
      </c>
    </row>
    <row r="427" spans="1:23" s="58" customFormat="1" ht="18.75" x14ac:dyDescent="0.3">
      <c r="A427" s="127" t="s">
        <v>57</v>
      </c>
      <c r="B427" s="117" t="s">
        <v>57</v>
      </c>
      <c r="C427" s="117" t="s">
        <v>58</v>
      </c>
      <c r="D427" s="117"/>
      <c r="E427" s="117"/>
      <c r="F427" s="142"/>
      <c r="G427" s="146" t="s">
        <v>419</v>
      </c>
      <c r="H427" s="134" t="str">
        <f t="shared" si="86"/>
        <v/>
      </c>
      <c r="I427" s="134" t="str">
        <f t="shared" si="87"/>
        <v>-</v>
      </c>
      <c r="J427" s="134" t="str">
        <f t="shared" si="88"/>
        <v/>
      </c>
      <c r="K427" s="119" t="str">
        <f t="shared" si="89"/>
        <v/>
      </c>
      <c r="L427" s="119" t="str">
        <f t="shared" si="90"/>
        <v/>
      </c>
      <c r="M427" s="119">
        <f t="shared" si="85"/>
        <v>0</v>
      </c>
      <c r="N427" s="120" t="str">
        <f t="shared" si="91"/>
        <v/>
      </c>
      <c r="O427" s="119">
        <f t="shared" si="92"/>
        <v>0</v>
      </c>
      <c r="P427" s="119"/>
      <c r="Q427" s="120" t="str">
        <f t="shared" si="93"/>
        <v/>
      </c>
      <c r="R427" s="120" t="str">
        <f t="shared" si="94"/>
        <v/>
      </c>
      <c r="S427" s="119" t="str">
        <f t="shared" si="95"/>
        <v/>
      </c>
      <c r="T427" s="119" t="str">
        <f t="shared" si="96"/>
        <v/>
      </c>
      <c r="U427" s="119" t="str">
        <f t="shared" si="97"/>
        <v/>
      </c>
      <c r="V427" s="119"/>
      <c r="W427" s="140" t="str">
        <f t="shared" si="98"/>
        <v/>
      </c>
    </row>
    <row r="428" spans="1:23" s="58" customFormat="1" ht="18.75" x14ac:dyDescent="0.3">
      <c r="A428" s="127" t="s">
        <v>57</v>
      </c>
      <c r="B428" s="117" t="s">
        <v>57</v>
      </c>
      <c r="C428" s="117" t="s">
        <v>58</v>
      </c>
      <c r="D428" s="117"/>
      <c r="E428" s="117"/>
      <c r="F428" s="142"/>
      <c r="G428" s="146" t="s">
        <v>419</v>
      </c>
      <c r="H428" s="134" t="str">
        <f t="shared" si="86"/>
        <v/>
      </c>
      <c r="I428" s="134" t="str">
        <f t="shared" si="87"/>
        <v>-</v>
      </c>
      <c r="J428" s="134" t="str">
        <f t="shared" si="88"/>
        <v/>
      </c>
      <c r="K428" s="119" t="str">
        <f t="shared" si="89"/>
        <v/>
      </c>
      <c r="L428" s="119" t="str">
        <f t="shared" si="90"/>
        <v/>
      </c>
      <c r="M428" s="119">
        <f t="shared" si="85"/>
        <v>0</v>
      </c>
      <c r="N428" s="120" t="str">
        <f t="shared" si="91"/>
        <v/>
      </c>
      <c r="O428" s="119">
        <f t="shared" si="92"/>
        <v>0</v>
      </c>
      <c r="P428" s="119"/>
      <c r="Q428" s="120" t="str">
        <f t="shared" si="93"/>
        <v/>
      </c>
      <c r="R428" s="120" t="str">
        <f t="shared" si="94"/>
        <v/>
      </c>
      <c r="S428" s="119" t="str">
        <f t="shared" si="95"/>
        <v/>
      </c>
      <c r="T428" s="119" t="str">
        <f t="shared" si="96"/>
        <v/>
      </c>
      <c r="U428" s="119" t="str">
        <f t="shared" si="97"/>
        <v/>
      </c>
      <c r="V428" s="119"/>
      <c r="W428" s="140" t="str">
        <f t="shared" si="98"/>
        <v/>
      </c>
    </row>
    <row r="429" spans="1:23" s="58" customFormat="1" ht="60" x14ac:dyDescent="0.3">
      <c r="A429" s="122">
        <v>42543.101898148103</v>
      </c>
      <c r="B429" s="123"/>
      <c r="C429" s="123"/>
      <c r="D429" s="123" t="s">
        <v>225</v>
      </c>
      <c r="E429" s="123" t="s">
        <v>41</v>
      </c>
      <c r="F429" s="143" t="s">
        <v>42</v>
      </c>
      <c r="G429" s="146" t="s">
        <v>411</v>
      </c>
      <c r="H429" s="134" t="str">
        <f t="shared" si="86"/>
        <v/>
      </c>
      <c r="I429" s="134" t="str">
        <f t="shared" si="87"/>
        <v>-</v>
      </c>
      <c r="J429" s="134" t="str">
        <f t="shared" si="88"/>
        <v/>
      </c>
      <c r="K429" s="119" t="str">
        <f t="shared" si="89"/>
        <v/>
      </c>
      <c r="L429" s="119" t="str">
        <f t="shared" si="90"/>
        <v/>
      </c>
      <c r="M429" s="119">
        <f t="shared" si="85"/>
        <v>0</v>
      </c>
      <c r="N429" s="120" t="str">
        <f t="shared" si="91"/>
        <v/>
      </c>
      <c r="O429" s="119">
        <f t="shared" si="92"/>
        <v>0</v>
      </c>
      <c r="P429" s="119"/>
      <c r="Q429" s="120" t="str">
        <f t="shared" si="93"/>
        <v/>
      </c>
      <c r="R429" s="120" t="str">
        <f t="shared" si="94"/>
        <v/>
      </c>
      <c r="S429" s="119" t="str">
        <f t="shared" si="95"/>
        <v/>
      </c>
      <c r="T429" s="119" t="str">
        <f t="shared" si="96"/>
        <v/>
      </c>
      <c r="U429" s="119" t="str">
        <f t="shared" si="97"/>
        <v/>
      </c>
      <c r="V429" s="119"/>
      <c r="W429" s="140" t="str">
        <f t="shared" si="98"/>
        <v/>
      </c>
    </row>
    <row r="430" spans="1:23" s="58" customFormat="1" ht="75" x14ac:dyDescent="0.3">
      <c r="A430" s="124">
        <v>42543.1038541667</v>
      </c>
      <c r="B430" s="125">
        <v>1.16898148148148E-3</v>
      </c>
      <c r="C430" s="117" t="s">
        <v>42</v>
      </c>
      <c r="D430" s="117" t="s">
        <v>163</v>
      </c>
      <c r="E430" s="117" t="s">
        <v>112</v>
      </c>
      <c r="F430" s="142" t="s">
        <v>290</v>
      </c>
      <c r="G430" s="146" t="s">
        <v>478</v>
      </c>
      <c r="H430" s="134" t="str">
        <f t="shared" si="86"/>
        <v/>
      </c>
      <c r="I430" s="134" t="str">
        <f t="shared" si="87"/>
        <v>-</v>
      </c>
      <c r="J430" s="134" t="str">
        <f t="shared" si="88"/>
        <v/>
      </c>
      <c r="K430" s="119" t="str">
        <f t="shared" si="89"/>
        <v/>
      </c>
      <c r="L430" s="119" t="str">
        <f t="shared" si="90"/>
        <v/>
      </c>
      <c r="M430" s="119">
        <f t="shared" ref="M430:M493" si="99">IF(COUNTIF($G430,"*toile: true*"),1,0)+IF(COUNTIF(G430,"*charge*"),1,0)+IF(COUNTIF(G430,"*déchargr*"),1,0)</f>
        <v>0</v>
      </c>
      <c r="N430" s="120" t="str">
        <f t="shared" si="91"/>
        <v/>
      </c>
      <c r="O430" s="119">
        <f t="shared" si="92"/>
        <v>0</v>
      </c>
      <c r="P430" s="119"/>
      <c r="Q430" s="120" t="str">
        <f t="shared" si="93"/>
        <v/>
      </c>
      <c r="R430" s="120" t="str">
        <f t="shared" si="94"/>
        <v/>
      </c>
      <c r="S430" s="119" t="str">
        <f t="shared" si="95"/>
        <v/>
      </c>
      <c r="T430" s="119" t="str">
        <f t="shared" si="96"/>
        <v/>
      </c>
      <c r="U430" s="119" t="str">
        <f t="shared" si="97"/>
        <v/>
      </c>
      <c r="V430" s="119"/>
      <c r="W430" s="140" t="str">
        <f t="shared" si="98"/>
        <v/>
      </c>
    </row>
    <row r="431" spans="1:23" s="58" customFormat="1" ht="165" x14ac:dyDescent="0.3">
      <c r="A431" s="124">
        <v>42543.105023148099</v>
      </c>
      <c r="B431" s="125">
        <v>6.01851851851852E-4</v>
      </c>
      <c r="C431" s="117" t="s">
        <v>42</v>
      </c>
      <c r="D431" s="117" t="s">
        <v>163</v>
      </c>
      <c r="E431" s="117" t="s">
        <v>44</v>
      </c>
      <c r="F431" s="142" t="s">
        <v>291</v>
      </c>
      <c r="G431" s="146" t="s">
        <v>479</v>
      </c>
      <c r="H431" s="134" t="str">
        <f t="shared" si="86"/>
        <v/>
      </c>
      <c r="I431" s="134" t="str">
        <f t="shared" si="87"/>
        <v>-</v>
      </c>
      <c r="J431" s="134" t="str">
        <f t="shared" si="88"/>
        <v/>
      </c>
      <c r="K431" s="119" t="str">
        <f t="shared" si="89"/>
        <v/>
      </c>
      <c r="L431" s="119" t="str">
        <f t="shared" si="90"/>
        <v/>
      </c>
      <c r="M431" s="119">
        <f t="shared" si="99"/>
        <v>0</v>
      </c>
      <c r="N431" s="120" t="str">
        <f t="shared" si="91"/>
        <v/>
      </c>
      <c r="O431" s="119" t="str">
        <f t="shared" si="92"/>
        <v xml:space="preserve"> 8.6
</v>
      </c>
      <c r="P431" s="119"/>
      <c r="Q431" s="120" t="str">
        <f t="shared" si="93"/>
        <v/>
      </c>
      <c r="R431" s="120" t="str">
        <f t="shared" si="94"/>
        <v/>
      </c>
      <c r="S431" s="119" t="str">
        <f t="shared" si="95"/>
        <v/>
      </c>
      <c r="T431" s="119" t="str">
        <f t="shared" si="96"/>
        <v/>
      </c>
      <c r="U431" s="119" t="str">
        <f t="shared" si="97"/>
        <v/>
      </c>
      <c r="V431" s="119"/>
      <c r="W431" s="140" t="str">
        <f t="shared" si="98"/>
        <v/>
      </c>
    </row>
    <row r="432" spans="1:23" s="58" customFormat="1" ht="75" x14ac:dyDescent="0.3">
      <c r="A432" s="124">
        <v>42543.105624999997</v>
      </c>
      <c r="B432" s="125">
        <v>1.38888888888889E-4</v>
      </c>
      <c r="C432" s="117" t="s">
        <v>42</v>
      </c>
      <c r="D432" s="117" t="s">
        <v>163</v>
      </c>
      <c r="E432" s="117" t="s">
        <v>46</v>
      </c>
      <c r="F432" s="142" t="s">
        <v>292</v>
      </c>
      <c r="G432" s="146" t="s">
        <v>480</v>
      </c>
      <c r="H432" s="134" t="str">
        <f t="shared" si="86"/>
        <v/>
      </c>
      <c r="I432" s="134" t="str">
        <f t="shared" si="87"/>
        <v>-</v>
      </c>
      <c r="J432" s="134" t="str">
        <f t="shared" si="88"/>
        <v/>
      </c>
      <c r="K432" s="119" t="str">
        <f t="shared" si="89"/>
        <v/>
      </c>
      <c r="L432" s="119" t="str">
        <f t="shared" si="90"/>
        <v/>
      </c>
      <c r="M432" s="119">
        <f t="shared" si="99"/>
        <v>0</v>
      </c>
      <c r="N432" s="120" t="str">
        <f t="shared" si="91"/>
        <v/>
      </c>
      <c r="O432" s="119">
        <f t="shared" si="92"/>
        <v>0</v>
      </c>
      <c r="P432" s="119"/>
      <c r="Q432" s="120" t="str">
        <f t="shared" si="93"/>
        <v/>
      </c>
      <c r="R432" s="120" t="str">
        <f t="shared" si="94"/>
        <v/>
      </c>
      <c r="S432" s="119" t="str">
        <f t="shared" si="95"/>
        <v/>
      </c>
      <c r="T432" s="119" t="str">
        <f t="shared" si="96"/>
        <v/>
      </c>
      <c r="U432" s="119" t="str">
        <f t="shared" si="97"/>
        <v/>
      </c>
      <c r="V432" s="119"/>
      <c r="W432" s="140" t="str">
        <f t="shared" si="98"/>
        <v/>
      </c>
    </row>
    <row r="433" spans="1:23" s="58" customFormat="1" ht="75" x14ac:dyDescent="0.3">
      <c r="A433" s="124">
        <v>42543.105763888903</v>
      </c>
      <c r="B433" s="125">
        <v>2.0173611111111101E-2</v>
      </c>
      <c r="C433" s="126">
        <v>0.100000000034925</v>
      </c>
      <c r="D433" s="117" t="s">
        <v>163</v>
      </c>
      <c r="E433" s="117" t="s">
        <v>46</v>
      </c>
      <c r="F433" s="142" t="s">
        <v>290</v>
      </c>
      <c r="G433" s="146" t="s">
        <v>481</v>
      </c>
      <c r="H433" s="134" t="str">
        <f t="shared" si="86"/>
        <v/>
      </c>
      <c r="I433" s="134" t="str">
        <f t="shared" si="87"/>
        <v>-</v>
      </c>
      <c r="J433" s="134" t="str">
        <f t="shared" si="88"/>
        <v/>
      </c>
      <c r="K433" s="119" t="str">
        <f t="shared" si="89"/>
        <v/>
      </c>
      <c r="L433" s="119" t="str">
        <f t="shared" si="90"/>
        <v/>
      </c>
      <c r="M433" s="119">
        <f t="shared" si="99"/>
        <v>0</v>
      </c>
      <c r="N433" s="120" t="str">
        <f t="shared" si="91"/>
        <v/>
      </c>
      <c r="O433" s="119">
        <f t="shared" si="92"/>
        <v>0</v>
      </c>
      <c r="P433" s="119"/>
      <c r="Q433" s="120" t="str">
        <f t="shared" si="93"/>
        <v/>
      </c>
      <c r="R433" s="120" t="str">
        <f t="shared" si="94"/>
        <v/>
      </c>
      <c r="S433" s="119" t="str">
        <f t="shared" si="95"/>
        <v/>
      </c>
      <c r="T433" s="119" t="str">
        <f t="shared" si="96"/>
        <v/>
      </c>
      <c r="U433" s="119" t="str">
        <f t="shared" si="97"/>
        <v/>
      </c>
      <c r="V433" s="119"/>
      <c r="W433" s="140" t="str">
        <f t="shared" si="98"/>
        <v/>
      </c>
    </row>
    <row r="434" spans="1:23" s="58" customFormat="1" ht="75" x14ac:dyDescent="0.3">
      <c r="A434" s="124">
        <v>42543.125937500001</v>
      </c>
      <c r="B434" s="125">
        <v>8.9907407407407394E-2</v>
      </c>
      <c r="C434" s="126">
        <v>209.599999999977</v>
      </c>
      <c r="D434" s="117" t="s">
        <v>163</v>
      </c>
      <c r="E434" s="117" t="s">
        <v>48</v>
      </c>
      <c r="F434" s="142" t="s">
        <v>42</v>
      </c>
      <c r="G434" s="146" t="s">
        <v>415</v>
      </c>
      <c r="H434" s="134" t="str">
        <f t="shared" si="86"/>
        <v/>
      </c>
      <c r="I434" s="134" t="str">
        <f t="shared" si="87"/>
        <v>-</v>
      </c>
      <c r="J434" s="134" t="str">
        <f t="shared" si="88"/>
        <v/>
      </c>
      <c r="K434" s="119" t="str">
        <f t="shared" si="89"/>
        <v/>
      </c>
      <c r="L434" s="119" t="str">
        <f t="shared" si="90"/>
        <v/>
      </c>
      <c r="M434" s="119">
        <f t="shared" si="99"/>
        <v>0</v>
      </c>
      <c r="N434" s="120" t="str">
        <f t="shared" si="91"/>
        <v/>
      </c>
      <c r="O434" s="119">
        <f t="shared" si="92"/>
        <v>0</v>
      </c>
      <c r="P434" s="119"/>
      <c r="Q434" s="120" t="str">
        <f t="shared" si="93"/>
        <v/>
      </c>
      <c r="R434" s="120" t="str">
        <f t="shared" si="94"/>
        <v/>
      </c>
      <c r="S434" s="119" t="str">
        <f t="shared" si="95"/>
        <v/>
      </c>
      <c r="T434" s="119" t="str">
        <f t="shared" si="96"/>
        <v/>
      </c>
      <c r="U434" s="119" t="str">
        <f t="shared" si="97"/>
        <v/>
      </c>
      <c r="V434" s="119"/>
      <c r="W434" s="140" t="str">
        <f t="shared" si="98"/>
        <v/>
      </c>
    </row>
    <row r="435" spans="1:23" s="58" customFormat="1" ht="45" x14ac:dyDescent="0.3">
      <c r="A435" s="124">
        <v>42543.215844907398</v>
      </c>
      <c r="B435" s="125">
        <v>3.5648148148148102E-3</v>
      </c>
      <c r="C435" s="117" t="s">
        <v>42</v>
      </c>
      <c r="D435" s="117" t="s">
        <v>238</v>
      </c>
      <c r="E435" s="117" t="s">
        <v>51</v>
      </c>
      <c r="F435" s="142" t="s">
        <v>42</v>
      </c>
      <c r="G435" s="146" t="s">
        <v>417</v>
      </c>
      <c r="H435" s="134" t="str">
        <f t="shared" si="86"/>
        <v/>
      </c>
      <c r="I435" s="134" t="str">
        <f t="shared" si="87"/>
        <v>-</v>
      </c>
      <c r="J435" s="134" t="str">
        <f t="shared" si="88"/>
        <v/>
      </c>
      <c r="K435" s="119" t="str">
        <f t="shared" si="89"/>
        <v/>
      </c>
      <c r="L435" s="119" t="str">
        <f t="shared" si="90"/>
        <v/>
      </c>
      <c r="M435" s="119">
        <f t="shared" si="99"/>
        <v>0</v>
      </c>
      <c r="N435" s="120" t="str">
        <f t="shared" si="91"/>
        <v/>
      </c>
      <c r="O435" s="119">
        <f t="shared" si="92"/>
        <v>0</v>
      </c>
      <c r="P435" s="119"/>
      <c r="Q435" s="120" t="str">
        <f t="shared" si="93"/>
        <v/>
      </c>
      <c r="R435" s="120" t="str">
        <f t="shared" si="94"/>
        <v/>
      </c>
      <c r="S435" s="119" t="str">
        <f t="shared" si="95"/>
        <v/>
      </c>
      <c r="T435" s="119" t="str">
        <f t="shared" si="96"/>
        <v/>
      </c>
      <c r="U435" s="119" t="str">
        <f t="shared" si="97"/>
        <v/>
      </c>
      <c r="V435" s="119"/>
      <c r="W435" s="140" t="str">
        <f t="shared" si="98"/>
        <v/>
      </c>
    </row>
    <row r="436" spans="1:23" s="58" customFormat="1" ht="45" x14ac:dyDescent="0.3">
      <c r="A436" s="124">
        <v>42543.219409722202</v>
      </c>
      <c r="B436" s="125">
        <v>5.20833333333333E-4</v>
      </c>
      <c r="C436" s="117" t="s">
        <v>42</v>
      </c>
      <c r="D436" s="117" t="s">
        <v>238</v>
      </c>
      <c r="E436" s="117" t="s">
        <v>50</v>
      </c>
      <c r="F436" s="142" t="s">
        <v>42</v>
      </c>
      <c r="G436" s="146" t="s">
        <v>416</v>
      </c>
      <c r="H436" s="134" t="str">
        <f t="shared" si="86"/>
        <v/>
      </c>
      <c r="I436" s="134" t="str">
        <f t="shared" si="87"/>
        <v>-</v>
      </c>
      <c r="J436" s="134" t="str">
        <f t="shared" si="88"/>
        <v/>
      </c>
      <c r="K436" s="119" t="str">
        <f t="shared" si="89"/>
        <v/>
      </c>
      <c r="L436" s="119" t="str">
        <f t="shared" si="90"/>
        <v/>
      </c>
      <c r="M436" s="119">
        <f t="shared" si="99"/>
        <v>0</v>
      </c>
      <c r="N436" s="120" t="str">
        <f t="shared" si="91"/>
        <v/>
      </c>
      <c r="O436" s="119">
        <f t="shared" si="92"/>
        <v>0</v>
      </c>
      <c r="P436" s="119"/>
      <c r="Q436" s="120" t="str">
        <f t="shared" si="93"/>
        <v/>
      </c>
      <c r="R436" s="120" t="str">
        <f t="shared" si="94"/>
        <v/>
      </c>
      <c r="S436" s="119" t="str">
        <f t="shared" si="95"/>
        <v/>
      </c>
      <c r="T436" s="119" t="str">
        <f t="shared" si="96"/>
        <v/>
      </c>
      <c r="U436" s="119" t="str">
        <f t="shared" si="97"/>
        <v/>
      </c>
      <c r="V436" s="119"/>
      <c r="W436" s="140" t="str">
        <f t="shared" si="98"/>
        <v/>
      </c>
    </row>
    <row r="437" spans="1:23" s="58" customFormat="1" ht="45" x14ac:dyDescent="0.3">
      <c r="A437" s="124">
        <v>42543.219930555599</v>
      </c>
      <c r="B437" s="125">
        <v>9.0277777777777795E-4</v>
      </c>
      <c r="C437" s="117" t="s">
        <v>42</v>
      </c>
      <c r="D437" s="117" t="s">
        <v>238</v>
      </c>
      <c r="E437" s="117" t="s">
        <v>112</v>
      </c>
      <c r="F437" s="142" t="s">
        <v>293</v>
      </c>
      <c r="G437" s="146" t="s">
        <v>482</v>
      </c>
      <c r="H437" s="134" t="str">
        <f t="shared" si="86"/>
        <v/>
      </c>
      <c r="I437" s="134" t="str">
        <f t="shared" si="87"/>
        <v>-</v>
      </c>
      <c r="J437" s="134" t="str">
        <f t="shared" si="88"/>
        <v/>
      </c>
      <c r="K437" s="119" t="str">
        <f t="shared" si="89"/>
        <v/>
      </c>
      <c r="L437" s="119" t="str">
        <f t="shared" si="90"/>
        <v/>
      </c>
      <c r="M437" s="119">
        <f t="shared" si="99"/>
        <v>0</v>
      </c>
      <c r="N437" s="120" t="str">
        <f t="shared" si="91"/>
        <v/>
      </c>
      <c r="O437" s="119">
        <f t="shared" si="92"/>
        <v>0</v>
      </c>
      <c r="P437" s="119"/>
      <c r="Q437" s="120" t="str">
        <f t="shared" si="93"/>
        <v/>
      </c>
      <c r="R437" s="120" t="str">
        <f t="shared" si="94"/>
        <v/>
      </c>
      <c r="S437" s="119" t="str">
        <f t="shared" si="95"/>
        <v/>
      </c>
      <c r="T437" s="119" t="str">
        <f t="shared" si="96"/>
        <v/>
      </c>
      <c r="U437" s="119" t="str">
        <f t="shared" si="97"/>
        <v/>
      </c>
      <c r="V437" s="119"/>
      <c r="W437" s="140" t="str">
        <f t="shared" si="98"/>
        <v/>
      </c>
    </row>
    <row r="438" spans="1:23" s="58" customFormat="1" ht="45" x14ac:dyDescent="0.3">
      <c r="A438" s="124">
        <v>42543.220833333296</v>
      </c>
      <c r="B438" s="125">
        <v>4.6296296296296301E-5</v>
      </c>
      <c r="C438" s="117" t="s">
        <v>42</v>
      </c>
      <c r="D438" s="117" t="s">
        <v>238</v>
      </c>
      <c r="E438" s="117" t="s">
        <v>107</v>
      </c>
      <c r="F438" s="142" t="s">
        <v>293</v>
      </c>
      <c r="G438" s="146" t="s">
        <v>483</v>
      </c>
      <c r="H438" s="134" t="str">
        <f t="shared" si="86"/>
        <v/>
      </c>
      <c r="I438" s="134" t="str">
        <f t="shared" si="87"/>
        <v>-</v>
      </c>
      <c r="J438" s="134" t="str">
        <f t="shared" si="88"/>
        <v/>
      </c>
      <c r="K438" s="119" t="str">
        <f t="shared" si="89"/>
        <v/>
      </c>
      <c r="L438" s="119" t="str">
        <f t="shared" si="90"/>
        <v/>
      </c>
      <c r="M438" s="119">
        <f t="shared" si="99"/>
        <v>0</v>
      </c>
      <c r="N438" s="120" t="str">
        <f t="shared" si="91"/>
        <v/>
      </c>
      <c r="O438" s="119">
        <f t="shared" si="92"/>
        <v>0</v>
      </c>
      <c r="P438" s="119"/>
      <c r="Q438" s="120" t="str">
        <f t="shared" si="93"/>
        <v/>
      </c>
      <c r="R438" s="120" t="str">
        <f t="shared" si="94"/>
        <v/>
      </c>
      <c r="S438" s="119" t="str">
        <f t="shared" si="95"/>
        <v/>
      </c>
      <c r="T438" s="119" t="str">
        <f t="shared" si="96"/>
        <v/>
      </c>
      <c r="U438" s="119" t="str">
        <f t="shared" si="97"/>
        <v/>
      </c>
      <c r="V438" s="119"/>
      <c r="W438" s="140" t="str">
        <f t="shared" si="98"/>
        <v/>
      </c>
    </row>
    <row r="439" spans="1:23" s="58" customFormat="1" ht="45" x14ac:dyDescent="0.3">
      <c r="A439" s="124">
        <v>42543.220879629604</v>
      </c>
      <c r="B439" s="125">
        <v>2.19907407407407E-4</v>
      </c>
      <c r="C439" s="117" t="s">
        <v>42</v>
      </c>
      <c r="D439" s="117" t="s">
        <v>238</v>
      </c>
      <c r="E439" s="117" t="s">
        <v>112</v>
      </c>
      <c r="F439" s="142" t="s">
        <v>294</v>
      </c>
      <c r="G439" s="146" t="s">
        <v>484</v>
      </c>
      <c r="H439" s="134" t="str">
        <f t="shared" si="86"/>
        <v/>
      </c>
      <c r="I439" s="134" t="str">
        <f t="shared" si="87"/>
        <v>-</v>
      </c>
      <c r="J439" s="134" t="str">
        <f t="shared" si="88"/>
        <v/>
      </c>
      <c r="K439" s="119" t="str">
        <f t="shared" si="89"/>
        <v/>
      </c>
      <c r="L439" s="119" t="str">
        <f t="shared" si="90"/>
        <v/>
      </c>
      <c r="M439" s="119">
        <f t="shared" si="99"/>
        <v>0</v>
      </c>
      <c r="N439" s="120" t="str">
        <f t="shared" si="91"/>
        <v/>
      </c>
      <c r="O439" s="119">
        <f t="shared" si="92"/>
        <v>0</v>
      </c>
      <c r="P439" s="119"/>
      <c r="Q439" s="120" t="str">
        <f t="shared" si="93"/>
        <v/>
      </c>
      <c r="R439" s="120" t="str">
        <f t="shared" si="94"/>
        <v/>
      </c>
      <c r="S439" s="119" t="str">
        <f t="shared" si="95"/>
        <v/>
      </c>
      <c r="T439" s="119" t="str">
        <f t="shared" si="96"/>
        <v/>
      </c>
      <c r="U439" s="119" t="str">
        <f t="shared" si="97"/>
        <v/>
      </c>
      <c r="V439" s="119"/>
      <c r="W439" s="140" t="str">
        <f t="shared" si="98"/>
        <v/>
      </c>
    </row>
    <row r="440" spans="1:23" s="58" customFormat="1" ht="45" x14ac:dyDescent="0.3">
      <c r="A440" s="124">
        <v>42543.221099536997</v>
      </c>
      <c r="B440" s="125">
        <v>4.6296296296296301E-5</v>
      </c>
      <c r="C440" s="117" t="s">
        <v>42</v>
      </c>
      <c r="D440" s="117" t="s">
        <v>238</v>
      </c>
      <c r="E440" s="117" t="s">
        <v>107</v>
      </c>
      <c r="F440" s="142" t="s">
        <v>294</v>
      </c>
      <c r="G440" s="146" t="s">
        <v>485</v>
      </c>
      <c r="H440" s="134" t="str">
        <f t="shared" si="86"/>
        <v/>
      </c>
      <c r="I440" s="134" t="str">
        <f t="shared" si="87"/>
        <v>-</v>
      </c>
      <c r="J440" s="134" t="str">
        <f t="shared" si="88"/>
        <v/>
      </c>
      <c r="K440" s="119" t="str">
        <f t="shared" si="89"/>
        <v/>
      </c>
      <c r="L440" s="119" t="str">
        <f t="shared" si="90"/>
        <v/>
      </c>
      <c r="M440" s="119">
        <f t="shared" si="99"/>
        <v>0</v>
      </c>
      <c r="N440" s="120" t="str">
        <f t="shared" si="91"/>
        <v/>
      </c>
      <c r="O440" s="119">
        <f t="shared" si="92"/>
        <v>0</v>
      </c>
      <c r="P440" s="119"/>
      <c r="Q440" s="120" t="str">
        <f t="shared" si="93"/>
        <v/>
      </c>
      <c r="R440" s="120" t="str">
        <f t="shared" si="94"/>
        <v/>
      </c>
      <c r="S440" s="119" t="str">
        <f t="shared" si="95"/>
        <v/>
      </c>
      <c r="T440" s="119" t="str">
        <f t="shared" si="96"/>
        <v/>
      </c>
      <c r="U440" s="119" t="str">
        <f t="shared" si="97"/>
        <v/>
      </c>
      <c r="V440" s="119"/>
      <c r="W440" s="140" t="str">
        <f t="shared" si="98"/>
        <v/>
      </c>
    </row>
    <row r="441" spans="1:23" s="58" customFormat="1" ht="45" x14ac:dyDescent="0.3">
      <c r="A441" s="124">
        <v>42543.221145833297</v>
      </c>
      <c r="B441" s="125">
        <v>1.8518518518518501E-4</v>
      </c>
      <c r="C441" s="117" t="s">
        <v>42</v>
      </c>
      <c r="D441" s="117" t="s">
        <v>238</v>
      </c>
      <c r="E441" s="117" t="s">
        <v>112</v>
      </c>
      <c r="F441" s="142" t="s">
        <v>295</v>
      </c>
      <c r="G441" s="146" t="s">
        <v>486</v>
      </c>
      <c r="H441" s="134" t="str">
        <f t="shared" si="86"/>
        <v/>
      </c>
      <c r="I441" s="134" t="str">
        <f t="shared" si="87"/>
        <v>-</v>
      </c>
      <c r="J441" s="134" t="str">
        <f t="shared" si="88"/>
        <v/>
      </c>
      <c r="K441" s="119" t="str">
        <f t="shared" si="89"/>
        <v/>
      </c>
      <c r="L441" s="119" t="str">
        <f t="shared" si="90"/>
        <v/>
      </c>
      <c r="M441" s="119">
        <f t="shared" si="99"/>
        <v>0</v>
      </c>
      <c r="N441" s="120" t="str">
        <f t="shared" si="91"/>
        <v/>
      </c>
      <c r="O441" s="119">
        <f t="shared" si="92"/>
        <v>0</v>
      </c>
      <c r="P441" s="119"/>
      <c r="Q441" s="120" t="str">
        <f t="shared" si="93"/>
        <v/>
      </c>
      <c r="R441" s="120" t="str">
        <f t="shared" si="94"/>
        <v/>
      </c>
      <c r="S441" s="119" t="str">
        <f t="shared" si="95"/>
        <v/>
      </c>
      <c r="T441" s="119" t="str">
        <f t="shared" si="96"/>
        <v/>
      </c>
      <c r="U441" s="119" t="str">
        <f t="shared" si="97"/>
        <v/>
      </c>
      <c r="V441" s="119"/>
      <c r="W441" s="140" t="str">
        <f t="shared" si="98"/>
        <v/>
      </c>
    </row>
    <row r="442" spans="1:23" s="58" customFormat="1" ht="45" x14ac:dyDescent="0.3">
      <c r="A442" s="124">
        <v>42543.221331018503</v>
      </c>
      <c r="B442" s="125">
        <v>6.3657407407407402E-4</v>
      </c>
      <c r="C442" s="117" t="s">
        <v>42</v>
      </c>
      <c r="D442" s="117" t="s">
        <v>238</v>
      </c>
      <c r="E442" s="117" t="s">
        <v>107</v>
      </c>
      <c r="F442" s="142" t="s">
        <v>295</v>
      </c>
      <c r="G442" s="146" t="s">
        <v>487</v>
      </c>
      <c r="H442" s="134" t="str">
        <f t="shared" si="86"/>
        <v/>
      </c>
      <c r="I442" s="134" t="str">
        <f t="shared" si="87"/>
        <v>-</v>
      </c>
      <c r="J442" s="134" t="str">
        <f t="shared" si="88"/>
        <v/>
      </c>
      <c r="K442" s="119" t="str">
        <f t="shared" si="89"/>
        <v/>
      </c>
      <c r="L442" s="119" t="str">
        <f t="shared" si="90"/>
        <v/>
      </c>
      <c r="M442" s="119">
        <f t="shared" si="99"/>
        <v>0</v>
      </c>
      <c r="N442" s="120" t="str">
        <f t="shared" si="91"/>
        <v/>
      </c>
      <c r="O442" s="119">
        <f t="shared" si="92"/>
        <v>0</v>
      </c>
      <c r="P442" s="119"/>
      <c r="Q442" s="120" t="str">
        <f t="shared" si="93"/>
        <v/>
      </c>
      <c r="R442" s="120" t="str">
        <f t="shared" si="94"/>
        <v/>
      </c>
      <c r="S442" s="119" t="str">
        <f t="shared" si="95"/>
        <v/>
      </c>
      <c r="T442" s="119" t="str">
        <f t="shared" si="96"/>
        <v/>
      </c>
      <c r="U442" s="119" t="str">
        <f t="shared" si="97"/>
        <v/>
      </c>
      <c r="V442" s="119"/>
      <c r="W442" s="140" t="str">
        <f t="shared" si="98"/>
        <v/>
      </c>
    </row>
    <row r="443" spans="1:23" s="58" customFormat="1" ht="45" x14ac:dyDescent="0.3">
      <c r="A443" s="124">
        <v>42543.221967592603</v>
      </c>
      <c r="B443" s="125">
        <v>1.38888888888889E-4</v>
      </c>
      <c r="C443" s="117" t="s">
        <v>42</v>
      </c>
      <c r="D443" s="117" t="s">
        <v>238</v>
      </c>
      <c r="E443" s="117" t="s">
        <v>112</v>
      </c>
      <c r="F443" s="142" t="s">
        <v>296</v>
      </c>
      <c r="G443" s="146" t="s">
        <v>488</v>
      </c>
      <c r="H443" s="134" t="str">
        <f t="shared" si="86"/>
        <v/>
      </c>
      <c r="I443" s="134" t="str">
        <f t="shared" si="87"/>
        <v>-</v>
      </c>
      <c r="J443" s="134" t="str">
        <f t="shared" si="88"/>
        <v/>
      </c>
      <c r="K443" s="119" t="str">
        <f t="shared" si="89"/>
        <v/>
      </c>
      <c r="L443" s="119" t="str">
        <f t="shared" si="90"/>
        <v/>
      </c>
      <c r="M443" s="119">
        <f t="shared" si="99"/>
        <v>0</v>
      </c>
      <c r="N443" s="120" t="str">
        <f t="shared" si="91"/>
        <v/>
      </c>
      <c r="O443" s="119">
        <f t="shared" si="92"/>
        <v>0</v>
      </c>
      <c r="P443" s="119"/>
      <c r="Q443" s="120" t="str">
        <f t="shared" si="93"/>
        <v/>
      </c>
      <c r="R443" s="120" t="str">
        <f t="shared" si="94"/>
        <v/>
      </c>
      <c r="S443" s="119" t="str">
        <f t="shared" si="95"/>
        <v/>
      </c>
      <c r="T443" s="119" t="str">
        <f t="shared" si="96"/>
        <v/>
      </c>
      <c r="U443" s="119" t="str">
        <f t="shared" si="97"/>
        <v/>
      </c>
      <c r="V443" s="119"/>
      <c r="W443" s="140" t="str">
        <f t="shared" si="98"/>
        <v/>
      </c>
    </row>
    <row r="444" spans="1:23" s="58" customFormat="1" ht="45" x14ac:dyDescent="0.3">
      <c r="A444" s="124">
        <v>42543.222106481502</v>
      </c>
      <c r="B444" s="125">
        <v>4.5138888888888898E-4</v>
      </c>
      <c r="C444" s="117" t="s">
        <v>42</v>
      </c>
      <c r="D444" s="117" t="s">
        <v>238</v>
      </c>
      <c r="E444" s="117" t="s">
        <v>107</v>
      </c>
      <c r="F444" s="142" t="s">
        <v>296</v>
      </c>
      <c r="G444" s="146" t="s">
        <v>489</v>
      </c>
      <c r="H444" s="134" t="str">
        <f t="shared" si="86"/>
        <v/>
      </c>
      <c r="I444" s="134" t="str">
        <f t="shared" si="87"/>
        <v>-</v>
      </c>
      <c r="J444" s="134" t="str">
        <f t="shared" si="88"/>
        <v/>
      </c>
      <c r="K444" s="119" t="str">
        <f t="shared" si="89"/>
        <v/>
      </c>
      <c r="L444" s="119" t="str">
        <f t="shared" si="90"/>
        <v/>
      </c>
      <c r="M444" s="119">
        <f t="shared" si="99"/>
        <v>0</v>
      </c>
      <c r="N444" s="120" t="str">
        <f t="shared" si="91"/>
        <v/>
      </c>
      <c r="O444" s="119">
        <f t="shared" si="92"/>
        <v>0</v>
      </c>
      <c r="P444" s="119"/>
      <c r="Q444" s="120" t="str">
        <f t="shared" si="93"/>
        <v/>
      </c>
      <c r="R444" s="120" t="str">
        <f t="shared" si="94"/>
        <v/>
      </c>
      <c r="S444" s="119" t="str">
        <f t="shared" si="95"/>
        <v/>
      </c>
      <c r="T444" s="119" t="str">
        <f t="shared" si="96"/>
        <v/>
      </c>
      <c r="U444" s="119" t="str">
        <f t="shared" si="97"/>
        <v/>
      </c>
      <c r="V444" s="119"/>
      <c r="W444" s="140" t="str">
        <f t="shared" si="98"/>
        <v/>
      </c>
    </row>
    <row r="445" spans="1:23" s="58" customFormat="1" ht="45" x14ac:dyDescent="0.3">
      <c r="A445" s="124">
        <v>42543.222557870402</v>
      </c>
      <c r="B445" s="125">
        <v>2.0833333333333299E-4</v>
      </c>
      <c r="C445" s="117" t="s">
        <v>42</v>
      </c>
      <c r="D445" s="117" t="s">
        <v>238</v>
      </c>
      <c r="E445" s="117" t="s">
        <v>112</v>
      </c>
      <c r="F445" s="142" t="s">
        <v>296</v>
      </c>
      <c r="G445" s="146" t="s">
        <v>488</v>
      </c>
      <c r="H445" s="134" t="str">
        <f t="shared" si="86"/>
        <v/>
      </c>
      <c r="I445" s="134" t="str">
        <f t="shared" si="87"/>
        <v>-</v>
      </c>
      <c r="J445" s="134" t="str">
        <f t="shared" si="88"/>
        <v/>
      </c>
      <c r="K445" s="119" t="str">
        <f t="shared" si="89"/>
        <v/>
      </c>
      <c r="L445" s="119" t="str">
        <f t="shared" si="90"/>
        <v/>
      </c>
      <c r="M445" s="119">
        <f t="shared" si="99"/>
        <v>0</v>
      </c>
      <c r="N445" s="120" t="str">
        <f t="shared" si="91"/>
        <v/>
      </c>
      <c r="O445" s="119">
        <f t="shared" si="92"/>
        <v>0</v>
      </c>
      <c r="P445" s="119"/>
      <c r="Q445" s="120" t="str">
        <f t="shared" si="93"/>
        <v/>
      </c>
      <c r="R445" s="120" t="str">
        <f t="shared" si="94"/>
        <v/>
      </c>
      <c r="S445" s="119" t="str">
        <f t="shared" si="95"/>
        <v/>
      </c>
      <c r="T445" s="119" t="str">
        <f t="shared" si="96"/>
        <v/>
      </c>
      <c r="U445" s="119" t="str">
        <f t="shared" si="97"/>
        <v/>
      </c>
      <c r="V445" s="119"/>
      <c r="W445" s="140" t="str">
        <f t="shared" si="98"/>
        <v/>
      </c>
    </row>
    <row r="446" spans="1:23" s="58" customFormat="1" ht="45" x14ac:dyDescent="0.3">
      <c r="A446" s="124">
        <v>42543.222766203697</v>
      </c>
      <c r="B446" s="125">
        <v>2.31481481481481E-5</v>
      </c>
      <c r="C446" s="117" t="s">
        <v>42</v>
      </c>
      <c r="D446" s="117" t="s">
        <v>238</v>
      </c>
      <c r="E446" s="117" t="s">
        <v>107</v>
      </c>
      <c r="F446" s="142" t="s">
        <v>296</v>
      </c>
      <c r="G446" s="146" t="s">
        <v>489</v>
      </c>
      <c r="H446" s="134" t="str">
        <f t="shared" si="86"/>
        <v/>
      </c>
      <c r="I446" s="134" t="str">
        <f t="shared" si="87"/>
        <v>-</v>
      </c>
      <c r="J446" s="134" t="str">
        <f t="shared" si="88"/>
        <v/>
      </c>
      <c r="K446" s="119" t="str">
        <f t="shared" si="89"/>
        <v/>
      </c>
      <c r="L446" s="119" t="str">
        <f t="shared" si="90"/>
        <v/>
      </c>
      <c r="M446" s="119">
        <f t="shared" si="99"/>
        <v>0</v>
      </c>
      <c r="N446" s="120" t="str">
        <f t="shared" si="91"/>
        <v/>
      </c>
      <c r="O446" s="119">
        <f t="shared" si="92"/>
        <v>0</v>
      </c>
      <c r="P446" s="119"/>
      <c r="Q446" s="120" t="str">
        <f t="shared" si="93"/>
        <v/>
      </c>
      <c r="R446" s="120" t="str">
        <f t="shared" si="94"/>
        <v/>
      </c>
      <c r="S446" s="119" t="str">
        <f t="shared" si="95"/>
        <v/>
      </c>
      <c r="T446" s="119" t="str">
        <f t="shared" si="96"/>
        <v/>
      </c>
      <c r="U446" s="119" t="str">
        <f t="shared" si="97"/>
        <v/>
      </c>
      <c r="V446" s="119"/>
      <c r="W446" s="140" t="str">
        <f t="shared" si="98"/>
        <v/>
      </c>
    </row>
    <row r="447" spans="1:23" s="58" customFormat="1" ht="45" x14ac:dyDescent="0.3">
      <c r="A447" s="124">
        <v>42543.222789351901</v>
      </c>
      <c r="B447" s="125">
        <v>1.38888888888889E-4</v>
      </c>
      <c r="C447" s="117" t="s">
        <v>42</v>
      </c>
      <c r="D447" s="117" t="s">
        <v>238</v>
      </c>
      <c r="E447" s="117" t="s">
        <v>112</v>
      </c>
      <c r="F447" s="142" t="s">
        <v>297</v>
      </c>
      <c r="G447" s="146" t="s">
        <v>490</v>
      </c>
      <c r="H447" s="134" t="str">
        <f t="shared" si="86"/>
        <v/>
      </c>
      <c r="I447" s="134" t="str">
        <f t="shared" si="87"/>
        <v>-</v>
      </c>
      <c r="J447" s="134" t="str">
        <f t="shared" si="88"/>
        <v/>
      </c>
      <c r="K447" s="119" t="str">
        <f t="shared" si="89"/>
        <v/>
      </c>
      <c r="L447" s="119" t="str">
        <f t="shared" si="90"/>
        <v/>
      </c>
      <c r="M447" s="119">
        <f t="shared" si="99"/>
        <v>0</v>
      </c>
      <c r="N447" s="120" t="str">
        <f t="shared" si="91"/>
        <v/>
      </c>
      <c r="O447" s="119">
        <f t="shared" si="92"/>
        <v>0</v>
      </c>
      <c r="P447" s="119"/>
      <c r="Q447" s="120" t="str">
        <f t="shared" si="93"/>
        <v/>
      </c>
      <c r="R447" s="120" t="str">
        <f t="shared" si="94"/>
        <v/>
      </c>
      <c r="S447" s="119" t="str">
        <f t="shared" si="95"/>
        <v/>
      </c>
      <c r="T447" s="119" t="str">
        <f t="shared" si="96"/>
        <v/>
      </c>
      <c r="U447" s="119" t="str">
        <f t="shared" si="97"/>
        <v/>
      </c>
      <c r="V447" s="119"/>
      <c r="W447" s="140" t="str">
        <f t="shared" si="98"/>
        <v/>
      </c>
    </row>
    <row r="448" spans="1:23" s="58" customFormat="1" ht="45" x14ac:dyDescent="0.3">
      <c r="A448" s="124">
        <v>42543.222928240699</v>
      </c>
      <c r="B448" s="125">
        <v>2.31481481481481E-5</v>
      </c>
      <c r="C448" s="117" t="s">
        <v>42</v>
      </c>
      <c r="D448" s="117" t="s">
        <v>238</v>
      </c>
      <c r="E448" s="117" t="s">
        <v>107</v>
      </c>
      <c r="F448" s="142" t="s">
        <v>297</v>
      </c>
      <c r="G448" s="146" t="s">
        <v>491</v>
      </c>
      <c r="H448" s="134" t="str">
        <f t="shared" si="86"/>
        <v/>
      </c>
      <c r="I448" s="134" t="str">
        <f t="shared" si="87"/>
        <v>-</v>
      </c>
      <c r="J448" s="134" t="str">
        <f t="shared" si="88"/>
        <v/>
      </c>
      <c r="K448" s="119" t="str">
        <f t="shared" si="89"/>
        <v/>
      </c>
      <c r="L448" s="119" t="str">
        <f t="shared" si="90"/>
        <v/>
      </c>
      <c r="M448" s="119">
        <f t="shared" si="99"/>
        <v>0</v>
      </c>
      <c r="N448" s="120" t="str">
        <f t="shared" si="91"/>
        <v/>
      </c>
      <c r="O448" s="119">
        <f t="shared" si="92"/>
        <v>0</v>
      </c>
      <c r="P448" s="119"/>
      <c r="Q448" s="120" t="str">
        <f t="shared" si="93"/>
        <v/>
      </c>
      <c r="R448" s="120" t="str">
        <f t="shared" si="94"/>
        <v/>
      </c>
      <c r="S448" s="119" t="str">
        <f t="shared" si="95"/>
        <v/>
      </c>
      <c r="T448" s="119" t="str">
        <f t="shared" si="96"/>
        <v/>
      </c>
      <c r="U448" s="119" t="str">
        <f t="shared" si="97"/>
        <v/>
      </c>
      <c r="V448" s="119"/>
      <c r="W448" s="140" t="str">
        <f t="shared" si="98"/>
        <v/>
      </c>
    </row>
    <row r="449" spans="1:23" s="58" customFormat="1" ht="45" x14ac:dyDescent="0.3">
      <c r="A449" s="124">
        <v>42543.222951388903</v>
      </c>
      <c r="B449" s="125">
        <v>3.4722222222222202E-4</v>
      </c>
      <c r="C449" s="117" t="s">
        <v>42</v>
      </c>
      <c r="D449" s="117" t="s">
        <v>238</v>
      </c>
      <c r="E449" s="117" t="s">
        <v>112</v>
      </c>
      <c r="F449" s="142" t="s">
        <v>298</v>
      </c>
      <c r="G449" s="146" t="s">
        <v>492</v>
      </c>
      <c r="H449" s="134" t="str">
        <f t="shared" si="86"/>
        <v/>
      </c>
      <c r="I449" s="134" t="str">
        <f t="shared" si="87"/>
        <v>-</v>
      </c>
      <c r="J449" s="134" t="str">
        <f t="shared" si="88"/>
        <v/>
      </c>
      <c r="K449" s="119" t="str">
        <f t="shared" si="89"/>
        <v/>
      </c>
      <c r="L449" s="119" t="str">
        <f t="shared" si="90"/>
        <v/>
      </c>
      <c r="M449" s="119">
        <f t="shared" si="99"/>
        <v>0</v>
      </c>
      <c r="N449" s="120" t="str">
        <f t="shared" si="91"/>
        <v/>
      </c>
      <c r="O449" s="119">
        <f t="shared" si="92"/>
        <v>0</v>
      </c>
      <c r="P449" s="119"/>
      <c r="Q449" s="120" t="str">
        <f t="shared" si="93"/>
        <v/>
      </c>
      <c r="R449" s="120" t="str">
        <f t="shared" si="94"/>
        <v/>
      </c>
      <c r="S449" s="119" t="str">
        <f t="shared" si="95"/>
        <v/>
      </c>
      <c r="T449" s="119" t="str">
        <f t="shared" si="96"/>
        <v/>
      </c>
      <c r="U449" s="119" t="str">
        <f t="shared" si="97"/>
        <v/>
      </c>
      <c r="V449" s="119"/>
      <c r="W449" s="140" t="str">
        <f t="shared" si="98"/>
        <v/>
      </c>
    </row>
    <row r="450" spans="1:23" s="58" customFormat="1" ht="45" x14ac:dyDescent="0.3">
      <c r="A450" s="124">
        <v>42543.223298611098</v>
      </c>
      <c r="B450" s="125">
        <v>2.31481481481481E-5</v>
      </c>
      <c r="C450" s="117" t="s">
        <v>42</v>
      </c>
      <c r="D450" s="117" t="s">
        <v>238</v>
      </c>
      <c r="E450" s="117" t="s">
        <v>107</v>
      </c>
      <c r="F450" s="142" t="s">
        <v>298</v>
      </c>
      <c r="G450" s="146" t="s">
        <v>493</v>
      </c>
      <c r="H450" s="134" t="str">
        <f t="shared" si="86"/>
        <v/>
      </c>
      <c r="I450" s="134" t="str">
        <f t="shared" si="87"/>
        <v>-</v>
      </c>
      <c r="J450" s="134" t="str">
        <f t="shared" si="88"/>
        <v/>
      </c>
      <c r="K450" s="119" t="str">
        <f t="shared" si="89"/>
        <v/>
      </c>
      <c r="L450" s="119" t="str">
        <f t="shared" si="90"/>
        <v/>
      </c>
      <c r="M450" s="119">
        <f t="shared" si="99"/>
        <v>0</v>
      </c>
      <c r="N450" s="120" t="str">
        <f t="shared" si="91"/>
        <v/>
      </c>
      <c r="O450" s="119">
        <f t="shared" si="92"/>
        <v>0</v>
      </c>
      <c r="P450" s="119"/>
      <c r="Q450" s="120" t="str">
        <f t="shared" si="93"/>
        <v/>
      </c>
      <c r="R450" s="120" t="str">
        <f t="shared" si="94"/>
        <v/>
      </c>
      <c r="S450" s="119" t="str">
        <f t="shared" si="95"/>
        <v/>
      </c>
      <c r="T450" s="119" t="str">
        <f t="shared" si="96"/>
        <v/>
      </c>
      <c r="U450" s="119" t="str">
        <f t="shared" si="97"/>
        <v/>
      </c>
      <c r="V450" s="119"/>
      <c r="W450" s="140" t="str">
        <f t="shared" si="98"/>
        <v/>
      </c>
    </row>
    <row r="451" spans="1:23" s="58" customFormat="1" ht="45" x14ac:dyDescent="0.3">
      <c r="A451" s="124">
        <v>42543.223321759302</v>
      </c>
      <c r="B451" s="125">
        <v>1.7361111111111101E-4</v>
      </c>
      <c r="C451" s="117" t="s">
        <v>42</v>
      </c>
      <c r="D451" s="117" t="s">
        <v>238</v>
      </c>
      <c r="E451" s="117" t="s">
        <v>112</v>
      </c>
      <c r="F451" s="142" t="s">
        <v>299</v>
      </c>
      <c r="G451" s="146" t="s">
        <v>494</v>
      </c>
      <c r="H451" s="134" t="str">
        <f t="shared" ref="H451:H514" si="100">IF(ISERROR(SEARCH("ATTENTE",$G451)),"",$B451)</f>
        <v/>
      </c>
      <c r="I451" s="134" t="str">
        <f t="shared" ref="I451:I514" si="101">IF(COUNTIF($G451,"*Formation*")+COUNTIF(G451,"*travail de cours*")+COUNTIF(G451,"*réunion*")+COUNTIF(G451,"*escorte routière*")+COUNTIF(G451,"*courte distance*")&gt;0,B451,"-")</f>
        <v>-</v>
      </c>
      <c r="J451" s="134" t="str">
        <f t="shared" ref="J451:J514" si="102">IF(ISERROR(SEARCH("superload: True",$G451)),"",$B451)</f>
        <v/>
      </c>
      <c r="K451" s="119" t="str">
        <f t="shared" ref="K451:K514" si="103">IF(ISERROR(SEARCH("Douane: True",$G451)),"",1)</f>
        <v/>
      </c>
      <c r="L451" s="119" t="str">
        <f t="shared" ref="L451:L514" si="104">IF(ISERROR(SEARCH("transport explosif",$G451)),"",1)</f>
        <v/>
      </c>
      <c r="M451" s="119">
        <f t="shared" si="99"/>
        <v>0</v>
      </c>
      <c r="N451" s="120" t="str">
        <f t="shared" ref="N451:N514" si="105">IF(ISERROR(SEARCH("TWIC: True",$G451)),"",1)</f>
        <v/>
      </c>
      <c r="O451" s="119">
        <f t="shared" ref="O451:O514" si="106">IFERROR(MID($G451,FIND("Largeur pi-po",$G451,1)+14,FIND("Longueur pi-po",$G451,1)-FIND("Largeur pi-po",$G451,1)-14),)</f>
        <v>0</v>
      </c>
      <c r="P451" s="119"/>
      <c r="Q451" s="120" t="str">
        <f t="shared" ref="Q451:Q514" si="107">IF(ISERROR(SEARCH("Surdimensionné",$G451)),"",1)</f>
        <v/>
      </c>
      <c r="R451" s="120" t="str">
        <f t="shared" ref="R451:R514" si="108">IF(ISERROR(SEARCH("PRIME N.Y:True",$G451)),"",1)</f>
        <v/>
      </c>
      <c r="S451" s="119" t="str">
        <f t="shared" ref="S451:S514" si="109">IF(ISERROR(SEARCH("Journée non complète",$G451)),"",1)</f>
        <v/>
      </c>
      <c r="T451" s="119" t="str">
        <f t="shared" ref="T451:T514" si="110">IF(ISERROR(SEARCH("1 Journée compète semaine",$G451)),"",1)</f>
        <v/>
      </c>
      <c r="U451" s="119" t="str">
        <f t="shared" ref="U451:U514" si="111">IF(ISERROR(SEARCH("Fin de semaine",$G451)),"",1)</f>
        <v/>
      </c>
      <c r="V451" s="119"/>
      <c r="W451" s="140" t="str">
        <f t="shared" ref="W451:W514" si="112">IF(ISERROR(SEARCH("Voyage:Oversize",$G451)),"",C451)</f>
        <v/>
      </c>
    </row>
    <row r="452" spans="1:23" s="58" customFormat="1" ht="45" x14ac:dyDescent="0.3">
      <c r="A452" s="124">
        <v>42543.223495370403</v>
      </c>
      <c r="B452" s="125">
        <v>4.5138888888888898E-4</v>
      </c>
      <c r="C452" s="117" t="s">
        <v>42</v>
      </c>
      <c r="D452" s="117" t="s">
        <v>238</v>
      </c>
      <c r="E452" s="117" t="s">
        <v>107</v>
      </c>
      <c r="F452" s="142" t="s">
        <v>299</v>
      </c>
      <c r="G452" s="146" t="s">
        <v>495</v>
      </c>
      <c r="H452" s="134" t="str">
        <f t="shared" si="100"/>
        <v/>
      </c>
      <c r="I452" s="134" t="str">
        <f t="shared" si="101"/>
        <v>-</v>
      </c>
      <c r="J452" s="134" t="str">
        <f t="shared" si="102"/>
        <v/>
      </c>
      <c r="K452" s="119" t="str">
        <f t="shared" si="103"/>
        <v/>
      </c>
      <c r="L452" s="119" t="str">
        <f t="shared" si="104"/>
        <v/>
      </c>
      <c r="M452" s="119">
        <f t="shared" si="99"/>
        <v>0</v>
      </c>
      <c r="N452" s="120" t="str">
        <f t="shared" si="105"/>
        <v/>
      </c>
      <c r="O452" s="119">
        <f t="shared" si="106"/>
        <v>0</v>
      </c>
      <c r="P452" s="119"/>
      <c r="Q452" s="120" t="str">
        <f t="shared" si="107"/>
        <v/>
      </c>
      <c r="R452" s="120" t="str">
        <f t="shared" si="108"/>
        <v/>
      </c>
      <c r="S452" s="119" t="str">
        <f t="shared" si="109"/>
        <v/>
      </c>
      <c r="T452" s="119" t="str">
        <f t="shared" si="110"/>
        <v/>
      </c>
      <c r="U452" s="119" t="str">
        <f t="shared" si="111"/>
        <v/>
      </c>
      <c r="V452" s="119"/>
      <c r="W452" s="140" t="str">
        <f t="shared" si="112"/>
        <v/>
      </c>
    </row>
    <row r="453" spans="1:23" s="58" customFormat="1" ht="45" x14ac:dyDescent="0.3">
      <c r="A453" s="124">
        <v>42543.223946759303</v>
      </c>
      <c r="B453" s="125">
        <v>1.38888888888889E-4</v>
      </c>
      <c r="C453" s="117" t="s">
        <v>42</v>
      </c>
      <c r="D453" s="117" t="s">
        <v>238</v>
      </c>
      <c r="E453" s="117" t="s">
        <v>112</v>
      </c>
      <c r="F453" s="142" t="s">
        <v>300</v>
      </c>
      <c r="G453" s="146" t="s">
        <v>496</v>
      </c>
      <c r="H453" s="134" t="str">
        <f t="shared" si="100"/>
        <v/>
      </c>
      <c r="I453" s="134" t="str">
        <f t="shared" si="101"/>
        <v>-</v>
      </c>
      <c r="J453" s="134" t="str">
        <f t="shared" si="102"/>
        <v/>
      </c>
      <c r="K453" s="119" t="str">
        <f t="shared" si="103"/>
        <v/>
      </c>
      <c r="L453" s="119" t="str">
        <f t="shared" si="104"/>
        <v/>
      </c>
      <c r="M453" s="119">
        <f t="shared" si="99"/>
        <v>0</v>
      </c>
      <c r="N453" s="120" t="str">
        <f t="shared" si="105"/>
        <v/>
      </c>
      <c r="O453" s="119">
        <f t="shared" si="106"/>
        <v>0</v>
      </c>
      <c r="P453" s="119"/>
      <c r="Q453" s="120" t="str">
        <f t="shared" si="107"/>
        <v/>
      </c>
      <c r="R453" s="120" t="str">
        <f t="shared" si="108"/>
        <v/>
      </c>
      <c r="S453" s="119" t="str">
        <f t="shared" si="109"/>
        <v/>
      </c>
      <c r="T453" s="119" t="str">
        <f t="shared" si="110"/>
        <v/>
      </c>
      <c r="U453" s="119" t="str">
        <f t="shared" si="111"/>
        <v/>
      </c>
      <c r="V453" s="119"/>
      <c r="W453" s="140" t="str">
        <f t="shared" si="112"/>
        <v/>
      </c>
    </row>
    <row r="454" spans="1:23" s="58" customFormat="1" ht="45" x14ac:dyDescent="0.3">
      <c r="A454" s="124">
        <v>42543.224085648202</v>
      </c>
      <c r="B454" s="125">
        <v>3.4722222222222202E-5</v>
      </c>
      <c r="C454" s="117" t="s">
        <v>42</v>
      </c>
      <c r="D454" s="117" t="s">
        <v>238</v>
      </c>
      <c r="E454" s="117" t="s">
        <v>107</v>
      </c>
      <c r="F454" s="142" t="s">
        <v>300</v>
      </c>
      <c r="G454" s="146" t="s">
        <v>497</v>
      </c>
      <c r="H454" s="134" t="str">
        <f t="shared" si="100"/>
        <v/>
      </c>
      <c r="I454" s="134" t="str">
        <f t="shared" si="101"/>
        <v>-</v>
      </c>
      <c r="J454" s="134" t="str">
        <f t="shared" si="102"/>
        <v/>
      </c>
      <c r="K454" s="119" t="str">
        <f t="shared" si="103"/>
        <v/>
      </c>
      <c r="L454" s="119" t="str">
        <f t="shared" si="104"/>
        <v/>
      </c>
      <c r="M454" s="119">
        <f t="shared" si="99"/>
        <v>0</v>
      </c>
      <c r="N454" s="120" t="str">
        <f t="shared" si="105"/>
        <v/>
      </c>
      <c r="O454" s="119">
        <f t="shared" si="106"/>
        <v>0</v>
      </c>
      <c r="P454" s="119"/>
      <c r="Q454" s="120" t="str">
        <f t="shared" si="107"/>
        <v/>
      </c>
      <c r="R454" s="120" t="str">
        <f t="shared" si="108"/>
        <v/>
      </c>
      <c r="S454" s="119" t="str">
        <f t="shared" si="109"/>
        <v/>
      </c>
      <c r="T454" s="119" t="str">
        <f t="shared" si="110"/>
        <v/>
      </c>
      <c r="U454" s="119" t="str">
        <f t="shared" si="111"/>
        <v/>
      </c>
      <c r="V454" s="119"/>
      <c r="W454" s="140" t="str">
        <f t="shared" si="112"/>
        <v/>
      </c>
    </row>
    <row r="455" spans="1:23" s="58" customFormat="1" ht="45" x14ac:dyDescent="0.3">
      <c r="A455" s="124">
        <v>42543.224120370403</v>
      </c>
      <c r="B455" s="125">
        <v>4.8611111111111099E-4</v>
      </c>
      <c r="C455" s="117" t="s">
        <v>42</v>
      </c>
      <c r="D455" s="117" t="s">
        <v>238</v>
      </c>
      <c r="E455" s="117" t="s">
        <v>112</v>
      </c>
      <c r="F455" s="142" t="s">
        <v>301</v>
      </c>
      <c r="G455" s="146" t="s">
        <v>498</v>
      </c>
      <c r="H455" s="134" t="str">
        <f t="shared" si="100"/>
        <v/>
      </c>
      <c r="I455" s="134" t="str">
        <f t="shared" si="101"/>
        <v>-</v>
      </c>
      <c r="J455" s="134" t="str">
        <f t="shared" si="102"/>
        <v/>
      </c>
      <c r="K455" s="119" t="str">
        <f t="shared" si="103"/>
        <v/>
      </c>
      <c r="L455" s="119" t="str">
        <f t="shared" si="104"/>
        <v/>
      </c>
      <c r="M455" s="119">
        <f t="shared" si="99"/>
        <v>0</v>
      </c>
      <c r="N455" s="120" t="str">
        <f t="shared" si="105"/>
        <v/>
      </c>
      <c r="O455" s="119">
        <f t="shared" si="106"/>
        <v>0</v>
      </c>
      <c r="P455" s="119"/>
      <c r="Q455" s="120" t="str">
        <f t="shared" si="107"/>
        <v/>
      </c>
      <c r="R455" s="120" t="str">
        <f t="shared" si="108"/>
        <v/>
      </c>
      <c r="S455" s="119" t="str">
        <f t="shared" si="109"/>
        <v/>
      </c>
      <c r="T455" s="119" t="str">
        <f t="shared" si="110"/>
        <v/>
      </c>
      <c r="U455" s="119" t="str">
        <f t="shared" si="111"/>
        <v/>
      </c>
      <c r="V455" s="119"/>
      <c r="W455" s="140" t="str">
        <f t="shared" si="112"/>
        <v/>
      </c>
    </row>
    <row r="456" spans="1:23" s="58" customFormat="1" ht="45" x14ac:dyDescent="0.3">
      <c r="A456" s="124">
        <v>42543.224606481497</v>
      </c>
      <c r="B456" s="125">
        <v>2.31481481481481E-5</v>
      </c>
      <c r="C456" s="117" t="s">
        <v>42</v>
      </c>
      <c r="D456" s="117" t="s">
        <v>238</v>
      </c>
      <c r="E456" s="117" t="s">
        <v>107</v>
      </c>
      <c r="F456" s="142" t="s">
        <v>301</v>
      </c>
      <c r="G456" s="146" t="s">
        <v>499</v>
      </c>
      <c r="H456" s="134" t="str">
        <f t="shared" si="100"/>
        <v/>
      </c>
      <c r="I456" s="134" t="str">
        <f t="shared" si="101"/>
        <v>-</v>
      </c>
      <c r="J456" s="134" t="str">
        <f t="shared" si="102"/>
        <v/>
      </c>
      <c r="K456" s="119" t="str">
        <f t="shared" si="103"/>
        <v/>
      </c>
      <c r="L456" s="119" t="str">
        <f t="shared" si="104"/>
        <v/>
      </c>
      <c r="M456" s="119">
        <f t="shared" si="99"/>
        <v>0</v>
      </c>
      <c r="N456" s="120" t="str">
        <f t="shared" si="105"/>
        <v/>
      </c>
      <c r="O456" s="119">
        <f t="shared" si="106"/>
        <v>0</v>
      </c>
      <c r="P456" s="119"/>
      <c r="Q456" s="120" t="str">
        <f t="shared" si="107"/>
        <v/>
      </c>
      <c r="R456" s="120" t="str">
        <f t="shared" si="108"/>
        <v/>
      </c>
      <c r="S456" s="119" t="str">
        <f t="shared" si="109"/>
        <v/>
      </c>
      <c r="T456" s="119" t="str">
        <f t="shared" si="110"/>
        <v/>
      </c>
      <c r="U456" s="119" t="str">
        <f t="shared" si="111"/>
        <v/>
      </c>
      <c r="V456" s="119"/>
      <c r="W456" s="140" t="str">
        <f t="shared" si="112"/>
        <v/>
      </c>
    </row>
    <row r="457" spans="1:23" s="58" customFormat="1" ht="45" x14ac:dyDescent="0.3">
      <c r="A457" s="124">
        <v>42543.2246296296</v>
      </c>
      <c r="B457" s="125">
        <v>1.8518518518518501E-4</v>
      </c>
      <c r="C457" s="117" t="s">
        <v>42</v>
      </c>
      <c r="D457" s="117" t="s">
        <v>238</v>
      </c>
      <c r="E457" s="117" t="s">
        <v>112</v>
      </c>
      <c r="F457" s="142" t="s">
        <v>302</v>
      </c>
      <c r="G457" s="146" t="s">
        <v>500</v>
      </c>
      <c r="H457" s="134" t="str">
        <f t="shared" si="100"/>
        <v/>
      </c>
      <c r="I457" s="134" t="str">
        <f t="shared" si="101"/>
        <v>-</v>
      </c>
      <c r="J457" s="134" t="str">
        <f t="shared" si="102"/>
        <v/>
      </c>
      <c r="K457" s="119" t="str">
        <f t="shared" si="103"/>
        <v/>
      </c>
      <c r="L457" s="119" t="str">
        <f t="shared" si="104"/>
        <v/>
      </c>
      <c r="M457" s="119">
        <f t="shared" si="99"/>
        <v>0</v>
      </c>
      <c r="N457" s="120" t="str">
        <f t="shared" si="105"/>
        <v/>
      </c>
      <c r="O457" s="119">
        <f t="shared" si="106"/>
        <v>0</v>
      </c>
      <c r="P457" s="119"/>
      <c r="Q457" s="120" t="str">
        <f t="shared" si="107"/>
        <v/>
      </c>
      <c r="R457" s="120" t="str">
        <f t="shared" si="108"/>
        <v/>
      </c>
      <c r="S457" s="119" t="str">
        <f t="shared" si="109"/>
        <v/>
      </c>
      <c r="T457" s="119" t="str">
        <f t="shared" si="110"/>
        <v/>
      </c>
      <c r="U457" s="119" t="str">
        <f t="shared" si="111"/>
        <v/>
      </c>
      <c r="V457" s="119"/>
      <c r="W457" s="140" t="str">
        <f t="shared" si="112"/>
        <v/>
      </c>
    </row>
    <row r="458" spans="1:23" s="58" customFormat="1" ht="45" x14ac:dyDescent="0.3">
      <c r="A458" s="124">
        <v>42543.224814814799</v>
      </c>
      <c r="B458" s="125">
        <v>2.31481481481481E-5</v>
      </c>
      <c r="C458" s="117" t="s">
        <v>42</v>
      </c>
      <c r="D458" s="117" t="s">
        <v>238</v>
      </c>
      <c r="E458" s="117" t="s">
        <v>107</v>
      </c>
      <c r="F458" s="142" t="s">
        <v>302</v>
      </c>
      <c r="G458" s="146" t="s">
        <v>501</v>
      </c>
      <c r="H458" s="134" t="str">
        <f t="shared" si="100"/>
        <v/>
      </c>
      <c r="I458" s="134" t="str">
        <f t="shared" si="101"/>
        <v>-</v>
      </c>
      <c r="J458" s="134" t="str">
        <f t="shared" si="102"/>
        <v/>
      </c>
      <c r="K458" s="119" t="str">
        <f t="shared" si="103"/>
        <v/>
      </c>
      <c r="L458" s="119" t="str">
        <f t="shared" si="104"/>
        <v/>
      </c>
      <c r="M458" s="119">
        <f t="shared" si="99"/>
        <v>0</v>
      </c>
      <c r="N458" s="120" t="str">
        <f t="shared" si="105"/>
        <v/>
      </c>
      <c r="O458" s="119">
        <f t="shared" si="106"/>
        <v>0</v>
      </c>
      <c r="P458" s="119"/>
      <c r="Q458" s="120" t="str">
        <f t="shared" si="107"/>
        <v/>
      </c>
      <c r="R458" s="120" t="str">
        <f t="shared" si="108"/>
        <v/>
      </c>
      <c r="S458" s="119" t="str">
        <f t="shared" si="109"/>
        <v/>
      </c>
      <c r="T458" s="119" t="str">
        <f t="shared" si="110"/>
        <v/>
      </c>
      <c r="U458" s="119" t="str">
        <f t="shared" si="111"/>
        <v/>
      </c>
      <c r="V458" s="119"/>
      <c r="W458" s="140" t="str">
        <f t="shared" si="112"/>
        <v/>
      </c>
    </row>
    <row r="459" spans="1:23" s="58" customFormat="1" ht="45" x14ac:dyDescent="0.3">
      <c r="A459" s="124">
        <v>42543.224837962996</v>
      </c>
      <c r="B459" s="125">
        <v>1.50462962962963E-4</v>
      </c>
      <c r="C459" s="117" t="s">
        <v>42</v>
      </c>
      <c r="D459" s="117" t="s">
        <v>238</v>
      </c>
      <c r="E459" s="117" t="s">
        <v>112</v>
      </c>
      <c r="F459" s="142" t="s">
        <v>303</v>
      </c>
      <c r="G459" s="146" t="s">
        <v>502</v>
      </c>
      <c r="H459" s="134" t="str">
        <f t="shared" si="100"/>
        <v/>
      </c>
      <c r="I459" s="134" t="str">
        <f t="shared" si="101"/>
        <v>-</v>
      </c>
      <c r="J459" s="134" t="str">
        <f t="shared" si="102"/>
        <v/>
      </c>
      <c r="K459" s="119" t="str">
        <f t="shared" si="103"/>
        <v/>
      </c>
      <c r="L459" s="119" t="str">
        <f t="shared" si="104"/>
        <v/>
      </c>
      <c r="M459" s="119">
        <f t="shared" si="99"/>
        <v>0</v>
      </c>
      <c r="N459" s="120" t="str">
        <f t="shared" si="105"/>
        <v/>
      </c>
      <c r="O459" s="119">
        <f t="shared" si="106"/>
        <v>0</v>
      </c>
      <c r="P459" s="119"/>
      <c r="Q459" s="120" t="str">
        <f t="shared" si="107"/>
        <v/>
      </c>
      <c r="R459" s="120" t="str">
        <f t="shared" si="108"/>
        <v/>
      </c>
      <c r="S459" s="119" t="str">
        <f t="shared" si="109"/>
        <v/>
      </c>
      <c r="T459" s="119" t="str">
        <f t="shared" si="110"/>
        <v/>
      </c>
      <c r="U459" s="119" t="str">
        <f t="shared" si="111"/>
        <v/>
      </c>
      <c r="V459" s="119"/>
      <c r="W459" s="140" t="str">
        <f t="shared" si="112"/>
        <v/>
      </c>
    </row>
    <row r="460" spans="1:23" s="58" customFormat="1" ht="45" x14ac:dyDescent="0.3">
      <c r="A460" s="124">
        <v>42543.2249884259</v>
      </c>
      <c r="B460" s="125">
        <v>3.4722222222222202E-5</v>
      </c>
      <c r="C460" s="117" t="s">
        <v>42</v>
      </c>
      <c r="D460" s="117" t="s">
        <v>238</v>
      </c>
      <c r="E460" s="117" t="s">
        <v>107</v>
      </c>
      <c r="F460" s="142" t="s">
        <v>303</v>
      </c>
      <c r="G460" s="146" t="s">
        <v>503</v>
      </c>
      <c r="H460" s="134" t="str">
        <f t="shared" si="100"/>
        <v/>
      </c>
      <c r="I460" s="134" t="str">
        <f t="shared" si="101"/>
        <v>-</v>
      </c>
      <c r="J460" s="134" t="str">
        <f t="shared" si="102"/>
        <v/>
      </c>
      <c r="K460" s="119" t="str">
        <f t="shared" si="103"/>
        <v/>
      </c>
      <c r="L460" s="119" t="str">
        <f t="shared" si="104"/>
        <v/>
      </c>
      <c r="M460" s="119">
        <f t="shared" si="99"/>
        <v>0</v>
      </c>
      <c r="N460" s="120" t="str">
        <f t="shared" si="105"/>
        <v/>
      </c>
      <c r="O460" s="119">
        <f t="shared" si="106"/>
        <v>0</v>
      </c>
      <c r="P460" s="119"/>
      <c r="Q460" s="120" t="str">
        <f t="shared" si="107"/>
        <v/>
      </c>
      <c r="R460" s="120" t="str">
        <f t="shared" si="108"/>
        <v/>
      </c>
      <c r="S460" s="119" t="str">
        <f t="shared" si="109"/>
        <v/>
      </c>
      <c r="T460" s="119" t="str">
        <f t="shared" si="110"/>
        <v/>
      </c>
      <c r="U460" s="119" t="str">
        <f t="shared" si="111"/>
        <v/>
      </c>
      <c r="V460" s="119"/>
      <c r="W460" s="140" t="str">
        <f t="shared" si="112"/>
        <v/>
      </c>
    </row>
    <row r="461" spans="1:23" s="58" customFormat="1" ht="45" x14ac:dyDescent="0.3">
      <c r="A461" s="124">
        <v>42543.225023148101</v>
      </c>
      <c r="B461" s="125">
        <v>1.7361111111111101E-4</v>
      </c>
      <c r="C461" s="117" t="s">
        <v>42</v>
      </c>
      <c r="D461" s="117" t="s">
        <v>238</v>
      </c>
      <c r="E461" s="117" t="s">
        <v>112</v>
      </c>
      <c r="F461" s="142" t="s">
        <v>304</v>
      </c>
      <c r="G461" s="146" t="s">
        <v>504</v>
      </c>
      <c r="H461" s="134" t="str">
        <f t="shared" si="100"/>
        <v/>
      </c>
      <c r="I461" s="134" t="str">
        <f t="shared" si="101"/>
        <v>-</v>
      </c>
      <c r="J461" s="134" t="str">
        <f t="shared" si="102"/>
        <v/>
      </c>
      <c r="K461" s="119" t="str">
        <f t="shared" si="103"/>
        <v/>
      </c>
      <c r="L461" s="119" t="str">
        <f t="shared" si="104"/>
        <v/>
      </c>
      <c r="M461" s="119">
        <f t="shared" si="99"/>
        <v>0</v>
      </c>
      <c r="N461" s="120" t="str">
        <f t="shared" si="105"/>
        <v/>
      </c>
      <c r="O461" s="119">
        <f t="shared" si="106"/>
        <v>0</v>
      </c>
      <c r="P461" s="119"/>
      <c r="Q461" s="120" t="str">
        <f t="shared" si="107"/>
        <v/>
      </c>
      <c r="R461" s="120" t="str">
        <f t="shared" si="108"/>
        <v/>
      </c>
      <c r="S461" s="119" t="str">
        <f t="shared" si="109"/>
        <v/>
      </c>
      <c r="T461" s="119" t="str">
        <f t="shared" si="110"/>
        <v/>
      </c>
      <c r="U461" s="119" t="str">
        <f t="shared" si="111"/>
        <v/>
      </c>
      <c r="V461" s="119"/>
      <c r="W461" s="140" t="str">
        <f t="shared" si="112"/>
        <v/>
      </c>
    </row>
    <row r="462" spans="1:23" s="58" customFormat="1" ht="45" x14ac:dyDescent="0.3">
      <c r="A462" s="124">
        <v>42543.225196759297</v>
      </c>
      <c r="B462" s="125">
        <v>2.0023148148148101E-3</v>
      </c>
      <c r="C462" s="117" t="s">
        <v>42</v>
      </c>
      <c r="D462" s="117" t="s">
        <v>238</v>
      </c>
      <c r="E462" s="117" t="s">
        <v>107</v>
      </c>
      <c r="F462" s="142" t="s">
        <v>304</v>
      </c>
      <c r="G462" s="146" t="s">
        <v>505</v>
      </c>
      <c r="H462" s="134" t="str">
        <f t="shared" si="100"/>
        <v/>
      </c>
      <c r="I462" s="134" t="str">
        <f t="shared" si="101"/>
        <v>-</v>
      </c>
      <c r="J462" s="134" t="str">
        <f t="shared" si="102"/>
        <v/>
      </c>
      <c r="K462" s="119" t="str">
        <f t="shared" si="103"/>
        <v/>
      </c>
      <c r="L462" s="119" t="str">
        <f t="shared" si="104"/>
        <v/>
      </c>
      <c r="M462" s="119">
        <f t="shared" si="99"/>
        <v>0</v>
      </c>
      <c r="N462" s="120" t="str">
        <f t="shared" si="105"/>
        <v/>
      </c>
      <c r="O462" s="119">
        <f t="shared" si="106"/>
        <v>0</v>
      </c>
      <c r="P462" s="119"/>
      <c r="Q462" s="120" t="str">
        <f t="shared" si="107"/>
        <v/>
      </c>
      <c r="R462" s="120" t="str">
        <f t="shared" si="108"/>
        <v/>
      </c>
      <c r="S462" s="119" t="str">
        <f t="shared" si="109"/>
        <v/>
      </c>
      <c r="T462" s="119" t="str">
        <f t="shared" si="110"/>
        <v/>
      </c>
      <c r="U462" s="119" t="str">
        <f t="shared" si="111"/>
        <v/>
      </c>
      <c r="V462" s="119"/>
      <c r="W462" s="140" t="str">
        <f t="shared" si="112"/>
        <v/>
      </c>
    </row>
    <row r="463" spans="1:23" s="58" customFormat="1" ht="45" x14ac:dyDescent="0.3">
      <c r="A463" s="124">
        <v>42543.227199074099</v>
      </c>
      <c r="B463" s="125">
        <v>2.0833333333333299E-4</v>
      </c>
      <c r="C463" s="117" t="s">
        <v>42</v>
      </c>
      <c r="D463" s="117" t="s">
        <v>238</v>
      </c>
      <c r="E463" s="117" t="s">
        <v>112</v>
      </c>
      <c r="F463" s="142" t="s">
        <v>305</v>
      </c>
      <c r="G463" s="146" t="s">
        <v>506</v>
      </c>
      <c r="H463" s="134" t="str">
        <f t="shared" si="100"/>
        <v/>
      </c>
      <c r="I463" s="134" t="str">
        <f t="shared" si="101"/>
        <v>-</v>
      </c>
      <c r="J463" s="134" t="str">
        <f t="shared" si="102"/>
        <v/>
      </c>
      <c r="K463" s="119" t="str">
        <f t="shared" si="103"/>
        <v/>
      </c>
      <c r="L463" s="119" t="str">
        <f t="shared" si="104"/>
        <v/>
      </c>
      <c r="M463" s="119">
        <f t="shared" si="99"/>
        <v>0</v>
      </c>
      <c r="N463" s="120" t="str">
        <f t="shared" si="105"/>
        <v/>
      </c>
      <c r="O463" s="119">
        <f t="shared" si="106"/>
        <v>0</v>
      </c>
      <c r="P463" s="119"/>
      <c r="Q463" s="120" t="str">
        <f t="shared" si="107"/>
        <v/>
      </c>
      <c r="R463" s="120" t="str">
        <f t="shared" si="108"/>
        <v/>
      </c>
      <c r="S463" s="119" t="str">
        <f t="shared" si="109"/>
        <v/>
      </c>
      <c r="T463" s="119" t="str">
        <f t="shared" si="110"/>
        <v/>
      </c>
      <c r="U463" s="119" t="str">
        <f t="shared" si="111"/>
        <v/>
      </c>
      <c r="V463" s="119"/>
      <c r="W463" s="140" t="str">
        <f t="shared" si="112"/>
        <v/>
      </c>
    </row>
    <row r="464" spans="1:23" s="58" customFormat="1" ht="45" x14ac:dyDescent="0.3">
      <c r="A464" s="124">
        <v>42543.227407407401</v>
      </c>
      <c r="B464" s="125">
        <v>1.21527777777778E-3</v>
      </c>
      <c r="C464" s="117" t="s">
        <v>42</v>
      </c>
      <c r="D464" s="117" t="s">
        <v>238</v>
      </c>
      <c r="E464" s="117" t="s">
        <v>107</v>
      </c>
      <c r="F464" s="142" t="s">
        <v>305</v>
      </c>
      <c r="G464" s="146" t="s">
        <v>507</v>
      </c>
      <c r="H464" s="134" t="str">
        <f t="shared" si="100"/>
        <v/>
      </c>
      <c r="I464" s="134" t="str">
        <f t="shared" si="101"/>
        <v>-</v>
      </c>
      <c r="J464" s="134" t="str">
        <f t="shared" si="102"/>
        <v/>
      </c>
      <c r="K464" s="119" t="str">
        <f t="shared" si="103"/>
        <v/>
      </c>
      <c r="L464" s="119" t="str">
        <f t="shared" si="104"/>
        <v/>
      </c>
      <c r="M464" s="119">
        <f t="shared" si="99"/>
        <v>0</v>
      </c>
      <c r="N464" s="120" t="str">
        <f t="shared" si="105"/>
        <v/>
      </c>
      <c r="O464" s="119">
        <f t="shared" si="106"/>
        <v>0</v>
      </c>
      <c r="P464" s="119"/>
      <c r="Q464" s="120" t="str">
        <f t="shared" si="107"/>
        <v/>
      </c>
      <c r="R464" s="120" t="str">
        <f t="shared" si="108"/>
        <v/>
      </c>
      <c r="S464" s="119" t="str">
        <f t="shared" si="109"/>
        <v/>
      </c>
      <c r="T464" s="119" t="str">
        <f t="shared" si="110"/>
        <v/>
      </c>
      <c r="U464" s="119" t="str">
        <f t="shared" si="111"/>
        <v/>
      </c>
      <c r="V464" s="119"/>
      <c r="W464" s="140" t="str">
        <f t="shared" si="112"/>
        <v/>
      </c>
    </row>
    <row r="465" spans="1:23" s="58" customFormat="1" ht="45" x14ac:dyDescent="0.3">
      <c r="A465" s="124">
        <v>42543.228622685201</v>
      </c>
      <c r="B465" s="125">
        <v>1.38888888888889E-4</v>
      </c>
      <c r="C465" s="117" t="s">
        <v>42</v>
      </c>
      <c r="D465" s="117" t="s">
        <v>238</v>
      </c>
      <c r="E465" s="117" t="s">
        <v>112</v>
      </c>
      <c r="F465" s="142" t="s">
        <v>306</v>
      </c>
      <c r="G465" s="146" t="s">
        <v>508</v>
      </c>
      <c r="H465" s="134" t="str">
        <f t="shared" si="100"/>
        <v/>
      </c>
      <c r="I465" s="134" t="str">
        <f t="shared" si="101"/>
        <v>-</v>
      </c>
      <c r="J465" s="134" t="str">
        <f t="shared" si="102"/>
        <v/>
      </c>
      <c r="K465" s="119" t="str">
        <f t="shared" si="103"/>
        <v/>
      </c>
      <c r="L465" s="119" t="str">
        <f t="shared" si="104"/>
        <v/>
      </c>
      <c r="M465" s="119">
        <f t="shared" si="99"/>
        <v>0</v>
      </c>
      <c r="N465" s="120" t="str">
        <f t="shared" si="105"/>
        <v/>
      </c>
      <c r="O465" s="119">
        <f t="shared" si="106"/>
        <v>0</v>
      </c>
      <c r="P465" s="119"/>
      <c r="Q465" s="120" t="str">
        <f t="shared" si="107"/>
        <v/>
      </c>
      <c r="R465" s="120" t="str">
        <f t="shared" si="108"/>
        <v/>
      </c>
      <c r="S465" s="119" t="str">
        <f t="shared" si="109"/>
        <v/>
      </c>
      <c r="T465" s="119" t="str">
        <f t="shared" si="110"/>
        <v/>
      </c>
      <c r="U465" s="119" t="str">
        <f t="shared" si="111"/>
        <v/>
      </c>
      <c r="V465" s="119"/>
      <c r="W465" s="140" t="str">
        <f t="shared" si="112"/>
        <v/>
      </c>
    </row>
    <row r="466" spans="1:23" s="58" customFormat="1" ht="45" x14ac:dyDescent="0.3">
      <c r="A466" s="124">
        <v>42543.228761574101</v>
      </c>
      <c r="B466" s="125">
        <v>9.2592592592592596E-4</v>
      </c>
      <c r="C466" s="117" t="s">
        <v>42</v>
      </c>
      <c r="D466" s="117" t="s">
        <v>238</v>
      </c>
      <c r="E466" s="117" t="s">
        <v>107</v>
      </c>
      <c r="F466" s="142" t="s">
        <v>306</v>
      </c>
      <c r="G466" s="146" t="s">
        <v>509</v>
      </c>
      <c r="H466" s="134" t="str">
        <f t="shared" si="100"/>
        <v/>
      </c>
      <c r="I466" s="134" t="str">
        <f t="shared" si="101"/>
        <v>-</v>
      </c>
      <c r="J466" s="134" t="str">
        <f t="shared" si="102"/>
        <v/>
      </c>
      <c r="K466" s="119" t="str">
        <f t="shared" si="103"/>
        <v/>
      </c>
      <c r="L466" s="119" t="str">
        <f t="shared" si="104"/>
        <v/>
      </c>
      <c r="M466" s="119">
        <f t="shared" si="99"/>
        <v>0</v>
      </c>
      <c r="N466" s="120" t="str">
        <f t="shared" si="105"/>
        <v/>
      </c>
      <c r="O466" s="119">
        <f t="shared" si="106"/>
        <v>0</v>
      </c>
      <c r="P466" s="119"/>
      <c r="Q466" s="120" t="str">
        <f t="shared" si="107"/>
        <v/>
      </c>
      <c r="R466" s="120" t="str">
        <f t="shared" si="108"/>
        <v/>
      </c>
      <c r="S466" s="119" t="str">
        <f t="shared" si="109"/>
        <v/>
      </c>
      <c r="T466" s="119" t="str">
        <f t="shared" si="110"/>
        <v/>
      </c>
      <c r="U466" s="119" t="str">
        <f t="shared" si="111"/>
        <v/>
      </c>
      <c r="V466" s="119"/>
      <c r="W466" s="140" t="str">
        <f t="shared" si="112"/>
        <v/>
      </c>
    </row>
    <row r="467" spans="1:23" s="58" customFormat="1" ht="45" x14ac:dyDescent="0.3">
      <c r="A467" s="124">
        <v>42543.229687500003</v>
      </c>
      <c r="B467" s="125">
        <v>2.0833333333333299E-4</v>
      </c>
      <c r="C467" s="117" t="s">
        <v>42</v>
      </c>
      <c r="D467" s="117" t="s">
        <v>238</v>
      </c>
      <c r="E467" s="117" t="s">
        <v>112</v>
      </c>
      <c r="F467" s="142" t="s">
        <v>305</v>
      </c>
      <c r="G467" s="146" t="s">
        <v>506</v>
      </c>
      <c r="H467" s="134" t="str">
        <f t="shared" si="100"/>
        <v/>
      </c>
      <c r="I467" s="134" t="str">
        <f t="shared" si="101"/>
        <v>-</v>
      </c>
      <c r="J467" s="134" t="str">
        <f t="shared" si="102"/>
        <v/>
      </c>
      <c r="K467" s="119" t="str">
        <f t="shared" si="103"/>
        <v/>
      </c>
      <c r="L467" s="119" t="str">
        <f t="shared" si="104"/>
        <v/>
      </c>
      <c r="M467" s="119">
        <f t="shared" si="99"/>
        <v>0</v>
      </c>
      <c r="N467" s="120" t="str">
        <f t="shared" si="105"/>
        <v/>
      </c>
      <c r="O467" s="119">
        <f t="shared" si="106"/>
        <v>0</v>
      </c>
      <c r="P467" s="119"/>
      <c r="Q467" s="120" t="str">
        <f t="shared" si="107"/>
        <v/>
      </c>
      <c r="R467" s="120" t="str">
        <f t="shared" si="108"/>
        <v/>
      </c>
      <c r="S467" s="119" t="str">
        <f t="shared" si="109"/>
        <v/>
      </c>
      <c r="T467" s="119" t="str">
        <f t="shared" si="110"/>
        <v/>
      </c>
      <c r="U467" s="119" t="str">
        <f t="shared" si="111"/>
        <v/>
      </c>
      <c r="V467" s="119"/>
      <c r="W467" s="140" t="str">
        <f t="shared" si="112"/>
        <v/>
      </c>
    </row>
    <row r="468" spans="1:23" s="58" customFormat="1" ht="45" x14ac:dyDescent="0.3">
      <c r="A468" s="124">
        <v>42543.229895833298</v>
      </c>
      <c r="B468" s="125">
        <v>2.31481481481481E-5</v>
      </c>
      <c r="C468" s="117" t="s">
        <v>42</v>
      </c>
      <c r="D468" s="117" t="s">
        <v>238</v>
      </c>
      <c r="E468" s="117" t="s">
        <v>107</v>
      </c>
      <c r="F468" s="142" t="s">
        <v>305</v>
      </c>
      <c r="G468" s="146" t="s">
        <v>507</v>
      </c>
      <c r="H468" s="134" t="str">
        <f t="shared" si="100"/>
        <v/>
      </c>
      <c r="I468" s="134" t="str">
        <f t="shared" si="101"/>
        <v>-</v>
      </c>
      <c r="J468" s="134" t="str">
        <f t="shared" si="102"/>
        <v/>
      </c>
      <c r="K468" s="119" t="str">
        <f t="shared" si="103"/>
        <v/>
      </c>
      <c r="L468" s="119" t="str">
        <f t="shared" si="104"/>
        <v/>
      </c>
      <c r="M468" s="119">
        <f t="shared" si="99"/>
        <v>0</v>
      </c>
      <c r="N468" s="120" t="str">
        <f t="shared" si="105"/>
        <v/>
      </c>
      <c r="O468" s="119">
        <f t="shared" si="106"/>
        <v>0</v>
      </c>
      <c r="P468" s="119"/>
      <c r="Q468" s="120" t="str">
        <f t="shared" si="107"/>
        <v/>
      </c>
      <c r="R468" s="120" t="str">
        <f t="shared" si="108"/>
        <v/>
      </c>
      <c r="S468" s="119" t="str">
        <f t="shared" si="109"/>
        <v/>
      </c>
      <c r="T468" s="119" t="str">
        <f t="shared" si="110"/>
        <v/>
      </c>
      <c r="U468" s="119" t="str">
        <f t="shared" si="111"/>
        <v/>
      </c>
      <c r="V468" s="119"/>
      <c r="W468" s="140" t="str">
        <f t="shared" si="112"/>
        <v/>
      </c>
    </row>
    <row r="469" spans="1:23" s="58" customFormat="1" ht="45" x14ac:dyDescent="0.3">
      <c r="A469" s="124">
        <v>42543.229918981502</v>
      </c>
      <c r="B469" s="125">
        <v>1.7361111111111101E-4</v>
      </c>
      <c r="C469" s="117" t="s">
        <v>42</v>
      </c>
      <c r="D469" s="117" t="s">
        <v>238</v>
      </c>
      <c r="E469" s="117" t="s">
        <v>112</v>
      </c>
      <c r="F469" s="142" t="s">
        <v>298</v>
      </c>
      <c r="G469" s="146" t="s">
        <v>492</v>
      </c>
      <c r="H469" s="134" t="str">
        <f t="shared" si="100"/>
        <v/>
      </c>
      <c r="I469" s="134" t="str">
        <f t="shared" si="101"/>
        <v>-</v>
      </c>
      <c r="J469" s="134" t="str">
        <f t="shared" si="102"/>
        <v/>
      </c>
      <c r="K469" s="119" t="str">
        <f t="shared" si="103"/>
        <v/>
      </c>
      <c r="L469" s="119" t="str">
        <f t="shared" si="104"/>
        <v/>
      </c>
      <c r="M469" s="119">
        <f t="shared" si="99"/>
        <v>0</v>
      </c>
      <c r="N469" s="120" t="str">
        <f t="shared" si="105"/>
        <v/>
      </c>
      <c r="O469" s="119">
        <f t="shared" si="106"/>
        <v>0</v>
      </c>
      <c r="P469" s="119"/>
      <c r="Q469" s="120" t="str">
        <f t="shared" si="107"/>
        <v/>
      </c>
      <c r="R469" s="120" t="str">
        <f t="shared" si="108"/>
        <v/>
      </c>
      <c r="S469" s="119" t="str">
        <f t="shared" si="109"/>
        <v/>
      </c>
      <c r="T469" s="119" t="str">
        <f t="shared" si="110"/>
        <v/>
      </c>
      <c r="U469" s="119" t="str">
        <f t="shared" si="111"/>
        <v/>
      </c>
      <c r="V469" s="119"/>
      <c r="W469" s="140" t="str">
        <f t="shared" si="112"/>
        <v/>
      </c>
    </row>
    <row r="470" spans="1:23" s="58" customFormat="1" ht="45" x14ac:dyDescent="0.3">
      <c r="A470" s="124">
        <v>42543.230092592603</v>
      </c>
      <c r="B470" s="125">
        <v>2.31481481481481E-5</v>
      </c>
      <c r="C470" s="117" t="s">
        <v>42</v>
      </c>
      <c r="D470" s="117" t="s">
        <v>238</v>
      </c>
      <c r="E470" s="117" t="s">
        <v>107</v>
      </c>
      <c r="F470" s="142" t="s">
        <v>298</v>
      </c>
      <c r="G470" s="146" t="s">
        <v>493</v>
      </c>
      <c r="H470" s="134" t="str">
        <f t="shared" si="100"/>
        <v/>
      </c>
      <c r="I470" s="134" t="str">
        <f t="shared" si="101"/>
        <v>-</v>
      </c>
      <c r="J470" s="134" t="str">
        <f t="shared" si="102"/>
        <v/>
      </c>
      <c r="K470" s="119" t="str">
        <f t="shared" si="103"/>
        <v/>
      </c>
      <c r="L470" s="119" t="str">
        <f t="shared" si="104"/>
        <v/>
      </c>
      <c r="M470" s="119">
        <f t="shared" si="99"/>
        <v>0</v>
      </c>
      <c r="N470" s="120" t="str">
        <f t="shared" si="105"/>
        <v/>
      </c>
      <c r="O470" s="119">
        <f t="shared" si="106"/>
        <v>0</v>
      </c>
      <c r="P470" s="119"/>
      <c r="Q470" s="120" t="str">
        <f t="shared" si="107"/>
        <v/>
      </c>
      <c r="R470" s="120" t="str">
        <f t="shared" si="108"/>
        <v/>
      </c>
      <c r="S470" s="119" t="str">
        <f t="shared" si="109"/>
        <v/>
      </c>
      <c r="T470" s="119" t="str">
        <f t="shared" si="110"/>
        <v/>
      </c>
      <c r="U470" s="119" t="str">
        <f t="shared" si="111"/>
        <v/>
      </c>
      <c r="V470" s="119"/>
      <c r="W470" s="140" t="str">
        <f t="shared" si="112"/>
        <v/>
      </c>
    </row>
    <row r="471" spans="1:23" s="58" customFormat="1" ht="45" x14ac:dyDescent="0.3">
      <c r="A471" s="124">
        <v>42543.230115740698</v>
      </c>
      <c r="B471" s="125">
        <v>3.5879629629629602E-4</v>
      </c>
      <c r="C471" s="117" t="s">
        <v>42</v>
      </c>
      <c r="D471" s="117" t="s">
        <v>238</v>
      </c>
      <c r="E471" s="117" t="s">
        <v>112</v>
      </c>
      <c r="F471" s="142" t="s">
        <v>307</v>
      </c>
      <c r="G471" s="146" t="s">
        <v>510</v>
      </c>
      <c r="H471" s="134" t="str">
        <f t="shared" si="100"/>
        <v/>
      </c>
      <c r="I471" s="134" t="str">
        <f t="shared" si="101"/>
        <v>-</v>
      </c>
      <c r="J471" s="134" t="str">
        <f t="shared" si="102"/>
        <v/>
      </c>
      <c r="K471" s="119" t="str">
        <f t="shared" si="103"/>
        <v/>
      </c>
      <c r="L471" s="119" t="str">
        <f t="shared" si="104"/>
        <v/>
      </c>
      <c r="M471" s="119">
        <f t="shared" si="99"/>
        <v>0</v>
      </c>
      <c r="N471" s="120" t="str">
        <f t="shared" si="105"/>
        <v/>
      </c>
      <c r="O471" s="119">
        <f t="shared" si="106"/>
        <v>0</v>
      </c>
      <c r="P471" s="119"/>
      <c r="Q471" s="120" t="str">
        <f t="shared" si="107"/>
        <v/>
      </c>
      <c r="R471" s="120" t="str">
        <f t="shared" si="108"/>
        <v/>
      </c>
      <c r="S471" s="119" t="str">
        <f t="shared" si="109"/>
        <v/>
      </c>
      <c r="T471" s="119" t="str">
        <f t="shared" si="110"/>
        <v/>
      </c>
      <c r="U471" s="119" t="str">
        <f t="shared" si="111"/>
        <v/>
      </c>
      <c r="V471" s="119"/>
      <c r="W471" s="140" t="str">
        <f t="shared" si="112"/>
        <v/>
      </c>
    </row>
    <row r="472" spans="1:23" s="58" customFormat="1" ht="45" x14ac:dyDescent="0.3">
      <c r="A472" s="124">
        <v>42543.230474536998</v>
      </c>
      <c r="B472" s="125">
        <v>2.31481481481481E-5</v>
      </c>
      <c r="C472" s="117" t="s">
        <v>42</v>
      </c>
      <c r="D472" s="117" t="s">
        <v>238</v>
      </c>
      <c r="E472" s="117" t="s">
        <v>107</v>
      </c>
      <c r="F472" s="142" t="s">
        <v>307</v>
      </c>
      <c r="G472" s="146" t="s">
        <v>511</v>
      </c>
      <c r="H472" s="134" t="str">
        <f t="shared" si="100"/>
        <v/>
      </c>
      <c r="I472" s="134" t="str">
        <f t="shared" si="101"/>
        <v>-</v>
      </c>
      <c r="J472" s="134" t="str">
        <f t="shared" si="102"/>
        <v/>
      </c>
      <c r="K472" s="119" t="str">
        <f t="shared" si="103"/>
        <v/>
      </c>
      <c r="L472" s="119" t="str">
        <f t="shared" si="104"/>
        <v/>
      </c>
      <c r="M472" s="119">
        <f t="shared" si="99"/>
        <v>0</v>
      </c>
      <c r="N472" s="120" t="str">
        <f t="shared" si="105"/>
        <v/>
      </c>
      <c r="O472" s="119">
        <f t="shared" si="106"/>
        <v>0</v>
      </c>
      <c r="P472" s="119"/>
      <c r="Q472" s="120" t="str">
        <f t="shared" si="107"/>
        <v/>
      </c>
      <c r="R472" s="120" t="str">
        <f t="shared" si="108"/>
        <v/>
      </c>
      <c r="S472" s="119" t="str">
        <f t="shared" si="109"/>
        <v/>
      </c>
      <c r="T472" s="119" t="str">
        <f t="shared" si="110"/>
        <v/>
      </c>
      <c r="U472" s="119" t="str">
        <f t="shared" si="111"/>
        <v/>
      </c>
      <c r="V472" s="119"/>
      <c r="W472" s="140" t="str">
        <f t="shared" si="112"/>
        <v/>
      </c>
    </row>
    <row r="473" spans="1:23" s="58" customFormat="1" ht="45" x14ac:dyDescent="0.3">
      <c r="A473" s="124">
        <v>42543.230497685203</v>
      </c>
      <c r="B473" s="125">
        <v>7.9861111111111105E-4</v>
      </c>
      <c r="C473" s="117" t="s">
        <v>42</v>
      </c>
      <c r="D473" s="117" t="s">
        <v>238</v>
      </c>
      <c r="E473" s="117" t="s">
        <v>112</v>
      </c>
      <c r="F473" s="142" t="s">
        <v>296</v>
      </c>
      <c r="G473" s="146" t="s">
        <v>488</v>
      </c>
      <c r="H473" s="134" t="str">
        <f t="shared" si="100"/>
        <v/>
      </c>
      <c r="I473" s="134" t="str">
        <f t="shared" si="101"/>
        <v>-</v>
      </c>
      <c r="J473" s="134" t="str">
        <f t="shared" si="102"/>
        <v/>
      </c>
      <c r="K473" s="119" t="str">
        <f t="shared" si="103"/>
        <v/>
      </c>
      <c r="L473" s="119" t="str">
        <f t="shared" si="104"/>
        <v/>
      </c>
      <c r="M473" s="119">
        <f t="shared" si="99"/>
        <v>0</v>
      </c>
      <c r="N473" s="120" t="str">
        <f t="shared" si="105"/>
        <v/>
      </c>
      <c r="O473" s="119">
        <f t="shared" si="106"/>
        <v>0</v>
      </c>
      <c r="P473" s="119"/>
      <c r="Q473" s="120" t="str">
        <f t="shared" si="107"/>
        <v/>
      </c>
      <c r="R473" s="120" t="str">
        <f t="shared" si="108"/>
        <v/>
      </c>
      <c r="S473" s="119" t="str">
        <f t="shared" si="109"/>
        <v/>
      </c>
      <c r="T473" s="119" t="str">
        <f t="shared" si="110"/>
        <v/>
      </c>
      <c r="U473" s="119" t="str">
        <f t="shared" si="111"/>
        <v/>
      </c>
      <c r="V473" s="119"/>
      <c r="W473" s="140" t="str">
        <f t="shared" si="112"/>
        <v/>
      </c>
    </row>
    <row r="474" spans="1:23" s="58" customFormat="1" ht="45" x14ac:dyDescent="0.3">
      <c r="A474" s="124">
        <v>42543.231296296297</v>
      </c>
      <c r="B474" s="125">
        <v>2.31481481481481E-5</v>
      </c>
      <c r="C474" s="117" t="s">
        <v>42</v>
      </c>
      <c r="D474" s="117" t="s">
        <v>238</v>
      </c>
      <c r="E474" s="117" t="s">
        <v>107</v>
      </c>
      <c r="F474" s="142" t="s">
        <v>296</v>
      </c>
      <c r="G474" s="146" t="s">
        <v>489</v>
      </c>
      <c r="H474" s="134" t="str">
        <f t="shared" si="100"/>
        <v/>
      </c>
      <c r="I474" s="134" t="str">
        <f t="shared" si="101"/>
        <v>-</v>
      </c>
      <c r="J474" s="134" t="str">
        <f t="shared" si="102"/>
        <v/>
      </c>
      <c r="K474" s="119" t="str">
        <f t="shared" si="103"/>
        <v/>
      </c>
      <c r="L474" s="119" t="str">
        <f t="shared" si="104"/>
        <v/>
      </c>
      <c r="M474" s="119">
        <f t="shared" si="99"/>
        <v>0</v>
      </c>
      <c r="N474" s="120" t="str">
        <f t="shared" si="105"/>
        <v/>
      </c>
      <c r="O474" s="119">
        <f t="shared" si="106"/>
        <v>0</v>
      </c>
      <c r="P474" s="119"/>
      <c r="Q474" s="120" t="str">
        <f t="shared" si="107"/>
        <v/>
      </c>
      <c r="R474" s="120" t="str">
        <f t="shared" si="108"/>
        <v/>
      </c>
      <c r="S474" s="119" t="str">
        <f t="shared" si="109"/>
        <v/>
      </c>
      <c r="T474" s="119" t="str">
        <f t="shared" si="110"/>
        <v/>
      </c>
      <c r="U474" s="119" t="str">
        <f t="shared" si="111"/>
        <v/>
      </c>
      <c r="V474" s="119"/>
      <c r="W474" s="140" t="str">
        <f t="shared" si="112"/>
        <v/>
      </c>
    </row>
    <row r="475" spans="1:23" s="58" customFormat="1" ht="45" x14ac:dyDescent="0.3">
      <c r="A475" s="124">
        <v>42543.2313194444</v>
      </c>
      <c r="B475" s="125">
        <v>1.7361111111111101E-4</v>
      </c>
      <c r="C475" s="117" t="s">
        <v>42</v>
      </c>
      <c r="D475" s="117" t="s">
        <v>238</v>
      </c>
      <c r="E475" s="117" t="s">
        <v>112</v>
      </c>
      <c r="F475" s="142" t="s">
        <v>296</v>
      </c>
      <c r="G475" s="146" t="s">
        <v>488</v>
      </c>
      <c r="H475" s="134" t="str">
        <f t="shared" si="100"/>
        <v/>
      </c>
      <c r="I475" s="134" t="str">
        <f t="shared" si="101"/>
        <v>-</v>
      </c>
      <c r="J475" s="134" t="str">
        <f t="shared" si="102"/>
        <v/>
      </c>
      <c r="K475" s="119" t="str">
        <f t="shared" si="103"/>
        <v/>
      </c>
      <c r="L475" s="119" t="str">
        <f t="shared" si="104"/>
        <v/>
      </c>
      <c r="M475" s="119">
        <f t="shared" si="99"/>
        <v>0</v>
      </c>
      <c r="N475" s="120" t="str">
        <f t="shared" si="105"/>
        <v/>
      </c>
      <c r="O475" s="119">
        <f t="shared" si="106"/>
        <v>0</v>
      </c>
      <c r="P475" s="119"/>
      <c r="Q475" s="120" t="str">
        <f t="shared" si="107"/>
        <v/>
      </c>
      <c r="R475" s="120" t="str">
        <f t="shared" si="108"/>
        <v/>
      </c>
      <c r="S475" s="119" t="str">
        <f t="shared" si="109"/>
        <v/>
      </c>
      <c r="T475" s="119" t="str">
        <f t="shared" si="110"/>
        <v/>
      </c>
      <c r="U475" s="119" t="str">
        <f t="shared" si="111"/>
        <v/>
      </c>
      <c r="V475" s="119"/>
      <c r="W475" s="140" t="str">
        <f t="shared" si="112"/>
        <v/>
      </c>
    </row>
    <row r="476" spans="1:23" s="58" customFormat="1" ht="45" x14ac:dyDescent="0.3">
      <c r="A476" s="124">
        <v>42543.231493055602</v>
      </c>
      <c r="B476" s="125">
        <v>5.4398148148148101E-4</v>
      </c>
      <c r="C476" s="126">
        <v>0.100000000034925</v>
      </c>
      <c r="D476" s="117" t="s">
        <v>238</v>
      </c>
      <c r="E476" s="117" t="s">
        <v>107</v>
      </c>
      <c r="F476" s="142" t="s">
        <v>296</v>
      </c>
      <c r="G476" s="146" t="s">
        <v>489</v>
      </c>
      <c r="H476" s="134" t="str">
        <f t="shared" si="100"/>
        <v/>
      </c>
      <c r="I476" s="134" t="str">
        <f t="shared" si="101"/>
        <v>-</v>
      </c>
      <c r="J476" s="134" t="str">
        <f t="shared" si="102"/>
        <v/>
      </c>
      <c r="K476" s="119" t="str">
        <f t="shared" si="103"/>
        <v/>
      </c>
      <c r="L476" s="119" t="str">
        <f t="shared" si="104"/>
        <v/>
      </c>
      <c r="M476" s="119">
        <f t="shared" si="99"/>
        <v>0</v>
      </c>
      <c r="N476" s="120" t="str">
        <f t="shared" si="105"/>
        <v/>
      </c>
      <c r="O476" s="119">
        <f t="shared" si="106"/>
        <v>0</v>
      </c>
      <c r="P476" s="119"/>
      <c r="Q476" s="120" t="str">
        <f t="shared" si="107"/>
        <v/>
      </c>
      <c r="R476" s="120" t="str">
        <f t="shared" si="108"/>
        <v/>
      </c>
      <c r="S476" s="119" t="str">
        <f t="shared" si="109"/>
        <v/>
      </c>
      <c r="T476" s="119" t="str">
        <f t="shared" si="110"/>
        <v/>
      </c>
      <c r="U476" s="119" t="str">
        <f t="shared" si="111"/>
        <v/>
      </c>
      <c r="V476" s="119"/>
      <c r="W476" s="140" t="str">
        <f t="shared" si="112"/>
        <v/>
      </c>
    </row>
    <row r="477" spans="1:23" s="58" customFormat="1" ht="45" x14ac:dyDescent="0.3">
      <c r="A477" s="124">
        <v>42543.232037037</v>
      </c>
      <c r="B477" s="125">
        <v>5.3587962962962997E-2</v>
      </c>
      <c r="C477" s="126">
        <v>131.099999999977</v>
      </c>
      <c r="D477" s="117" t="s">
        <v>238</v>
      </c>
      <c r="E477" s="117" t="s">
        <v>48</v>
      </c>
      <c r="F477" s="142" t="s">
        <v>42</v>
      </c>
      <c r="G477" s="146" t="s">
        <v>415</v>
      </c>
      <c r="H477" s="134" t="str">
        <f t="shared" si="100"/>
        <v/>
      </c>
      <c r="I477" s="134" t="str">
        <f t="shared" si="101"/>
        <v>-</v>
      </c>
      <c r="J477" s="134" t="str">
        <f t="shared" si="102"/>
        <v/>
      </c>
      <c r="K477" s="119" t="str">
        <f t="shared" si="103"/>
        <v/>
      </c>
      <c r="L477" s="119" t="str">
        <f t="shared" si="104"/>
        <v/>
      </c>
      <c r="M477" s="119">
        <f t="shared" si="99"/>
        <v>0</v>
      </c>
      <c r="N477" s="120" t="str">
        <f t="shared" si="105"/>
        <v/>
      </c>
      <c r="O477" s="119">
        <f t="shared" si="106"/>
        <v>0</v>
      </c>
      <c r="P477" s="119"/>
      <c r="Q477" s="120" t="str">
        <f t="shared" si="107"/>
        <v/>
      </c>
      <c r="R477" s="120" t="str">
        <f t="shared" si="108"/>
        <v/>
      </c>
      <c r="S477" s="119" t="str">
        <f t="shared" si="109"/>
        <v/>
      </c>
      <c r="T477" s="119" t="str">
        <f t="shared" si="110"/>
        <v/>
      </c>
      <c r="U477" s="119" t="str">
        <f t="shared" si="111"/>
        <v/>
      </c>
      <c r="V477" s="119"/>
      <c r="W477" s="140" t="str">
        <f t="shared" si="112"/>
        <v/>
      </c>
    </row>
    <row r="478" spans="1:23" s="58" customFormat="1" ht="60" x14ac:dyDescent="0.3">
      <c r="A478" s="124">
        <v>42543.285624999997</v>
      </c>
      <c r="B478" s="125">
        <v>2.98611111111111E-3</v>
      </c>
      <c r="C478" s="117" t="s">
        <v>42</v>
      </c>
      <c r="D478" s="117" t="s">
        <v>308</v>
      </c>
      <c r="E478" s="117" t="s">
        <v>50</v>
      </c>
      <c r="F478" s="142" t="s">
        <v>42</v>
      </c>
      <c r="G478" s="146" t="s">
        <v>416</v>
      </c>
      <c r="H478" s="134" t="str">
        <f t="shared" si="100"/>
        <v/>
      </c>
      <c r="I478" s="134" t="str">
        <f t="shared" si="101"/>
        <v>-</v>
      </c>
      <c r="J478" s="134" t="str">
        <f t="shared" si="102"/>
        <v/>
      </c>
      <c r="K478" s="119" t="str">
        <f t="shared" si="103"/>
        <v/>
      </c>
      <c r="L478" s="119" t="str">
        <f t="shared" si="104"/>
        <v/>
      </c>
      <c r="M478" s="119">
        <f t="shared" si="99"/>
        <v>0</v>
      </c>
      <c r="N478" s="120" t="str">
        <f t="shared" si="105"/>
        <v/>
      </c>
      <c r="O478" s="119">
        <f t="shared" si="106"/>
        <v>0</v>
      </c>
      <c r="P478" s="119"/>
      <c r="Q478" s="120" t="str">
        <f t="shared" si="107"/>
        <v/>
      </c>
      <c r="R478" s="120" t="str">
        <f t="shared" si="108"/>
        <v/>
      </c>
      <c r="S478" s="119" t="str">
        <f t="shared" si="109"/>
        <v/>
      </c>
      <c r="T478" s="119" t="str">
        <f t="shared" si="110"/>
        <v/>
      </c>
      <c r="U478" s="119" t="str">
        <f t="shared" si="111"/>
        <v/>
      </c>
      <c r="V478" s="119"/>
      <c r="W478" s="140" t="str">
        <f t="shared" si="112"/>
        <v/>
      </c>
    </row>
    <row r="479" spans="1:23" s="58" customFormat="1" ht="60" x14ac:dyDescent="0.3">
      <c r="A479" s="124">
        <v>42543.2886111111</v>
      </c>
      <c r="B479" s="125">
        <v>1.7025462962962999E-2</v>
      </c>
      <c r="C479" s="126">
        <v>40</v>
      </c>
      <c r="D479" s="117" t="s">
        <v>308</v>
      </c>
      <c r="E479" s="117" t="s">
        <v>48</v>
      </c>
      <c r="F479" s="142" t="s">
        <v>42</v>
      </c>
      <c r="G479" s="146" t="s">
        <v>415</v>
      </c>
      <c r="H479" s="134" t="str">
        <f t="shared" si="100"/>
        <v/>
      </c>
      <c r="I479" s="134" t="str">
        <f t="shared" si="101"/>
        <v>-</v>
      </c>
      <c r="J479" s="134" t="str">
        <f t="shared" si="102"/>
        <v/>
      </c>
      <c r="K479" s="119" t="str">
        <f t="shared" si="103"/>
        <v/>
      </c>
      <c r="L479" s="119" t="str">
        <f t="shared" si="104"/>
        <v/>
      </c>
      <c r="M479" s="119">
        <f t="shared" si="99"/>
        <v>0</v>
      </c>
      <c r="N479" s="120" t="str">
        <f t="shared" si="105"/>
        <v/>
      </c>
      <c r="O479" s="119">
        <f t="shared" si="106"/>
        <v>0</v>
      </c>
      <c r="P479" s="119"/>
      <c r="Q479" s="120" t="str">
        <f t="shared" si="107"/>
        <v/>
      </c>
      <c r="R479" s="120" t="str">
        <f t="shared" si="108"/>
        <v/>
      </c>
      <c r="S479" s="119" t="str">
        <f t="shared" si="109"/>
        <v/>
      </c>
      <c r="T479" s="119" t="str">
        <f t="shared" si="110"/>
        <v/>
      </c>
      <c r="U479" s="119" t="str">
        <f t="shared" si="111"/>
        <v/>
      </c>
      <c r="V479" s="119"/>
      <c r="W479" s="140" t="str">
        <f t="shared" si="112"/>
        <v/>
      </c>
    </row>
    <row r="480" spans="1:23" s="58" customFormat="1" ht="60" x14ac:dyDescent="0.3">
      <c r="A480" s="124">
        <v>42543.305636574099</v>
      </c>
      <c r="B480" s="125">
        <v>8.1018518518518503E-5</v>
      </c>
      <c r="C480" s="117" t="s">
        <v>42</v>
      </c>
      <c r="D480" s="117" t="s">
        <v>97</v>
      </c>
      <c r="E480" s="117" t="s">
        <v>107</v>
      </c>
      <c r="F480" s="142" t="s">
        <v>290</v>
      </c>
      <c r="G480" s="146" t="s">
        <v>512</v>
      </c>
      <c r="H480" s="134" t="str">
        <f t="shared" si="100"/>
        <v/>
      </c>
      <c r="I480" s="134" t="str">
        <f t="shared" si="101"/>
        <v>-</v>
      </c>
      <c r="J480" s="134" t="str">
        <f t="shared" si="102"/>
        <v/>
      </c>
      <c r="K480" s="119" t="str">
        <f t="shared" si="103"/>
        <v/>
      </c>
      <c r="L480" s="119" t="str">
        <f t="shared" si="104"/>
        <v/>
      </c>
      <c r="M480" s="119">
        <f t="shared" si="99"/>
        <v>0</v>
      </c>
      <c r="N480" s="120" t="str">
        <f t="shared" si="105"/>
        <v/>
      </c>
      <c r="O480" s="119">
        <f t="shared" si="106"/>
        <v>0</v>
      </c>
      <c r="P480" s="119"/>
      <c r="Q480" s="120" t="str">
        <f t="shared" si="107"/>
        <v/>
      </c>
      <c r="R480" s="120" t="str">
        <f t="shared" si="108"/>
        <v/>
      </c>
      <c r="S480" s="119" t="str">
        <f t="shared" si="109"/>
        <v/>
      </c>
      <c r="T480" s="119" t="str">
        <f t="shared" si="110"/>
        <v/>
      </c>
      <c r="U480" s="119" t="str">
        <f t="shared" si="111"/>
        <v/>
      </c>
      <c r="V480" s="119"/>
      <c r="W480" s="140" t="str">
        <f t="shared" si="112"/>
        <v/>
      </c>
    </row>
    <row r="481" spans="1:23" s="58" customFormat="1" ht="60" x14ac:dyDescent="0.3">
      <c r="A481" s="124">
        <v>42543.305717592601</v>
      </c>
      <c r="B481" s="125">
        <v>7.9861111111111105E-4</v>
      </c>
      <c r="C481" s="126">
        <v>9.9999999976716894E-2</v>
      </c>
      <c r="D481" s="117" t="s">
        <v>97</v>
      </c>
      <c r="E481" s="117" t="s">
        <v>112</v>
      </c>
      <c r="F481" s="142" t="s">
        <v>309</v>
      </c>
      <c r="G481" s="146" t="s">
        <v>513</v>
      </c>
      <c r="H481" s="134" t="str">
        <f t="shared" si="100"/>
        <v/>
      </c>
      <c r="I481" s="134" t="str">
        <f t="shared" si="101"/>
        <v>-</v>
      </c>
      <c r="J481" s="134" t="str">
        <f t="shared" si="102"/>
        <v/>
      </c>
      <c r="K481" s="119" t="str">
        <f t="shared" si="103"/>
        <v/>
      </c>
      <c r="L481" s="119" t="str">
        <f t="shared" si="104"/>
        <v/>
      </c>
      <c r="M481" s="119">
        <f t="shared" si="99"/>
        <v>0</v>
      </c>
      <c r="N481" s="120" t="str">
        <f t="shared" si="105"/>
        <v/>
      </c>
      <c r="O481" s="119">
        <f t="shared" si="106"/>
        <v>0</v>
      </c>
      <c r="P481" s="119"/>
      <c r="Q481" s="120" t="str">
        <f t="shared" si="107"/>
        <v/>
      </c>
      <c r="R481" s="120" t="str">
        <f t="shared" si="108"/>
        <v/>
      </c>
      <c r="S481" s="119" t="str">
        <f t="shared" si="109"/>
        <v/>
      </c>
      <c r="T481" s="119" t="str">
        <f t="shared" si="110"/>
        <v/>
      </c>
      <c r="U481" s="119" t="str">
        <f t="shared" si="111"/>
        <v/>
      </c>
      <c r="V481" s="119"/>
      <c r="W481" s="140" t="str">
        <f t="shared" si="112"/>
        <v/>
      </c>
    </row>
    <row r="482" spans="1:23" s="58" customFormat="1" ht="60" x14ac:dyDescent="0.3">
      <c r="A482" s="124">
        <v>42543.306516203702</v>
      </c>
      <c r="B482" s="125">
        <v>6.2627314814814802E-2</v>
      </c>
      <c r="C482" s="126">
        <v>149.70000000001201</v>
      </c>
      <c r="D482" s="117" t="s">
        <v>97</v>
      </c>
      <c r="E482" s="117" t="s">
        <v>48</v>
      </c>
      <c r="F482" s="142" t="s">
        <v>42</v>
      </c>
      <c r="G482" s="146" t="s">
        <v>415</v>
      </c>
      <c r="H482" s="134" t="str">
        <f t="shared" si="100"/>
        <v/>
      </c>
      <c r="I482" s="134" t="str">
        <f t="shared" si="101"/>
        <v>-</v>
      </c>
      <c r="J482" s="134" t="str">
        <f t="shared" si="102"/>
        <v/>
      </c>
      <c r="K482" s="119" t="str">
        <f t="shared" si="103"/>
        <v/>
      </c>
      <c r="L482" s="119" t="str">
        <f t="shared" si="104"/>
        <v/>
      </c>
      <c r="M482" s="119">
        <f t="shared" si="99"/>
        <v>0</v>
      </c>
      <c r="N482" s="120" t="str">
        <f t="shared" si="105"/>
        <v/>
      </c>
      <c r="O482" s="119">
        <f t="shared" si="106"/>
        <v>0</v>
      </c>
      <c r="P482" s="119"/>
      <c r="Q482" s="120" t="str">
        <f t="shared" si="107"/>
        <v/>
      </c>
      <c r="R482" s="120" t="str">
        <f t="shared" si="108"/>
        <v/>
      </c>
      <c r="S482" s="119" t="str">
        <f t="shared" si="109"/>
        <v/>
      </c>
      <c r="T482" s="119" t="str">
        <f t="shared" si="110"/>
        <v/>
      </c>
      <c r="U482" s="119" t="str">
        <f t="shared" si="111"/>
        <v/>
      </c>
      <c r="V482" s="119"/>
      <c r="W482" s="140" t="str">
        <f t="shared" si="112"/>
        <v/>
      </c>
    </row>
    <row r="483" spans="1:23" s="58" customFormat="1" ht="45" x14ac:dyDescent="0.3">
      <c r="A483" s="124">
        <v>42543.369143518503</v>
      </c>
      <c r="B483" s="125">
        <v>4.2824074074074101E-3</v>
      </c>
      <c r="C483" s="117" t="s">
        <v>42</v>
      </c>
      <c r="D483" s="117" t="s">
        <v>310</v>
      </c>
      <c r="E483" s="117" t="s">
        <v>51</v>
      </c>
      <c r="F483" s="142" t="s">
        <v>42</v>
      </c>
      <c r="G483" s="146" t="s">
        <v>417</v>
      </c>
      <c r="H483" s="134" t="str">
        <f t="shared" si="100"/>
        <v/>
      </c>
      <c r="I483" s="134" t="str">
        <f t="shared" si="101"/>
        <v>-</v>
      </c>
      <c r="J483" s="134" t="str">
        <f t="shared" si="102"/>
        <v/>
      </c>
      <c r="K483" s="119" t="str">
        <f t="shared" si="103"/>
        <v/>
      </c>
      <c r="L483" s="119" t="str">
        <f t="shared" si="104"/>
        <v/>
      </c>
      <c r="M483" s="119">
        <f t="shared" si="99"/>
        <v>0</v>
      </c>
      <c r="N483" s="120" t="str">
        <f t="shared" si="105"/>
        <v/>
      </c>
      <c r="O483" s="119">
        <f t="shared" si="106"/>
        <v>0</v>
      </c>
      <c r="P483" s="119"/>
      <c r="Q483" s="120" t="str">
        <f t="shared" si="107"/>
        <v/>
      </c>
      <c r="R483" s="120" t="str">
        <f t="shared" si="108"/>
        <v/>
      </c>
      <c r="S483" s="119" t="str">
        <f t="shared" si="109"/>
        <v/>
      </c>
      <c r="T483" s="119" t="str">
        <f t="shared" si="110"/>
        <v/>
      </c>
      <c r="U483" s="119" t="str">
        <f t="shared" si="111"/>
        <v/>
      </c>
      <c r="V483" s="119"/>
      <c r="W483" s="140" t="str">
        <f t="shared" si="112"/>
        <v/>
      </c>
    </row>
    <row r="484" spans="1:23" s="58" customFormat="1" ht="45" x14ac:dyDescent="0.3">
      <c r="A484" s="124">
        <v>42543.3734259259</v>
      </c>
      <c r="B484" s="125">
        <v>2.31481481481481E-5</v>
      </c>
      <c r="C484" s="117" t="s">
        <v>42</v>
      </c>
      <c r="D484" s="117" t="s">
        <v>310</v>
      </c>
      <c r="E484" s="117" t="s">
        <v>107</v>
      </c>
      <c r="F484" s="142" t="s">
        <v>309</v>
      </c>
      <c r="G484" s="146" t="s">
        <v>514</v>
      </c>
      <c r="H484" s="134" t="str">
        <f t="shared" si="100"/>
        <v/>
      </c>
      <c r="I484" s="134" t="str">
        <f t="shared" si="101"/>
        <v>-</v>
      </c>
      <c r="J484" s="134" t="str">
        <f t="shared" si="102"/>
        <v/>
      </c>
      <c r="K484" s="119" t="str">
        <f t="shared" si="103"/>
        <v/>
      </c>
      <c r="L484" s="119" t="str">
        <f t="shared" si="104"/>
        <v/>
      </c>
      <c r="M484" s="119">
        <f t="shared" si="99"/>
        <v>0</v>
      </c>
      <c r="N484" s="120" t="str">
        <f t="shared" si="105"/>
        <v/>
      </c>
      <c r="O484" s="119">
        <f t="shared" si="106"/>
        <v>0</v>
      </c>
      <c r="P484" s="119"/>
      <c r="Q484" s="120" t="str">
        <f t="shared" si="107"/>
        <v/>
      </c>
      <c r="R484" s="120" t="str">
        <f t="shared" si="108"/>
        <v/>
      </c>
      <c r="S484" s="119" t="str">
        <f t="shared" si="109"/>
        <v/>
      </c>
      <c r="T484" s="119" t="str">
        <f t="shared" si="110"/>
        <v/>
      </c>
      <c r="U484" s="119" t="str">
        <f t="shared" si="111"/>
        <v/>
      </c>
      <c r="V484" s="119"/>
      <c r="W484" s="140" t="str">
        <f t="shared" si="112"/>
        <v/>
      </c>
    </row>
    <row r="485" spans="1:23" s="58" customFormat="1" ht="45" x14ac:dyDescent="0.3">
      <c r="A485" s="124">
        <v>42543.373449074097</v>
      </c>
      <c r="B485" s="125">
        <v>2.71990740740741E-3</v>
      </c>
      <c r="C485" s="117" t="s">
        <v>42</v>
      </c>
      <c r="D485" s="117" t="s">
        <v>310</v>
      </c>
      <c r="E485" s="117" t="s">
        <v>112</v>
      </c>
      <c r="F485" s="142" t="s">
        <v>311</v>
      </c>
      <c r="G485" s="146" t="s">
        <v>515</v>
      </c>
      <c r="H485" s="134" t="str">
        <f t="shared" si="100"/>
        <v/>
      </c>
      <c r="I485" s="134" t="str">
        <f t="shared" si="101"/>
        <v>-</v>
      </c>
      <c r="J485" s="134" t="str">
        <f t="shared" si="102"/>
        <v/>
      </c>
      <c r="K485" s="119" t="str">
        <f t="shared" si="103"/>
        <v/>
      </c>
      <c r="L485" s="119" t="str">
        <f t="shared" si="104"/>
        <v/>
      </c>
      <c r="M485" s="119">
        <f t="shared" si="99"/>
        <v>0</v>
      </c>
      <c r="N485" s="120" t="str">
        <f t="shared" si="105"/>
        <v/>
      </c>
      <c r="O485" s="119">
        <f t="shared" si="106"/>
        <v>0</v>
      </c>
      <c r="P485" s="119"/>
      <c r="Q485" s="120" t="str">
        <f t="shared" si="107"/>
        <v/>
      </c>
      <c r="R485" s="120" t="str">
        <f t="shared" si="108"/>
        <v/>
      </c>
      <c r="S485" s="119" t="str">
        <f t="shared" si="109"/>
        <v/>
      </c>
      <c r="T485" s="119" t="str">
        <f t="shared" si="110"/>
        <v/>
      </c>
      <c r="U485" s="119" t="str">
        <f t="shared" si="111"/>
        <v/>
      </c>
      <c r="V485" s="119"/>
      <c r="W485" s="140" t="str">
        <f t="shared" si="112"/>
        <v/>
      </c>
    </row>
    <row r="486" spans="1:23" s="58" customFormat="1" ht="45" x14ac:dyDescent="0.3">
      <c r="A486" s="124">
        <v>42543.3761689815</v>
      </c>
      <c r="B486" s="125">
        <v>3.8194444444444398E-4</v>
      </c>
      <c r="C486" s="117" t="s">
        <v>42</v>
      </c>
      <c r="D486" s="117" t="s">
        <v>310</v>
      </c>
      <c r="E486" s="117" t="s">
        <v>46</v>
      </c>
      <c r="F486" s="142" t="s">
        <v>311</v>
      </c>
      <c r="G486" s="146" t="s">
        <v>516</v>
      </c>
      <c r="H486" s="134" t="str">
        <f t="shared" si="100"/>
        <v/>
      </c>
      <c r="I486" s="134" t="str">
        <f t="shared" si="101"/>
        <v>-</v>
      </c>
      <c r="J486" s="134" t="str">
        <f t="shared" si="102"/>
        <v/>
      </c>
      <c r="K486" s="119" t="str">
        <f t="shared" si="103"/>
        <v/>
      </c>
      <c r="L486" s="119" t="str">
        <f t="shared" si="104"/>
        <v/>
      </c>
      <c r="M486" s="119">
        <f t="shared" si="99"/>
        <v>0</v>
      </c>
      <c r="N486" s="120" t="str">
        <f t="shared" si="105"/>
        <v/>
      </c>
      <c r="O486" s="119">
        <f t="shared" si="106"/>
        <v>0</v>
      </c>
      <c r="P486" s="119"/>
      <c r="Q486" s="120" t="str">
        <f t="shared" si="107"/>
        <v/>
      </c>
      <c r="R486" s="120" t="str">
        <f t="shared" si="108"/>
        <v/>
      </c>
      <c r="S486" s="119" t="str">
        <f t="shared" si="109"/>
        <v/>
      </c>
      <c r="T486" s="119" t="str">
        <f t="shared" si="110"/>
        <v/>
      </c>
      <c r="U486" s="119" t="str">
        <f t="shared" si="111"/>
        <v/>
      </c>
      <c r="V486" s="119"/>
      <c r="W486" s="140" t="str">
        <f t="shared" si="112"/>
        <v/>
      </c>
    </row>
    <row r="487" spans="1:23" s="58" customFormat="1" ht="45" x14ac:dyDescent="0.3">
      <c r="A487" s="124">
        <v>42543.376550925903</v>
      </c>
      <c r="B487" s="125">
        <v>2.3425925925925899E-2</v>
      </c>
      <c r="C487" s="126">
        <v>0.100000000034925</v>
      </c>
      <c r="D487" s="117" t="s">
        <v>310</v>
      </c>
      <c r="E487" s="117" t="s">
        <v>50</v>
      </c>
      <c r="F487" s="142" t="s">
        <v>42</v>
      </c>
      <c r="G487" s="146" t="s">
        <v>416</v>
      </c>
      <c r="H487" s="134" t="str">
        <f t="shared" si="100"/>
        <v/>
      </c>
      <c r="I487" s="134" t="str">
        <f t="shared" si="101"/>
        <v>-</v>
      </c>
      <c r="J487" s="134" t="str">
        <f t="shared" si="102"/>
        <v/>
      </c>
      <c r="K487" s="119" t="str">
        <f t="shared" si="103"/>
        <v/>
      </c>
      <c r="L487" s="119" t="str">
        <f t="shared" si="104"/>
        <v/>
      </c>
      <c r="M487" s="119">
        <f t="shared" si="99"/>
        <v>0</v>
      </c>
      <c r="N487" s="120" t="str">
        <f t="shared" si="105"/>
        <v/>
      </c>
      <c r="O487" s="119">
        <f t="shared" si="106"/>
        <v>0</v>
      </c>
      <c r="P487" s="119"/>
      <c r="Q487" s="120" t="str">
        <f t="shared" si="107"/>
        <v/>
      </c>
      <c r="R487" s="120" t="str">
        <f t="shared" si="108"/>
        <v/>
      </c>
      <c r="S487" s="119" t="str">
        <f t="shared" si="109"/>
        <v/>
      </c>
      <c r="T487" s="119" t="str">
        <f t="shared" si="110"/>
        <v/>
      </c>
      <c r="U487" s="119" t="str">
        <f t="shared" si="111"/>
        <v/>
      </c>
      <c r="V487" s="119"/>
      <c r="W487" s="140" t="str">
        <f t="shared" si="112"/>
        <v/>
      </c>
    </row>
    <row r="488" spans="1:23" s="58" customFormat="1" ht="45" x14ac:dyDescent="0.3">
      <c r="A488" s="124">
        <v>42543.399976851899</v>
      </c>
      <c r="B488" s="125">
        <v>0.16119212962963</v>
      </c>
      <c r="C488" s="126">
        <v>365.29999999998802</v>
      </c>
      <c r="D488" s="117" t="s">
        <v>310</v>
      </c>
      <c r="E488" s="117" t="s">
        <v>48</v>
      </c>
      <c r="F488" s="142" t="s">
        <v>42</v>
      </c>
      <c r="G488" s="146" t="s">
        <v>415</v>
      </c>
      <c r="H488" s="134" t="str">
        <f t="shared" si="100"/>
        <v/>
      </c>
      <c r="I488" s="134" t="str">
        <f t="shared" si="101"/>
        <v>-</v>
      </c>
      <c r="J488" s="134" t="str">
        <f t="shared" si="102"/>
        <v/>
      </c>
      <c r="K488" s="119" t="str">
        <f t="shared" si="103"/>
        <v/>
      </c>
      <c r="L488" s="119" t="str">
        <f t="shared" si="104"/>
        <v/>
      </c>
      <c r="M488" s="119">
        <f t="shared" si="99"/>
        <v>0</v>
      </c>
      <c r="N488" s="120" t="str">
        <f t="shared" si="105"/>
        <v/>
      </c>
      <c r="O488" s="119">
        <f t="shared" si="106"/>
        <v>0</v>
      </c>
      <c r="P488" s="119"/>
      <c r="Q488" s="120" t="str">
        <f t="shared" si="107"/>
        <v/>
      </c>
      <c r="R488" s="120" t="str">
        <f t="shared" si="108"/>
        <v/>
      </c>
      <c r="S488" s="119" t="str">
        <f t="shared" si="109"/>
        <v/>
      </c>
      <c r="T488" s="119" t="str">
        <f t="shared" si="110"/>
        <v/>
      </c>
      <c r="U488" s="119" t="str">
        <f t="shared" si="111"/>
        <v/>
      </c>
      <c r="V488" s="119"/>
      <c r="W488" s="140" t="str">
        <f t="shared" si="112"/>
        <v/>
      </c>
    </row>
    <row r="489" spans="1:23" s="58" customFormat="1" ht="45" x14ac:dyDescent="0.3">
      <c r="A489" s="124">
        <v>42543.561168981498</v>
      </c>
      <c r="B489" s="125">
        <v>6.1342592592592601E-4</v>
      </c>
      <c r="C489" s="117" t="s">
        <v>42</v>
      </c>
      <c r="D489" s="117" t="s">
        <v>312</v>
      </c>
      <c r="E489" s="117" t="s">
        <v>51</v>
      </c>
      <c r="F489" s="142" t="s">
        <v>313</v>
      </c>
      <c r="G489" s="146" t="s">
        <v>517</v>
      </c>
      <c r="H489" s="134" t="str">
        <f t="shared" si="100"/>
        <v/>
      </c>
      <c r="I489" s="134" t="str">
        <f t="shared" si="101"/>
        <v>-</v>
      </c>
      <c r="J489" s="134" t="str">
        <f t="shared" si="102"/>
        <v/>
      </c>
      <c r="K489" s="119" t="str">
        <f t="shared" si="103"/>
        <v/>
      </c>
      <c r="L489" s="119" t="str">
        <f t="shared" si="104"/>
        <v/>
      </c>
      <c r="M489" s="119">
        <f t="shared" si="99"/>
        <v>0</v>
      </c>
      <c r="N489" s="120" t="str">
        <f t="shared" si="105"/>
        <v/>
      </c>
      <c r="O489" s="119">
        <f t="shared" si="106"/>
        <v>0</v>
      </c>
      <c r="P489" s="119"/>
      <c r="Q489" s="120" t="str">
        <f t="shared" si="107"/>
        <v/>
      </c>
      <c r="R489" s="120" t="str">
        <f t="shared" si="108"/>
        <v/>
      </c>
      <c r="S489" s="119" t="str">
        <f t="shared" si="109"/>
        <v/>
      </c>
      <c r="T489" s="119" t="str">
        <f t="shared" si="110"/>
        <v/>
      </c>
      <c r="U489" s="119" t="str">
        <f t="shared" si="111"/>
        <v/>
      </c>
      <c r="V489" s="119"/>
      <c r="W489" s="140" t="str">
        <f t="shared" si="112"/>
        <v/>
      </c>
    </row>
    <row r="490" spans="1:23" s="58" customFormat="1" ht="45" x14ac:dyDescent="0.3">
      <c r="A490" s="124">
        <v>42543.5617824074</v>
      </c>
      <c r="B490" s="125">
        <v>2.5000000000000001E-3</v>
      </c>
      <c r="C490" s="126">
        <v>2</v>
      </c>
      <c r="D490" s="117" t="s">
        <v>312</v>
      </c>
      <c r="E490" s="117" t="s">
        <v>48</v>
      </c>
      <c r="F490" s="142" t="s">
        <v>42</v>
      </c>
      <c r="G490" s="146" t="s">
        <v>415</v>
      </c>
      <c r="H490" s="134" t="str">
        <f t="shared" si="100"/>
        <v/>
      </c>
      <c r="I490" s="134" t="str">
        <f t="shared" si="101"/>
        <v>-</v>
      </c>
      <c r="J490" s="134" t="str">
        <f t="shared" si="102"/>
        <v/>
      </c>
      <c r="K490" s="119" t="str">
        <f t="shared" si="103"/>
        <v/>
      </c>
      <c r="L490" s="119" t="str">
        <f t="shared" si="104"/>
        <v/>
      </c>
      <c r="M490" s="119">
        <f t="shared" si="99"/>
        <v>0</v>
      </c>
      <c r="N490" s="120" t="str">
        <f t="shared" si="105"/>
        <v/>
      </c>
      <c r="O490" s="119">
        <f t="shared" si="106"/>
        <v>0</v>
      </c>
      <c r="P490" s="119"/>
      <c r="Q490" s="120" t="str">
        <f t="shared" si="107"/>
        <v/>
      </c>
      <c r="R490" s="120" t="str">
        <f t="shared" si="108"/>
        <v/>
      </c>
      <c r="S490" s="119" t="str">
        <f t="shared" si="109"/>
        <v/>
      </c>
      <c r="T490" s="119" t="str">
        <f t="shared" si="110"/>
        <v/>
      </c>
      <c r="U490" s="119" t="str">
        <f t="shared" si="111"/>
        <v/>
      </c>
      <c r="V490" s="119"/>
      <c r="W490" s="140" t="str">
        <f t="shared" si="112"/>
        <v/>
      </c>
    </row>
    <row r="491" spans="1:23" s="58" customFormat="1" ht="105" x14ac:dyDescent="0.3">
      <c r="A491" s="124">
        <v>42543.564282407402</v>
      </c>
      <c r="B491" s="125">
        <v>5.6828703703703702E-3</v>
      </c>
      <c r="C491" s="126">
        <v>0.59999999997671705</v>
      </c>
      <c r="D491" s="117" t="s">
        <v>146</v>
      </c>
      <c r="E491" s="117" t="s">
        <v>92</v>
      </c>
      <c r="F491" s="142" t="s">
        <v>314</v>
      </c>
      <c r="G491" s="146" t="s">
        <v>518</v>
      </c>
      <c r="H491" s="134">
        <f t="shared" si="100"/>
        <v>5.6828703703703702E-3</v>
      </c>
      <c r="I491" s="134" t="str">
        <f t="shared" si="101"/>
        <v>-</v>
      </c>
      <c r="J491" s="134" t="str">
        <f t="shared" si="102"/>
        <v/>
      </c>
      <c r="K491" s="119">
        <f t="shared" si="103"/>
        <v>1</v>
      </c>
      <c r="L491" s="119" t="str">
        <f t="shared" si="104"/>
        <v/>
      </c>
      <c r="M491" s="119">
        <f t="shared" si="99"/>
        <v>0</v>
      </c>
      <c r="N491" s="120" t="str">
        <f t="shared" si="105"/>
        <v/>
      </c>
      <c r="O491" s="119">
        <f t="shared" si="106"/>
        <v>0</v>
      </c>
      <c r="P491" s="119"/>
      <c r="Q491" s="120" t="str">
        <f t="shared" si="107"/>
        <v/>
      </c>
      <c r="R491" s="120" t="str">
        <f t="shared" si="108"/>
        <v/>
      </c>
      <c r="S491" s="119" t="str">
        <f t="shared" si="109"/>
        <v/>
      </c>
      <c r="T491" s="119" t="str">
        <f t="shared" si="110"/>
        <v/>
      </c>
      <c r="U491" s="119" t="str">
        <f t="shared" si="111"/>
        <v/>
      </c>
      <c r="V491" s="119"/>
      <c r="W491" s="140" t="str">
        <f t="shared" si="112"/>
        <v/>
      </c>
    </row>
    <row r="492" spans="1:23" s="58" customFormat="1" ht="60" x14ac:dyDescent="0.3">
      <c r="A492" s="124">
        <v>42543.569965277798</v>
      </c>
      <c r="B492" s="125">
        <v>2.1990740740740699E-3</v>
      </c>
      <c r="C492" s="126">
        <v>3.2999999999883598</v>
      </c>
      <c r="D492" s="117" t="s">
        <v>146</v>
      </c>
      <c r="E492" s="117" t="s">
        <v>48</v>
      </c>
      <c r="F492" s="142" t="s">
        <v>42</v>
      </c>
      <c r="G492" s="146" t="s">
        <v>415</v>
      </c>
      <c r="H492" s="134" t="str">
        <f t="shared" si="100"/>
        <v/>
      </c>
      <c r="I492" s="134" t="str">
        <f t="shared" si="101"/>
        <v>-</v>
      </c>
      <c r="J492" s="134" t="str">
        <f t="shared" si="102"/>
        <v/>
      </c>
      <c r="K492" s="119" t="str">
        <f t="shared" si="103"/>
        <v/>
      </c>
      <c r="L492" s="119" t="str">
        <f t="shared" si="104"/>
        <v/>
      </c>
      <c r="M492" s="119">
        <f t="shared" si="99"/>
        <v>0</v>
      </c>
      <c r="N492" s="120" t="str">
        <f t="shared" si="105"/>
        <v/>
      </c>
      <c r="O492" s="119">
        <f t="shared" si="106"/>
        <v>0</v>
      </c>
      <c r="P492" s="119"/>
      <c r="Q492" s="120" t="str">
        <f t="shared" si="107"/>
        <v/>
      </c>
      <c r="R492" s="120" t="str">
        <f t="shared" si="108"/>
        <v/>
      </c>
      <c r="S492" s="119" t="str">
        <f t="shared" si="109"/>
        <v/>
      </c>
      <c r="T492" s="119" t="str">
        <f t="shared" si="110"/>
        <v/>
      </c>
      <c r="U492" s="119" t="str">
        <f t="shared" si="111"/>
        <v/>
      </c>
      <c r="V492" s="119"/>
      <c r="W492" s="140" t="str">
        <f t="shared" si="112"/>
        <v/>
      </c>
    </row>
    <row r="493" spans="1:23" s="58" customFormat="1" ht="45" x14ac:dyDescent="0.3">
      <c r="A493" s="124">
        <v>42543.572164351899</v>
      </c>
      <c r="B493" s="125">
        <v>3.8888888888888901E-3</v>
      </c>
      <c r="C493" s="126">
        <v>0.100000000034925</v>
      </c>
      <c r="D493" s="117" t="s">
        <v>315</v>
      </c>
      <c r="E493" s="117" t="s">
        <v>50</v>
      </c>
      <c r="F493" s="142" t="s">
        <v>42</v>
      </c>
      <c r="G493" s="146" t="s">
        <v>416</v>
      </c>
      <c r="H493" s="134" t="str">
        <f t="shared" si="100"/>
        <v/>
      </c>
      <c r="I493" s="134" t="str">
        <f t="shared" si="101"/>
        <v>-</v>
      </c>
      <c r="J493" s="134" t="str">
        <f t="shared" si="102"/>
        <v/>
      </c>
      <c r="K493" s="119" t="str">
        <f t="shared" si="103"/>
        <v/>
      </c>
      <c r="L493" s="119" t="str">
        <f t="shared" si="104"/>
        <v/>
      </c>
      <c r="M493" s="119">
        <f t="shared" si="99"/>
        <v>0</v>
      </c>
      <c r="N493" s="120" t="str">
        <f t="shared" si="105"/>
        <v/>
      </c>
      <c r="O493" s="119">
        <f t="shared" si="106"/>
        <v>0</v>
      </c>
      <c r="P493" s="119"/>
      <c r="Q493" s="120" t="str">
        <f t="shared" si="107"/>
        <v/>
      </c>
      <c r="R493" s="120" t="str">
        <f t="shared" si="108"/>
        <v/>
      </c>
      <c r="S493" s="119" t="str">
        <f t="shared" si="109"/>
        <v/>
      </c>
      <c r="T493" s="119" t="str">
        <f t="shared" si="110"/>
        <v/>
      </c>
      <c r="U493" s="119" t="str">
        <f t="shared" si="111"/>
        <v/>
      </c>
      <c r="V493" s="119"/>
      <c r="W493" s="140" t="str">
        <f t="shared" si="112"/>
        <v/>
      </c>
    </row>
    <row r="494" spans="1:23" s="58" customFormat="1" ht="45" x14ac:dyDescent="0.3">
      <c r="A494" s="124">
        <v>42543.5760532407</v>
      </c>
      <c r="B494" s="125">
        <v>6.79050925925926E-2</v>
      </c>
      <c r="C494" s="126">
        <v>155.89999999996499</v>
      </c>
      <c r="D494" s="117" t="s">
        <v>315</v>
      </c>
      <c r="E494" s="117" t="s">
        <v>48</v>
      </c>
      <c r="F494" s="142" t="s">
        <v>42</v>
      </c>
      <c r="G494" s="146" t="s">
        <v>415</v>
      </c>
      <c r="H494" s="134" t="str">
        <f t="shared" si="100"/>
        <v/>
      </c>
      <c r="I494" s="134" t="str">
        <f t="shared" si="101"/>
        <v>-</v>
      </c>
      <c r="J494" s="134" t="str">
        <f t="shared" si="102"/>
        <v/>
      </c>
      <c r="K494" s="119" t="str">
        <f t="shared" si="103"/>
        <v/>
      </c>
      <c r="L494" s="119" t="str">
        <f t="shared" si="104"/>
        <v/>
      </c>
      <c r="M494" s="119">
        <f t="shared" ref="M494:M557" si="113">IF(COUNTIF($G494,"*toile: true*"),1,0)+IF(COUNTIF(G494,"*charge*"),1,0)+IF(COUNTIF(G494,"*déchargr*"),1,0)</f>
        <v>0</v>
      </c>
      <c r="N494" s="120" t="str">
        <f t="shared" si="105"/>
        <v/>
      </c>
      <c r="O494" s="119">
        <f t="shared" si="106"/>
        <v>0</v>
      </c>
      <c r="P494" s="119"/>
      <c r="Q494" s="120" t="str">
        <f t="shared" si="107"/>
        <v/>
      </c>
      <c r="R494" s="120" t="str">
        <f t="shared" si="108"/>
        <v/>
      </c>
      <c r="S494" s="119" t="str">
        <f t="shared" si="109"/>
        <v/>
      </c>
      <c r="T494" s="119" t="str">
        <f t="shared" si="110"/>
        <v/>
      </c>
      <c r="U494" s="119" t="str">
        <f t="shared" si="111"/>
        <v/>
      </c>
      <c r="V494" s="119"/>
      <c r="W494" s="140" t="str">
        <f t="shared" si="112"/>
        <v/>
      </c>
    </row>
    <row r="495" spans="1:23" s="58" customFormat="1" ht="60" x14ac:dyDescent="0.3">
      <c r="A495" s="124">
        <v>42543.643958333298</v>
      </c>
      <c r="B495" s="125">
        <v>4.6423611111111103E-2</v>
      </c>
      <c r="C495" s="117" t="s">
        <v>42</v>
      </c>
      <c r="D495" s="117" t="s">
        <v>316</v>
      </c>
      <c r="E495" s="117" t="s">
        <v>50</v>
      </c>
      <c r="F495" s="142" t="s">
        <v>42</v>
      </c>
      <c r="G495" s="146" t="s">
        <v>416</v>
      </c>
      <c r="H495" s="134" t="str">
        <f t="shared" si="100"/>
        <v/>
      </c>
      <c r="I495" s="134" t="str">
        <f t="shared" si="101"/>
        <v>-</v>
      </c>
      <c r="J495" s="134" t="str">
        <f t="shared" si="102"/>
        <v/>
      </c>
      <c r="K495" s="119" t="str">
        <f t="shared" si="103"/>
        <v/>
      </c>
      <c r="L495" s="119" t="str">
        <f t="shared" si="104"/>
        <v/>
      </c>
      <c r="M495" s="119">
        <f t="shared" si="113"/>
        <v>0</v>
      </c>
      <c r="N495" s="120" t="str">
        <f t="shared" si="105"/>
        <v/>
      </c>
      <c r="O495" s="119">
        <f t="shared" si="106"/>
        <v>0</v>
      </c>
      <c r="P495" s="119"/>
      <c r="Q495" s="120" t="str">
        <f t="shared" si="107"/>
        <v/>
      </c>
      <c r="R495" s="120" t="str">
        <f t="shared" si="108"/>
        <v/>
      </c>
      <c r="S495" s="119" t="str">
        <f t="shared" si="109"/>
        <v/>
      </c>
      <c r="T495" s="119" t="str">
        <f t="shared" si="110"/>
        <v/>
      </c>
      <c r="U495" s="119" t="str">
        <f t="shared" si="111"/>
        <v/>
      </c>
      <c r="V495" s="119"/>
      <c r="W495" s="140" t="str">
        <f t="shared" si="112"/>
        <v/>
      </c>
    </row>
    <row r="496" spans="1:23" s="58" customFormat="1" ht="60" x14ac:dyDescent="0.3">
      <c r="A496" s="124">
        <v>42543.690381944398</v>
      </c>
      <c r="B496" s="125">
        <v>0.30961805555555599</v>
      </c>
      <c r="C496" s="117" t="s">
        <v>42</v>
      </c>
      <c r="D496" s="117" t="s">
        <v>316</v>
      </c>
      <c r="E496" s="117" t="s">
        <v>56</v>
      </c>
      <c r="F496" s="142" t="s">
        <v>42</v>
      </c>
      <c r="G496" s="146" t="s">
        <v>418</v>
      </c>
      <c r="H496" s="134" t="str">
        <f t="shared" si="100"/>
        <v/>
      </c>
      <c r="I496" s="134" t="str">
        <f t="shared" si="101"/>
        <v>-</v>
      </c>
      <c r="J496" s="134" t="str">
        <f t="shared" si="102"/>
        <v/>
      </c>
      <c r="K496" s="119" t="str">
        <f t="shared" si="103"/>
        <v/>
      </c>
      <c r="L496" s="119" t="str">
        <f t="shared" si="104"/>
        <v/>
      </c>
      <c r="M496" s="119">
        <f t="shared" si="113"/>
        <v>0</v>
      </c>
      <c r="N496" s="120" t="str">
        <f t="shared" si="105"/>
        <v/>
      </c>
      <c r="O496" s="119">
        <f t="shared" si="106"/>
        <v>0</v>
      </c>
      <c r="P496" s="119"/>
      <c r="Q496" s="120" t="str">
        <f t="shared" si="107"/>
        <v/>
      </c>
      <c r="R496" s="120" t="str">
        <f t="shared" si="108"/>
        <v/>
      </c>
      <c r="S496" s="119" t="str">
        <f t="shared" si="109"/>
        <v/>
      </c>
      <c r="T496" s="119" t="str">
        <f t="shared" si="110"/>
        <v/>
      </c>
      <c r="U496" s="119" t="str">
        <f t="shared" si="111"/>
        <v/>
      </c>
      <c r="V496" s="119"/>
      <c r="W496" s="140" t="str">
        <f t="shared" si="112"/>
        <v/>
      </c>
    </row>
    <row r="497" spans="1:23" s="58" customFormat="1" ht="18.75" x14ac:dyDescent="0.3">
      <c r="A497" s="127" t="s">
        <v>57</v>
      </c>
      <c r="B497" s="117" t="s">
        <v>57</v>
      </c>
      <c r="C497" s="117" t="s">
        <v>58</v>
      </c>
      <c r="D497" s="117"/>
      <c r="E497" s="117"/>
      <c r="F497" s="142"/>
      <c r="G497" s="146" t="s">
        <v>419</v>
      </c>
      <c r="H497" s="134" t="str">
        <f t="shared" si="100"/>
        <v/>
      </c>
      <c r="I497" s="134" t="str">
        <f t="shared" si="101"/>
        <v>-</v>
      </c>
      <c r="J497" s="134" t="str">
        <f t="shared" si="102"/>
        <v/>
      </c>
      <c r="K497" s="119" t="str">
        <f t="shared" si="103"/>
        <v/>
      </c>
      <c r="L497" s="119" t="str">
        <f t="shared" si="104"/>
        <v/>
      </c>
      <c r="M497" s="119">
        <f t="shared" si="113"/>
        <v>0</v>
      </c>
      <c r="N497" s="120" t="str">
        <f t="shared" si="105"/>
        <v/>
      </c>
      <c r="O497" s="119">
        <f t="shared" si="106"/>
        <v>0</v>
      </c>
      <c r="P497" s="119"/>
      <c r="Q497" s="120" t="str">
        <f t="shared" si="107"/>
        <v/>
      </c>
      <c r="R497" s="120" t="str">
        <f t="shared" si="108"/>
        <v/>
      </c>
      <c r="S497" s="119" t="str">
        <f t="shared" si="109"/>
        <v/>
      </c>
      <c r="T497" s="119" t="str">
        <f t="shared" si="110"/>
        <v/>
      </c>
      <c r="U497" s="119" t="str">
        <f t="shared" si="111"/>
        <v/>
      </c>
      <c r="V497" s="119"/>
      <c r="W497" s="140" t="str">
        <f t="shared" si="112"/>
        <v/>
      </c>
    </row>
    <row r="498" spans="1:23" s="58" customFormat="1" ht="60" x14ac:dyDescent="0.3">
      <c r="A498" s="124">
        <v>42544.067546296297</v>
      </c>
      <c r="B498" s="125">
        <v>2.7777777777777799E-4</v>
      </c>
      <c r="C498" s="117" t="s">
        <v>42</v>
      </c>
      <c r="D498" s="117" t="s">
        <v>316</v>
      </c>
      <c r="E498" s="117" t="s">
        <v>46</v>
      </c>
      <c r="F498" s="142" t="s">
        <v>292</v>
      </c>
      <c r="G498" s="146" t="s">
        <v>480</v>
      </c>
      <c r="H498" s="134" t="str">
        <f t="shared" si="100"/>
        <v/>
      </c>
      <c r="I498" s="134" t="str">
        <f t="shared" si="101"/>
        <v>-</v>
      </c>
      <c r="J498" s="134" t="str">
        <f t="shared" si="102"/>
        <v/>
      </c>
      <c r="K498" s="119" t="str">
        <f t="shared" si="103"/>
        <v/>
      </c>
      <c r="L498" s="119" t="str">
        <f t="shared" si="104"/>
        <v/>
      </c>
      <c r="M498" s="119">
        <f t="shared" si="113"/>
        <v>0</v>
      </c>
      <c r="N498" s="120" t="str">
        <f t="shared" si="105"/>
        <v/>
      </c>
      <c r="O498" s="119">
        <f t="shared" si="106"/>
        <v>0</v>
      </c>
      <c r="P498" s="119"/>
      <c r="Q498" s="120" t="str">
        <f t="shared" si="107"/>
        <v/>
      </c>
      <c r="R498" s="120" t="str">
        <f t="shared" si="108"/>
        <v/>
      </c>
      <c r="S498" s="119" t="str">
        <f t="shared" si="109"/>
        <v/>
      </c>
      <c r="T498" s="119" t="str">
        <f t="shared" si="110"/>
        <v/>
      </c>
      <c r="U498" s="119" t="str">
        <f t="shared" si="111"/>
        <v/>
      </c>
      <c r="V498" s="119"/>
      <c r="W498" s="140" t="str">
        <f t="shared" si="112"/>
        <v/>
      </c>
    </row>
    <row r="499" spans="1:23" s="58" customFormat="1" ht="60" x14ac:dyDescent="0.3">
      <c r="A499" s="124">
        <v>42544.067824074104</v>
      </c>
      <c r="B499" s="125">
        <v>7.0254629629629599E-3</v>
      </c>
      <c r="C499" s="126">
        <v>0.100000000034925</v>
      </c>
      <c r="D499" s="117" t="s">
        <v>316</v>
      </c>
      <c r="E499" s="117" t="s">
        <v>46</v>
      </c>
      <c r="F499" s="142" t="s">
        <v>311</v>
      </c>
      <c r="G499" s="146" t="s">
        <v>516</v>
      </c>
      <c r="H499" s="134" t="str">
        <f t="shared" si="100"/>
        <v/>
      </c>
      <c r="I499" s="134" t="str">
        <f t="shared" si="101"/>
        <v>-</v>
      </c>
      <c r="J499" s="134" t="str">
        <f t="shared" si="102"/>
        <v/>
      </c>
      <c r="K499" s="119" t="str">
        <f t="shared" si="103"/>
        <v/>
      </c>
      <c r="L499" s="119" t="str">
        <f t="shared" si="104"/>
        <v/>
      </c>
      <c r="M499" s="119">
        <f t="shared" si="113"/>
        <v>0</v>
      </c>
      <c r="N499" s="120" t="str">
        <f t="shared" si="105"/>
        <v/>
      </c>
      <c r="O499" s="119">
        <f t="shared" si="106"/>
        <v>0</v>
      </c>
      <c r="P499" s="119"/>
      <c r="Q499" s="120" t="str">
        <f t="shared" si="107"/>
        <v/>
      </c>
      <c r="R499" s="120" t="str">
        <f t="shared" si="108"/>
        <v/>
      </c>
      <c r="S499" s="119" t="str">
        <f t="shared" si="109"/>
        <v/>
      </c>
      <c r="T499" s="119" t="str">
        <f t="shared" si="110"/>
        <v/>
      </c>
      <c r="U499" s="119" t="str">
        <f t="shared" si="111"/>
        <v/>
      </c>
      <c r="V499" s="119"/>
      <c r="W499" s="140" t="str">
        <f t="shared" si="112"/>
        <v/>
      </c>
    </row>
    <row r="500" spans="1:23" s="58" customFormat="1" ht="60" x14ac:dyDescent="0.3">
      <c r="A500" s="124">
        <v>42544.074849536999</v>
      </c>
      <c r="B500" s="125">
        <v>0.13936342592592599</v>
      </c>
      <c r="C500" s="126">
        <v>335.29999999998802</v>
      </c>
      <c r="D500" s="117" t="s">
        <v>317</v>
      </c>
      <c r="E500" s="117" t="s">
        <v>48</v>
      </c>
      <c r="F500" s="142" t="s">
        <v>42</v>
      </c>
      <c r="G500" s="146" t="s">
        <v>415</v>
      </c>
      <c r="H500" s="134" t="str">
        <f t="shared" si="100"/>
        <v/>
      </c>
      <c r="I500" s="134" t="str">
        <f t="shared" si="101"/>
        <v>-</v>
      </c>
      <c r="J500" s="134" t="str">
        <f t="shared" si="102"/>
        <v/>
      </c>
      <c r="K500" s="119" t="str">
        <f t="shared" si="103"/>
        <v/>
      </c>
      <c r="L500" s="119" t="str">
        <f t="shared" si="104"/>
        <v/>
      </c>
      <c r="M500" s="119">
        <f t="shared" si="113"/>
        <v>0</v>
      </c>
      <c r="N500" s="120" t="str">
        <f t="shared" si="105"/>
        <v/>
      </c>
      <c r="O500" s="119">
        <f t="shared" si="106"/>
        <v>0</v>
      </c>
      <c r="P500" s="119"/>
      <c r="Q500" s="120" t="str">
        <f t="shared" si="107"/>
        <v/>
      </c>
      <c r="R500" s="120" t="str">
        <f t="shared" si="108"/>
        <v/>
      </c>
      <c r="S500" s="119" t="str">
        <f t="shared" si="109"/>
        <v/>
      </c>
      <c r="T500" s="119" t="str">
        <f t="shared" si="110"/>
        <v/>
      </c>
      <c r="U500" s="119" t="str">
        <f t="shared" si="111"/>
        <v/>
      </c>
      <c r="V500" s="119"/>
      <c r="W500" s="140" t="str">
        <f t="shared" si="112"/>
        <v/>
      </c>
    </row>
    <row r="501" spans="1:23" s="58" customFormat="1" ht="105" x14ac:dyDescent="0.3">
      <c r="A501" s="124">
        <v>42544.214212963001</v>
      </c>
      <c r="B501" s="125">
        <v>7.3263888888888901E-3</v>
      </c>
      <c r="C501" s="117" t="s">
        <v>42</v>
      </c>
      <c r="D501" s="117" t="s">
        <v>318</v>
      </c>
      <c r="E501" s="117" t="s">
        <v>60</v>
      </c>
      <c r="F501" s="142" t="s">
        <v>319</v>
      </c>
      <c r="G501" s="146" t="s">
        <v>519</v>
      </c>
      <c r="H501" s="134" t="str">
        <f t="shared" si="100"/>
        <v/>
      </c>
      <c r="I501" s="134" t="str">
        <f t="shared" si="101"/>
        <v>-</v>
      </c>
      <c r="J501" s="134" t="str">
        <f t="shared" si="102"/>
        <v/>
      </c>
      <c r="K501" s="119" t="str">
        <f t="shared" si="103"/>
        <v/>
      </c>
      <c r="L501" s="119" t="str">
        <f t="shared" si="104"/>
        <v/>
      </c>
      <c r="M501" s="119">
        <f t="shared" si="113"/>
        <v>0</v>
      </c>
      <c r="N501" s="120" t="str">
        <f t="shared" si="105"/>
        <v/>
      </c>
      <c r="O501" s="119">
        <f t="shared" si="106"/>
        <v>0</v>
      </c>
      <c r="P501" s="119"/>
      <c r="Q501" s="120" t="str">
        <f t="shared" si="107"/>
        <v/>
      </c>
      <c r="R501" s="120" t="str">
        <f t="shared" si="108"/>
        <v/>
      </c>
      <c r="S501" s="119" t="str">
        <f t="shared" si="109"/>
        <v/>
      </c>
      <c r="T501" s="119" t="str">
        <f t="shared" si="110"/>
        <v/>
      </c>
      <c r="U501" s="119" t="str">
        <f t="shared" si="111"/>
        <v/>
      </c>
      <c r="V501" s="119"/>
      <c r="W501" s="140" t="str">
        <f t="shared" si="112"/>
        <v/>
      </c>
    </row>
    <row r="502" spans="1:23" s="58" customFormat="1" ht="60" x14ac:dyDescent="0.3">
      <c r="A502" s="124">
        <v>42544.221539351798</v>
      </c>
      <c r="B502" s="125">
        <v>4.9421296296296297E-3</v>
      </c>
      <c r="C502" s="126">
        <v>9.9999999976716894E-2</v>
      </c>
      <c r="D502" s="117" t="s">
        <v>318</v>
      </c>
      <c r="E502" s="117" t="s">
        <v>50</v>
      </c>
      <c r="F502" s="142" t="s">
        <v>42</v>
      </c>
      <c r="G502" s="146" t="s">
        <v>416</v>
      </c>
      <c r="H502" s="134" t="str">
        <f t="shared" si="100"/>
        <v/>
      </c>
      <c r="I502" s="134" t="str">
        <f t="shared" si="101"/>
        <v>-</v>
      </c>
      <c r="J502" s="134" t="str">
        <f t="shared" si="102"/>
        <v/>
      </c>
      <c r="K502" s="119" t="str">
        <f t="shared" si="103"/>
        <v/>
      </c>
      <c r="L502" s="119" t="str">
        <f t="shared" si="104"/>
        <v/>
      </c>
      <c r="M502" s="119">
        <f t="shared" si="113"/>
        <v>0</v>
      </c>
      <c r="N502" s="120" t="str">
        <f t="shared" si="105"/>
        <v/>
      </c>
      <c r="O502" s="119">
        <f t="shared" si="106"/>
        <v>0</v>
      </c>
      <c r="P502" s="119"/>
      <c r="Q502" s="120" t="str">
        <f t="shared" si="107"/>
        <v/>
      </c>
      <c r="R502" s="120" t="str">
        <f t="shared" si="108"/>
        <v/>
      </c>
      <c r="S502" s="119" t="str">
        <f t="shared" si="109"/>
        <v/>
      </c>
      <c r="T502" s="119" t="str">
        <f t="shared" si="110"/>
        <v/>
      </c>
      <c r="U502" s="119" t="str">
        <f t="shared" si="111"/>
        <v/>
      </c>
      <c r="V502" s="119"/>
      <c r="W502" s="140" t="str">
        <f t="shared" si="112"/>
        <v/>
      </c>
    </row>
    <row r="503" spans="1:23" s="58" customFormat="1" ht="60" x14ac:dyDescent="0.3">
      <c r="A503" s="124">
        <v>42544.226481481499</v>
      </c>
      <c r="B503" s="125">
        <v>0.13630787037037001</v>
      </c>
      <c r="C503" s="126">
        <v>327.60000000003498</v>
      </c>
      <c r="D503" s="117" t="s">
        <v>318</v>
      </c>
      <c r="E503" s="117" t="s">
        <v>48</v>
      </c>
      <c r="F503" s="142" t="s">
        <v>42</v>
      </c>
      <c r="G503" s="146" t="s">
        <v>415</v>
      </c>
      <c r="H503" s="134" t="str">
        <f t="shared" si="100"/>
        <v/>
      </c>
      <c r="I503" s="134" t="str">
        <f t="shared" si="101"/>
        <v>-</v>
      </c>
      <c r="J503" s="134" t="str">
        <f t="shared" si="102"/>
        <v/>
      </c>
      <c r="K503" s="119" t="str">
        <f t="shared" si="103"/>
        <v/>
      </c>
      <c r="L503" s="119" t="str">
        <f t="shared" si="104"/>
        <v/>
      </c>
      <c r="M503" s="119">
        <f t="shared" si="113"/>
        <v>0</v>
      </c>
      <c r="N503" s="120" t="str">
        <f t="shared" si="105"/>
        <v/>
      </c>
      <c r="O503" s="119">
        <f t="shared" si="106"/>
        <v>0</v>
      </c>
      <c r="P503" s="119"/>
      <c r="Q503" s="120" t="str">
        <f t="shared" si="107"/>
        <v/>
      </c>
      <c r="R503" s="120" t="str">
        <f t="shared" si="108"/>
        <v/>
      </c>
      <c r="S503" s="119" t="str">
        <f t="shared" si="109"/>
        <v/>
      </c>
      <c r="T503" s="119" t="str">
        <f t="shared" si="110"/>
        <v/>
      </c>
      <c r="U503" s="119" t="str">
        <f t="shared" si="111"/>
        <v/>
      </c>
      <c r="V503" s="119"/>
      <c r="W503" s="140" t="str">
        <f t="shared" si="112"/>
        <v/>
      </c>
    </row>
    <row r="504" spans="1:23" s="58" customFormat="1" ht="60" x14ac:dyDescent="0.3">
      <c r="A504" s="124">
        <v>42544.362789351901</v>
      </c>
      <c r="B504" s="125">
        <v>2.1875000000000002E-3</v>
      </c>
      <c r="C504" s="117" t="s">
        <v>42</v>
      </c>
      <c r="D504" s="117" t="s">
        <v>320</v>
      </c>
      <c r="E504" s="117" t="s">
        <v>51</v>
      </c>
      <c r="F504" s="142" t="s">
        <v>42</v>
      </c>
      <c r="G504" s="146" t="s">
        <v>417</v>
      </c>
      <c r="H504" s="134" t="str">
        <f t="shared" si="100"/>
        <v/>
      </c>
      <c r="I504" s="134" t="str">
        <f t="shared" si="101"/>
        <v>-</v>
      </c>
      <c r="J504" s="134" t="str">
        <f t="shared" si="102"/>
        <v/>
      </c>
      <c r="K504" s="119" t="str">
        <f t="shared" si="103"/>
        <v/>
      </c>
      <c r="L504" s="119" t="str">
        <f t="shared" si="104"/>
        <v/>
      </c>
      <c r="M504" s="119">
        <f t="shared" si="113"/>
        <v>0</v>
      </c>
      <c r="N504" s="120" t="str">
        <f t="shared" si="105"/>
        <v/>
      </c>
      <c r="O504" s="119">
        <f t="shared" si="106"/>
        <v>0</v>
      </c>
      <c r="P504" s="119"/>
      <c r="Q504" s="120" t="str">
        <f t="shared" si="107"/>
        <v/>
      </c>
      <c r="R504" s="120" t="str">
        <f t="shared" si="108"/>
        <v/>
      </c>
      <c r="S504" s="119" t="str">
        <f t="shared" si="109"/>
        <v/>
      </c>
      <c r="T504" s="119" t="str">
        <f t="shared" si="110"/>
        <v/>
      </c>
      <c r="U504" s="119" t="str">
        <f t="shared" si="111"/>
        <v/>
      </c>
      <c r="V504" s="119"/>
      <c r="W504" s="140" t="str">
        <f t="shared" si="112"/>
        <v/>
      </c>
    </row>
    <row r="505" spans="1:23" s="58" customFormat="1" ht="60" x14ac:dyDescent="0.3">
      <c r="A505" s="124">
        <v>42544.364976851903</v>
      </c>
      <c r="B505" s="125">
        <v>2.2141203703703701E-2</v>
      </c>
      <c r="C505" s="126">
        <v>0.29999999998835802</v>
      </c>
      <c r="D505" s="117" t="s">
        <v>320</v>
      </c>
      <c r="E505" s="117" t="s">
        <v>50</v>
      </c>
      <c r="F505" s="142" t="s">
        <v>42</v>
      </c>
      <c r="G505" s="146" t="s">
        <v>416</v>
      </c>
      <c r="H505" s="134" t="str">
        <f t="shared" si="100"/>
        <v/>
      </c>
      <c r="I505" s="134" t="str">
        <f t="shared" si="101"/>
        <v>-</v>
      </c>
      <c r="J505" s="134" t="str">
        <f t="shared" si="102"/>
        <v/>
      </c>
      <c r="K505" s="119" t="str">
        <f t="shared" si="103"/>
        <v/>
      </c>
      <c r="L505" s="119" t="str">
        <f t="shared" si="104"/>
        <v/>
      </c>
      <c r="M505" s="119">
        <f t="shared" si="113"/>
        <v>0</v>
      </c>
      <c r="N505" s="120" t="str">
        <f t="shared" si="105"/>
        <v/>
      </c>
      <c r="O505" s="119">
        <f t="shared" si="106"/>
        <v>0</v>
      </c>
      <c r="P505" s="119"/>
      <c r="Q505" s="120" t="str">
        <f t="shared" si="107"/>
        <v/>
      </c>
      <c r="R505" s="120" t="str">
        <f t="shared" si="108"/>
        <v/>
      </c>
      <c r="S505" s="119" t="str">
        <f t="shared" si="109"/>
        <v/>
      </c>
      <c r="T505" s="119" t="str">
        <f t="shared" si="110"/>
        <v/>
      </c>
      <c r="U505" s="119" t="str">
        <f t="shared" si="111"/>
        <v/>
      </c>
      <c r="V505" s="119"/>
      <c r="W505" s="140" t="str">
        <f t="shared" si="112"/>
        <v/>
      </c>
    </row>
    <row r="506" spans="1:23" s="58" customFormat="1" ht="45" x14ac:dyDescent="0.3">
      <c r="A506" s="124">
        <v>42544.387118055602</v>
      </c>
      <c r="B506" s="125">
        <v>9.8668981481481496E-2</v>
      </c>
      <c r="C506" s="126">
        <v>233</v>
      </c>
      <c r="D506" s="117" t="s">
        <v>321</v>
      </c>
      <c r="E506" s="117" t="s">
        <v>48</v>
      </c>
      <c r="F506" s="142" t="s">
        <v>42</v>
      </c>
      <c r="G506" s="146" t="s">
        <v>415</v>
      </c>
      <c r="H506" s="134" t="str">
        <f t="shared" si="100"/>
        <v/>
      </c>
      <c r="I506" s="134" t="str">
        <f t="shared" si="101"/>
        <v>-</v>
      </c>
      <c r="J506" s="134" t="str">
        <f t="shared" si="102"/>
        <v/>
      </c>
      <c r="K506" s="119" t="str">
        <f t="shared" si="103"/>
        <v/>
      </c>
      <c r="L506" s="119" t="str">
        <f t="shared" si="104"/>
        <v/>
      </c>
      <c r="M506" s="119">
        <f t="shared" si="113"/>
        <v>0</v>
      </c>
      <c r="N506" s="120" t="str">
        <f t="shared" si="105"/>
        <v/>
      </c>
      <c r="O506" s="119">
        <f t="shared" si="106"/>
        <v>0</v>
      </c>
      <c r="P506" s="119"/>
      <c r="Q506" s="120" t="str">
        <f t="shared" si="107"/>
        <v/>
      </c>
      <c r="R506" s="120" t="str">
        <f t="shared" si="108"/>
        <v/>
      </c>
      <c r="S506" s="119" t="str">
        <f t="shared" si="109"/>
        <v/>
      </c>
      <c r="T506" s="119" t="str">
        <f t="shared" si="110"/>
        <v/>
      </c>
      <c r="U506" s="119" t="str">
        <f t="shared" si="111"/>
        <v/>
      </c>
      <c r="V506" s="119"/>
      <c r="W506" s="140" t="str">
        <f t="shared" si="112"/>
        <v/>
      </c>
    </row>
    <row r="507" spans="1:23" s="58" customFormat="1" ht="60" x14ac:dyDescent="0.3">
      <c r="A507" s="124">
        <v>42544.485787037003</v>
      </c>
      <c r="B507" s="125">
        <v>0.25217592592592603</v>
      </c>
      <c r="C507" s="117" t="s">
        <v>42</v>
      </c>
      <c r="D507" s="117" t="s">
        <v>322</v>
      </c>
      <c r="E507" s="117" t="s">
        <v>50</v>
      </c>
      <c r="F507" s="142" t="s">
        <v>42</v>
      </c>
      <c r="G507" s="146" t="s">
        <v>416</v>
      </c>
      <c r="H507" s="134" t="str">
        <f t="shared" si="100"/>
        <v/>
      </c>
      <c r="I507" s="134" t="str">
        <f t="shared" si="101"/>
        <v>-</v>
      </c>
      <c r="J507" s="134" t="str">
        <f t="shared" si="102"/>
        <v/>
      </c>
      <c r="K507" s="119" t="str">
        <f t="shared" si="103"/>
        <v/>
      </c>
      <c r="L507" s="119" t="str">
        <f t="shared" si="104"/>
        <v/>
      </c>
      <c r="M507" s="119">
        <f t="shared" si="113"/>
        <v>0</v>
      </c>
      <c r="N507" s="120" t="str">
        <f t="shared" si="105"/>
        <v/>
      </c>
      <c r="O507" s="119">
        <f t="shared" si="106"/>
        <v>0</v>
      </c>
      <c r="P507" s="119"/>
      <c r="Q507" s="120" t="str">
        <f t="shared" si="107"/>
        <v/>
      </c>
      <c r="R507" s="120" t="str">
        <f t="shared" si="108"/>
        <v/>
      </c>
      <c r="S507" s="119" t="str">
        <f t="shared" si="109"/>
        <v/>
      </c>
      <c r="T507" s="119" t="str">
        <f t="shared" si="110"/>
        <v/>
      </c>
      <c r="U507" s="119" t="str">
        <f t="shared" si="111"/>
        <v/>
      </c>
      <c r="V507" s="119"/>
      <c r="W507" s="140" t="str">
        <f t="shared" si="112"/>
        <v/>
      </c>
    </row>
    <row r="508" spans="1:23" s="58" customFormat="1" ht="60" x14ac:dyDescent="0.3">
      <c r="A508" s="124">
        <v>42544.737962963001</v>
      </c>
      <c r="B508" s="125">
        <v>0.26203703703703701</v>
      </c>
      <c r="C508" s="117" t="s">
        <v>42</v>
      </c>
      <c r="D508" s="117" t="s">
        <v>322</v>
      </c>
      <c r="E508" s="117" t="s">
        <v>56</v>
      </c>
      <c r="F508" s="142" t="s">
        <v>42</v>
      </c>
      <c r="G508" s="146" t="s">
        <v>418</v>
      </c>
      <c r="H508" s="134" t="str">
        <f t="shared" si="100"/>
        <v/>
      </c>
      <c r="I508" s="134" t="str">
        <f t="shared" si="101"/>
        <v>-</v>
      </c>
      <c r="J508" s="134" t="str">
        <f t="shared" si="102"/>
        <v/>
      </c>
      <c r="K508" s="119" t="str">
        <f t="shared" si="103"/>
        <v/>
      </c>
      <c r="L508" s="119" t="str">
        <f t="shared" si="104"/>
        <v/>
      </c>
      <c r="M508" s="119">
        <f t="shared" si="113"/>
        <v>0</v>
      </c>
      <c r="N508" s="120" t="str">
        <f t="shared" si="105"/>
        <v/>
      </c>
      <c r="O508" s="119">
        <f t="shared" si="106"/>
        <v>0</v>
      </c>
      <c r="P508" s="119"/>
      <c r="Q508" s="120" t="str">
        <f t="shared" si="107"/>
        <v/>
      </c>
      <c r="R508" s="120" t="str">
        <f t="shared" si="108"/>
        <v/>
      </c>
      <c r="S508" s="119" t="str">
        <f t="shared" si="109"/>
        <v/>
      </c>
      <c r="T508" s="119" t="str">
        <f t="shared" si="110"/>
        <v/>
      </c>
      <c r="U508" s="119" t="str">
        <f t="shared" si="111"/>
        <v/>
      </c>
      <c r="V508" s="119"/>
      <c r="W508" s="140" t="str">
        <f t="shared" si="112"/>
        <v/>
      </c>
    </row>
    <row r="509" spans="1:23" s="58" customFormat="1" ht="18.75" x14ac:dyDescent="0.3">
      <c r="A509" s="127" t="s">
        <v>57</v>
      </c>
      <c r="B509" s="117" t="s">
        <v>57</v>
      </c>
      <c r="C509" s="117" t="s">
        <v>58</v>
      </c>
      <c r="D509" s="117"/>
      <c r="E509" s="117"/>
      <c r="F509" s="142"/>
      <c r="G509" s="146" t="s">
        <v>419</v>
      </c>
      <c r="H509" s="134" t="str">
        <f t="shared" si="100"/>
        <v/>
      </c>
      <c r="I509" s="134" t="str">
        <f t="shared" si="101"/>
        <v>-</v>
      </c>
      <c r="J509" s="134" t="str">
        <f t="shared" si="102"/>
        <v/>
      </c>
      <c r="K509" s="119" t="str">
        <f t="shared" si="103"/>
        <v/>
      </c>
      <c r="L509" s="119" t="str">
        <f t="shared" si="104"/>
        <v/>
      </c>
      <c r="M509" s="119">
        <f t="shared" si="113"/>
        <v>0</v>
      </c>
      <c r="N509" s="120" t="str">
        <f t="shared" si="105"/>
        <v/>
      </c>
      <c r="O509" s="119">
        <f t="shared" si="106"/>
        <v>0</v>
      </c>
      <c r="P509" s="119"/>
      <c r="Q509" s="120" t="str">
        <f t="shared" si="107"/>
        <v/>
      </c>
      <c r="R509" s="120" t="str">
        <f t="shared" si="108"/>
        <v/>
      </c>
      <c r="S509" s="119" t="str">
        <f t="shared" si="109"/>
        <v/>
      </c>
      <c r="T509" s="119" t="str">
        <f t="shared" si="110"/>
        <v/>
      </c>
      <c r="U509" s="119" t="str">
        <f t="shared" si="111"/>
        <v/>
      </c>
      <c r="V509" s="119"/>
      <c r="W509" s="140" t="str">
        <f t="shared" si="112"/>
        <v/>
      </c>
    </row>
    <row r="510" spans="1:23" s="58" customFormat="1" ht="60" x14ac:dyDescent="0.3">
      <c r="A510" s="124">
        <v>42545.3499421296</v>
      </c>
      <c r="B510" s="125">
        <v>2.5462962962962999E-4</v>
      </c>
      <c r="C510" s="117" t="s">
        <v>42</v>
      </c>
      <c r="D510" s="117" t="s">
        <v>322</v>
      </c>
      <c r="E510" s="117" t="s">
        <v>46</v>
      </c>
      <c r="F510" s="142" t="s">
        <v>292</v>
      </c>
      <c r="G510" s="146" t="s">
        <v>480</v>
      </c>
      <c r="H510" s="134" t="str">
        <f t="shared" si="100"/>
        <v/>
      </c>
      <c r="I510" s="134" t="str">
        <f t="shared" si="101"/>
        <v>-</v>
      </c>
      <c r="J510" s="134" t="str">
        <f t="shared" si="102"/>
        <v/>
      </c>
      <c r="K510" s="119" t="str">
        <f t="shared" si="103"/>
        <v/>
      </c>
      <c r="L510" s="119" t="str">
        <f t="shared" si="104"/>
        <v/>
      </c>
      <c r="M510" s="119">
        <f t="shared" si="113"/>
        <v>0</v>
      </c>
      <c r="N510" s="120" t="str">
        <f t="shared" si="105"/>
        <v/>
      </c>
      <c r="O510" s="119">
        <f t="shared" si="106"/>
        <v>0</v>
      </c>
      <c r="P510" s="119"/>
      <c r="Q510" s="120" t="str">
        <f t="shared" si="107"/>
        <v/>
      </c>
      <c r="R510" s="120" t="str">
        <f t="shared" si="108"/>
        <v/>
      </c>
      <c r="S510" s="119" t="str">
        <f t="shared" si="109"/>
        <v/>
      </c>
      <c r="T510" s="119" t="str">
        <f t="shared" si="110"/>
        <v/>
      </c>
      <c r="U510" s="119" t="str">
        <f t="shared" si="111"/>
        <v/>
      </c>
      <c r="V510" s="119"/>
      <c r="W510" s="140" t="str">
        <f t="shared" si="112"/>
        <v/>
      </c>
    </row>
    <row r="511" spans="1:23" s="58" customFormat="1" ht="60" x14ac:dyDescent="0.3">
      <c r="A511" s="124">
        <v>42545.350196759297</v>
      </c>
      <c r="B511" s="125">
        <v>7.5231481481481503E-3</v>
      </c>
      <c r="C511" s="126">
        <v>0.29999999998835802</v>
      </c>
      <c r="D511" s="117" t="s">
        <v>322</v>
      </c>
      <c r="E511" s="117" t="s">
        <v>46</v>
      </c>
      <c r="F511" s="142" t="s">
        <v>311</v>
      </c>
      <c r="G511" s="146" t="s">
        <v>516</v>
      </c>
      <c r="H511" s="134" t="str">
        <f t="shared" si="100"/>
        <v/>
      </c>
      <c r="I511" s="134" t="str">
        <f t="shared" si="101"/>
        <v>-</v>
      </c>
      <c r="J511" s="134" t="str">
        <f t="shared" si="102"/>
        <v/>
      </c>
      <c r="K511" s="119" t="str">
        <f t="shared" si="103"/>
        <v/>
      </c>
      <c r="L511" s="119" t="str">
        <f t="shared" si="104"/>
        <v/>
      </c>
      <c r="M511" s="119">
        <f t="shared" si="113"/>
        <v>0</v>
      </c>
      <c r="N511" s="120" t="str">
        <f t="shared" si="105"/>
        <v/>
      </c>
      <c r="O511" s="119">
        <f t="shared" si="106"/>
        <v>0</v>
      </c>
      <c r="P511" s="119"/>
      <c r="Q511" s="120" t="str">
        <f t="shared" si="107"/>
        <v/>
      </c>
      <c r="R511" s="120" t="str">
        <f t="shared" si="108"/>
        <v/>
      </c>
      <c r="S511" s="119" t="str">
        <f t="shared" si="109"/>
        <v/>
      </c>
      <c r="T511" s="119" t="str">
        <f t="shared" si="110"/>
        <v/>
      </c>
      <c r="U511" s="119" t="str">
        <f t="shared" si="111"/>
        <v/>
      </c>
      <c r="V511" s="119"/>
      <c r="W511" s="140" t="str">
        <f t="shared" si="112"/>
        <v/>
      </c>
    </row>
    <row r="512" spans="1:23" s="58" customFormat="1" ht="75" x14ac:dyDescent="0.3">
      <c r="A512" s="124">
        <v>42545.357719907399</v>
      </c>
      <c r="B512" s="125">
        <v>1.1145833333333299E-2</v>
      </c>
      <c r="C512" s="126">
        <v>13.299999999988399</v>
      </c>
      <c r="D512" s="117" t="s">
        <v>59</v>
      </c>
      <c r="E512" s="117" t="s">
        <v>48</v>
      </c>
      <c r="F512" s="142" t="s">
        <v>42</v>
      </c>
      <c r="G512" s="146" t="s">
        <v>415</v>
      </c>
      <c r="H512" s="134" t="str">
        <f t="shared" si="100"/>
        <v/>
      </c>
      <c r="I512" s="134" t="str">
        <f t="shared" si="101"/>
        <v>-</v>
      </c>
      <c r="J512" s="134" t="str">
        <f t="shared" si="102"/>
        <v/>
      </c>
      <c r="K512" s="119" t="str">
        <f t="shared" si="103"/>
        <v/>
      </c>
      <c r="L512" s="119" t="str">
        <f t="shared" si="104"/>
        <v/>
      </c>
      <c r="M512" s="119">
        <f t="shared" si="113"/>
        <v>0</v>
      </c>
      <c r="N512" s="120" t="str">
        <f t="shared" si="105"/>
        <v/>
      </c>
      <c r="O512" s="119">
        <f t="shared" si="106"/>
        <v>0</v>
      </c>
      <c r="P512" s="119"/>
      <c r="Q512" s="120" t="str">
        <f t="shared" si="107"/>
        <v/>
      </c>
      <c r="R512" s="120" t="str">
        <f t="shared" si="108"/>
        <v/>
      </c>
      <c r="S512" s="119" t="str">
        <f t="shared" si="109"/>
        <v/>
      </c>
      <c r="T512" s="119" t="str">
        <f t="shared" si="110"/>
        <v/>
      </c>
      <c r="U512" s="119" t="str">
        <f t="shared" si="111"/>
        <v/>
      </c>
      <c r="V512" s="119"/>
      <c r="W512" s="140" t="str">
        <f t="shared" si="112"/>
        <v/>
      </c>
    </row>
    <row r="513" spans="1:23" s="58" customFormat="1" ht="135" x14ac:dyDescent="0.3">
      <c r="A513" s="124">
        <v>42545.368865740696</v>
      </c>
      <c r="B513" s="125">
        <v>4.6655092592592602E-2</v>
      </c>
      <c r="C513" s="126">
        <v>0.30000000004656602</v>
      </c>
      <c r="D513" s="117" t="s">
        <v>62</v>
      </c>
      <c r="E513" s="117" t="s">
        <v>63</v>
      </c>
      <c r="F513" s="142" t="s">
        <v>323</v>
      </c>
      <c r="G513" s="151" t="s">
        <v>520</v>
      </c>
      <c r="H513" s="134" t="str">
        <f t="shared" si="100"/>
        <v/>
      </c>
      <c r="I513" s="134" t="str">
        <f t="shared" si="101"/>
        <v>-</v>
      </c>
      <c r="J513" s="134" t="str">
        <f t="shared" si="102"/>
        <v/>
      </c>
      <c r="K513" s="119" t="str">
        <f t="shared" si="103"/>
        <v/>
      </c>
      <c r="L513" s="119" t="str">
        <f t="shared" si="104"/>
        <v/>
      </c>
      <c r="M513" s="119">
        <f t="shared" si="113"/>
        <v>1</v>
      </c>
      <c r="N513" s="120" t="str">
        <f t="shared" si="105"/>
        <v/>
      </c>
      <c r="O513" s="119">
        <f t="shared" si="106"/>
        <v>0</v>
      </c>
      <c r="P513" s="119"/>
      <c r="Q513" s="120" t="str">
        <f t="shared" si="107"/>
        <v/>
      </c>
      <c r="R513" s="120" t="str">
        <f t="shared" si="108"/>
        <v/>
      </c>
      <c r="S513" s="119" t="str">
        <f t="shared" si="109"/>
        <v/>
      </c>
      <c r="T513" s="119" t="str">
        <f t="shared" si="110"/>
        <v/>
      </c>
      <c r="U513" s="119" t="str">
        <f t="shared" si="111"/>
        <v/>
      </c>
      <c r="V513" s="119"/>
      <c r="W513" s="140" t="str">
        <f t="shared" si="112"/>
        <v/>
      </c>
    </row>
    <row r="514" spans="1:23" s="58" customFormat="1" ht="60" x14ac:dyDescent="0.3">
      <c r="A514" s="124">
        <v>42545.415520833303</v>
      </c>
      <c r="B514" s="125">
        <v>1.99074074074074E-3</v>
      </c>
      <c r="C514" s="126">
        <v>9.9999999976716894E-2</v>
      </c>
      <c r="D514" s="117" t="s">
        <v>62</v>
      </c>
      <c r="E514" s="117" t="s">
        <v>50</v>
      </c>
      <c r="F514" s="142" t="s">
        <v>42</v>
      </c>
      <c r="G514" s="146" t="s">
        <v>416</v>
      </c>
      <c r="H514" s="134" t="str">
        <f t="shared" si="100"/>
        <v/>
      </c>
      <c r="I514" s="134" t="str">
        <f t="shared" si="101"/>
        <v>-</v>
      </c>
      <c r="J514" s="134" t="str">
        <f t="shared" si="102"/>
        <v/>
      </c>
      <c r="K514" s="119" t="str">
        <f t="shared" si="103"/>
        <v/>
      </c>
      <c r="L514" s="119" t="str">
        <f t="shared" si="104"/>
        <v/>
      </c>
      <c r="M514" s="119">
        <f t="shared" si="113"/>
        <v>0</v>
      </c>
      <c r="N514" s="120" t="str">
        <f t="shared" si="105"/>
        <v/>
      </c>
      <c r="O514" s="119">
        <f t="shared" si="106"/>
        <v>0</v>
      </c>
      <c r="P514" s="119"/>
      <c r="Q514" s="120" t="str">
        <f t="shared" si="107"/>
        <v/>
      </c>
      <c r="R514" s="120" t="str">
        <f t="shared" si="108"/>
        <v/>
      </c>
      <c r="S514" s="119" t="str">
        <f t="shared" si="109"/>
        <v/>
      </c>
      <c r="T514" s="119" t="str">
        <f t="shared" si="110"/>
        <v/>
      </c>
      <c r="U514" s="119" t="str">
        <f t="shared" si="111"/>
        <v/>
      </c>
      <c r="V514" s="119"/>
      <c r="W514" s="140" t="str">
        <f t="shared" si="112"/>
        <v/>
      </c>
    </row>
    <row r="515" spans="1:23" s="58" customFormat="1" ht="75" x14ac:dyDescent="0.3">
      <c r="A515" s="124">
        <v>42545.417511574102</v>
      </c>
      <c r="B515" s="125">
        <v>1.0266203703703699E-2</v>
      </c>
      <c r="C515" s="126">
        <v>13.099999999976699</v>
      </c>
      <c r="D515" s="117" t="s">
        <v>324</v>
      </c>
      <c r="E515" s="117" t="s">
        <v>48</v>
      </c>
      <c r="F515" s="142" t="s">
        <v>42</v>
      </c>
      <c r="G515" s="146" t="s">
        <v>415</v>
      </c>
      <c r="H515" s="134" t="str">
        <f t="shared" ref="H515:H578" si="114">IF(ISERROR(SEARCH("ATTENTE",$G515)),"",$B515)</f>
        <v/>
      </c>
      <c r="I515" s="134" t="str">
        <f t="shared" ref="I515:I578" si="115">IF(COUNTIF($G515,"*Formation*")+COUNTIF(G515,"*travail de cours*")+COUNTIF(G515,"*réunion*")+COUNTIF(G515,"*escorte routière*")+COUNTIF(G515,"*courte distance*")&gt;0,B515,"-")</f>
        <v>-</v>
      </c>
      <c r="J515" s="134" t="str">
        <f t="shared" ref="J515:J578" si="116">IF(ISERROR(SEARCH("superload: True",$G515)),"",$B515)</f>
        <v/>
      </c>
      <c r="K515" s="119" t="str">
        <f t="shared" ref="K515:K578" si="117">IF(ISERROR(SEARCH("Douane: True",$G515)),"",1)</f>
        <v/>
      </c>
      <c r="L515" s="119" t="str">
        <f t="shared" ref="L515:L578" si="118">IF(ISERROR(SEARCH("transport explosif",$G515)),"",1)</f>
        <v/>
      </c>
      <c r="M515" s="119">
        <f t="shared" si="113"/>
        <v>0</v>
      </c>
      <c r="N515" s="120" t="str">
        <f t="shared" ref="N515:N578" si="119">IF(ISERROR(SEARCH("TWIC: True",$G515)),"",1)</f>
        <v/>
      </c>
      <c r="O515" s="119">
        <f t="shared" ref="O515:O578" si="120">IFERROR(MID($G515,FIND("Largeur pi-po",$G515,1)+14,FIND("Longueur pi-po",$G515,1)-FIND("Largeur pi-po",$G515,1)-14),)</f>
        <v>0</v>
      </c>
      <c r="P515" s="119"/>
      <c r="Q515" s="120" t="str">
        <f t="shared" ref="Q515:Q578" si="121">IF(ISERROR(SEARCH("Surdimensionné",$G515)),"",1)</f>
        <v/>
      </c>
      <c r="R515" s="120" t="str">
        <f t="shared" ref="R515:R578" si="122">IF(ISERROR(SEARCH("PRIME N.Y:True",$G515)),"",1)</f>
        <v/>
      </c>
      <c r="S515" s="119" t="str">
        <f t="shared" ref="S515:S578" si="123">IF(ISERROR(SEARCH("Journée non complète",$G515)),"",1)</f>
        <v/>
      </c>
      <c r="T515" s="119" t="str">
        <f t="shared" ref="T515:T578" si="124">IF(ISERROR(SEARCH("1 Journée compète semaine",$G515)),"",1)</f>
        <v/>
      </c>
      <c r="U515" s="119" t="str">
        <f t="shared" ref="U515:U578" si="125">IF(ISERROR(SEARCH("Fin de semaine",$G515)),"",1)</f>
        <v/>
      </c>
      <c r="V515" s="119"/>
      <c r="W515" s="140" t="str">
        <f t="shared" ref="W515:W578" si="126">IF(ISERROR(SEARCH("Voyage:Oversize",$G515)),"",C515)</f>
        <v/>
      </c>
    </row>
    <row r="516" spans="1:23" s="58" customFormat="1" ht="75" x14ac:dyDescent="0.3">
      <c r="A516" s="124">
        <v>42545.427777777797</v>
      </c>
      <c r="B516" s="125">
        <v>0.57222222222222197</v>
      </c>
      <c r="C516" s="117" t="s">
        <v>42</v>
      </c>
      <c r="D516" s="117" t="s">
        <v>322</v>
      </c>
      <c r="E516" s="117" t="s">
        <v>76</v>
      </c>
      <c r="F516" s="142" t="s">
        <v>325</v>
      </c>
      <c r="G516" s="151" t="s">
        <v>521</v>
      </c>
      <c r="H516" s="134">
        <f t="shared" si="114"/>
        <v>0.57222222222222197</v>
      </c>
      <c r="I516" s="134" t="str">
        <f t="shared" si="115"/>
        <v>-</v>
      </c>
      <c r="J516" s="134" t="str">
        <f t="shared" si="116"/>
        <v/>
      </c>
      <c r="K516" s="119" t="str">
        <f t="shared" si="117"/>
        <v/>
      </c>
      <c r="L516" s="119" t="str">
        <f t="shared" si="118"/>
        <v/>
      </c>
      <c r="M516" s="119">
        <f t="shared" si="113"/>
        <v>0</v>
      </c>
      <c r="N516" s="120" t="str">
        <f t="shared" si="119"/>
        <v/>
      </c>
      <c r="O516" s="119">
        <f t="shared" si="120"/>
        <v>0</v>
      </c>
      <c r="P516" s="119"/>
      <c r="Q516" s="120" t="str">
        <f t="shared" si="121"/>
        <v/>
      </c>
      <c r="R516" s="120" t="str">
        <f t="shared" si="122"/>
        <v/>
      </c>
      <c r="S516" s="119" t="str">
        <f t="shared" si="123"/>
        <v/>
      </c>
      <c r="T516" s="119" t="str">
        <f t="shared" si="124"/>
        <v/>
      </c>
      <c r="U516" s="119">
        <f t="shared" si="125"/>
        <v>1</v>
      </c>
      <c r="V516" s="119"/>
      <c r="W516" s="140" t="str">
        <f t="shared" si="126"/>
        <v/>
      </c>
    </row>
    <row r="517" spans="1:23" s="58" customFormat="1" ht="18.75" x14ac:dyDescent="0.3">
      <c r="A517" s="127" t="s">
        <v>57</v>
      </c>
      <c r="B517" s="117" t="s">
        <v>57</v>
      </c>
      <c r="C517" s="117" t="s">
        <v>58</v>
      </c>
      <c r="D517" s="117"/>
      <c r="E517" s="117"/>
      <c r="F517" s="142"/>
      <c r="G517" s="146" t="s">
        <v>419</v>
      </c>
      <c r="H517" s="134" t="str">
        <f t="shared" si="114"/>
        <v/>
      </c>
      <c r="I517" s="134" t="str">
        <f t="shared" si="115"/>
        <v>-</v>
      </c>
      <c r="J517" s="134" t="str">
        <f t="shared" si="116"/>
        <v/>
      </c>
      <c r="K517" s="119" t="str">
        <f t="shared" si="117"/>
        <v/>
      </c>
      <c r="L517" s="119" t="str">
        <f t="shared" si="118"/>
        <v/>
      </c>
      <c r="M517" s="119">
        <f t="shared" si="113"/>
        <v>0</v>
      </c>
      <c r="N517" s="120" t="str">
        <f t="shared" si="119"/>
        <v/>
      </c>
      <c r="O517" s="119">
        <f t="shared" si="120"/>
        <v>0</v>
      </c>
      <c r="P517" s="119"/>
      <c r="Q517" s="120" t="str">
        <f t="shared" si="121"/>
        <v/>
      </c>
      <c r="R517" s="120" t="str">
        <f t="shared" si="122"/>
        <v/>
      </c>
      <c r="S517" s="119" t="str">
        <f t="shared" si="123"/>
        <v/>
      </c>
      <c r="T517" s="119" t="str">
        <f t="shared" si="124"/>
        <v/>
      </c>
      <c r="U517" s="119" t="str">
        <f t="shared" si="125"/>
        <v/>
      </c>
      <c r="V517" s="119"/>
      <c r="W517" s="140" t="str">
        <f t="shared" si="126"/>
        <v/>
      </c>
    </row>
    <row r="518" spans="1:23" s="58" customFormat="1" ht="18.75" x14ac:dyDescent="0.3">
      <c r="A518" s="127" t="s">
        <v>57</v>
      </c>
      <c r="B518" s="117" t="s">
        <v>57</v>
      </c>
      <c r="C518" s="117" t="s">
        <v>58</v>
      </c>
      <c r="D518" s="117"/>
      <c r="E518" s="117"/>
      <c r="F518" s="142"/>
      <c r="G518" s="146" t="s">
        <v>419</v>
      </c>
      <c r="H518" s="134" t="str">
        <f t="shared" si="114"/>
        <v/>
      </c>
      <c r="I518" s="134" t="str">
        <f t="shared" si="115"/>
        <v>-</v>
      </c>
      <c r="J518" s="134" t="str">
        <f t="shared" si="116"/>
        <v/>
      </c>
      <c r="K518" s="119" t="str">
        <f t="shared" si="117"/>
        <v/>
      </c>
      <c r="L518" s="119" t="str">
        <f t="shared" si="118"/>
        <v/>
      </c>
      <c r="M518" s="119">
        <f t="shared" si="113"/>
        <v>0</v>
      </c>
      <c r="N518" s="120" t="str">
        <f t="shared" si="119"/>
        <v/>
      </c>
      <c r="O518" s="119">
        <f t="shared" si="120"/>
        <v>0</v>
      </c>
      <c r="P518" s="119"/>
      <c r="Q518" s="120" t="str">
        <f t="shared" si="121"/>
        <v/>
      </c>
      <c r="R518" s="120" t="str">
        <f t="shared" si="122"/>
        <v/>
      </c>
      <c r="S518" s="119" t="str">
        <f t="shared" si="123"/>
        <v/>
      </c>
      <c r="T518" s="119" t="str">
        <f t="shared" si="124"/>
        <v/>
      </c>
      <c r="U518" s="119" t="str">
        <f t="shared" si="125"/>
        <v/>
      </c>
      <c r="V518" s="119"/>
      <c r="W518" s="140" t="str">
        <f t="shared" si="126"/>
        <v/>
      </c>
    </row>
    <row r="519" spans="1:23" s="58" customFormat="1" ht="18.75" x14ac:dyDescent="0.3">
      <c r="A519" s="127" t="s">
        <v>57</v>
      </c>
      <c r="B519" s="117" t="s">
        <v>57</v>
      </c>
      <c r="C519" s="117" t="s">
        <v>58</v>
      </c>
      <c r="D519" s="117"/>
      <c r="E519" s="117"/>
      <c r="F519" s="142"/>
      <c r="G519" s="146" t="s">
        <v>419</v>
      </c>
      <c r="H519" s="134" t="str">
        <f t="shared" si="114"/>
        <v/>
      </c>
      <c r="I519" s="134" t="str">
        <f t="shared" si="115"/>
        <v>-</v>
      </c>
      <c r="J519" s="134" t="str">
        <f t="shared" si="116"/>
        <v/>
      </c>
      <c r="K519" s="119" t="str">
        <f t="shared" si="117"/>
        <v/>
      </c>
      <c r="L519" s="119" t="str">
        <f t="shared" si="118"/>
        <v/>
      </c>
      <c r="M519" s="119">
        <f t="shared" si="113"/>
        <v>0</v>
      </c>
      <c r="N519" s="120" t="str">
        <f t="shared" si="119"/>
        <v/>
      </c>
      <c r="O519" s="119">
        <f t="shared" si="120"/>
        <v>0</v>
      </c>
      <c r="P519" s="119"/>
      <c r="Q519" s="120" t="str">
        <f t="shared" si="121"/>
        <v/>
      </c>
      <c r="R519" s="120" t="str">
        <f t="shared" si="122"/>
        <v/>
      </c>
      <c r="S519" s="119" t="str">
        <f t="shared" si="123"/>
        <v/>
      </c>
      <c r="T519" s="119" t="str">
        <f t="shared" si="124"/>
        <v/>
      </c>
      <c r="U519" s="119" t="str">
        <f t="shared" si="125"/>
        <v/>
      </c>
      <c r="V519" s="119"/>
      <c r="W519" s="140" t="str">
        <f t="shared" si="126"/>
        <v/>
      </c>
    </row>
    <row r="520" spans="1:23" s="58" customFormat="1" ht="60" x14ac:dyDescent="0.3">
      <c r="A520" s="122">
        <v>42541.3336921296</v>
      </c>
      <c r="B520" s="123"/>
      <c r="C520" s="123"/>
      <c r="D520" s="123" t="s">
        <v>225</v>
      </c>
      <c r="E520" s="123" t="s">
        <v>41</v>
      </c>
      <c r="F520" s="143" t="s">
        <v>42</v>
      </c>
      <c r="G520" s="146" t="s">
        <v>411</v>
      </c>
      <c r="H520" s="134" t="str">
        <f t="shared" si="114"/>
        <v/>
      </c>
      <c r="I520" s="134" t="str">
        <f t="shared" si="115"/>
        <v>-</v>
      </c>
      <c r="J520" s="134" t="str">
        <f t="shared" si="116"/>
        <v/>
      </c>
      <c r="K520" s="119" t="str">
        <f t="shared" si="117"/>
        <v/>
      </c>
      <c r="L520" s="119" t="str">
        <f t="shared" si="118"/>
        <v/>
      </c>
      <c r="M520" s="119">
        <f t="shared" si="113"/>
        <v>0</v>
      </c>
      <c r="N520" s="120" t="str">
        <f t="shared" si="119"/>
        <v/>
      </c>
      <c r="O520" s="119">
        <f t="shared" si="120"/>
        <v>0</v>
      </c>
      <c r="P520" s="119"/>
      <c r="Q520" s="120" t="str">
        <f t="shared" si="121"/>
        <v/>
      </c>
      <c r="R520" s="120" t="str">
        <f t="shared" si="122"/>
        <v/>
      </c>
      <c r="S520" s="119" t="str">
        <f t="shared" si="123"/>
        <v/>
      </c>
      <c r="T520" s="119" t="str">
        <f t="shared" si="124"/>
        <v/>
      </c>
      <c r="U520" s="119" t="str">
        <f t="shared" si="125"/>
        <v/>
      </c>
      <c r="V520" s="119"/>
      <c r="W520" s="140" t="str">
        <f t="shared" si="126"/>
        <v/>
      </c>
    </row>
    <row r="521" spans="1:23" s="58" customFormat="1" ht="30" x14ac:dyDescent="0.3">
      <c r="A521" s="124">
        <v>42541.333715277797</v>
      </c>
      <c r="B521" s="125">
        <v>0.158483796296296</v>
      </c>
      <c r="C521" s="126">
        <v>194963</v>
      </c>
      <c r="D521" s="117" t="s">
        <v>42</v>
      </c>
      <c r="E521" s="117" t="s">
        <v>160</v>
      </c>
      <c r="F521" s="142" t="s">
        <v>42</v>
      </c>
      <c r="G521" s="146" t="s">
        <v>522</v>
      </c>
      <c r="H521" s="134" t="str">
        <f t="shared" si="114"/>
        <v/>
      </c>
      <c r="I521" s="134">
        <f t="shared" si="115"/>
        <v>0.158483796296296</v>
      </c>
      <c r="J521" s="134" t="str">
        <f t="shared" si="116"/>
        <v/>
      </c>
      <c r="K521" s="119" t="str">
        <f t="shared" si="117"/>
        <v/>
      </c>
      <c r="L521" s="119" t="str">
        <f t="shared" si="118"/>
        <v/>
      </c>
      <c r="M521" s="119">
        <f t="shared" si="113"/>
        <v>0</v>
      </c>
      <c r="N521" s="120" t="str">
        <f t="shared" si="119"/>
        <v/>
      </c>
      <c r="O521" s="119">
        <f t="shared" si="120"/>
        <v>0</v>
      </c>
      <c r="P521" s="119"/>
      <c r="Q521" s="120" t="str">
        <f t="shared" si="121"/>
        <v/>
      </c>
      <c r="R521" s="120" t="str">
        <f t="shared" si="122"/>
        <v/>
      </c>
      <c r="S521" s="119" t="str">
        <f t="shared" si="123"/>
        <v/>
      </c>
      <c r="T521" s="119" t="str">
        <f t="shared" si="124"/>
        <v/>
      </c>
      <c r="U521" s="119" t="str">
        <f t="shared" si="125"/>
        <v/>
      </c>
      <c r="V521" s="119"/>
      <c r="W521" s="140" t="str">
        <f t="shared" si="126"/>
        <v/>
      </c>
    </row>
    <row r="522" spans="1:23" s="58" customFormat="1" ht="60" x14ac:dyDescent="0.3">
      <c r="A522" s="124">
        <v>42541.492199074099</v>
      </c>
      <c r="B522" s="125">
        <v>1.8298611111111099E-2</v>
      </c>
      <c r="C522" s="126">
        <v>0.200000000011642</v>
      </c>
      <c r="D522" s="117" t="s">
        <v>225</v>
      </c>
      <c r="E522" s="117" t="s">
        <v>46</v>
      </c>
      <c r="F522" s="142" t="s">
        <v>326</v>
      </c>
      <c r="G522" s="146" t="s">
        <v>523</v>
      </c>
      <c r="H522" s="134" t="str">
        <f t="shared" si="114"/>
        <v/>
      </c>
      <c r="I522" s="134" t="str">
        <f t="shared" si="115"/>
        <v>-</v>
      </c>
      <c r="J522" s="134" t="str">
        <f t="shared" si="116"/>
        <v/>
      </c>
      <c r="K522" s="119" t="str">
        <f t="shared" si="117"/>
        <v/>
      </c>
      <c r="L522" s="119" t="str">
        <f t="shared" si="118"/>
        <v/>
      </c>
      <c r="M522" s="119">
        <f t="shared" si="113"/>
        <v>0</v>
      </c>
      <c r="N522" s="120" t="str">
        <f t="shared" si="119"/>
        <v/>
      </c>
      <c r="O522" s="119">
        <f t="shared" si="120"/>
        <v>0</v>
      </c>
      <c r="P522" s="119"/>
      <c r="Q522" s="120" t="str">
        <f t="shared" si="121"/>
        <v/>
      </c>
      <c r="R522" s="120" t="str">
        <f t="shared" si="122"/>
        <v/>
      </c>
      <c r="S522" s="119" t="str">
        <f t="shared" si="123"/>
        <v/>
      </c>
      <c r="T522" s="119" t="str">
        <f t="shared" si="124"/>
        <v/>
      </c>
      <c r="U522" s="119" t="str">
        <f t="shared" si="125"/>
        <v/>
      </c>
      <c r="V522" s="119"/>
      <c r="W522" s="140" t="str">
        <f t="shared" si="126"/>
        <v/>
      </c>
    </row>
    <row r="523" spans="1:23" s="58" customFormat="1" ht="75" x14ac:dyDescent="0.3">
      <c r="A523" s="124">
        <v>42541.510497685202</v>
      </c>
      <c r="B523" s="125">
        <v>7.4884259259259296E-3</v>
      </c>
      <c r="C523" s="126">
        <v>10.399999999994201</v>
      </c>
      <c r="D523" s="117" t="s">
        <v>156</v>
      </c>
      <c r="E523" s="117" t="s">
        <v>48</v>
      </c>
      <c r="F523" s="142" t="s">
        <v>42</v>
      </c>
      <c r="G523" s="146" t="s">
        <v>415</v>
      </c>
      <c r="H523" s="134" t="str">
        <f t="shared" si="114"/>
        <v/>
      </c>
      <c r="I523" s="134" t="str">
        <f t="shared" si="115"/>
        <v>-</v>
      </c>
      <c r="J523" s="134" t="str">
        <f t="shared" si="116"/>
        <v/>
      </c>
      <c r="K523" s="119" t="str">
        <f t="shared" si="117"/>
        <v/>
      </c>
      <c r="L523" s="119" t="str">
        <f t="shared" si="118"/>
        <v/>
      </c>
      <c r="M523" s="119">
        <f t="shared" si="113"/>
        <v>0</v>
      </c>
      <c r="N523" s="120" t="str">
        <f t="shared" si="119"/>
        <v/>
      </c>
      <c r="O523" s="119">
        <f t="shared" si="120"/>
        <v>0</v>
      </c>
      <c r="P523" s="119"/>
      <c r="Q523" s="120" t="str">
        <f t="shared" si="121"/>
        <v/>
      </c>
      <c r="R523" s="120" t="str">
        <f t="shared" si="122"/>
        <v/>
      </c>
      <c r="S523" s="119" t="str">
        <f t="shared" si="123"/>
        <v/>
      </c>
      <c r="T523" s="119" t="str">
        <f t="shared" si="124"/>
        <v/>
      </c>
      <c r="U523" s="119" t="str">
        <f t="shared" si="125"/>
        <v/>
      </c>
      <c r="V523" s="119"/>
      <c r="W523" s="140" t="str">
        <f t="shared" si="126"/>
        <v/>
      </c>
    </row>
    <row r="524" spans="1:23" s="58" customFormat="1" ht="60" x14ac:dyDescent="0.3">
      <c r="A524" s="124">
        <v>42541.517986111103</v>
      </c>
      <c r="B524" s="125">
        <v>5.1736111111111097E-3</v>
      </c>
      <c r="C524" s="126">
        <v>0.29999999998835802</v>
      </c>
      <c r="D524" s="117" t="s">
        <v>327</v>
      </c>
      <c r="E524" s="117" t="s">
        <v>50</v>
      </c>
      <c r="F524" s="142" t="s">
        <v>42</v>
      </c>
      <c r="G524" s="146" t="s">
        <v>416</v>
      </c>
      <c r="H524" s="134" t="str">
        <f t="shared" si="114"/>
        <v/>
      </c>
      <c r="I524" s="134" t="str">
        <f t="shared" si="115"/>
        <v>-</v>
      </c>
      <c r="J524" s="134" t="str">
        <f t="shared" si="116"/>
        <v/>
      </c>
      <c r="K524" s="119" t="str">
        <f t="shared" si="117"/>
        <v/>
      </c>
      <c r="L524" s="119" t="str">
        <f t="shared" si="118"/>
        <v/>
      </c>
      <c r="M524" s="119">
        <f t="shared" si="113"/>
        <v>0</v>
      </c>
      <c r="N524" s="120" t="str">
        <f t="shared" si="119"/>
        <v/>
      </c>
      <c r="O524" s="119">
        <f t="shared" si="120"/>
        <v>0</v>
      </c>
      <c r="P524" s="119"/>
      <c r="Q524" s="120" t="str">
        <f t="shared" si="121"/>
        <v/>
      </c>
      <c r="R524" s="120" t="str">
        <f t="shared" si="122"/>
        <v/>
      </c>
      <c r="S524" s="119" t="str">
        <f t="shared" si="123"/>
        <v/>
      </c>
      <c r="T524" s="119" t="str">
        <f t="shared" si="124"/>
        <v/>
      </c>
      <c r="U524" s="119" t="str">
        <f t="shared" si="125"/>
        <v/>
      </c>
      <c r="V524" s="119"/>
      <c r="W524" s="140" t="str">
        <f t="shared" si="126"/>
        <v/>
      </c>
    </row>
    <row r="525" spans="1:23" s="58" customFormat="1" ht="60" x14ac:dyDescent="0.3">
      <c r="A525" s="124">
        <v>42541.523159722201</v>
      </c>
      <c r="B525" s="125">
        <v>6.9675925925925903E-3</v>
      </c>
      <c r="C525" s="126">
        <v>13.600000000005799</v>
      </c>
      <c r="D525" s="117" t="s">
        <v>327</v>
      </c>
      <c r="E525" s="117" t="s">
        <v>48</v>
      </c>
      <c r="F525" s="142" t="s">
        <v>42</v>
      </c>
      <c r="G525" s="146" t="s">
        <v>415</v>
      </c>
      <c r="H525" s="134" t="str">
        <f t="shared" si="114"/>
        <v/>
      </c>
      <c r="I525" s="134" t="str">
        <f t="shared" si="115"/>
        <v>-</v>
      </c>
      <c r="J525" s="134" t="str">
        <f t="shared" si="116"/>
        <v/>
      </c>
      <c r="K525" s="119" t="str">
        <f t="shared" si="117"/>
        <v/>
      </c>
      <c r="L525" s="119" t="str">
        <f t="shared" si="118"/>
        <v/>
      </c>
      <c r="M525" s="119">
        <f t="shared" si="113"/>
        <v>0</v>
      </c>
      <c r="N525" s="120" t="str">
        <f t="shared" si="119"/>
        <v/>
      </c>
      <c r="O525" s="119">
        <f t="shared" si="120"/>
        <v>0</v>
      </c>
      <c r="P525" s="119"/>
      <c r="Q525" s="120" t="str">
        <f t="shared" si="121"/>
        <v/>
      </c>
      <c r="R525" s="120" t="str">
        <f t="shared" si="122"/>
        <v/>
      </c>
      <c r="S525" s="119" t="str">
        <f t="shared" si="123"/>
        <v/>
      </c>
      <c r="T525" s="119" t="str">
        <f t="shared" si="124"/>
        <v/>
      </c>
      <c r="U525" s="119" t="str">
        <f t="shared" si="125"/>
        <v/>
      </c>
      <c r="V525" s="119"/>
      <c r="W525" s="140" t="str">
        <f t="shared" si="126"/>
        <v/>
      </c>
    </row>
    <row r="526" spans="1:23" s="58" customFormat="1" ht="60" x14ac:dyDescent="0.3">
      <c r="A526" s="124">
        <v>42541.5301273148</v>
      </c>
      <c r="B526" s="125">
        <v>1.5208333333333299E-2</v>
      </c>
      <c r="C526" s="126">
        <v>0.100000000005821</v>
      </c>
      <c r="D526" s="117" t="s">
        <v>263</v>
      </c>
      <c r="E526" s="117" t="s">
        <v>126</v>
      </c>
      <c r="F526" s="142" t="s">
        <v>127</v>
      </c>
      <c r="G526" s="146" t="s">
        <v>437</v>
      </c>
      <c r="H526" s="134" t="str">
        <f t="shared" si="114"/>
        <v/>
      </c>
      <c r="I526" s="134" t="str">
        <f t="shared" si="115"/>
        <v>-</v>
      </c>
      <c r="J526" s="134" t="str">
        <f t="shared" si="116"/>
        <v/>
      </c>
      <c r="K526" s="119" t="str">
        <f t="shared" si="117"/>
        <v/>
      </c>
      <c r="L526" s="119" t="str">
        <f t="shared" si="118"/>
        <v/>
      </c>
      <c r="M526" s="119">
        <f t="shared" si="113"/>
        <v>0</v>
      </c>
      <c r="N526" s="120" t="str">
        <f t="shared" si="119"/>
        <v/>
      </c>
      <c r="O526" s="119">
        <f t="shared" si="120"/>
        <v>0</v>
      </c>
      <c r="P526" s="119"/>
      <c r="Q526" s="120" t="str">
        <f t="shared" si="121"/>
        <v/>
      </c>
      <c r="R526" s="120" t="str">
        <f t="shared" si="122"/>
        <v/>
      </c>
      <c r="S526" s="119" t="str">
        <f t="shared" si="123"/>
        <v/>
      </c>
      <c r="T526" s="119" t="str">
        <f t="shared" si="124"/>
        <v/>
      </c>
      <c r="U526" s="119" t="str">
        <f t="shared" si="125"/>
        <v/>
      </c>
      <c r="V526" s="119"/>
      <c r="W526" s="140" t="str">
        <f t="shared" si="126"/>
        <v/>
      </c>
    </row>
    <row r="527" spans="1:23" s="58" customFormat="1" ht="60" x14ac:dyDescent="0.3">
      <c r="A527" s="124">
        <v>42541.545335648101</v>
      </c>
      <c r="B527" s="125">
        <v>3.2962962962962999E-2</v>
      </c>
      <c r="C527" s="126">
        <v>59.5</v>
      </c>
      <c r="D527" s="117" t="s">
        <v>263</v>
      </c>
      <c r="E527" s="117" t="s">
        <v>48</v>
      </c>
      <c r="F527" s="142" t="s">
        <v>42</v>
      </c>
      <c r="G527" s="146" t="s">
        <v>415</v>
      </c>
      <c r="H527" s="134" t="str">
        <f t="shared" si="114"/>
        <v/>
      </c>
      <c r="I527" s="134" t="str">
        <f t="shared" si="115"/>
        <v>-</v>
      </c>
      <c r="J527" s="134" t="str">
        <f t="shared" si="116"/>
        <v/>
      </c>
      <c r="K527" s="119" t="str">
        <f t="shared" si="117"/>
        <v/>
      </c>
      <c r="L527" s="119" t="str">
        <f t="shared" si="118"/>
        <v/>
      </c>
      <c r="M527" s="119">
        <f t="shared" si="113"/>
        <v>0</v>
      </c>
      <c r="N527" s="120" t="str">
        <f t="shared" si="119"/>
        <v/>
      </c>
      <c r="O527" s="119">
        <f t="shared" si="120"/>
        <v>0</v>
      </c>
      <c r="P527" s="119"/>
      <c r="Q527" s="120" t="str">
        <f t="shared" si="121"/>
        <v/>
      </c>
      <c r="R527" s="120" t="str">
        <f t="shared" si="122"/>
        <v/>
      </c>
      <c r="S527" s="119" t="str">
        <f t="shared" si="123"/>
        <v/>
      </c>
      <c r="T527" s="119" t="str">
        <f t="shared" si="124"/>
        <v/>
      </c>
      <c r="U527" s="119" t="str">
        <f t="shared" si="125"/>
        <v/>
      </c>
      <c r="V527" s="119"/>
      <c r="W527" s="140" t="str">
        <f t="shared" si="126"/>
        <v/>
      </c>
    </row>
    <row r="528" spans="1:23" s="58" customFormat="1" ht="60" x14ac:dyDescent="0.3">
      <c r="A528" s="124">
        <v>42541.578298611101</v>
      </c>
      <c r="B528" s="125">
        <v>5.6990740740740703E-2</v>
      </c>
      <c r="C528" s="117" t="s">
        <v>42</v>
      </c>
      <c r="D528" s="117" t="s">
        <v>328</v>
      </c>
      <c r="E528" s="117" t="s">
        <v>50</v>
      </c>
      <c r="F528" s="142" t="s">
        <v>42</v>
      </c>
      <c r="G528" s="146" t="s">
        <v>416</v>
      </c>
      <c r="H528" s="134" t="str">
        <f t="shared" si="114"/>
        <v/>
      </c>
      <c r="I528" s="134" t="str">
        <f t="shared" si="115"/>
        <v>-</v>
      </c>
      <c r="J528" s="134" t="str">
        <f t="shared" si="116"/>
        <v/>
      </c>
      <c r="K528" s="119" t="str">
        <f t="shared" si="117"/>
        <v/>
      </c>
      <c r="L528" s="119" t="str">
        <f t="shared" si="118"/>
        <v/>
      </c>
      <c r="M528" s="119">
        <f t="shared" si="113"/>
        <v>0</v>
      </c>
      <c r="N528" s="120" t="str">
        <f t="shared" si="119"/>
        <v/>
      </c>
      <c r="O528" s="119">
        <f t="shared" si="120"/>
        <v>0</v>
      </c>
      <c r="P528" s="119"/>
      <c r="Q528" s="120" t="str">
        <f t="shared" si="121"/>
        <v/>
      </c>
      <c r="R528" s="120" t="str">
        <f t="shared" si="122"/>
        <v/>
      </c>
      <c r="S528" s="119" t="str">
        <f t="shared" si="123"/>
        <v/>
      </c>
      <c r="T528" s="119" t="str">
        <f t="shared" si="124"/>
        <v/>
      </c>
      <c r="U528" s="119" t="str">
        <f t="shared" si="125"/>
        <v/>
      </c>
      <c r="V528" s="119"/>
      <c r="W528" s="140" t="str">
        <f t="shared" si="126"/>
        <v/>
      </c>
    </row>
    <row r="529" spans="1:23" s="58" customFormat="1" ht="60" x14ac:dyDescent="0.3">
      <c r="A529" s="124">
        <v>42541.635289351798</v>
      </c>
      <c r="B529" s="125">
        <v>1.37731481481481E-3</v>
      </c>
      <c r="C529" s="117" t="s">
        <v>42</v>
      </c>
      <c r="D529" s="117" t="s">
        <v>328</v>
      </c>
      <c r="E529" s="117" t="s">
        <v>44</v>
      </c>
      <c r="F529" s="142" t="s">
        <v>329</v>
      </c>
      <c r="G529" s="146" t="s">
        <v>524</v>
      </c>
      <c r="H529" s="134" t="str">
        <f t="shared" si="114"/>
        <v/>
      </c>
      <c r="I529" s="134" t="str">
        <f t="shared" si="115"/>
        <v>-</v>
      </c>
      <c r="J529" s="134" t="str">
        <f t="shared" si="116"/>
        <v/>
      </c>
      <c r="K529" s="119" t="str">
        <f t="shared" si="117"/>
        <v/>
      </c>
      <c r="L529" s="119" t="str">
        <f t="shared" si="118"/>
        <v/>
      </c>
      <c r="M529" s="119">
        <f t="shared" si="113"/>
        <v>0</v>
      </c>
      <c r="N529" s="120" t="str">
        <f t="shared" si="119"/>
        <v/>
      </c>
      <c r="O529" s="119">
        <f t="shared" si="120"/>
        <v>0</v>
      </c>
      <c r="P529" s="119"/>
      <c r="Q529" s="120" t="str">
        <f t="shared" si="121"/>
        <v/>
      </c>
      <c r="R529" s="120" t="str">
        <f t="shared" si="122"/>
        <v/>
      </c>
      <c r="S529" s="119" t="str">
        <f t="shared" si="123"/>
        <v/>
      </c>
      <c r="T529" s="119" t="str">
        <f t="shared" si="124"/>
        <v/>
      </c>
      <c r="U529" s="119" t="str">
        <f t="shared" si="125"/>
        <v/>
      </c>
      <c r="V529" s="119"/>
      <c r="W529" s="140" t="str">
        <f t="shared" si="126"/>
        <v/>
      </c>
    </row>
    <row r="530" spans="1:23" s="58" customFormat="1" ht="60" x14ac:dyDescent="0.3">
      <c r="A530" s="124">
        <v>42541.636666666702</v>
      </c>
      <c r="B530" s="125">
        <v>1.2731481481481499E-4</v>
      </c>
      <c r="C530" s="117" t="s">
        <v>42</v>
      </c>
      <c r="D530" s="117" t="s">
        <v>328</v>
      </c>
      <c r="E530" s="117" t="s">
        <v>46</v>
      </c>
      <c r="F530" s="142" t="s">
        <v>329</v>
      </c>
      <c r="G530" s="146" t="s">
        <v>525</v>
      </c>
      <c r="H530" s="134" t="str">
        <f t="shared" si="114"/>
        <v/>
      </c>
      <c r="I530" s="134" t="str">
        <f t="shared" si="115"/>
        <v>-</v>
      </c>
      <c r="J530" s="134" t="str">
        <f t="shared" si="116"/>
        <v/>
      </c>
      <c r="K530" s="119" t="str">
        <f t="shared" si="117"/>
        <v/>
      </c>
      <c r="L530" s="119" t="str">
        <f t="shared" si="118"/>
        <v/>
      </c>
      <c r="M530" s="119">
        <f t="shared" si="113"/>
        <v>0</v>
      </c>
      <c r="N530" s="120" t="str">
        <f t="shared" si="119"/>
        <v/>
      </c>
      <c r="O530" s="119">
        <f t="shared" si="120"/>
        <v>0</v>
      </c>
      <c r="P530" s="119"/>
      <c r="Q530" s="120" t="str">
        <f t="shared" si="121"/>
        <v/>
      </c>
      <c r="R530" s="120" t="str">
        <f t="shared" si="122"/>
        <v/>
      </c>
      <c r="S530" s="119" t="str">
        <f t="shared" si="123"/>
        <v/>
      </c>
      <c r="T530" s="119" t="str">
        <f t="shared" si="124"/>
        <v/>
      </c>
      <c r="U530" s="119" t="str">
        <f t="shared" si="125"/>
        <v/>
      </c>
      <c r="V530" s="119"/>
      <c r="W530" s="140" t="str">
        <f t="shared" si="126"/>
        <v/>
      </c>
    </row>
    <row r="531" spans="1:23" s="58" customFormat="1" ht="105" x14ac:dyDescent="0.3">
      <c r="A531" s="124">
        <v>42541.636793981503</v>
      </c>
      <c r="B531" s="125">
        <v>3.4363425925925901E-2</v>
      </c>
      <c r="C531" s="126">
        <v>0.29999999998835802</v>
      </c>
      <c r="D531" s="117" t="s">
        <v>328</v>
      </c>
      <c r="E531" s="117" t="s">
        <v>67</v>
      </c>
      <c r="F531" s="142" t="s">
        <v>330</v>
      </c>
      <c r="G531" s="151" t="s">
        <v>526</v>
      </c>
      <c r="H531" s="134" t="str">
        <f t="shared" si="114"/>
        <v/>
      </c>
      <c r="I531" s="134" t="str">
        <f t="shared" si="115"/>
        <v>-</v>
      </c>
      <c r="J531" s="134" t="str">
        <f t="shared" si="116"/>
        <v/>
      </c>
      <c r="K531" s="119" t="str">
        <f t="shared" si="117"/>
        <v/>
      </c>
      <c r="L531" s="119" t="str">
        <f t="shared" si="118"/>
        <v/>
      </c>
      <c r="M531" s="119">
        <f t="shared" si="113"/>
        <v>1</v>
      </c>
      <c r="N531" s="120" t="str">
        <f t="shared" si="119"/>
        <v/>
      </c>
      <c r="O531" s="119">
        <f t="shared" si="120"/>
        <v>0</v>
      </c>
      <c r="P531" s="119"/>
      <c r="Q531" s="120" t="str">
        <f t="shared" si="121"/>
        <v/>
      </c>
      <c r="R531" s="120" t="str">
        <f t="shared" si="122"/>
        <v/>
      </c>
      <c r="S531" s="119" t="str">
        <f t="shared" si="123"/>
        <v/>
      </c>
      <c r="T531" s="119" t="str">
        <f t="shared" si="124"/>
        <v/>
      </c>
      <c r="U531" s="119" t="str">
        <f t="shared" si="125"/>
        <v/>
      </c>
      <c r="V531" s="119"/>
      <c r="W531" s="140" t="str">
        <f t="shared" si="126"/>
        <v/>
      </c>
    </row>
    <row r="532" spans="1:23" s="58" customFormat="1" ht="60" x14ac:dyDescent="0.3">
      <c r="A532" s="124">
        <v>42541.6711574074</v>
      </c>
      <c r="B532" s="125">
        <v>6.5335648148148101E-2</v>
      </c>
      <c r="C532" s="126">
        <v>116.60000000000601</v>
      </c>
      <c r="D532" s="117" t="s">
        <v>331</v>
      </c>
      <c r="E532" s="117" t="s">
        <v>48</v>
      </c>
      <c r="F532" s="142" t="s">
        <v>42</v>
      </c>
      <c r="G532" s="146" t="s">
        <v>415</v>
      </c>
      <c r="H532" s="134" t="str">
        <f t="shared" si="114"/>
        <v/>
      </c>
      <c r="I532" s="134" t="str">
        <f t="shared" si="115"/>
        <v>-</v>
      </c>
      <c r="J532" s="134" t="str">
        <f t="shared" si="116"/>
        <v/>
      </c>
      <c r="K532" s="119" t="str">
        <f t="shared" si="117"/>
        <v/>
      </c>
      <c r="L532" s="119" t="str">
        <f t="shared" si="118"/>
        <v/>
      </c>
      <c r="M532" s="119">
        <f t="shared" si="113"/>
        <v>0</v>
      </c>
      <c r="N532" s="120" t="str">
        <f t="shared" si="119"/>
        <v/>
      </c>
      <c r="O532" s="119">
        <f t="shared" si="120"/>
        <v>0</v>
      </c>
      <c r="P532" s="119"/>
      <c r="Q532" s="120" t="str">
        <f t="shared" si="121"/>
        <v/>
      </c>
      <c r="R532" s="120" t="str">
        <f t="shared" si="122"/>
        <v/>
      </c>
      <c r="S532" s="119" t="str">
        <f t="shared" si="123"/>
        <v/>
      </c>
      <c r="T532" s="119" t="str">
        <f t="shared" si="124"/>
        <v/>
      </c>
      <c r="U532" s="119" t="str">
        <f t="shared" si="125"/>
        <v/>
      </c>
      <c r="V532" s="119"/>
      <c r="W532" s="140" t="str">
        <f t="shared" si="126"/>
        <v/>
      </c>
    </row>
    <row r="533" spans="1:23" s="58" customFormat="1" ht="60" x14ac:dyDescent="0.3">
      <c r="A533" s="124">
        <v>42541.7364930556</v>
      </c>
      <c r="B533" s="125">
        <v>3.00925925925926E-4</v>
      </c>
      <c r="C533" s="117" t="s">
        <v>42</v>
      </c>
      <c r="D533" s="117" t="s">
        <v>264</v>
      </c>
      <c r="E533" s="117" t="s">
        <v>51</v>
      </c>
      <c r="F533" s="142" t="s">
        <v>42</v>
      </c>
      <c r="G533" s="146" t="s">
        <v>417</v>
      </c>
      <c r="H533" s="134" t="str">
        <f t="shared" si="114"/>
        <v/>
      </c>
      <c r="I533" s="134" t="str">
        <f t="shared" si="115"/>
        <v>-</v>
      </c>
      <c r="J533" s="134" t="str">
        <f t="shared" si="116"/>
        <v/>
      </c>
      <c r="K533" s="119" t="str">
        <f t="shared" si="117"/>
        <v/>
      </c>
      <c r="L533" s="119" t="str">
        <f t="shared" si="118"/>
        <v/>
      </c>
      <c r="M533" s="119">
        <f t="shared" si="113"/>
        <v>0</v>
      </c>
      <c r="N533" s="120" t="str">
        <f t="shared" si="119"/>
        <v/>
      </c>
      <c r="O533" s="119">
        <f t="shared" si="120"/>
        <v>0</v>
      </c>
      <c r="P533" s="119"/>
      <c r="Q533" s="120" t="str">
        <f t="shared" si="121"/>
        <v/>
      </c>
      <c r="R533" s="120" t="str">
        <f t="shared" si="122"/>
        <v/>
      </c>
      <c r="S533" s="119" t="str">
        <f t="shared" si="123"/>
        <v/>
      </c>
      <c r="T533" s="119" t="str">
        <f t="shared" si="124"/>
        <v/>
      </c>
      <c r="U533" s="119" t="str">
        <f t="shared" si="125"/>
        <v/>
      </c>
      <c r="V533" s="119"/>
      <c r="W533" s="140" t="str">
        <f t="shared" si="126"/>
        <v/>
      </c>
    </row>
    <row r="534" spans="1:23" s="58" customFormat="1" ht="60" x14ac:dyDescent="0.3">
      <c r="A534" s="124">
        <v>42541.736793981501</v>
      </c>
      <c r="B534" s="125">
        <v>9.46759259259259E-3</v>
      </c>
      <c r="C534" s="126">
        <v>0.200000000011642</v>
      </c>
      <c r="D534" s="117" t="s">
        <v>264</v>
      </c>
      <c r="E534" s="117" t="s">
        <v>50</v>
      </c>
      <c r="F534" s="142" t="s">
        <v>42</v>
      </c>
      <c r="G534" s="146" t="s">
        <v>416</v>
      </c>
      <c r="H534" s="134" t="str">
        <f t="shared" si="114"/>
        <v/>
      </c>
      <c r="I534" s="134" t="str">
        <f t="shared" si="115"/>
        <v>-</v>
      </c>
      <c r="J534" s="134" t="str">
        <f t="shared" si="116"/>
        <v/>
      </c>
      <c r="K534" s="119" t="str">
        <f t="shared" si="117"/>
        <v/>
      </c>
      <c r="L534" s="119" t="str">
        <f t="shared" si="118"/>
        <v/>
      </c>
      <c r="M534" s="119">
        <f t="shared" si="113"/>
        <v>0</v>
      </c>
      <c r="N534" s="120" t="str">
        <f t="shared" si="119"/>
        <v/>
      </c>
      <c r="O534" s="119">
        <f t="shared" si="120"/>
        <v>0</v>
      </c>
      <c r="P534" s="119"/>
      <c r="Q534" s="120" t="str">
        <f t="shared" si="121"/>
        <v/>
      </c>
      <c r="R534" s="120" t="str">
        <f t="shared" si="122"/>
        <v/>
      </c>
      <c r="S534" s="119" t="str">
        <f t="shared" si="123"/>
        <v/>
      </c>
      <c r="T534" s="119" t="str">
        <f t="shared" si="124"/>
        <v/>
      </c>
      <c r="U534" s="119" t="str">
        <f t="shared" si="125"/>
        <v/>
      </c>
      <c r="V534" s="119"/>
      <c r="W534" s="140" t="str">
        <f t="shared" si="126"/>
        <v/>
      </c>
    </row>
    <row r="535" spans="1:23" s="58" customFormat="1" ht="60" x14ac:dyDescent="0.3">
      <c r="A535" s="124">
        <v>42541.746261574102</v>
      </c>
      <c r="B535" s="125">
        <v>0.100752314814815</v>
      </c>
      <c r="C535" s="126">
        <v>235.79999999998799</v>
      </c>
      <c r="D535" s="117" t="s">
        <v>264</v>
      </c>
      <c r="E535" s="117" t="s">
        <v>48</v>
      </c>
      <c r="F535" s="142" t="s">
        <v>42</v>
      </c>
      <c r="G535" s="146" t="s">
        <v>415</v>
      </c>
      <c r="H535" s="134" t="str">
        <f t="shared" si="114"/>
        <v/>
      </c>
      <c r="I535" s="134" t="str">
        <f t="shared" si="115"/>
        <v>-</v>
      </c>
      <c r="J535" s="134" t="str">
        <f t="shared" si="116"/>
        <v/>
      </c>
      <c r="K535" s="119" t="str">
        <f t="shared" si="117"/>
        <v/>
      </c>
      <c r="L535" s="119" t="str">
        <f t="shared" si="118"/>
        <v/>
      </c>
      <c r="M535" s="119">
        <f t="shared" si="113"/>
        <v>0</v>
      </c>
      <c r="N535" s="120" t="str">
        <f t="shared" si="119"/>
        <v/>
      </c>
      <c r="O535" s="119">
        <f t="shared" si="120"/>
        <v>0</v>
      </c>
      <c r="P535" s="119"/>
      <c r="Q535" s="120" t="str">
        <f t="shared" si="121"/>
        <v/>
      </c>
      <c r="R535" s="120" t="str">
        <f t="shared" si="122"/>
        <v/>
      </c>
      <c r="S535" s="119" t="str">
        <f t="shared" si="123"/>
        <v/>
      </c>
      <c r="T535" s="119" t="str">
        <f t="shared" si="124"/>
        <v/>
      </c>
      <c r="U535" s="119" t="str">
        <f t="shared" si="125"/>
        <v/>
      </c>
      <c r="V535" s="119"/>
      <c r="W535" s="140" t="str">
        <f t="shared" si="126"/>
        <v/>
      </c>
    </row>
    <row r="536" spans="1:23" s="58" customFormat="1" ht="60" x14ac:dyDescent="0.3">
      <c r="A536" s="124">
        <v>42541.847013888902</v>
      </c>
      <c r="B536" s="125">
        <v>2.8935185185185201E-3</v>
      </c>
      <c r="C536" s="117" t="s">
        <v>42</v>
      </c>
      <c r="D536" s="117" t="s">
        <v>97</v>
      </c>
      <c r="E536" s="117" t="s">
        <v>51</v>
      </c>
      <c r="F536" s="142" t="s">
        <v>42</v>
      </c>
      <c r="G536" s="146" t="s">
        <v>417</v>
      </c>
      <c r="H536" s="134" t="str">
        <f t="shared" si="114"/>
        <v/>
      </c>
      <c r="I536" s="134" t="str">
        <f t="shared" si="115"/>
        <v>-</v>
      </c>
      <c r="J536" s="134" t="str">
        <f t="shared" si="116"/>
        <v/>
      </c>
      <c r="K536" s="119" t="str">
        <f t="shared" si="117"/>
        <v/>
      </c>
      <c r="L536" s="119" t="str">
        <f t="shared" si="118"/>
        <v/>
      </c>
      <c r="M536" s="119">
        <f t="shared" si="113"/>
        <v>0</v>
      </c>
      <c r="N536" s="120" t="str">
        <f t="shared" si="119"/>
        <v/>
      </c>
      <c r="O536" s="119">
        <f t="shared" si="120"/>
        <v>0</v>
      </c>
      <c r="P536" s="119"/>
      <c r="Q536" s="120" t="str">
        <f t="shared" si="121"/>
        <v/>
      </c>
      <c r="R536" s="120" t="str">
        <f t="shared" si="122"/>
        <v/>
      </c>
      <c r="S536" s="119" t="str">
        <f t="shared" si="123"/>
        <v/>
      </c>
      <c r="T536" s="119" t="str">
        <f t="shared" si="124"/>
        <v/>
      </c>
      <c r="U536" s="119" t="str">
        <f t="shared" si="125"/>
        <v/>
      </c>
      <c r="V536" s="119"/>
      <c r="W536" s="140" t="str">
        <f t="shared" si="126"/>
        <v/>
      </c>
    </row>
    <row r="537" spans="1:23" s="58" customFormat="1" ht="60" x14ac:dyDescent="0.3">
      <c r="A537" s="124">
        <v>42541.849907407399</v>
      </c>
      <c r="B537" s="125">
        <v>9.5486111111111101E-3</v>
      </c>
      <c r="C537" s="126">
        <v>0.100000000005821</v>
      </c>
      <c r="D537" s="117" t="s">
        <v>97</v>
      </c>
      <c r="E537" s="117" t="s">
        <v>50</v>
      </c>
      <c r="F537" s="142" t="s">
        <v>42</v>
      </c>
      <c r="G537" s="146" t="s">
        <v>416</v>
      </c>
      <c r="H537" s="134" t="str">
        <f t="shared" si="114"/>
        <v/>
      </c>
      <c r="I537" s="134" t="str">
        <f t="shared" si="115"/>
        <v>-</v>
      </c>
      <c r="J537" s="134" t="str">
        <f t="shared" si="116"/>
        <v/>
      </c>
      <c r="K537" s="119" t="str">
        <f t="shared" si="117"/>
        <v/>
      </c>
      <c r="L537" s="119" t="str">
        <f t="shared" si="118"/>
        <v/>
      </c>
      <c r="M537" s="119">
        <f t="shared" si="113"/>
        <v>0</v>
      </c>
      <c r="N537" s="120" t="str">
        <f t="shared" si="119"/>
        <v/>
      </c>
      <c r="O537" s="119">
        <f t="shared" si="120"/>
        <v>0</v>
      </c>
      <c r="P537" s="119"/>
      <c r="Q537" s="120" t="str">
        <f t="shared" si="121"/>
        <v/>
      </c>
      <c r="R537" s="120" t="str">
        <f t="shared" si="122"/>
        <v/>
      </c>
      <c r="S537" s="119" t="str">
        <f t="shared" si="123"/>
        <v/>
      </c>
      <c r="T537" s="119" t="str">
        <f t="shared" si="124"/>
        <v/>
      </c>
      <c r="U537" s="119" t="str">
        <f t="shared" si="125"/>
        <v/>
      </c>
      <c r="V537" s="119"/>
      <c r="W537" s="140" t="str">
        <f t="shared" si="126"/>
        <v/>
      </c>
    </row>
    <row r="538" spans="1:23" s="58" customFormat="1" ht="60" x14ac:dyDescent="0.3">
      <c r="A538" s="124">
        <v>42541.859456018501</v>
      </c>
      <c r="B538" s="125">
        <v>6.5138888888888899E-2</v>
      </c>
      <c r="C538" s="126">
        <v>149.10000000000599</v>
      </c>
      <c r="D538" s="117" t="s">
        <v>97</v>
      </c>
      <c r="E538" s="117" t="s">
        <v>48</v>
      </c>
      <c r="F538" s="142" t="s">
        <v>42</v>
      </c>
      <c r="G538" s="146" t="s">
        <v>415</v>
      </c>
      <c r="H538" s="134" t="str">
        <f t="shared" si="114"/>
        <v/>
      </c>
      <c r="I538" s="134" t="str">
        <f t="shared" si="115"/>
        <v>-</v>
      </c>
      <c r="J538" s="134" t="str">
        <f t="shared" si="116"/>
        <v/>
      </c>
      <c r="K538" s="119" t="str">
        <f t="shared" si="117"/>
        <v/>
      </c>
      <c r="L538" s="119" t="str">
        <f t="shared" si="118"/>
        <v/>
      </c>
      <c r="M538" s="119">
        <f t="shared" si="113"/>
        <v>0</v>
      </c>
      <c r="N538" s="120" t="str">
        <f t="shared" si="119"/>
        <v/>
      </c>
      <c r="O538" s="119">
        <f t="shared" si="120"/>
        <v>0</v>
      </c>
      <c r="P538" s="119"/>
      <c r="Q538" s="120" t="str">
        <f t="shared" si="121"/>
        <v/>
      </c>
      <c r="R538" s="120" t="str">
        <f t="shared" si="122"/>
        <v/>
      </c>
      <c r="S538" s="119" t="str">
        <f t="shared" si="123"/>
        <v/>
      </c>
      <c r="T538" s="119" t="str">
        <f t="shared" si="124"/>
        <v/>
      </c>
      <c r="U538" s="119" t="str">
        <f t="shared" si="125"/>
        <v/>
      </c>
      <c r="V538" s="119"/>
      <c r="W538" s="140" t="str">
        <f t="shared" si="126"/>
        <v/>
      </c>
    </row>
    <row r="539" spans="1:23" s="58" customFormat="1" ht="60" x14ac:dyDescent="0.3">
      <c r="A539" s="124">
        <v>42541.924594907403</v>
      </c>
      <c r="B539" s="125">
        <v>4.2824074074074101E-3</v>
      </c>
      <c r="C539" s="126">
        <v>0.59999999997671705</v>
      </c>
      <c r="D539" s="117" t="s">
        <v>332</v>
      </c>
      <c r="E539" s="117" t="s">
        <v>50</v>
      </c>
      <c r="F539" s="142" t="s">
        <v>42</v>
      </c>
      <c r="G539" s="146" t="s">
        <v>416</v>
      </c>
      <c r="H539" s="134" t="str">
        <f t="shared" si="114"/>
        <v/>
      </c>
      <c r="I539" s="134" t="str">
        <f t="shared" si="115"/>
        <v>-</v>
      </c>
      <c r="J539" s="134" t="str">
        <f t="shared" si="116"/>
        <v/>
      </c>
      <c r="K539" s="119" t="str">
        <f t="shared" si="117"/>
        <v/>
      </c>
      <c r="L539" s="119" t="str">
        <f t="shared" si="118"/>
        <v/>
      </c>
      <c r="M539" s="119">
        <f t="shared" si="113"/>
        <v>0</v>
      </c>
      <c r="N539" s="120" t="str">
        <f t="shared" si="119"/>
        <v/>
      </c>
      <c r="O539" s="119">
        <f t="shared" si="120"/>
        <v>0</v>
      </c>
      <c r="P539" s="119"/>
      <c r="Q539" s="120" t="str">
        <f t="shared" si="121"/>
        <v/>
      </c>
      <c r="R539" s="120" t="str">
        <f t="shared" si="122"/>
        <v/>
      </c>
      <c r="S539" s="119" t="str">
        <f t="shared" si="123"/>
        <v/>
      </c>
      <c r="T539" s="119" t="str">
        <f t="shared" si="124"/>
        <v/>
      </c>
      <c r="U539" s="119" t="str">
        <f t="shared" si="125"/>
        <v/>
      </c>
      <c r="V539" s="119"/>
      <c r="W539" s="140" t="str">
        <f t="shared" si="126"/>
        <v/>
      </c>
    </row>
    <row r="540" spans="1:23" s="58" customFormat="1" ht="45" x14ac:dyDescent="0.3">
      <c r="A540" s="124">
        <v>42541.9288773148</v>
      </c>
      <c r="B540" s="125">
        <v>1.2037037037037001E-3</v>
      </c>
      <c r="C540" s="126">
        <v>0.30000000001746202</v>
      </c>
      <c r="D540" s="117" t="s">
        <v>310</v>
      </c>
      <c r="E540" s="117" t="s">
        <v>48</v>
      </c>
      <c r="F540" s="142" t="s">
        <v>42</v>
      </c>
      <c r="G540" s="146" t="s">
        <v>415</v>
      </c>
      <c r="H540" s="134" t="str">
        <f t="shared" si="114"/>
        <v/>
      </c>
      <c r="I540" s="134" t="str">
        <f t="shared" si="115"/>
        <v>-</v>
      </c>
      <c r="J540" s="134" t="str">
        <f t="shared" si="116"/>
        <v/>
      </c>
      <c r="K540" s="119" t="str">
        <f t="shared" si="117"/>
        <v/>
      </c>
      <c r="L540" s="119" t="str">
        <f t="shared" si="118"/>
        <v/>
      </c>
      <c r="M540" s="119">
        <f t="shared" si="113"/>
        <v>0</v>
      </c>
      <c r="N540" s="120" t="str">
        <f t="shared" si="119"/>
        <v/>
      </c>
      <c r="O540" s="119">
        <f t="shared" si="120"/>
        <v>0</v>
      </c>
      <c r="P540" s="119"/>
      <c r="Q540" s="120" t="str">
        <f t="shared" si="121"/>
        <v/>
      </c>
      <c r="R540" s="120" t="str">
        <f t="shared" si="122"/>
        <v/>
      </c>
      <c r="S540" s="119" t="str">
        <f t="shared" si="123"/>
        <v/>
      </c>
      <c r="T540" s="119" t="str">
        <f t="shared" si="124"/>
        <v/>
      </c>
      <c r="U540" s="119" t="str">
        <f t="shared" si="125"/>
        <v/>
      </c>
      <c r="V540" s="119"/>
      <c r="W540" s="140" t="str">
        <f t="shared" si="126"/>
        <v/>
      </c>
    </row>
    <row r="541" spans="1:23" s="58" customFormat="1" ht="60" x14ac:dyDescent="0.3">
      <c r="A541" s="124">
        <v>42541.930081018501</v>
      </c>
      <c r="B541" s="125">
        <v>6.9918981481481499E-2</v>
      </c>
      <c r="C541" s="117" t="s">
        <v>42</v>
      </c>
      <c r="D541" s="117" t="s">
        <v>250</v>
      </c>
      <c r="E541" s="117" t="s">
        <v>56</v>
      </c>
      <c r="F541" s="142" t="s">
        <v>42</v>
      </c>
      <c r="G541" s="146" t="s">
        <v>418</v>
      </c>
      <c r="H541" s="134" t="str">
        <f t="shared" si="114"/>
        <v/>
      </c>
      <c r="I541" s="134" t="str">
        <f t="shared" si="115"/>
        <v>-</v>
      </c>
      <c r="J541" s="134" t="str">
        <f t="shared" si="116"/>
        <v/>
      </c>
      <c r="K541" s="119" t="str">
        <f t="shared" si="117"/>
        <v/>
      </c>
      <c r="L541" s="119" t="str">
        <f t="shared" si="118"/>
        <v/>
      </c>
      <c r="M541" s="119">
        <f t="shared" si="113"/>
        <v>0</v>
      </c>
      <c r="N541" s="120" t="str">
        <f t="shared" si="119"/>
        <v/>
      </c>
      <c r="O541" s="119">
        <f t="shared" si="120"/>
        <v>0</v>
      </c>
      <c r="P541" s="119"/>
      <c r="Q541" s="120" t="str">
        <f t="shared" si="121"/>
        <v/>
      </c>
      <c r="R541" s="120" t="str">
        <f t="shared" si="122"/>
        <v/>
      </c>
      <c r="S541" s="119" t="str">
        <f t="shared" si="123"/>
        <v/>
      </c>
      <c r="T541" s="119" t="str">
        <f t="shared" si="124"/>
        <v/>
      </c>
      <c r="U541" s="119" t="str">
        <f t="shared" si="125"/>
        <v/>
      </c>
      <c r="V541" s="119"/>
      <c r="W541" s="140" t="str">
        <f t="shared" si="126"/>
        <v/>
      </c>
    </row>
    <row r="542" spans="1:23" s="58" customFormat="1" ht="18.75" x14ac:dyDescent="0.3">
      <c r="A542" s="127" t="s">
        <v>57</v>
      </c>
      <c r="B542" s="117" t="s">
        <v>57</v>
      </c>
      <c r="C542" s="117" t="s">
        <v>58</v>
      </c>
      <c r="D542" s="117"/>
      <c r="E542" s="117"/>
      <c r="F542" s="142"/>
      <c r="G542" s="146" t="s">
        <v>419</v>
      </c>
      <c r="H542" s="134" t="str">
        <f t="shared" si="114"/>
        <v/>
      </c>
      <c r="I542" s="134" t="str">
        <f t="shared" si="115"/>
        <v>-</v>
      </c>
      <c r="J542" s="134" t="str">
        <f t="shared" si="116"/>
        <v/>
      </c>
      <c r="K542" s="119" t="str">
        <f t="shared" si="117"/>
        <v/>
      </c>
      <c r="L542" s="119" t="str">
        <f t="shared" si="118"/>
        <v/>
      </c>
      <c r="M542" s="119">
        <f t="shared" si="113"/>
        <v>0</v>
      </c>
      <c r="N542" s="120" t="str">
        <f t="shared" si="119"/>
        <v/>
      </c>
      <c r="O542" s="119">
        <f t="shared" si="120"/>
        <v>0</v>
      </c>
      <c r="P542" s="119"/>
      <c r="Q542" s="120" t="str">
        <f t="shared" si="121"/>
        <v/>
      </c>
      <c r="R542" s="120" t="str">
        <f t="shared" si="122"/>
        <v/>
      </c>
      <c r="S542" s="119" t="str">
        <f t="shared" si="123"/>
        <v/>
      </c>
      <c r="T542" s="119" t="str">
        <f t="shared" si="124"/>
        <v/>
      </c>
      <c r="U542" s="119" t="str">
        <f t="shared" si="125"/>
        <v/>
      </c>
      <c r="V542" s="119"/>
      <c r="W542" s="140" t="str">
        <f t="shared" si="126"/>
        <v/>
      </c>
    </row>
    <row r="543" spans="1:23" s="58" customFormat="1" ht="60" x14ac:dyDescent="0.3">
      <c r="A543" s="124">
        <v>42542.147488425901</v>
      </c>
      <c r="B543" s="125">
        <v>6.5335648148148101E-2</v>
      </c>
      <c r="C543" s="126">
        <v>148</v>
      </c>
      <c r="D543" s="117" t="s">
        <v>250</v>
      </c>
      <c r="E543" s="117" t="s">
        <v>48</v>
      </c>
      <c r="F543" s="142" t="s">
        <v>42</v>
      </c>
      <c r="G543" s="146" t="s">
        <v>415</v>
      </c>
      <c r="H543" s="134" t="str">
        <f t="shared" si="114"/>
        <v/>
      </c>
      <c r="I543" s="134" t="str">
        <f t="shared" si="115"/>
        <v>-</v>
      </c>
      <c r="J543" s="134" t="str">
        <f t="shared" si="116"/>
        <v/>
      </c>
      <c r="K543" s="119" t="str">
        <f t="shared" si="117"/>
        <v/>
      </c>
      <c r="L543" s="119" t="str">
        <f t="shared" si="118"/>
        <v/>
      </c>
      <c r="M543" s="119">
        <f t="shared" si="113"/>
        <v>0</v>
      </c>
      <c r="N543" s="120" t="str">
        <f t="shared" si="119"/>
        <v/>
      </c>
      <c r="O543" s="119">
        <f t="shared" si="120"/>
        <v>0</v>
      </c>
      <c r="P543" s="119"/>
      <c r="Q543" s="120" t="str">
        <f t="shared" si="121"/>
        <v/>
      </c>
      <c r="R543" s="120" t="str">
        <f t="shared" si="122"/>
        <v/>
      </c>
      <c r="S543" s="119" t="str">
        <f t="shared" si="123"/>
        <v/>
      </c>
      <c r="T543" s="119" t="str">
        <f t="shared" si="124"/>
        <v/>
      </c>
      <c r="U543" s="119" t="str">
        <f t="shared" si="125"/>
        <v/>
      </c>
      <c r="V543" s="119"/>
      <c r="W543" s="140" t="str">
        <f t="shared" si="126"/>
        <v/>
      </c>
    </row>
    <row r="544" spans="1:23" s="58" customFormat="1" ht="60" x14ac:dyDescent="0.3">
      <c r="A544" s="124">
        <v>42542.2128240741</v>
      </c>
      <c r="B544" s="125">
        <v>0.21129629629629601</v>
      </c>
      <c r="C544" s="126">
        <v>0.59999999997671705</v>
      </c>
      <c r="D544" s="117" t="s">
        <v>333</v>
      </c>
      <c r="E544" s="117" t="s">
        <v>56</v>
      </c>
      <c r="F544" s="142" t="s">
        <v>42</v>
      </c>
      <c r="G544" s="146" t="s">
        <v>418</v>
      </c>
      <c r="H544" s="134" t="str">
        <f t="shared" si="114"/>
        <v/>
      </c>
      <c r="I544" s="134" t="str">
        <f t="shared" si="115"/>
        <v>-</v>
      </c>
      <c r="J544" s="134" t="str">
        <f t="shared" si="116"/>
        <v/>
      </c>
      <c r="K544" s="119" t="str">
        <f t="shared" si="117"/>
        <v/>
      </c>
      <c r="L544" s="119" t="str">
        <f t="shared" si="118"/>
        <v/>
      </c>
      <c r="M544" s="119">
        <f t="shared" si="113"/>
        <v>0</v>
      </c>
      <c r="N544" s="120" t="str">
        <f t="shared" si="119"/>
        <v/>
      </c>
      <c r="O544" s="119">
        <f t="shared" si="120"/>
        <v>0</v>
      </c>
      <c r="P544" s="119"/>
      <c r="Q544" s="120" t="str">
        <f t="shared" si="121"/>
        <v/>
      </c>
      <c r="R544" s="120" t="str">
        <f t="shared" si="122"/>
        <v/>
      </c>
      <c r="S544" s="119" t="str">
        <f t="shared" si="123"/>
        <v/>
      </c>
      <c r="T544" s="119" t="str">
        <f t="shared" si="124"/>
        <v/>
      </c>
      <c r="U544" s="119" t="str">
        <f t="shared" si="125"/>
        <v/>
      </c>
      <c r="V544" s="119"/>
      <c r="W544" s="140" t="str">
        <f t="shared" si="126"/>
        <v/>
      </c>
    </row>
    <row r="545" spans="1:23" s="58" customFormat="1" ht="60" x14ac:dyDescent="0.3">
      <c r="A545" s="124">
        <v>42542.4241203704</v>
      </c>
      <c r="B545" s="125">
        <v>1.15740740740741E-4</v>
      </c>
      <c r="C545" s="117" t="s">
        <v>42</v>
      </c>
      <c r="D545" s="117" t="s">
        <v>333</v>
      </c>
      <c r="E545" s="117" t="s">
        <v>46</v>
      </c>
      <c r="F545" s="142" t="s">
        <v>326</v>
      </c>
      <c r="G545" s="146" t="s">
        <v>523</v>
      </c>
      <c r="H545" s="134" t="str">
        <f t="shared" si="114"/>
        <v/>
      </c>
      <c r="I545" s="134" t="str">
        <f t="shared" si="115"/>
        <v>-</v>
      </c>
      <c r="J545" s="134" t="str">
        <f t="shared" si="116"/>
        <v/>
      </c>
      <c r="K545" s="119" t="str">
        <f t="shared" si="117"/>
        <v/>
      </c>
      <c r="L545" s="119" t="str">
        <f t="shared" si="118"/>
        <v/>
      </c>
      <c r="M545" s="119">
        <f t="shared" si="113"/>
        <v>0</v>
      </c>
      <c r="N545" s="120" t="str">
        <f t="shared" si="119"/>
        <v/>
      </c>
      <c r="O545" s="119">
        <f t="shared" si="120"/>
        <v>0</v>
      </c>
      <c r="P545" s="119"/>
      <c r="Q545" s="120" t="str">
        <f t="shared" si="121"/>
        <v/>
      </c>
      <c r="R545" s="120" t="str">
        <f t="shared" si="122"/>
        <v/>
      </c>
      <c r="S545" s="119" t="str">
        <f t="shared" si="123"/>
        <v/>
      </c>
      <c r="T545" s="119" t="str">
        <f t="shared" si="124"/>
        <v/>
      </c>
      <c r="U545" s="119" t="str">
        <f t="shared" si="125"/>
        <v/>
      </c>
      <c r="V545" s="119"/>
      <c r="W545" s="140" t="str">
        <f t="shared" si="126"/>
        <v/>
      </c>
    </row>
    <row r="546" spans="1:23" s="58" customFormat="1" ht="60" x14ac:dyDescent="0.3">
      <c r="A546" s="124">
        <v>42542.424236111103</v>
      </c>
      <c r="B546" s="125">
        <v>2.8356481481481501E-3</v>
      </c>
      <c r="C546" s="117" t="s">
        <v>42</v>
      </c>
      <c r="D546" s="117" t="s">
        <v>333</v>
      </c>
      <c r="E546" s="117" t="s">
        <v>46</v>
      </c>
      <c r="F546" s="142" t="s">
        <v>329</v>
      </c>
      <c r="G546" s="146" t="s">
        <v>525</v>
      </c>
      <c r="H546" s="134" t="str">
        <f t="shared" si="114"/>
        <v/>
      </c>
      <c r="I546" s="134" t="str">
        <f t="shared" si="115"/>
        <v>-</v>
      </c>
      <c r="J546" s="134" t="str">
        <f t="shared" si="116"/>
        <v/>
      </c>
      <c r="K546" s="119" t="str">
        <f t="shared" si="117"/>
        <v/>
      </c>
      <c r="L546" s="119" t="str">
        <f t="shared" si="118"/>
        <v/>
      </c>
      <c r="M546" s="119">
        <f t="shared" si="113"/>
        <v>0</v>
      </c>
      <c r="N546" s="120" t="str">
        <f t="shared" si="119"/>
        <v/>
      </c>
      <c r="O546" s="119">
        <f t="shared" si="120"/>
        <v>0</v>
      </c>
      <c r="P546" s="119"/>
      <c r="Q546" s="120" t="str">
        <f t="shared" si="121"/>
        <v/>
      </c>
      <c r="R546" s="120" t="str">
        <f t="shared" si="122"/>
        <v/>
      </c>
      <c r="S546" s="119" t="str">
        <f t="shared" si="123"/>
        <v/>
      </c>
      <c r="T546" s="119" t="str">
        <f t="shared" si="124"/>
        <v/>
      </c>
      <c r="U546" s="119" t="str">
        <f t="shared" si="125"/>
        <v/>
      </c>
      <c r="V546" s="119"/>
      <c r="W546" s="140" t="str">
        <f t="shared" si="126"/>
        <v/>
      </c>
    </row>
    <row r="547" spans="1:23" s="58" customFormat="1" ht="120" x14ac:dyDescent="0.3">
      <c r="A547" s="124">
        <v>42542.427071759303</v>
      </c>
      <c r="B547" s="125">
        <v>1.88310185185185E-2</v>
      </c>
      <c r="C547" s="117" t="s">
        <v>42</v>
      </c>
      <c r="D547" s="117" t="s">
        <v>333</v>
      </c>
      <c r="E547" s="117" t="s">
        <v>63</v>
      </c>
      <c r="F547" s="142" t="s">
        <v>334</v>
      </c>
      <c r="G547" s="146" t="s">
        <v>527</v>
      </c>
      <c r="H547" s="134" t="str">
        <f t="shared" si="114"/>
        <v/>
      </c>
      <c r="I547" s="134" t="str">
        <f t="shared" si="115"/>
        <v>-</v>
      </c>
      <c r="J547" s="134" t="str">
        <f t="shared" si="116"/>
        <v/>
      </c>
      <c r="K547" s="119" t="str">
        <f t="shared" si="117"/>
        <v/>
      </c>
      <c r="L547" s="119" t="str">
        <f t="shared" si="118"/>
        <v/>
      </c>
      <c r="M547" s="119">
        <f t="shared" si="113"/>
        <v>1</v>
      </c>
      <c r="N547" s="120" t="str">
        <f t="shared" si="119"/>
        <v/>
      </c>
      <c r="O547" s="119">
        <f t="shared" si="120"/>
        <v>0</v>
      </c>
      <c r="P547" s="119"/>
      <c r="Q547" s="120" t="str">
        <f t="shared" si="121"/>
        <v/>
      </c>
      <c r="R547" s="120" t="str">
        <f t="shared" si="122"/>
        <v/>
      </c>
      <c r="S547" s="119" t="str">
        <f t="shared" si="123"/>
        <v/>
      </c>
      <c r="T547" s="119" t="str">
        <f t="shared" si="124"/>
        <v/>
      </c>
      <c r="U547" s="119" t="str">
        <f t="shared" si="125"/>
        <v/>
      </c>
      <c r="V547" s="119"/>
      <c r="W547" s="140" t="str">
        <f t="shared" si="126"/>
        <v/>
      </c>
    </row>
    <row r="548" spans="1:23" s="58" customFormat="1" ht="60" x14ac:dyDescent="0.3">
      <c r="A548" s="124">
        <v>42542.445902777799</v>
      </c>
      <c r="B548" s="125">
        <v>1.10648148148148E-2</v>
      </c>
      <c r="C548" s="126">
        <v>13.8000000000175</v>
      </c>
      <c r="D548" s="117" t="s">
        <v>333</v>
      </c>
      <c r="E548" s="117" t="s">
        <v>48</v>
      </c>
      <c r="F548" s="142" t="s">
        <v>42</v>
      </c>
      <c r="G548" s="146" t="s">
        <v>415</v>
      </c>
      <c r="H548" s="134" t="str">
        <f t="shared" si="114"/>
        <v/>
      </c>
      <c r="I548" s="134" t="str">
        <f t="shared" si="115"/>
        <v>-</v>
      </c>
      <c r="J548" s="134" t="str">
        <f t="shared" si="116"/>
        <v/>
      </c>
      <c r="K548" s="119" t="str">
        <f t="shared" si="117"/>
        <v/>
      </c>
      <c r="L548" s="119" t="str">
        <f t="shared" si="118"/>
        <v/>
      </c>
      <c r="M548" s="119">
        <f t="shared" si="113"/>
        <v>0</v>
      </c>
      <c r="N548" s="120" t="str">
        <f t="shared" si="119"/>
        <v/>
      </c>
      <c r="O548" s="119">
        <f t="shared" si="120"/>
        <v>0</v>
      </c>
      <c r="P548" s="119"/>
      <c r="Q548" s="120" t="str">
        <f t="shared" si="121"/>
        <v/>
      </c>
      <c r="R548" s="120" t="str">
        <f t="shared" si="122"/>
        <v/>
      </c>
      <c r="S548" s="119" t="str">
        <f t="shared" si="123"/>
        <v/>
      </c>
      <c r="T548" s="119" t="str">
        <f t="shared" si="124"/>
        <v/>
      </c>
      <c r="U548" s="119" t="str">
        <f t="shared" si="125"/>
        <v/>
      </c>
      <c r="V548" s="119"/>
      <c r="W548" s="140" t="str">
        <f t="shared" si="126"/>
        <v/>
      </c>
    </row>
    <row r="549" spans="1:23" s="58" customFormat="1" ht="60" x14ac:dyDescent="0.3">
      <c r="A549" s="124">
        <v>42542.456967592603</v>
      </c>
      <c r="B549" s="125">
        <v>0.19282407407407401</v>
      </c>
      <c r="C549" s="126">
        <v>0.39999999999417901</v>
      </c>
      <c r="D549" s="117" t="s">
        <v>335</v>
      </c>
      <c r="E549" s="117" t="s">
        <v>50</v>
      </c>
      <c r="F549" s="142" t="s">
        <v>336</v>
      </c>
      <c r="G549" s="146" t="s">
        <v>528</v>
      </c>
      <c r="H549" s="134">
        <f t="shared" si="114"/>
        <v>0.19282407407407401</v>
      </c>
      <c r="I549" s="134" t="str">
        <f t="shared" si="115"/>
        <v>-</v>
      </c>
      <c r="J549" s="134" t="str">
        <f t="shared" si="116"/>
        <v/>
      </c>
      <c r="K549" s="119" t="str">
        <f t="shared" si="117"/>
        <v/>
      </c>
      <c r="L549" s="119" t="str">
        <f t="shared" si="118"/>
        <v/>
      </c>
      <c r="M549" s="119">
        <f t="shared" si="113"/>
        <v>0</v>
      </c>
      <c r="N549" s="120" t="str">
        <f t="shared" si="119"/>
        <v/>
      </c>
      <c r="O549" s="119">
        <f t="shared" si="120"/>
        <v>0</v>
      </c>
      <c r="P549" s="119"/>
      <c r="Q549" s="120" t="str">
        <f t="shared" si="121"/>
        <v/>
      </c>
      <c r="R549" s="120" t="str">
        <f t="shared" si="122"/>
        <v/>
      </c>
      <c r="S549" s="119" t="str">
        <f t="shared" si="123"/>
        <v/>
      </c>
      <c r="T549" s="119" t="str">
        <f t="shared" si="124"/>
        <v/>
      </c>
      <c r="U549" s="119" t="str">
        <f t="shared" si="125"/>
        <v/>
      </c>
      <c r="V549" s="119"/>
      <c r="W549" s="140" t="str">
        <f t="shared" si="126"/>
        <v/>
      </c>
    </row>
    <row r="550" spans="1:23" s="58" customFormat="1" ht="45" x14ac:dyDescent="0.3">
      <c r="A550" s="124">
        <v>42542.649791666699</v>
      </c>
      <c r="B550" s="125">
        <v>4.3738425925925903E-2</v>
      </c>
      <c r="C550" s="126">
        <v>78.799999999988401</v>
      </c>
      <c r="D550" s="117" t="s">
        <v>337</v>
      </c>
      <c r="E550" s="117" t="s">
        <v>48</v>
      </c>
      <c r="F550" s="142" t="s">
        <v>42</v>
      </c>
      <c r="G550" s="146" t="s">
        <v>415</v>
      </c>
      <c r="H550" s="134" t="str">
        <f t="shared" si="114"/>
        <v/>
      </c>
      <c r="I550" s="134" t="str">
        <f t="shared" si="115"/>
        <v>-</v>
      </c>
      <c r="J550" s="134" t="str">
        <f t="shared" si="116"/>
        <v/>
      </c>
      <c r="K550" s="119" t="str">
        <f t="shared" si="117"/>
        <v/>
      </c>
      <c r="L550" s="119" t="str">
        <f t="shared" si="118"/>
        <v/>
      </c>
      <c r="M550" s="119">
        <f t="shared" si="113"/>
        <v>0</v>
      </c>
      <c r="N550" s="120" t="str">
        <f t="shared" si="119"/>
        <v/>
      </c>
      <c r="O550" s="119">
        <f t="shared" si="120"/>
        <v>0</v>
      </c>
      <c r="P550" s="119"/>
      <c r="Q550" s="120" t="str">
        <f t="shared" si="121"/>
        <v/>
      </c>
      <c r="R550" s="120" t="str">
        <f t="shared" si="122"/>
        <v/>
      </c>
      <c r="S550" s="119" t="str">
        <f t="shared" si="123"/>
        <v/>
      </c>
      <c r="T550" s="119" t="str">
        <f t="shared" si="124"/>
        <v/>
      </c>
      <c r="U550" s="119" t="str">
        <f t="shared" si="125"/>
        <v/>
      </c>
      <c r="V550" s="119"/>
      <c r="W550" s="140" t="str">
        <f t="shared" si="126"/>
        <v/>
      </c>
    </row>
    <row r="551" spans="1:23" s="58" customFormat="1" ht="45" x14ac:dyDescent="0.3">
      <c r="A551" s="124">
        <v>42542.693530092598</v>
      </c>
      <c r="B551" s="125">
        <v>1.7372685185185199E-2</v>
      </c>
      <c r="C551" s="126">
        <v>0.100000000005821</v>
      </c>
      <c r="D551" s="117" t="s">
        <v>338</v>
      </c>
      <c r="E551" s="117" t="s">
        <v>50</v>
      </c>
      <c r="F551" s="142" t="s">
        <v>42</v>
      </c>
      <c r="G551" s="146" t="s">
        <v>416</v>
      </c>
      <c r="H551" s="134" t="str">
        <f t="shared" si="114"/>
        <v/>
      </c>
      <c r="I551" s="134" t="str">
        <f t="shared" si="115"/>
        <v>-</v>
      </c>
      <c r="J551" s="134" t="str">
        <f t="shared" si="116"/>
        <v/>
      </c>
      <c r="K551" s="119" t="str">
        <f t="shared" si="117"/>
        <v/>
      </c>
      <c r="L551" s="119" t="str">
        <f t="shared" si="118"/>
        <v/>
      </c>
      <c r="M551" s="119">
        <f t="shared" si="113"/>
        <v>0</v>
      </c>
      <c r="N551" s="120" t="str">
        <f t="shared" si="119"/>
        <v/>
      </c>
      <c r="O551" s="119">
        <f t="shared" si="120"/>
        <v>0</v>
      </c>
      <c r="P551" s="119"/>
      <c r="Q551" s="120" t="str">
        <f t="shared" si="121"/>
        <v/>
      </c>
      <c r="R551" s="120" t="str">
        <f t="shared" si="122"/>
        <v/>
      </c>
      <c r="S551" s="119" t="str">
        <f t="shared" si="123"/>
        <v/>
      </c>
      <c r="T551" s="119" t="str">
        <f t="shared" si="124"/>
        <v/>
      </c>
      <c r="U551" s="119" t="str">
        <f t="shared" si="125"/>
        <v/>
      </c>
      <c r="V551" s="119"/>
      <c r="W551" s="140" t="str">
        <f t="shared" si="126"/>
        <v/>
      </c>
    </row>
    <row r="552" spans="1:23" s="58" customFormat="1" ht="45" x14ac:dyDescent="0.3">
      <c r="A552" s="124">
        <v>42542.710902777799</v>
      </c>
      <c r="B552" s="125">
        <v>8.6805555555555605E-4</v>
      </c>
      <c r="C552" s="117" t="s">
        <v>42</v>
      </c>
      <c r="D552" s="117" t="s">
        <v>338</v>
      </c>
      <c r="E552" s="117" t="s">
        <v>44</v>
      </c>
      <c r="F552" s="142" t="s">
        <v>339</v>
      </c>
      <c r="G552" s="146" t="s">
        <v>529</v>
      </c>
      <c r="H552" s="134" t="str">
        <f t="shared" si="114"/>
        <v/>
      </c>
      <c r="I552" s="134" t="str">
        <f t="shared" si="115"/>
        <v>-</v>
      </c>
      <c r="J552" s="134" t="str">
        <f t="shared" si="116"/>
        <v/>
      </c>
      <c r="K552" s="119" t="str">
        <f t="shared" si="117"/>
        <v/>
      </c>
      <c r="L552" s="119" t="str">
        <f t="shared" si="118"/>
        <v/>
      </c>
      <c r="M552" s="119">
        <f t="shared" si="113"/>
        <v>0</v>
      </c>
      <c r="N552" s="120" t="str">
        <f t="shared" si="119"/>
        <v/>
      </c>
      <c r="O552" s="119">
        <f t="shared" si="120"/>
        <v>0</v>
      </c>
      <c r="P552" s="119"/>
      <c r="Q552" s="120" t="str">
        <f t="shared" si="121"/>
        <v/>
      </c>
      <c r="R552" s="120" t="str">
        <f t="shared" si="122"/>
        <v/>
      </c>
      <c r="S552" s="119" t="str">
        <f t="shared" si="123"/>
        <v/>
      </c>
      <c r="T552" s="119" t="str">
        <f t="shared" si="124"/>
        <v/>
      </c>
      <c r="U552" s="119" t="str">
        <f t="shared" si="125"/>
        <v/>
      </c>
      <c r="V552" s="119"/>
      <c r="W552" s="140" t="str">
        <f t="shared" si="126"/>
        <v/>
      </c>
    </row>
    <row r="553" spans="1:23" s="58" customFormat="1" ht="45" x14ac:dyDescent="0.3">
      <c r="A553" s="124">
        <v>42542.711770833303</v>
      </c>
      <c r="B553" s="125">
        <v>1.9675925925925899E-4</v>
      </c>
      <c r="C553" s="117" t="s">
        <v>42</v>
      </c>
      <c r="D553" s="117" t="s">
        <v>338</v>
      </c>
      <c r="E553" s="117" t="s">
        <v>107</v>
      </c>
      <c r="F553" s="142" t="s">
        <v>329</v>
      </c>
      <c r="G553" s="146" t="s">
        <v>530</v>
      </c>
      <c r="H553" s="134" t="str">
        <f t="shared" si="114"/>
        <v/>
      </c>
      <c r="I553" s="134" t="str">
        <f t="shared" si="115"/>
        <v>-</v>
      </c>
      <c r="J553" s="134" t="str">
        <f t="shared" si="116"/>
        <v/>
      </c>
      <c r="K553" s="119" t="str">
        <f t="shared" si="117"/>
        <v/>
      </c>
      <c r="L553" s="119" t="str">
        <f t="shared" si="118"/>
        <v/>
      </c>
      <c r="M553" s="119">
        <f t="shared" si="113"/>
        <v>0</v>
      </c>
      <c r="N553" s="120" t="str">
        <f t="shared" si="119"/>
        <v/>
      </c>
      <c r="O553" s="119">
        <f t="shared" si="120"/>
        <v>0</v>
      </c>
      <c r="P553" s="119"/>
      <c r="Q553" s="120" t="str">
        <f t="shared" si="121"/>
        <v/>
      </c>
      <c r="R553" s="120" t="str">
        <f t="shared" si="122"/>
        <v/>
      </c>
      <c r="S553" s="119" t="str">
        <f t="shared" si="123"/>
        <v/>
      </c>
      <c r="T553" s="119" t="str">
        <f t="shared" si="124"/>
        <v/>
      </c>
      <c r="U553" s="119" t="str">
        <f t="shared" si="125"/>
        <v/>
      </c>
      <c r="V553" s="119"/>
      <c r="W553" s="140" t="str">
        <f t="shared" si="126"/>
        <v/>
      </c>
    </row>
    <row r="554" spans="1:23" s="58" customFormat="1" ht="45" x14ac:dyDescent="0.3">
      <c r="A554" s="124">
        <v>42542.711967592601</v>
      </c>
      <c r="B554" s="125">
        <v>1.9791666666666699E-3</v>
      </c>
      <c r="C554" s="117" t="s">
        <v>42</v>
      </c>
      <c r="D554" s="117" t="s">
        <v>338</v>
      </c>
      <c r="E554" s="117" t="s">
        <v>46</v>
      </c>
      <c r="F554" s="142" t="s">
        <v>339</v>
      </c>
      <c r="G554" s="146" t="s">
        <v>531</v>
      </c>
      <c r="H554" s="134" t="str">
        <f t="shared" si="114"/>
        <v/>
      </c>
      <c r="I554" s="134" t="str">
        <f t="shared" si="115"/>
        <v>-</v>
      </c>
      <c r="J554" s="134" t="str">
        <f t="shared" si="116"/>
        <v/>
      </c>
      <c r="K554" s="119" t="str">
        <f t="shared" si="117"/>
        <v/>
      </c>
      <c r="L554" s="119" t="str">
        <f t="shared" si="118"/>
        <v/>
      </c>
      <c r="M554" s="119">
        <f t="shared" si="113"/>
        <v>0</v>
      </c>
      <c r="N554" s="120" t="str">
        <f t="shared" si="119"/>
        <v/>
      </c>
      <c r="O554" s="119">
        <f t="shared" si="120"/>
        <v>0</v>
      </c>
      <c r="P554" s="119"/>
      <c r="Q554" s="120" t="str">
        <f t="shared" si="121"/>
        <v/>
      </c>
      <c r="R554" s="120" t="str">
        <f t="shared" si="122"/>
        <v/>
      </c>
      <c r="S554" s="119" t="str">
        <f t="shared" si="123"/>
        <v/>
      </c>
      <c r="T554" s="119" t="str">
        <f t="shared" si="124"/>
        <v/>
      </c>
      <c r="U554" s="119" t="str">
        <f t="shared" si="125"/>
        <v/>
      </c>
      <c r="V554" s="119"/>
      <c r="W554" s="140" t="str">
        <f t="shared" si="126"/>
        <v/>
      </c>
    </row>
    <row r="555" spans="1:23" s="58" customFormat="1" ht="105" x14ac:dyDescent="0.3">
      <c r="A555" s="124">
        <v>42542.713946759301</v>
      </c>
      <c r="B555" s="125">
        <v>1.6087962962962998E-2</v>
      </c>
      <c r="C555" s="117" t="s">
        <v>42</v>
      </c>
      <c r="D555" s="117" t="s">
        <v>338</v>
      </c>
      <c r="E555" s="117" t="s">
        <v>67</v>
      </c>
      <c r="F555" s="142" t="s">
        <v>340</v>
      </c>
      <c r="G555" s="151" t="s">
        <v>532</v>
      </c>
      <c r="H555" s="134" t="str">
        <f t="shared" si="114"/>
        <v/>
      </c>
      <c r="I555" s="134" t="str">
        <f t="shared" si="115"/>
        <v>-</v>
      </c>
      <c r="J555" s="134" t="str">
        <f t="shared" si="116"/>
        <v/>
      </c>
      <c r="K555" s="119" t="str">
        <f t="shared" si="117"/>
        <v/>
      </c>
      <c r="L555" s="119" t="str">
        <f t="shared" si="118"/>
        <v/>
      </c>
      <c r="M555" s="119">
        <f t="shared" si="113"/>
        <v>1</v>
      </c>
      <c r="N555" s="120" t="str">
        <f t="shared" si="119"/>
        <v/>
      </c>
      <c r="O555" s="119">
        <f t="shared" si="120"/>
        <v>0</v>
      </c>
      <c r="P555" s="119"/>
      <c r="Q555" s="120" t="str">
        <f t="shared" si="121"/>
        <v/>
      </c>
      <c r="R555" s="120" t="str">
        <f t="shared" si="122"/>
        <v/>
      </c>
      <c r="S555" s="119" t="str">
        <f t="shared" si="123"/>
        <v/>
      </c>
      <c r="T555" s="119" t="str">
        <f t="shared" si="124"/>
        <v/>
      </c>
      <c r="U555" s="119" t="str">
        <f t="shared" si="125"/>
        <v/>
      </c>
      <c r="V555" s="119"/>
      <c r="W555" s="140" t="str">
        <f t="shared" si="126"/>
        <v/>
      </c>
    </row>
    <row r="556" spans="1:23" s="58" customFormat="1" ht="45" x14ac:dyDescent="0.3">
      <c r="A556" s="124">
        <v>42542.730034722197</v>
      </c>
      <c r="B556" s="125">
        <v>8.6574074074074105E-3</v>
      </c>
      <c r="C556" s="126">
        <v>0.100000000005821</v>
      </c>
      <c r="D556" s="117" t="s">
        <v>338</v>
      </c>
      <c r="E556" s="117" t="s">
        <v>50</v>
      </c>
      <c r="F556" s="142" t="s">
        <v>42</v>
      </c>
      <c r="G556" s="146" t="s">
        <v>416</v>
      </c>
      <c r="H556" s="134" t="str">
        <f t="shared" si="114"/>
        <v/>
      </c>
      <c r="I556" s="134" t="str">
        <f t="shared" si="115"/>
        <v>-</v>
      </c>
      <c r="J556" s="134" t="str">
        <f t="shared" si="116"/>
        <v/>
      </c>
      <c r="K556" s="119" t="str">
        <f t="shared" si="117"/>
        <v/>
      </c>
      <c r="L556" s="119" t="str">
        <f t="shared" si="118"/>
        <v/>
      </c>
      <c r="M556" s="119">
        <f t="shared" si="113"/>
        <v>0</v>
      </c>
      <c r="N556" s="120" t="str">
        <f t="shared" si="119"/>
        <v/>
      </c>
      <c r="O556" s="119">
        <f t="shared" si="120"/>
        <v>0</v>
      </c>
      <c r="P556" s="119"/>
      <c r="Q556" s="120" t="str">
        <f t="shared" si="121"/>
        <v/>
      </c>
      <c r="R556" s="120" t="str">
        <f t="shared" si="122"/>
        <v/>
      </c>
      <c r="S556" s="119" t="str">
        <f t="shared" si="123"/>
        <v/>
      </c>
      <c r="T556" s="119" t="str">
        <f t="shared" si="124"/>
        <v/>
      </c>
      <c r="U556" s="119" t="str">
        <f t="shared" si="125"/>
        <v/>
      </c>
      <c r="V556" s="119"/>
      <c r="W556" s="140" t="str">
        <f t="shared" si="126"/>
        <v/>
      </c>
    </row>
    <row r="557" spans="1:23" s="58" customFormat="1" ht="45" x14ac:dyDescent="0.3">
      <c r="A557" s="124">
        <v>42542.738692129598</v>
      </c>
      <c r="B557" s="125">
        <v>0.115023148148148</v>
      </c>
      <c r="C557" s="126">
        <v>243.10000000000599</v>
      </c>
      <c r="D557" s="117" t="s">
        <v>338</v>
      </c>
      <c r="E557" s="117" t="s">
        <v>48</v>
      </c>
      <c r="F557" s="142" t="s">
        <v>42</v>
      </c>
      <c r="G557" s="146" t="s">
        <v>415</v>
      </c>
      <c r="H557" s="134" t="str">
        <f t="shared" si="114"/>
        <v/>
      </c>
      <c r="I557" s="134" t="str">
        <f t="shared" si="115"/>
        <v>-</v>
      </c>
      <c r="J557" s="134" t="str">
        <f t="shared" si="116"/>
        <v/>
      </c>
      <c r="K557" s="119" t="str">
        <f t="shared" si="117"/>
        <v/>
      </c>
      <c r="L557" s="119" t="str">
        <f t="shared" si="118"/>
        <v/>
      </c>
      <c r="M557" s="119">
        <f t="shared" si="113"/>
        <v>0</v>
      </c>
      <c r="N557" s="120" t="str">
        <f t="shared" si="119"/>
        <v/>
      </c>
      <c r="O557" s="119">
        <f t="shared" si="120"/>
        <v>0</v>
      </c>
      <c r="P557" s="119"/>
      <c r="Q557" s="120" t="str">
        <f t="shared" si="121"/>
        <v/>
      </c>
      <c r="R557" s="120" t="str">
        <f t="shared" si="122"/>
        <v/>
      </c>
      <c r="S557" s="119" t="str">
        <f t="shared" si="123"/>
        <v/>
      </c>
      <c r="T557" s="119" t="str">
        <f t="shared" si="124"/>
        <v/>
      </c>
      <c r="U557" s="119" t="str">
        <f t="shared" si="125"/>
        <v/>
      </c>
      <c r="V557" s="119"/>
      <c r="W557" s="140" t="str">
        <f t="shared" si="126"/>
        <v/>
      </c>
    </row>
    <row r="558" spans="1:23" s="58" customFormat="1" ht="75" x14ac:dyDescent="0.3">
      <c r="A558" s="124">
        <v>42542.853715277801</v>
      </c>
      <c r="B558" s="125">
        <v>0.146284722222222</v>
      </c>
      <c r="C558" s="117" t="s">
        <v>42</v>
      </c>
      <c r="D558" s="117" t="s">
        <v>96</v>
      </c>
      <c r="E558" s="117" t="s">
        <v>56</v>
      </c>
      <c r="F558" s="142" t="s">
        <v>42</v>
      </c>
      <c r="G558" s="146" t="s">
        <v>418</v>
      </c>
      <c r="H558" s="134" t="str">
        <f t="shared" si="114"/>
        <v/>
      </c>
      <c r="I558" s="134" t="str">
        <f t="shared" si="115"/>
        <v>-</v>
      </c>
      <c r="J558" s="134" t="str">
        <f t="shared" si="116"/>
        <v/>
      </c>
      <c r="K558" s="119" t="str">
        <f t="shared" si="117"/>
        <v/>
      </c>
      <c r="L558" s="119" t="str">
        <f t="shared" si="118"/>
        <v/>
      </c>
      <c r="M558" s="119">
        <f t="shared" ref="M558:M621" si="127">IF(COUNTIF($G558,"*toile: true*"),1,0)+IF(COUNTIF(G558,"*charge*"),1,0)+IF(COUNTIF(G558,"*déchargr*"),1,0)</f>
        <v>0</v>
      </c>
      <c r="N558" s="120" t="str">
        <f t="shared" si="119"/>
        <v/>
      </c>
      <c r="O558" s="119">
        <f t="shared" si="120"/>
        <v>0</v>
      </c>
      <c r="P558" s="119"/>
      <c r="Q558" s="120" t="str">
        <f t="shared" si="121"/>
        <v/>
      </c>
      <c r="R558" s="120" t="str">
        <f t="shared" si="122"/>
        <v/>
      </c>
      <c r="S558" s="119" t="str">
        <f t="shared" si="123"/>
        <v/>
      </c>
      <c r="T558" s="119" t="str">
        <f t="shared" si="124"/>
        <v/>
      </c>
      <c r="U558" s="119" t="str">
        <f t="shared" si="125"/>
        <v/>
      </c>
      <c r="V558" s="119"/>
      <c r="W558" s="140" t="str">
        <f t="shared" si="126"/>
        <v/>
      </c>
    </row>
    <row r="559" spans="1:23" s="58" customFormat="1" ht="18.75" x14ac:dyDescent="0.3">
      <c r="A559" s="127" t="s">
        <v>57</v>
      </c>
      <c r="B559" s="117" t="s">
        <v>57</v>
      </c>
      <c r="C559" s="117" t="s">
        <v>58</v>
      </c>
      <c r="D559" s="117"/>
      <c r="E559" s="117"/>
      <c r="F559" s="142"/>
      <c r="G559" s="146" t="s">
        <v>419</v>
      </c>
      <c r="H559" s="134" t="str">
        <f t="shared" si="114"/>
        <v/>
      </c>
      <c r="I559" s="134" t="str">
        <f t="shared" si="115"/>
        <v>-</v>
      </c>
      <c r="J559" s="134" t="str">
        <f t="shared" si="116"/>
        <v/>
      </c>
      <c r="K559" s="119" t="str">
        <f t="shared" si="117"/>
        <v/>
      </c>
      <c r="L559" s="119" t="str">
        <f t="shared" si="118"/>
        <v/>
      </c>
      <c r="M559" s="119">
        <f t="shared" si="127"/>
        <v>0</v>
      </c>
      <c r="N559" s="120" t="str">
        <f t="shared" si="119"/>
        <v/>
      </c>
      <c r="O559" s="119">
        <f t="shared" si="120"/>
        <v>0</v>
      </c>
      <c r="P559" s="119"/>
      <c r="Q559" s="120" t="str">
        <f t="shared" si="121"/>
        <v/>
      </c>
      <c r="R559" s="120" t="str">
        <f t="shared" si="122"/>
        <v/>
      </c>
      <c r="S559" s="119" t="str">
        <f t="shared" si="123"/>
        <v/>
      </c>
      <c r="T559" s="119" t="str">
        <f t="shared" si="124"/>
        <v/>
      </c>
      <c r="U559" s="119" t="str">
        <f t="shared" si="125"/>
        <v/>
      </c>
      <c r="V559" s="119"/>
      <c r="W559" s="140" t="str">
        <f t="shared" si="126"/>
        <v/>
      </c>
    </row>
    <row r="560" spans="1:23" s="58" customFormat="1" ht="75" x14ac:dyDescent="0.3">
      <c r="A560" s="124">
        <v>42543.116446759297</v>
      </c>
      <c r="B560" s="125">
        <v>1.2731481481481499E-4</v>
      </c>
      <c r="C560" s="117" t="s">
        <v>42</v>
      </c>
      <c r="D560" s="117" t="s">
        <v>96</v>
      </c>
      <c r="E560" s="117" t="s">
        <v>46</v>
      </c>
      <c r="F560" s="142" t="s">
        <v>326</v>
      </c>
      <c r="G560" s="146" t="s">
        <v>523</v>
      </c>
      <c r="H560" s="134" t="str">
        <f t="shared" si="114"/>
        <v/>
      </c>
      <c r="I560" s="134" t="str">
        <f t="shared" si="115"/>
        <v>-</v>
      </c>
      <c r="J560" s="134" t="str">
        <f t="shared" si="116"/>
        <v/>
      </c>
      <c r="K560" s="119" t="str">
        <f t="shared" si="117"/>
        <v/>
      </c>
      <c r="L560" s="119" t="str">
        <f t="shared" si="118"/>
        <v/>
      </c>
      <c r="M560" s="119">
        <f t="shared" si="127"/>
        <v>0</v>
      </c>
      <c r="N560" s="120" t="str">
        <f t="shared" si="119"/>
        <v/>
      </c>
      <c r="O560" s="119">
        <f t="shared" si="120"/>
        <v>0</v>
      </c>
      <c r="P560" s="119"/>
      <c r="Q560" s="120" t="str">
        <f t="shared" si="121"/>
        <v/>
      </c>
      <c r="R560" s="120" t="str">
        <f t="shared" si="122"/>
        <v/>
      </c>
      <c r="S560" s="119" t="str">
        <f t="shared" si="123"/>
        <v/>
      </c>
      <c r="T560" s="119" t="str">
        <f t="shared" si="124"/>
        <v/>
      </c>
      <c r="U560" s="119" t="str">
        <f t="shared" si="125"/>
        <v/>
      </c>
      <c r="V560" s="119"/>
      <c r="W560" s="140" t="str">
        <f t="shared" si="126"/>
        <v/>
      </c>
    </row>
    <row r="561" spans="1:23" s="58" customFormat="1" ht="75" x14ac:dyDescent="0.3">
      <c r="A561" s="124">
        <v>42543.116574074098</v>
      </c>
      <c r="B561" s="125">
        <v>1.27662037037037E-2</v>
      </c>
      <c r="C561" s="126">
        <v>0.39999999999417901</v>
      </c>
      <c r="D561" s="117" t="s">
        <v>96</v>
      </c>
      <c r="E561" s="117" t="s">
        <v>46</v>
      </c>
      <c r="F561" s="142" t="s">
        <v>339</v>
      </c>
      <c r="G561" s="146" t="s">
        <v>531</v>
      </c>
      <c r="H561" s="134" t="str">
        <f t="shared" si="114"/>
        <v/>
      </c>
      <c r="I561" s="134" t="str">
        <f t="shared" si="115"/>
        <v>-</v>
      </c>
      <c r="J561" s="134" t="str">
        <f t="shared" si="116"/>
        <v/>
      </c>
      <c r="K561" s="119" t="str">
        <f t="shared" si="117"/>
        <v/>
      </c>
      <c r="L561" s="119" t="str">
        <f t="shared" si="118"/>
        <v/>
      </c>
      <c r="M561" s="119">
        <f t="shared" si="127"/>
        <v>0</v>
      </c>
      <c r="N561" s="120" t="str">
        <f t="shared" si="119"/>
        <v/>
      </c>
      <c r="O561" s="119">
        <f t="shared" si="120"/>
        <v>0</v>
      </c>
      <c r="P561" s="119"/>
      <c r="Q561" s="120" t="str">
        <f t="shared" si="121"/>
        <v/>
      </c>
      <c r="R561" s="120" t="str">
        <f t="shared" si="122"/>
        <v/>
      </c>
      <c r="S561" s="119" t="str">
        <f t="shared" si="123"/>
        <v/>
      </c>
      <c r="T561" s="119" t="str">
        <f t="shared" si="124"/>
        <v/>
      </c>
      <c r="U561" s="119" t="str">
        <f t="shared" si="125"/>
        <v/>
      </c>
      <c r="V561" s="119"/>
      <c r="W561" s="140" t="str">
        <f t="shared" si="126"/>
        <v/>
      </c>
    </row>
    <row r="562" spans="1:23" s="58" customFormat="1" ht="75" x14ac:dyDescent="0.3">
      <c r="A562" s="124">
        <v>42543.129340277803</v>
      </c>
      <c r="B562" s="125">
        <v>9.7719907407407394E-2</v>
      </c>
      <c r="C562" s="126">
        <v>228.10000000000599</v>
      </c>
      <c r="D562" s="117" t="s">
        <v>96</v>
      </c>
      <c r="E562" s="117" t="s">
        <v>48</v>
      </c>
      <c r="F562" s="142" t="s">
        <v>42</v>
      </c>
      <c r="G562" s="146" t="s">
        <v>415</v>
      </c>
      <c r="H562" s="134" t="str">
        <f t="shared" si="114"/>
        <v/>
      </c>
      <c r="I562" s="134" t="str">
        <f t="shared" si="115"/>
        <v>-</v>
      </c>
      <c r="J562" s="134" t="str">
        <f t="shared" si="116"/>
        <v/>
      </c>
      <c r="K562" s="119" t="str">
        <f t="shared" si="117"/>
        <v/>
      </c>
      <c r="L562" s="119" t="str">
        <f t="shared" si="118"/>
        <v/>
      </c>
      <c r="M562" s="119">
        <f t="shared" si="127"/>
        <v>0</v>
      </c>
      <c r="N562" s="120" t="str">
        <f t="shared" si="119"/>
        <v/>
      </c>
      <c r="O562" s="119">
        <f t="shared" si="120"/>
        <v>0</v>
      </c>
      <c r="P562" s="119"/>
      <c r="Q562" s="120" t="str">
        <f t="shared" si="121"/>
        <v/>
      </c>
      <c r="R562" s="120" t="str">
        <f t="shared" si="122"/>
        <v/>
      </c>
      <c r="S562" s="119" t="str">
        <f t="shared" si="123"/>
        <v/>
      </c>
      <c r="T562" s="119" t="str">
        <f t="shared" si="124"/>
        <v/>
      </c>
      <c r="U562" s="119" t="str">
        <f t="shared" si="125"/>
        <v/>
      </c>
      <c r="V562" s="119"/>
      <c r="W562" s="140" t="str">
        <f t="shared" si="126"/>
        <v/>
      </c>
    </row>
    <row r="563" spans="1:23" s="58" customFormat="1" ht="45" x14ac:dyDescent="0.3">
      <c r="A563" s="124">
        <v>42543.2270601852</v>
      </c>
      <c r="B563" s="125">
        <v>5.4398148148148101E-4</v>
      </c>
      <c r="C563" s="117" t="s">
        <v>42</v>
      </c>
      <c r="D563" s="117" t="s">
        <v>116</v>
      </c>
      <c r="E563" s="117" t="s">
        <v>51</v>
      </c>
      <c r="F563" s="142" t="s">
        <v>42</v>
      </c>
      <c r="G563" s="146" t="s">
        <v>417</v>
      </c>
      <c r="H563" s="134" t="str">
        <f t="shared" si="114"/>
        <v/>
      </c>
      <c r="I563" s="134" t="str">
        <f t="shared" si="115"/>
        <v>-</v>
      </c>
      <c r="J563" s="134" t="str">
        <f t="shared" si="116"/>
        <v/>
      </c>
      <c r="K563" s="119" t="str">
        <f t="shared" si="117"/>
        <v/>
      </c>
      <c r="L563" s="119" t="str">
        <f t="shared" si="118"/>
        <v/>
      </c>
      <c r="M563" s="119">
        <f t="shared" si="127"/>
        <v>0</v>
      </c>
      <c r="N563" s="120" t="str">
        <f t="shared" si="119"/>
        <v/>
      </c>
      <c r="O563" s="119">
        <f t="shared" si="120"/>
        <v>0</v>
      </c>
      <c r="P563" s="119"/>
      <c r="Q563" s="120" t="str">
        <f t="shared" si="121"/>
        <v/>
      </c>
      <c r="R563" s="120" t="str">
        <f t="shared" si="122"/>
        <v/>
      </c>
      <c r="S563" s="119" t="str">
        <f t="shared" si="123"/>
        <v/>
      </c>
      <c r="T563" s="119" t="str">
        <f t="shared" si="124"/>
        <v/>
      </c>
      <c r="U563" s="119" t="str">
        <f t="shared" si="125"/>
        <v/>
      </c>
      <c r="V563" s="119"/>
      <c r="W563" s="140" t="str">
        <f t="shared" si="126"/>
        <v/>
      </c>
    </row>
    <row r="564" spans="1:23" s="58" customFormat="1" ht="45" x14ac:dyDescent="0.3">
      <c r="A564" s="124">
        <v>42543.227604166699</v>
      </c>
      <c r="B564" s="125">
        <v>3.54166666666667E-3</v>
      </c>
      <c r="C564" s="126">
        <v>0.19999999998253801</v>
      </c>
      <c r="D564" s="117" t="s">
        <v>116</v>
      </c>
      <c r="E564" s="117" t="s">
        <v>50</v>
      </c>
      <c r="F564" s="142" t="s">
        <v>42</v>
      </c>
      <c r="G564" s="146" t="s">
        <v>416</v>
      </c>
      <c r="H564" s="134" t="str">
        <f t="shared" si="114"/>
        <v/>
      </c>
      <c r="I564" s="134" t="str">
        <f t="shared" si="115"/>
        <v>-</v>
      </c>
      <c r="J564" s="134" t="str">
        <f t="shared" si="116"/>
        <v/>
      </c>
      <c r="K564" s="119" t="str">
        <f t="shared" si="117"/>
        <v/>
      </c>
      <c r="L564" s="119" t="str">
        <f t="shared" si="118"/>
        <v/>
      </c>
      <c r="M564" s="119">
        <f t="shared" si="127"/>
        <v>0</v>
      </c>
      <c r="N564" s="120" t="str">
        <f t="shared" si="119"/>
        <v/>
      </c>
      <c r="O564" s="119">
        <f t="shared" si="120"/>
        <v>0</v>
      </c>
      <c r="P564" s="119"/>
      <c r="Q564" s="120" t="str">
        <f t="shared" si="121"/>
        <v/>
      </c>
      <c r="R564" s="120" t="str">
        <f t="shared" si="122"/>
        <v/>
      </c>
      <c r="S564" s="119" t="str">
        <f t="shared" si="123"/>
        <v/>
      </c>
      <c r="T564" s="119" t="str">
        <f t="shared" si="124"/>
        <v/>
      </c>
      <c r="U564" s="119" t="str">
        <f t="shared" si="125"/>
        <v/>
      </c>
      <c r="V564" s="119"/>
      <c r="W564" s="140" t="str">
        <f t="shared" si="126"/>
        <v/>
      </c>
    </row>
    <row r="565" spans="1:23" s="58" customFormat="1" ht="45" x14ac:dyDescent="0.3">
      <c r="A565" s="124">
        <v>42543.231145833299</v>
      </c>
      <c r="B565" s="125">
        <v>0.14377314814814801</v>
      </c>
      <c r="C565" s="126">
        <v>302.30000000001701</v>
      </c>
      <c r="D565" s="117" t="s">
        <v>116</v>
      </c>
      <c r="E565" s="117" t="s">
        <v>48</v>
      </c>
      <c r="F565" s="142" t="s">
        <v>42</v>
      </c>
      <c r="G565" s="146" t="s">
        <v>415</v>
      </c>
      <c r="H565" s="134" t="str">
        <f t="shared" si="114"/>
        <v/>
      </c>
      <c r="I565" s="134" t="str">
        <f t="shared" si="115"/>
        <v>-</v>
      </c>
      <c r="J565" s="134" t="str">
        <f t="shared" si="116"/>
        <v/>
      </c>
      <c r="K565" s="119" t="str">
        <f t="shared" si="117"/>
        <v/>
      </c>
      <c r="L565" s="119" t="str">
        <f t="shared" si="118"/>
        <v/>
      </c>
      <c r="M565" s="119">
        <f t="shared" si="127"/>
        <v>0</v>
      </c>
      <c r="N565" s="120" t="str">
        <f t="shared" si="119"/>
        <v/>
      </c>
      <c r="O565" s="119">
        <f t="shared" si="120"/>
        <v>0</v>
      </c>
      <c r="P565" s="119"/>
      <c r="Q565" s="120" t="str">
        <f t="shared" si="121"/>
        <v/>
      </c>
      <c r="R565" s="120" t="str">
        <f t="shared" si="122"/>
        <v/>
      </c>
      <c r="S565" s="119" t="str">
        <f t="shared" si="123"/>
        <v/>
      </c>
      <c r="T565" s="119" t="str">
        <f t="shared" si="124"/>
        <v/>
      </c>
      <c r="U565" s="119" t="str">
        <f t="shared" si="125"/>
        <v/>
      </c>
      <c r="V565" s="119"/>
      <c r="W565" s="140" t="str">
        <f t="shared" si="126"/>
        <v/>
      </c>
    </row>
    <row r="566" spans="1:23" s="58" customFormat="1" ht="60" x14ac:dyDescent="0.3">
      <c r="A566" s="124">
        <v>42543.374918981499</v>
      </c>
      <c r="B566" s="125">
        <v>0.22291666666666701</v>
      </c>
      <c r="C566" s="126">
        <v>0.69999999998253803</v>
      </c>
      <c r="D566" s="117" t="s">
        <v>106</v>
      </c>
      <c r="E566" s="117" t="s">
        <v>56</v>
      </c>
      <c r="F566" s="142" t="s">
        <v>42</v>
      </c>
      <c r="G566" s="146" t="s">
        <v>418</v>
      </c>
      <c r="H566" s="134" t="str">
        <f t="shared" si="114"/>
        <v/>
      </c>
      <c r="I566" s="134" t="str">
        <f t="shared" si="115"/>
        <v>-</v>
      </c>
      <c r="J566" s="134" t="str">
        <f t="shared" si="116"/>
        <v/>
      </c>
      <c r="K566" s="119" t="str">
        <f t="shared" si="117"/>
        <v/>
      </c>
      <c r="L566" s="119" t="str">
        <f t="shared" si="118"/>
        <v/>
      </c>
      <c r="M566" s="119">
        <f t="shared" si="127"/>
        <v>0</v>
      </c>
      <c r="N566" s="120" t="str">
        <f t="shared" si="119"/>
        <v/>
      </c>
      <c r="O566" s="119">
        <f t="shared" si="120"/>
        <v>0</v>
      </c>
      <c r="P566" s="119"/>
      <c r="Q566" s="120" t="str">
        <f t="shared" si="121"/>
        <v/>
      </c>
      <c r="R566" s="120" t="str">
        <f t="shared" si="122"/>
        <v/>
      </c>
      <c r="S566" s="119" t="str">
        <f t="shared" si="123"/>
        <v/>
      </c>
      <c r="T566" s="119" t="str">
        <f t="shared" si="124"/>
        <v/>
      </c>
      <c r="U566" s="119" t="str">
        <f t="shared" si="125"/>
        <v/>
      </c>
      <c r="V566" s="119"/>
      <c r="W566" s="140" t="str">
        <f t="shared" si="126"/>
        <v/>
      </c>
    </row>
    <row r="567" spans="1:23" s="58" customFormat="1" ht="105" x14ac:dyDescent="0.3">
      <c r="A567" s="124">
        <v>42543.597835648201</v>
      </c>
      <c r="B567" s="125">
        <v>1.93287037037037E-3</v>
      </c>
      <c r="C567" s="126">
        <v>0.100000000005821</v>
      </c>
      <c r="D567" s="117" t="s">
        <v>156</v>
      </c>
      <c r="E567" s="117" t="s">
        <v>60</v>
      </c>
      <c r="F567" s="142" t="s">
        <v>341</v>
      </c>
      <c r="G567" s="146" t="s">
        <v>533</v>
      </c>
      <c r="H567" s="134" t="str">
        <f t="shared" si="114"/>
        <v/>
      </c>
      <c r="I567" s="134" t="str">
        <f t="shared" si="115"/>
        <v>-</v>
      </c>
      <c r="J567" s="134" t="str">
        <f t="shared" si="116"/>
        <v/>
      </c>
      <c r="K567" s="119" t="str">
        <f t="shared" si="117"/>
        <v/>
      </c>
      <c r="L567" s="119" t="str">
        <f t="shared" si="118"/>
        <v/>
      </c>
      <c r="M567" s="119">
        <f t="shared" si="127"/>
        <v>0</v>
      </c>
      <c r="N567" s="120" t="str">
        <f t="shared" si="119"/>
        <v/>
      </c>
      <c r="O567" s="119">
        <f t="shared" si="120"/>
        <v>0</v>
      </c>
      <c r="P567" s="119"/>
      <c r="Q567" s="120" t="str">
        <f t="shared" si="121"/>
        <v/>
      </c>
      <c r="R567" s="120" t="str">
        <f t="shared" si="122"/>
        <v/>
      </c>
      <c r="S567" s="119" t="str">
        <f t="shared" si="123"/>
        <v/>
      </c>
      <c r="T567" s="119" t="str">
        <f t="shared" si="124"/>
        <v/>
      </c>
      <c r="U567" s="119" t="str">
        <f t="shared" si="125"/>
        <v/>
      </c>
      <c r="V567" s="119"/>
      <c r="W567" s="140" t="str">
        <f t="shared" si="126"/>
        <v/>
      </c>
    </row>
    <row r="568" spans="1:23" s="58" customFormat="1" ht="60" x14ac:dyDescent="0.3">
      <c r="A568" s="124">
        <v>42543.599768518499</v>
      </c>
      <c r="B568" s="125">
        <v>3.2407407407407401E-4</v>
      </c>
      <c r="C568" s="117" t="s">
        <v>42</v>
      </c>
      <c r="D568" s="117" t="s">
        <v>109</v>
      </c>
      <c r="E568" s="117" t="s">
        <v>44</v>
      </c>
      <c r="F568" s="142" t="s">
        <v>342</v>
      </c>
      <c r="G568" s="146" t="s">
        <v>534</v>
      </c>
      <c r="H568" s="134" t="str">
        <f t="shared" si="114"/>
        <v/>
      </c>
      <c r="I568" s="134" t="str">
        <f t="shared" si="115"/>
        <v>-</v>
      </c>
      <c r="J568" s="134" t="str">
        <f t="shared" si="116"/>
        <v/>
      </c>
      <c r="K568" s="119" t="str">
        <f t="shared" si="117"/>
        <v/>
      </c>
      <c r="L568" s="119" t="str">
        <f t="shared" si="118"/>
        <v/>
      </c>
      <c r="M568" s="119">
        <f t="shared" si="127"/>
        <v>0</v>
      </c>
      <c r="N568" s="120" t="str">
        <f t="shared" si="119"/>
        <v/>
      </c>
      <c r="O568" s="119">
        <f t="shared" si="120"/>
        <v>0</v>
      </c>
      <c r="P568" s="119"/>
      <c r="Q568" s="120" t="str">
        <f t="shared" si="121"/>
        <v/>
      </c>
      <c r="R568" s="120" t="str">
        <f t="shared" si="122"/>
        <v/>
      </c>
      <c r="S568" s="119" t="str">
        <f t="shared" si="123"/>
        <v/>
      </c>
      <c r="T568" s="119" t="str">
        <f t="shared" si="124"/>
        <v/>
      </c>
      <c r="U568" s="119" t="str">
        <f t="shared" si="125"/>
        <v/>
      </c>
      <c r="V568" s="119"/>
      <c r="W568" s="140" t="str">
        <f t="shared" si="126"/>
        <v/>
      </c>
    </row>
    <row r="569" spans="1:23" s="58" customFormat="1" ht="60" x14ac:dyDescent="0.3">
      <c r="A569" s="124">
        <v>42543.600092592598</v>
      </c>
      <c r="B569" s="125">
        <v>2.6620370370370399E-4</v>
      </c>
      <c r="C569" s="117" t="s">
        <v>42</v>
      </c>
      <c r="D569" s="117" t="s">
        <v>109</v>
      </c>
      <c r="E569" s="117" t="s">
        <v>107</v>
      </c>
      <c r="F569" s="142" t="s">
        <v>339</v>
      </c>
      <c r="G569" s="146" t="s">
        <v>535</v>
      </c>
      <c r="H569" s="134" t="str">
        <f t="shared" si="114"/>
        <v/>
      </c>
      <c r="I569" s="134" t="str">
        <f t="shared" si="115"/>
        <v>-</v>
      </c>
      <c r="J569" s="134" t="str">
        <f t="shared" si="116"/>
        <v/>
      </c>
      <c r="K569" s="119" t="str">
        <f t="shared" si="117"/>
        <v/>
      </c>
      <c r="L569" s="119" t="str">
        <f t="shared" si="118"/>
        <v/>
      </c>
      <c r="M569" s="119">
        <f t="shared" si="127"/>
        <v>0</v>
      </c>
      <c r="N569" s="120" t="str">
        <f t="shared" si="119"/>
        <v/>
      </c>
      <c r="O569" s="119">
        <f t="shared" si="120"/>
        <v>0</v>
      </c>
      <c r="P569" s="119"/>
      <c r="Q569" s="120" t="str">
        <f t="shared" si="121"/>
        <v/>
      </c>
      <c r="R569" s="120" t="str">
        <f t="shared" si="122"/>
        <v/>
      </c>
      <c r="S569" s="119" t="str">
        <f t="shared" si="123"/>
        <v/>
      </c>
      <c r="T569" s="119" t="str">
        <f t="shared" si="124"/>
        <v/>
      </c>
      <c r="U569" s="119" t="str">
        <f t="shared" si="125"/>
        <v/>
      </c>
      <c r="V569" s="119"/>
      <c r="W569" s="140" t="str">
        <f t="shared" si="126"/>
        <v/>
      </c>
    </row>
    <row r="570" spans="1:23" s="58" customFormat="1" ht="60" x14ac:dyDescent="0.3">
      <c r="A570" s="124">
        <v>42543.600358796299</v>
      </c>
      <c r="B570" s="125">
        <v>1.24074074074074E-2</v>
      </c>
      <c r="C570" s="126">
        <v>0.100000000005821</v>
      </c>
      <c r="D570" s="117" t="s">
        <v>109</v>
      </c>
      <c r="E570" s="117" t="s">
        <v>46</v>
      </c>
      <c r="F570" s="142" t="s">
        <v>342</v>
      </c>
      <c r="G570" s="146" t="s">
        <v>536</v>
      </c>
      <c r="H570" s="134" t="str">
        <f t="shared" si="114"/>
        <v/>
      </c>
      <c r="I570" s="134" t="str">
        <f t="shared" si="115"/>
        <v>-</v>
      </c>
      <c r="J570" s="134" t="str">
        <f t="shared" si="116"/>
        <v/>
      </c>
      <c r="K570" s="119" t="str">
        <f t="shared" si="117"/>
        <v/>
      </c>
      <c r="L570" s="119" t="str">
        <f t="shared" si="118"/>
        <v/>
      </c>
      <c r="M570" s="119">
        <f t="shared" si="127"/>
        <v>0</v>
      </c>
      <c r="N570" s="120" t="str">
        <f t="shared" si="119"/>
        <v/>
      </c>
      <c r="O570" s="119">
        <f t="shared" si="120"/>
        <v>0</v>
      </c>
      <c r="P570" s="119"/>
      <c r="Q570" s="120" t="str">
        <f t="shared" si="121"/>
        <v/>
      </c>
      <c r="R570" s="120" t="str">
        <f t="shared" si="122"/>
        <v/>
      </c>
      <c r="S570" s="119" t="str">
        <f t="shared" si="123"/>
        <v/>
      </c>
      <c r="T570" s="119" t="str">
        <f t="shared" si="124"/>
        <v/>
      </c>
      <c r="U570" s="119" t="str">
        <f t="shared" si="125"/>
        <v/>
      </c>
      <c r="V570" s="119"/>
      <c r="W570" s="140" t="str">
        <f t="shared" si="126"/>
        <v/>
      </c>
    </row>
    <row r="571" spans="1:23" s="58" customFormat="1" ht="75" x14ac:dyDescent="0.3">
      <c r="A571" s="124">
        <v>42543.612766203703</v>
      </c>
      <c r="B571" s="125">
        <v>0.103009259259259</v>
      </c>
      <c r="C571" s="126">
        <v>219.60000000000599</v>
      </c>
      <c r="D571" s="117" t="s">
        <v>156</v>
      </c>
      <c r="E571" s="117" t="s">
        <v>48</v>
      </c>
      <c r="F571" s="142" t="s">
        <v>42</v>
      </c>
      <c r="G571" s="146" t="s">
        <v>415</v>
      </c>
      <c r="H571" s="134" t="str">
        <f t="shared" si="114"/>
        <v/>
      </c>
      <c r="I571" s="134" t="str">
        <f t="shared" si="115"/>
        <v>-</v>
      </c>
      <c r="J571" s="134" t="str">
        <f t="shared" si="116"/>
        <v/>
      </c>
      <c r="K571" s="119" t="str">
        <f t="shared" si="117"/>
        <v/>
      </c>
      <c r="L571" s="119" t="str">
        <f t="shared" si="118"/>
        <v/>
      </c>
      <c r="M571" s="119">
        <f t="shared" si="127"/>
        <v>0</v>
      </c>
      <c r="N571" s="120" t="str">
        <f t="shared" si="119"/>
        <v/>
      </c>
      <c r="O571" s="119">
        <f t="shared" si="120"/>
        <v>0</v>
      </c>
      <c r="P571" s="119"/>
      <c r="Q571" s="120" t="str">
        <f t="shared" si="121"/>
        <v/>
      </c>
      <c r="R571" s="120" t="str">
        <f t="shared" si="122"/>
        <v/>
      </c>
      <c r="S571" s="119" t="str">
        <f t="shared" si="123"/>
        <v/>
      </c>
      <c r="T571" s="119" t="str">
        <f t="shared" si="124"/>
        <v/>
      </c>
      <c r="U571" s="119" t="str">
        <f t="shared" si="125"/>
        <v/>
      </c>
      <c r="V571" s="119"/>
      <c r="W571" s="140" t="str">
        <f t="shared" si="126"/>
        <v/>
      </c>
    </row>
    <row r="572" spans="1:23" s="58" customFormat="1" ht="45" x14ac:dyDescent="0.3">
      <c r="A572" s="124">
        <v>42543.715775463003</v>
      </c>
      <c r="B572" s="125">
        <v>5.0925925925925904E-3</v>
      </c>
      <c r="C572" s="117" t="s">
        <v>42</v>
      </c>
      <c r="D572" s="117" t="s">
        <v>343</v>
      </c>
      <c r="E572" s="117" t="s">
        <v>51</v>
      </c>
      <c r="F572" s="142" t="s">
        <v>42</v>
      </c>
      <c r="G572" s="146" t="s">
        <v>417</v>
      </c>
      <c r="H572" s="134" t="str">
        <f t="shared" si="114"/>
        <v/>
      </c>
      <c r="I572" s="134" t="str">
        <f t="shared" si="115"/>
        <v>-</v>
      </c>
      <c r="J572" s="134" t="str">
        <f t="shared" si="116"/>
        <v/>
      </c>
      <c r="K572" s="119" t="str">
        <f t="shared" si="117"/>
        <v/>
      </c>
      <c r="L572" s="119" t="str">
        <f t="shared" si="118"/>
        <v/>
      </c>
      <c r="M572" s="119">
        <f t="shared" si="127"/>
        <v>0</v>
      </c>
      <c r="N572" s="120" t="str">
        <f t="shared" si="119"/>
        <v/>
      </c>
      <c r="O572" s="119">
        <f t="shared" si="120"/>
        <v>0</v>
      </c>
      <c r="P572" s="119"/>
      <c r="Q572" s="120" t="str">
        <f t="shared" si="121"/>
        <v/>
      </c>
      <c r="R572" s="120" t="str">
        <f t="shared" si="122"/>
        <v/>
      </c>
      <c r="S572" s="119" t="str">
        <f t="shared" si="123"/>
        <v/>
      </c>
      <c r="T572" s="119" t="str">
        <f t="shared" si="124"/>
        <v/>
      </c>
      <c r="U572" s="119" t="str">
        <f t="shared" si="125"/>
        <v/>
      </c>
      <c r="V572" s="119"/>
      <c r="W572" s="140" t="str">
        <f t="shared" si="126"/>
        <v/>
      </c>
    </row>
    <row r="573" spans="1:23" s="58" customFormat="1" ht="45" x14ac:dyDescent="0.3">
      <c r="A573" s="124">
        <v>42543.7208680556</v>
      </c>
      <c r="B573" s="125">
        <v>2.4803240740740699E-2</v>
      </c>
      <c r="C573" s="126">
        <v>0.29999999998835802</v>
      </c>
      <c r="D573" s="117" t="s">
        <v>343</v>
      </c>
      <c r="E573" s="117" t="s">
        <v>50</v>
      </c>
      <c r="F573" s="142" t="s">
        <v>42</v>
      </c>
      <c r="G573" s="146" t="s">
        <v>416</v>
      </c>
      <c r="H573" s="134" t="str">
        <f t="shared" si="114"/>
        <v/>
      </c>
      <c r="I573" s="134" t="str">
        <f t="shared" si="115"/>
        <v>-</v>
      </c>
      <c r="J573" s="134" t="str">
        <f t="shared" si="116"/>
        <v/>
      </c>
      <c r="K573" s="119" t="str">
        <f t="shared" si="117"/>
        <v/>
      </c>
      <c r="L573" s="119" t="str">
        <f t="shared" si="118"/>
        <v/>
      </c>
      <c r="M573" s="119">
        <f t="shared" si="127"/>
        <v>0</v>
      </c>
      <c r="N573" s="120" t="str">
        <f t="shared" si="119"/>
        <v/>
      </c>
      <c r="O573" s="119">
        <f t="shared" si="120"/>
        <v>0</v>
      </c>
      <c r="P573" s="119"/>
      <c r="Q573" s="120" t="str">
        <f t="shared" si="121"/>
        <v/>
      </c>
      <c r="R573" s="120" t="str">
        <f t="shared" si="122"/>
        <v/>
      </c>
      <c r="S573" s="119" t="str">
        <f t="shared" si="123"/>
        <v/>
      </c>
      <c r="T573" s="119" t="str">
        <f t="shared" si="124"/>
        <v/>
      </c>
      <c r="U573" s="119" t="str">
        <f t="shared" si="125"/>
        <v/>
      </c>
      <c r="V573" s="119"/>
      <c r="W573" s="140" t="str">
        <f t="shared" si="126"/>
        <v/>
      </c>
    </row>
    <row r="574" spans="1:23" s="58" customFormat="1" ht="45" x14ac:dyDescent="0.3">
      <c r="A574" s="124">
        <v>42543.745671296303</v>
      </c>
      <c r="B574" s="125">
        <v>9.6504629629629607E-2</v>
      </c>
      <c r="C574" s="126">
        <v>225.10000000000599</v>
      </c>
      <c r="D574" s="117" t="s">
        <v>238</v>
      </c>
      <c r="E574" s="117" t="s">
        <v>48</v>
      </c>
      <c r="F574" s="142" t="s">
        <v>42</v>
      </c>
      <c r="G574" s="146" t="s">
        <v>415</v>
      </c>
      <c r="H574" s="134" t="str">
        <f t="shared" si="114"/>
        <v/>
      </c>
      <c r="I574" s="134" t="str">
        <f t="shared" si="115"/>
        <v>-</v>
      </c>
      <c r="J574" s="134" t="str">
        <f t="shared" si="116"/>
        <v/>
      </c>
      <c r="K574" s="119" t="str">
        <f t="shared" si="117"/>
        <v/>
      </c>
      <c r="L574" s="119" t="str">
        <f t="shared" si="118"/>
        <v/>
      </c>
      <c r="M574" s="119">
        <f t="shared" si="127"/>
        <v>0</v>
      </c>
      <c r="N574" s="120" t="str">
        <f t="shared" si="119"/>
        <v/>
      </c>
      <c r="O574" s="119">
        <f t="shared" si="120"/>
        <v>0</v>
      </c>
      <c r="P574" s="119"/>
      <c r="Q574" s="120" t="str">
        <f t="shared" si="121"/>
        <v/>
      </c>
      <c r="R574" s="120" t="str">
        <f t="shared" si="122"/>
        <v/>
      </c>
      <c r="S574" s="119" t="str">
        <f t="shared" si="123"/>
        <v/>
      </c>
      <c r="T574" s="119" t="str">
        <f t="shared" si="124"/>
        <v/>
      </c>
      <c r="U574" s="119" t="str">
        <f t="shared" si="125"/>
        <v/>
      </c>
      <c r="V574" s="119"/>
      <c r="W574" s="140" t="str">
        <f t="shared" si="126"/>
        <v/>
      </c>
    </row>
    <row r="575" spans="1:23" s="58" customFormat="1" ht="60" x14ac:dyDescent="0.3">
      <c r="A575" s="124">
        <v>42543.8421759259</v>
      </c>
      <c r="B575" s="125">
        <v>1.8217592592592601E-2</v>
      </c>
      <c r="C575" s="126">
        <v>0.100000000005821</v>
      </c>
      <c r="D575" s="117" t="s">
        <v>344</v>
      </c>
      <c r="E575" s="117" t="s">
        <v>50</v>
      </c>
      <c r="F575" s="142" t="s">
        <v>42</v>
      </c>
      <c r="G575" s="146" t="s">
        <v>416</v>
      </c>
      <c r="H575" s="134" t="str">
        <f t="shared" si="114"/>
        <v/>
      </c>
      <c r="I575" s="134" t="str">
        <f t="shared" si="115"/>
        <v>-</v>
      </c>
      <c r="J575" s="134" t="str">
        <f t="shared" si="116"/>
        <v/>
      </c>
      <c r="K575" s="119" t="str">
        <f t="shared" si="117"/>
        <v/>
      </c>
      <c r="L575" s="119" t="str">
        <f t="shared" si="118"/>
        <v/>
      </c>
      <c r="M575" s="119">
        <f t="shared" si="127"/>
        <v>0</v>
      </c>
      <c r="N575" s="120" t="str">
        <f t="shared" si="119"/>
        <v/>
      </c>
      <c r="O575" s="119">
        <f t="shared" si="120"/>
        <v>0</v>
      </c>
      <c r="P575" s="119"/>
      <c r="Q575" s="120" t="str">
        <f t="shared" si="121"/>
        <v/>
      </c>
      <c r="R575" s="120" t="str">
        <f t="shared" si="122"/>
        <v/>
      </c>
      <c r="S575" s="119" t="str">
        <f t="shared" si="123"/>
        <v/>
      </c>
      <c r="T575" s="119" t="str">
        <f t="shared" si="124"/>
        <v/>
      </c>
      <c r="U575" s="119" t="str">
        <f t="shared" si="125"/>
        <v/>
      </c>
      <c r="V575" s="119"/>
      <c r="W575" s="140" t="str">
        <f t="shared" si="126"/>
        <v/>
      </c>
    </row>
    <row r="576" spans="1:23" s="58" customFormat="1" ht="60" x14ac:dyDescent="0.3">
      <c r="A576" s="124">
        <v>42543.860393518502</v>
      </c>
      <c r="B576" s="125">
        <v>2.1296296296296302E-3</v>
      </c>
      <c r="C576" s="117" t="s">
        <v>42</v>
      </c>
      <c r="D576" s="117" t="s">
        <v>344</v>
      </c>
      <c r="E576" s="117" t="s">
        <v>44</v>
      </c>
      <c r="F576" s="142" t="s">
        <v>345</v>
      </c>
      <c r="G576" s="146" t="s">
        <v>537</v>
      </c>
      <c r="H576" s="134" t="str">
        <f t="shared" si="114"/>
        <v/>
      </c>
      <c r="I576" s="134" t="str">
        <f t="shared" si="115"/>
        <v>-</v>
      </c>
      <c r="J576" s="134" t="str">
        <f t="shared" si="116"/>
        <v/>
      </c>
      <c r="K576" s="119" t="str">
        <f t="shared" si="117"/>
        <v/>
      </c>
      <c r="L576" s="119" t="str">
        <f t="shared" si="118"/>
        <v/>
      </c>
      <c r="M576" s="119">
        <f t="shared" si="127"/>
        <v>0</v>
      </c>
      <c r="N576" s="120" t="str">
        <f t="shared" si="119"/>
        <v/>
      </c>
      <c r="O576" s="119">
        <f t="shared" si="120"/>
        <v>0</v>
      </c>
      <c r="P576" s="119"/>
      <c r="Q576" s="120" t="str">
        <f t="shared" si="121"/>
        <v/>
      </c>
      <c r="R576" s="120" t="str">
        <f t="shared" si="122"/>
        <v/>
      </c>
      <c r="S576" s="119" t="str">
        <f t="shared" si="123"/>
        <v/>
      </c>
      <c r="T576" s="119" t="str">
        <f t="shared" si="124"/>
        <v/>
      </c>
      <c r="U576" s="119" t="str">
        <f t="shared" si="125"/>
        <v/>
      </c>
      <c r="V576" s="119"/>
      <c r="W576" s="140" t="str">
        <f t="shared" si="126"/>
        <v/>
      </c>
    </row>
    <row r="577" spans="1:23" s="58" customFormat="1" ht="60" x14ac:dyDescent="0.3">
      <c r="A577" s="124">
        <v>42543.862523148098</v>
      </c>
      <c r="B577" s="125">
        <v>1.04166666666667E-4</v>
      </c>
      <c r="C577" s="117" t="s">
        <v>42</v>
      </c>
      <c r="D577" s="117" t="s">
        <v>344</v>
      </c>
      <c r="E577" s="117" t="s">
        <v>107</v>
      </c>
      <c r="F577" s="142" t="s">
        <v>342</v>
      </c>
      <c r="G577" s="146" t="s">
        <v>538</v>
      </c>
      <c r="H577" s="134" t="str">
        <f t="shared" si="114"/>
        <v/>
      </c>
      <c r="I577" s="134" t="str">
        <f t="shared" si="115"/>
        <v>-</v>
      </c>
      <c r="J577" s="134" t="str">
        <f t="shared" si="116"/>
        <v/>
      </c>
      <c r="K577" s="119" t="str">
        <f t="shared" si="117"/>
        <v/>
      </c>
      <c r="L577" s="119" t="str">
        <f t="shared" si="118"/>
        <v/>
      </c>
      <c r="M577" s="119">
        <f t="shared" si="127"/>
        <v>0</v>
      </c>
      <c r="N577" s="120" t="str">
        <f t="shared" si="119"/>
        <v/>
      </c>
      <c r="O577" s="119">
        <f t="shared" si="120"/>
        <v>0</v>
      </c>
      <c r="P577" s="119"/>
      <c r="Q577" s="120" t="str">
        <f t="shared" si="121"/>
        <v/>
      </c>
      <c r="R577" s="120" t="str">
        <f t="shared" si="122"/>
        <v/>
      </c>
      <c r="S577" s="119" t="str">
        <f t="shared" si="123"/>
        <v/>
      </c>
      <c r="T577" s="119" t="str">
        <f t="shared" si="124"/>
        <v/>
      </c>
      <c r="U577" s="119" t="str">
        <f t="shared" si="125"/>
        <v/>
      </c>
      <c r="V577" s="119"/>
      <c r="W577" s="140" t="str">
        <f t="shared" si="126"/>
        <v/>
      </c>
    </row>
    <row r="578" spans="1:23" s="58" customFormat="1" ht="180" x14ac:dyDescent="0.3">
      <c r="A578" s="124">
        <v>42543.862627314797</v>
      </c>
      <c r="B578" s="125">
        <v>3.3101851851851899E-3</v>
      </c>
      <c r="C578" s="117" t="s">
        <v>42</v>
      </c>
      <c r="D578" s="117" t="s">
        <v>344</v>
      </c>
      <c r="E578" s="117" t="s">
        <v>44</v>
      </c>
      <c r="F578" s="142" t="s">
        <v>346</v>
      </c>
      <c r="G578" s="146" t="s">
        <v>539</v>
      </c>
      <c r="H578" s="134" t="str">
        <f t="shared" si="114"/>
        <v/>
      </c>
      <c r="I578" s="134" t="str">
        <f t="shared" si="115"/>
        <v>-</v>
      </c>
      <c r="J578" s="134" t="str">
        <f t="shared" si="116"/>
        <v/>
      </c>
      <c r="K578" s="119" t="str">
        <f t="shared" si="117"/>
        <v/>
      </c>
      <c r="L578" s="119" t="str">
        <f t="shared" si="118"/>
        <v/>
      </c>
      <c r="M578" s="119">
        <f t="shared" si="127"/>
        <v>0</v>
      </c>
      <c r="N578" s="120" t="str">
        <f t="shared" si="119"/>
        <v/>
      </c>
      <c r="O578" s="119" t="str">
        <f t="shared" si="120"/>
        <v xml:space="preserve"> 9.4
</v>
      </c>
      <c r="P578" s="119"/>
      <c r="Q578" s="120" t="str">
        <f t="shared" si="121"/>
        <v/>
      </c>
      <c r="R578" s="120" t="str">
        <f t="shared" si="122"/>
        <v/>
      </c>
      <c r="S578" s="119" t="str">
        <f t="shared" si="123"/>
        <v/>
      </c>
      <c r="T578" s="119" t="str">
        <f t="shared" si="124"/>
        <v/>
      </c>
      <c r="U578" s="119" t="str">
        <f t="shared" si="125"/>
        <v/>
      </c>
      <c r="V578" s="119"/>
      <c r="W578" s="140" t="str">
        <f t="shared" si="126"/>
        <v/>
      </c>
    </row>
    <row r="579" spans="1:23" s="58" customFormat="1" ht="409.5" x14ac:dyDescent="0.3">
      <c r="A579" s="124">
        <v>42543.865937499999</v>
      </c>
      <c r="B579" s="125">
        <v>6.1689814814814802E-3</v>
      </c>
      <c r="C579" s="117" t="s">
        <v>42</v>
      </c>
      <c r="D579" s="117" t="s">
        <v>344</v>
      </c>
      <c r="E579" s="117" t="s">
        <v>78</v>
      </c>
      <c r="F579" s="142" t="s">
        <v>347</v>
      </c>
      <c r="G579" s="151" t="s">
        <v>540</v>
      </c>
      <c r="H579" s="134" t="str">
        <f t="shared" ref="H579:H642" si="128">IF(ISERROR(SEARCH("ATTENTE",$G579)),"",$B579)</f>
        <v/>
      </c>
      <c r="I579" s="134" t="str">
        <f t="shared" ref="I579:I642" si="129">IF(COUNTIF($G579,"*Formation*")+COUNTIF(G579,"*travail de cours*")+COUNTIF(G579,"*réunion*")+COUNTIF(G579,"*escorte routière*")+COUNTIF(G579,"*courte distance*")&gt;0,B579,"-")</f>
        <v>-</v>
      </c>
      <c r="J579" s="134" t="str">
        <f t="shared" ref="J579:J642" si="130">IF(ISERROR(SEARCH("superload: True",$G579)),"",$B579)</f>
        <v/>
      </c>
      <c r="K579" s="119" t="str">
        <f t="shared" ref="K579:K642" si="131">IF(ISERROR(SEARCH("Douane: True",$G579)),"",1)</f>
        <v/>
      </c>
      <c r="L579" s="119" t="str">
        <f t="shared" ref="L579:L642" si="132">IF(ISERROR(SEARCH("transport explosif",$G579)),"",1)</f>
        <v/>
      </c>
      <c r="M579" s="119">
        <f t="shared" si="127"/>
        <v>0</v>
      </c>
      <c r="N579" s="120" t="str">
        <f t="shared" ref="N579:N642" si="133">IF(ISERROR(SEARCH("TWIC: True",$G579)),"",1)</f>
        <v/>
      </c>
      <c r="O579" s="119" t="str">
        <f t="shared" ref="O579:O642" si="134">IFERROR(MID($G579,FIND("Largeur pi-po",$G579,1)+14,FIND("Longueur pi-po",$G579,1)-FIND("Largeur pi-po",$G579,1)-14),)</f>
        <v xml:space="preserve"> 9.4
</v>
      </c>
      <c r="P579" s="119"/>
      <c r="Q579" s="120" t="str">
        <f t="shared" ref="Q579:Q642" si="135">IF(ISERROR(SEARCH("Surdimensionné",$G579)),"",1)</f>
        <v/>
      </c>
      <c r="R579" s="120" t="str">
        <f t="shared" ref="R579:R642" si="136">IF(ISERROR(SEARCH("PRIME N.Y:True",$G579)),"",1)</f>
        <v/>
      </c>
      <c r="S579" s="119" t="str">
        <f t="shared" ref="S579:S642" si="137">IF(ISERROR(SEARCH("Journée non complète",$G579)),"",1)</f>
        <v/>
      </c>
      <c r="T579" s="119" t="str">
        <f t="shared" ref="T579:T642" si="138">IF(ISERROR(SEARCH("1 Journée compète semaine",$G579)),"",1)</f>
        <v/>
      </c>
      <c r="U579" s="119" t="str">
        <f t="shared" ref="U579:U642" si="139">IF(ISERROR(SEARCH("Fin de semaine",$G579)),"",1)</f>
        <v/>
      </c>
      <c r="V579" s="119"/>
      <c r="W579" s="140" t="str">
        <f t="shared" ref="W579:W642" si="140">IF(ISERROR(SEARCH("Voyage:Oversize",$G579)),"",C579)</f>
        <v/>
      </c>
    </row>
    <row r="580" spans="1:23" s="58" customFormat="1" ht="60" x14ac:dyDescent="0.3">
      <c r="A580" s="124">
        <v>42543.872106481504</v>
      </c>
      <c r="B580" s="125">
        <v>2.4305555555555601E-4</v>
      </c>
      <c r="C580" s="117" t="s">
        <v>42</v>
      </c>
      <c r="D580" s="117" t="s">
        <v>344</v>
      </c>
      <c r="E580" s="117" t="s">
        <v>56</v>
      </c>
      <c r="F580" s="142" t="s">
        <v>42</v>
      </c>
      <c r="G580" s="146" t="s">
        <v>418</v>
      </c>
      <c r="H580" s="134" t="str">
        <f t="shared" si="128"/>
        <v/>
      </c>
      <c r="I580" s="134" t="str">
        <f t="shared" si="129"/>
        <v>-</v>
      </c>
      <c r="J580" s="134" t="str">
        <f t="shared" si="130"/>
        <v/>
      </c>
      <c r="K580" s="119" t="str">
        <f t="shared" si="131"/>
        <v/>
      </c>
      <c r="L580" s="119" t="str">
        <f t="shared" si="132"/>
        <v/>
      </c>
      <c r="M580" s="119">
        <f t="shared" si="127"/>
        <v>0</v>
      </c>
      <c r="N580" s="120" t="str">
        <f t="shared" si="133"/>
        <v/>
      </c>
      <c r="O580" s="119">
        <f t="shared" si="134"/>
        <v>0</v>
      </c>
      <c r="P580" s="119"/>
      <c r="Q580" s="120" t="str">
        <f t="shared" si="135"/>
        <v/>
      </c>
      <c r="R580" s="120" t="str">
        <f t="shared" si="136"/>
        <v/>
      </c>
      <c r="S580" s="119" t="str">
        <f t="shared" si="137"/>
        <v/>
      </c>
      <c r="T580" s="119" t="str">
        <f t="shared" si="138"/>
        <v/>
      </c>
      <c r="U580" s="119" t="str">
        <f t="shared" si="139"/>
        <v/>
      </c>
      <c r="V580" s="119"/>
      <c r="W580" s="140" t="str">
        <f t="shared" si="140"/>
        <v/>
      </c>
    </row>
    <row r="581" spans="1:23" s="58" customFormat="1" ht="60" x14ac:dyDescent="0.3">
      <c r="A581" s="124">
        <v>42543.872349537</v>
      </c>
      <c r="B581" s="125">
        <v>0.12765046296296301</v>
      </c>
      <c r="C581" s="117" t="s">
        <v>42</v>
      </c>
      <c r="D581" s="117" t="s">
        <v>344</v>
      </c>
      <c r="E581" s="117" t="s">
        <v>76</v>
      </c>
      <c r="F581" s="142" t="s">
        <v>348</v>
      </c>
      <c r="G581" s="151" t="s">
        <v>541</v>
      </c>
      <c r="H581" s="134">
        <f t="shared" si="128"/>
        <v>0.12765046296296301</v>
      </c>
      <c r="I581" s="134" t="str">
        <f t="shared" si="129"/>
        <v>-</v>
      </c>
      <c r="J581" s="134" t="str">
        <f t="shared" si="130"/>
        <v/>
      </c>
      <c r="K581" s="119" t="str">
        <f t="shared" si="131"/>
        <v/>
      </c>
      <c r="L581" s="119" t="str">
        <f t="shared" si="132"/>
        <v/>
      </c>
      <c r="M581" s="119">
        <f t="shared" si="127"/>
        <v>0</v>
      </c>
      <c r="N581" s="120" t="str">
        <f t="shared" si="133"/>
        <v/>
      </c>
      <c r="O581" s="119">
        <f t="shared" si="134"/>
        <v>0</v>
      </c>
      <c r="P581" s="119"/>
      <c r="Q581" s="120">
        <f t="shared" si="135"/>
        <v>1</v>
      </c>
      <c r="R581" s="120" t="str">
        <f t="shared" si="136"/>
        <v/>
      </c>
      <c r="S581" s="119" t="str">
        <f t="shared" si="137"/>
        <v/>
      </c>
      <c r="T581" s="119" t="str">
        <f t="shared" si="138"/>
        <v/>
      </c>
      <c r="U581" s="119" t="str">
        <f t="shared" si="139"/>
        <v/>
      </c>
      <c r="V581" s="119"/>
      <c r="W581" s="140" t="str">
        <f t="shared" si="140"/>
        <v/>
      </c>
    </row>
    <row r="582" spans="1:23" s="58" customFormat="1" ht="18.75" x14ac:dyDescent="0.3">
      <c r="A582" s="127" t="s">
        <v>57</v>
      </c>
      <c r="B582" s="117" t="s">
        <v>57</v>
      </c>
      <c r="C582" s="117" t="s">
        <v>58</v>
      </c>
      <c r="D582" s="117"/>
      <c r="E582" s="117"/>
      <c r="F582" s="142"/>
      <c r="G582" s="146" t="s">
        <v>419</v>
      </c>
      <c r="H582" s="134" t="str">
        <f t="shared" si="128"/>
        <v/>
      </c>
      <c r="I582" s="134" t="str">
        <f t="shared" si="129"/>
        <v>-</v>
      </c>
      <c r="J582" s="134" t="str">
        <f t="shared" si="130"/>
        <v/>
      </c>
      <c r="K582" s="119" t="str">
        <f t="shared" si="131"/>
        <v/>
      </c>
      <c r="L582" s="119" t="str">
        <f t="shared" si="132"/>
        <v/>
      </c>
      <c r="M582" s="119">
        <f t="shared" si="127"/>
        <v>0</v>
      </c>
      <c r="N582" s="120" t="str">
        <f t="shared" si="133"/>
        <v/>
      </c>
      <c r="O582" s="119">
        <f t="shared" si="134"/>
        <v>0</v>
      </c>
      <c r="P582" s="119"/>
      <c r="Q582" s="120" t="str">
        <f t="shared" si="135"/>
        <v/>
      </c>
      <c r="R582" s="120" t="str">
        <f t="shared" si="136"/>
        <v/>
      </c>
      <c r="S582" s="119" t="str">
        <f t="shared" si="137"/>
        <v/>
      </c>
      <c r="T582" s="119" t="str">
        <f t="shared" si="138"/>
        <v/>
      </c>
      <c r="U582" s="119" t="str">
        <f t="shared" si="139"/>
        <v/>
      </c>
      <c r="V582" s="119"/>
      <c r="W582" s="140" t="str">
        <f t="shared" si="140"/>
        <v/>
      </c>
    </row>
    <row r="583" spans="1:23" s="58" customFormat="1" ht="60" x14ac:dyDescent="0.3">
      <c r="A583" s="122">
        <v>42544.261388888903</v>
      </c>
      <c r="B583" s="123"/>
      <c r="C583" s="123"/>
      <c r="D583" s="123" t="s">
        <v>344</v>
      </c>
      <c r="E583" s="123" t="s">
        <v>41</v>
      </c>
      <c r="F583" s="143" t="s">
        <v>42</v>
      </c>
      <c r="G583" s="146" t="s">
        <v>411</v>
      </c>
      <c r="H583" s="134" t="str">
        <f t="shared" si="128"/>
        <v/>
      </c>
      <c r="I583" s="134" t="str">
        <f t="shared" si="129"/>
        <v>-</v>
      </c>
      <c r="J583" s="134" t="str">
        <f t="shared" si="130"/>
        <v/>
      </c>
      <c r="K583" s="119" t="str">
        <f t="shared" si="131"/>
        <v/>
      </c>
      <c r="L583" s="119" t="str">
        <f t="shared" si="132"/>
        <v/>
      </c>
      <c r="M583" s="119">
        <f t="shared" si="127"/>
        <v>0</v>
      </c>
      <c r="N583" s="120" t="str">
        <f t="shared" si="133"/>
        <v/>
      </c>
      <c r="O583" s="119">
        <f t="shared" si="134"/>
        <v>0</v>
      </c>
      <c r="P583" s="119"/>
      <c r="Q583" s="120" t="str">
        <f t="shared" si="135"/>
        <v/>
      </c>
      <c r="R583" s="120" t="str">
        <f t="shared" si="136"/>
        <v/>
      </c>
      <c r="S583" s="119" t="str">
        <f t="shared" si="137"/>
        <v/>
      </c>
      <c r="T583" s="119" t="str">
        <f t="shared" si="138"/>
        <v/>
      </c>
      <c r="U583" s="119" t="str">
        <f t="shared" si="139"/>
        <v/>
      </c>
      <c r="V583" s="119"/>
      <c r="W583" s="140" t="str">
        <f t="shared" si="140"/>
        <v/>
      </c>
    </row>
    <row r="584" spans="1:23" s="58" customFormat="1" ht="60" x14ac:dyDescent="0.3">
      <c r="A584" s="124">
        <v>42544.290567129603</v>
      </c>
      <c r="B584" s="125">
        <v>5.32407407407407E-4</v>
      </c>
      <c r="C584" s="117" t="s">
        <v>42</v>
      </c>
      <c r="D584" s="117" t="s">
        <v>344</v>
      </c>
      <c r="E584" s="117" t="s">
        <v>44</v>
      </c>
      <c r="F584" s="142" t="s">
        <v>345</v>
      </c>
      <c r="G584" s="146" t="s">
        <v>537</v>
      </c>
      <c r="H584" s="134" t="str">
        <f t="shared" si="128"/>
        <v/>
      </c>
      <c r="I584" s="134" t="str">
        <f t="shared" si="129"/>
        <v>-</v>
      </c>
      <c r="J584" s="134" t="str">
        <f t="shared" si="130"/>
        <v/>
      </c>
      <c r="K584" s="119" t="str">
        <f t="shared" si="131"/>
        <v/>
      </c>
      <c r="L584" s="119" t="str">
        <f t="shared" si="132"/>
        <v/>
      </c>
      <c r="M584" s="119">
        <f t="shared" si="127"/>
        <v>0</v>
      </c>
      <c r="N584" s="120" t="str">
        <f t="shared" si="133"/>
        <v/>
      </c>
      <c r="O584" s="119">
        <f t="shared" si="134"/>
        <v>0</v>
      </c>
      <c r="P584" s="119"/>
      <c r="Q584" s="120" t="str">
        <f t="shared" si="135"/>
        <v/>
      </c>
      <c r="R584" s="120" t="str">
        <f t="shared" si="136"/>
        <v/>
      </c>
      <c r="S584" s="119" t="str">
        <f t="shared" si="137"/>
        <v/>
      </c>
      <c r="T584" s="119" t="str">
        <f t="shared" si="138"/>
        <v/>
      </c>
      <c r="U584" s="119" t="str">
        <f t="shared" si="139"/>
        <v/>
      </c>
      <c r="V584" s="119"/>
      <c r="W584" s="140" t="str">
        <f t="shared" si="140"/>
        <v/>
      </c>
    </row>
    <row r="585" spans="1:23" s="58" customFormat="1" ht="60" x14ac:dyDescent="0.3">
      <c r="A585" s="124">
        <v>42544.291099536997</v>
      </c>
      <c r="B585" s="125">
        <v>1.15740740740741E-4</v>
      </c>
      <c r="C585" s="117" t="s">
        <v>42</v>
      </c>
      <c r="D585" s="117" t="s">
        <v>344</v>
      </c>
      <c r="E585" s="117" t="s">
        <v>46</v>
      </c>
      <c r="F585" s="142" t="s">
        <v>326</v>
      </c>
      <c r="G585" s="146" t="s">
        <v>523</v>
      </c>
      <c r="H585" s="134" t="str">
        <f t="shared" si="128"/>
        <v/>
      </c>
      <c r="I585" s="134" t="str">
        <f t="shared" si="129"/>
        <v>-</v>
      </c>
      <c r="J585" s="134" t="str">
        <f t="shared" si="130"/>
        <v/>
      </c>
      <c r="K585" s="119" t="str">
        <f t="shared" si="131"/>
        <v/>
      </c>
      <c r="L585" s="119" t="str">
        <f t="shared" si="132"/>
        <v/>
      </c>
      <c r="M585" s="119">
        <f t="shared" si="127"/>
        <v>0</v>
      </c>
      <c r="N585" s="120" t="str">
        <f t="shared" si="133"/>
        <v/>
      </c>
      <c r="O585" s="119">
        <f t="shared" si="134"/>
        <v>0</v>
      </c>
      <c r="P585" s="119"/>
      <c r="Q585" s="120" t="str">
        <f t="shared" si="135"/>
        <v/>
      </c>
      <c r="R585" s="120" t="str">
        <f t="shared" si="136"/>
        <v/>
      </c>
      <c r="S585" s="119" t="str">
        <f t="shared" si="137"/>
        <v/>
      </c>
      <c r="T585" s="119" t="str">
        <f t="shared" si="138"/>
        <v/>
      </c>
      <c r="U585" s="119" t="str">
        <f t="shared" si="139"/>
        <v/>
      </c>
      <c r="V585" s="119"/>
      <c r="W585" s="140" t="str">
        <f t="shared" si="140"/>
        <v/>
      </c>
    </row>
    <row r="586" spans="1:23" s="58" customFormat="1" ht="60" x14ac:dyDescent="0.3">
      <c r="A586" s="124">
        <v>42544.291215277801</v>
      </c>
      <c r="B586" s="125">
        <v>7.6273148148148203E-3</v>
      </c>
      <c r="C586" s="117" t="s">
        <v>42</v>
      </c>
      <c r="D586" s="117" t="s">
        <v>344</v>
      </c>
      <c r="E586" s="117" t="s">
        <v>46</v>
      </c>
      <c r="F586" s="142" t="s">
        <v>345</v>
      </c>
      <c r="G586" s="146" t="s">
        <v>542</v>
      </c>
      <c r="H586" s="134" t="str">
        <f t="shared" si="128"/>
        <v/>
      </c>
      <c r="I586" s="134" t="str">
        <f t="shared" si="129"/>
        <v>-</v>
      </c>
      <c r="J586" s="134" t="str">
        <f t="shared" si="130"/>
        <v/>
      </c>
      <c r="K586" s="119" t="str">
        <f t="shared" si="131"/>
        <v/>
      </c>
      <c r="L586" s="119" t="str">
        <f t="shared" si="132"/>
        <v/>
      </c>
      <c r="M586" s="119">
        <f t="shared" si="127"/>
        <v>0</v>
      </c>
      <c r="N586" s="120" t="str">
        <f t="shared" si="133"/>
        <v/>
      </c>
      <c r="O586" s="119">
        <f t="shared" si="134"/>
        <v>0</v>
      </c>
      <c r="P586" s="119"/>
      <c r="Q586" s="120" t="str">
        <f t="shared" si="135"/>
        <v/>
      </c>
      <c r="R586" s="120" t="str">
        <f t="shared" si="136"/>
        <v/>
      </c>
      <c r="S586" s="119" t="str">
        <f t="shared" si="137"/>
        <v/>
      </c>
      <c r="T586" s="119" t="str">
        <f t="shared" si="138"/>
        <v/>
      </c>
      <c r="U586" s="119" t="str">
        <f t="shared" si="139"/>
        <v/>
      </c>
      <c r="V586" s="119"/>
      <c r="W586" s="140" t="str">
        <f t="shared" si="140"/>
        <v/>
      </c>
    </row>
    <row r="587" spans="1:23" s="58" customFormat="1" ht="60" x14ac:dyDescent="0.3">
      <c r="A587" s="124">
        <v>42544.298842592601</v>
      </c>
      <c r="B587" s="125">
        <v>3.8692129629629597E-2</v>
      </c>
      <c r="C587" s="126">
        <v>0.29999999998835802</v>
      </c>
      <c r="D587" s="117" t="s">
        <v>344</v>
      </c>
      <c r="E587" s="117" t="s">
        <v>50</v>
      </c>
      <c r="F587" s="142" t="s">
        <v>42</v>
      </c>
      <c r="G587" s="146" t="s">
        <v>416</v>
      </c>
      <c r="H587" s="134" t="str">
        <f t="shared" si="128"/>
        <v/>
      </c>
      <c r="I587" s="134" t="str">
        <f t="shared" si="129"/>
        <v>-</v>
      </c>
      <c r="J587" s="134" t="str">
        <f t="shared" si="130"/>
        <v/>
      </c>
      <c r="K587" s="119" t="str">
        <f t="shared" si="131"/>
        <v/>
      </c>
      <c r="L587" s="119" t="str">
        <f t="shared" si="132"/>
        <v/>
      </c>
      <c r="M587" s="119">
        <f t="shared" si="127"/>
        <v>0</v>
      </c>
      <c r="N587" s="120" t="str">
        <f t="shared" si="133"/>
        <v/>
      </c>
      <c r="O587" s="119">
        <f t="shared" si="134"/>
        <v>0</v>
      </c>
      <c r="P587" s="119"/>
      <c r="Q587" s="120" t="str">
        <f t="shared" si="135"/>
        <v/>
      </c>
      <c r="R587" s="120" t="str">
        <f t="shared" si="136"/>
        <v/>
      </c>
      <c r="S587" s="119" t="str">
        <f t="shared" si="137"/>
        <v/>
      </c>
      <c r="T587" s="119" t="str">
        <f t="shared" si="138"/>
        <v/>
      </c>
      <c r="U587" s="119" t="str">
        <f t="shared" si="139"/>
        <v/>
      </c>
      <c r="V587" s="119"/>
      <c r="W587" s="140" t="str">
        <f t="shared" si="140"/>
        <v/>
      </c>
    </row>
    <row r="588" spans="1:23" s="58" customFormat="1" ht="60" x14ac:dyDescent="0.3">
      <c r="A588" s="124">
        <v>42544.337534722203</v>
      </c>
      <c r="B588" s="125">
        <v>0.124594907407407</v>
      </c>
      <c r="C588" s="126">
        <v>292.70000000001198</v>
      </c>
      <c r="D588" s="117" t="s">
        <v>344</v>
      </c>
      <c r="E588" s="117" t="s">
        <v>48</v>
      </c>
      <c r="F588" s="142" t="s">
        <v>42</v>
      </c>
      <c r="G588" s="146" t="s">
        <v>415</v>
      </c>
      <c r="H588" s="134" t="str">
        <f t="shared" si="128"/>
        <v/>
      </c>
      <c r="I588" s="134" t="str">
        <f t="shared" si="129"/>
        <v>-</v>
      </c>
      <c r="J588" s="134" t="str">
        <f t="shared" si="130"/>
        <v/>
      </c>
      <c r="K588" s="119" t="str">
        <f t="shared" si="131"/>
        <v/>
      </c>
      <c r="L588" s="119" t="str">
        <f t="shared" si="132"/>
        <v/>
      </c>
      <c r="M588" s="119">
        <f t="shared" si="127"/>
        <v>0</v>
      </c>
      <c r="N588" s="120" t="str">
        <f t="shared" si="133"/>
        <v/>
      </c>
      <c r="O588" s="119">
        <f t="shared" si="134"/>
        <v>0</v>
      </c>
      <c r="P588" s="119"/>
      <c r="Q588" s="120" t="str">
        <f t="shared" si="135"/>
        <v/>
      </c>
      <c r="R588" s="120" t="str">
        <f t="shared" si="136"/>
        <v/>
      </c>
      <c r="S588" s="119" t="str">
        <f t="shared" si="137"/>
        <v/>
      </c>
      <c r="T588" s="119" t="str">
        <f t="shared" si="138"/>
        <v/>
      </c>
      <c r="U588" s="119" t="str">
        <f t="shared" si="139"/>
        <v/>
      </c>
      <c r="V588" s="119"/>
      <c r="W588" s="140" t="str">
        <f t="shared" si="140"/>
        <v/>
      </c>
    </row>
    <row r="589" spans="1:23" s="58" customFormat="1" ht="60" x14ac:dyDescent="0.3">
      <c r="A589" s="124">
        <v>42544.462129629603</v>
      </c>
      <c r="B589" s="125">
        <v>2.32638888888889E-3</v>
      </c>
      <c r="C589" s="117" t="s">
        <v>42</v>
      </c>
      <c r="D589" s="117" t="s">
        <v>253</v>
      </c>
      <c r="E589" s="117" t="s">
        <v>51</v>
      </c>
      <c r="F589" s="142" t="s">
        <v>42</v>
      </c>
      <c r="G589" s="146" t="s">
        <v>417</v>
      </c>
      <c r="H589" s="134" t="str">
        <f t="shared" si="128"/>
        <v/>
      </c>
      <c r="I589" s="134" t="str">
        <f t="shared" si="129"/>
        <v>-</v>
      </c>
      <c r="J589" s="134" t="str">
        <f t="shared" si="130"/>
        <v/>
      </c>
      <c r="K589" s="119" t="str">
        <f t="shared" si="131"/>
        <v/>
      </c>
      <c r="L589" s="119" t="str">
        <f t="shared" si="132"/>
        <v/>
      </c>
      <c r="M589" s="119">
        <f t="shared" si="127"/>
        <v>0</v>
      </c>
      <c r="N589" s="120" t="str">
        <f t="shared" si="133"/>
        <v/>
      </c>
      <c r="O589" s="119">
        <f t="shared" si="134"/>
        <v>0</v>
      </c>
      <c r="P589" s="119"/>
      <c r="Q589" s="120" t="str">
        <f t="shared" si="135"/>
        <v/>
      </c>
      <c r="R589" s="120" t="str">
        <f t="shared" si="136"/>
        <v/>
      </c>
      <c r="S589" s="119" t="str">
        <f t="shared" si="137"/>
        <v/>
      </c>
      <c r="T589" s="119" t="str">
        <f t="shared" si="138"/>
        <v/>
      </c>
      <c r="U589" s="119" t="str">
        <f t="shared" si="139"/>
        <v/>
      </c>
      <c r="V589" s="119"/>
      <c r="W589" s="140" t="str">
        <f t="shared" si="140"/>
        <v/>
      </c>
    </row>
    <row r="590" spans="1:23" s="58" customFormat="1" ht="60" x14ac:dyDescent="0.3">
      <c r="A590" s="124">
        <v>42544.464456018497</v>
      </c>
      <c r="B590" s="125">
        <v>1.74537037037037E-2</v>
      </c>
      <c r="C590" s="126">
        <v>0.100000000005821</v>
      </c>
      <c r="D590" s="117" t="s">
        <v>253</v>
      </c>
      <c r="E590" s="117" t="s">
        <v>50</v>
      </c>
      <c r="F590" s="142" t="s">
        <v>42</v>
      </c>
      <c r="G590" s="146" t="s">
        <v>416</v>
      </c>
      <c r="H590" s="134" t="str">
        <f t="shared" si="128"/>
        <v/>
      </c>
      <c r="I590" s="134" t="str">
        <f t="shared" si="129"/>
        <v>-</v>
      </c>
      <c r="J590" s="134" t="str">
        <f t="shared" si="130"/>
        <v/>
      </c>
      <c r="K590" s="119" t="str">
        <f t="shared" si="131"/>
        <v/>
      </c>
      <c r="L590" s="119" t="str">
        <f t="shared" si="132"/>
        <v/>
      </c>
      <c r="M590" s="119">
        <f t="shared" si="127"/>
        <v>0</v>
      </c>
      <c r="N590" s="120" t="str">
        <f t="shared" si="133"/>
        <v/>
      </c>
      <c r="O590" s="119">
        <f t="shared" si="134"/>
        <v>0</v>
      </c>
      <c r="P590" s="119"/>
      <c r="Q590" s="120" t="str">
        <f t="shared" si="135"/>
        <v/>
      </c>
      <c r="R590" s="120" t="str">
        <f t="shared" si="136"/>
        <v/>
      </c>
      <c r="S590" s="119" t="str">
        <f t="shared" si="137"/>
        <v/>
      </c>
      <c r="T590" s="119" t="str">
        <f t="shared" si="138"/>
        <v/>
      </c>
      <c r="U590" s="119" t="str">
        <f t="shared" si="139"/>
        <v/>
      </c>
      <c r="V590" s="119"/>
      <c r="W590" s="140" t="str">
        <f t="shared" si="140"/>
        <v/>
      </c>
    </row>
    <row r="591" spans="1:23" s="58" customFormat="1" ht="60" x14ac:dyDescent="0.3">
      <c r="A591" s="124">
        <v>42544.481909722199</v>
      </c>
      <c r="B591" s="125">
        <v>8.3321759259259304E-2</v>
      </c>
      <c r="C591" s="126">
        <v>177</v>
      </c>
      <c r="D591" s="117" t="s">
        <v>253</v>
      </c>
      <c r="E591" s="117" t="s">
        <v>48</v>
      </c>
      <c r="F591" s="142" t="s">
        <v>42</v>
      </c>
      <c r="G591" s="146" t="s">
        <v>415</v>
      </c>
      <c r="H591" s="134" t="str">
        <f t="shared" si="128"/>
        <v/>
      </c>
      <c r="I591" s="134" t="str">
        <f t="shared" si="129"/>
        <v>-</v>
      </c>
      <c r="J591" s="134" t="str">
        <f t="shared" si="130"/>
        <v/>
      </c>
      <c r="K591" s="119" t="str">
        <f t="shared" si="131"/>
        <v/>
      </c>
      <c r="L591" s="119" t="str">
        <f t="shared" si="132"/>
        <v/>
      </c>
      <c r="M591" s="119">
        <f t="shared" si="127"/>
        <v>0</v>
      </c>
      <c r="N591" s="120" t="str">
        <f t="shared" si="133"/>
        <v/>
      </c>
      <c r="O591" s="119">
        <f t="shared" si="134"/>
        <v>0</v>
      </c>
      <c r="P591" s="119"/>
      <c r="Q591" s="120" t="str">
        <f t="shared" si="135"/>
        <v/>
      </c>
      <c r="R591" s="120" t="str">
        <f t="shared" si="136"/>
        <v/>
      </c>
      <c r="S591" s="119" t="str">
        <f t="shared" si="137"/>
        <v/>
      </c>
      <c r="T591" s="119" t="str">
        <f t="shared" si="138"/>
        <v/>
      </c>
      <c r="U591" s="119" t="str">
        <f t="shared" si="139"/>
        <v/>
      </c>
      <c r="V591" s="119"/>
      <c r="W591" s="140" t="str">
        <f t="shared" si="140"/>
        <v/>
      </c>
    </row>
    <row r="592" spans="1:23" s="58" customFormat="1" ht="60" x14ac:dyDescent="0.3">
      <c r="A592" s="124">
        <v>42544.565231481502</v>
      </c>
      <c r="B592" s="125">
        <v>2.2453703703703698E-3</v>
      </c>
      <c r="C592" s="117" t="s">
        <v>42</v>
      </c>
      <c r="D592" s="117" t="s">
        <v>349</v>
      </c>
      <c r="E592" s="117" t="s">
        <v>51</v>
      </c>
      <c r="F592" s="142" t="s">
        <v>42</v>
      </c>
      <c r="G592" s="146" t="s">
        <v>417</v>
      </c>
      <c r="H592" s="134" t="str">
        <f t="shared" si="128"/>
        <v/>
      </c>
      <c r="I592" s="134" t="str">
        <f t="shared" si="129"/>
        <v>-</v>
      </c>
      <c r="J592" s="134" t="str">
        <f t="shared" si="130"/>
        <v/>
      </c>
      <c r="K592" s="119" t="str">
        <f t="shared" si="131"/>
        <v/>
      </c>
      <c r="L592" s="119" t="str">
        <f t="shared" si="132"/>
        <v/>
      </c>
      <c r="M592" s="119">
        <f t="shared" si="127"/>
        <v>0</v>
      </c>
      <c r="N592" s="120" t="str">
        <f t="shared" si="133"/>
        <v/>
      </c>
      <c r="O592" s="119">
        <f t="shared" si="134"/>
        <v>0</v>
      </c>
      <c r="P592" s="119"/>
      <c r="Q592" s="120" t="str">
        <f t="shared" si="135"/>
        <v/>
      </c>
      <c r="R592" s="120" t="str">
        <f t="shared" si="136"/>
        <v/>
      </c>
      <c r="S592" s="119" t="str">
        <f t="shared" si="137"/>
        <v/>
      </c>
      <c r="T592" s="119" t="str">
        <f t="shared" si="138"/>
        <v/>
      </c>
      <c r="U592" s="119" t="str">
        <f t="shared" si="139"/>
        <v/>
      </c>
      <c r="V592" s="119"/>
      <c r="W592" s="140" t="str">
        <f t="shared" si="140"/>
        <v/>
      </c>
    </row>
    <row r="593" spans="1:23" s="58" customFormat="1" ht="60" x14ac:dyDescent="0.3">
      <c r="A593" s="124">
        <v>42544.567476851902</v>
      </c>
      <c r="B593" s="125">
        <v>1.66203703703704E-2</v>
      </c>
      <c r="C593" s="117" t="s">
        <v>42</v>
      </c>
      <c r="D593" s="117" t="s">
        <v>349</v>
      </c>
      <c r="E593" s="117" t="s">
        <v>50</v>
      </c>
      <c r="F593" s="142" t="s">
        <v>42</v>
      </c>
      <c r="G593" s="146" t="s">
        <v>416</v>
      </c>
      <c r="H593" s="134" t="str">
        <f t="shared" si="128"/>
        <v/>
      </c>
      <c r="I593" s="134" t="str">
        <f t="shared" si="129"/>
        <v>-</v>
      </c>
      <c r="J593" s="134" t="str">
        <f t="shared" si="130"/>
        <v/>
      </c>
      <c r="K593" s="119" t="str">
        <f t="shared" si="131"/>
        <v/>
      </c>
      <c r="L593" s="119" t="str">
        <f t="shared" si="132"/>
        <v/>
      </c>
      <c r="M593" s="119">
        <f t="shared" si="127"/>
        <v>0</v>
      </c>
      <c r="N593" s="120" t="str">
        <f t="shared" si="133"/>
        <v/>
      </c>
      <c r="O593" s="119">
        <f t="shared" si="134"/>
        <v>0</v>
      </c>
      <c r="P593" s="119"/>
      <c r="Q593" s="120" t="str">
        <f t="shared" si="135"/>
        <v/>
      </c>
      <c r="R593" s="120" t="str">
        <f t="shared" si="136"/>
        <v/>
      </c>
      <c r="S593" s="119" t="str">
        <f t="shared" si="137"/>
        <v/>
      </c>
      <c r="T593" s="119" t="str">
        <f t="shared" si="138"/>
        <v/>
      </c>
      <c r="U593" s="119" t="str">
        <f t="shared" si="139"/>
        <v/>
      </c>
      <c r="V593" s="119"/>
      <c r="W593" s="140" t="str">
        <f t="shared" si="140"/>
        <v/>
      </c>
    </row>
    <row r="594" spans="1:23" s="58" customFormat="1" ht="60" x14ac:dyDescent="0.3">
      <c r="A594" s="124">
        <v>42544.584097222199</v>
      </c>
      <c r="B594" s="125">
        <v>8.7754629629629599E-2</v>
      </c>
      <c r="C594" s="126">
        <v>173.69999999998299</v>
      </c>
      <c r="D594" s="117" t="s">
        <v>349</v>
      </c>
      <c r="E594" s="117" t="s">
        <v>48</v>
      </c>
      <c r="F594" s="142" t="s">
        <v>42</v>
      </c>
      <c r="G594" s="146" t="s">
        <v>415</v>
      </c>
      <c r="H594" s="134" t="str">
        <f t="shared" si="128"/>
        <v/>
      </c>
      <c r="I594" s="134" t="str">
        <f t="shared" si="129"/>
        <v>-</v>
      </c>
      <c r="J594" s="134" t="str">
        <f t="shared" si="130"/>
        <v/>
      </c>
      <c r="K594" s="119" t="str">
        <f t="shared" si="131"/>
        <v/>
      </c>
      <c r="L594" s="119" t="str">
        <f t="shared" si="132"/>
        <v/>
      </c>
      <c r="M594" s="119">
        <f t="shared" si="127"/>
        <v>0</v>
      </c>
      <c r="N594" s="120" t="str">
        <f t="shared" si="133"/>
        <v/>
      </c>
      <c r="O594" s="119">
        <f t="shared" si="134"/>
        <v>0</v>
      </c>
      <c r="P594" s="119"/>
      <c r="Q594" s="120" t="str">
        <f t="shared" si="135"/>
        <v/>
      </c>
      <c r="R594" s="120" t="str">
        <f t="shared" si="136"/>
        <v/>
      </c>
      <c r="S594" s="119" t="str">
        <f t="shared" si="137"/>
        <v/>
      </c>
      <c r="T594" s="119" t="str">
        <f t="shared" si="138"/>
        <v/>
      </c>
      <c r="U594" s="119" t="str">
        <f t="shared" si="139"/>
        <v/>
      </c>
      <c r="V594" s="119"/>
      <c r="W594" s="140" t="str">
        <f t="shared" si="140"/>
        <v/>
      </c>
    </row>
    <row r="595" spans="1:23" s="58" customFormat="1" ht="60" x14ac:dyDescent="0.3">
      <c r="A595" s="124">
        <v>42544.671851851897</v>
      </c>
      <c r="B595" s="125">
        <v>5.2025462962963002E-2</v>
      </c>
      <c r="C595" s="126">
        <v>0.200000000011642</v>
      </c>
      <c r="D595" s="117" t="s">
        <v>350</v>
      </c>
      <c r="E595" s="117" t="s">
        <v>50</v>
      </c>
      <c r="F595" s="142" t="s">
        <v>42</v>
      </c>
      <c r="G595" s="146" t="s">
        <v>416</v>
      </c>
      <c r="H595" s="134" t="str">
        <f t="shared" si="128"/>
        <v/>
      </c>
      <c r="I595" s="134" t="str">
        <f t="shared" si="129"/>
        <v>-</v>
      </c>
      <c r="J595" s="134" t="str">
        <f t="shared" si="130"/>
        <v/>
      </c>
      <c r="K595" s="119" t="str">
        <f t="shared" si="131"/>
        <v/>
      </c>
      <c r="L595" s="119" t="str">
        <f t="shared" si="132"/>
        <v/>
      </c>
      <c r="M595" s="119">
        <f t="shared" si="127"/>
        <v>0</v>
      </c>
      <c r="N595" s="120" t="str">
        <f t="shared" si="133"/>
        <v/>
      </c>
      <c r="O595" s="119">
        <f t="shared" si="134"/>
        <v>0</v>
      </c>
      <c r="P595" s="119"/>
      <c r="Q595" s="120" t="str">
        <f t="shared" si="135"/>
        <v/>
      </c>
      <c r="R595" s="120" t="str">
        <f t="shared" si="136"/>
        <v/>
      </c>
      <c r="S595" s="119" t="str">
        <f t="shared" si="137"/>
        <v/>
      </c>
      <c r="T595" s="119" t="str">
        <f t="shared" si="138"/>
        <v/>
      </c>
      <c r="U595" s="119" t="str">
        <f t="shared" si="139"/>
        <v/>
      </c>
      <c r="V595" s="119"/>
      <c r="W595" s="140" t="str">
        <f t="shared" si="140"/>
        <v/>
      </c>
    </row>
    <row r="596" spans="1:23" s="58" customFormat="1" ht="120" x14ac:dyDescent="0.3">
      <c r="A596" s="124">
        <v>42544.723877314798</v>
      </c>
      <c r="B596" s="125">
        <v>3.0497685185185201E-2</v>
      </c>
      <c r="C596" s="126">
        <v>0.69999999998253803</v>
      </c>
      <c r="D596" s="117" t="s">
        <v>351</v>
      </c>
      <c r="E596" s="117" t="s">
        <v>63</v>
      </c>
      <c r="F596" s="142" t="s">
        <v>352</v>
      </c>
      <c r="G596" s="151" t="s">
        <v>543</v>
      </c>
      <c r="H596" s="134" t="str">
        <f t="shared" si="128"/>
        <v/>
      </c>
      <c r="I596" s="134" t="str">
        <f t="shared" si="129"/>
        <v>-</v>
      </c>
      <c r="J596" s="134" t="str">
        <f t="shared" si="130"/>
        <v/>
      </c>
      <c r="K596" s="119" t="str">
        <f t="shared" si="131"/>
        <v/>
      </c>
      <c r="L596" s="119" t="str">
        <f t="shared" si="132"/>
        <v/>
      </c>
      <c r="M596" s="119">
        <f t="shared" si="127"/>
        <v>1</v>
      </c>
      <c r="N596" s="120" t="str">
        <f t="shared" si="133"/>
        <v/>
      </c>
      <c r="O596" s="119">
        <f t="shared" si="134"/>
        <v>0</v>
      </c>
      <c r="P596" s="119"/>
      <c r="Q596" s="120" t="str">
        <f t="shared" si="135"/>
        <v/>
      </c>
      <c r="R596" s="120" t="str">
        <f t="shared" si="136"/>
        <v/>
      </c>
      <c r="S596" s="119" t="str">
        <f t="shared" si="137"/>
        <v/>
      </c>
      <c r="T596" s="119" t="str">
        <f t="shared" si="138"/>
        <v/>
      </c>
      <c r="U596" s="119" t="str">
        <f t="shared" si="139"/>
        <v/>
      </c>
      <c r="V596" s="119"/>
      <c r="W596" s="140" t="str">
        <f t="shared" si="140"/>
        <v/>
      </c>
    </row>
    <row r="597" spans="1:23" s="58" customFormat="1" ht="105" x14ac:dyDescent="0.3">
      <c r="A597" s="124">
        <v>42544.754374999997</v>
      </c>
      <c r="B597" s="125">
        <v>1.2824074074074101E-2</v>
      </c>
      <c r="C597" s="117" t="s">
        <v>42</v>
      </c>
      <c r="D597" s="117" t="s">
        <v>353</v>
      </c>
      <c r="E597" s="117" t="s">
        <v>67</v>
      </c>
      <c r="F597" s="142" t="s">
        <v>354</v>
      </c>
      <c r="G597" s="151" t="s">
        <v>544</v>
      </c>
      <c r="H597" s="134" t="str">
        <f t="shared" si="128"/>
        <v/>
      </c>
      <c r="I597" s="134" t="str">
        <f t="shared" si="129"/>
        <v>-</v>
      </c>
      <c r="J597" s="134" t="str">
        <f t="shared" si="130"/>
        <v/>
      </c>
      <c r="K597" s="119" t="str">
        <f t="shared" si="131"/>
        <v/>
      </c>
      <c r="L597" s="119" t="str">
        <f t="shared" si="132"/>
        <v/>
      </c>
      <c r="M597" s="119">
        <f t="shared" si="127"/>
        <v>1</v>
      </c>
      <c r="N597" s="120" t="str">
        <f t="shared" si="133"/>
        <v/>
      </c>
      <c r="O597" s="119">
        <f t="shared" si="134"/>
        <v>0</v>
      </c>
      <c r="P597" s="119"/>
      <c r="Q597" s="120" t="str">
        <f t="shared" si="135"/>
        <v/>
      </c>
      <c r="R597" s="120" t="str">
        <f t="shared" si="136"/>
        <v/>
      </c>
      <c r="S597" s="119" t="str">
        <f t="shared" si="137"/>
        <v/>
      </c>
      <c r="T597" s="119" t="str">
        <f t="shared" si="138"/>
        <v/>
      </c>
      <c r="U597" s="119" t="str">
        <f t="shared" si="139"/>
        <v/>
      </c>
      <c r="V597" s="119"/>
      <c r="W597" s="140" t="str">
        <f t="shared" si="140"/>
        <v/>
      </c>
    </row>
    <row r="598" spans="1:23" s="58" customFormat="1" ht="60" x14ac:dyDescent="0.3">
      <c r="A598" s="124">
        <v>42544.7671990741</v>
      </c>
      <c r="B598" s="125">
        <v>2.89351851851852E-4</v>
      </c>
      <c r="C598" s="117" t="s">
        <v>42</v>
      </c>
      <c r="D598" s="117" t="s">
        <v>353</v>
      </c>
      <c r="E598" s="117" t="s">
        <v>44</v>
      </c>
      <c r="F598" s="142" t="s">
        <v>293</v>
      </c>
      <c r="G598" s="146" t="s">
        <v>545</v>
      </c>
      <c r="H598" s="134" t="str">
        <f t="shared" si="128"/>
        <v/>
      </c>
      <c r="I598" s="134" t="str">
        <f t="shared" si="129"/>
        <v>-</v>
      </c>
      <c r="J598" s="134" t="str">
        <f t="shared" si="130"/>
        <v/>
      </c>
      <c r="K598" s="119" t="str">
        <f t="shared" si="131"/>
        <v/>
      </c>
      <c r="L598" s="119" t="str">
        <f t="shared" si="132"/>
        <v/>
      </c>
      <c r="M598" s="119">
        <f t="shared" si="127"/>
        <v>0</v>
      </c>
      <c r="N598" s="120" t="str">
        <f t="shared" si="133"/>
        <v/>
      </c>
      <c r="O598" s="119">
        <f t="shared" si="134"/>
        <v>0</v>
      </c>
      <c r="P598" s="119"/>
      <c r="Q598" s="120" t="str">
        <f t="shared" si="135"/>
        <v/>
      </c>
      <c r="R598" s="120" t="str">
        <f t="shared" si="136"/>
        <v/>
      </c>
      <c r="S598" s="119" t="str">
        <f t="shared" si="137"/>
        <v/>
      </c>
      <c r="T598" s="119" t="str">
        <f t="shared" si="138"/>
        <v/>
      </c>
      <c r="U598" s="119" t="str">
        <f t="shared" si="139"/>
        <v/>
      </c>
      <c r="V598" s="119"/>
      <c r="W598" s="140" t="str">
        <f t="shared" si="140"/>
        <v/>
      </c>
    </row>
    <row r="599" spans="1:23" s="58" customFormat="1" ht="60" x14ac:dyDescent="0.3">
      <c r="A599" s="124">
        <v>42544.767488425903</v>
      </c>
      <c r="B599" s="125">
        <v>3.2407407407407401E-4</v>
      </c>
      <c r="C599" s="117" t="s">
        <v>42</v>
      </c>
      <c r="D599" s="117" t="s">
        <v>353</v>
      </c>
      <c r="E599" s="117" t="s">
        <v>107</v>
      </c>
      <c r="F599" s="142" t="s">
        <v>345</v>
      </c>
      <c r="G599" s="146" t="s">
        <v>546</v>
      </c>
      <c r="H599" s="134" t="str">
        <f t="shared" si="128"/>
        <v/>
      </c>
      <c r="I599" s="134" t="str">
        <f t="shared" si="129"/>
        <v>-</v>
      </c>
      <c r="J599" s="134" t="str">
        <f t="shared" si="130"/>
        <v/>
      </c>
      <c r="K599" s="119" t="str">
        <f t="shared" si="131"/>
        <v/>
      </c>
      <c r="L599" s="119" t="str">
        <f t="shared" si="132"/>
        <v/>
      </c>
      <c r="M599" s="119">
        <f t="shared" si="127"/>
        <v>0</v>
      </c>
      <c r="N599" s="120" t="str">
        <f t="shared" si="133"/>
        <v/>
      </c>
      <c r="O599" s="119">
        <f t="shared" si="134"/>
        <v>0</v>
      </c>
      <c r="P599" s="119"/>
      <c r="Q599" s="120" t="str">
        <f t="shared" si="135"/>
        <v/>
      </c>
      <c r="R599" s="120" t="str">
        <f t="shared" si="136"/>
        <v/>
      </c>
      <c r="S599" s="119" t="str">
        <f t="shared" si="137"/>
        <v/>
      </c>
      <c r="T599" s="119" t="str">
        <f t="shared" si="138"/>
        <v/>
      </c>
      <c r="U599" s="119" t="str">
        <f t="shared" si="139"/>
        <v/>
      </c>
      <c r="V599" s="119"/>
      <c r="W599" s="140" t="str">
        <f t="shared" si="140"/>
        <v/>
      </c>
    </row>
    <row r="600" spans="1:23" s="58" customFormat="1" ht="60" x14ac:dyDescent="0.3">
      <c r="A600" s="124">
        <v>42544.767812500002</v>
      </c>
      <c r="B600" s="125">
        <v>4.6064814814814796E-3</v>
      </c>
      <c r="C600" s="126">
        <v>0.40000000002328301</v>
      </c>
      <c r="D600" s="117" t="s">
        <v>353</v>
      </c>
      <c r="E600" s="117" t="s">
        <v>46</v>
      </c>
      <c r="F600" s="142" t="s">
        <v>293</v>
      </c>
      <c r="G600" s="146" t="s">
        <v>547</v>
      </c>
      <c r="H600" s="134" t="str">
        <f t="shared" si="128"/>
        <v/>
      </c>
      <c r="I600" s="134" t="str">
        <f t="shared" si="129"/>
        <v>-</v>
      </c>
      <c r="J600" s="134" t="str">
        <f t="shared" si="130"/>
        <v/>
      </c>
      <c r="K600" s="119" t="str">
        <f t="shared" si="131"/>
        <v/>
      </c>
      <c r="L600" s="119" t="str">
        <f t="shared" si="132"/>
        <v/>
      </c>
      <c r="M600" s="119">
        <f t="shared" si="127"/>
        <v>0</v>
      </c>
      <c r="N600" s="120" t="str">
        <f t="shared" si="133"/>
        <v/>
      </c>
      <c r="O600" s="119">
        <f t="shared" si="134"/>
        <v>0</v>
      </c>
      <c r="P600" s="119"/>
      <c r="Q600" s="120" t="str">
        <f t="shared" si="135"/>
        <v/>
      </c>
      <c r="R600" s="120" t="str">
        <f t="shared" si="136"/>
        <v/>
      </c>
      <c r="S600" s="119" t="str">
        <f t="shared" si="137"/>
        <v/>
      </c>
      <c r="T600" s="119" t="str">
        <f t="shared" si="138"/>
        <v/>
      </c>
      <c r="U600" s="119" t="str">
        <f t="shared" si="139"/>
        <v/>
      </c>
      <c r="V600" s="119"/>
      <c r="W600" s="140" t="str">
        <f t="shared" si="140"/>
        <v/>
      </c>
    </row>
    <row r="601" spans="1:23" s="58" customFormat="1" ht="45" x14ac:dyDescent="0.3">
      <c r="A601" s="124">
        <v>42544.772418981498</v>
      </c>
      <c r="B601" s="125">
        <v>4.1932870370370398E-2</v>
      </c>
      <c r="C601" s="126">
        <v>90.199999999982495</v>
      </c>
      <c r="D601" s="117" t="s">
        <v>355</v>
      </c>
      <c r="E601" s="117" t="s">
        <v>48</v>
      </c>
      <c r="F601" s="142" t="s">
        <v>42</v>
      </c>
      <c r="G601" s="146" t="s">
        <v>415</v>
      </c>
      <c r="H601" s="134" t="str">
        <f t="shared" si="128"/>
        <v/>
      </c>
      <c r="I601" s="134" t="str">
        <f t="shared" si="129"/>
        <v>-</v>
      </c>
      <c r="J601" s="134" t="str">
        <f t="shared" si="130"/>
        <v/>
      </c>
      <c r="K601" s="119" t="str">
        <f t="shared" si="131"/>
        <v/>
      </c>
      <c r="L601" s="119" t="str">
        <f t="shared" si="132"/>
        <v/>
      </c>
      <c r="M601" s="119">
        <f t="shared" si="127"/>
        <v>0</v>
      </c>
      <c r="N601" s="120" t="str">
        <f t="shared" si="133"/>
        <v/>
      </c>
      <c r="O601" s="119">
        <f t="shared" si="134"/>
        <v>0</v>
      </c>
      <c r="P601" s="119"/>
      <c r="Q601" s="120" t="str">
        <f t="shared" si="135"/>
        <v/>
      </c>
      <c r="R601" s="120" t="str">
        <f t="shared" si="136"/>
        <v/>
      </c>
      <c r="S601" s="119" t="str">
        <f t="shared" si="137"/>
        <v/>
      </c>
      <c r="T601" s="119" t="str">
        <f t="shared" si="138"/>
        <v/>
      </c>
      <c r="U601" s="119" t="str">
        <f t="shared" si="139"/>
        <v/>
      </c>
      <c r="V601" s="119"/>
      <c r="W601" s="140" t="str">
        <f t="shared" si="140"/>
        <v/>
      </c>
    </row>
    <row r="602" spans="1:23" s="58" customFormat="1" ht="75" x14ac:dyDescent="0.3">
      <c r="A602" s="124">
        <v>42544.814351851899</v>
      </c>
      <c r="B602" s="125">
        <v>2.82407407407407E-3</v>
      </c>
      <c r="C602" s="117" t="s">
        <v>42</v>
      </c>
      <c r="D602" s="117" t="s">
        <v>356</v>
      </c>
      <c r="E602" s="117" t="s">
        <v>50</v>
      </c>
      <c r="F602" s="142" t="s">
        <v>42</v>
      </c>
      <c r="G602" s="146" t="s">
        <v>416</v>
      </c>
      <c r="H602" s="134" t="str">
        <f t="shared" si="128"/>
        <v/>
      </c>
      <c r="I602" s="134" t="str">
        <f t="shared" si="129"/>
        <v>-</v>
      </c>
      <c r="J602" s="134" t="str">
        <f t="shared" si="130"/>
        <v/>
      </c>
      <c r="K602" s="119" t="str">
        <f t="shared" si="131"/>
        <v/>
      </c>
      <c r="L602" s="119" t="str">
        <f t="shared" si="132"/>
        <v/>
      </c>
      <c r="M602" s="119">
        <f t="shared" si="127"/>
        <v>0</v>
      </c>
      <c r="N602" s="120" t="str">
        <f t="shared" si="133"/>
        <v/>
      </c>
      <c r="O602" s="119">
        <f t="shared" si="134"/>
        <v>0</v>
      </c>
      <c r="P602" s="119"/>
      <c r="Q602" s="120" t="str">
        <f t="shared" si="135"/>
        <v/>
      </c>
      <c r="R602" s="120" t="str">
        <f t="shared" si="136"/>
        <v/>
      </c>
      <c r="S602" s="119" t="str">
        <f t="shared" si="137"/>
        <v/>
      </c>
      <c r="T602" s="119" t="str">
        <f t="shared" si="138"/>
        <v/>
      </c>
      <c r="U602" s="119" t="str">
        <f t="shared" si="139"/>
        <v/>
      </c>
      <c r="V602" s="119"/>
      <c r="W602" s="140" t="str">
        <f t="shared" si="140"/>
        <v/>
      </c>
    </row>
    <row r="603" spans="1:23" s="58" customFormat="1" ht="75" x14ac:dyDescent="0.3">
      <c r="A603" s="124">
        <v>42544.817175925898</v>
      </c>
      <c r="B603" s="125">
        <v>6.2962962962962998E-2</v>
      </c>
      <c r="C603" s="126">
        <v>136.80000000001701</v>
      </c>
      <c r="D603" s="117" t="s">
        <v>357</v>
      </c>
      <c r="E603" s="117" t="s">
        <v>48</v>
      </c>
      <c r="F603" s="142" t="s">
        <v>42</v>
      </c>
      <c r="G603" s="146" t="s">
        <v>415</v>
      </c>
      <c r="H603" s="134" t="str">
        <f t="shared" si="128"/>
        <v/>
      </c>
      <c r="I603" s="134" t="str">
        <f t="shared" si="129"/>
        <v>-</v>
      </c>
      <c r="J603" s="134" t="str">
        <f t="shared" si="130"/>
        <v/>
      </c>
      <c r="K603" s="119" t="str">
        <f t="shared" si="131"/>
        <v/>
      </c>
      <c r="L603" s="119" t="str">
        <f t="shared" si="132"/>
        <v/>
      </c>
      <c r="M603" s="119">
        <f t="shared" si="127"/>
        <v>0</v>
      </c>
      <c r="N603" s="120" t="str">
        <f t="shared" si="133"/>
        <v/>
      </c>
      <c r="O603" s="119">
        <f t="shared" si="134"/>
        <v>0</v>
      </c>
      <c r="P603" s="119"/>
      <c r="Q603" s="120" t="str">
        <f t="shared" si="135"/>
        <v/>
      </c>
      <c r="R603" s="120" t="str">
        <f t="shared" si="136"/>
        <v/>
      </c>
      <c r="S603" s="119" t="str">
        <f t="shared" si="137"/>
        <v/>
      </c>
      <c r="T603" s="119" t="str">
        <f t="shared" si="138"/>
        <v/>
      </c>
      <c r="U603" s="119" t="str">
        <f t="shared" si="139"/>
        <v/>
      </c>
      <c r="V603" s="119"/>
      <c r="W603" s="140" t="str">
        <f t="shared" si="140"/>
        <v/>
      </c>
    </row>
    <row r="604" spans="1:23" s="58" customFormat="1" ht="60" x14ac:dyDescent="0.3">
      <c r="A604" s="124">
        <v>42544.880138888897</v>
      </c>
      <c r="B604" s="125">
        <v>1.7199074074074099E-2</v>
      </c>
      <c r="C604" s="126">
        <v>0.59999999997671705</v>
      </c>
      <c r="D604" s="117" t="s">
        <v>106</v>
      </c>
      <c r="E604" s="117" t="s">
        <v>50</v>
      </c>
      <c r="F604" s="142" t="s">
        <v>42</v>
      </c>
      <c r="G604" s="146" t="s">
        <v>416</v>
      </c>
      <c r="H604" s="134" t="str">
        <f t="shared" si="128"/>
        <v/>
      </c>
      <c r="I604" s="134" t="str">
        <f t="shared" si="129"/>
        <v>-</v>
      </c>
      <c r="J604" s="134" t="str">
        <f t="shared" si="130"/>
        <v/>
      </c>
      <c r="K604" s="119" t="str">
        <f t="shared" si="131"/>
        <v/>
      </c>
      <c r="L604" s="119" t="str">
        <f t="shared" si="132"/>
        <v/>
      </c>
      <c r="M604" s="119">
        <f t="shared" si="127"/>
        <v>0</v>
      </c>
      <c r="N604" s="120" t="str">
        <f t="shared" si="133"/>
        <v/>
      </c>
      <c r="O604" s="119">
        <f t="shared" si="134"/>
        <v>0</v>
      </c>
      <c r="P604" s="119"/>
      <c r="Q604" s="120" t="str">
        <f t="shared" si="135"/>
        <v/>
      </c>
      <c r="R604" s="120" t="str">
        <f t="shared" si="136"/>
        <v/>
      </c>
      <c r="S604" s="119" t="str">
        <f t="shared" si="137"/>
        <v/>
      </c>
      <c r="T604" s="119" t="str">
        <f t="shared" si="138"/>
        <v/>
      </c>
      <c r="U604" s="119" t="str">
        <f t="shared" si="139"/>
        <v/>
      </c>
      <c r="V604" s="119"/>
      <c r="W604" s="140" t="str">
        <f t="shared" si="140"/>
        <v/>
      </c>
    </row>
    <row r="605" spans="1:23" s="58" customFormat="1" ht="90" x14ac:dyDescent="0.3">
      <c r="A605" s="124">
        <v>42544.897337962997</v>
      </c>
      <c r="B605" s="125">
        <v>3.3564814814814801E-4</v>
      </c>
      <c r="C605" s="117" t="s">
        <v>42</v>
      </c>
      <c r="D605" s="117" t="s">
        <v>109</v>
      </c>
      <c r="E605" s="117" t="s">
        <v>60</v>
      </c>
      <c r="F605" s="142" t="s">
        <v>358</v>
      </c>
      <c r="G605" s="146" t="s">
        <v>548</v>
      </c>
      <c r="H605" s="134" t="str">
        <f t="shared" si="128"/>
        <v/>
      </c>
      <c r="I605" s="134" t="str">
        <f t="shared" si="129"/>
        <v>-</v>
      </c>
      <c r="J605" s="134" t="str">
        <f t="shared" si="130"/>
        <v/>
      </c>
      <c r="K605" s="119" t="str">
        <f t="shared" si="131"/>
        <v/>
      </c>
      <c r="L605" s="119" t="str">
        <f t="shared" si="132"/>
        <v/>
      </c>
      <c r="M605" s="119">
        <f t="shared" si="127"/>
        <v>0</v>
      </c>
      <c r="N605" s="120" t="str">
        <f t="shared" si="133"/>
        <v/>
      </c>
      <c r="O605" s="119">
        <f t="shared" si="134"/>
        <v>0</v>
      </c>
      <c r="P605" s="119"/>
      <c r="Q605" s="120" t="str">
        <f t="shared" si="135"/>
        <v/>
      </c>
      <c r="R605" s="120" t="str">
        <f t="shared" si="136"/>
        <v/>
      </c>
      <c r="S605" s="119" t="str">
        <f t="shared" si="137"/>
        <v/>
      </c>
      <c r="T605" s="119" t="str">
        <f t="shared" si="138"/>
        <v/>
      </c>
      <c r="U605" s="119" t="str">
        <f t="shared" si="139"/>
        <v/>
      </c>
      <c r="V605" s="119"/>
      <c r="W605" s="140" t="str">
        <f t="shared" si="140"/>
        <v/>
      </c>
    </row>
    <row r="606" spans="1:23" s="58" customFormat="1" ht="105" x14ac:dyDescent="0.3">
      <c r="A606" s="124">
        <v>42544.8976736111</v>
      </c>
      <c r="B606" s="125">
        <v>3.8541666666666698E-3</v>
      </c>
      <c r="C606" s="126">
        <v>0.200000000011642</v>
      </c>
      <c r="D606" s="117" t="s">
        <v>109</v>
      </c>
      <c r="E606" s="117" t="s">
        <v>60</v>
      </c>
      <c r="F606" s="142" t="s">
        <v>359</v>
      </c>
      <c r="G606" s="146" t="s">
        <v>549</v>
      </c>
      <c r="H606" s="134" t="str">
        <f t="shared" si="128"/>
        <v/>
      </c>
      <c r="I606" s="134" t="str">
        <f t="shared" si="129"/>
        <v>-</v>
      </c>
      <c r="J606" s="134" t="str">
        <f t="shared" si="130"/>
        <v/>
      </c>
      <c r="K606" s="119" t="str">
        <f t="shared" si="131"/>
        <v/>
      </c>
      <c r="L606" s="119" t="str">
        <f t="shared" si="132"/>
        <v/>
      </c>
      <c r="M606" s="119">
        <f t="shared" si="127"/>
        <v>0</v>
      </c>
      <c r="N606" s="120" t="str">
        <f t="shared" si="133"/>
        <v/>
      </c>
      <c r="O606" s="119">
        <f t="shared" si="134"/>
        <v>0</v>
      </c>
      <c r="P606" s="119"/>
      <c r="Q606" s="120" t="str">
        <f t="shared" si="135"/>
        <v/>
      </c>
      <c r="R606" s="120" t="str">
        <f t="shared" si="136"/>
        <v/>
      </c>
      <c r="S606" s="119" t="str">
        <f t="shared" si="137"/>
        <v/>
      </c>
      <c r="T606" s="119" t="str">
        <f t="shared" si="138"/>
        <v/>
      </c>
      <c r="U606" s="119" t="str">
        <f t="shared" si="139"/>
        <v/>
      </c>
      <c r="V606" s="119"/>
      <c r="W606" s="140" t="str">
        <f t="shared" si="140"/>
        <v/>
      </c>
    </row>
    <row r="607" spans="1:23" s="58" customFormat="1" ht="105" x14ac:dyDescent="0.3">
      <c r="A607" s="124">
        <v>42544.901527777802</v>
      </c>
      <c r="B607" s="125">
        <v>9.8472222222222197E-2</v>
      </c>
      <c r="C607" s="117" t="s">
        <v>42</v>
      </c>
      <c r="D607" s="117" t="s">
        <v>163</v>
      </c>
      <c r="E607" s="117" t="s">
        <v>110</v>
      </c>
      <c r="F607" s="142" t="s">
        <v>360</v>
      </c>
      <c r="G607" s="146" t="s">
        <v>550</v>
      </c>
      <c r="H607" s="134" t="str">
        <f t="shared" si="128"/>
        <v/>
      </c>
      <c r="I607" s="134" t="str">
        <f t="shared" si="129"/>
        <v>-</v>
      </c>
      <c r="J607" s="134" t="str">
        <f t="shared" si="130"/>
        <v/>
      </c>
      <c r="K607" s="119" t="str">
        <f t="shared" si="131"/>
        <v/>
      </c>
      <c r="L607" s="119" t="str">
        <f t="shared" si="132"/>
        <v/>
      </c>
      <c r="M607" s="119">
        <f t="shared" si="127"/>
        <v>0</v>
      </c>
      <c r="N607" s="120" t="str">
        <f t="shared" si="133"/>
        <v/>
      </c>
      <c r="O607" s="119">
        <f t="shared" si="134"/>
        <v>0</v>
      </c>
      <c r="P607" s="119"/>
      <c r="Q607" s="120" t="str">
        <f t="shared" si="135"/>
        <v/>
      </c>
      <c r="R607" s="120" t="str">
        <f t="shared" si="136"/>
        <v/>
      </c>
      <c r="S607" s="119" t="str">
        <f t="shared" si="137"/>
        <v/>
      </c>
      <c r="T607" s="119" t="str">
        <f t="shared" si="138"/>
        <v/>
      </c>
      <c r="U607" s="119" t="str">
        <f t="shared" si="139"/>
        <v/>
      </c>
      <c r="V607" s="119"/>
      <c r="W607" s="140" t="str">
        <f t="shared" si="140"/>
        <v/>
      </c>
    </row>
    <row r="608" spans="1:23" ht="18.75" x14ac:dyDescent="0.3">
      <c r="A608" s="118" t="s">
        <v>57</v>
      </c>
      <c r="B608" s="116" t="s">
        <v>57</v>
      </c>
      <c r="C608" s="116" t="s">
        <v>58</v>
      </c>
      <c r="D608" s="116"/>
      <c r="E608" s="116"/>
      <c r="F608" s="144"/>
      <c r="G608" s="146" t="s">
        <v>419</v>
      </c>
      <c r="H608" s="134" t="str">
        <f t="shared" si="128"/>
        <v/>
      </c>
      <c r="I608" s="134" t="str">
        <f t="shared" si="129"/>
        <v>-</v>
      </c>
      <c r="J608" s="134" t="str">
        <f t="shared" si="130"/>
        <v/>
      </c>
      <c r="K608" s="119" t="str">
        <f t="shared" si="131"/>
        <v/>
      </c>
      <c r="L608" s="119" t="str">
        <f t="shared" si="132"/>
        <v/>
      </c>
      <c r="M608" s="119">
        <f t="shared" si="127"/>
        <v>0</v>
      </c>
      <c r="N608" s="120" t="str">
        <f t="shared" si="133"/>
        <v/>
      </c>
      <c r="O608" s="119">
        <f t="shared" si="134"/>
        <v>0</v>
      </c>
      <c r="P608" s="119"/>
      <c r="Q608" s="120" t="str">
        <f t="shared" si="135"/>
        <v/>
      </c>
      <c r="R608" s="120" t="str">
        <f t="shared" si="136"/>
        <v/>
      </c>
      <c r="S608" s="119" t="str">
        <f t="shared" si="137"/>
        <v/>
      </c>
      <c r="T608" s="119" t="str">
        <f t="shared" si="138"/>
        <v/>
      </c>
      <c r="U608" s="119" t="str">
        <f t="shared" si="139"/>
        <v/>
      </c>
      <c r="V608" s="119"/>
      <c r="W608" s="140" t="str">
        <f t="shared" si="140"/>
        <v/>
      </c>
    </row>
    <row r="609" spans="1:23" ht="18.75" x14ac:dyDescent="0.3">
      <c r="A609" s="118" t="s">
        <v>57</v>
      </c>
      <c r="B609" s="116" t="s">
        <v>57</v>
      </c>
      <c r="C609" s="116" t="s">
        <v>58</v>
      </c>
      <c r="D609" s="116"/>
      <c r="E609" s="116"/>
      <c r="F609" s="144"/>
      <c r="G609" s="146" t="s">
        <v>419</v>
      </c>
      <c r="H609" s="134" t="str">
        <f t="shared" si="128"/>
        <v/>
      </c>
      <c r="I609" s="134" t="str">
        <f t="shared" si="129"/>
        <v>-</v>
      </c>
      <c r="J609" s="134" t="str">
        <f t="shared" si="130"/>
        <v/>
      </c>
      <c r="K609" s="119" t="str">
        <f t="shared" si="131"/>
        <v/>
      </c>
      <c r="L609" s="119" t="str">
        <f t="shared" si="132"/>
        <v/>
      </c>
      <c r="M609" s="119">
        <f t="shared" si="127"/>
        <v>0</v>
      </c>
      <c r="N609" s="120" t="str">
        <f t="shared" si="133"/>
        <v/>
      </c>
      <c r="O609" s="119">
        <f t="shared" si="134"/>
        <v>0</v>
      </c>
      <c r="P609" s="119"/>
      <c r="Q609" s="120" t="str">
        <f t="shared" si="135"/>
        <v/>
      </c>
      <c r="R609" s="120" t="str">
        <f t="shared" si="136"/>
        <v/>
      </c>
      <c r="S609" s="119" t="str">
        <f t="shared" si="137"/>
        <v/>
      </c>
      <c r="T609" s="119" t="str">
        <f t="shared" si="138"/>
        <v/>
      </c>
      <c r="U609" s="119" t="str">
        <f t="shared" si="139"/>
        <v/>
      </c>
      <c r="V609" s="119"/>
      <c r="W609" s="140" t="str">
        <f t="shared" si="140"/>
        <v/>
      </c>
    </row>
    <row r="610" spans="1:23" ht="18.75" x14ac:dyDescent="0.3">
      <c r="A610" s="128">
        <v>42540.794305555602</v>
      </c>
      <c r="B610" s="129"/>
      <c r="C610" s="129"/>
      <c r="D610" s="129" t="s">
        <v>233</v>
      </c>
      <c r="E610" s="129" t="s">
        <v>41</v>
      </c>
      <c r="F610" s="145" t="s">
        <v>42</v>
      </c>
      <c r="G610" s="146" t="s">
        <v>411</v>
      </c>
      <c r="H610" s="134" t="str">
        <f t="shared" si="128"/>
        <v/>
      </c>
      <c r="I610" s="134" t="str">
        <f t="shared" si="129"/>
        <v>-</v>
      </c>
      <c r="J610" s="134" t="str">
        <f t="shared" si="130"/>
        <v/>
      </c>
      <c r="K610" s="119" t="str">
        <f t="shared" si="131"/>
        <v/>
      </c>
      <c r="L610" s="119" t="str">
        <f t="shared" si="132"/>
        <v/>
      </c>
      <c r="M610" s="119">
        <f t="shared" si="127"/>
        <v>0</v>
      </c>
      <c r="N610" s="120" t="str">
        <f t="shared" si="133"/>
        <v/>
      </c>
      <c r="O610" s="119">
        <f t="shared" si="134"/>
        <v>0</v>
      </c>
      <c r="P610" s="119"/>
      <c r="Q610" s="120" t="str">
        <f t="shared" si="135"/>
        <v/>
      </c>
      <c r="R610" s="120" t="str">
        <f t="shared" si="136"/>
        <v/>
      </c>
      <c r="S610" s="119" t="str">
        <f t="shared" si="137"/>
        <v/>
      </c>
      <c r="T610" s="119" t="str">
        <f t="shared" si="138"/>
        <v/>
      </c>
      <c r="U610" s="119" t="str">
        <f t="shared" si="139"/>
        <v/>
      </c>
      <c r="V610" s="119"/>
      <c r="W610" s="140" t="str">
        <f t="shared" si="140"/>
        <v/>
      </c>
    </row>
    <row r="611" spans="1:23" ht="45" x14ac:dyDescent="0.3">
      <c r="A611" s="130">
        <v>42540.800324074102</v>
      </c>
      <c r="B611" s="131">
        <v>1.9675925925925899E-4</v>
      </c>
      <c r="C611" s="116" t="s">
        <v>42</v>
      </c>
      <c r="D611" s="116" t="s">
        <v>111</v>
      </c>
      <c r="E611" s="116" t="s">
        <v>44</v>
      </c>
      <c r="F611" s="142" t="s">
        <v>306</v>
      </c>
      <c r="G611" s="146" t="s">
        <v>551</v>
      </c>
      <c r="H611" s="134" t="str">
        <f t="shared" si="128"/>
        <v/>
      </c>
      <c r="I611" s="134" t="str">
        <f t="shared" si="129"/>
        <v>-</v>
      </c>
      <c r="J611" s="134" t="str">
        <f t="shared" si="130"/>
        <v/>
      </c>
      <c r="K611" s="119" t="str">
        <f t="shared" si="131"/>
        <v/>
      </c>
      <c r="L611" s="119" t="str">
        <f t="shared" si="132"/>
        <v/>
      </c>
      <c r="M611" s="119">
        <f t="shared" si="127"/>
        <v>0</v>
      </c>
      <c r="N611" s="120" t="str">
        <f t="shared" si="133"/>
        <v/>
      </c>
      <c r="O611" s="119">
        <f t="shared" si="134"/>
        <v>0</v>
      </c>
      <c r="P611" s="119"/>
      <c r="Q611" s="120" t="str">
        <f t="shared" si="135"/>
        <v/>
      </c>
      <c r="R611" s="120" t="str">
        <f t="shared" si="136"/>
        <v/>
      </c>
      <c r="S611" s="119" t="str">
        <f t="shared" si="137"/>
        <v/>
      </c>
      <c r="T611" s="119" t="str">
        <f t="shared" si="138"/>
        <v/>
      </c>
      <c r="U611" s="119" t="str">
        <f t="shared" si="139"/>
        <v/>
      </c>
      <c r="V611" s="119"/>
      <c r="W611" s="140" t="str">
        <f t="shared" si="140"/>
        <v/>
      </c>
    </row>
    <row r="612" spans="1:23" ht="45" x14ac:dyDescent="0.3">
      <c r="A612" s="130">
        <v>42540.800520833298</v>
      </c>
      <c r="B612" s="131">
        <v>9.2592592592592602E-5</v>
      </c>
      <c r="C612" s="116" t="s">
        <v>42</v>
      </c>
      <c r="D612" s="116" t="s">
        <v>111</v>
      </c>
      <c r="E612" s="116" t="s">
        <v>46</v>
      </c>
      <c r="F612" s="142" t="s">
        <v>306</v>
      </c>
      <c r="G612" s="146" t="s">
        <v>552</v>
      </c>
      <c r="H612" s="134" t="str">
        <f t="shared" si="128"/>
        <v/>
      </c>
      <c r="I612" s="134" t="str">
        <f t="shared" si="129"/>
        <v>-</v>
      </c>
      <c r="J612" s="134" t="str">
        <f t="shared" si="130"/>
        <v/>
      </c>
      <c r="K612" s="119" t="str">
        <f t="shared" si="131"/>
        <v/>
      </c>
      <c r="L612" s="119" t="str">
        <f t="shared" si="132"/>
        <v/>
      </c>
      <c r="M612" s="119">
        <f t="shared" si="127"/>
        <v>0</v>
      </c>
      <c r="N612" s="120" t="str">
        <f t="shared" si="133"/>
        <v/>
      </c>
      <c r="O612" s="119">
        <f t="shared" si="134"/>
        <v>0</v>
      </c>
      <c r="P612" s="119"/>
      <c r="Q612" s="120" t="str">
        <f t="shared" si="135"/>
        <v/>
      </c>
      <c r="R612" s="120" t="str">
        <f t="shared" si="136"/>
        <v/>
      </c>
      <c r="S612" s="119" t="str">
        <f t="shared" si="137"/>
        <v/>
      </c>
      <c r="T612" s="119" t="str">
        <f t="shared" si="138"/>
        <v/>
      </c>
      <c r="U612" s="119" t="str">
        <f t="shared" si="139"/>
        <v/>
      </c>
      <c r="V612" s="119"/>
      <c r="W612" s="140" t="str">
        <f t="shared" si="140"/>
        <v/>
      </c>
    </row>
    <row r="613" spans="1:23" ht="30" x14ac:dyDescent="0.3">
      <c r="A613" s="130">
        <v>42540.800613425898</v>
      </c>
      <c r="B613" s="131">
        <v>1.98263888888889E-2</v>
      </c>
      <c r="C613" s="132">
        <v>9.9999999976716894E-2</v>
      </c>
      <c r="D613" s="116" t="s">
        <v>111</v>
      </c>
      <c r="E613" s="116" t="s">
        <v>46</v>
      </c>
      <c r="F613" s="142" t="s">
        <v>361</v>
      </c>
      <c r="G613" s="146" t="s">
        <v>553</v>
      </c>
      <c r="H613" s="134" t="str">
        <f t="shared" si="128"/>
        <v/>
      </c>
      <c r="I613" s="134" t="str">
        <f t="shared" si="129"/>
        <v>-</v>
      </c>
      <c r="J613" s="134" t="str">
        <f t="shared" si="130"/>
        <v/>
      </c>
      <c r="K613" s="119" t="str">
        <f t="shared" si="131"/>
        <v/>
      </c>
      <c r="L613" s="119" t="str">
        <f t="shared" si="132"/>
        <v/>
      </c>
      <c r="M613" s="119">
        <f t="shared" si="127"/>
        <v>0</v>
      </c>
      <c r="N613" s="120" t="str">
        <f t="shared" si="133"/>
        <v/>
      </c>
      <c r="O613" s="119">
        <f t="shared" si="134"/>
        <v>0</v>
      </c>
      <c r="P613" s="119"/>
      <c r="Q613" s="120" t="str">
        <f t="shared" si="135"/>
        <v/>
      </c>
      <c r="R613" s="120" t="str">
        <f t="shared" si="136"/>
        <v/>
      </c>
      <c r="S613" s="119" t="str">
        <f t="shared" si="137"/>
        <v/>
      </c>
      <c r="T613" s="119" t="str">
        <f t="shared" si="138"/>
        <v/>
      </c>
      <c r="U613" s="119" t="str">
        <f t="shared" si="139"/>
        <v/>
      </c>
      <c r="V613" s="119"/>
      <c r="W613" s="140" t="str">
        <f t="shared" si="140"/>
        <v/>
      </c>
    </row>
    <row r="614" spans="1:23" ht="18.75" x14ac:dyDescent="0.3">
      <c r="A614" s="130">
        <v>42540.820439814801</v>
      </c>
      <c r="B614" s="131">
        <v>7.7106481481481498E-2</v>
      </c>
      <c r="C614" s="132">
        <v>158</v>
      </c>
      <c r="D614" s="116" t="s">
        <v>115</v>
      </c>
      <c r="E614" s="116" t="s">
        <v>48</v>
      </c>
      <c r="F614" s="142" t="s">
        <v>42</v>
      </c>
      <c r="G614" s="146" t="s">
        <v>415</v>
      </c>
      <c r="H614" s="134" t="str">
        <f t="shared" si="128"/>
        <v/>
      </c>
      <c r="I614" s="134" t="str">
        <f t="shared" si="129"/>
        <v>-</v>
      </c>
      <c r="J614" s="134" t="str">
        <f t="shared" si="130"/>
        <v/>
      </c>
      <c r="K614" s="119" t="str">
        <f t="shared" si="131"/>
        <v/>
      </c>
      <c r="L614" s="119" t="str">
        <f t="shared" si="132"/>
        <v/>
      </c>
      <c r="M614" s="119">
        <f t="shared" si="127"/>
        <v>0</v>
      </c>
      <c r="N614" s="120" t="str">
        <f t="shared" si="133"/>
        <v/>
      </c>
      <c r="O614" s="119">
        <f t="shared" si="134"/>
        <v>0</v>
      </c>
      <c r="P614" s="119"/>
      <c r="Q614" s="120" t="str">
        <f t="shared" si="135"/>
        <v/>
      </c>
      <c r="R614" s="120" t="str">
        <f t="shared" si="136"/>
        <v/>
      </c>
      <c r="S614" s="119" t="str">
        <f t="shared" si="137"/>
        <v/>
      </c>
      <c r="T614" s="119" t="str">
        <f t="shared" si="138"/>
        <v/>
      </c>
      <c r="U614" s="119" t="str">
        <f t="shared" si="139"/>
        <v/>
      </c>
      <c r="V614" s="119"/>
      <c r="W614" s="140" t="str">
        <f t="shared" si="140"/>
        <v/>
      </c>
    </row>
    <row r="615" spans="1:23" ht="18.75" x14ac:dyDescent="0.3">
      <c r="A615" s="130">
        <v>42540.897546296299</v>
      </c>
      <c r="B615" s="131">
        <v>2.8124999999999999E-3</v>
      </c>
      <c r="C615" s="132">
        <v>9.9999999976716894E-2</v>
      </c>
      <c r="D615" s="116" t="s">
        <v>362</v>
      </c>
      <c r="E615" s="116" t="s">
        <v>73</v>
      </c>
      <c r="F615" s="142" t="s">
        <v>42</v>
      </c>
      <c r="G615" s="146" t="s">
        <v>423</v>
      </c>
      <c r="H615" s="134" t="str">
        <f t="shared" si="128"/>
        <v/>
      </c>
      <c r="I615" s="134" t="str">
        <f t="shared" si="129"/>
        <v>-</v>
      </c>
      <c r="J615" s="134" t="str">
        <f t="shared" si="130"/>
        <v/>
      </c>
      <c r="K615" s="119" t="str">
        <f t="shared" si="131"/>
        <v/>
      </c>
      <c r="L615" s="119" t="str">
        <f t="shared" si="132"/>
        <v/>
      </c>
      <c r="M615" s="119">
        <f t="shared" si="127"/>
        <v>0</v>
      </c>
      <c r="N615" s="120" t="str">
        <f t="shared" si="133"/>
        <v/>
      </c>
      <c r="O615" s="119">
        <f t="shared" si="134"/>
        <v>0</v>
      </c>
      <c r="P615" s="119"/>
      <c r="Q615" s="120" t="str">
        <f t="shared" si="135"/>
        <v/>
      </c>
      <c r="R615" s="120" t="str">
        <f t="shared" si="136"/>
        <v/>
      </c>
      <c r="S615" s="119" t="str">
        <f t="shared" si="137"/>
        <v/>
      </c>
      <c r="T615" s="119" t="str">
        <f t="shared" si="138"/>
        <v/>
      </c>
      <c r="U615" s="119" t="str">
        <f t="shared" si="139"/>
        <v/>
      </c>
      <c r="V615" s="119"/>
      <c r="W615" s="140" t="str">
        <f t="shared" si="140"/>
        <v/>
      </c>
    </row>
    <row r="616" spans="1:23" ht="18.75" x14ac:dyDescent="0.3">
      <c r="A616" s="130">
        <v>42540.900358796302</v>
      </c>
      <c r="B616" s="131">
        <v>1.5821759259259299E-2</v>
      </c>
      <c r="C616" s="132">
        <v>31.1000000000931</v>
      </c>
      <c r="D616" s="116" t="s">
        <v>363</v>
      </c>
      <c r="E616" s="116" t="s">
        <v>48</v>
      </c>
      <c r="F616" s="142" t="s">
        <v>42</v>
      </c>
      <c r="G616" s="146" t="s">
        <v>415</v>
      </c>
      <c r="H616" s="134" t="str">
        <f t="shared" si="128"/>
        <v/>
      </c>
      <c r="I616" s="134" t="str">
        <f t="shared" si="129"/>
        <v>-</v>
      </c>
      <c r="J616" s="134" t="str">
        <f t="shared" si="130"/>
        <v/>
      </c>
      <c r="K616" s="119" t="str">
        <f t="shared" si="131"/>
        <v/>
      </c>
      <c r="L616" s="119" t="str">
        <f t="shared" si="132"/>
        <v/>
      </c>
      <c r="M616" s="119">
        <f t="shared" si="127"/>
        <v>0</v>
      </c>
      <c r="N616" s="120" t="str">
        <f t="shared" si="133"/>
        <v/>
      </c>
      <c r="O616" s="119">
        <f t="shared" si="134"/>
        <v>0</v>
      </c>
      <c r="P616" s="119"/>
      <c r="Q616" s="120" t="str">
        <f t="shared" si="135"/>
        <v/>
      </c>
      <c r="R616" s="120" t="str">
        <f t="shared" si="136"/>
        <v/>
      </c>
      <c r="S616" s="119" t="str">
        <f t="shared" si="137"/>
        <v/>
      </c>
      <c r="T616" s="119" t="str">
        <f t="shared" si="138"/>
        <v/>
      </c>
      <c r="U616" s="119" t="str">
        <f t="shared" si="139"/>
        <v/>
      </c>
      <c r="V616" s="119"/>
      <c r="W616" s="140" t="str">
        <f t="shared" si="140"/>
        <v/>
      </c>
    </row>
    <row r="617" spans="1:23" ht="18.75" x14ac:dyDescent="0.3">
      <c r="A617" s="130">
        <v>42540.9161805556</v>
      </c>
      <c r="B617" s="131">
        <v>6.2731481481481501E-3</v>
      </c>
      <c r="C617" s="132">
        <v>9.9999999976716894E-2</v>
      </c>
      <c r="D617" s="116" t="s">
        <v>364</v>
      </c>
      <c r="E617" s="116" t="s">
        <v>50</v>
      </c>
      <c r="F617" s="142" t="s">
        <v>42</v>
      </c>
      <c r="G617" s="146" t="s">
        <v>416</v>
      </c>
      <c r="H617" s="134" t="str">
        <f t="shared" si="128"/>
        <v/>
      </c>
      <c r="I617" s="134" t="str">
        <f t="shared" si="129"/>
        <v>-</v>
      </c>
      <c r="J617" s="134" t="str">
        <f t="shared" si="130"/>
        <v/>
      </c>
      <c r="K617" s="119" t="str">
        <f t="shared" si="131"/>
        <v/>
      </c>
      <c r="L617" s="119" t="str">
        <f t="shared" si="132"/>
        <v/>
      </c>
      <c r="M617" s="119">
        <f t="shared" si="127"/>
        <v>0</v>
      </c>
      <c r="N617" s="120" t="str">
        <f t="shared" si="133"/>
        <v/>
      </c>
      <c r="O617" s="119">
        <f t="shared" si="134"/>
        <v>0</v>
      </c>
      <c r="P617" s="119"/>
      <c r="Q617" s="120" t="str">
        <f t="shared" si="135"/>
        <v/>
      </c>
      <c r="R617" s="120" t="str">
        <f t="shared" si="136"/>
        <v/>
      </c>
      <c r="S617" s="119" t="str">
        <f t="shared" si="137"/>
        <v/>
      </c>
      <c r="T617" s="119" t="str">
        <f t="shared" si="138"/>
        <v/>
      </c>
      <c r="U617" s="119" t="str">
        <f t="shared" si="139"/>
        <v/>
      </c>
      <c r="V617" s="119"/>
      <c r="W617" s="140" t="str">
        <f t="shared" si="140"/>
        <v/>
      </c>
    </row>
    <row r="618" spans="1:23" ht="18.75" x14ac:dyDescent="0.3">
      <c r="A618" s="130">
        <v>42540.922453703701</v>
      </c>
      <c r="B618" s="131">
        <v>6.1342592592592601E-4</v>
      </c>
      <c r="C618" s="132">
        <v>0.29999999993015097</v>
      </c>
      <c r="D618" s="116" t="s">
        <v>364</v>
      </c>
      <c r="E618" s="116" t="s">
        <v>48</v>
      </c>
      <c r="F618" s="142" t="s">
        <v>42</v>
      </c>
      <c r="G618" s="146" t="s">
        <v>415</v>
      </c>
      <c r="H618" s="134" t="str">
        <f t="shared" si="128"/>
        <v/>
      </c>
      <c r="I618" s="134" t="str">
        <f t="shared" si="129"/>
        <v>-</v>
      </c>
      <c r="J618" s="134" t="str">
        <f t="shared" si="130"/>
        <v/>
      </c>
      <c r="K618" s="119" t="str">
        <f t="shared" si="131"/>
        <v/>
      </c>
      <c r="L618" s="119" t="str">
        <f t="shared" si="132"/>
        <v/>
      </c>
      <c r="M618" s="119">
        <f t="shared" si="127"/>
        <v>0</v>
      </c>
      <c r="N618" s="120" t="str">
        <f t="shared" si="133"/>
        <v/>
      </c>
      <c r="O618" s="119">
        <f t="shared" si="134"/>
        <v>0</v>
      </c>
      <c r="P618" s="119"/>
      <c r="Q618" s="120" t="str">
        <f t="shared" si="135"/>
        <v/>
      </c>
      <c r="R618" s="120" t="str">
        <f t="shared" si="136"/>
        <v/>
      </c>
      <c r="S618" s="119" t="str">
        <f t="shared" si="137"/>
        <v/>
      </c>
      <c r="T618" s="119" t="str">
        <f t="shared" si="138"/>
        <v/>
      </c>
      <c r="U618" s="119" t="str">
        <f t="shared" si="139"/>
        <v/>
      </c>
      <c r="V618" s="119"/>
      <c r="W618" s="140" t="str">
        <f t="shared" si="140"/>
        <v/>
      </c>
    </row>
    <row r="619" spans="1:23" ht="18.75" x14ac:dyDescent="0.3">
      <c r="A619" s="130">
        <v>42540.923067129603</v>
      </c>
      <c r="B619" s="131">
        <v>4.4560185185185197E-3</v>
      </c>
      <c r="C619" s="116" t="s">
        <v>42</v>
      </c>
      <c r="D619" s="116" t="s">
        <v>364</v>
      </c>
      <c r="E619" s="116" t="s">
        <v>51</v>
      </c>
      <c r="F619" s="142" t="s">
        <v>42</v>
      </c>
      <c r="G619" s="146" t="s">
        <v>417</v>
      </c>
      <c r="H619" s="134" t="str">
        <f t="shared" si="128"/>
        <v/>
      </c>
      <c r="I619" s="134" t="str">
        <f t="shared" si="129"/>
        <v>-</v>
      </c>
      <c r="J619" s="134" t="str">
        <f t="shared" si="130"/>
        <v/>
      </c>
      <c r="K619" s="119" t="str">
        <f t="shared" si="131"/>
        <v/>
      </c>
      <c r="L619" s="119" t="str">
        <f t="shared" si="132"/>
        <v/>
      </c>
      <c r="M619" s="119">
        <f t="shared" si="127"/>
        <v>0</v>
      </c>
      <c r="N619" s="120" t="str">
        <f t="shared" si="133"/>
        <v/>
      </c>
      <c r="O619" s="119">
        <f t="shared" si="134"/>
        <v>0</v>
      </c>
      <c r="P619" s="119"/>
      <c r="Q619" s="120" t="str">
        <f t="shared" si="135"/>
        <v/>
      </c>
      <c r="R619" s="120" t="str">
        <f t="shared" si="136"/>
        <v/>
      </c>
      <c r="S619" s="119" t="str">
        <f t="shared" si="137"/>
        <v/>
      </c>
      <c r="T619" s="119" t="str">
        <f t="shared" si="138"/>
        <v/>
      </c>
      <c r="U619" s="119" t="str">
        <f t="shared" si="139"/>
        <v/>
      </c>
      <c r="V619" s="119"/>
      <c r="W619" s="140" t="str">
        <f t="shared" si="140"/>
        <v/>
      </c>
    </row>
    <row r="620" spans="1:23" ht="18.75" x14ac:dyDescent="0.3">
      <c r="A620" s="130">
        <v>42540.927523148202</v>
      </c>
      <c r="B620" s="131">
        <v>2.0601851851851899E-2</v>
      </c>
      <c r="C620" s="132">
        <v>46.900000000023297</v>
      </c>
      <c r="D620" s="116" t="s">
        <v>364</v>
      </c>
      <c r="E620" s="116" t="s">
        <v>48</v>
      </c>
      <c r="F620" s="142" t="s">
        <v>42</v>
      </c>
      <c r="G620" s="146" t="s">
        <v>415</v>
      </c>
      <c r="H620" s="134" t="str">
        <f t="shared" si="128"/>
        <v/>
      </c>
      <c r="I620" s="134" t="str">
        <f t="shared" si="129"/>
        <v>-</v>
      </c>
      <c r="J620" s="134" t="str">
        <f t="shared" si="130"/>
        <v/>
      </c>
      <c r="K620" s="119" t="str">
        <f t="shared" si="131"/>
        <v/>
      </c>
      <c r="L620" s="119" t="str">
        <f t="shared" si="132"/>
        <v/>
      </c>
      <c r="M620" s="119">
        <f t="shared" si="127"/>
        <v>0</v>
      </c>
      <c r="N620" s="120" t="str">
        <f t="shared" si="133"/>
        <v/>
      </c>
      <c r="O620" s="119">
        <f t="shared" si="134"/>
        <v>0</v>
      </c>
      <c r="P620" s="119"/>
      <c r="Q620" s="120" t="str">
        <f t="shared" si="135"/>
        <v/>
      </c>
      <c r="R620" s="120" t="str">
        <f t="shared" si="136"/>
        <v/>
      </c>
      <c r="S620" s="119" t="str">
        <f t="shared" si="137"/>
        <v/>
      </c>
      <c r="T620" s="119" t="str">
        <f t="shared" si="138"/>
        <v/>
      </c>
      <c r="U620" s="119" t="str">
        <f t="shared" si="139"/>
        <v/>
      </c>
      <c r="V620" s="119"/>
      <c r="W620" s="140" t="str">
        <f t="shared" si="140"/>
        <v/>
      </c>
    </row>
    <row r="621" spans="1:23" ht="18.75" x14ac:dyDescent="0.3">
      <c r="A621" s="130">
        <v>42540.948125000003</v>
      </c>
      <c r="B621" s="131">
        <v>6.2268518518518497E-3</v>
      </c>
      <c r="C621" s="132">
        <v>9.9999999976716894E-2</v>
      </c>
      <c r="D621" s="116" t="s">
        <v>365</v>
      </c>
      <c r="E621" s="116" t="s">
        <v>50</v>
      </c>
      <c r="F621" s="142" t="s">
        <v>42</v>
      </c>
      <c r="G621" s="146" t="s">
        <v>416</v>
      </c>
      <c r="H621" s="134" t="str">
        <f t="shared" si="128"/>
        <v/>
      </c>
      <c r="I621" s="134" t="str">
        <f t="shared" si="129"/>
        <v>-</v>
      </c>
      <c r="J621" s="134" t="str">
        <f t="shared" si="130"/>
        <v/>
      </c>
      <c r="K621" s="119" t="str">
        <f t="shared" si="131"/>
        <v/>
      </c>
      <c r="L621" s="119" t="str">
        <f t="shared" si="132"/>
        <v/>
      </c>
      <c r="M621" s="119">
        <f t="shared" si="127"/>
        <v>0</v>
      </c>
      <c r="N621" s="120" t="str">
        <f t="shared" si="133"/>
        <v/>
      </c>
      <c r="O621" s="119">
        <f t="shared" si="134"/>
        <v>0</v>
      </c>
      <c r="P621" s="119"/>
      <c r="Q621" s="120" t="str">
        <f t="shared" si="135"/>
        <v/>
      </c>
      <c r="R621" s="120" t="str">
        <f t="shared" si="136"/>
        <v/>
      </c>
      <c r="S621" s="119" t="str">
        <f t="shared" si="137"/>
        <v/>
      </c>
      <c r="T621" s="119" t="str">
        <f t="shared" si="138"/>
        <v/>
      </c>
      <c r="U621" s="119" t="str">
        <f t="shared" si="139"/>
        <v/>
      </c>
      <c r="V621" s="119"/>
      <c r="W621" s="140" t="str">
        <f t="shared" si="140"/>
        <v/>
      </c>
    </row>
    <row r="622" spans="1:23" ht="18.75" x14ac:dyDescent="0.3">
      <c r="A622" s="130">
        <v>42540.954351851899</v>
      </c>
      <c r="B622" s="131">
        <v>4.5648148148148097E-2</v>
      </c>
      <c r="C622" s="132">
        <v>98.4</v>
      </c>
      <c r="D622" s="116" t="s">
        <v>365</v>
      </c>
      <c r="E622" s="116" t="s">
        <v>48</v>
      </c>
      <c r="F622" s="142" t="s">
        <v>42</v>
      </c>
      <c r="G622" s="146" t="s">
        <v>415</v>
      </c>
      <c r="H622" s="134" t="str">
        <f t="shared" si="128"/>
        <v/>
      </c>
      <c r="I622" s="134" t="str">
        <f t="shared" si="129"/>
        <v>-</v>
      </c>
      <c r="J622" s="134" t="str">
        <f t="shared" si="130"/>
        <v/>
      </c>
      <c r="K622" s="119" t="str">
        <f t="shared" si="131"/>
        <v/>
      </c>
      <c r="L622" s="119" t="str">
        <f t="shared" si="132"/>
        <v/>
      </c>
      <c r="M622" s="119">
        <f t="shared" ref="M622:M685" si="141">IF(COUNTIF($G622,"*toile: true*"),1,0)+IF(COUNTIF(G622,"*charge*"),1,0)+IF(COUNTIF(G622,"*déchargr*"),1,0)</f>
        <v>0</v>
      </c>
      <c r="N622" s="120" t="str">
        <f t="shared" si="133"/>
        <v/>
      </c>
      <c r="O622" s="119">
        <f t="shared" si="134"/>
        <v>0</v>
      </c>
      <c r="P622" s="119"/>
      <c r="Q622" s="120" t="str">
        <f t="shared" si="135"/>
        <v/>
      </c>
      <c r="R622" s="120" t="str">
        <f t="shared" si="136"/>
        <v/>
      </c>
      <c r="S622" s="119" t="str">
        <f t="shared" si="137"/>
        <v/>
      </c>
      <c r="T622" s="119" t="str">
        <f t="shared" si="138"/>
        <v/>
      </c>
      <c r="U622" s="119" t="str">
        <f t="shared" si="139"/>
        <v/>
      </c>
      <c r="V622" s="119"/>
      <c r="W622" s="140" t="str">
        <f t="shared" si="140"/>
        <v/>
      </c>
    </row>
    <row r="623" spans="1:23" ht="18.75" x14ac:dyDescent="0.3">
      <c r="A623" s="118" t="s">
        <v>57</v>
      </c>
      <c r="B623" s="116" t="s">
        <v>57</v>
      </c>
      <c r="C623" s="116" t="s">
        <v>58</v>
      </c>
      <c r="D623" s="116"/>
      <c r="E623" s="116"/>
      <c r="F623" s="144"/>
      <c r="G623" s="146" t="s">
        <v>419</v>
      </c>
      <c r="H623" s="134" t="str">
        <f t="shared" si="128"/>
        <v/>
      </c>
      <c r="I623" s="134" t="str">
        <f t="shared" si="129"/>
        <v>-</v>
      </c>
      <c r="J623" s="134" t="str">
        <f t="shared" si="130"/>
        <v/>
      </c>
      <c r="K623" s="119" t="str">
        <f t="shared" si="131"/>
        <v/>
      </c>
      <c r="L623" s="119" t="str">
        <f t="shared" si="132"/>
        <v/>
      </c>
      <c r="M623" s="119">
        <f t="shared" si="141"/>
        <v>0</v>
      </c>
      <c r="N623" s="120" t="str">
        <f t="shared" si="133"/>
        <v/>
      </c>
      <c r="O623" s="119">
        <f t="shared" si="134"/>
        <v>0</v>
      </c>
      <c r="P623" s="119"/>
      <c r="Q623" s="120" t="str">
        <f t="shared" si="135"/>
        <v/>
      </c>
      <c r="R623" s="120" t="str">
        <f t="shared" si="136"/>
        <v/>
      </c>
      <c r="S623" s="119" t="str">
        <f t="shared" si="137"/>
        <v/>
      </c>
      <c r="T623" s="119" t="str">
        <f t="shared" si="138"/>
        <v/>
      </c>
      <c r="U623" s="119" t="str">
        <f t="shared" si="139"/>
        <v/>
      </c>
      <c r="V623" s="119"/>
      <c r="W623" s="140" t="str">
        <f t="shared" si="140"/>
        <v/>
      </c>
    </row>
    <row r="624" spans="1:23" ht="18.75" x14ac:dyDescent="0.3">
      <c r="A624" s="130">
        <v>42541</v>
      </c>
      <c r="B624" s="131">
        <v>1.5393518518518499E-3</v>
      </c>
      <c r="C624" s="116" t="s">
        <v>42</v>
      </c>
      <c r="D624" s="116" t="s">
        <v>366</v>
      </c>
      <c r="E624" s="116" t="s">
        <v>48</v>
      </c>
      <c r="F624" s="142" t="s">
        <v>42</v>
      </c>
      <c r="G624" s="146" t="s">
        <v>415</v>
      </c>
      <c r="H624" s="134" t="str">
        <f t="shared" si="128"/>
        <v/>
      </c>
      <c r="I624" s="134" t="str">
        <f t="shared" si="129"/>
        <v>-</v>
      </c>
      <c r="J624" s="134" t="str">
        <f t="shared" si="130"/>
        <v/>
      </c>
      <c r="K624" s="119" t="str">
        <f t="shared" si="131"/>
        <v/>
      </c>
      <c r="L624" s="119" t="str">
        <f t="shared" si="132"/>
        <v/>
      </c>
      <c r="M624" s="119">
        <f t="shared" si="141"/>
        <v>0</v>
      </c>
      <c r="N624" s="120" t="str">
        <f t="shared" si="133"/>
        <v/>
      </c>
      <c r="O624" s="119">
        <f t="shared" si="134"/>
        <v>0</v>
      </c>
      <c r="P624" s="119"/>
      <c r="Q624" s="120" t="str">
        <f t="shared" si="135"/>
        <v/>
      </c>
      <c r="R624" s="120" t="str">
        <f t="shared" si="136"/>
        <v/>
      </c>
      <c r="S624" s="119" t="str">
        <f t="shared" si="137"/>
        <v/>
      </c>
      <c r="T624" s="119" t="str">
        <f t="shared" si="138"/>
        <v/>
      </c>
      <c r="U624" s="119" t="str">
        <f t="shared" si="139"/>
        <v/>
      </c>
      <c r="V624" s="119"/>
      <c r="W624" s="140" t="str">
        <f t="shared" si="140"/>
        <v/>
      </c>
    </row>
    <row r="625" spans="1:23" ht="18.75" x14ac:dyDescent="0.3">
      <c r="A625" s="130">
        <v>42541.001539351899</v>
      </c>
      <c r="B625" s="131">
        <v>0.02</v>
      </c>
      <c r="C625" s="116" t="s">
        <v>42</v>
      </c>
      <c r="D625" s="116" t="s">
        <v>366</v>
      </c>
      <c r="E625" s="116" t="s">
        <v>56</v>
      </c>
      <c r="F625" s="142" t="s">
        <v>42</v>
      </c>
      <c r="G625" s="146" t="s">
        <v>418</v>
      </c>
      <c r="H625" s="134" t="str">
        <f t="shared" si="128"/>
        <v/>
      </c>
      <c r="I625" s="134" t="str">
        <f t="shared" si="129"/>
        <v>-</v>
      </c>
      <c r="J625" s="134" t="str">
        <f t="shared" si="130"/>
        <v/>
      </c>
      <c r="K625" s="119" t="str">
        <f t="shared" si="131"/>
        <v/>
      </c>
      <c r="L625" s="119" t="str">
        <f t="shared" si="132"/>
        <v/>
      </c>
      <c r="M625" s="119">
        <f t="shared" si="141"/>
        <v>0</v>
      </c>
      <c r="N625" s="120" t="str">
        <f t="shared" si="133"/>
        <v/>
      </c>
      <c r="O625" s="119">
        <f t="shared" si="134"/>
        <v>0</v>
      </c>
      <c r="P625" s="119"/>
      <c r="Q625" s="120" t="str">
        <f t="shared" si="135"/>
        <v/>
      </c>
      <c r="R625" s="120" t="str">
        <f t="shared" si="136"/>
        <v/>
      </c>
      <c r="S625" s="119" t="str">
        <f t="shared" si="137"/>
        <v/>
      </c>
      <c r="T625" s="119" t="str">
        <f t="shared" si="138"/>
        <v/>
      </c>
      <c r="U625" s="119" t="str">
        <f t="shared" si="139"/>
        <v/>
      </c>
      <c r="V625" s="119"/>
      <c r="W625" s="140" t="str">
        <f t="shared" si="140"/>
        <v/>
      </c>
    </row>
    <row r="626" spans="1:23" ht="60" x14ac:dyDescent="0.3">
      <c r="A626" s="130">
        <v>42541.021539351903</v>
      </c>
      <c r="B626" s="131">
        <v>0.40452546296296299</v>
      </c>
      <c r="C626" s="116" t="s">
        <v>42</v>
      </c>
      <c r="D626" s="116" t="s">
        <v>366</v>
      </c>
      <c r="E626" s="116" t="s">
        <v>76</v>
      </c>
      <c r="F626" s="142" t="s">
        <v>367</v>
      </c>
      <c r="G626" s="146" t="s">
        <v>554</v>
      </c>
      <c r="H626" s="134">
        <f t="shared" si="128"/>
        <v>0.40452546296296299</v>
      </c>
      <c r="I626" s="134" t="str">
        <f t="shared" si="129"/>
        <v>-</v>
      </c>
      <c r="J626" s="134" t="str">
        <f t="shared" si="130"/>
        <v/>
      </c>
      <c r="K626" s="119" t="str">
        <f t="shared" si="131"/>
        <v/>
      </c>
      <c r="L626" s="119" t="str">
        <f t="shared" si="132"/>
        <v/>
      </c>
      <c r="M626" s="119">
        <f t="shared" si="141"/>
        <v>0</v>
      </c>
      <c r="N626" s="120" t="str">
        <f t="shared" si="133"/>
        <v/>
      </c>
      <c r="O626" s="119">
        <f t="shared" si="134"/>
        <v>0</v>
      </c>
      <c r="P626" s="119"/>
      <c r="Q626" s="120" t="str">
        <f t="shared" si="135"/>
        <v/>
      </c>
      <c r="R626" s="120" t="str">
        <f t="shared" si="136"/>
        <v/>
      </c>
      <c r="S626" s="119">
        <f t="shared" si="137"/>
        <v>1</v>
      </c>
      <c r="T626" s="119" t="str">
        <f t="shared" si="138"/>
        <v/>
      </c>
      <c r="U626" s="119" t="str">
        <f t="shared" si="139"/>
        <v/>
      </c>
      <c r="V626" s="119"/>
      <c r="W626" s="140" t="str">
        <f t="shared" si="140"/>
        <v/>
      </c>
    </row>
    <row r="627" spans="1:23" ht="18.75" x14ac:dyDescent="0.3">
      <c r="A627" s="128">
        <v>42541.412314814799</v>
      </c>
      <c r="B627" s="129"/>
      <c r="C627" s="129"/>
      <c r="D627" s="129" t="s">
        <v>366</v>
      </c>
      <c r="E627" s="129" t="s">
        <v>41</v>
      </c>
      <c r="F627" s="145" t="s">
        <v>42</v>
      </c>
      <c r="G627" s="146" t="s">
        <v>411</v>
      </c>
      <c r="H627" s="134" t="str">
        <f t="shared" si="128"/>
        <v/>
      </c>
      <c r="I627" s="134" t="str">
        <f t="shared" si="129"/>
        <v>-</v>
      </c>
      <c r="J627" s="134" t="str">
        <f t="shared" si="130"/>
        <v/>
      </c>
      <c r="K627" s="119" t="str">
        <f t="shared" si="131"/>
        <v/>
      </c>
      <c r="L627" s="119" t="str">
        <f t="shared" si="132"/>
        <v/>
      </c>
      <c r="M627" s="119">
        <f t="shared" si="141"/>
        <v>0</v>
      </c>
      <c r="N627" s="120" t="str">
        <f t="shared" si="133"/>
        <v/>
      </c>
      <c r="O627" s="119">
        <f t="shared" si="134"/>
        <v>0</v>
      </c>
      <c r="P627" s="119"/>
      <c r="Q627" s="120" t="str">
        <f t="shared" si="135"/>
        <v/>
      </c>
      <c r="R627" s="120" t="str">
        <f t="shared" si="136"/>
        <v/>
      </c>
      <c r="S627" s="119" t="str">
        <f t="shared" si="137"/>
        <v/>
      </c>
      <c r="T627" s="119" t="str">
        <f t="shared" si="138"/>
        <v/>
      </c>
      <c r="U627" s="119" t="str">
        <f t="shared" si="139"/>
        <v/>
      </c>
      <c r="V627" s="119"/>
      <c r="W627" s="140" t="str">
        <f t="shared" si="140"/>
        <v/>
      </c>
    </row>
    <row r="628" spans="1:23" ht="45" x14ac:dyDescent="0.3">
      <c r="A628" s="130">
        <v>42541.426064814797</v>
      </c>
      <c r="B628" s="131">
        <v>2.19907407407407E-4</v>
      </c>
      <c r="C628" s="116" t="s">
        <v>42</v>
      </c>
      <c r="D628" s="116" t="s">
        <v>366</v>
      </c>
      <c r="E628" s="116" t="s">
        <v>44</v>
      </c>
      <c r="F628" s="142" t="s">
        <v>368</v>
      </c>
      <c r="G628" s="146" t="s">
        <v>555</v>
      </c>
      <c r="H628" s="134" t="str">
        <f t="shared" si="128"/>
        <v/>
      </c>
      <c r="I628" s="134" t="str">
        <f t="shared" si="129"/>
        <v>-</v>
      </c>
      <c r="J628" s="134" t="str">
        <f t="shared" si="130"/>
        <v/>
      </c>
      <c r="K628" s="119" t="str">
        <f t="shared" si="131"/>
        <v/>
      </c>
      <c r="L628" s="119" t="str">
        <f t="shared" si="132"/>
        <v/>
      </c>
      <c r="M628" s="119">
        <f t="shared" si="141"/>
        <v>0</v>
      </c>
      <c r="N628" s="120" t="str">
        <f t="shared" si="133"/>
        <v/>
      </c>
      <c r="O628" s="119">
        <f t="shared" si="134"/>
        <v>0</v>
      </c>
      <c r="P628" s="119"/>
      <c r="Q628" s="120" t="str">
        <f t="shared" si="135"/>
        <v/>
      </c>
      <c r="R628" s="120" t="str">
        <f t="shared" si="136"/>
        <v/>
      </c>
      <c r="S628" s="119" t="str">
        <f t="shared" si="137"/>
        <v/>
      </c>
      <c r="T628" s="119" t="str">
        <f t="shared" si="138"/>
        <v/>
      </c>
      <c r="U628" s="119" t="str">
        <f t="shared" si="139"/>
        <v/>
      </c>
      <c r="V628" s="119"/>
      <c r="W628" s="140" t="str">
        <f t="shared" si="140"/>
        <v/>
      </c>
    </row>
    <row r="629" spans="1:23" ht="45" x14ac:dyDescent="0.3">
      <c r="A629" s="130">
        <v>42541.426284722198</v>
      </c>
      <c r="B629" s="131">
        <v>1.7361111111111101E-4</v>
      </c>
      <c r="C629" s="116" t="s">
        <v>42</v>
      </c>
      <c r="D629" s="116" t="s">
        <v>366</v>
      </c>
      <c r="E629" s="116" t="s">
        <v>46</v>
      </c>
      <c r="F629" s="142" t="s">
        <v>368</v>
      </c>
      <c r="G629" s="146" t="s">
        <v>556</v>
      </c>
      <c r="H629" s="134" t="str">
        <f t="shared" si="128"/>
        <v/>
      </c>
      <c r="I629" s="134" t="str">
        <f t="shared" si="129"/>
        <v>-</v>
      </c>
      <c r="J629" s="134" t="str">
        <f t="shared" si="130"/>
        <v/>
      </c>
      <c r="K629" s="119" t="str">
        <f t="shared" si="131"/>
        <v/>
      </c>
      <c r="L629" s="119" t="str">
        <f t="shared" si="132"/>
        <v/>
      </c>
      <c r="M629" s="119">
        <f t="shared" si="141"/>
        <v>0</v>
      </c>
      <c r="N629" s="120" t="str">
        <f t="shared" si="133"/>
        <v/>
      </c>
      <c r="O629" s="119">
        <f t="shared" si="134"/>
        <v>0</v>
      </c>
      <c r="P629" s="119"/>
      <c r="Q629" s="120" t="str">
        <f t="shared" si="135"/>
        <v/>
      </c>
      <c r="R629" s="120" t="str">
        <f t="shared" si="136"/>
        <v/>
      </c>
      <c r="S629" s="119" t="str">
        <f t="shared" si="137"/>
        <v/>
      </c>
      <c r="T629" s="119" t="str">
        <f t="shared" si="138"/>
        <v/>
      </c>
      <c r="U629" s="119" t="str">
        <f t="shared" si="139"/>
        <v/>
      </c>
      <c r="V629" s="119"/>
      <c r="W629" s="140" t="str">
        <f t="shared" si="140"/>
        <v/>
      </c>
    </row>
    <row r="630" spans="1:23" ht="30" x14ac:dyDescent="0.3">
      <c r="A630" s="130">
        <v>42541.426458333299</v>
      </c>
      <c r="B630" s="131">
        <v>7.5694444444444403E-3</v>
      </c>
      <c r="C630" s="116" t="s">
        <v>42</v>
      </c>
      <c r="D630" s="116" t="s">
        <v>366</v>
      </c>
      <c r="E630" s="116" t="s">
        <v>46</v>
      </c>
      <c r="F630" s="142" t="s">
        <v>361</v>
      </c>
      <c r="G630" s="146" t="s">
        <v>553</v>
      </c>
      <c r="H630" s="134" t="str">
        <f t="shared" si="128"/>
        <v/>
      </c>
      <c r="I630" s="134" t="str">
        <f t="shared" si="129"/>
        <v>-</v>
      </c>
      <c r="J630" s="134" t="str">
        <f t="shared" si="130"/>
        <v/>
      </c>
      <c r="K630" s="119" t="str">
        <f t="shared" si="131"/>
        <v/>
      </c>
      <c r="L630" s="119" t="str">
        <f t="shared" si="132"/>
        <v/>
      </c>
      <c r="M630" s="119">
        <f t="shared" si="141"/>
        <v>0</v>
      </c>
      <c r="N630" s="120" t="str">
        <f t="shared" si="133"/>
        <v/>
      </c>
      <c r="O630" s="119">
        <f t="shared" si="134"/>
        <v>0</v>
      </c>
      <c r="P630" s="119"/>
      <c r="Q630" s="120" t="str">
        <f t="shared" si="135"/>
        <v/>
      </c>
      <c r="R630" s="120" t="str">
        <f t="shared" si="136"/>
        <v/>
      </c>
      <c r="S630" s="119" t="str">
        <f t="shared" si="137"/>
        <v/>
      </c>
      <c r="T630" s="119" t="str">
        <f t="shared" si="138"/>
        <v/>
      </c>
      <c r="U630" s="119" t="str">
        <f t="shared" si="139"/>
        <v/>
      </c>
      <c r="V630" s="119"/>
      <c r="W630" s="140" t="str">
        <f t="shared" si="140"/>
        <v/>
      </c>
    </row>
    <row r="631" spans="1:23" ht="120" x14ac:dyDescent="0.3">
      <c r="A631" s="130">
        <v>42541.434027777803</v>
      </c>
      <c r="B631" s="131">
        <v>1.0590277777777799E-2</v>
      </c>
      <c r="C631" s="132">
        <v>9.9999999976716894E-2</v>
      </c>
      <c r="D631" s="116" t="s">
        <v>366</v>
      </c>
      <c r="E631" s="116" t="s">
        <v>63</v>
      </c>
      <c r="F631" s="142" t="s">
        <v>369</v>
      </c>
      <c r="G631" s="151" t="s">
        <v>557</v>
      </c>
      <c r="H631" s="134" t="str">
        <f t="shared" si="128"/>
        <v/>
      </c>
      <c r="I631" s="134" t="str">
        <f t="shared" si="129"/>
        <v>-</v>
      </c>
      <c r="J631" s="134" t="str">
        <f t="shared" si="130"/>
        <v/>
      </c>
      <c r="K631" s="119" t="str">
        <f t="shared" si="131"/>
        <v/>
      </c>
      <c r="L631" s="119" t="str">
        <f t="shared" si="132"/>
        <v/>
      </c>
      <c r="M631" s="119">
        <f t="shared" si="141"/>
        <v>1</v>
      </c>
      <c r="N631" s="120" t="str">
        <f t="shared" si="133"/>
        <v/>
      </c>
      <c r="O631" s="119">
        <f t="shared" si="134"/>
        <v>0</v>
      </c>
      <c r="P631" s="119"/>
      <c r="Q631" s="120" t="str">
        <f t="shared" si="135"/>
        <v/>
      </c>
      <c r="R631" s="120" t="str">
        <f t="shared" si="136"/>
        <v/>
      </c>
      <c r="S631" s="119" t="str">
        <f t="shared" si="137"/>
        <v/>
      </c>
      <c r="T631" s="119" t="str">
        <f t="shared" si="138"/>
        <v/>
      </c>
      <c r="U631" s="119" t="str">
        <f t="shared" si="139"/>
        <v/>
      </c>
      <c r="V631" s="119"/>
      <c r="W631" s="140" t="str">
        <f t="shared" si="140"/>
        <v/>
      </c>
    </row>
    <row r="632" spans="1:23" ht="18.75" x14ac:dyDescent="0.3">
      <c r="A632" s="130">
        <v>42541.444618055597</v>
      </c>
      <c r="B632" s="131">
        <v>1.7592592592592601E-2</v>
      </c>
      <c r="C632" s="132">
        <v>38.5</v>
      </c>
      <c r="D632" s="116" t="s">
        <v>370</v>
      </c>
      <c r="E632" s="116" t="s">
        <v>48</v>
      </c>
      <c r="F632" s="142" t="s">
        <v>42</v>
      </c>
      <c r="G632" s="146" t="s">
        <v>415</v>
      </c>
      <c r="H632" s="134" t="str">
        <f t="shared" si="128"/>
        <v/>
      </c>
      <c r="I632" s="134" t="str">
        <f t="shared" si="129"/>
        <v>-</v>
      </c>
      <c r="J632" s="134" t="str">
        <f t="shared" si="130"/>
        <v/>
      </c>
      <c r="K632" s="119" t="str">
        <f t="shared" si="131"/>
        <v/>
      </c>
      <c r="L632" s="119" t="str">
        <f t="shared" si="132"/>
        <v/>
      </c>
      <c r="M632" s="119">
        <f t="shared" si="141"/>
        <v>0</v>
      </c>
      <c r="N632" s="120" t="str">
        <f t="shared" si="133"/>
        <v/>
      </c>
      <c r="O632" s="119">
        <f t="shared" si="134"/>
        <v>0</v>
      </c>
      <c r="P632" s="119"/>
      <c r="Q632" s="120" t="str">
        <f t="shared" si="135"/>
        <v/>
      </c>
      <c r="R632" s="120" t="str">
        <f t="shared" si="136"/>
        <v/>
      </c>
      <c r="S632" s="119" t="str">
        <f t="shared" si="137"/>
        <v/>
      </c>
      <c r="T632" s="119" t="str">
        <f t="shared" si="138"/>
        <v/>
      </c>
      <c r="U632" s="119" t="str">
        <f t="shared" si="139"/>
        <v/>
      </c>
      <c r="V632" s="119"/>
      <c r="W632" s="140" t="str">
        <f t="shared" si="140"/>
        <v/>
      </c>
    </row>
    <row r="633" spans="1:23" ht="18.75" x14ac:dyDescent="0.3">
      <c r="A633" s="130">
        <v>42541.462210648097</v>
      </c>
      <c r="B633" s="131">
        <v>1.19097222222222E-2</v>
      </c>
      <c r="C633" s="132">
        <v>0.10000000009313199</v>
      </c>
      <c r="D633" s="116" t="s">
        <v>371</v>
      </c>
      <c r="E633" s="116" t="s">
        <v>50</v>
      </c>
      <c r="F633" s="142" t="s">
        <v>42</v>
      </c>
      <c r="G633" s="146" t="s">
        <v>416</v>
      </c>
      <c r="H633" s="134" t="str">
        <f t="shared" si="128"/>
        <v/>
      </c>
      <c r="I633" s="134" t="str">
        <f t="shared" si="129"/>
        <v>-</v>
      </c>
      <c r="J633" s="134" t="str">
        <f t="shared" si="130"/>
        <v/>
      </c>
      <c r="K633" s="119" t="str">
        <f t="shared" si="131"/>
        <v/>
      </c>
      <c r="L633" s="119" t="str">
        <f t="shared" si="132"/>
        <v/>
      </c>
      <c r="M633" s="119">
        <f t="shared" si="141"/>
        <v>0</v>
      </c>
      <c r="N633" s="120" t="str">
        <f t="shared" si="133"/>
        <v/>
      </c>
      <c r="O633" s="119">
        <f t="shared" si="134"/>
        <v>0</v>
      </c>
      <c r="P633" s="119"/>
      <c r="Q633" s="120" t="str">
        <f t="shared" si="135"/>
        <v/>
      </c>
      <c r="R633" s="120" t="str">
        <f t="shared" si="136"/>
        <v/>
      </c>
      <c r="S633" s="119" t="str">
        <f t="shared" si="137"/>
        <v/>
      </c>
      <c r="T633" s="119" t="str">
        <f t="shared" si="138"/>
        <v/>
      </c>
      <c r="U633" s="119" t="str">
        <f t="shared" si="139"/>
        <v/>
      </c>
      <c r="V633" s="119"/>
      <c r="W633" s="140" t="str">
        <f t="shared" si="140"/>
        <v/>
      </c>
    </row>
    <row r="634" spans="1:23" ht="18.75" x14ac:dyDescent="0.3">
      <c r="A634" s="130">
        <v>42541.474120370403</v>
      </c>
      <c r="B634" s="131">
        <v>9.9375000000000005E-2</v>
      </c>
      <c r="C634" s="132">
        <v>212.5</v>
      </c>
      <c r="D634" s="116" t="s">
        <v>371</v>
      </c>
      <c r="E634" s="116" t="s">
        <v>48</v>
      </c>
      <c r="F634" s="142" t="s">
        <v>42</v>
      </c>
      <c r="G634" s="146" t="s">
        <v>415</v>
      </c>
      <c r="H634" s="134" t="str">
        <f t="shared" si="128"/>
        <v/>
      </c>
      <c r="I634" s="134" t="str">
        <f t="shared" si="129"/>
        <v>-</v>
      </c>
      <c r="J634" s="134" t="str">
        <f t="shared" si="130"/>
        <v/>
      </c>
      <c r="K634" s="119" t="str">
        <f t="shared" si="131"/>
        <v/>
      </c>
      <c r="L634" s="119" t="str">
        <f t="shared" si="132"/>
        <v/>
      </c>
      <c r="M634" s="119">
        <f t="shared" si="141"/>
        <v>0</v>
      </c>
      <c r="N634" s="120" t="str">
        <f t="shared" si="133"/>
        <v/>
      </c>
      <c r="O634" s="119">
        <f t="shared" si="134"/>
        <v>0</v>
      </c>
      <c r="P634" s="119"/>
      <c r="Q634" s="120" t="str">
        <f t="shared" si="135"/>
        <v/>
      </c>
      <c r="R634" s="120" t="str">
        <f t="shared" si="136"/>
        <v/>
      </c>
      <c r="S634" s="119" t="str">
        <f t="shared" si="137"/>
        <v/>
      </c>
      <c r="T634" s="119" t="str">
        <f t="shared" si="138"/>
        <v/>
      </c>
      <c r="U634" s="119" t="str">
        <f t="shared" si="139"/>
        <v/>
      </c>
      <c r="V634" s="119"/>
      <c r="W634" s="140" t="str">
        <f t="shared" si="140"/>
        <v/>
      </c>
    </row>
    <row r="635" spans="1:23" ht="135" x14ac:dyDescent="0.3">
      <c r="A635" s="130">
        <v>42541.573495370401</v>
      </c>
      <c r="B635" s="131">
        <v>2.6099537037037001E-2</v>
      </c>
      <c r="C635" s="116" t="s">
        <v>42</v>
      </c>
      <c r="D635" s="116" t="s">
        <v>372</v>
      </c>
      <c r="E635" s="116" t="s">
        <v>63</v>
      </c>
      <c r="F635" s="142" t="s">
        <v>373</v>
      </c>
      <c r="G635" s="151" t="s">
        <v>558</v>
      </c>
      <c r="H635" s="134" t="str">
        <f t="shared" si="128"/>
        <v/>
      </c>
      <c r="I635" s="134" t="str">
        <f t="shared" si="129"/>
        <v>-</v>
      </c>
      <c r="J635" s="134" t="str">
        <f t="shared" si="130"/>
        <v/>
      </c>
      <c r="K635" s="119" t="str">
        <f t="shared" si="131"/>
        <v/>
      </c>
      <c r="L635" s="119" t="str">
        <f t="shared" si="132"/>
        <v/>
      </c>
      <c r="M635" s="119">
        <f t="shared" si="141"/>
        <v>1</v>
      </c>
      <c r="N635" s="120" t="str">
        <f t="shared" si="133"/>
        <v/>
      </c>
      <c r="O635" s="119">
        <f t="shared" si="134"/>
        <v>0</v>
      </c>
      <c r="P635" s="119"/>
      <c r="Q635" s="120" t="str">
        <f t="shared" si="135"/>
        <v/>
      </c>
      <c r="R635" s="120" t="str">
        <f t="shared" si="136"/>
        <v/>
      </c>
      <c r="S635" s="119" t="str">
        <f t="shared" si="137"/>
        <v/>
      </c>
      <c r="T635" s="119" t="str">
        <f t="shared" si="138"/>
        <v/>
      </c>
      <c r="U635" s="119" t="str">
        <f t="shared" si="139"/>
        <v/>
      </c>
      <c r="V635" s="119"/>
      <c r="W635" s="140" t="str">
        <f t="shared" si="140"/>
        <v/>
      </c>
    </row>
    <row r="636" spans="1:23" ht="18.75" x14ac:dyDescent="0.3">
      <c r="A636" s="130">
        <v>42541.599594907399</v>
      </c>
      <c r="B636" s="131">
        <v>2.99074074074074E-2</v>
      </c>
      <c r="C636" s="116" t="s">
        <v>42</v>
      </c>
      <c r="D636" s="116" t="s">
        <v>372</v>
      </c>
      <c r="E636" s="116" t="s">
        <v>50</v>
      </c>
      <c r="F636" s="142" t="s">
        <v>42</v>
      </c>
      <c r="G636" s="146" t="s">
        <v>416</v>
      </c>
      <c r="H636" s="134" t="str">
        <f t="shared" si="128"/>
        <v/>
      </c>
      <c r="I636" s="134" t="str">
        <f t="shared" si="129"/>
        <v>-</v>
      </c>
      <c r="J636" s="134" t="str">
        <f t="shared" si="130"/>
        <v/>
      </c>
      <c r="K636" s="119" t="str">
        <f t="shared" si="131"/>
        <v/>
      </c>
      <c r="L636" s="119" t="str">
        <f t="shared" si="132"/>
        <v/>
      </c>
      <c r="M636" s="119">
        <f t="shared" si="141"/>
        <v>0</v>
      </c>
      <c r="N636" s="120" t="str">
        <f t="shared" si="133"/>
        <v/>
      </c>
      <c r="O636" s="119">
        <f t="shared" si="134"/>
        <v>0</v>
      </c>
      <c r="P636" s="119"/>
      <c r="Q636" s="120" t="str">
        <f t="shared" si="135"/>
        <v/>
      </c>
      <c r="R636" s="120" t="str">
        <f t="shared" si="136"/>
        <v/>
      </c>
      <c r="S636" s="119" t="str">
        <f t="shared" si="137"/>
        <v/>
      </c>
      <c r="T636" s="119" t="str">
        <f t="shared" si="138"/>
        <v/>
      </c>
      <c r="U636" s="119" t="str">
        <f t="shared" si="139"/>
        <v/>
      </c>
      <c r="V636" s="119"/>
      <c r="W636" s="140" t="str">
        <f t="shared" si="140"/>
        <v/>
      </c>
    </row>
    <row r="637" spans="1:23" ht="18.75" x14ac:dyDescent="0.3">
      <c r="A637" s="130">
        <v>42541.629502314798</v>
      </c>
      <c r="B637" s="131">
        <v>9.9537037037036999E-4</v>
      </c>
      <c r="C637" s="132">
        <v>9.9999999976716894E-2</v>
      </c>
      <c r="D637" s="116" t="s">
        <v>372</v>
      </c>
      <c r="E637" s="116" t="s">
        <v>48</v>
      </c>
      <c r="F637" s="142" t="s">
        <v>42</v>
      </c>
      <c r="G637" s="146" t="s">
        <v>415</v>
      </c>
      <c r="H637" s="134" t="str">
        <f t="shared" si="128"/>
        <v/>
      </c>
      <c r="I637" s="134" t="str">
        <f t="shared" si="129"/>
        <v>-</v>
      </c>
      <c r="J637" s="134" t="str">
        <f t="shared" si="130"/>
        <v/>
      </c>
      <c r="K637" s="119" t="str">
        <f t="shared" si="131"/>
        <v/>
      </c>
      <c r="L637" s="119" t="str">
        <f t="shared" si="132"/>
        <v/>
      </c>
      <c r="M637" s="119">
        <f t="shared" si="141"/>
        <v>0</v>
      </c>
      <c r="N637" s="120" t="str">
        <f t="shared" si="133"/>
        <v/>
      </c>
      <c r="O637" s="119">
        <f t="shared" si="134"/>
        <v>0</v>
      </c>
      <c r="P637" s="119"/>
      <c r="Q637" s="120" t="str">
        <f t="shared" si="135"/>
        <v/>
      </c>
      <c r="R637" s="120" t="str">
        <f t="shared" si="136"/>
        <v/>
      </c>
      <c r="S637" s="119" t="str">
        <f t="shared" si="137"/>
        <v/>
      </c>
      <c r="T637" s="119" t="str">
        <f t="shared" si="138"/>
        <v/>
      </c>
      <c r="U637" s="119" t="str">
        <f t="shared" si="139"/>
        <v/>
      </c>
      <c r="V637" s="119"/>
      <c r="W637" s="140" t="str">
        <f t="shared" si="140"/>
        <v/>
      </c>
    </row>
    <row r="638" spans="1:23" ht="18.75" x14ac:dyDescent="0.3">
      <c r="A638" s="130">
        <v>42541.630497685197</v>
      </c>
      <c r="B638" s="131">
        <v>1.9814814814814799E-2</v>
      </c>
      <c r="C638" s="132">
        <v>9.9999999976716894E-2</v>
      </c>
      <c r="D638" s="116" t="s">
        <v>372</v>
      </c>
      <c r="E638" s="116" t="s">
        <v>50</v>
      </c>
      <c r="F638" s="142" t="s">
        <v>42</v>
      </c>
      <c r="G638" s="146" t="s">
        <v>416</v>
      </c>
      <c r="H638" s="134" t="str">
        <f t="shared" si="128"/>
        <v/>
      </c>
      <c r="I638" s="134" t="str">
        <f t="shared" si="129"/>
        <v>-</v>
      </c>
      <c r="J638" s="134" t="str">
        <f t="shared" si="130"/>
        <v/>
      </c>
      <c r="K638" s="119" t="str">
        <f t="shared" si="131"/>
        <v/>
      </c>
      <c r="L638" s="119" t="str">
        <f t="shared" si="132"/>
        <v/>
      </c>
      <c r="M638" s="119">
        <f t="shared" si="141"/>
        <v>0</v>
      </c>
      <c r="N638" s="120" t="str">
        <f t="shared" si="133"/>
        <v/>
      </c>
      <c r="O638" s="119">
        <f t="shared" si="134"/>
        <v>0</v>
      </c>
      <c r="P638" s="119"/>
      <c r="Q638" s="120" t="str">
        <f t="shared" si="135"/>
        <v/>
      </c>
      <c r="R638" s="120" t="str">
        <f t="shared" si="136"/>
        <v/>
      </c>
      <c r="S638" s="119" t="str">
        <f t="shared" si="137"/>
        <v/>
      </c>
      <c r="T638" s="119" t="str">
        <f t="shared" si="138"/>
        <v/>
      </c>
      <c r="U638" s="119" t="str">
        <f t="shared" si="139"/>
        <v/>
      </c>
      <c r="V638" s="119"/>
      <c r="W638" s="140" t="str">
        <f t="shared" si="140"/>
        <v/>
      </c>
    </row>
    <row r="639" spans="1:23" ht="18.75" x14ac:dyDescent="0.3">
      <c r="A639" s="130">
        <v>42541.650312500002</v>
      </c>
      <c r="B639" s="131">
        <v>6.6504629629629594E-2</v>
      </c>
      <c r="C639" s="132">
        <v>140.400000000023</v>
      </c>
      <c r="D639" s="116" t="s">
        <v>372</v>
      </c>
      <c r="E639" s="116" t="s">
        <v>48</v>
      </c>
      <c r="F639" s="142" t="s">
        <v>42</v>
      </c>
      <c r="G639" s="146" t="s">
        <v>415</v>
      </c>
      <c r="H639" s="134" t="str">
        <f t="shared" si="128"/>
        <v/>
      </c>
      <c r="I639" s="134" t="str">
        <f t="shared" si="129"/>
        <v>-</v>
      </c>
      <c r="J639" s="134" t="str">
        <f t="shared" si="130"/>
        <v/>
      </c>
      <c r="K639" s="119" t="str">
        <f t="shared" si="131"/>
        <v/>
      </c>
      <c r="L639" s="119" t="str">
        <f t="shared" si="132"/>
        <v/>
      </c>
      <c r="M639" s="119">
        <f t="shared" si="141"/>
        <v>0</v>
      </c>
      <c r="N639" s="120" t="str">
        <f t="shared" si="133"/>
        <v/>
      </c>
      <c r="O639" s="119">
        <f t="shared" si="134"/>
        <v>0</v>
      </c>
      <c r="P639" s="119"/>
      <c r="Q639" s="120" t="str">
        <f t="shared" si="135"/>
        <v/>
      </c>
      <c r="R639" s="120" t="str">
        <f t="shared" si="136"/>
        <v/>
      </c>
      <c r="S639" s="119" t="str">
        <f t="shared" si="137"/>
        <v/>
      </c>
      <c r="T639" s="119" t="str">
        <f t="shared" si="138"/>
        <v/>
      </c>
      <c r="U639" s="119" t="str">
        <f t="shared" si="139"/>
        <v/>
      </c>
      <c r="V639" s="119"/>
      <c r="W639" s="140" t="str">
        <f t="shared" si="140"/>
        <v/>
      </c>
    </row>
    <row r="640" spans="1:23" ht="18.75" x14ac:dyDescent="0.3">
      <c r="A640" s="130">
        <v>42541.7168171296</v>
      </c>
      <c r="B640" s="131">
        <v>5.4282407407407404E-3</v>
      </c>
      <c r="C640" s="132">
        <v>9.9999999976716894E-2</v>
      </c>
      <c r="D640" s="116" t="s">
        <v>374</v>
      </c>
      <c r="E640" s="116" t="s">
        <v>51</v>
      </c>
      <c r="F640" s="142" t="s">
        <v>42</v>
      </c>
      <c r="G640" s="146" t="s">
        <v>417</v>
      </c>
      <c r="H640" s="134" t="str">
        <f t="shared" si="128"/>
        <v/>
      </c>
      <c r="I640" s="134" t="str">
        <f t="shared" si="129"/>
        <v>-</v>
      </c>
      <c r="J640" s="134" t="str">
        <f t="shared" si="130"/>
        <v/>
      </c>
      <c r="K640" s="119" t="str">
        <f t="shared" si="131"/>
        <v/>
      </c>
      <c r="L640" s="119" t="str">
        <f t="shared" si="132"/>
        <v/>
      </c>
      <c r="M640" s="119">
        <f t="shared" si="141"/>
        <v>0</v>
      </c>
      <c r="N640" s="120" t="str">
        <f t="shared" si="133"/>
        <v/>
      </c>
      <c r="O640" s="119">
        <f t="shared" si="134"/>
        <v>0</v>
      </c>
      <c r="P640" s="119"/>
      <c r="Q640" s="120" t="str">
        <f t="shared" si="135"/>
        <v/>
      </c>
      <c r="R640" s="120" t="str">
        <f t="shared" si="136"/>
        <v/>
      </c>
      <c r="S640" s="119" t="str">
        <f t="shared" si="137"/>
        <v/>
      </c>
      <c r="T640" s="119" t="str">
        <f t="shared" si="138"/>
        <v/>
      </c>
      <c r="U640" s="119" t="str">
        <f t="shared" si="139"/>
        <v/>
      </c>
      <c r="V640" s="119"/>
      <c r="W640" s="140" t="str">
        <f t="shared" si="140"/>
        <v/>
      </c>
    </row>
    <row r="641" spans="1:23" ht="18.75" x14ac:dyDescent="0.3">
      <c r="A641" s="130">
        <v>42541.722245370402</v>
      </c>
      <c r="B641" s="131">
        <v>7.7106481481481498E-2</v>
      </c>
      <c r="C641" s="132">
        <v>181.69999999995301</v>
      </c>
      <c r="D641" s="116" t="s">
        <v>374</v>
      </c>
      <c r="E641" s="116" t="s">
        <v>48</v>
      </c>
      <c r="F641" s="142" t="s">
        <v>42</v>
      </c>
      <c r="G641" s="146" t="s">
        <v>415</v>
      </c>
      <c r="H641" s="134" t="str">
        <f t="shared" si="128"/>
        <v/>
      </c>
      <c r="I641" s="134" t="str">
        <f t="shared" si="129"/>
        <v>-</v>
      </c>
      <c r="J641" s="134" t="str">
        <f t="shared" si="130"/>
        <v/>
      </c>
      <c r="K641" s="119" t="str">
        <f t="shared" si="131"/>
        <v/>
      </c>
      <c r="L641" s="119" t="str">
        <f t="shared" si="132"/>
        <v/>
      </c>
      <c r="M641" s="119">
        <f t="shared" si="141"/>
        <v>0</v>
      </c>
      <c r="N641" s="120" t="str">
        <f t="shared" si="133"/>
        <v/>
      </c>
      <c r="O641" s="119">
        <f t="shared" si="134"/>
        <v>0</v>
      </c>
      <c r="P641" s="119"/>
      <c r="Q641" s="120" t="str">
        <f t="shared" si="135"/>
        <v/>
      </c>
      <c r="R641" s="120" t="str">
        <f t="shared" si="136"/>
        <v/>
      </c>
      <c r="S641" s="119" t="str">
        <f t="shared" si="137"/>
        <v/>
      </c>
      <c r="T641" s="119" t="str">
        <f t="shared" si="138"/>
        <v/>
      </c>
      <c r="U641" s="119" t="str">
        <f t="shared" si="139"/>
        <v/>
      </c>
      <c r="V641" s="119"/>
      <c r="W641" s="140" t="str">
        <f t="shared" si="140"/>
        <v/>
      </c>
    </row>
    <row r="642" spans="1:23" ht="18.75" x14ac:dyDescent="0.3">
      <c r="A642" s="130">
        <v>42541.799351851798</v>
      </c>
      <c r="B642" s="131">
        <v>4.8726851851851804E-3</v>
      </c>
      <c r="C642" s="116" t="s">
        <v>42</v>
      </c>
      <c r="D642" s="116" t="s">
        <v>375</v>
      </c>
      <c r="E642" s="116" t="s">
        <v>50</v>
      </c>
      <c r="F642" s="142" t="s">
        <v>42</v>
      </c>
      <c r="G642" s="146" t="s">
        <v>416</v>
      </c>
      <c r="H642" s="134" t="str">
        <f t="shared" si="128"/>
        <v/>
      </c>
      <c r="I642" s="134" t="str">
        <f t="shared" si="129"/>
        <v>-</v>
      </c>
      <c r="J642" s="134" t="str">
        <f t="shared" si="130"/>
        <v/>
      </c>
      <c r="K642" s="119" t="str">
        <f t="shared" si="131"/>
        <v/>
      </c>
      <c r="L642" s="119" t="str">
        <f t="shared" si="132"/>
        <v/>
      </c>
      <c r="M642" s="119">
        <f t="shared" si="141"/>
        <v>0</v>
      </c>
      <c r="N642" s="120" t="str">
        <f t="shared" si="133"/>
        <v/>
      </c>
      <c r="O642" s="119">
        <f t="shared" si="134"/>
        <v>0</v>
      </c>
      <c r="P642" s="119"/>
      <c r="Q642" s="120" t="str">
        <f t="shared" si="135"/>
        <v/>
      </c>
      <c r="R642" s="120" t="str">
        <f t="shared" si="136"/>
        <v/>
      </c>
      <c r="S642" s="119" t="str">
        <f t="shared" si="137"/>
        <v/>
      </c>
      <c r="T642" s="119" t="str">
        <f t="shared" si="138"/>
        <v/>
      </c>
      <c r="U642" s="119" t="str">
        <f t="shared" si="139"/>
        <v/>
      </c>
      <c r="V642" s="119"/>
      <c r="W642" s="140" t="str">
        <f t="shared" si="140"/>
        <v/>
      </c>
    </row>
    <row r="643" spans="1:23" ht="18.75" x14ac:dyDescent="0.3">
      <c r="A643" s="130">
        <v>42541.804224537002</v>
      </c>
      <c r="B643" s="131">
        <v>4.5034722222222198E-2</v>
      </c>
      <c r="C643" s="132">
        <v>104.600000000093</v>
      </c>
      <c r="D643" s="116" t="s">
        <v>375</v>
      </c>
      <c r="E643" s="116" t="s">
        <v>48</v>
      </c>
      <c r="F643" s="142" t="s">
        <v>42</v>
      </c>
      <c r="G643" s="146" t="s">
        <v>415</v>
      </c>
      <c r="H643" s="134" t="str">
        <f t="shared" ref="H643:H706" si="142">IF(ISERROR(SEARCH("ATTENTE",$G643)),"",$B643)</f>
        <v/>
      </c>
      <c r="I643" s="134" t="str">
        <f t="shared" ref="I643:I706" si="143">IF(COUNTIF($G643,"*Formation*")+COUNTIF(G643,"*travail de cours*")+COUNTIF(G643,"*réunion*")+COUNTIF(G643,"*escorte routière*")+COUNTIF(G643,"*courte distance*")&gt;0,B643,"-")</f>
        <v>-</v>
      </c>
      <c r="J643" s="134" t="str">
        <f t="shared" ref="J643:J706" si="144">IF(ISERROR(SEARCH("superload: True",$G643)),"",$B643)</f>
        <v/>
      </c>
      <c r="K643" s="119" t="str">
        <f t="shared" ref="K643:K706" si="145">IF(ISERROR(SEARCH("Douane: True",$G643)),"",1)</f>
        <v/>
      </c>
      <c r="L643" s="119" t="str">
        <f t="shared" ref="L643:L706" si="146">IF(ISERROR(SEARCH("transport explosif",$G643)),"",1)</f>
        <v/>
      </c>
      <c r="M643" s="119">
        <f t="shared" si="141"/>
        <v>0</v>
      </c>
      <c r="N643" s="120" t="str">
        <f t="shared" ref="N643:N706" si="147">IF(ISERROR(SEARCH("TWIC: True",$G643)),"",1)</f>
        <v/>
      </c>
      <c r="O643" s="119">
        <f t="shared" ref="O643:O706" si="148">IFERROR(MID($G643,FIND("Largeur pi-po",$G643,1)+14,FIND("Longueur pi-po",$G643,1)-FIND("Largeur pi-po",$G643,1)-14),)</f>
        <v>0</v>
      </c>
      <c r="P643" s="119"/>
      <c r="Q643" s="120" t="str">
        <f t="shared" ref="Q643:Q706" si="149">IF(ISERROR(SEARCH("Surdimensionné",$G643)),"",1)</f>
        <v/>
      </c>
      <c r="R643" s="120" t="str">
        <f t="shared" ref="R643:R706" si="150">IF(ISERROR(SEARCH("PRIME N.Y:True",$G643)),"",1)</f>
        <v/>
      </c>
      <c r="S643" s="119" t="str">
        <f t="shared" ref="S643:S706" si="151">IF(ISERROR(SEARCH("Journée non complète",$G643)),"",1)</f>
        <v/>
      </c>
      <c r="T643" s="119" t="str">
        <f t="shared" ref="T643:T706" si="152">IF(ISERROR(SEARCH("1 Journée compète semaine",$G643)),"",1)</f>
        <v/>
      </c>
      <c r="U643" s="119" t="str">
        <f t="shared" ref="U643:U706" si="153">IF(ISERROR(SEARCH("Fin de semaine",$G643)),"",1)</f>
        <v/>
      </c>
      <c r="V643" s="119"/>
      <c r="W643" s="140" t="str">
        <f t="shared" ref="W643:W706" si="154">IF(ISERROR(SEARCH("Voyage:Oversize",$G643)),"",C643)</f>
        <v/>
      </c>
    </row>
    <row r="644" spans="1:23" ht="18.75" x14ac:dyDescent="0.3">
      <c r="A644" s="130">
        <v>42541.849259259303</v>
      </c>
      <c r="B644" s="131">
        <v>1.8171296296296299E-3</v>
      </c>
      <c r="C644" s="132">
        <v>0.19999999995343401</v>
      </c>
      <c r="D644" s="116" t="s">
        <v>376</v>
      </c>
      <c r="E644" s="116" t="s">
        <v>73</v>
      </c>
      <c r="F644" s="142" t="s">
        <v>42</v>
      </c>
      <c r="G644" s="146" t="s">
        <v>423</v>
      </c>
      <c r="H644" s="134" t="str">
        <f t="shared" si="142"/>
        <v/>
      </c>
      <c r="I644" s="134" t="str">
        <f t="shared" si="143"/>
        <v>-</v>
      </c>
      <c r="J644" s="134" t="str">
        <f t="shared" si="144"/>
        <v/>
      </c>
      <c r="K644" s="119" t="str">
        <f t="shared" si="145"/>
        <v/>
      </c>
      <c r="L644" s="119" t="str">
        <f t="shared" si="146"/>
        <v/>
      </c>
      <c r="M644" s="119">
        <f t="shared" si="141"/>
        <v>0</v>
      </c>
      <c r="N644" s="120" t="str">
        <f t="shared" si="147"/>
        <v/>
      </c>
      <c r="O644" s="119">
        <f t="shared" si="148"/>
        <v>0</v>
      </c>
      <c r="P644" s="119"/>
      <c r="Q644" s="120" t="str">
        <f t="shared" si="149"/>
        <v/>
      </c>
      <c r="R644" s="120" t="str">
        <f t="shared" si="150"/>
        <v/>
      </c>
      <c r="S644" s="119" t="str">
        <f t="shared" si="151"/>
        <v/>
      </c>
      <c r="T644" s="119" t="str">
        <f t="shared" si="152"/>
        <v/>
      </c>
      <c r="U644" s="119" t="str">
        <f t="shared" si="153"/>
        <v/>
      </c>
      <c r="V644" s="119"/>
      <c r="W644" s="140" t="str">
        <f t="shared" si="154"/>
        <v/>
      </c>
    </row>
    <row r="645" spans="1:23" ht="18.75" x14ac:dyDescent="0.3">
      <c r="A645" s="130">
        <v>42541.851076388899</v>
      </c>
      <c r="B645" s="131">
        <v>3.5219907407407401E-2</v>
      </c>
      <c r="C645" s="132">
        <v>70.900000000023297</v>
      </c>
      <c r="D645" s="116" t="s">
        <v>376</v>
      </c>
      <c r="E645" s="116" t="s">
        <v>48</v>
      </c>
      <c r="F645" s="142" t="s">
        <v>42</v>
      </c>
      <c r="G645" s="146" t="s">
        <v>415</v>
      </c>
      <c r="H645" s="134" t="str">
        <f t="shared" si="142"/>
        <v/>
      </c>
      <c r="I645" s="134" t="str">
        <f t="shared" si="143"/>
        <v>-</v>
      </c>
      <c r="J645" s="134" t="str">
        <f t="shared" si="144"/>
        <v/>
      </c>
      <c r="K645" s="119" t="str">
        <f t="shared" si="145"/>
        <v/>
      </c>
      <c r="L645" s="119" t="str">
        <f t="shared" si="146"/>
        <v/>
      </c>
      <c r="M645" s="119">
        <f t="shared" si="141"/>
        <v>0</v>
      </c>
      <c r="N645" s="120" t="str">
        <f t="shared" si="147"/>
        <v/>
      </c>
      <c r="O645" s="119">
        <f t="shared" si="148"/>
        <v>0</v>
      </c>
      <c r="P645" s="119"/>
      <c r="Q645" s="120" t="str">
        <f t="shared" si="149"/>
        <v/>
      </c>
      <c r="R645" s="120" t="str">
        <f t="shared" si="150"/>
        <v/>
      </c>
      <c r="S645" s="119" t="str">
        <f t="shared" si="151"/>
        <v/>
      </c>
      <c r="T645" s="119" t="str">
        <f t="shared" si="152"/>
        <v/>
      </c>
      <c r="U645" s="119" t="str">
        <f t="shared" si="153"/>
        <v/>
      </c>
      <c r="V645" s="119"/>
      <c r="W645" s="140" t="str">
        <f t="shared" si="154"/>
        <v/>
      </c>
    </row>
    <row r="646" spans="1:23" ht="18.75" x14ac:dyDescent="0.3">
      <c r="A646" s="130">
        <v>42541.886296296303</v>
      </c>
      <c r="B646" s="131">
        <v>1.40046296296296E-2</v>
      </c>
      <c r="C646" s="132">
        <v>9.9999999976716894E-2</v>
      </c>
      <c r="D646" s="116" t="s">
        <v>377</v>
      </c>
      <c r="E646" s="116" t="s">
        <v>50</v>
      </c>
      <c r="F646" s="142" t="s">
        <v>42</v>
      </c>
      <c r="G646" s="146" t="s">
        <v>416</v>
      </c>
      <c r="H646" s="134" t="str">
        <f t="shared" si="142"/>
        <v/>
      </c>
      <c r="I646" s="134" t="str">
        <f t="shared" si="143"/>
        <v>-</v>
      </c>
      <c r="J646" s="134" t="str">
        <f t="shared" si="144"/>
        <v/>
      </c>
      <c r="K646" s="119" t="str">
        <f t="shared" si="145"/>
        <v/>
      </c>
      <c r="L646" s="119" t="str">
        <f t="shared" si="146"/>
        <v/>
      </c>
      <c r="M646" s="119">
        <f t="shared" si="141"/>
        <v>0</v>
      </c>
      <c r="N646" s="120" t="str">
        <f t="shared" si="147"/>
        <v/>
      </c>
      <c r="O646" s="119">
        <f t="shared" si="148"/>
        <v>0</v>
      </c>
      <c r="P646" s="119"/>
      <c r="Q646" s="120" t="str">
        <f t="shared" si="149"/>
        <v/>
      </c>
      <c r="R646" s="120" t="str">
        <f t="shared" si="150"/>
        <v/>
      </c>
      <c r="S646" s="119" t="str">
        <f t="shared" si="151"/>
        <v/>
      </c>
      <c r="T646" s="119" t="str">
        <f t="shared" si="152"/>
        <v/>
      </c>
      <c r="U646" s="119" t="str">
        <f t="shared" si="153"/>
        <v/>
      </c>
      <c r="V646" s="119"/>
      <c r="W646" s="140" t="str">
        <f t="shared" si="154"/>
        <v/>
      </c>
    </row>
    <row r="647" spans="1:23" ht="18.75" x14ac:dyDescent="0.3">
      <c r="A647" s="130">
        <v>42541.900300925903</v>
      </c>
      <c r="B647" s="131">
        <v>1.6018518518518501E-2</v>
      </c>
      <c r="C647" s="132">
        <v>26.599999999976699</v>
      </c>
      <c r="D647" s="116" t="s">
        <v>378</v>
      </c>
      <c r="E647" s="116" t="s">
        <v>48</v>
      </c>
      <c r="F647" s="142" t="s">
        <v>42</v>
      </c>
      <c r="G647" s="146" t="s">
        <v>415</v>
      </c>
      <c r="H647" s="134" t="str">
        <f t="shared" si="142"/>
        <v/>
      </c>
      <c r="I647" s="134" t="str">
        <f t="shared" si="143"/>
        <v>-</v>
      </c>
      <c r="J647" s="134" t="str">
        <f t="shared" si="144"/>
        <v/>
      </c>
      <c r="K647" s="119" t="str">
        <f t="shared" si="145"/>
        <v/>
      </c>
      <c r="L647" s="119" t="str">
        <f t="shared" si="146"/>
        <v/>
      </c>
      <c r="M647" s="119">
        <f t="shared" si="141"/>
        <v>0</v>
      </c>
      <c r="N647" s="120" t="str">
        <f t="shared" si="147"/>
        <v/>
      </c>
      <c r="O647" s="119">
        <f t="shared" si="148"/>
        <v>0</v>
      </c>
      <c r="P647" s="119"/>
      <c r="Q647" s="120" t="str">
        <f t="shared" si="149"/>
        <v/>
      </c>
      <c r="R647" s="120" t="str">
        <f t="shared" si="150"/>
        <v/>
      </c>
      <c r="S647" s="119" t="str">
        <f t="shared" si="151"/>
        <v/>
      </c>
      <c r="T647" s="119" t="str">
        <f t="shared" si="152"/>
        <v/>
      </c>
      <c r="U647" s="119" t="str">
        <f t="shared" si="153"/>
        <v/>
      </c>
      <c r="V647" s="119"/>
      <c r="W647" s="140" t="str">
        <f t="shared" si="154"/>
        <v/>
      </c>
    </row>
    <row r="648" spans="1:23" ht="18.75" x14ac:dyDescent="0.3">
      <c r="A648" s="130">
        <v>42541.916319444397</v>
      </c>
      <c r="B648" s="131">
        <v>1.7037037037037E-2</v>
      </c>
      <c r="C648" s="116" t="s">
        <v>42</v>
      </c>
      <c r="D648" s="116" t="s">
        <v>379</v>
      </c>
      <c r="E648" s="116" t="s">
        <v>50</v>
      </c>
      <c r="F648" s="142" t="s">
        <v>42</v>
      </c>
      <c r="G648" s="146" t="s">
        <v>416</v>
      </c>
      <c r="H648" s="134" t="str">
        <f t="shared" si="142"/>
        <v/>
      </c>
      <c r="I648" s="134" t="str">
        <f t="shared" si="143"/>
        <v>-</v>
      </c>
      <c r="J648" s="134" t="str">
        <f t="shared" si="144"/>
        <v/>
      </c>
      <c r="K648" s="119" t="str">
        <f t="shared" si="145"/>
        <v/>
      </c>
      <c r="L648" s="119" t="str">
        <f t="shared" si="146"/>
        <v/>
      </c>
      <c r="M648" s="119">
        <f t="shared" si="141"/>
        <v>0</v>
      </c>
      <c r="N648" s="120" t="str">
        <f t="shared" si="147"/>
        <v/>
      </c>
      <c r="O648" s="119">
        <f t="shared" si="148"/>
        <v>0</v>
      </c>
      <c r="P648" s="119"/>
      <c r="Q648" s="120" t="str">
        <f t="shared" si="149"/>
        <v/>
      </c>
      <c r="R648" s="120" t="str">
        <f t="shared" si="150"/>
        <v/>
      </c>
      <c r="S648" s="119" t="str">
        <f t="shared" si="151"/>
        <v/>
      </c>
      <c r="T648" s="119" t="str">
        <f t="shared" si="152"/>
        <v/>
      </c>
      <c r="U648" s="119" t="str">
        <f t="shared" si="153"/>
        <v/>
      </c>
      <c r="V648" s="119"/>
      <c r="W648" s="140" t="str">
        <f t="shared" si="154"/>
        <v/>
      </c>
    </row>
    <row r="649" spans="1:23" ht="18.75" x14ac:dyDescent="0.3">
      <c r="A649" s="130">
        <v>42541.933356481502</v>
      </c>
      <c r="B649" s="131">
        <v>5.4710648148148099E-2</v>
      </c>
      <c r="C649" s="132">
        <v>67.800000000046595</v>
      </c>
      <c r="D649" s="116" t="s">
        <v>379</v>
      </c>
      <c r="E649" s="116" t="s">
        <v>48</v>
      </c>
      <c r="F649" s="142" t="s">
        <v>42</v>
      </c>
      <c r="G649" s="146" t="s">
        <v>415</v>
      </c>
      <c r="H649" s="134" t="str">
        <f t="shared" si="142"/>
        <v/>
      </c>
      <c r="I649" s="134" t="str">
        <f t="shared" si="143"/>
        <v>-</v>
      </c>
      <c r="J649" s="134" t="str">
        <f t="shared" si="144"/>
        <v/>
      </c>
      <c r="K649" s="119" t="str">
        <f t="shared" si="145"/>
        <v/>
      </c>
      <c r="L649" s="119" t="str">
        <f t="shared" si="146"/>
        <v/>
      </c>
      <c r="M649" s="119">
        <f t="shared" si="141"/>
        <v>0</v>
      </c>
      <c r="N649" s="120" t="str">
        <f t="shared" si="147"/>
        <v/>
      </c>
      <c r="O649" s="119">
        <f t="shared" si="148"/>
        <v>0</v>
      </c>
      <c r="P649" s="119"/>
      <c r="Q649" s="120" t="str">
        <f t="shared" si="149"/>
        <v/>
      </c>
      <c r="R649" s="120" t="str">
        <f t="shared" si="150"/>
        <v/>
      </c>
      <c r="S649" s="119" t="str">
        <f t="shared" si="151"/>
        <v/>
      </c>
      <c r="T649" s="119" t="str">
        <f t="shared" si="152"/>
        <v/>
      </c>
      <c r="U649" s="119" t="str">
        <f t="shared" si="153"/>
        <v/>
      </c>
      <c r="V649" s="119"/>
      <c r="W649" s="140" t="str">
        <f t="shared" si="154"/>
        <v/>
      </c>
    </row>
    <row r="650" spans="1:23" ht="45" x14ac:dyDescent="0.3">
      <c r="A650" s="130">
        <v>42541.988067129598</v>
      </c>
      <c r="B650" s="131">
        <v>1.1932870370370399E-2</v>
      </c>
      <c r="C650" s="116" t="s">
        <v>42</v>
      </c>
      <c r="D650" s="116" t="s">
        <v>156</v>
      </c>
      <c r="E650" s="116" t="s">
        <v>107</v>
      </c>
      <c r="F650" s="142" t="s">
        <v>368</v>
      </c>
      <c r="G650" s="146" t="s">
        <v>559</v>
      </c>
      <c r="H650" s="134" t="str">
        <f t="shared" si="142"/>
        <v/>
      </c>
      <c r="I650" s="134" t="str">
        <f t="shared" si="143"/>
        <v>-</v>
      </c>
      <c r="J650" s="134" t="str">
        <f t="shared" si="144"/>
        <v/>
      </c>
      <c r="K650" s="119" t="str">
        <f t="shared" si="145"/>
        <v/>
      </c>
      <c r="L650" s="119" t="str">
        <f t="shared" si="146"/>
        <v/>
      </c>
      <c r="M650" s="119">
        <f t="shared" si="141"/>
        <v>0</v>
      </c>
      <c r="N650" s="120" t="str">
        <f t="shared" si="147"/>
        <v/>
      </c>
      <c r="O650" s="119">
        <f t="shared" si="148"/>
        <v>0</v>
      </c>
      <c r="P650" s="119"/>
      <c r="Q650" s="120" t="str">
        <f t="shared" si="149"/>
        <v/>
      </c>
      <c r="R650" s="120" t="str">
        <f t="shared" si="150"/>
        <v/>
      </c>
      <c r="S650" s="119" t="str">
        <f t="shared" si="151"/>
        <v/>
      </c>
      <c r="T650" s="119" t="str">
        <f t="shared" si="152"/>
        <v/>
      </c>
      <c r="U650" s="119" t="str">
        <f t="shared" si="153"/>
        <v/>
      </c>
      <c r="V650" s="119"/>
      <c r="W650" s="140" t="str">
        <f t="shared" si="154"/>
        <v/>
      </c>
    </row>
    <row r="651" spans="1:23" ht="18.75" x14ac:dyDescent="0.3">
      <c r="A651" s="118" t="s">
        <v>57</v>
      </c>
      <c r="B651" s="116" t="s">
        <v>57</v>
      </c>
      <c r="C651" s="116" t="s">
        <v>58</v>
      </c>
      <c r="D651" s="116"/>
      <c r="E651" s="116"/>
      <c r="F651" s="144"/>
      <c r="G651" s="146" t="s">
        <v>419</v>
      </c>
      <c r="H651" s="134" t="str">
        <f t="shared" si="142"/>
        <v/>
      </c>
      <c r="I651" s="134" t="str">
        <f t="shared" si="143"/>
        <v>-</v>
      </c>
      <c r="J651" s="134" t="str">
        <f t="shared" si="144"/>
        <v/>
      </c>
      <c r="K651" s="119" t="str">
        <f t="shared" si="145"/>
        <v/>
      </c>
      <c r="L651" s="119" t="str">
        <f t="shared" si="146"/>
        <v/>
      </c>
      <c r="M651" s="119">
        <f t="shared" si="141"/>
        <v>0</v>
      </c>
      <c r="N651" s="120" t="str">
        <f t="shared" si="147"/>
        <v/>
      </c>
      <c r="O651" s="119">
        <f t="shared" si="148"/>
        <v>0</v>
      </c>
      <c r="P651" s="119"/>
      <c r="Q651" s="120" t="str">
        <f t="shared" si="149"/>
        <v/>
      </c>
      <c r="R651" s="120" t="str">
        <f t="shared" si="150"/>
        <v/>
      </c>
      <c r="S651" s="119" t="str">
        <f t="shared" si="151"/>
        <v/>
      </c>
      <c r="T651" s="119" t="str">
        <f t="shared" si="152"/>
        <v/>
      </c>
      <c r="U651" s="119" t="str">
        <f t="shared" si="153"/>
        <v/>
      </c>
      <c r="V651" s="119"/>
      <c r="W651" s="140" t="str">
        <f t="shared" si="154"/>
        <v/>
      </c>
    </row>
    <row r="652" spans="1:23" ht="120" x14ac:dyDescent="0.3">
      <c r="A652" s="130">
        <v>42542.0018865741</v>
      </c>
      <c r="B652" s="131">
        <v>3.8194444444444398E-4</v>
      </c>
      <c r="C652" s="116" t="s">
        <v>42</v>
      </c>
      <c r="D652" s="116" t="s">
        <v>109</v>
      </c>
      <c r="E652" s="116" t="s">
        <v>60</v>
      </c>
      <c r="F652" s="142" t="s">
        <v>380</v>
      </c>
      <c r="G652" s="146" t="s">
        <v>560</v>
      </c>
      <c r="H652" s="134" t="str">
        <f t="shared" si="142"/>
        <v/>
      </c>
      <c r="I652" s="134" t="str">
        <f t="shared" si="143"/>
        <v>-</v>
      </c>
      <c r="J652" s="134" t="str">
        <f t="shared" si="144"/>
        <v/>
      </c>
      <c r="K652" s="119" t="str">
        <f t="shared" si="145"/>
        <v/>
      </c>
      <c r="L652" s="119" t="str">
        <f t="shared" si="146"/>
        <v/>
      </c>
      <c r="M652" s="119">
        <f t="shared" si="141"/>
        <v>0</v>
      </c>
      <c r="N652" s="120" t="str">
        <f t="shared" si="147"/>
        <v/>
      </c>
      <c r="O652" s="119">
        <f t="shared" si="148"/>
        <v>0</v>
      </c>
      <c r="P652" s="119"/>
      <c r="Q652" s="120" t="str">
        <f t="shared" si="149"/>
        <v/>
      </c>
      <c r="R652" s="120" t="str">
        <f t="shared" si="150"/>
        <v/>
      </c>
      <c r="S652" s="119" t="str">
        <f t="shared" si="151"/>
        <v/>
      </c>
      <c r="T652" s="119" t="str">
        <f t="shared" si="152"/>
        <v/>
      </c>
      <c r="U652" s="119" t="str">
        <f t="shared" si="153"/>
        <v/>
      </c>
      <c r="V652" s="119"/>
      <c r="W652" s="140" t="str">
        <f t="shared" si="154"/>
        <v/>
      </c>
    </row>
    <row r="653" spans="1:23" ht="18.75" x14ac:dyDescent="0.3">
      <c r="A653" s="130">
        <v>42542.002268518503</v>
      </c>
      <c r="B653" s="131">
        <v>0.49729166666666702</v>
      </c>
      <c r="C653" s="132">
        <v>0.30000000004656602</v>
      </c>
      <c r="D653" s="116" t="s">
        <v>109</v>
      </c>
      <c r="E653" s="116" t="s">
        <v>56</v>
      </c>
      <c r="F653" s="142" t="s">
        <v>42</v>
      </c>
      <c r="G653" s="146" t="s">
        <v>418</v>
      </c>
      <c r="H653" s="134" t="str">
        <f t="shared" si="142"/>
        <v/>
      </c>
      <c r="I653" s="134" t="str">
        <f t="shared" si="143"/>
        <v>-</v>
      </c>
      <c r="J653" s="134" t="str">
        <f t="shared" si="144"/>
        <v/>
      </c>
      <c r="K653" s="119" t="str">
        <f t="shared" si="145"/>
        <v/>
      </c>
      <c r="L653" s="119" t="str">
        <f t="shared" si="146"/>
        <v/>
      </c>
      <c r="M653" s="119">
        <f t="shared" si="141"/>
        <v>0</v>
      </c>
      <c r="N653" s="120" t="str">
        <f t="shared" si="147"/>
        <v/>
      </c>
      <c r="O653" s="119">
        <f t="shared" si="148"/>
        <v>0</v>
      </c>
      <c r="P653" s="119"/>
      <c r="Q653" s="120" t="str">
        <f t="shared" si="149"/>
        <v/>
      </c>
      <c r="R653" s="120" t="str">
        <f t="shared" si="150"/>
        <v/>
      </c>
      <c r="S653" s="119" t="str">
        <f t="shared" si="151"/>
        <v/>
      </c>
      <c r="T653" s="119" t="str">
        <f t="shared" si="152"/>
        <v/>
      </c>
      <c r="U653" s="119" t="str">
        <f t="shared" si="153"/>
        <v/>
      </c>
      <c r="V653" s="119"/>
      <c r="W653" s="140" t="str">
        <f t="shared" si="154"/>
        <v/>
      </c>
    </row>
    <row r="654" spans="1:23" ht="45" x14ac:dyDescent="0.3">
      <c r="A654" s="130">
        <v>42542.499560185199</v>
      </c>
      <c r="B654" s="131">
        <v>9.8379629629629598E-4</v>
      </c>
      <c r="C654" s="116" t="s">
        <v>42</v>
      </c>
      <c r="D654" s="116" t="s">
        <v>225</v>
      </c>
      <c r="E654" s="116" t="s">
        <v>44</v>
      </c>
      <c r="F654" s="142" t="s">
        <v>381</v>
      </c>
      <c r="G654" s="146" t="s">
        <v>561</v>
      </c>
      <c r="H654" s="134" t="str">
        <f t="shared" si="142"/>
        <v/>
      </c>
      <c r="I654" s="134" t="str">
        <f t="shared" si="143"/>
        <v>-</v>
      </c>
      <c r="J654" s="134" t="str">
        <f t="shared" si="144"/>
        <v/>
      </c>
      <c r="K654" s="119" t="str">
        <f t="shared" si="145"/>
        <v/>
      </c>
      <c r="L654" s="119" t="str">
        <f t="shared" si="146"/>
        <v/>
      </c>
      <c r="M654" s="119">
        <f t="shared" si="141"/>
        <v>0</v>
      </c>
      <c r="N654" s="120" t="str">
        <f t="shared" si="147"/>
        <v/>
      </c>
      <c r="O654" s="119">
        <f t="shared" si="148"/>
        <v>0</v>
      </c>
      <c r="P654" s="119"/>
      <c r="Q654" s="120" t="str">
        <f t="shared" si="149"/>
        <v/>
      </c>
      <c r="R654" s="120" t="str">
        <f t="shared" si="150"/>
        <v/>
      </c>
      <c r="S654" s="119" t="str">
        <f t="shared" si="151"/>
        <v/>
      </c>
      <c r="T654" s="119" t="str">
        <f t="shared" si="152"/>
        <v/>
      </c>
      <c r="U654" s="119" t="str">
        <f t="shared" si="153"/>
        <v/>
      </c>
      <c r="V654" s="119"/>
      <c r="W654" s="140" t="str">
        <f t="shared" si="154"/>
        <v/>
      </c>
    </row>
    <row r="655" spans="1:23" ht="45" x14ac:dyDescent="0.3">
      <c r="A655" s="130">
        <v>42542.5005439815</v>
      </c>
      <c r="B655" s="131">
        <v>1.04166666666667E-4</v>
      </c>
      <c r="C655" s="116" t="s">
        <v>42</v>
      </c>
      <c r="D655" s="116" t="s">
        <v>225</v>
      </c>
      <c r="E655" s="116" t="s">
        <v>46</v>
      </c>
      <c r="F655" s="142" t="s">
        <v>381</v>
      </c>
      <c r="G655" s="146" t="s">
        <v>562</v>
      </c>
      <c r="H655" s="134" t="str">
        <f t="shared" si="142"/>
        <v/>
      </c>
      <c r="I655" s="134" t="str">
        <f t="shared" si="143"/>
        <v>-</v>
      </c>
      <c r="J655" s="134" t="str">
        <f t="shared" si="144"/>
        <v/>
      </c>
      <c r="K655" s="119" t="str">
        <f t="shared" si="145"/>
        <v/>
      </c>
      <c r="L655" s="119" t="str">
        <f t="shared" si="146"/>
        <v/>
      </c>
      <c r="M655" s="119">
        <f t="shared" si="141"/>
        <v>0</v>
      </c>
      <c r="N655" s="120" t="str">
        <f t="shared" si="147"/>
        <v/>
      </c>
      <c r="O655" s="119">
        <f t="shared" si="148"/>
        <v>0</v>
      </c>
      <c r="P655" s="119"/>
      <c r="Q655" s="120" t="str">
        <f t="shared" si="149"/>
        <v/>
      </c>
      <c r="R655" s="120" t="str">
        <f t="shared" si="150"/>
        <v/>
      </c>
      <c r="S655" s="119" t="str">
        <f t="shared" si="151"/>
        <v/>
      </c>
      <c r="T655" s="119" t="str">
        <f t="shared" si="152"/>
        <v/>
      </c>
      <c r="U655" s="119" t="str">
        <f t="shared" si="153"/>
        <v/>
      </c>
      <c r="V655" s="119"/>
      <c r="W655" s="140" t="str">
        <f t="shared" si="154"/>
        <v/>
      </c>
    </row>
    <row r="656" spans="1:23" ht="30" x14ac:dyDescent="0.3">
      <c r="A656" s="130">
        <v>42542.500648148103</v>
      </c>
      <c r="B656" s="131">
        <v>1.0648148148148099E-2</v>
      </c>
      <c r="C656" s="132">
        <v>9.9999999976716894E-2</v>
      </c>
      <c r="D656" s="116" t="s">
        <v>225</v>
      </c>
      <c r="E656" s="116" t="s">
        <v>46</v>
      </c>
      <c r="F656" s="142" t="s">
        <v>361</v>
      </c>
      <c r="G656" s="146" t="s">
        <v>553</v>
      </c>
      <c r="H656" s="134" t="str">
        <f t="shared" si="142"/>
        <v/>
      </c>
      <c r="I656" s="134" t="str">
        <f t="shared" si="143"/>
        <v>-</v>
      </c>
      <c r="J656" s="134" t="str">
        <f t="shared" si="144"/>
        <v/>
      </c>
      <c r="K656" s="119" t="str">
        <f t="shared" si="145"/>
        <v/>
      </c>
      <c r="L656" s="119" t="str">
        <f t="shared" si="146"/>
        <v/>
      </c>
      <c r="M656" s="119">
        <f t="shared" si="141"/>
        <v>0</v>
      </c>
      <c r="N656" s="120" t="str">
        <f t="shared" si="147"/>
        <v/>
      </c>
      <c r="O656" s="119">
        <f t="shared" si="148"/>
        <v>0</v>
      </c>
      <c r="P656" s="119"/>
      <c r="Q656" s="120" t="str">
        <f t="shared" si="149"/>
        <v/>
      </c>
      <c r="R656" s="120" t="str">
        <f t="shared" si="150"/>
        <v/>
      </c>
      <c r="S656" s="119" t="str">
        <f t="shared" si="151"/>
        <v/>
      </c>
      <c r="T656" s="119" t="str">
        <f t="shared" si="152"/>
        <v/>
      </c>
      <c r="U656" s="119" t="str">
        <f t="shared" si="153"/>
        <v/>
      </c>
      <c r="V656" s="119"/>
      <c r="W656" s="140" t="str">
        <f t="shared" si="154"/>
        <v/>
      </c>
    </row>
    <row r="657" spans="1:23" ht="18.75" x14ac:dyDescent="0.3">
      <c r="A657" s="130">
        <v>42542.511296296303</v>
      </c>
      <c r="B657" s="131">
        <v>6.3483796296296302E-2</v>
      </c>
      <c r="C657" s="132">
        <v>127.69999999995299</v>
      </c>
      <c r="D657" s="116" t="s">
        <v>163</v>
      </c>
      <c r="E657" s="116" t="s">
        <v>48</v>
      </c>
      <c r="F657" s="142" t="s">
        <v>42</v>
      </c>
      <c r="G657" s="146" t="s">
        <v>415</v>
      </c>
      <c r="H657" s="134" t="str">
        <f t="shared" si="142"/>
        <v/>
      </c>
      <c r="I657" s="134" t="str">
        <f t="shared" si="143"/>
        <v>-</v>
      </c>
      <c r="J657" s="134" t="str">
        <f t="shared" si="144"/>
        <v/>
      </c>
      <c r="K657" s="119" t="str">
        <f t="shared" si="145"/>
        <v/>
      </c>
      <c r="L657" s="119" t="str">
        <f t="shared" si="146"/>
        <v/>
      </c>
      <c r="M657" s="119">
        <f t="shared" si="141"/>
        <v>0</v>
      </c>
      <c r="N657" s="120" t="str">
        <f t="shared" si="147"/>
        <v/>
      </c>
      <c r="O657" s="119">
        <f t="shared" si="148"/>
        <v>0</v>
      </c>
      <c r="P657" s="119"/>
      <c r="Q657" s="120" t="str">
        <f t="shared" si="149"/>
        <v/>
      </c>
      <c r="R657" s="120" t="str">
        <f t="shared" si="150"/>
        <v/>
      </c>
      <c r="S657" s="119" t="str">
        <f t="shared" si="151"/>
        <v/>
      </c>
      <c r="T657" s="119" t="str">
        <f t="shared" si="152"/>
        <v/>
      </c>
      <c r="U657" s="119" t="str">
        <f t="shared" si="153"/>
        <v/>
      </c>
      <c r="V657" s="119"/>
      <c r="W657" s="140" t="str">
        <f t="shared" si="154"/>
        <v/>
      </c>
    </row>
    <row r="658" spans="1:23" ht="18.75" x14ac:dyDescent="0.3">
      <c r="A658" s="130">
        <v>42542.574780092596</v>
      </c>
      <c r="B658" s="131">
        <v>8.5648148148148202E-3</v>
      </c>
      <c r="C658" s="116" t="s">
        <v>42</v>
      </c>
      <c r="D658" s="116" t="s">
        <v>382</v>
      </c>
      <c r="E658" s="116" t="s">
        <v>51</v>
      </c>
      <c r="F658" s="142" t="s">
        <v>42</v>
      </c>
      <c r="G658" s="146" t="s">
        <v>417</v>
      </c>
      <c r="H658" s="134" t="str">
        <f t="shared" si="142"/>
        <v/>
      </c>
      <c r="I658" s="134" t="str">
        <f t="shared" si="143"/>
        <v>-</v>
      </c>
      <c r="J658" s="134" t="str">
        <f t="shared" si="144"/>
        <v/>
      </c>
      <c r="K658" s="119" t="str">
        <f t="shared" si="145"/>
        <v/>
      </c>
      <c r="L658" s="119" t="str">
        <f t="shared" si="146"/>
        <v/>
      </c>
      <c r="M658" s="119">
        <f t="shared" si="141"/>
        <v>0</v>
      </c>
      <c r="N658" s="120" t="str">
        <f t="shared" si="147"/>
        <v/>
      </c>
      <c r="O658" s="119">
        <f t="shared" si="148"/>
        <v>0</v>
      </c>
      <c r="P658" s="119"/>
      <c r="Q658" s="120" t="str">
        <f t="shared" si="149"/>
        <v/>
      </c>
      <c r="R658" s="120" t="str">
        <f t="shared" si="150"/>
        <v/>
      </c>
      <c r="S658" s="119" t="str">
        <f t="shared" si="151"/>
        <v/>
      </c>
      <c r="T658" s="119" t="str">
        <f t="shared" si="152"/>
        <v/>
      </c>
      <c r="U658" s="119" t="str">
        <f t="shared" si="153"/>
        <v/>
      </c>
      <c r="V658" s="119"/>
      <c r="W658" s="140" t="str">
        <f t="shared" si="154"/>
        <v/>
      </c>
    </row>
    <row r="659" spans="1:23" ht="18.75" x14ac:dyDescent="0.3">
      <c r="A659" s="130">
        <v>42542.583344907398</v>
      </c>
      <c r="B659" s="131">
        <v>7.6111111111111102E-2</v>
      </c>
      <c r="C659" s="132">
        <v>0.200000000069849</v>
      </c>
      <c r="D659" s="116" t="s">
        <v>382</v>
      </c>
      <c r="E659" s="116" t="s">
        <v>50</v>
      </c>
      <c r="F659" s="142" t="s">
        <v>42</v>
      </c>
      <c r="G659" s="146" t="s">
        <v>416</v>
      </c>
      <c r="H659" s="134" t="str">
        <f t="shared" si="142"/>
        <v/>
      </c>
      <c r="I659" s="134" t="str">
        <f t="shared" si="143"/>
        <v>-</v>
      </c>
      <c r="J659" s="134" t="str">
        <f t="shared" si="144"/>
        <v/>
      </c>
      <c r="K659" s="119" t="str">
        <f t="shared" si="145"/>
        <v/>
      </c>
      <c r="L659" s="119" t="str">
        <f t="shared" si="146"/>
        <v/>
      </c>
      <c r="M659" s="119">
        <f t="shared" si="141"/>
        <v>0</v>
      </c>
      <c r="N659" s="120" t="str">
        <f t="shared" si="147"/>
        <v/>
      </c>
      <c r="O659" s="119">
        <f t="shared" si="148"/>
        <v>0</v>
      </c>
      <c r="P659" s="119"/>
      <c r="Q659" s="120" t="str">
        <f t="shared" si="149"/>
        <v/>
      </c>
      <c r="R659" s="120" t="str">
        <f t="shared" si="150"/>
        <v/>
      </c>
      <c r="S659" s="119" t="str">
        <f t="shared" si="151"/>
        <v/>
      </c>
      <c r="T659" s="119" t="str">
        <f t="shared" si="152"/>
        <v/>
      </c>
      <c r="U659" s="119" t="str">
        <f t="shared" si="153"/>
        <v/>
      </c>
      <c r="V659" s="119"/>
      <c r="W659" s="140" t="str">
        <f t="shared" si="154"/>
        <v/>
      </c>
    </row>
    <row r="660" spans="1:23" ht="18.75" x14ac:dyDescent="0.3">
      <c r="A660" s="130">
        <v>42542.659456018497</v>
      </c>
      <c r="B660" s="131">
        <v>0.14287037037037001</v>
      </c>
      <c r="C660" s="132">
        <v>337.69999999995298</v>
      </c>
      <c r="D660" s="116" t="s">
        <v>383</v>
      </c>
      <c r="E660" s="116" t="s">
        <v>48</v>
      </c>
      <c r="F660" s="142" t="s">
        <v>42</v>
      </c>
      <c r="G660" s="146" t="s">
        <v>415</v>
      </c>
      <c r="H660" s="134" t="str">
        <f t="shared" si="142"/>
        <v/>
      </c>
      <c r="I660" s="134" t="str">
        <f t="shared" si="143"/>
        <v>-</v>
      </c>
      <c r="J660" s="134" t="str">
        <f t="shared" si="144"/>
        <v/>
      </c>
      <c r="K660" s="119" t="str">
        <f t="shared" si="145"/>
        <v/>
      </c>
      <c r="L660" s="119" t="str">
        <f t="shared" si="146"/>
        <v/>
      </c>
      <c r="M660" s="119">
        <f t="shared" si="141"/>
        <v>0</v>
      </c>
      <c r="N660" s="120" t="str">
        <f t="shared" si="147"/>
        <v/>
      </c>
      <c r="O660" s="119">
        <f t="shared" si="148"/>
        <v>0</v>
      </c>
      <c r="P660" s="119"/>
      <c r="Q660" s="120" t="str">
        <f t="shared" si="149"/>
        <v/>
      </c>
      <c r="R660" s="120" t="str">
        <f t="shared" si="150"/>
        <v/>
      </c>
      <c r="S660" s="119" t="str">
        <f t="shared" si="151"/>
        <v/>
      </c>
      <c r="T660" s="119" t="str">
        <f t="shared" si="152"/>
        <v/>
      </c>
      <c r="U660" s="119" t="str">
        <f t="shared" si="153"/>
        <v/>
      </c>
      <c r="V660" s="119"/>
      <c r="W660" s="140" t="str">
        <f t="shared" si="154"/>
        <v/>
      </c>
    </row>
    <row r="661" spans="1:23" ht="18.75" x14ac:dyDescent="0.3">
      <c r="A661" s="130">
        <v>42542.802326388897</v>
      </c>
      <c r="B661" s="131">
        <v>9.4212962962962991E-3</v>
      </c>
      <c r="C661" s="116" t="s">
        <v>42</v>
      </c>
      <c r="D661" s="116" t="s">
        <v>267</v>
      </c>
      <c r="E661" s="116" t="s">
        <v>50</v>
      </c>
      <c r="F661" s="142" t="s">
        <v>42</v>
      </c>
      <c r="G661" s="146" t="s">
        <v>416</v>
      </c>
      <c r="H661" s="134" t="str">
        <f t="shared" si="142"/>
        <v/>
      </c>
      <c r="I661" s="134" t="str">
        <f t="shared" si="143"/>
        <v>-</v>
      </c>
      <c r="J661" s="134" t="str">
        <f t="shared" si="144"/>
        <v/>
      </c>
      <c r="K661" s="119" t="str">
        <f t="shared" si="145"/>
        <v/>
      </c>
      <c r="L661" s="119" t="str">
        <f t="shared" si="146"/>
        <v/>
      </c>
      <c r="M661" s="119">
        <f t="shared" si="141"/>
        <v>0</v>
      </c>
      <c r="N661" s="120" t="str">
        <f t="shared" si="147"/>
        <v/>
      </c>
      <c r="O661" s="119">
        <f t="shared" si="148"/>
        <v>0</v>
      </c>
      <c r="P661" s="119"/>
      <c r="Q661" s="120" t="str">
        <f t="shared" si="149"/>
        <v/>
      </c>
      <c r="R661" s="120" t="str">
        <f t="shared" si="150"/>
        <v/>
      </c>
      <c r="S661" s="119" t="str">
        <f t="shared" si="151"/>
        <v/>
      </c>
      <c r="T661" s="119" t="str">
        <f t="shared" si="152"/>
        <v/>
      </c>
      <c r="U661" s="119" t="str">
        <f t="shared" si="153"/>
        <v/>
      </c>
      <c r="V661" s="119"/>
      <c r="W661" s="140" t="str">
        <f t="shared" si="154"/>
        <v/>
      </c>
    </row>
    <row r="662" spans="1:23" ht="18.75" x14ac:dyDescent="0.3">
      <c r="A662" s="130">
        <v>42542.811747685198</v>
      </c>
      <c r="B662" s="131">
        <v>8.7037037037036996E-3</v>
      </c>
      <c r="C662" s="116" t="s">
        <v>42</v>
      </c>
      <c r="D662" s="116" t="s">
        <v>267</v>
      </c>
      <c r="E662" s="116" t="s">
        <v>51</v>
      </c>
      <c r="F662" s="142" t="s">
        <v>42</v>
      </c>
      <c r="G662" s="146" t="s">
        <v>417</v>
      </c>
      <c r="H662" s="134" t="str">
        <f t="shared" si="142"/>
        <v/>
      </c>
      <c r="I662" s="134" t="str">
        <f t="shared" si="143"/>
        <v>-</v>
      </c>
      <c r="J662" s="134" t="str">
        <f t="shared" si="144"/>
        <v/>
      </c>
      <c r="K662" s="119" t="str">
        <f t="shared" si="145"/>
        <v/>
      </c>
      <c r="L662" s="119" t="str">
        <f t="shared" si="146"/>
        <v/>
      </c>
      <c r="M662" s="119">
        <f t="shared" si="141"/>
        <v>0</v>
      </c>
      <c r="N662" s="120" t="str">
        <f t="shared" si="147"/>
        <v/>
      </c>
      <c r="O662" s="119">
        <f t="shared" si="148"/>
        <v>0</v>
      </c>
      <c r="P662" s="119"/>
      <c r="Q662" s="120" t="str">
        <f t="shared" si="149"/>
        <v/>
      </c>
      <c r="R662" s="120" t="str">
        <f t="shared" si="150"/>
        <v/>
      </c>
      <c r="S662" s="119" t="str">
        <f t="shared" si="151"/>
        <v/>
      </c>
      <c r="T662" s="119" t="str">
        <f t="shared" si="152"/>
        <v/>
      </c>
      <c r="U662" s="119" t="str">
        <f t="shared" si="153"/>
        <v/>
      </c>
      <c r="V662" s="119"/>
      <c r="W662" s="140" t="str">
        <f t="shared" si="154"/>
        <v/>
      </c>
    </row>
    <row r="663" spans="1:23" ht="18.75" x14ac:dyDescent="0.3">
      <c r="A663" s="130">
        <v>42542.8204513889</v>
      </c>
      <c r="B663" s="131">
        <v>1.68634259259259E-2</v>
      </c>
      <c r="C663" s="132">
        <v>0.30000000004656602</v>
      </c>
      <c r="D663" s="116" t="s">
        <v>267</v>
      </c>
      <c r="E663" s="116" t="s">
        <v>50</v>
      </c>
      <c r="F663" s="142" t="s">
        <v>42</v>
      </c>
      <c r="G663" s="146" t="s">
        <v>416</v>
      </c>
      <c r="H663" s="134" t="str">
        <f t="shared" si="142"/>
        <v/>
      </c>
      <c r="I663" s="134" t="str">
        <f t="shared" si="143"/>
        <v>-</v>
      </c>
      <c r="J663" s="134" t="str">
        <f t="shared" si="144"/>
        <v/>
      </c>
      <c r="K663" s="119" t="str">
        <f t="shared" si="145"/>
        <v/>
      </c>
      <c r="L663" s="119" t="str">
        <f t="shared" si="146"/>
        <v/>
      </c>
      <c r="M663" s="119">
        <f t="shared" si="141"/>
        <v>0</v>
      </c>
      <c r="N663" s="120" t="str">
        <f t="shared" si="147"/>
        <v/>
      </c>
      <c r="O663" s="119">
        <f t="shared" si="148"/>
        <v>0</v>
      </c>
      <c r="P663" s="119"/>
      <c r="Q663" s="120" t="str">
        <f t="shared" si="149"/>
        <v/>
      </c>
      <c r="R663" s="120" t="str">
        <f t="shared" si="150"/>
        <v/>
      </c>
      <c r="S663" s="119" t="str">
        <f t="shared" si="151"/>
        <v/>
      </c>
      <c r="T663" s="119" t="str">
        <f t="shared" si="152"/>
        <v/>
      </c>
      <c r="U663" s="119" t="str">
        <f t="shared" si="153"/>
        <v/>
      </c>
      <c r="V663" s="119"/>
      <c r="W663" s="140" t="str">
        <f t="shared" si="154"/>
        <v/>
      </c>
    </row>
    <row r="664" spans="1:23" ht="18.75" x14ac:dyDescent="0.3">
      <c r="A664" s="130">
        <v>42542.837314814802</v>
      </c>
      <c r="B664" s="131">
        <v>0.10045138888888901</v>
      </c>
      <c r="C664" s="132">
        <v>221.29999999993001</v>
      </c>
      <c r="D664" s="116" t="s">
        <v>267</v>
      </c>
      <c r="E664" s="116" t="s">
        <v>48</v>
      </c>
      <c r="F664" s="142" t="s">
        <v>42</v>
      </c>
      <c r="G664" s="146" t="s">
        <v>415</v>
      </c>
      <c r="H664" s="134" t="str">
        <f t="shared" si="142"/>
        <v/>
      </c>
      <c r="I664" s="134" t="str">
        <f t="shared" si="143"/>
        <v>-</v>
      </c>
      <c r="J664" s="134" t="str">
        <f t="shared" si="144"/>
        <v/>
      </c>
      <c r="K664" s="119" t="str">
        <f t="shared" si="145"/>
        <v/>
      </c>
      <c r="L664" s="119" t="str">
        <f t="shared" si="146"/>
        <v/>
      </c>
      <c r="M664" s="119">
        <f t="shared" si="141"/>
        <v>0</v>
      </c>
      <c r="N664" s="120" t="str">
        <f t="shared" si="147"/>
        <v/>
      </c>
      <c r="O664" s="119">
        <f t="shared" si="148"/>
        <v>0</v>
      </c>
      <c r="P664" s="119"/>
      <c r="Q664" s="120" t="str">
        <f t="shared" si="149"/>
        <v/>
      </c>
      <c r="R664" s="120" t="str">
        <f t="shared" si="150"/>
        <v/>
      </c>
      <c r="S664" s="119" t="str">
        <f t="shared" si="151"/>
        <v/>
      </c>
      <c r="T664" s="119" t="str">
        <f t="shared" si="152"/>
        <v/>
      </c>
      <c r="U664" s="119" t="str">
        <f t="shared" si="153"/>
        <v/>
      </c>
      <c r="V664" s="119"/>
      <c r="W664" s="140" t="str">
        <f t="shared" si="154"/>
        <v/>
      </c>
    </row>
    <row r="665" spans="1:23" ht="18.75" x14ac:dyDescent="0.3">
      <c r="A665" s="130">
        <v>42542.9377662037</v>
      </c>
      <c r="B665" s="131">
        <v>4.8252314814814803E-2</v>
      </c>
      <c r="C665" s="132">
        <v>0.10000000009313199</v>
      </c>
      <c r="D665" s="116" t="s">
        <v>384</v>
      </c>
      <c r="E665" s="116" t="s">
        <v>50</v>
      </c>
      <c r="F665" s="142" t="s">
        <v>42</v>
      </c>
      <c r="G665" s="146" t="s">
        <v>416</v>
      </c>
      <c r="H665" s="134" t="str">
        <f t="shared" si="142"/>
        <v/>
      </c>
      <c r="I665" s="134" t="str">
        <f t="shared" si="143"/>
        <v>-</v>
      </c>
      <c r="J665" s="134" t="str">
        <f t="shared" si="144"/>
        <v/>
      </c>
      <c r="K665" s="119" t="str">
        <f t="shared" si="145"/>
        <v/>
      </c>
      <c r="L665" s="119" t="str">
        <f t="shared" si="146"/>
        <v/>
      </c>
      <c r="M665" s="119">
        <f t="shared" si="141"/>
        <v>0</v>
      </c>
      <c r="N665" s="120" t="str">
        <f t="shared" si="147"/>
        <v/>
      </c>
      <c r="O665" s="119">
        <f t="shared" si="148"/>
        <v>0</v>
      </c>
      <c r="P665" s="119"/>
      <c r="Q665" s="120" t="str">
        <f t="shared" si="149"/>
        <v/>
      </c>
      <c r="R665" s="120" t="str">
        <f t="shared" si="150"/>
        <v/>
      </c>
      <c r="S665" s="119" t="str">
        <f t="shared" si="151"/>
        <v/>
      </c>
      <c r="T665" s="119" t="str">
        <f t="shared" si="152"/>
        <v/>
      </c>
      <c r="U665" s="119" t="str">
        <f t="shared" si="153"/>
        <v/>
      </c>
      <c r="V665" s="119"/>
      <c r="W665" s="140" t="str">
        <f t="shared" si="154"/>
        <v/>
      </c>
    </row>
    <row r="666" spans="1:23" ht="18.75" x14ac:dyDescent="0.3">
      <c r="A666" s="130">
        <v>42542.986018518503</v>
      </c>
      <c r="B666" s="131">
        <v>1.3981481481481499E-2</v>
      </c>
      <c r="C666" s="116" t="s">
        <v>42</v>
      </c>
      <c r="D666" s="116" t="s">
        <v>385</v>
      </c>
      <c r="E666" s="116" t="s">
        <v>56</v>
      </c>
      <c r="F666" s="142" t="s">
        <v>42</v>
      </c>
      <c r="G666" s="146" t="s">
        <v>418</v>
      </c>
      <c r="H666" s="134" t="str">
        <f t="shared" si="142"/>
        <v/>
      </c>
      <c r="I666" s="134" t="str">
        <f t="shared" si="143"/>
        <v>-</v>
      </c>
      <c r="J666" s="134" t="str">
        <f t="shared" si="144"/>
        <v/>
      </c>
      <c r="K666" s="119" t="str">
        <f t="shared" si="145"/>
        <v/>
      </c>
      <c r="L666" s="119" t="str">
        <f t="shared" si="146"/>
        <v/>
      </c>
      <c r="M666" s="119">
        <f t="shared" si="141"/>
        <v>0</v>
      </c>
      <c r="N666" s="120" t="str">
        <f t="shared" si="147"/>
        <v/>
      </c>
      <c r="O666" s="119">
        <f t="shared" si="148"/>
        <v>0</v>
      </c>
      <c r="P666" s="119"/>
      <c r="Q666" s="120" t="str">
        <f t="shared" si="149"/>
        <v/>
      </c>
      <c r="R666" s="120" t="str">
        <f t="shared" si="150"/>
        <v/>
      </c>
      <c r="S666" s="119" t="str">
        <f t="shared" si="151"/>
        <v/>
      </c>
      <c r="T666" s="119" t="str">
        <f t="shared" si="152"/>
        <v/>
      </c>
      <c r="U666" s="119" t="str">
        <f t="shared" si="153"/>
        <v/>
      </c>
      <c r="V666" s="119"/>
      <c r="W666" s="140" t="str">
        <f t="shared" si="154"/>
        <v/>
      </c>
    </row>
    <row r="667" spans="1:23" ht="18.75" x14ac:dyDescent="0.3">
      <c r="A667" s="118" t="s">
        <v>57</v>
      </c>
      <c r="B667" s="116" t="s">
        <v>57</v>
      </c>
      <c r="C667" s="116" t="s">
        <v>58</v>
      </c>
      <c r="D667" s="116"/>
      <c r="E667" s="116"/>
      <c r="F667" s="144"/>
      <c r="G667" s="146" t="s">
        <v>419</v>
      </c>
      <c r="H667" s="134" t="str">
        <f t="shared" si="142"/>
        <v/>
      </c>
      <c r="I667" s="134" t="str">
        <f t="shared" si="143"/>
        <v>-</v>
      </c>
      <c r="J667" s="134" t="str">
        <f t="shared" si="144"/>
        <v/>
      </c>
      <c r="K667" s="119" t="str">
        <f t="shared" si="145"/>
        <v/>
      </c>
      <c r="L667" s="119" t="str">
        <f t="shared" si="146"/>
        <v/>
      </c>
      <c r="M667" s="119">
        <f t="shared" si="141"/>
        <v>0</v>
      </c>
      <c r="N667" s="120" t="str">
        <f t="shared" si="147"/>
        <v/>
      </c>
      <c r="O667" s="119">
        <f t="shared" si="148"/>
        <v>0</v>
      </c>
      <c r="P667" s="119"/>
      <c r="Q667" s="120" t="str">
        <f t="shared" si="149"/>
        <v/>
      </c>
      <c r="R667" s="120" t="str">
        <f t="shared" si="150"/>
        <v/>
      </c>
      <c r="S667" s="119" t="str">
        <f t="shared" si="151"/>
        <v/>
      </c>
      <c r="T667" s="119" t="str">
        <f t="shared" si="152"/>
        <v/>
      </c>
      <c r="U667" s="119" t="str">
        <f t="shared" si="153"/>
        <v/>
      </c>
      <c r="V667" s="119"/>
      <c r="W667" s="140" t="str">
        <f t="shared" si="154"/>
        <v/>
      </c>
    </row>
    <row r="668" spans="1:23" ht="45" x14ac:dyDescent="0.3">
      <c r="A668" s="130">
        <v>42543.381712962997</v>
      </c>
      <c r="B668" s="131">
        <v>2.6620370370370399E-4</v>
      </c>
      <c r="C668" s="116" t="s">
        <v>42</v>
      </c>
      <c r="D668" s="116" t="s">
        <v>385</v>
      </c>
      <c r="E668" s="116" t="s">
        <v>46</v>
      </c>
      <c r="F668" s="142" t="s">
        <v>381</v>
      </c>
      <c r="G668" s="146" t="s">
        <v>562</v>
      </c>
      <c r="H668" s="134" t="str">
        <f t="shared" si="142"/>
        <v/>
      </c>
      <c r="I668" s="134" t="str">
        <f t="shared" si="143"/>
        <v>-</v>
      </c>
      <c r="J668" s="134" t="str">
        <f t="shared" si="144"/>
        <v/>
      </c>
      <c r="K668" s="119" t="str">
        <f t="shared" si="145"/>
        <v/>
      </c>
      <c r="L668" s="119" t="str">
        <f t="shared" si="146"/>
        <v/>
      </c>
      <c r="M668" s="119">
        <f t="shared" si="141"/>
        <v>0</v>
      </c>
      <c r="N668" s="120" t="str">
        <f t="shared" si="147"/>
        <v/>
      </c>
      <c r="O668" s="119">
        <f t="shared" si="148"/>
        <v>0</v>
      </c>
      <c r="P668" s="119"/>
      <c r="Q668" s="120" t="str">
        <f t="shared" si="149"/>
        <v/>
      </c>
      <c r="R668" s="120" t="str">
        <f t="shared" si="150"/>
        <v/>
      </c>
      <c r="S668" s="119" t="str">
        <f t="shared" si="151"/>
        <v/>
      </c>
      <c r="T668" s="119" t="str">
        <f t="shared" si="152"/>
        <v/>
      </c>
      <c r="U668" s="119" t="str">
        <f t="shared" si="153"/>
        <v/>
      </c>
      <c r="V668" s="119"/>
      <c r="W668" s="140" t="str">
        <f t="shared" si="154"/>
        <v/>
      </c>
    </row>
    <row r="669" spans="1:23" ht="30" x14ac:dyDescent="0.3">
      <c r="A669" s="130">
        <v>42543.381979166697</v>
      </c>
      <c r="B669" s="131">
        <v>1.15625E-2</v>
      </c>
      <c r="C669" s="132">
        <v>0.39999999990686802</v>
      </c>
      <c r="D669" s="116" t="s">
        <v>385</v>
      </c>
      <c r="E669" s="116" t="s">
        <v>46</v>
      </c>
      <c r="F669" s="142" t="s">
        <v>361</v>
      </c>
      <c r="G669" s="146" t="s">
        <v>553</v>
      </c>
      <c r="H669" s="134" t="str">
        <f t="shared" si="142"/>
        <v/>
      </c>
      <c r="I669" s="134" t="str">
        <f t="shared" si="143"/>
        <v>-</v>
      </c>
      <c r="J669" s="134" t="str">
        <f t="shared" si="144"/>
        <v/>
      </c>
      <c r="K669" s="119" t="str">
        <f t="shared" si="145"/>
        <v/>
      </c>
      <c r="L669" s="119" t="str">
        <f t="shared" si="146"/>
        <v/>
      </c>
      <c r="M669" s="119">
        <f t="shared" si="141"/>
        <v>0</v>
      </c>
      <c r="N669" s="120" t="str">
        <f t="shared" si="147"/>
        <v/>
      </c>
      <c r="O669" s="119">
        <f t="shared" si="148"/>
        <v>0</v>
      </c>
      <c r="P669" s="119"/>
      <c r="Q669" s="120" t="str">
        <f t="shared" si="149"/>
        <v/>
      </c>
      <c r="R669" s="120" t="str">
        <f t="shared" si="150"/>
        <v/>
      </c>
      <c r="S669" s="119" t="str">
        <f t="shared" si="151"/>
        <v/>
      </c>
      <c r="T669" s="119" t="str">
        <f t="shared" si="152"/>
        <v/>
      </c>
      <c r="U669" s="119" t="str">
        <f t="shared" si="153"/>
        <v/>
      </c>
      <c r="V669" s="119"/>
      <c r="W669" s="140" t="str">
        <f t="shared" si="154"/>
        <v/>
      </c>
    </row>
    <row r="670" spans="1:23" ht="150" x14ac:dyDescent="0.3">
      <c r="A670" s="130">
        <v>42543.393541666701</v>
      </c>
      <c r="B670" s="131">
        <v>0.16723379629629601</v>
      </c>
      <c r="C670" s="116" t="s">
        <v>42</v>
      </c>
      <c r="D670" s="116" t="s">
        <v>385</v>
      </c>
      <c r="E670" s="116" t="s">
        <v>92</v>
      </c>
      <c r="F670" s="142" t="s">
        <v>386</v>
      </c>
      <c r="G670" s="146" t="s">
        <v>563</v>
      </c>
      <c r="H670" s="134">
        <f t="shared" si="142"/>
        <v>0.16723379629629601</v>
      </c>
      <c r="I670" s="134" t="str">
        <f t="shared" si="143"/>
        <v>-</v>
      </c>
      <c r="J670" s="134" t="str">
        <f t="shared" si="144"/>
        <v/>
      </c>
      <c r="K670" s="119" t="str">
        <f t="shared" si="145"/>
        <v/>
      </c>
      <c r="L670" s="119" t="str">
        <f t="shared" si="146"/>
        <v/>
      </c>
      <c r="M670" s="119">
        <f t="shared" si="141"/>
        <v>1</v>
      </c>
      <c r="N670" s="120" t="str">
        <f t="shared" si="147"/>
        <v/>
      </c>
      <c r="O670" s="119">
        <f t="shared" si="148"/>
        <v>0</v>
      </c>
      <c r="P670" s="119"/>
      <c r="Q670" s="120" t="str">
        <f t="shared" si="149"/>
        <v/>
      </c>
      <c r="R670" s="120" t="str">
        <f t="shared" si="150"/>
        <v/>
      </c>
      <c r="S670" s="119" t="str">
        <f t="shared" si="151"/>
        <v/>
      </c>
      <c r="T670" s="119" t="str">
        <f t="shared" si="152"/>
        <v/>
      </c>
      <c r="U670" s="119" t="str">
        <f t="shared" si="153"/>
        <v/>
      </c>
      <c r="V670" s="119"/>
      <c r="W670" s="140" t="str">
        <f t="shared" si="154"/>
        <v/>
      </c>
    </row>
    <row r="671" spans="1:23" ht="150" x14ac:dyDescent="0.3">
      <c r="A671" s="130">
        <v>42543.560775462996</v>
      </c>
      <c r="B671" s="131">
        <v>2.0474537037036999E-2</v>
      </c>
      <c r="C671" s="116" t="s">
        <v>42</v>
      </c>
      <c r="D671" s="116" t="s">
        <v>387</v>
      </c>
      <c r="E671" s="116" t="s">
        <v>63</v>
      </c>
      <c r="F671" s="142" t="s">
        <v>388</v>
      </c>
      <c r="G671" s="151" t="s">
        <v>564</v>
      </c>
      <c r="H671" s="134" t="str">
        <f t="shared" si="142"/>
        <v/>
      </c>
      <c r="I671" s="134" t="str">
        <f t="shared" si="143"/>
        <v>-</v>
      </c>
      <c r="J671" s="134" t="str">
        <f t="shared" si="144"/>
        <v/>
      </c>
      <c r="K671" s="119" t="str">
        <f t="shared" si="145"/>
        <v/>
      </c>
      <c r="L671" s="119" t="str">
        <f t="shared" si="146"/>
        <v/>
      </c>
      <c r="M671" s="119">
        <f t="shared" si="141"/>
        <v>1</v>
      </c>
      <c r="N671" s="120" t="str">
        <f t="shared" si="147"/>
        <v/>
      </c>
      <c r="O671" s="119">
        <f t="shared" si="148"/>
        <v>0</v>
      </c>
      <c r="P671" s="119"/>
      <c r="Q671" s="120" t="str">
        <f t="shared" si="149"/>
        <v/>
      </c>
      <c r="R671" s="120" t="str">
        <f t="shared" si="150"/>
        <v/>
      </c>
      <c r="S671" s="119" t="str">
        <f t="shared" si="151"/>
        <v/>
      </c>
      <c r="T671" s="119" t="str">
        <f t="shared" si="152"/>
        <v/>
      </c>
      <c r="U671" s="119" t="str">
        <f t="shared" si="153"/>
        <v/>
      </c>
      <c r="V671" s="119"/>
      <c r="W671" s="140" t="str">
        <f t="shared" si="154"/>
        <v/>
      </c>
    </row>
    <row r="672" spans="1:23" ht="165" x14ac:dyDescent="0.3">
      <c r="A672" s="130">
        <v>42543.581250000003</v>
      </c>
      <c r="B672" s="131">
        <v>6.6886574074074098E-2</v>
      </c>
      <c r="C672" s="132">
        <v>0.10000000009313199</v>
      </c>
      <c r="D672" s="116" t="s">
        <v>387</v>
      </c>
      <c r="E672" s="116" t="s">
        <v>92</v>
      </c>
      <c r="F672" s="142" t="s">
        <v>389</v>
      </c>
      <c r="G672" s="146" t="s">
        <v>565</v>
      </c>
      <c r="H672" s="134">
        <f t="shared" si="142"/>
        <v>6.6886574074074098E-2</v>
      </c>
      <c r="I672" s="134" t="str">
        <f t="shared" si="143"/>
        <v>-</v>
      </c>
      <c r="J672" s="134" t="str">
        <f t="shared" si="144"/>
        <v/>
      </c>
      <c r="K672" s="119" t="str">
        <f t="shared" si="145"/>
        <v/>
      </c>
      <c r="L672" s="119" t="str">
        <f t="shared" si="146"/>
        <v/>
      </c>
      <c r="M672" s="119"/>
      <c r="N672" s="120" t="str">
        <f t="shared" si="147"/>
        <v/>
      </c>
      <c r="O672" s="119">
        <f t="shared" si="148"/>
        <v>0</v>
      </c>
      <c r="P672" s="119"/>
      <c r="Q672" s="120" t="str">
        <f t="shared" si="149"/>
        <v/>
      </c>
      <c r="R672" s="120" t="str">
        <f t="shared" si="150"/>
        <v/>
      </c>
      <c r="S672" s="119" t="str">
        <f t="shared" si="151"/>
        <v/>
      </c>
      <c r="T672" s="119" t="str">
        <f t="shared" si="152"/>
        <v/>
      </c>
      <c r="U672" s="119" t="str">
        <f t="shared" si="153"/>
        <v/>
      </c>
      <c r="V672" s="119"/>
      <c r="W672" s="140" t="str">
        <f t="shared" si="154"/>
        <v/>
      </c>
    </row>
    <row r="673" spans="1:23" ht="18.75" x14ac:dyDescent="0.3">
      <c r="A673" s="130">
        <v>42543.648136574098</v>
      </c>
      <c r="B673" s="131">
        <v>1.2615740740740699E-3</v>
      </c>
      <c r="C673" s="116" t="s">
        <v>42</v>
      </c>
      <c r="D673" s="116" t="s">
        <v>387</v>
      </c>
      <c r="E673" s="116" t="s">
        <v>50</v>
      </c>
      <c r="F673" s="142" t="s">
        <v>42</v>
      </c>
      <c r="G673" s="146" t="s">
        <v>416</v>
      </c>
      <c r="H673" s="134" t="str">
        <f t="shared" si="142"/>
        <v/>
      </c>
      <c r="I673" s="134" t="str">
        <f t="shared" si="143"/>
        <v>-</v>
      </c>
      <c r="J673" s="134" t="str">
        <f t="shared" si="144"/>
        <v/>
      </c>
      <c r="K673" s="119" t="str">
        <f t="shared" si="145"/>
        <v/>
      </c>
      <c r="L673" s="119" t="str">
        <f t="shared" si="146"/>
        <v/>
      </c>
      <c r="M673" s="119">
        <f t="shared" si="141"/>
        <v>0</v>
      </c>
      <c r="N673" s="120" t="str">
        <f t="shared" si="147"/>
        <v/>
      </c>
      <c r="O673" s="119">
        <f t="shared" si="148"/>
        <v>0</v>
      </c>
      <c r="P673" s="119"/>
      <c r="Q673" s="120" t="str">
        <f t="shared" si="149"/>
        <v/>
      </c>
      <c r="R673" s="120" t="str">
        <f t="shared" si="150"/>
        <v/>
      </c>
      <c r="S673" s="119" t="str">
        <f t="shared" si="151"/>
        <v/>
      </c>
      <c r="T673" s="119" t="str">
        <f t="shared" si="152"/>
        <v/>
      </c>
      <c r="U673" s="119" t="str">
        <f t="shared" si="153"/>
        <v/>
      </c>
      <c r="V673" s="119"/>
      <c r="W673" s="140" t="str">
        <f t="shared" si="154"/>
        <v/>
      </c>
    </row>
    <row r="674" spans="1:23" ht="150" x14ac:dyDescent="0.3">
      <c r="A674" s="130">
        <v>42543.649398148104</v>
      </c>
      <c r="B674" s="131">
        <v>5.4942129629629598E-2</v>
      </c>
      <c r="C674" s="132">
        <v>0.19999999995343401</v>
      </c>
      <c r="D674" s="116" t="s">
        <v>385</v>
      </c>
      <c r="E674" s="116" t="s">
        <v>92</v>
      </c>
      <c r="F674" s="142" t="s">
        <v>386</v>
      </c>
      <c r="G674" s="146" t="s">
        <v>563</v>
      </c>
      <c r="H674" s="134">
        <f t="shared" si="142"/>
        <v>5.4942129629629598E-2</v>
      </c>
      <c r="I674" s="134" t="str">
        <f t="shared" si="143"/>
        <v>-</v>
      </c>
      <c r="J674" s="134" t="str">
        <f t="shared" si="144"/>
        <v/>
      </c>
      <c r="K674" s="119" t="str">
        <f t="shared" si="145"/>
        <v/>
      </c>
      <c r="L674" s="119" t="str">
        <f t="shared" si="146"/>
        <v/>
      </c>
      <c r="M674" s="119">
        <f t="shared" si="141"/>
        <v>1</v>
      </c>
      <c r="N674" s="120" t="str">
        <f t="shared" si="147"/>
        <v/>
      </c>
      <c r="O674" s="119">
        <f t="shared" si="148"/>
        <v>0</v>
      </c>
      <c r="P674" s="119"/>
      <c r="Q674" s="120" t="str">
        <f t="shared" si="149"/>
        <v/>
      </c>
      <c r="R674" s="120" t="str">
        <f t="shared" si="150"/>
        <v/>
      </c>
      <c r="S674" s="119" t="str">
        <f t="shared" si="151"/>
        <v/>
      </c>
      <c r="T674" s="119" t="str">
        <f t="shared" si="152"/>
        <v/>
      </c>
      <c r="U674" s="119" t="str">
        <f t="shared" si="153"/>
        <v/>
      </c>
      <c r="V674" s="119"/>
      <c r="W674" s="140" t="str">
        <f t="shared" si="154"/>
        <v/>
      </c>
    </row>
    <row r="675" spans="1:23" ht="18.75" x14ac:dyDescent="0.3">
      <c r="A675" s="130">
        <v>42543.7043402778</v>
      </c>
      <c r="B675" s="131">
        <v>4.4675925925925898E-3</v>
      </c>
      <c r="C675" s="132">
        <v>9.9999999976716894E-2</v>
      </c>
      <c r="D675" s="116" t="s">
        <v>385</v>
      </c>
      <c r="E675" s="116" t="s">
        <v>50</v>
      </c>
      <c r="F675" s="142" t="s">
        <v>42</v>
      </c>
      <c r="G675" s="146" t="s">
        <v>416</v>
      </c>
      <c r="H675" s="134" t="str">
        <f t="shared" si="142"/>
        <v/>
      </c>
      <c r="I675" s="134" t="str">
        <f t="shared" si="143"/>
        <v>-</v>
      </c>
      <c r="J675" s="134" t="str">
        <f t="shared" si="144"/>
        <v/>
      </c>
      <c r="K675" s="119" t="str">
        <f t="shared" si="145"/>
        <v/>
      </c>
      <c r="L675" s="119" t="str">
        <f t="shared" si="146"/>
        <v/>
      </c>
      <c r="M675" s="119">
        <f t="shared" si="141"/>
        <v>0</v>
      </c>
      <c r="N675" s="120" t="str">
        <f t="shared" si="147"/>
        <v/>
      </c>
      <c r="O675" s="119">
        <f t="shared" si="148"/>
        <v>0</v>
      </c>
      <c r="P675" s="119"/>
      <c r="Q675" s="120" t="str">
        <f t="shared" si="149"/>
        <v/>
      </c>
      <c r="R675" s="120" t="str">
        <f t="shared" si="150"/>
        <v/>
      </c>
      <c r="S675" s="119" t="str">
        <f t="shared" si="151"/>
        <v/>
      </c>
      <c r="T675" s="119" t="str">
        <f t="shared" si="152"/>
        <v/>
      </c>
      <c r="U675" s="119" t="str">
        <f t="shared" si="153"/>
        <v/>
      </c>
      <c r="V675" s="119"/>
      <c r="W675" s="140" t="str">
        <f t="shared" si="154"/>
        <v/>
      </c>
    </row>
    <row r="676" spans="1:23" ht="18.75" x14ac:dyDescent="0.3">
      <c r="A676" s="130">
        <v>42543.708807870396</v>
      </c>
      <c r="B676" s="131">
        <v>2.5115740740740699E-2</v>
      </c>
      <c r="C676" s="132">
        <v>25.099999999976699</v>
      </c>
      <c r="D676" s="116" t="s">
        <v>385</v>
      </c>
      <c r="E676" s="116" t="s">
        <v>48</v>
      </c>
      <c r="F676" s="142" t="s">
        <v>42</v>
      </c>
      <c r="G676" s="146" t="s">
        <v>415</v>
      </c>
      <c r="H676" s="134" t="str">
        <f t="shared" si="142"/>
        <v/>
      </c>
      <c r="I676" s="134" t="str">
        <f t="shared" si="143"/>
        <v>-</v>
      </c>
      <c r="J676" s="134" t="str">
        <f t="shared" si="144"/>
        <v/>
      </c>
      <c r="K676" s="119" t="str">
        <f t="shared" si="145"/>
        <v/>
      </c>
      <c r="L676" s="119" t="str">
        <f t="shared" si="146"/>
        <v/>
      </c>
      <c r="M676" s="119">
        <f t="shared" si="141"/>
        <v>0</v>
      </c>
      <c r="N676" s="120" t="str">
        <f t="shared" si="147"/>
        <v/>
      </c>
      <c r="O676" s="119">
        <f t="shared" si="148"/>
        <v>0</v>
      </c>
      <c r="P676" s="119"/>
      <c r="Q676" s="120" t="str">
        <f t="shared" si="149"/>
        <v/>
      </c>
      <c r="R676" s="120" t="str">
        <f t="shared" si="150"/>
        <v/>
      </c>
      <c r="S676" s="119" t="str">
        <f t="shared" si="151"/>
        <v/>
      </c>
      <c r="T676" s="119" t="str">
        <f t="shared" si="152"/>
        <v/>
      </c>
      <c r="U676" s="119" t="str">
        <f t="shared" si="153"/>
        <v/>
      </c>
      <c r="V676" s="119"/>
      <c r="W676" s="140" t="str">
        <f t="shared" si="154"/>
        <v/>
      </c>
    </row>
    <row r="677" spans="1:23" ht="18.75" x14ac:dyDescent="0.3">
      <c r="A677" s="130">
        <v>42543.7339236111</v>
      </c>
      <c r="B677" s="131">
        <v>2.71875E-2</v>
      </c>
      <c r="C677" s="116" t="s">
        <v>42</v>
      </c>
      <c r="D677" s="116" t="s">
        <v>390</v>
      </c>
      <c r="E677" s="116" t="s">
        <v>50</v>
      </c>
      <c r="F677" s="142" t="s">
        <v>42</v>
      </c>
      <c r="G677" s="146" t="s">
        <v>416</v>
      </c>
      <c r="H677" s="134" t="str">
        <f t="shared" si="142"/>
        <v/>
      </c>
      <c r="I677" s="134" t="str">
        <f t="shared" si="143"/>
        <v>-</v>
      </c>
      <c r="J677" s="134" t="str">
        <f t="shared" si="144"/>
        <v/>
      </c>
      <c r="K677" s="119" t="str">
        <f t="shared" si="145"/>
        <v/>
      </c>
      <c r="L677" s="119" t="str">
        <f t="shared" si="146"/>
        <v/>
      </c>
      <c r="M677" s="119">
        <f t="shared" si="141"/>
        <v>0</v>
      </c>
      <c r="N677" s="120" t="str">
        <f t="shared" si="147"/>
        <v/>
      </c>
      <c r="O677" s="119">
        <f t="shared" si="148"/>
        <v>0</v>
      </c>
      <c r="P677" s="119"/>
      <c r="Q677" s="120" t="str">
        <f t="shared" si="149"/>
        <v/>
      </c>
      <c r="R677" s="120" t="str">
        <f t="shared" si="150"/>
        <v/>
      </c>
      <c r="S677" s="119" t="str">
        <f t="shared" si="151"/>
        <v/>
      </c>
      <c r="T677" s="119" t="str">
        <f t="shared" si="152"/>
        <v/>
      </c>
      <c r="U677" s="119" t="str">
        <f t="shared" si="153"/>
        <v/>
      </c>
      <c r="V677" s="119"/>
      <c r="W677" s="140" t="str">
        <f t="shared" si="154"/>
        <v/>
      </c>
    </row>
    <row r="678" spans="1:23" ht="105" x14ac:dyDescent="0.3">
      <c r="A678" s="130">
        <v>42543.761111111096</v>
      </c>
      <c r="B678" s="131">
        <v>0.117060185185185</v>
      </c>
      <c r="C678" s="132">
        <v>0.30000000004656602</v>
      </c>
      <c r="D678" s="116" t="s">
        <v>390</v>
      </c>
      <c r="E678" s="116" t="s">
        <v>67</v>
      </c>
      <c r="F678" s="142" t="s">
        <v>391</v>
      </c>
      <c r="G678" s="151" t="s">
        <v>566</v>
      </c>
      <c r="H678" s="134" t="str">
        <f t="shared" si="142"/>
        <v/>
      </c>
      <c r="I678" s="134" t="str">
        <f t="shared" si="143"/>
        <v>-</v>
      </c>
      <c r="J678" s="134" t="str">
        <f t="shared" si="144"/>
        <v/>
      </c>
      <c r="K678" s="119" t="str">
        <f t="shared" si="145"/>
        <v/>
      </c>
      <c r="L678" s="119" t="str">
        <f t="shared" si="146"/>
        <v/>
      </c>
      <c r="M678" s="119">
        <f t="shared" si="141"/>
        <v>2</v>
      </c>
      <c r="N678" s="120" t="str">
        <f t="shared" si="147"/>
        <v/>
      </c>
      <c r="O678" s="119">
        <f t="shared" si="148"/>
        <v>0</v>
      </c>
      <c r="P678" s="119"/>
      <c r="Q678" s="120" t="str">
        <f t="shared" si="149"/>
        <v/>
      </c>
      <c r="R678" s="120" t="str">
        <f t="shared" si="150"/>
        <v/>
      </c>
      <c r="S678" s="119" t="str">
        <f t="shared" si="151"/>
        <v/>
      </c>
      <c r="T678" s="119" t="str">
        <f t="shared" si="152"/>
        <v/>
      </c>
      <c r="U678" s="119" t="str">
        <f t="shared" si="153"/>
        <v/>
      </c>
      <c r="V678" s="119"/>
      <c r="W678" s="140" t="str">
        <f t="shared" si="154"/>
        <v/>
      </c>
    </row>
    <row r="679" spans="1:23" ht="18.75" x14ac:dyDescent="0.3">
      <c r="A679" s="130">
        <v>42543.878171296303</v>
      </c>
      <c r="B679" s="131">
        <v>6.0069444444444398E-2</v>
      </c>
      <c r="C679" s="132">
        <v>118.5</v>
      </c>
      <c r="D679" s="116" t="s">
        <v>392</v>
      </c>
      <c r="E679" s="116" t="s">
        <v>48</v>
      </c>
      <c r="F679" s="142" t="s">
        <v>42</v>
      </c>
      <c r="G679" s="146" t="s">
        <v>415</v>
      </c>
      <c r="H679" s="134" t="str">
        <f t="shared" si="142"/>
        <v/>
      </c>
      <c r="I679" s="134" t="str">
        <f t="shared" si="143"/>
        <v>-</v>
      </c>
      <c r="J679" s="134" t="str">
        <f t="shared" si="144"/>
        <v/>
      </c>
      <c r="K679" s="119" t="str">
        <f t="shared" si="145"/>
        <v/>
      </c>
      <c r="L679" s="119" t="str">
        <f t="shared" si="146"/>
        <v/>
      </c>
      <c r="M679" s="119">
        <f t="shared" si="141"/>
        <v>0</v>
      </c>
      <c r="N679" s="120" t="str">
        <f t="shared" si="147"/>
        <v/>
      </c>
      <c r="O679" s="119">
        <f t="shared" si="148"/>
        <v>0</v>
      </c>
      <c r="P679" s="119"/>
      <c r="Q679" s="120" t="str">
        <f t="shared" si="149"/>
        <v/>
      </c>
      <c r="R679" s="120" t="str">
        <f t="shared" si="150"/>
        <v/>
      </c>
      <c r="S679" s="119" t="str">
        <f t="shared" si="151"/>
        <v/>
      </c>
      <c r="T679" s="119" t="str">
        <f t="shared" si="152"/>
        <v/>
      </c>
      <c r="U679" s="119" t="str">
        <f t="shared" si="153"/>
        <v/>
      </c>
      <c r="V679" s="119"/>
      <c r="W679" s="140" t="str">
        <f t="shared" si="154"/>
        <v/>
      </c>
    </row>
    <row r="680" spans="1:23" ht="90" x14ac:dyDescent="0.3">
      <c r="A680" s="130">
        <v>42543.938240740703</v>
      </c>
      <c r="B680" s="131">
        <v>1.8935185185185201E-2</v>
      </c>
      <c r="C680" s="132">
        <v>0.40000000002328301</v>
      </c>
      <c r="D680" s="116" t="s">
        <v>393</v>
      </c>
      <c r="E680" s="116" t="s">
        <v>60</v>
      </c>
      <c r="F680" s="142" t="s">
        <v>394</v>
      </c>
      <c r="G680" s="146" t="s">
        <v>567</v>
      </c>
      <c r="H680" s="134" t="str">
        <f t="shared" si="142"/>
        <v/>
      </c>
      <c r="I680" s="134" t="str">
        <f t="shared" si="143"/>
        <v>-</v>
      </c>
      <c r="J680" s="134" t="str">
        <f t="shared" si="144"/>
        <v/>
      </c>
      <c r="K680" s="119" t="str">
        <f t="shared" si="145"/>
        <v/>
      </c>
      <c r="L680" s="119" t="str">
        <f t="shared" si="146"/>
        <v/>
      </c>
      <c r="M680" s="119">
        <f t="shared" si="141"/>
        <v>0</v>
      </c>
      <c r="N680" s="120" t="str">
        <f t="shared" si="147"/>
        <v/>
      </c>
      <c r="O680" s="119">
        <f t="shared" si="148"/>
        <v>0</v>
      </c>
      <c r="P680" s="119"/>
      <c r="Q680" s="120" t="str">
        <f t="shared" si="149"/>
        <v/>
      </c>
      <c r="R680" s="120" t="str">
        <f t="shared" si="150"/>
        <v/>
      </c>
      <c r="S680" s="119" t="str">
        <f t="shared" si="151"/>
        <v/>
      </c>
      <c r="T680" s="119" t="str">
        <f t="shared" si="152"/>
        <v/>
      </c>
      <c r="U680" s="119" t="str">
        <f t="shared" si="153"/>
        <v/>
      </c>
      <c r="V680" s="119"/>
      <c r="W680" s="140" t="str">
        <f t="shared" si="154"/>
        <v/>
      </c>
    </row>
    <row r="681" spans="1:23" ht="18.75" x14ac:dyDescent="0.3">
      <c r="A681" s="130">
        <v>42543.957175925898</v>
      </c>
      <c r="B681" s="131">
        <v>1.0486111111111101E-2</v>
      </c>
      <c r="C681" s="116" t="s">
        <v>42</v>
      </c>
      <c r="D681" s="116" t="s">
        <v>393</v>
      </c>
      <c r="E681" s="116" t="s">
        <v>56</v>
      </c>
      <c r="F681" s="142" t="s">
        <v>42</v>
      </c>
      <c r="G681" s="146" t="s">
        <v>418</v>
      </c>
      <c r="H681" s="134" t="str">
        <f t="shared" si="142"/>
        <v/>
      </c>
      <c r="I681" s="134" t="str">
        <f t="shared" si="143"/>
        <v>-</v>
      </c>
      <c r="J681" s="134" t="str">
        <f t="shared" si="144"/>
        <v/>
      </c>
      <c r="K681" s="119" t="str">
        <f t="shared" si="145"/>
        <v/>
      </c>
      <c r="L681" s="119" t="str">
        <f t="shared" si="146"/>
        <v/>
      </c>
      <c r="M681" s="119">
        <f t="shared" si="141"/>
        <v>0</v>
      </c>
      <c r="N681" s="120" t="str">
        <f t="shared" si="147"/>
        <v/>
      </c>
      <c r="O681" s="119">
        <f t="shared" si="148"/>
        <v>0</v>
      </c>
      <c r="P681" s="119"/>
      <c r="Q681" s="120" t="str">
        <f t="shared" si="149"/>
        <v/>
      </c>
      <c r="R681" s="120" t="str">
        <f t="shared" si="150"/>
        <v/>
      </c>
      <c r="S681" s="119" t="str">
        <f t="shared" si="151"/>
        <v/>
      </c>
      <c r="T681" s="119" t="str">
        <f t="shared" si="152"/>
        <v/>
      </c>
      <c r="U681" s="119" t="str">
        <f t="shared" si="153"/>
        <v/>
      </c>
      <c r="V681" s="119"/>
      <c r="W681" s="140" t="str">
        <f t="shared" si="154"/>
        <v/>
      </c>
    </row>
    <row r="682" spans="1:23" ht="60" x14ac:dyDescent="0.3">
      <c r="A682" s="130">
        <v>42543.967662037001</v>
      </c>
      <c r="B682" s="131">
        <v>3.2337962962962999E-2</v>
      </c>
      <c r="C682" s="116" t="s">
        <v>42</v>
      </c>
      <c r="D682" s="116" t="s">
        <v>393</v>
      </c>
      <c r="E682" s="116" t="s">
        <v>76</v>
      </c>
      <c r="F682" s="142" t="s">
        <v>395</v>
      </c>
      <c r="G682" s="146" t="s">
        <v>568</v>
      </c>
      <c r="H682" s="134">
        <f t="shared" si="142"/>
        <v>3.2337962962962999E-2</v>
      </c>
      <c r="I682" s="134" t="str">
        <f t="shared" si="143"/>
        <v>-</v>
      </c>
      <c r="J682" s="134" t="str">
        <f t="shared" si="144"/>
        <v/>
      </c>
      <c r="K682" s="119" t="str">
        <f t="shared" si="145"/>
        <v/>
      </c>
      <c r="L682" s="119" t="str">
        <f t="shared" si="146"/>
        <v/>
      </c>
      <c r="M682" s="119">
        <f t="shared" si="141"/>
        <v>0</v>
      </c>
      <c r="N682" s="120" t="str">
        <f t="shared" si="147"/>
        <v/>
      </c>
      <c r="O682" s="119">
        <f t="shared" si="148"/>
        <v>0</v>
      </c>
      <c r="P682" s="119"/>
      <c r="Q682" s="120" t="str">
        <f t="shared" si="149"/>
        <v/>
      </c>
      <c r="R682" s="120" t="str">
        <f t="shared" si="150"/>
        <v/>
      </c>
      <c r="S682" s="119">
        <f t="shared" si="151"/>
        <v>1</v>
      </c>
      <c r="T682" s="119" t="str">
        <f t="shared" si="152"/>
        <v/>
      </c>
      <c r="U682" s="119" t="str">
        <f t="shared" si="153"/>
        <v/>
      </c>
      <c r="V682" s="119"/>
      <c r="W682" s="140" t="str">
        <f t="shared" si="154"/>
        <v/>
      </c>
    </row>
    <row r="683" spans="1:23" ht="18.75" x14ac:dyDescent="0.3">
      <c r="A683" s="118" t="s">
        <v>57</v>
      </c>
      <c r="B683" s="116" t="s">
        <v>57</v>
      </c>
      <c r="C683" s="116" t="s">
        <v>58</v>
      </c>
      <c r="D683" s="116"/>
      <c r="E683" s="116"/>
      <c r="F683" s="144"/>
      <c r="G683" s="146" t="s">
        <v>419</v>
      </c>
      <c r="H683" s="134" t="str">
        <f t="shared" si="142"/>
        <v/>
      </c>
      <c r="I683" s="134" t="str">
        <f t="shared" si="143"/>
        <v>-</v>
      </c>
      <c r="J683" s="134" t="str">
        <f t="shared" si="144"/>
        <v/>
      </c>
      <c r="K683" s="119" t="str">
        <f t="shared" si="145"/>
        <v/>
      </c>
      <c r="L683" s="119" t="str">
        <f t="shared" si="146"/>
        <v/>
      </c>
      <c r="M683" s="119">
        <f t="shared" si="141"/>
        <v>0</v>
      </c>
      <c r="N683" s="120" t="str">
        <f t="shared" si="147"/>
        <v/>
      </c>
      <c r="O683" s="119">
        <f t="shared" si="148"/>
        <v>0</v>
      </c>
      <c r="P683" s="119"/>
      <c r="Q683" s="120" t="str">
        <f t="shared" si="149"/>
        <v/>
      </c>
      <c r="R683" s="120" t="str">
        <f t="shared" si="150"/>
        <v/>
      </c>
      <c r="S683" s="119" t="str">
        <f t="shared" si="151"/>
        <v/>
      </c>
      <c r="T683" s="119" t="str">
        <f t="shared" si="152"/>
        <v/>
      </c>
      <c r="U683" s="119" t="str">
        <f t="shared" si="153"/>
        <v/>
      </c>
      <c r="V683" s="119"/>
      <c r="W683" s="140" t="str">
        <f t="shared" si="154"/>
        <v/>
      </c>
    </row>
    <row r="684" spans="1:23" ht="18.75" x14ac:dyDescent="0.3">
      <c r="A684" s="128">
        <v>42544.3441550926</v>
      </c>
      <c r="B684" s="129"/>
      <c r="C684" s="129"/>
      <c r="D684" s="129" t="s">
        <v>393</v>
      </c>
      <c r="E684" s="129" t="s">
        <v>41</v>
      </c>
      <c r="F684" s="145" t="s">
        <v>42</v>
      </c>
      <c r="G684" s="146" t="s">
        <v>411</v>
      </c>
      <c r="H684" s="134" t="str">
        <f t="shared" si="142"/>
        <v/>
      </c>
      <c r="I684" s="134" t="str">
        <f t="shared" si="143"/>
        <v>-</v>
      </c>
      <c r="J684" s="134" t="str">
        <f t="shared" si="144"/>
        <v/>
      </c>
      <c r="K684" s="119" t="str">
        <f t="shared" si="145"/>
        <v/>
      </c>
      <c r="L684" s="119" t="str">
        <f t="shared" si="146"/>
        <v/>
      </c>
      <c r="M684" s="119">
        <f t="shared" si="141"/>
        <v>0</v>
      </c>
      <c r="N684" s="120" t="str">
        <f t="shared" si="147"/>
        <v/>
      </c>
      <c r="O684" s="119">
        <f t="shared" si="148"/>
        <v>0</v>
      </c>
      <c r="P684" s="119"/>
      <c r="Q684" s="120" t="str">
        <f t="shared" si="149"/>
        <v/>
      </c>
      <c r="R684" s="120" t="str">
        <f t="shared" si="150"/>
        <v/>
      </c>
      <c r="S684" s="119" t="str">
        <f t="shared" si="151"/>
        <v/>
      </c>
      <c r="T684" s="119" t="str">
        <f t="shared" si="152"/>
        <v/>
      </c>
      <c r="U684" s="119" t="str">
        <f t="shared" si="153"/>
        <v/>
      </c>
      <c r="V684" s="119"/>
      <c r="W684" s="140" t="str">
        <f t="shared" si="154"/>
        <v/>
      </c>
    </row>
    <row r="685" spans="1:23" ht="45" x14ac:dyDescent="0.3">
      <c r="A685" s="130">
        <v>42544.345312500001</v>
      </c>
      <c r="B685" s="131">
        <v>6.8287037037037003E-4</v>
      </c>
      <c r="C685" s="116" t="s">
        <v>42</v>
      </c>
      <c r="D685" s="116" t="s">
        <v>393</v>
      </c>
      <c r="E685" s="116" t="s">
        <v>44</v>
      </c>
      <c r="F685" s="142" t="s">
        <v>381</v>
      </c>
      <c r="G685" s="146" t="s">
        <v>561</v>
      </c>
      <c r="H685" s="134" t="str">
        <f t="shared" si="142"/>
        <v/>
      </c>
      <c r="I685" s="134" t="str">
        <f t="shared" si="143"/>
        <v>-</v>
      </c>
      <c r="J685" s="134" t="str">
        <f t="shared" si="144"/>
        <v/>
      </c>
      <c r="K685" s="119" t="str">
        <f t="shared" si="145"/>
        <v/>
      </c>
      <c r="L685" s="119" t="str">
        <f t="shared" si="146"/>
        <v/>
      </c>
      <c r="M685" s="119">
        <f t="shared" si="141"/>
        <v>0</v>
      </c>
      <c r="N685" s="120" t="str">
        <f t="shared" si="147"/>
        <v/>
      </c>
      <c r="O685" s="119">
        <f t="shared" si="148"/>
        <v>0</v>
      </c>
      <c r="P685" s="119"/>
      <c r="Q685" s="120" t="str">
        <f t="shared" si="149"/>
        <v/>
      </c>
      <c r="R685" s="120" t="str">
        <f t="shared" si="150"/>
        <v/>
      </c>
      <c r="S685" s="119" t="str">
        <f t="shared" si="151"/>
        <v/>
      </c>
      <c r="T685" s="119" t="str">
        <f t="shared" si="152"/>
        <v/>
      </c>
      <c r="U685" s="119" t="str">
        <f t="shared" si="153"/>
        <v/>
      </c>
      <c r="V685" s="119"/>
      <c r="W685" s="140" t="str">
        <f t="shared" si="154"/>
        <v/>
      </c>
    </row>
    <row r="686" spans="1:23" ht="45" x14ac:dyDescent="0.3">
      <c r="A686" s="130">
        <v>42544.3459953704</v>
      </c>
      <c r="B686" s="131">
        <v>1.15740740740741E-4</v>
      </c>
      <c r="C686" s="116" t="s">
        <v>42</v>
      </c>
      <c r="D686" s="116" t="s">
        <v>393</v>
      </c>
      <c r="E686" s="116" t="s">
        <v>46</v>
      </c>
      <c r="F686" s="142" t="s">
        <v>381</v>
      </c>
      <c r="G686" s="146" t="s">
        <v>562</v>
      </c>
      <c r="H686" s="134" t="str">
        <f t="shared" si="142"/>
        <v/>
      </c>
      <c r="I686" s="134" t="str">
        <f t="shared" si="143"/>
        <v>-</v>
      </c>
      <c r="J686" s="134" t="str">
        <f t="shared" si="144"/>
        <v/>
      </c>
      <c r="K686" s="119" t="str">
        <f t="shared" si="145"/>
        <v/>
      </c>
      <c r="L686" s="119" t="str">
        <f t="shared" si="146"/>
        <v/>
      </c>
      <c r="M686" s="119">
        <f t="shared" ref="M686:M714" si="155">IF(COUNTIF($G686,"*toile: true*"),1,0)+IF(COUNTIF(G686,"*charge*"),1,0)+IF(COUNTIF(G686,"*déchargr*"),1,0)</f>
        <v>0</v>
      </c>
      <c r="N686" s="120" t="str">
        <f t="shared" si="147"/>
        <v/>
      </c>
      <c r="O686" s="119">
        <f t="shared" si="148"/>
        <v>0</v>
      </c>
      <c r="P686" s="119"/>
      <c r="Q686" s="120" t="str">
        <f t="shared" si="149"/>
        <v/>
      </c>
      <c r="R686" s="120" t="str">
        <f t="shared" si="150"/>
        <v/>
      </c>
      <c r="S686" s="119" t="str">
        <f t="shared" si="151"/>
        <v/>
      </c>
      <c r="T686" s="119" t="str">
        <f t="shared" si="152"/>
        <v/>
      </c>
      <c r="U686" s="119" t="str">
        <f t="shared" si="153"/>
        <v/>
      </c>
      <c r="V686" s="119"/>
      <c r="W686" s="140" t="str">
        <f t="shared" si="154"/>
        <v/>
      </c>
    </row>
    <row r="687" spans="1:23" ht="30" x14ac:dyDescent="0.3">
      <c r="A687" s="130">
        <v>42544.346111111103</v>
      </c>
      <c r="B687" s="131">
        <v>1.13425925925926E-2</v>
      </c>
      <c r="C687" s="132">
        <v>9.9999999976716894E-2</v>
      </c>
      <c r="D687" s="116" t="s">
        <v>393</v>
      </c>
      <c r="E687" s="116" t="s">
        <v>46</v>
      </c>
      <c r="F687" s="142" t="s">
        <v>361</v>
      </c>
      <c r="G687" s="146" t="s">
        <v>553</v>
      </c>
      <c r="H687" s="134" t="str">
        <f t="shared" si="142"/>
        <v/>
      </c>
      <c r="I687" s="134" t="str">
        <f t="shared" si="143"/>
        <v>-</v>
      </c>
      <c r="J687" s="134" t="str">
        <f t="shared" si="144"/>
        <v/>
      </c>
      <c r="K687" s="119" t="str">
        <f t="shared" si="145"/>
        <v/>
      </c>
      <c r="L687" s="119" t="str">
        <f t="shared" si="146"/>
        <v/>
      </c>
      <c r="M687" s="119">
        <f t="shared" si="155"/>
        <v>0</v>
      </c>
      <c r="N687" s="120" t="str">
        <f t="shared" si="147"/>
        <v/>
      </c>
      <c r="O687" s="119">
        <f t="shared" si="148"/>
        <v>0</v>
      </c>
      <c r="P687" s="119"/>
      <c r="Q687" s="120" t="str">
        <f t="shared" si="149"/>
        <v/>
      </c>
      <c r="R687" s="120" t="str">
        <f t="shared" si="150"/>
        <v/>
      </c>
      <c r="S687" s="119" t="str">
        <f t="shared" si="151"/>
        <v/>
      </c>
      <c r="T687" s="119" t="str">
        <f t="shared" si="152"/>
        <v/>
      </c>
      <c r="U687" s="119" t="str">
        <f t="shared" si="153"/>
        <v/>
      </c>
      <c r="V687" s="119"/>
      <c r="W687" s="140" t="str">
        <f t="shared" si="154"/>
        <v/>
      </c>
    </row>
    <row r="688" spans="1:23" ht="18.75" x14ac:dyDescent="0.3">
      <c r="A688" s="130">
        <v>42544.357453703698</v>
      </c>
      <c r="B688" s="131">
        <v>0.12491898148148101</v>
      </c>
      <c r="C688" s="132">
        <v>287</v>
      </c>
      <c r="D688" s="116" t="s">
        <v>393</v>
      </c>
      <c r="E688" s="116" t="s">
        <v>48</v>
      </c>
      <c r="F688" s="142" t="s">
        <v>42</v>
      </c>
      <c r="G688" s="146" t="s">
        <v>415</v>
      </c>
      <c r="H688" s="134" t="str">
        <f t="shared" si="142"/>
        <v/>
      </c>
      <c r="I688" s="134" t="str">
        <f t="shared" si="143"/>
        <v>-</v>
      </c>
      <c r="J688" s="134" t="str">
        <f t="shared" si="144"/>
        <v/>
      </c>
      <c r="K688" s="119" t="str">
        <f t="shared" si="145"/>
        <v/>
      </c>
      <c r="L688" s="119" t="str">
        <f t="shared" si="146"/>
        <v/>
      </c>
      <c r="M688" s="119">
        <f t="shared" si="155"/>
        <v>0</v>
      </c>
      <c r="N688" s="120" t="str">
        <f t="shared" si="147"/>
        <v/>
      </c>
      <c r="O688" s="119">
        <f t="shared" si="148"/>
        <v>0</v>
      </c>
      <c r="P688" s="119"/>
      <c r="Q688" s="120" t="str">
        <f t="shared" si="149"/>
        <v/>
      </c>
      <c r="R688" s="120" t="str">
        <f t="shared" si="150"/>
        <v/>
      </c>
      <c r="S688" s="119" t="str">
        <f t="shared" si="151"/>
        <v/>
      </c>
      <c r="T688" s="119" t="str">
        <f t="shared" si="152"/>
        <v/>
      </c>
      <c r="U688" s="119" t="str">
        <f t="shared" si="153"/>
        <v/>
      </c>
      <c r="V688" s="119"/>
      <c r="W688" s="140" t="str">
        <f t="shared" si="154"/>
        <v/>
      </c>
    </row>
    <row r="689" spans="1:23" ht="18.75" x14ac:dyDescent="0.3">
      <c r="A689" s="130">
        <v>42544.482372685197</v>
      </c>
      <c r="B689" s="131">
        <v>1.82407407407407E-2</v>
      </c>
      <c r="C689" s="116" t="s">
        <v>42</v>
      </c>
      <c r="D689" s="116" t="s">
        <v>116</v>
      </c>
      <c r="E689" s="116" t="s">
        <v>50</v>
      </c>
      <c r="F689" s="142" t="s">
        <v>42</v>
      </c>
      <c r="G689" s="146" t="s">
        <v>416</v>
      </c>
      <c r="H689" s="134" t="str">
        <f t="shared" si="142"/>
        <v/>
      </c>
      <c r="I689" s="134" t="str">
        <f t="shared" si="143"/>
        <v>-</v>
      </c>
      <c r="J689" s="134" t="str">
        <f t="shared" si="144"/>
        <v/>
      </c>
      <c r="K689" s="119" t="str">
        <f t="shared" si="145"/>
        <v/>
      </c>
      <c r="L689" s="119" t="str">
        <f t="shared" si="146"/>
        <v/>
      </c>
      <c r="M689" s="119">
        <f t="shared" si="155"/>
        <v>0</v>
      </c>
      <c r="N689" s="120" t="str">
        <f t="shared" si="147"/>
        <v/>
      </c>
      <c r="O689" s="119">
        <f t="shared" si="148"/>
        <v>0</v>
      </c>
      <c r="P689" s="119"/>
      <c r="Q689" s="120" t="str">
        <f t="shared" si="149"/>
        <v/>
      </c>
      <c r="R689" s="120" t="str">
        <f t="shared" si="150"/>
        <v/>
      </c>
      <c r="S689" s="119" t="str">
        <f t="shared" si="151"/>
        <v/>
      </c>
      <c r="T689" s="119" t="str">
        <f t="shared" si="152"/>
        <v/>
      </c>
      <c r="U689" s="119" t="str">
        <f t="shared" si="153"/>
        <v/>
      </c>
      <c r="V689" s="119"/>
      <c r="W689" s="140" t="str">
        <f t="shared" si="154"/>
        <v/>
      </c>
    </row>
    <row r="690" spans="1:23" ht="18.75" x14ac:dyDescent="0.3">
      <c r="A690" s="130">
        <v>42544.500613425902</v>
      </c>
      <c r="B690" s="131">
        <v>4.0625000000000001E-3</v>
      </c>
      <c r="C690" s="132">
        <v>9.9999999976716894E-2</v>
      </c>
      <c r="D690" s="116" t="s">
        <v>116</v>
      </c>
      <c r="E690" s="116" t="s">
        <v>51</v>
      </c>
      <c r="F690" s="142" t="s">
        <v>42</v>
      </c>
      <c r="G690" s="146" t="s">
        <v>417</v>
      </c>
      <c r="H690" s="134" t="str">
        <f t="shared" si="142"/>
        <v/>
      </c>
      <c r="I690" s="134" t="str">
        <f t="shared" si="143"/>
        <v>-</v>
      </c>
      <c r="J690" s="134" t="str">
        <f t="shared" si="144"/>
        <v/>
      </c>
      <c r="K690" s="119" t="str">
        <f t="shared" si="145"/>
        <v/>
      </c>
      <c r="L690" s="119" t="str">
        <f t="shared" si="146"/>
        <v/>
      </c>
      <c r="M690" s="119">
        <f t="shared" si="155"/>
        <v>0</v>
      </c>
      <c r="N690" s="120" t="str">
        <f t="shared" si="147"/>
        <v/>
      </c>
      <c r="O690" s="119">
        <f t="shared" si="148"/>
        <v>0</v>
      </c>
      <c r="P690" s="119"/>
      <c r="Q690" s="120" t="str">
        <f t="shared" si="149"/>
        <v/>
      </c>
      <c r="R690" s="120" t="str">
        <f t="shared" si="150"/>
        <v/>
      </c>
      <c r="S690" s="119" t="str">
        <f t="shared" si="151"/>
        <v/>
      </c>
      <c r="T690" s="119" t="str">
        <f t="shared" si="152"/>
        <v/>
      </c>
      <c r="U690" s="119" t="str">
        <f t="shared" si="153"/>
        <v/>
      </c>
      <c r="V690" s="119"/>
      <c r="W690" s="140" t="str">
        <f t="shared" si="154"/>
        <v/>
      </c>
    </row>
    <row r="691" spans="1:23" ht="18.75" x14ac:dyDescent="0.3">
      <c r="A691" s="130">
        <v>42544.504675925898</v>
      </c>
      <c r="B691" s="131">
        <v>0.12542824074074099</v>
      </c>
      <c r="C691" s="132">
        <v>252.5</v>
      </c>
      <c r="D691" s="116" t="s">
        <v>116</v>
      </c>
      <c r="E691" s="116" t="s">
        <v>48</v>
      </c>
      <c r="F691" s="142" t="s">
        <v>42</v>
      </c>
      <c r="G691" s="146" t="s">
        <v>415</v>
      </c>
      <c r="H691" s="134" t="str">
        <f t="shared" si="142"/>
        <v/>
      </c>
      <c r="I691" s="134" t="str">
        <f t="shared" si="143"/>
        <v>-</v>
      </c>
      <c r="J691" s="134" t="str">
        <f t="shared" si="144"/>
        <v/>
      </c>
      <c r="K691" s="119" t="str">
        <f t="shared" si="145"/>
        <v/>
      </c>
      <c r="L691" s="119" t="str">
        <f t="shared" si="146"/>
        <v/>
      </c>
      <c r="M691" s="119">
        <f t="shared" si="155"/>
        <v>0</v>
      </c>
      <c r="N691" s="120" t="str">
        <f t="shared" si="147"/>
        <v/>
      </c>
      <c r="O691" s="119">
        <f t="shared" si="148"/>
        <v>0</v>
      </c>
      <c r="P691" s="119"/>
      <c r="Q691" s="120" t="str">
        <f t="shared" si="149"/>
        <v/>
      </c>
      <c r="R691" s="120" t="str">
        <f t="shared" si="150"/>
        <v/>
      </c>
      <c r="S691" s="119" t="str">
        <f t="shared" si="151"/>
        <v/>
      </c>
      <c r="T691" s="119" t="str">
        <f t="shared" si="152"/>
        <v/>
      </c>
      <c r="U691" s="119" t="str">
        <f t="shared" si="153"/>
        <v/>
      </c>
      <c r="V691" s="119"/>
      <c r="W691" s="140" t="str">
        <f t="shared" si="154"/>
        <v/>
      </c>
    </row>
    <row r="692" spans="1:23" ht="135" x14ac:dyDescent="0.3">
      <c r="A692" s="130">
        <v>42544.630104166703</v>
      </c>
      <c r="B692" s="131">
        <v>6.3460648148148197E-2</v>
      </c>
      <c r="C692" s="132">
        <v>0.200000000069849</v>
      </c>
      <c r="D692" s="116" t="s">
        <v>396</v>
      </c>
      <c r="E692" s="116" t="s">
        <v>63</v>
      </c>
      <c r="F692" s="142" t="s">
        <v>397</v>
      </c>
      <c r="G692" s="151" t="s">
        <v>569</v>
      </c>
      <c r="H692" s="134" t="str">
        <f t="shared" si="142"/>
        <v/>
      </c>
      <c r="I692" s="134" t="str">
        <f t="shared" si="143"/>
        <v>-</v>
      </c>
      <c r="J692" s="134" t="str">
        <f t="shared" si="144"/>
        <v/>
      </c>
      <c r="K692" s="119" t="str">
        <f t="shared" si="145"/>
        <v/>
      </c>
      <c r="L692" s="119" t="str">
        <f t="shared" si="146"/>
        <v/>
      </c>
      <c r="M692" s="119">
        <f t="shared" si="155"/>
        <v>2</v>
      </c>
      <c r="N692" s="120" t="str">
        <f t="shared" si="147"/>
        <v/>
      </c>
      <c r="O692" s="119">
        <f t="shared" si="148"/>
        <v>0</v>
      </c>
      <c r="P692" s="119"/>
      <c r="Q692" s="120" t="str">
        <f t="shared" si="149"/>
        <v/>
      </c>
      <c r="R692" s="120" t="str">
        <f t="shared" si="150"/>
        <v/>
      </c>
      <c r="S692" s="119" t="str">
        <f t="shared" si="151"/>
        <v/>
      </c>
      <c r="T692" s="119" t="str">
        <f t="shared" si="152"/>
        <v/>
      </c>
      <c r="U692" s="119" t="str">
        <f t="shared" si="153"/>
        <v/>
      </c>
      <c r="V692" s="119"/>
      <c r="W692" s="140" t="str">
        <f t="shared" si="154"/>
        <v/>
      </c>
    </row>
    <row r="693" spans="1:23" ht="18.75" x14ac:dyDescent="0.3">
      <c r="A693" s="130">
        <v>42544.693564814799</v>
      </c>
      <c r="B693" s="131">
        <v>1.1435185185185199E-2</v>
      </c>
      <c r="C693" s="132">
        <v>9.9999999976716894E-2</v>
      </c>
      <c r="D693" s="116" t="s">
        <v>398</v>
      </c>
      <c r="E693" s="116" t="s">
        <v>50</v>
      </c>
      <c r="F693" s="142" t="s">
        <v>42</v>
      </c>
      <c r="G693" s="146" t="s">
        <v>416</v>
      </c>
      <c r="H693" s="134" t="str">
        <f t="shared" si="142"/>
        <v/>
      </c>
      <c r="I693" s="134" t="str">
        <f t="shared" si="143"/>
        <v>-</v>
      </c>
      <c r="J693" s="134" t="str">
        <f t="shared" si="144"/>
        <v/>
      </c>
      <c r="K693" s="119" t="str">
        <f t="shared" si="145"/>
        <v/>
      </c>
      <c r="L693" s="119" t="str">
        <f t="shared" si="146"/>
        <v/>
      </c>
      <c r="M693" s="119">
        <f t="shared" si="155"/>
        <v>0</v>
      </c>
      <c r="N693" s="120" t="str">
        <f t="shared" si="147"/>
        <v/>
      </c>
      <c r="O693" s="119">
        <f t="shared" si="148"/>
        <v>0</v>
      </c>
      <c r="P693" s="119"/>
      <c r="Q693" s="120" t="str">
        <f t="shared" si="149"/>
        <v/>
      </c>
      <c r="R693" s="120" t="str">
        <f t="shared" si="150"/>
        <v/>
      </c>
      <c r="S693" s="119" t="str">
        <f t="shared" si="151"/>
        <v/>
      </c>
      <c r="T693" s="119" t="str">
        <f t="shared" si="152"/>
        <v/>
      </c>
      <c r="U693" s="119" t="str">
        <f t="shared" si="153"/>
        <v/>
      </c>
      <c r="V693" s="119"/>
      <c r="W693" s="140" t="str">
        <f t="shared" si="154"/>
        <v/>
      </c>
    </row>
    <row r="694" spans="1:23" ht="18.75" x14ac:dyDescent="0.3">
      <c r="A694" s="130">
        <v>42544.705000000002</v>
      </c>
      <c r="B694" s="131">
        <v>4.8981481481481501E-2</v>
      </c>
      <c r="C694" s="132">
        <v>59.799999999930201</v>
      </c>
      <c r="D694" s="116" t="s">
        <v>399</v>
      </c>
      <c r="E694" s="116" t="s">
        <v>48</v>
      </c>
      <c r="F694" s="142" t="s">
        <v>42</v>
      </c>
      <c r="G694" s="146" t="s">
        <v>415</v>
      </c>
      <c r="H694" s="134" t="str">
        <f t="shared" si="142"/>
        <v/>
      </c>
      <c r="I694" s="134" t="str">
        <f t="shared" si="143"/>
        <v>-</v>
      </c>
      <c r="J694" s="134" t="str">
        <f t="shared" si="144"/>
        <v/>
      </c>
      <c r="K694" s="119" t="str">
        <f t="shared" si="145"/>
        <v/>
      </c>
      <c r="L694" s="119" t="str">
        <f t="shared" si="146"/>
        <v/>
      </c>
      <c r="M694" s="119">
        <f t="shared" si="155"/>
        <v>0</v>
      </c>
      <c r="N694" s="120" t="str">
        <f t="shared" si="147"/>
        <v/>
      </c>
      <c r="O694" s="119">
        <f t="shared" si="148"/>
        <v>0</v>
      </c>
      <c r="P694" s="119"/>
      <c r="Q694" s="120" t="str">
        <f t="shared" si="149"/>
        <v/>
      </c>
      <c r="R694" s="120" t="str">
        <f t="shared" si="150"/>
        <v/>
      </c>
      <c r="S694" s="119" t="str">
        <f t="shared" si="151"/>
        <v/>
      </c>
      <c r="T694" s="119" t="str">
        <f t="shared" si="152"/>
        <v/>
      </c>
      <c r="U694" s="119" t="str">
        <f t="shared" si="153"/>
        <v/>
      </c>
      <c r="V694" s="119"/>
      <c r="W694" s="140" t="str">
        <f t="shared" si="154"/>
        <v/>
      </c>
    </row>
    <row r="695" spans="1:23" ht="45" x14ac:dyDescent="0.3">
      <c r="A695" s="130">
        <v>42544.753981481503</v>
      </c>
      <c r="B695" s="131">
        <v>1.4826388888888899E-2</v>
      </c>
      <c r="C695" s="132">
        <v>0.10000000009313199</v>
      </c>
      <c r="D695" s="116" t="s">
        <v>156</v>
      </c>
      <c r="E695" s="116" t="s">
        <v>107</v>
      </c>
      <c r="F695" s="142" t="s">
        <v>381</v>
      </c>
      <c r="G695" s="146" t="s">
        <v>570</v>
      </c>
      <c r="H695" s="134" t="str">
        <f t="shared" si="142"/>
        <v/>
      </c>
      <c r="I695" s="134" t="str">
        <f t="shared" si="143"/>
        <v>-</v>
      </c>
      <c r="J695" s="134" t="str">
        <f t="shared" si="144"/>
        <v/>
      </c>
      <c r="K695" s="119" t="str">
        <f t="shared" si="145"/>
        <v/>
      </c>
      <c r="L695" s="119" t="str">
        <f t="shared" si="146"/>
        <v/>
      </c>
      <c r="M695" s="119">
        <f t="shared" si="155"/>
        <v>0</v>
      </c>
      <c r="N695" s="120" t="str">
        <f t="shared" si="147"/>
        <v/>
      </c>
      <c r="O695" s="119">
        <f t="shared" si="148"/>
        <v>0</v>
      </c>
      <c r="P695" s="119"/>
      <c r="Q695" s="120" t="str">
        <f t="shared" si="149"/>
        <v/>
      </c>
      <c r="R695" s="120" t="str">
        <f t="shared" si="150"/>
        <v/>
      </c>
      <c r="S695" s="119" t="str">
        <f t="shared" si="151"/>
        <v/>
      </c>
      <c r="T695" s="119" t="str">
        <f t="shared" si="152"/>
        <v/>
      </c>
      <c r="U695" s="119" t="str">
        <f t="shared" si="153"/>
        <v/>
      </c>
      <c r="V695" s="119"/>
      <c r="W695" s="140" t="str">
        <f t="shared" si="154"/>
        <v/>
      </c>
    </row>
    <row r="696" spans="1:23" ht="105" x14ac:dyDescent="0.3">
      <c r="A696" s="130">
        <v>42544.768807870401</v>
      </c>
      <c r="B696" s="131">
        <v>2.8935185185185201E-3</v>
      </c>
      <c r="C696" s="132">
        <v>0.19999999995343401</v>
      </c>
      <c r="D696" s="116" t="s">
        <v>156</v>
      </c>
      <c r="E696" s="116" t="s">
        <v>60</v>
      </c>
      <c r="F696" s="142" t="s">
        <v>400</v>
      </c>
      <c r="G696" s="146" t="s">
        <v>571</v>
      </c>
      <c r="H696" s="134" t="str">
        <f t="shared" si="142"/>
        <v/>
      </c>
      <c r="I696" s="134" t="str">
        <f t="shared" si="143"/>
        <v>-</v>
      </c>
      <c r="J696" s="134" t="str">
        <f t="shared" si="144"/>
        <v/>
      </c>
      <c r="K696" s="119" t="str">
        <f t="shared" si="145"/>
        <v/>
      </c>
      <c r="L696" s="119" t="str">
        <f t="shared" si="146"/>
        <v/>
      </c>
      <c r="M696" s="119">
        <f t="shared" si="155"/>
        <v>0</v>
      </c>
      <c r="N696" s="120" t="str">
        <f t="shared" si="147"/>
        <v/>
      </c>
      <c r="O696" s="119">
        <f t="shared" si="148"/>
        <v>0</v>
      </c>
      <c r="P696" s="119"/>
      <c r="Q696" s="120" t="str">
        <f t="shared" si="149"/>
        <v/>
      </c>
      <c r="R696" s="120" t="str">
        <f t="shared" si="150"/>
        <v/>
      </c>
      <c r="S696" s="119" t="str">
        <f t="shared" si="151"/>
        <v/>
      </c>
      <c r="T696" s="119" t="str">
        <f t="shared" si="152"/>
        <v/>
      </c>
      <c r="U696" s="119" t="str">
        <f t="shared" si="153"/>
        <v/>
      </c>
      <c r="V696" s="119"/>
      <c r="W696" s="140" t="str">
        <f t="shared" si="154"/>
        <v/>
      </c>
    </row>
    <row r="697" spans="1:23" ht="45" x14ac:dyDescent="0.3">
      <c r="A697" s="130">
        <v>42544.771701388898</v>
      </c>
      <c r="B697" s="131">
        <v>5.1157407407407401E-3</v>
      </c>
      <c r="C697" s="116" t="s">
        <v>42</v>
      </c>
      <c r="D697" s="116" t="s">
        <v>225</v>
      </c>
      <c r="E697" s="116" t="s">
        <v>44</v>
      </c>
      <c r="F697" s="142" t="s">
        <v>401</v>
      </c>
      <c r="G697" s="146" t="s">
        <v>572</v>
      </c>
      <c r="H697" s="134" t="str">
        <f t="shared" si="142"/>
        <v/>
      </c>
      <c r="I697" s="134" t="str">
        <f t="shared" si="143"/>
        <v>-</v>
      </c>
      <c r="J697" s="134" t="str">
        <f t="shared" si="144"/>
        <v/>
      </c>
      <c r="K697" s="119" t="str">
        <f t="shared" si="145"/>
        <v/>
      </c>
      <c r="L697" s="119" t="str">
        <f t="shared" si="146"/>
        <v/>
      </c>
      <c r="M697" s="119">
        <f t="shared" si="155"/>
        <v>0</v>
      </c>
      <c r="N697" s="120" t="str">
        <f t="shared" si="147"/>
        <v/>
      </c>
      <c r="O697" s="119">
        <f t="shared" si="148"/>
        <v>0</v>
      </c>
      <c r="P697" s="119"/>
      <c r="Q697" s="120" t="str">
        <f t="shared" si="149"/>
        <v/>
      </c>
      <c r="R697" s="120" t="str">
        <f t="shared" si="150"/>
        <v/>
      </c>
      <c r="S697" s="119" t="str">
        <f t="shared" si="151"/>
        <v/>
      </c>
      <c r="T697" s="119" t="str">
        <f t="shared" si="152"/>
        <v/>
      </c>
      <c r="U697" s="119" t="str">
        <f t="shared" si="153"/>
        <v/>
      </c>
      <c r="V697" s="119"/>
      <c r="W697" s="140" t="str">
        <f t="shared" si="154"/>
        <v/>
      </c>
    </row>
    <row r="698" spans="1:23" ht="45" x14ac:dyDescent="0.3">
      <c r="A698" s="130">
        <v>42544.776817129597</v>
      </c>
      <c r="B698" s="131">
        <v>1.3831018518518499E-2</v>
      </c>
      <c r="C698" s="116" t="s">
        <v>42</v>
      </c>
      <c r="D698" s="116" t="s">
        <v>225</v>
      </c>
      <c r="E698" s="116" t="s">
        <v>46</v>
      </c>
      <c r="F698" s="142" t="s">
        <v>401</v>
      </c>
      <c r="G698" s="146" t="s">
        <v>573</v>
      </c>
      <c r="H698" s="134" t="str">
        <f t="shared" si="142"/>
        <v/>
      </c>
      <c r="I698" s="134" t="str">
        <f t="shared" si="143"/>
        <v>-</v>
      </c>
      <c r="J698" s="134" t="str">
        <f t="shared" si="144"/>
        <v/>
      </c>
      <c r="K698" s="119" t="str">
        <f t="shared" si="145"/>
        <v/>
      </c>
      <c r="L698" s="119" t="str">
        <f t="shared" si="146"/>
        <v/>
      </c>
      <c r="M698" s="119">
        <f t="shared" si="155"/>
        <v>0</v>
      </c>
      <c r="N698" s="120" t="str">
        <f t="shared" si="147"/>
        <v/>
      </c>
      <c r="O698" s="119">
        <f t="shared" si="148"/>
        <v>0</v>
      </c>
      <c r="P698" s="119"/>
      <c r="Q698" s="120" t="str">
        <f t="shared" si="149"/>
        <v/>
      </c>
      <c r="R698" s="120" t="str">
        <f t="shared" si="150"/>
        <v/>
      </c>
      <c r="S698" s="119" t="str">
        <f t="shared" si="151"/>
        <v/>
      </c>
      <c r="T698" s="119" t="str">
        <f t="shared" si="152"/>
        <v/>
      </c>
      <c r="U698" s="119" t="str">
        <f t="shared" si="153"/>
        <v/>
      </c>
      <c r="V698" s="119"/>
      <c r="W698" s="140" t="str">
        <f t="shared" si="154"/>
        <v/>
      </c>
    </row>
    <row r="699" spans="1:23" ht="18.75" x14ac:dyDescent="0.3">
      <c r="A699" s="130">
        <v>42544.790648148097</v>
      </c>
      <c r="B699" s="131">
        <v>8.2407407407407395E-3</v>
      </c>
      <c r="C699" s="132">
        <v>9.9999999976716894E-2</v>
      </c>
      <c r="D699" s="116" t="s">
        <v>225</v>
      </c>
      <c r="E699" s="116" t="s">
        <v>50</v>
      </c>
      <c r="F699" s="142" t="s">
        <v>42</v>
      </c>
      <c r="G699" s="146" t="s">
        <v>416</v>
      </c>
      <c r="H699" s="134" t="str">
        <f t="shared" si="142"/>
        <v/>
      </c>
      <c r="I699" s="134" t="str">
        <f t="shared" si="143"/>
        <v>-</v>
      </c>
      <c r="J699" s="134" t="str">
        <f t="shared" si="144"/>
        <v/>
      </c>
      <c r="K699" s="119" t="str">
        <f t="shared" si="145"/>
        <v/>
      </c>
      <c r="L699" s="119" t="str">
        <f t="shared" si="146"/>
        <v/>
      </c>
      <c r="M699" s="119">
        <f t="shared" si="155"/>
        <v>0</v>
      </c>
      <c r="N699" s="120" t="str">
        <f t="shared" si="147"/>
        <v/>
      </c>
      <c r="O699" s="119">
        <f t="shared" si="148"/>
        <v>0</v>
      </c>
      <c r="P699" s="119"/>
      <c r="Q699" s="120" t="str">
        <f t="shared" si="149"/>
        <v/>
      </c>
      <c r="R699" s="120" t="str">
        <f t="shared" si="150"/>
        <v/>
      </c>
      <c r="S699" s="119" t="str">
        <f t="shared" si="151"/>
        <v/>
      </c>
      <c r="T699" s="119" t="str">
        <f t="shared" si="152"/>
        <v/>
      </c>
      <c r="U699" s="119" t="str">
        <f t="shared" si="153"/>
        <v/>
      </c>
      <c r="V699" s="119"/>
      <c r="W699" s="140" t="str">
        <f t="shared" si="154"/>
        <v/>
      </c>
    </row>
    <row r="700" spans="1:23" ht="18.75" x14ac:dyDescent="0.3">
      <c r="A700" s="130">
        <v>42544.798888888901</v>
      </c>
      <c r="B700" s="131">
        <v>5.9849537037037E-2</v>
      </c>
      <c r="C700" s="132">
        <v>125</v>
      </c>
      <c r="D700" s="116" t="s">
        <v>163</v>
      </c>
      <c r="E700" s="116" t="s">
        <v>48</v>
      </c>
      <c r="F700" s="142" t="s">
        <v>42</v>
      </c>
      <c r="G700" s="146" t="s">
        <v>415</v>
      </c>
      <c r="H700" s="134" t="str">
        <f t="shared" si="142"/>
        <v/>
      </c>
      <c r="I700" s="134" t="str">
        <f t="shared" si="143"/>
        <v>-</v>
      </c>
      <c r="J700" s="134" t="str">
        <f t="shared" si="144"/>
        <v/>
      </c>
      <c r="K700" s="119" t="str">
        <f t="shared" si="145"/>
        <v/>
      </c>
      <c r="L700" s="119" t="str">
        <f t="shared" si="146"/>
        <v/>
      </c>
      <c r="M700" s="119">
        <f t="shared" si="155"/>
        <v>0</v>
      </c>
      <c r="N700" s="120" t="str">
        <f t="shared" si="147"/>
        <v/>
      </c>
      <c r="O700" s="119">
        <f t="shared" si="148"/>
        <v>0</v>
      </c>
      <c r="P700" s="119"/>
      <c r="Q700" s="120" t="str">
        <f t="shared" si="149"/>
        <v/>
      </c>
      <c r="R700" s="120" t="str">
        <f t="shared" si="150"/>
        <v/>
      </c>
      <c r="S700" s="119" t="str">
        <f t="shared" si="151"/>
        <v/>
      </c>
      <c r="T700" s="119" t="str">
        <f t="shared" si="152"/>
        <v/>
      </c>
      <c r="U700" s="119" t="str">
        <f t="shared" si="153"/>
        <v/>
      </c>
      <c r="V700" s="119"/>
      <c r="W700" s="140" t="str">
        <f t="shared" si="154"/>
        <v/>
      </c>
    </row>
    <row r="701" spans="1:23" ht="18.75" x14ac:dyDescent="0.3">
      <c r="A701" s="130">
        <v>42544.858738425901</v>
      </c>
      <c r="B701" s="131">
        <v>7.6273148148148203E-3</v>
      </c>
      <c r="C701" s="116" t="s">
        <v>42</v>
      </c>
      <c r="D701" s="116" t="s">
        <v>402</v>
      </c>
      <c r="E701" s="116" t="s">
        <v>51</v>
      </c>
      <c r="F701" s="142" t="s">
        <v>42</v>
      </c>
      <c r="G701" s="146" t="s">
        <v>417</v>
      </c>
      <c r="H701" s="134" t="str">
        <f t="shared" si="142"/>
        <v/>
      </c>
      <c r="I701" s="134" t="str">
        <f t="shared" si="143"/>
        <v>-</v>
      </c>
      <c r="J701" s="134" t="str">
        <f t="shared" si="144"/>
        <v/>
      </c>
      <c r="K701" s="119" t="str">
        <f t="shared" si="145"/>
        <v/>
      </c>
      <c r="L701" s="119" t="str">
        <f t="shared" si="146"/>
        <v/>
      </c>
      <c r="M701" s="119">
        <f t="shared" si="155"/>
        <v>0</v>
      </c>
      <c r="N701" s="120" t="str">
        <f t="shared" si="147"/>
        <v/>
      </c>
      <c r="O701" s="119">
        <f t="shared" si="148"/>
        <v>0</v>
      </c>
      <c r="P701" s="119"/>
      <c r="Q701" s="120" t="str">
        <f t="shared" si="149"/>
        <v/>
      </c>
      <c r="R701" s="120" t="str">
        <f t="shared" si="150"/>
        <v/>
      </c>
      <c r="S701" s="119" t="str">
        <f t="shared" si="151"/>
        <v/>
      </c>
      <c r="T701" s="119" t="str">
        <f t="shared" si="152"/>
        <v/>
      </c>
      <c r="U701" s="119" t="str">
        <f t="shared" si="153"/>
        <v/>
      </c>
      <c r="V701" s="119"/>
      <c r="W701" s="140" t="str">
        <f t="shared" si="154"/>
        <v/>
      </c>
    </row>
    <row r="702" spans="1:23" ht="18.75" x14ac:dyDescent="0.3">
      <c r="A702" s="130">
        <v>42544.866365740701</v>
      </c>
      <c r="B702" s="131">
        <v>1.05787037037037E-2</v>
      </c>
      <c r="C702" s="132">
        <v>19.300000000046602</v>
      </c>
      <c r="D702" s="116" t="s">
        <v>402</v>
      </c>
      <c r="E702" s="116" t="s">
        <v>48</v>
      </c>
      <c r="F702" s="142" t="s">
        <v>42</v>
      </c>
      <c r="G702" s="146" t="s">
        <v>415</v>
      </c>
      <c r="H702" s="134" t="str">
        <f t="shared" si="142"/>
        <v/>
      </c>
      <c r="I702" s="134" t="str">
        <f t="shared" si="143"/>
        <v>-</v>
      </c>
      <c r="J702" s="134" t="str">
        <f t="shared" si="144"/>
        <v/>
      </c>
      <c r="K702" s="119" t="str">
        <f t="shared" si="145"/>
        <v/>
      </c>
      <c r="L702" s="119" t="str">
        <f t="shared" si="146"/>
        <v/>
      </c>
      <c r="M702" s="119">
        <f t="shared" si="155"/>
        <v>0</v>
      </c>
      <c r="N702" s="120" t="str">
        <f t="shared" si="147"/>
        <v/>
      </c>
      <c r="O702" s="119">
        <f t="shared" si="148"/>
        <v>0</v>
      </c>
      <c r="P702" s="119"/>
      <c r="Q702" s="120" t="str">
        <f t="shared" si="149"/>
        <v/>
      </c>
      <c r="R702" s="120" t="str">
        <f t="shared" si="150"/>
        <v/>
      </c>
      <c r="S702" s="119" t="str">
        <f t="shared" si="151"/>
        <v/>
      </c>
      <c r="T702" s="119" t="str">
        <f t="shared" si="152"/>
        <v/>
      </c>
      <c r="U702" s="119" t="str">
        <f t="shared" si="153"/>
        <v/>
      </c>
      <c r="V702" s="119"/>
      <c r="W702" s="140" t="str">
        <f t="shared" si="154"/>
        <v/>
      </c>
    </row>
    <row r="703" spans="1:23" ht="18.75" x14ac:dyDescent="0.3">
      <c r="A703" s="130">
        <v>42544.876944444397</v>
      </c>
      <c r="B703" s="131">
        <v>2.7870370370370399E-2</v>
      </c>
      <c r="C703" s="116" t="s">
        <v>42</v>
      </c>
      <c r="D703" s="116" t="s">
        <v>403</v>
      </c>
      <c r="E703" s="116" t="s">
        <v>50</v>
      </c>
      <c r="F703" s="142" t="s">
        <v>42</v>
      </c>
      <c r="G703" s="146" t="s">
        <v>416</v>
      </c>
      <c r="H703" s="134" t="str">
        <f t="shared" si="142"/>
        <v/>
      </c>
      <c r="I703" s="134" t="str">
        <f t="shared" si="143"/>
        <v>-</v>
      </c>
      <c r="J703" s="134" t="str">
        <f t="shared" si="144"/>
        <v/>
      </c>
      <c r="K703" s="119" t="str">
        <f t="shared" si="145"/>
        <v/>
      </c>
      <c r="L703" s="119" t="str">
        <f t="shared" si="146"/>
        <v/>
      </c>
      <c r="M703" s="119">
        <f t="shared" si="155"/>
        <v>0</v>
      </c>
      <c r="N703" s="120" t="str">
        <f t="shared" si="147"/>
        <v/>
      </c>
      <c r="O703" s="119">
        <f t="shared" si="148"/>
        <v>0</v>
      </c>
      <c r="P703" s="119"/>
      <c r="Q703" s="120" t="str">
        <f t="shared" si="149"/>
        <v/>
      </c>
      <c r="R703" s="120" t="str">
        <f t="shared" si="150"/>
        <v/>
      </c>
      <c r="S703" s="119" t="str">
        <f t="shared" si="151"/>
        <v/>
      </c>
      <c r="T703" s="119" t="str">
        <f t="shared" si="152"/>
        <v/>
      </c>
      <c r="U703" s="119" t="str">
        <f t="shared" si="153"/>
        <v/>
      </c>
      <c r="V703" s="119"/>
      <c r="W703" s="140" t="str">
        <f t="shared" si="154"/>
        <v/>
      </c>
    </row>
    <row r="704" spans="1:23" ht="18.75" x14ac:dyDescent="0.3">
      <c r="A704" s="130">
        <v>42544.904814814799</v>
      </c>
      <c r="B704" s="131">
        <v>9.5185185185185206E-2</v>
      </c>
      <c r="C704" s="116" t="s">
        <v>42</v>
      </c>
      <c r="D704" s="116" t="s">
        <v>403</v>
      </c>
      <c r="E704" s="116" t="s">
        <v>56</v>
      </c>
      <c r="F704" s="142" t="s">
        <v>42</v>
      </c>
      <c r="G704" s="146" t="s">
        <v>418</v>
      </c>
      <c r="H704" s="134" t="str">
        <f t="shared" si="142"/>
        <v/>
      </c>
      <c r="I704" s="134" t="str">
        <f t="shared" si="143"/>
        <v>-</v>
      </c>
      <c r="J704" s="134" t="str">
        <f t="shared" si="144"/>
        <v/>
      </c>
      <c r="K704" s="119" t="str">
        <f t="shared" si="145"/>
        <v/>
      </c>
      <c r="L704" s="119" t="str">
        <f t="shared" si="146"/>
        <v/>
      </c>
      <c r="M704" s="119">
        <f t="shared" si="155"/>
        <v>0</v>
      </c>
      <c r="N704" s="120" t="str">
        <f t="shared" si="147"/>
        <v/>
      </c>
      <c r="O704" s="119">
        <f t="shared" si="148"/>
        <v>0</v>
      </c>
      <c r="P704" s="119"/>
      <c r="Q704" s="120" t="str">
        <f t="shared" si="149"/>
        <v/>
      </c>
      <c r="R704" s="120" t="str">
        <f t="shared" si="150"/>
        <v/>
      </c>
      <c r="S704" s="119" t="str">
        <f t="shared" si="151"/>
        <v/>
      </c>
      <c r="T704" s="119" t="str">
        <f t="shared" si="152"/>
        <v/>
      </c>
      <c r="U704" s="119" t="str">
        <f t="shared" si="153"/>
        <v/>
      </c>
      <c r="V704" s="119"/>
      <c r="W704" s="140" t="str">
        <f t="shared" si="154"/>
        <v/>
      </c>
    </row>
    <row r="705" spans="1:23" ht="18.75" x14ac:dyDescent="0.3">
      <c r="A705" s="118" t="s">
        <v>57</v>
      </c>
      <c r="B705" s="116" t="s">
        <v>57</v>
      </c>
      <c r="C705" s="116" t="s">
        <v>58</v>
      </c>
      <c r="D705" s="116"/>
      <c r="E705" s="116"/>
      <c r="F705" s="144"/>
      <c r="G705" s="146" t="s">
        <v>419</v>
      </c>
      <c r="H705" s="134" t="str">
        <f t="shared" si="142"/>
        <v/>
      </c>
      <c r="I705" s="134" t="str">
        <f t="shared" si="143"/>
        <v>-</v>
      </c>
      <c r="J705" s="134" t="str">
        <f t="shared" si="144"/>
        <v/>
      </c>
      <c r="K705" s="119" t="str">
        <f t="shared" si="145"/>
        <v/>
      </c>
      <c r="L705" s="119" t="str">
        <f t="shared" si="146"/>
        <v/>
      </c>
      <c r="M705" s="119">
        <f t="shared" si="155"/>
        <v>0</v>
      </c>
      <c r="N705" s="120" t="str">
        <f t="shared" si="147"/>
        <v/>
      </c>
      <c r="O705" s="119">
        <f t="shared" si="148"/>
        <v>0</v>
      </c>
      <c r="P705" s="119"/>
      <c r="Q705" s="120" t="str">
        <f t="shared" si="149"/>
        <v/>
      </c>
      <c r="R705" s="120" t="str">
        <f t="shared" si="150"/>
        <v/>
      </c>
      <c r="S705" s="119" t="str">
        <f t="shared" si="151"/>
        <v/>
      </c>
      <c r="T705" s="119" t="str">
        <f t="shared" si="152"/>
        <v/>
      </c>
      <c r="U705" s="119" t="str">
        <f t="shared" si="153"/>
        <v/>
      </c>
      <c r="V705" s="119"/>
      <c r="W705" s="140" t="str">
        <f t="shared" si="154"/>
        <v/>
      </c>
    </row>
    <row r="706" spans="1:23" ht="45" x14ac:dyDescent="0.3">
      <c r="A706" s="130">
        <v>42545.235011574099</v>
      </c>
      <c r="B706" s="131">
        <v>1.04166666666667E-4</v>
      </c>
      <c r="C706" s="116" t="s">
        <v>42</v>
      </c>
      <c r="D706" s="116" t="s">
        <v>403</v>
      </c>
      <c r="E706" s="116" t="s">
        <v>46</v>
      </c>
      <c r="F706" s="142" t="s">
        <v>401</v>
      </c>
      <c r="G706" s="146" t="s">
        <v>573</v>
      </c>
      <c r="H706" s="134" t="str">
        <f t="shared" si="142"/>
        <v/>
      </c>
      <c r="I706" s="134" t="str">
        <f t="shared" si="143"/>
        <v>-</v>
      </c>
      <c r="J706" s="134" t="str">
        <f t="shared" si="144"/>
        <v/>
      </c>
      <c r="K706" s="119" t="str">
        <f t="shared" si="145"/>
        <v/>
      </c>
      <c r="L706" s="119" t="str">
        <f t="shared" si="146"/>
        <v/>
      </c>
      <c r="M706" s="119">
        <f t="shared" si="155"/>
        <v>0</v>
      </c>
      <c r="N706" s="120" t="str">
        <f t="shared" si="147"/>
        <v/>
      </c>
      <c r="O706" s="119">
        <f t="shared" si="148"/>
        <v>0</v>
      </c>
      <c r="P706" s="119"/>
      <c r="Q706" s="120" t="str">
        <f t="shared" si="149"/>
        <v/>
      </c>
      <c r="R706" s="120" t="str">
        <f t="shared" si="150"/>
        <v/>
      </c>
      <c r="S706" s="119" t="str">
        <f t="shared" si="151"/>
        <v/>
      </c>
      <c r="T706" s="119" t="str">
        <f t="shared" si="152"/>
        <v/>
      </c>
      <c r="U706" s="119" t="str">
        <f t="shared" si="153"/>
        <v/>
      </c>
      <c r="V706" s="119"/>
      <c r="W706" s="140" t="str">
        <f t="shared" si="154"/>
        <v/>
      </c>
    </row>
    <row r="707" spans="1:23" ht="30" x14ac:dyDescent="0.3">
      <c r="A707" s="130">
        <v>42545.235115740703</v>
      </c>
      <c r="B707" s="131">
        <v>4.4675925925925898E-3</v>
      </c>
      <c r="C707" s="132">
        <v>9.9999999976716894E-2</v>
      </c>
      <c r="D707" s="116" t="s">
        <v>403</v>
      </c>
      <c r="E707" s="116" t="s">
        <v>46</v>
      </c>
      <c r="F707" s="142" t="s">
        <v>361</v>
      </c>
      <c r="G707" s="146" t="s">
        <v>553</v>
      </c>
      <c r="H707" s="134" t="str">
        <f t="shared" ref="H707:H714" si="156">IF(ISERROR(SEARCH("ATTENTE",$G707)),"",$B707)</f>
        <v/>
      </c>
      <c r="I707" s="134" t="str">
        <f t="shared" ref="I707:I714" si="157">IF(COUNTIF($G707,"*Formation*")+COUNTIF(G707,"*travail de cours*")+COUNTIF(G707,"*réunion*")+COUNTIF(G707,"*escorte routière*")+COUNTIF(G707,"*courte distance*")&gt;0,B707,"-")</f>
        <v>-</v>
      </c>
      <c r="J707" s="134" t="str">
        <f t="shared" ref="J707:J714" si="158">IF(ISERROR(SEARCH("superload: True",$G707)),"",$B707)</f>
        <v/>
      </c>
      <c r="K707" s="119" t="str">
        <f t="shared" ref="K707:K714" si="159">IF(ISERROR(SEARCH("Douane: True",$G707)),"",1)</f>
        <v/>
      </c>
      <c r="L707" s="119" t="str">
        <f t="shared" ref="L707:L714" si="160">IF(ISERROR(SEARCH("transport explosif",$G707)),"",1)</f>
        <v/>
      </c>
      <c r="M707" s="119">
        <f t="shared" si="155"/>
        <v>0</v>
      </c>
      <c r="N707" s="120" t="str">
        <f t="shared" ref="N707:N714" si="161">IF(ISERROR(SEARCH("TWIC: True",$G707)),"",1)</f>
        <v/>
      </c>
      <c r="O707" s="119">
        <f t="shared" ref="O707:O714" si="162">IFERROR(MID($G707,FIND("Largeur pi-po",$G707,1)+14,FIND("Longueur pi-po",$G707,1)-FIND("Largeur pi-po",$G707,1)-14),)</f>
        <v>0</v>
      </c>
      <c r="P707" s="119"/>
      <c r="Q707" s="120" t="str">
        <f t="shared" ref="Q707:Q714" si="163">IF(ISERROR(SEARCH("Surdimensionné",$G707)),"",1)</f>
        <v/>
      </c>
      <c r="R707" s="120" t="str">
        <f t="shared" ref="R707:R714" si="164">IF(ISERROR(SEARCH("PRIME N.Y:True",$G707)),"",1)</f>
        <v/>
      </c>
      <c r="S707" s="119" t="str">
        <f t="shared" ref="S707:S714" si="165">IF(ISERROR(SEARCH("Journée non complète",$G707)),"",1)</f>
        <v/>
      </c>
      <c r="T707" s="119" t="str">
        <f t="shared" ref="T707:T714" si="166">IF(ISERROR(SEARCH("1 Journée compète semaine",$G707)),"",1)</f>
        <v/>
      </c>
      <c r="U707" s="119" t="str">
        <f t="shared" ref="U707:U714" si="167">IF(ISERROR(SEARCH("Fin de semaine",$G707)),"",1)</f>
        <v/>
      </c>
      <c r="V707" s="119"/>
      <c r="W707" s="140" t="str">
        <f t="shared" ref="W707:W714" si="168">IF(ISERROR(SEARCH("Voyage:Oversize",$G707)),"",C707)</f>
        <v/>
      </c>
    </row>
    <row r="708" spans="1:23" ht="18.75" x14ac:dyDescent="0.3">
      <c r="A708" s="130">
        <v>42545.239583333299</v>
      </c>
      <c r="B708" s="131">
        <v>7.6898148148148104E-2</v>
      </c>
      <c r="C708" s="132">
        <v>172.80000000004699</v>
      </c>
      <c r="D708" s="116" t="s">
        <v>403</v>
      </c>
      <c r="E708" s="116" t="s">
        <v>48</v>
      </c>
      <c r="F708" s="142" t="s">
        <v>42</v>
      </c>
      <c r="G708" s="146" t="s">
        <v>415</v>
      </c>
      <c r="H708" s="134" t="str">
        <f t="shared" si="156"/>
        <v/>
      </c>
      <c r="I708" s="134" t="str">
        <f t="shared" si="157"/>
        <v>-</v>
      </c>
      <c r="J708" s="134" t="str">
        <f t="shared" si="158"/>
        <v/>
      </c>
      <c r="K708" s="119" t="str">
        <f t="shared" si="159"/>
        <v/>
      </c>
      <c r="L708" s="119" t="str">
        <f t="shared" si="160"/>
        <v/>
      </c>
      <c r="M708" s="119">
        <f t="shared" si="155"/>
        <v>0</v>
      </c>
      <c r="N708" s="120" t="str">
        <f t="shared" si="161"/>
        <v/>
      </c>
      <c r="O708" s="119">
        <f t="shared" si="162"/>
        <v>0</v>
      </c>
      <c r="P708" s="119"/>
      <c r="Q708" s="120" t="str">
        <f t="shared" si="163"/>
        <v/>
      </c>
      <c r="R708" s="120" t="str">
        <f t="shared" si="164"/>
        <v/>
      </c>
      <c r="S708" s="119" t="str">
        <f t="shared" si="165"/>
        <v/>
      </c>
      <c r="T708" s="119" t="str">
        <f t="shared" si="166"/>
        <v/>
      </c>
      <c r="U708" s="119" t="str">
        <f t="shared" si="167"/>
        <v/>
      </c>
      <c r="V708" s="119"/>
      <c r="W708" s="140" t="str">
        <f t="shared" si="168"/>
        <v/>
      </c>
    </row>
    <row r="709" spans="1:23" ht="150" x14ac:dyDescent="0.3">
      <c r="A709" s="130">
        <v>42545.316481481503</v>
      </c>
      <c r="B709" s="131">
        <v>5.16550925925926E-2</v>
      </c>
      <c r="C709" s="132">
        <v>0.19999999995343401</v>
      </c>
      <c r="D709" s="116" t="s">
        <v>404</v>
      </c>
      <c r="E709" s="116" t="s">
        <v>92</v>
      </c>
      <c r="F709" s="142" t="s">
        <v>405</v>
      </c>
      <c r="G709" s="146" t="s">
        <v>574</v>
      </c>
      <c r="H709" s="134">
        <f t="shared" si="156"/>
        <v>5.16550925925926E-2</v>
      </c>
      <c r="I709" s="134" t="str">
        <f t="shared" si="157"/>
        <v>-</v>
      </c>
      <c r="J709" s="134" t="str">
        <f t="shared" si="158"/>
        <v/>
      </c>
      <c r="K709" s="119" t="str">
        <f t="shared" si="159"/>
        <v/>
      </c>
      <c r="L709" s="119" t="str">
        <f t="shared" si="160"/>
        <v/>
      </c>
      <c r="M709" s="119">
        <f t="shared" si="155"/>
        <v>1</v>
      </c>
      <c r="N709" s="120" t="str">
        <f t="shared" si="161"/>
        <v/>
      </c>
      <c r="O709" s="119">
        <f t="shared" si="162"/>
        <v>0</v>
      </c>
      <c r="P709" s="119"/>
      <c r="Q709" s="120" t="str">
        <f t="shared" si="163"/>
        <v/>
      </c>
      <c r="R709" s="120" t="str">
        <f t="shared" si="164"/>
        <v/>
      </c>
      <c r="S709" s="119" t="str">
        <f t="shared" si="165"/>
        <v/>
      </c>
      <c r="T709" s="119" t="str">
        <f t="shared" si="166"/>
        <v/>
      </c>
      <c r="U709" s="119" t="str">
        <f t="shared" si="167"/>
        <v/>
      </c>
      <c r="V709" s="119"/>
      <c r="W709" s="140" t="str">
        <f t="shared" si="168"/>
        <v/>
      </c>
    </row>
    <row r="710" spans="1:23" ht="135" x14ac:dyDescent="0.3">
      <c r="A710" s="130">
        <v>42545.368136574099</v>
      </c>
      <c r="B710" s="131">
        <v>0.10135416666666699</v>
      </c>
      <c r="C710" s="132">
        <v>9.9999999976716894E-2</v>
      </c>
      <c r="D710" s="116" t="s">
        <v>404</v>
      </c>
      <c r="E710" s="116" t="s">
        <v>63</v>
      </c>
      <c r="F710" s="142" t="s">
        <v>406</v>
      </c>
      <c r="G710" s="151" t="s">
        <v>575</v>
      </c>
      <c r="H710" s="134" t="str">
        <f t="shared" si="156"/>
        <v/>
      </c>
      <c r="I710" s="134" t="str">
        <f t="shared" si="157"/>
        <v>-</v>
      </c>
      <c r="J710" s="134" t="str">
        <f t="shared" si="158"/>
        <v/>
      </c>
      <c r="K710" s="119" t="str">
        <f t="shared" si="159"/>
        <v/>
      </c>
      <c r="L710" s="119" t="str">
        <f t="shared" si="160"/>
        <v/>
      </c>
      <c r="M710" s="119">
        <f t="shared" si="155"/>
        <v>1</v>
      </c>
      <c r="N710" s="120" t="str">
        <f t="shared" si="161"/>
        <v/>
      </c>
      <c r="O710" s="119">
        <f t="shared" si="162"/>
        <v>0</v>
      </c>
      <c r="P710" s="119"/>
      <c r="Q710" s="120" t="str">
        <f t="shared" si="163"/>
        <v/>
      </c>
      <c r="R710" s="120" t="str">
        <f t="shared" si="164"/>
        <v/>
      </c>
      <c r="S710" s="119" t="str">
        <f t="shared" si="165"/>
        <v/>
      </c>
      <c r="T710" s="119" t="str">
        <f t="shared" si="166"/>
        <v/>
      </c>
      <c r="U710" s="119" t="str">
        <f t="shared" si="167"/>
        <v/>
      </c>
      <c r="V710" s="119"/>
      <c r="W710" s="140" t="str">
        <f t="shared" si="168"/>
        <v/>
      </c>
    </row>
    <row r="711" spans="1:23" ht="18.75" x14ac:dyDescent="0.3">
      <c r="A711" s="130">
        <v>42545.469490740703</v>
      </c>
      <c r="B711" s="131">
        <v>0.15098379629629599</v>
      </c>
      <c r="C711" s="132">
        <v>322.400000000023</v>
      </c>
      <c r="D711" s="116" t="s">
        <v>404</v>
      </c>
      <c r="E711" s="116" t="s">
        <v>48</v>
      </c>
      <c r="F711" s="142" t="s">
        <v>42</v>
      </c>
      <c r="G711" s="146" t="s">
        <v>415</v>
      </c>
      <c r="H711" s="134" t="str">
        <f t="shared" si="156"/>
        <v/>
      </c>
      <c r="I711" s="134" t="str">
        <f t="shared" si="157"/>
        <v>-</v>
      </c>
      <c r="J711" s="134" t="str">
        <f t="shared" si="158"/>
        <v/>
      </c>
      <c r="K711" s="119" t="str">
        <f t="shared" si="159"/>
        <v/>
      </c>
      <c r="L711" s="119" t="str">
        <f t="shared" si="160"/>
        <v/>
      </c>
      <c r="M711" s="119">
        <f t="shared" si="155"/>
        <v>0</v>
      </c>
      <c r="N711" s="120" t="str">
        <f t="shared" si="161"/>
        <v/>
      </c>
      <c r="O711" s="119">
        <f t="shared" si="162"/>
        <v>0</v>
      </c>
      <c r="P711" s="119"/>
      <c r="Q711" s="120" t="str">
        <f t="shared" si="163"/>
        <v/>
      </c>
      <c r="R711" s="120" t="str">
        <f t="shared" si="164"/>
        <v/>
      </c>
      <c r="S711" s="119" t="str">
        <f t="shared" si="165"/>
        <v/>
      </c>
      <c r="T711" s="119" t="str">
        <f t="shared" si="166"/>
        <v/>
      </c>
      <c r="U711" s="119" t="str">
        <f t="shared" si="167"/>
        <v/>
      </c>
      <c r="V711" s="119"/>
      <c r="W711" s="140" t="str">
        <f t="shared" si="168"/>
        <v/>
      </c>
    </row>
    <row r="712" spans="1:23" ht="45" x14ac:dyDescent="0.3">
      <c r="A712" s="130">
        <v>42545.620474536998</v>
      </c>
      <c r="B712" s="131">
        <v>9.08564814814815E-3</v>
      </c>
      <c r="C712" s="132">
        <v>9.9999999976716894E-2</v>
      </c>
      <c r="D712" s="116" t="s">
        <v>109</v>
      </c>
      <c r="E712" s="116" t="s">
        <v>107</v>
      </c>
      <c r="F712" s="142" t="s">
        <v>401</v>
      </c>
      <c r="G712" s="146" t="s">
        <v>576</v>
      </c>
      <c r="H712" s="134" t="str">
        <f t="shared" si="156"/>
        <v/>
      </c>
      <c r="I712" s="134" t="str">
        <f t="shared" si="157"/>
        <v>-</v>
      </c>
      <c r="J712" s="134" t="str">
        <f t="shared" si="158"/>
        <v/>
      </c>
      <c r="K712" s="119" t="str">
        <f t="shared" si="159"/>
        <v/>
      </c>
      <c r="L712" s="119" t="str">
        <f t="shared" si="160"/>
        <v/>
      </c>
      <c r="M712" s="119">
        <f t="shared" si="155"/>
        <v>0</v>
      </c>
      <c r="N712" s="120" t="str">
        <f t="shared" si="161"/>
        <v/>
      </c>
      <c r="O712" s="119">
        <f t="shared" si="162"/>
        <v>0</v>
      </c>
      <c r="P712" s="119"/>
      <c r="Q712" s="120" t="str">
        <f t="shared" si="163"/>
        <v/>
      </c>
      <c r="R712" s="120" t="str">
        <f t="shared" si="164"/>
        <v/>
      </c>
      <c r="S712" s="119" t="str">
        <f t="shared" si="165"/>
        <v/>
      </c>
      <c r="T712" s="119" t="str">
        <f t="shared" si="166"/>
        <v/>
      </c>
      <c r="U712" s="119" t="str">
        <f t="shared" si="167"/>
        <v/>
      </c>
      <c r="V712" s="119"/>
      <c r="W712" s="140" t="str">
        <f t="shared" si="168"/>
        <v/>
      </c>
    </row>
    <row r="713" spans="1:23" ht="120" x14ac:dyDescent="0.3">
      <c r="A713" s="130">
        <v>42545.629560185203</v>
      </c>
      <c r="B713" s="131">
        <v>2.6851851851851901E-2</v>
      </c>
      <c r="C713" s="132">
        <v>9.9999999976716894E-2</v>
      </c>
      <c r="D713" s="116" t="s">
        <v>109</v>
      </c>
      <c r="E713" s="116" t="s">
        <v>60</v>
      </c>
      <c r="F713" s="142" t="s">
        <v>407</v>
      </c>
      <c r="G713" s="146" t="s">
        <v>577</v>
      </c>
      <c r="H713" s="134" t="str">
        <f t="shared" si="156"/>
        <v/>
      </c>
      <c r="I713" s="134" t="str">
        <f t="shared" si="157"/>
        <v>-</v>
      </c>
      <c r="J713" s="134" t="str">
        <f t="shared" si="158"/>
        <v/>
      </c>
      <c r="K713" s="119" t="str">
        <f t="shared" si="159"/>
        <v/>
      </c>
      <c r="L713" s="119" t="str">
        <f t="shared" si="160"/>
        <v/>
      </c>
      <c r="M713" s="119">
        <f t="shared" si="155"/>
        <v>0</v>
      </c>
      <c r="N713" s="120" t="str">
        <f t="shared" si="161"/>
        <v/>
      </c>
      <c r="O713" s="119">
        <f t="shared" si="162"/>
        <v>0</v>
      </c>
      <c r="P713" s="119"/>
      <c r="Q713" s="120" t="str">
        <f t="shared" si="163"/>
        <v/>
      </c>
      <c r="R713" s="120" t="str">
        <f t="shared" si="164"/>
        <v/>
      </c>
      <c r="S713" s="119" t="str">
        <f t="shared" si="165"/>
        <v/>
      </c>
      <c r="T713" s="119" t="str">
        <f t="shared" si="166"/>
        <v/>
      </c>
      <c r="U713" s="119" t="str">
        <f t="shared" si="167"/>
        <v/>
      </c>
      <c r="V713" s="119"/>
      <c r="W713" s="140" t="str">
        <f t="shared" si="168"/>
        <v/>
      </c>
    </row>
    <row r="714" spans="1:23" ht="18.75" x14ac:dyDescent="0.3">
      <c r="A714" s="130">
        <v>42545.656412037002</v>
      </c>
      <c r="B714" s="131">
        <v>0.34358796296296301</v>
      </c>
      <c r="C714" s="116" t="s">
        <v>42</v>
      </c>
      <c r="D714" s="116" t="s">
        <v>109</v>
      </c>
      <c r="E714" s="116" t="s">
        <v>110</v>
      </c>
      <c r="F714" s="142" t="s">
        <v>42</v>
      </c>
      <c r="G714" s="146" t="s">
        <v>433</v>
      </c>
      <c r="H714" s="134" t="str">
        <f t="shared" si="156"/>
        <v/>
      </c>
      <c r="I714" s="134" t="str">
        <f t="shared" si="157"/>
        <v>-</v>
      </c>
      <c r="J714" s="134" t="str">
        <f t="shared" si="158"/>
        <v/>
      </c>
      <c r="K714" s="119" t="str">
        <f t="shared" si="159"/>
        <v/>
      </c>
      <c r="L714" s="119" t="str">
        <f t="shared" si="160"/>
        <v/>
      </c>
      <c r="M714" s="119">
        <f t="shared" si="155"/>
        <v>0</v>
      </c>
      <c r="N714" s="120" t="str">
        <f t="shared" si="161"/>
        <v/>
      </c>
      <c r="O714" s="119">
        <f t="shared" si="162"/>
        <v>0</v>
      </c>
      <c r="P714" s="119"/>
      <c r="Q714" s="120" t="str">
        <f t="shared" si="163"/>
        <v/>
      </c>
      <c r="R714" s="120" t="str">
        <f t="shared" si="164"/>
        <v/>
      </c>
      <c r="S714" s="119" t="str">
        <f t="shared" si="165"/>
        <v/>
      </c>
      <c r="T714" s="119" t="str">
        <f t="shared" si="166"/>
        <v/>
      </c>
      <c r="U714" s="119" t="str">
        <f t="shared" si="167"/>
        <v/>
      </c>
      <c r="V714" s="119"/>
      <c r="W714" s="140" t="str">
        <f t="shared" si="168"/>
        <v/>
      </c>
    </row>
    <row r="715" spans="1:23" ht="21.75" thickBot="1" x14ac:dyDescent="0.4">
      <c r="A715" s="110"/>
      <c r="B715" s="31"/>
      <c r="C715" s="32"/>
      <c r="D715" s="30"/>
      <c r="E715" s="30"/>
      <c r="F715" s="30"/>
      <c r="G715" s="147"/>
    </row>
    <row r="716" spans="1:23" ht="27" thickBot="1" x14ac:dyDescent="0.4">
      <c r="A716" s="167" t="s">
        <v>4</v>
      </c>
      <c r="B716" s="168"/>
      <c r="C716" s="39"/>
      <c r="D716" s="37"/>
      <c r="E716" s="42">
        <f>SUM($N$4:N18)</f>
        <v>0</v>
      </c>
      <c r="F716" s="44"/>
      <c r="G716" s="44"/>
    </row>
    <row r="717" spans="1:23" ht="21.75" thickBot="1" x14ac:dyDescent="0.4">
      <c r="A717" s="111"/>
      <c r="B717" s="40"/>
      <c r="C717" s="41"/>
      <c r="D717" s="38"/>
      <c r="E717" s="43"/>
      <c r="F717" s="43"/>
      <c r="G717" s="43"/>
    </row>
    <row r="718" spans="1:23" ht="27" thickBot="1" x14ac:dyDescent="0.4">
      <c r="A718" s="112" t="s">
        <v>17</v>
      </c>
      <c r="B718" s="36"/>
      <c r="C718" s="39"/>
      <c r="D718" s="37"/>
      <c r="E718" s="42">
        <f>A719*0.6214</f>
        <v>0</v>
      </c>
      <c r="F718" s="44"/>
      <c r="G718" s="44"/>
    </row>
    <row r="719" spans="1:23" ht="21.75" thickBot="1" x14ac:dyDescent="0.4">
      <c r="A719" s="155">
        <f>MAX($D$715:D1015)-MIN($D$715:D1015)</f>
        <v>0</v>
      </c>
      <c r="B719" s="156"/>
      <c r="C719" s="41"/>
      <c r="D719" s="38"/>
      <c r="E719" s="43"/>
      <c r="F719" s="43"/>
      <c r="G719" s="43"/>
    </row>
    <row r="720" spans="1:23" ht="27" thickBot="1" x14ac:dyDescent="0.45">
      <c r="A720" s="157" t="s">
        <v>3</v>
      </c>
      <c r="B720" s="158"/>
      <c r="C720" s="39"/>
      <c r="D720" s="37"/>
      <c r="E720" s="52">
        <f>A721*0.6214</f>
        <v>0</v>
      </c>
      <c r="F720" s="45"/>
      <c r="G720" s="45"/>
    </row>
    <row r="721" spans="1:7" ht="21.75" thickBot="1" x14ac:dyDescent="0.4">
      <c r="A721" s="155">
        <f>MAX($X$4:X18)-MIN($X$4:X18)</f>
        <v>0</v>
      </c>
      <c r="B721" s="156"/>
      <c r="C721" s="35"/>
      <c r="D721" s="34"/>
      <c r="E721" s="33"/>
      <c r="F721" s="43"/>
      <c r="G721" s="43"/>
    </row>
    <row r="722" spans="1:7" ht="27" thickBot="1" x14ac:dyDescent="0.4">
      <c r="A722" s="157" t="s">
        <v>8</v>
      </c>
      <c r="B722" s="158"/>
      <c r="C722" s="39"/>
      <c r="D722" s="37"/>
      <c r="E722" s="42">
        <f>SUM($T$4:T18)</f>
        <v>0</v>
      </c>
      <c r="F722" s="44"/>
      <c r="G722" s="44"/>
    </row>
    <row r="723" spans="1:7" ht="21.75" thickBot="1" x14ac:dyDescent="0.4">
      <c r="A723" s="111"/>
      <c r="B723" s="35"/>
      <c r="C723" s="35"/>
      <c r="D723" s="34"/>
      <c r="E723" s="33"/>
      <c r="F723" s="21"/>
      <c r="G723" s="148"/>
    </row>
    <row r="724" spans="1:7" ht="27" thickBot="1" x14ac:dyDescent="0.4">
      <c r="A724" s="157" t="s">
        <v>9</v>
      </c>
      <c r="B724" s="158"/>
      <c r="C724" s="39"/>
      <c r="D724" s="46"/>
      <c r="E724" s="42">
        <f>SUM($U$4:U18)</f>
        <v>0</v>
      </c>
      <c r="F724" s="44"/>
      <c r="G724" s="44"/>
    </row>
    <row r="725" spans="1:7" ht="27" thickBot="1" x14ac:dyDescent="0.4">
      <c r="A725" s="113"/>
      <c r="B725" s="51"/>
      <c r="C725" s="39"/>
      <c r="D725" s="46"/>
      <c r="E725" s="44"/>
      <c r="F725" s="44"/>
      <c r="G725" s="44"/>
    </row>
    <row r="726" spans="1:7" ht="27" thickBot="1" x14ac:dyDescent="0.4">
      <c r="A726" s="157" t="s">
        <v>10</v>
      </c>
      <c r="B726" s="158"/>
      <c r="C726" s="39"/>
      <c r="D726" s="46"/>
      <c r="E726" s="42">
        <f>SUM($V$4:V18)</f>
        <v>0</v>
      </c>
      <c r="F726" s="44"/>
      <c r="G726" s="44"/>
    </row>
    <row r="727" spans="1:7" ht="27" thickBot="1" x14ac:dyDescent="0.4">
      <c r="A727" s="114"/>
      <c r="B727" s="69"/>
      <c r="C727" s="39"/>
      <c r="D727" s="46"/>
      <c r="E727" s="44"/>
      <c r="F727" s="44"/>
      <c r="G727" s="44"/>
    </row>
    <row r="728" spans="1:7" ht="27" thickBot="1" x14ac:dyDescent="0.4">
      <c r="A728" s="167" t="s">
        <v>20</v>
      </c>
      <c r="B728" s="168"/>
      <c r="C728" s="73"/>
      <c r="D728" s="75"/>
      <c r="E728" s="74" t="e">
        <f>SUM(#REF!)</f>
        <v>#REF!</v>
      </c>
      <c r="F728" s="44"/>
      <c r="G728" s="44"/>
    </row>
    <row r="729" spans="1:7" ht="21.75" thickBot="1" x14ac:dyDescent="0.4">
      <c r="A729" s="111"/>
      <c r="B729" s="35"/>
      <c r="C729" s="35"/>
      <c r="D729" s="34"/>
      <c r="E729" s="33"/>
      <c r="F729" s="21"/>
      <c r="G729" s="148"/>
    </row>
    <row r="730" spans="1:7" ht="27" thickBot="1" x14ac:dyDescent="0.4">
      <c r="A730" s="112" t="s">
        <v>19</v>
      </c>
      <c r="B730" s="36"/>
      <c r="C730" s="39"/>
      <c r="D730" s="46"/>
      <c r="E730" s="42" t="e">
        <f>SUM(#REF!)</f>
        <v>#REF!</v>
      </c>
      <c r="F730" s="44"/>
      <c r="G730" s="44"/>
    </row>
    <row r="731" spans="1:7" ht="21.75" thickBot="1" x14ac:dyDescent="0.4">
      <c r="A731" s="111"/>
      <c r="B731" s="35"/>
      <c r="C731" s="35"/>
      <c r="D731" s="34"/>
      <c r="E731" s="33"/>
      <c r="F731" s="21"/>
      <c r="G731" s="148"/>
    </row>
    <row r="732" spans="1:7" ht="27" thickBot="1" x14ac:dyDescent="0.4">
      <c r="A732" s="112" t="s">
        <v>2</v>
      </c>
      <c r="B732" s="54"/>
      <c r="C732" s="17"/>
      <c r="D732" s="46"/>
      <c r="E732" s="55"/>
      <c r="F732" s="48"/>
      <c r="G732" s="48"/>
    </row>
    <row r="733" spans="1:7" ht="21.75" thickBot="1" x14ac:dyDescent="0.4">
      <c r="A733" s="111"/>
      <c r="B733" s="35"/>
      <c r="C733" s="35"/>
      <c r="D733" s="34"/>
      <c r="E733" s="33"/>
      <c r="F733" s="21"/>
      <c r="G733" s="148"/>
    </row>
    <row r="734" spans="1:7" ht="27" thickBot="1" x14ac:dyDescent="0.4">
      <c r="A734" s="112" t="s">
        <v>1</v>
      </c>
      <c r="B734" s="54"/>
      <c r="C734" s="17"/>
      <c r="D734" s="49"/>
      <c r="E734" s="42">
        <f>SUM($S$4:S18)</f>
        <v>0</v>
      </c>
      <c r="F734" s="44"/>
      <c r="G734" s="44"/>
    </row>
    <row r="735" spans="1:7" ht="21.75" thickBot="1" x14ac:dyDescent="0.4">
      <c r="A735" s="111"/>
      <c r="B735" s="50"/>
      <c r="C735" s="35"/>
      <c r="D735" s="34"/>
      <c r="E735" s="33"/>
      <c r="F735" s="21"/>
      <c r="G735" s="148"/>
    </row>
    <row r="736" spans="1:7" ht="27" thickBot="1" x14ac:dyDescent="0.4">
      <c r="A736" s="165" t="s">
        <v>18</v>
      </c>
      <c r="B736" s="166"/>
      <c r="C736" s="17"/>
      <c r="D736" s="34"/>
      <c r="E736" s="42">
        <f>SUM($K$5:K1000)</f>
        <v>2</v>
      </c>
      <c r="F736" s="44"/>
      <c r="G736" s="44"/>
    </row>
    <row r="737" spans="1:7" ht="27" thickBot="1" x14ac:dyDescent="0.4">
      <c r="A737" s="113"/>
      <c r="B737" s="47"/>
      <c r="C737" s="17"/>
      <c r="D737" s="34"/>
      <c r="E737" s="44"/>
      <c r="F737" s="44"/>
      <c r="G737" s="44"/>
    </row>
    <row r="738" spans="1:7" ht="27" thickBot="1" x14ac:dyDescent="0.4">
      <c r="A738" s="112" t="s">
        <v>0</v>
      </c>
      <c r="B738" s="54"/>
      <c r="C738" s="17"/>
      <c r="D738" s="34"/>
      <c r="E738" s="55">
        <f>SUM($H$3:H714)</f>
        <v>2.5499305555555556</v>
      </c>
      <c r="F738" s="44"/>
      <c r="G738" s="44"/>
    </row>
    <row r="739" spans="1:7" ht="26.25" x14ac:dyDescent="0.35">
      <c r="A739" s="113"/>
      <c r="B739" s="47"/>
      <c r="C739" s="17"/>
      <c r="D739" s="34"/>
      <c r="E739" s="44"/>
      <c r="F739" s="44"/>
      <c r="G739" s="44"/>
    </row>
  </sheetData>
  <sheetProtection formatCells="0" formatColumns="0" formatRows="0"/>
  <autoFilter ref="A2:W714"/>
  <mergeCells count="11">
    <mergeCell ref="V1:W1"/>
    <mergeCell ref="Q1:T1"/>
    <mergeCell ref="A736:B736"/>
    <mergeCell ref="A724:B724"/>
    <mergeCell ref="A726:B726"/>
    <mergeCell ref="A716:B716"/>
    <mergeCell ref="A719:B719"/>
    <mergeCell ref="A720:B720"/>
    <mergeCell ref="A721:B721"/>
    <mergeCell ref="A722:B722"/>
    <mergeCell ref="A728:B728"/>
  </mergeCells>
  <pageMargins left="0" right="0" top="0" bottom="0" header="0" footer="0"/>
  <pageSetup scale="52" fitToHeight="0" orientation="landscape" r:id="rId1"/>
  <headerFooter>
    <oddFooter>&amp;R&amp;P</oddFooter>
  </headerFooter>
  <rowBreaks count="1" manualBreakCount="1">
    <brk id="715" max="22" man="1"/>
  </rowBreaks>
  <colBreaks count="1" manualBreakCount="1">
    <brk id="7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"/>
  <sheetViews>
    <sheetView workbookViewId="0">
      <selection activeCell="M38" sqref="M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5</vt:i4>
      </vt:variant>
    </vt:vector>
  </HeadingPairs>
  <TitlesOfParts>
    <vt:vector size="8" baseType="lpstr">
      <vt:lpstr>test</vt:lpstr>
      <vt:lpstr>Cormier L.</vt:lpstr>
      <vt:lpstr>Feuil1</vt:lpstr>
      <vt:lpstr>test!_FilterDatabase</vt:lpstr>
      <vt:lpstr>'Cormier L.'!Impression_des_titres</vt:lpstr>
      <vt:lpstr>test!Impression_des_titres</vt:lpstr>
      <vt:lpstr>'Cormier L.'!Zone_d_impression</vt:lpstr>
      <vt:lpstr>test!Zone_d_impression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Logbook</dc:creator>
  <cp:lastModifiedBy>Louise Vezina</cp:lastModifiedBy>
  <cp:lastPrinted>2016-06-29T17:31:30Z</cp:lastPrinted>
  <dcterms:created xsi:type="dcterms:W3CDTF">2016-05-03T19:54:59Z</dcterms:created>
  <dcterms:modified xsi:type="dcterms:W3CDTF">2016-07-01T15:04:26Z</dcterms:modified>
</cp:coreProperties>
</file>