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ompar Spirit et Avenir" sheetId="4" r:id="rId1"/>
  </sheets>
  <calcPr calcId="145621" iterateDelta="9.9999999999999995E-7"/>
</workbook>
</file>

<file path=xl/calcChain.xml><?xml version="1.0" encoding="utf-8"?>
<calcChain xmlns="http://schemas.openxmlformats.org/spreadsheetml/2006/main">
  <c r="J3" i="4" l="1"/>
  <c r="C3" i="4" l="1"/>
  <c r="D3" i="4" s="1"/>
  <c r="D4" i="4" s="1"/>
  <c r="D5" i="4" s="1"/>
  <c r="J4" i="4"/>
  <c r="K4" i="4" s="1"/>
  <c r="L4" i="4" s="1"/>
  <c r="M5" i="4" s="1"/>
  <c r="D6" i="4"/>
  <c r="J5" i="4" l="1"/>
  <c r="E6" i="4"/>
  <c r="F6" i="4" s="1"/>
  <c r="D7" i="4"/>
  <c r="D8" i="4" s="1"/>
  <c r="D9" i="4" s="1"/>
  <c r="G7" i="4" l="1"/>
  <c r="F7" i="4"/>
  <c r="D10" i="4"/>
  <c r="D11" i="4" s="1"/>
  <c r="D12" i="4" s="1"/>
  <c r="E9" i="4"/>
  <c r="K5" i="4"/>
  <c r="L5" i="4" s="1"/>
  <c r="M6" i="4" s="1"/>
  <c r="J6" i="4"/>
  <c r="J7" i="4" l="1"/>
  <c r="K6" i="4"/>
  <c r="L6" i="4" s="1"/>
  <c r="M7" i="4" s="1"/>
  <c r="F8" i="4"/>
  <c r="G9" i="4" s="1"/>
  <c r="G8" i="4"/>
  <c r="D13" i="4"/>
  <c r="D14" i="4" s="1"/>
  <c r="D15" i="4" s="1"/>
  <c r="E12" i="4"/>
  <c r="D16" i="4" l="1"/>
  <c r="D17" i="4" s="1"/>
  <c r="D18" i="4" s="1"/>
  <c r="E15" i="4"/>
  <c r="F9" i="4"/>
  <c r="K7" i="4"/>
  <c r="L7" i="4" s="1"/>
  <c r="M8" i="4" s="1"/>
  <c r="J8" i="4"/>
  <c r="J9" i="4" l="1"/>
  <c r="K8" i="4"/>
  <c r="L8" i="4" s="1"/>
  <c r="M9" i="4" s="1"/>
  <c r="G10" i="4"/>
  <c r="F10" i="4"/>
  <c r="D19" i="4"/>
  <c r="D20" i="4" s="1"/>
  <c r="D21" i="4" s="1"/>
  <c r="E18" i="4"/>
  <c r="F11" i="4" l="1"/>
  <c r="G11" i="4"/>
  <c r="D22" i="4"/>
  <c r="D23" i="4" s="1"/>
  <c r="D24" i="4" s="1"/>
  <c r="E21" i="4"/>
  <c r="K9" i="4"/>
  <c r="L9" i="4" s="1"/>
  <c r="M10" i="4" s="1"/>
  <c r="J10" i="4"/>
  <c r="K10" i="4" l="1"/>
  <c r="L10" i="4" s="1"/>
  <c r="M11" i="4" s="1"/>
  <c r="J11" i="4"/>
  <c r="D25" i="4"/>
  <c r="D26" i="4" s="1"/>
  <c r="D27" i="4" s="1"/>
  <c r="E24" i="4"/>
  <c r="G12" i="4"/>
  <c r="F12" i="4"/>
  <c r="G13" i="4" l="1"/>
  <c r="F13" i="4"/>
  <c r="J12" i="4"/>
  <c r="K11" i="4"/>
  <c r="L11" i="4" s="1"/>
  <c r="M12" i="4" s="1"/>
  <c r="E27" i="4"/>
  <c r="D28" i="4"/>
  <c r="D29" i="4" s="1"/>
  <c r="D30" i="4" s="1"/>
  <c r="E30" i="4" l="1"/>
  <c r="D31" i="4"/>
  <c r="D32" i="4" s="1"/>
  <c r="D33" i="4" s="1"/>
  <c r="J13" i="4"/>
  <c r="K12" i="4"/>
  <c r="L12" i="4" s="1"/>
  <c r="M13" i="4" s="1"/>
  <c r="F14" i="4"/>
  <c r="G14" i="4"/>
  <c r="G15" i="4" l="1"/>
  <c r="F15" i="4"/>
  <c r="K13" i="4"/>
  <c r="L13" i="4" s="1"/>
  <c r="M14" i="4" s="1"/>
  <c r="J14" i="4"/>
  <c r="E33" i="4"/>
  <c r="D34" i="4"/>
  <c r="D35" i="4" s="1"/>
  <c r="D36" i="4" s="1"/>
  <c r="E36" i="4" l="1"/>
  <c r="D37" i="4"/>
  <c r="D38" i="4" s="1"/>
  <c r="D39" i="4" s="1"/>
  <c r="J15" i="4"/>
  <c r="K14" i="4"/>
  <c r="L14" i="4" s="1"/>
  <c r="M15" i="4" s="1"/>
  <c r="G16" i="4"/>
  <c r="F16" i="4"/>
  <c r="E39" i="4" l="1"/>
  <c r="D40" i="4"/>
  <c r="D41" i="4" s="1"/>
  <c r="D42" i="4" s="1"/>
  <c r="F17" i="4"/>
  <c r="G17" i="4"/>
  <c r="K15" i="4"/>
  <c r="L15" i="4" s="1"/>
  <c r="M16" i="4" s="1"/>
  <c r="J16" i="4"/>
  <c r="K16" i="4" l="1"/>
  <c r="L16" i="4" s="1"/>
  <c r="M17" i="4" s="1"/>
  <c r="J17" i="4"/>
  <c r="E42" i="4"/>
  <c r="D43" i="4"/>
  <c r="D44" i="4" s="1"/>
  <c r="D45" i="4" s="1"/>
  <c r="G18" i="4"/>
  <c r="F18" i="4"/>
  <c r="G19" i="4" l="1"/>
  <c r="F19" i="4"/>
  <c r="E45" i="4"/>
  <c r="D46" i="4"/>
  <c r="D47" i="4" s="1"/>
  <c r="D48" i="4" s="1"/>
  <c r="J18" i="4"/>
  <c r="K17" i="4"/>
  <c r="L17" i="4" s="1"/>
  <c r="M18" i="4" s="1"/>
  <c r="E48" i="4" l="1"/>
  <c r="D49" i="4"/>
  <c r="D50" i="4" s="1"/>
  <c r="D51" i="4" s="1"/>
  <c r="F20" i="4"/>
  <c r="G20" i="4"/>
  <c r="J19" i="4"/>
  <c r="K18" i="4"/>
  <c r="L18" i="4" s="1"/>
  <c r="M19" i="4" s="1"/>
  <c r="E51" i="4" l="1"/>
  <c r="D52" i="4"/>
  <c r="D53" i="4" s="1"/>
  <c r="D54" i="4" s="1"/>
  <c r="K19" i="4"/>
  <c r="L19" i="4" s="1"/>
  <c r="M20" i="4" s="1"/>
  <c r="J20" i="4"/>
  <c r="G21" i="4"/>
  <c r="F21" i="4"/>
  <c r="G22" i="4" l="1"/>
  <c r="F22" i="4"/>
  <c r="J21" i="4"/>
  <c r="K20" i="4"/>
  <c r="L20" i="4" s="1"/>
  <c r="M21" i="4" s="1"/>
  <c r="E54" i="4"/>
  <c r="D55" i="4"/>
  <c r="D56" i="4" s="1"/>
  <c r="D57" i="4" s="1"/>
  <c r="E57" i="4" l="1"/>
  <c r="D58" i="4"/>
  <c r="D59" i="4" s="1"/>
  <c r="D60" i="4" s="1"/>
  <c r="F23" i="4"/>
  <c r="G23" i="4"/>
  <c r="K21" i="4"/>
  <c r="L21" i="4" s="1"/>
  <c r="M22" i="4" s="1"/>
  <c r="J22" i="4"/>
  <c r="E60" i="4" l="1"/>
  <c r="D61" i="4"/>
  <c r="D62" i="4" s="1"/>
  <c r="D63" i="4" s="1"/>
  <c r="K22" i="4"/>
  <c r="L22" i="4" s="1"/>
  <c r="M23" i="4" s="1"/>
  <c r="J23" i="4"/>
  <c r="G24" i="4"/>
  <c r="F24" i="4"/>
  <c r="G25" i="4" l="1"/>
  <c r="F25" i="4"/>
  <c r="J24" i="4"/>
  <c r="K23" i="4"/>
  <c r="L23" i="4" s="1"/>
  <c r="M24" i="4" s="1"/>
  <c r="E63" i="4"/>
  <c r="F26" i="4" l="1"/>
  <c r="G26" i="4"/>
  <c r="J25" i="4"/>
  <c r="K24" i="4"/>
  <c r="L24" i="4" s="1"/>
  <c r="M25" i="4" s="1"/>
  <c r="K25" i="4" l="1"/>
  <c r="L25" i="4" s="1"/>
  <c r="M26" i="4" s="1"/>
  <c r="J26" i="4"/>
  <c r="G27" i="4"/>
  <c r="F27" i="4"/>
  <c r="F28" i="4" l="1"/>
  <c r="G28" i="4"/>
  <c r="J27" i="4"/>
  <c r="K26" i="4"/>
  <c r="L26" i="4" s="1"/>
  <c r="M27" i="4" s="1"/>
  <c r="K27" i="4" l="1"/>
  <c r="L27" i="4" s="1"/>
  <c r="M28" i="4" s="1"/>
  <c r="J28" i="4"/>
  <c r="G29" i="4"/>
  <c r="F29" i="4"/>
  <c r="G30" i="4" l="1"/>
  <c r="F30" i="4"/>
  <c r="J29" i="4"/>
  <c r="K28" i="4"/>
  <c r="L28" i="4" s="1"/>
  <c r="M29" i="4" s="1"/>
  <c r="F31" i="4" l="1"/>
  <c r="G31" i="4"/>
  <c r="K29" i="4"/>
  <c r="L29" i="4" s="1"/>
  <c r="M30" i="4" s="1"/>
  <c r="J30" i="4"/>
  <c r="K30" i="4" l="1"/>
  <c r="L30" i="4" s="1"/>
  <c r="M31" i="4" s="1"/>
  <c r="J31" i="4"/>
  <c r="G32" i="4"/>
  <c r="F32" i="4"/>
  <c r="G33" i="4" l="1"/>
  <c r="F33" i="4"/>
  <c r="K31" i="4"/>
  <c r="L31" i="4" s="1"/>
  <c r="M32" i="4" s="1"/>
  <c r="J32" i="4"/>
  <c r="K32" i="4" l="1"/>
  <c r="L32" i="4" s="1"/>
  <c r="M33" i="4" s="1"/>
  <c r="J33" i="4"/>
  <c r="F34" i="4"/>
  <c r="G34" i="4"/>
  <c r="G35" i="4" l="1"/>
  <c r="F35" i="4"/>
  <c r="K33" i="4"/>
  <c r="L33" i="4" s="1"/>
  <c r="M34" i="4" s="1"/>
  <c r="J34" i="4"/>
  <c r="J35" i="4" l="1"/>
  <c r="K34" i="4"/>
  <c r="L34" i="4" s="1"/>
  <c r="M35" i="4" s="1"/>
  <c r="G36" i="4"/>
  <c r="F36" i="4"/>
  <c r="F37" i="4" l="1"/>
  <c r="G37" i="4"/>
  <c r="K35" i="4"/>
  <c r="L35" i="4" s="1"/>
  <c r="M36" i="4" s="1"/>
  <c r="J36" i="4"/>
  <c r="G38" i="4" l="1"/>
  <c r="F38" i="4"/>
  <c r="K36" i="4"/>
  <c r="L36" i="4" s="1"/>
  <c r="M37" i="4" s="1"/>
  <c r="J37" i="4"/>
  <c r="K37" i="4" l="1"/>
  <c r="L37" i="4" s="1"/>
  <c r="M38" i="4" s="1"/>
  <c r="J38" i="4"/>
  <c r="G39" i="4"/>
  <c r="F39" i="4"/>
  <c r="F40" i="4" l="1"/>
  <c r="G40" i="4"/>
  <c r="K38" i="4"/>
  <c r="L38" i="4" s="1"/>
  <c r="M39" i="4" s="1"/>
  <c r="J39" i="4"/>
  <c r="K39" i="4" l="1"/>
  <c r="L39" i="4" s="1"/>
  <c r="M40" i="4" s="1"/>
  <c r="J40" i="4"/>
  <c r="G41" i="4"/>
  <c r="F41" i="4"/>
  <c r="G42" i="4" l="1"/>
  <c r="F42" i="4"/>
  <c r="J41" i="4"/>
  <c r="K40" i="4"/>
  <c r="L40" i="4" s="1"/>
  <c r="M41" i="4" s="1"/>
  <c r="F43" i="4" l="1"/>
  <c r="G43" i="4"/>
  <c r="K41" i="4"/>
  <c r="L41" i="4" s="1"/>
  <c r="M42" i="4" s="1"/>
  <c r="J42" i="4"/>
  <c r="K42" i="4" l="1"/>
  <c r="L42" i="4" s="1"/>
  <c r="M43" i="4" s="1"/>
  <c r="J43" i="4"/>
  <c r="G44" i="4"/>
  <c r="F44" i="4"/>
  <c r="G45" i="4" l="1"/>
  <c r="F45" i="4"/>
  <c r="K43" i="4"/>
  <c r="L43" i="4" s="1"/>
  <c r="M44" i="4" s="1"/>
  <c r="J44" i="4"/>
  <c r="K44" i="4" l="1"/>
  <c r="L44" i="4" s="1"/>
  <c r="M45" i="4" s="1"/>
  <c r="J45" i="4"/>
  <c r="F46" i="4"/>
  <c r="G46" i="4"/>
  <c r="G47" i="4" l="1"/>
  <c r="F47" i="4"/>
  <c r="K45" i="4"/>
  <c r="L45" i="4" s="1"/>
  <c r="M46" i="4" s="1"/>
  <c r="J46" i="4"/>
  <c r="J47" i="4" l="1"/>
  <c r="K46" i="4"/>
  <c r="L46" i="4" s="1"/>
  <c r="M47" i="4" s="1"/>
  <c r="G48" i="4"/>
  <c r="F48" i="4"/>
  <c r="F49" i="4" l="1"/>
  <c r="G49" i="4"/>
  <c r="K47" i="4"/>
  <c r="L47" i="4" s="1"/>
  <c r="M48" i="4" s="1"/>
  <c r="J48" i="4"/>
  <c r="K48" i="4" l="1"/>
  <c r="L48" i="4" s="1"/>
  <c r="M49" i="4" s="1"/>
  <c r="J49" i="4"/>
  <c r="G50" i="4"/>
  <c r="F50" i="4"/>
  <c r="G51" i="4" l="1"/>
  <c r="F51" i="4"/>
  <c r="K49" i="4"/>
  <c r="L49" i="4" s="1"/>
  <c r="M50" i="4" s="1"/>
  <c r="J50" i="4"/>
  <c r="K50" i="4" l="1"/>
  <c r="L50" i="4" s="1"/>
  <c r="M51" i="4" s="1"/>
  <c r="J51" i="4"/>
  <c r="F52" i="4"/>
  <c r="G52" i="4"/>
  <c r="G53" i="4" l="1"/>
  <c r="F53" i="4"/>
  <c r="K51" i="4"/>
  <c r="L51" i="4" s="1"/>
  <c r="M52" i="4" s="1"/>
  <c r="J52" i="4"/>
  <c r="J53" i="4" l="1"/>
  <c r="K52" i="4"/>
  <c r="L52" i="4" s="1"/>
  <c r="M53" i="4" s="1"/>
  <c r="G54" i="4"/>
  <c r="F54" i="4"/>
  <c r="F55" i="4" l="1"/>
  <c r="G55" i="4"/>
  <c r="K53" i="4"/>
  <c r="L53" i="4" s="1"/>
  <c r="M54" i="4" s="1"/>
  <c r="J54" i="4"/>
  <c r="K54" i="4" l="1"/>
  <c r="L54" i="4" s="1"/>
  <c r="M55" i="4" s="1"/>
  <c r="J55" i="4"/>
  <c r="G56" i="4"/>
  <c r="F56" i="4"/>
  <c r="G57" i="4" l="1"/>
  <c r="F57" i="4"/>
  <c r="K55" i="4"/>
  <c r="L55" i="4" s="1"/>
  <c r="M56" i="4" s="1"/>
  <c r="J56" i="4"/>
  <c r="K56" i="4" l="1"/>
  <c r="L56" i="4" s="1"/>
  <c r="M57" i="4" s="1"/>
  <c r="J57" i="4"/>
  <c r="F58" i="4"/>
  <c r="G58" i="4"/>
  <c r="G59" i="4" l="1"/>
  <c r="F59" i="4"/>
  <c r="K57" i="4"/>
  <c r="L57" i="4" s="1"/>
  <c r="M58" i="4" s="1"/>
  <c r="J58" i="4"/>
  <c r="J59" i="4" l="1"/>
  <c r="K58" i="4"/>
  <c r="L58" i="4" s="1"/>
  <c r="M59" i="4" s="1"/>
  <c r="G60" i="4"/>
  <c r="F60" i="4"/>
  <c r="F61" i="4" l="1"/>
  <c r="G61" i="4"/>
  <c r="K59" i="4"/>
  <c r="L59" i="4" s="1"/>
  <c r="M60" i="4" s="1"/>
  <c r="J60" i="4"/>
  <c r="K60" i="4" l="1"/>
  <c r="L60" i="4" s="1"/>
  <c r="M61" i="4" s="1"/>
  <c r="J61" i="4"/>
  <c r="G62" i="4"/>
  <c r="F62" i="4"/>
  <c r="G63" i="4" l="1"/>
  <c r="G64" i="4" s="1"/>
  <c r="F63" i="4"/>
  <c r="K61" i="4"/>
  <c r="L61" i="4" s="1"/>
  <c r="M62" i="4" s="1"/>
  <c r="J62" i="4"/>
  <c r="K62" i="4" l="1"/>
  <c r="L62" i="4" s="1"/>
  <c r="M63" i="4" s="1"/>
  <c r="M64" i="4" s="1"/>
  <c r="J63" i="4"/>
  <c r="D64" i="4"/>
  <c r="E64" i="4" s="1"/>
  <c r="K63" i="4" l="1"/>
  <c r="L63" i="4" s="1"/>
  <c r="J64" i="4" s="1"/>
  <c r="K64" i="4" s="1"/>
</calcChain>
</file>

<file path=xl/comments1.xml><?xml version="1.0" encoding="utf-8"?>
<comments xmlns="http://schemas.openxmlformats.org/spreadsheetml/2006/main">
  <authors>
    <author>Thierry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6% de frais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97,50% du prix de souscription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<sst xmlns="http://schemas.openxmlformats.org/spreadsheetml/2006/main" count="2" uniqueCount="2">
  <si>
    <t>Linxea Avenir</t>
  </si>
  <si>
    <t>Linxea Spirit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</si>
</sst>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0.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1" fillId="0" borderId="0" xfId="1"/>
    <xf numFmtId="164" fontId="1" fillId="0" borderId="0" xfId="1" applyNumberFormat="1"/>
    <xf numFmtId="10" fontId="3" fillId="0" borderId="0" xfId="2" applyNumberFormat="1" applyFont="1"/>
    <xf numFmtId="165" fontId="1" fillId="0" borderId="0" xfId="1" applyNumberFormat="1"/>
    <xf numFmtId="164" fontId="1" fillId="0" borderId="0" xfId="1" applyNumberFormat="1" applyFill="1"/>
    <xf numFmtId="44" fontId="0" fillId="0" borderId="0" xfId="3" applyFont="1"/>
    <xf numFmtId="164" fontId="4" fillId="0" borderId="0" xfId="3" applyNumberFormat="1" applyFont="1" applyFill="1"/>
    <xf numFmtId="9" fontId="0" fillId="0" borderId="0" xfId="3" applyNumberFormat="1" applyFont="1"/>
    <xf numFmtId="44" fontId="4" fillId="0" borderId="0" xfId="3" applyFont="1" applyFill="1"/>
  </cellXfs>
  <cellStyles count="6">
    <cellStyle name="Euro" xfId="4"/>
    <cellStyle name="Monétaire 2" xfId="3"/>
    <cellStyle name="Normal" xfId="0" builtinId="0"/>
    <cellStyle name="Normal 2" xfId="5"/>
    <cellStyle name="Normal 3" xfId="1"/>
    <cellStyle name="Pourcentage 2" xfId="2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4"/>
  <sheetViews>
    <sheetView tabSelected="1" topLeftCell="A49" workbookViewId="0">
      <selection activeCell="J4" sqref="J4"/>
    </sheetView>
  </sheetViews>
  <sheetFormatPr baseColWidth="10" defaultRowHeight="15" x14ac:dyDescent="0.25"/>
  <cols>
    <col min="1" max="4" width="11.42578125" style="1"/>
    <col min="5" max="5" width="8.42578125" style="1" bestFit="1" customWidth="1"/>
    <col min="6" max="6" width="10.85546875" style="1" bestFit="1" customWidth="1"/>
    <col min="7" max="7" width="8.42578125" style="1" bestFit="1" customWidth="1"/>
    <col min="8" max="16384" width="11.42578125" style="1"/>
  </cols>
  <sheetData>
    <row r="1" spans="1:13" x14ac:dyDescent="0.25">
      <c r="B1" s="9" t="s">
        <v>1</v>
      </c>
      <c r="C1" s="9"/>
      <c r="D1" s="8">
        <v>0.05</v>
      </c>
      <c r="E1" s="8">
        <v>0.02</v>
      </c>
      <c r="H1" s="9" t="s">
        <v>0</v>
      </c>
      <c r="I1" s="9"/>
      <c r="J1" s="8">
        <v>0.05</v>
      </c>
      <c r="K1" s="8">
        <v>0.02</v>
      </c>
    </row>
    <row r="2" spans="1:13" x14ac:dyDescent="0.25">
      <c r="B2" s="7">
        <v>191</v>
      </c>
      <c r="C2" s="7">
        <v>173.52</v>
      </c>
      <c r="D2" s="6"/>
      <c r="E2" s="6"/>
      <c r="H2" s="7">
        <v>191</v>
      </c>
      <c r="I2" s="7">
        <v>173.52</v>
      </c>
      <c r="J2" s="6"/>
      <c r="K2" s="6"/>
    </row>
    <row r="3" spans="1:13" x14ac:dyDescent="0.25">
      <c r="B3" s="5">
        <v>5000</v>
      </c>
      <c r="C3" s="5">
        <f>B3*0.94</f>
        <v>4700</v>
      </c>
      <c r="D3" s="4">
        <f>C3/C2</f>
        <v>27.086214845550945</v>
      </c>
      <c r="H3" s="5">
        <v>5000</v>
      </c>
      <c r="I3" s="5"/>
      <c r="J3" s="4">
        <f>(H3)/(H2*0.975)</f>
        <v>26.849241508927374</v>
      </c>
    </row>
    <row r="4" spans="1:13" x14ac:dyDescent="0.25">
      <c r="A4" s="1">
        <v>1</v>
      </c>
      <c r="D4" s="1">
        <f t="shared" ref="D4:D35" si="0">D3*(1-0.5/1200)</f>
        <v>27.074928922698632</v>
      </c>
      <c r="J4" s="1">
        <f t="shared" ref="J4:J35" si="1">J3*(1-0.6/1200)</f>
        <v>26.835816888172911</v>
      </c>
      <c r="K4" s="2">
        <f t="shared" ref="K4:K35" si="2">$B$2*J4*$D$1*0.85/12</f>
        <v>18.153311965811969</v>
      </c>
      <c r="L4" s="2">
        <f>K4</f>
        <v>18.153311965811969</v>
      </c>
    </row>
    <row r="5" spans="1:13" x14ac:dyDescent="0.25">
      <c r="A5" s="1">
        <v>2</v>
      </c>
      <c r="D5" s="1">
        <f t="shared" si="0"/>
        <v>27.063647702314174</v>
      </c>
      <c r="J5" s="1">
        <f t="shared" si="1"/>
        <v>26.822398979728824</v>
      </c>
      <c r="K5" s="2">
        <f t="shared" si="2"/>
        <v>18.144235309829064</v>
      </c>
      <c r="L5" s="2">
        <f t="shared" ref="L5:L36" si="3">K5+L4</f>
        <v>36.297547275641037</v>
      </c>
      <c r="M5" s="2">
        <f t="shared" ref="M5:M36" si="4">L4*$E$1/12</f>
        <v>3.0255519943019948E-2</v>
      </c>
    </row>
    <row r="6" spans="1:13" x14ac:dyDescent="0.25">
      <c r="A6" s="1">
        <v>3</v>
      </c>
      <c r="D6" s="1">
        <f t="shared" si="0"/>
        <v>27.052371182438211</v>
      </c>
      <c r="E6" s="2">
        <f>$B$2*D6*$D$1/4</f>
        <v>64.587536198071234</v>
      </c>
      <c r="F6" s="2">
        <f>E6</f>
        <v>64.587536198071234</v>
      </c>
      <c r="J6" s="1">
        <f t="shared" si="1"/>
        <v>26.808987780238962</v>
      </c>
      <c r="K6" s="2">
        <f t="shared" si="2"/>
        <v>18.135163192174147</v>
      </c>
      <c r="L6" s="2">
        <f t="shared" si="3"/>
        <v>54.432710467815184</v>
      </c>
      <c r="M6" s="2">
        <f t="shared" si="4"/>
        <v>6.0495912126068398E-2</v>
      </c>
    </row>
    <row r="7" spans="1:13" x14ac:dyDescent="0.25">
      <c r="A7" s="1">
        <v>4</v>
      </c>
      <c r="D7" s="1">
        <f t="shared" si="0"/>
        <v>27.041099361112195</v>
      </c>
      <c r="F7" s="2">
        <f t="shared" ref="F7:F38" si="5">E7+F6</f>
        <v>64.587536198071234</v>
      </c>
      <c r="G7" s="2">
        <f t="shared" ref="G7:G38" si="6">F6*$E$1/12</f>
        <v>0.10764589366345206</v>
      </c>
      <c r="J7" s="1">
        <f t="shared" si="1"/>
        <v>26.795583286348844</v>
      </c>
      <c r="K7" s="2">
        <f t="shared" si="2"/>
        <v>18.126095610578062</v>
      </c>
      <c r="L7" s="2">
        <f t="shared" si="3"/>
        <v>72.558806078393246</v>
      </c>
      <c r="M7" s="2">
        <f t="shared" si="4"/>
        <v>9.0721184113025308E-2</v>
      </c>
    </row>
    <row r="8" spans="1:13" x14ac:dyDescent="0.25">
      <c r="A8" s="1">
        <v>5</v>
      </c>
      <c r="D8" s="1">
        <f t="shared" si="0"/>
        <v>27.0298322363784</v>
      </c>
      <c r="F8" s="2">
        <f t="shared" si="5"/>
        <v>64.587536198071234</v>
      </c>
      <c r="G8" s="2">
        <f t="shared" si="6"/>
        <v>0.10764589366345206</v>
      </c>
      <c r="J8" s="1">
        <f t="shared" si="1"/>
        <v>26.782185494705672</v>
      </c>
      <c r="K8" s="2">
        <f t="shared" si="2"/>
        <v>18.117032562772774</v>
      </c>
      <c r="L8" s="2">
        <f t="shared" si="3"/>
        <v>90.675838641166024</v>
      </c>
      <c r="M8" s="2">
        <f t="shared" si="4"/>
        <v>0.12093134346398875</v>
      </c>
    </row>
    <row r="9" spans="1:13" x14ac:dyDescent="0.25">
      <c r="A9" s="1">
        <v>6</v>
      </c>
      <c r="D9" s="1">
        <f t="shared" si="0"/>
        <v>27.01856980627991</v>
      </c>
      <c r="E9" s="2">
        <f>$B$2*D9*$D$1/4</f>
        <v>64.506835412493288</v>
      </c>
      <c r="F9" s="2">
        <f t="shared" si="5"/>
        <v>129.09437161056451</v>
      </c>
      <c r="G9" s="2">
        <f t="shared" si="6"/>
        <v>0.10764589366345206</v>
      </c>
      <c r="J9" s="1">
        <f t="shared" si="1"/>
        <v>26.768794401958321</v>
      </c>
      <c r="K9" s="2">
        <f t="shared" si="2"/>
        <v>18.107974046491389</v>
      </c>
      <c r="L9" s="2">
        <f t="shared" si="3"/>
        <v>108.78381268765742</v>
      </c>
      <c r="M9" s="2">
        <f t="shared" si="4"/>
        <v>0.15112639773527672</v>
      </c>
    </row>
    <row r="10" spans="1:13" x14ac:dyDescent="0.25">
      <c r="A10" s="1">
        <v>7</v>
      </c>
      <c r="D10" s="1">
        <f t="shared" si="0"/>
        <v>27.007312068860628</v>
      </c>
      <c r="F10" s="2">
        <f t="shared" si="5"/>
        <v>129.09437161056451</v>
      </c>
      <c r="G10" s="2">
        <f t="shared" si="6"/>
        <v>0.21515728601760753</v>
      </c>
      <c r="J10" s="1">
        <f t="shared" si="1"/>
        <v>26.755410004757344</v>
      </c>
      <c r="K10" s="2">
        <f t="shared" si="2"/>
        <v>18.098920059468146</v>
      </c>
      <c r="L10" s="2">
        <f t="shared" si="3"/>
        <v>126.88273274712556</v>
      </c>
      <c r="M10" s="2">
        <f t="shared" si="4"/>
        <v>0.18130635447942903</v>
      </c>
    </row>
    <row r="11" spans="1:13" x14ac:dyDescent="0.25">
      <c r="A11" s="1">
        <v>8</v>
      </c>
      <c r="D11" s="1">
        <f t="shared" si="0"/>
        <v>26.996059022165269</v>
      </c>
      <c r="F11" s="2">
        <f t="shared" si="5"/>
        <v>129.09437161056451</v>
      </c>
      <c r="G11" s="2">
        <f t="shared" si="6"/>
        <v>0.21515728601760753</v>
      </c>
      <c r="J11" s="1">
        <f t="shared" si="1"/>
        <v>26.742032299754968</v>
      </c>
      <c r="K11" s="2">
        <f t="shared" si="2"/>
        <v>18.089870599438413</v>
      </c>
      <c r="L11" s="2">
        <f t="shared" si="3"/>
        <v>144.97260334656397</v>
      </c>
      <c r="M11" s="2">
        <f t="shared" si="4"/>
        <v>0.21147122124520926</v>
      </c>
    </row>
    <row r="12" spans="1:13" x14ac:dyDescent="0.25">
      <c r="A12" s="1">
        <v>9</v>
      </c>
      <c r="D12" s="1">
        <f t="shared" si="0"/>
        <v>26.984810664239369</v>
      </c>
      <c r="E12" s="2">
        <f>$B$2*D12*$D$1/4</f>
        <v>64.426235460871496</v>
      </c>
      <c r="F12" s="2">
        <f t="shared" si="5"/>
        <v>193.52060707143602</v>
      </c>
      <c r="G12" s="2">
        <f t="shared" si="6"/>
        <v>0.21515728601760753</v>
      </c>
      <c r="J12" s="1">
        <f t="shared" si="1"/>
        <v>26.728661283605092</v>
      </c>
      <c r="K12" s="2">
        <f t="shared" si="2"/>
        <v>18.080825664138697</v>
      </c>
      <c r="L12" s="2">
        <f t="shared" si="3"/>
        <v>163.05342901070267</v>
      </c>
      <c r="M12" s="2">
        <f t="shared" si="4"/>
        <v>0.2416210055776066</v>
      </c>
    </row>
    <row r="13" spans="1:13" x14ac:dyDescent="0.25">
      <c r="A13" s="1">
        <v>10</v>
      </c>
      <c r="D13" s="1">
        <f t="shared" si="0"/>
        <v>26.973566993129271</v>
      </c>
      <c r="F13" s="2">
        <f t="shared" si="5"/>
        <v>193.52060707143602</v>
      </c>
      <c r="G13" s="2">
        <f t="shared" si="6"/>
        <v>0.32253434511906004</v>
      </c>
      <c r="J13" s="1">
        <f t="shared" si="1"/>
        <v>26.715296952963293</v>
      </c>
      <c r="K13" s="2">
        <f t="shared" si="2"/>
        <v>18.071785251306629</v>
      </c>
      <c r="L13" s="2">
        <f t="shared" si="3"/>
        <v>181.12521426200931</v>
      </c>
      <c r="M13" s="2">
        <f t="shared" si="4"/>
        <v>0.2717557150178378</v>
      </c>
    </row>
    <row r="14" spans="1:13" x14ac:dyDescent="0.25">
      <c r="A14" s="1">
        <v>11</v>
      </c>
      <c r="D14" s="1">
        <f t="shared" si="0"/>
        <v>26.962328006882135</v>
      </c>
      <c r="F14" s="2">
        <f t="shared" si="5"/>
        <v>193.52060707143602</v>
      </c>
      <c r="G14" s="2">
        <f t="shared" si="6"/>
        <v>0.32253434511906004</v>
      </c>
      <c r="J14" s="1">
        <f t="shared" si="1"/>
        <v>26.701939304486814</v>
      </c>
      <c r="K14" s="2">
        <f t="shared" si="2"/>
        <v>18.062749358680978</v>
      </c>
      <c r="L14" s="2">
        <f t="shared" si="3"/>
        <v>199.18796362069028</v>
      </c>
      <c r="M14" s="2">
        <f t="shared" si="4"/>
        <v>0.30187535710334884</v>
      </c>
    </row>
    <row r="15" spans="1:13" x14ac:dyDescent="0.25">
      <c r="A15" s="1">
        <v>12</v>
      </c>
      <c r="D15" s="1">
        <f t="shared" si="0"/>
        <v>26.951093703545936</v>
      </c>
      <c r="E15" s="2">
        <f>$B$2*D15*$D$1/4</f>
        <v>64.345736217215929</v>
      </c>
      <c r="F15" s="2">
        <f t="shared" si="5"/>
        <v>257.86634328865193</v>
      </c>
      <c r="G15" s="2">
        <f t="shared" si="6"/>
        <v>0.32253434511906004</v>
      </c>
      <c r="J15" s="1">
        <f t="shared" si="1"/>
        <v>26.688588334834574</v>
      </c>
      <c r="K15" s="2">
        <f t="shared" si="2"/>
        <v>18.05371798400164</v>
      </c>
      <c r="L15" s="2">
        <f t="shared" si="3"/>
        <v>217.24168160469193</v>
      </c>
      <c r="M15" s="2">
        <f t="shared" si="4"/>
        <v>0.33197993936781717</v>
      </c>
    </row>
    <row r="16" spans="1:13" x14ac:dyDescent="0.25">
      <c r="A16" s="1">
        <v>13</v>
      </c>
      <c r="D16" s="1">
        <f t="shared" si="0"/>
        <v>26.939864081169461</v>
      </c>
      <c r="F16" s="2">
        <f t="shared" si="5"/>
        <v>257.86634328865193</v>
      </c>
      <c r="G16" s="2">
        <f t="shared" si="6"/>
        <v>0.42977723881441987</v>
      </c>
      <c r="J16" s="1">
        <f t="shared" si="1"/>
        <v>26.675244040667156</v>
      </c>
      <c r="K16" s="2">
        <f t="shared" si="2"/>
        <v>18.044691125009638</v>
      </c>
      <c r="L16" s="2">
        <f t="shared" si="3"/>
        <v>235.28637272970158</v>
      </c>
      <c r="M16" s="2">
        <f t="shared" si="4"/>
        <v>0.36206946934115325</v>
      </c>
    </row>
    <row r="17" spans="1:13" x14ac:dyDescent="0.25">
      <c r="A17" s="1">
        <v>14</v>
      </c>
      <c r="D17" s="1">
        <f t="shared" si="0"/>
        <v>26.928639137802307</v>
      </c>
      <c r="F17" s="2">
        <f t="shared" si="5"/>
        <v>257.86634328865193</v>
      </c>
      <c r="G17" s="2">
        <f t="shared" si="6"/>
        <v>0.42977723881441987</v>
      </c>
      <c r="J17" s="1">
        <f t="shared" si="1"/>
        <v>26.661906418646822</v>
      </c>
      <c r="K17" s="2">
        <f t="shared" si="2"/>
        <v>18.035668779447132</v>
      </c>
      <c r="L17" s="2">
        <f t="shared" si="3"/>
        <v>253.3220415091487</v>
      </c>
      <c r="M17" s="2">
        <f t="shared" si="4"/>
        <v>0.39214395454950268</v>
      </c>
    </row>
    <row r="18" spans="1:13" x14ac:dyDescent="0.25">
      <c r="A18" s="1">
        <v>15</v>
      </c>
      <c r="D18" s="1">
        <f t="shared" si="0"/>
        <v>26.917418871494892</v>
      </c>
      <c r="E18" s="2">
        <f>$B$2*D18*$D$1/4</f>
        <v>64.26533755569406</v>
      </c>
      <c r="F18" s="2">
        <f t="shared" si="5"/>
        <v>322.13168084434596</v>
      </c>
      <c r="G18" s="2">
        <f t="shared" si="6"/>
        <v>0.42977723881441987</v>
      </c>
      <c r="J18" s="1">
        <f t="shared" si="1"/>
        <v>26.648575465437499</v>
      </c>
      <c r="K18" s="2">
        <f t="shared" si="2"/>
        <v>18.026650945057408</v>
      </c>
      <c r="L18" s="2">
        <f t="shared" si="3"/>
        <v>271.34869245420612</v>
      </c>
      <c r="M18" s="2">
        <f t="shared" si="4"/>
        <v>0.42220340251524785</v>
      </c>
    </row>
    <row r="19" spans="1:13" x14ac:dyDescent="0.25">
      <c r="A19" s="1">
        <v>16</v>
      </c>
      <c r="D19" s="1">
        <f t="shared" si="0"/>
        <v>26.906203280298438</v>
      </c>
      <c r="F19" s="2">
        <f t="shared" si="5"/>
        <v>322.13168084434596</v>
      </c>
      <c r="G19" s="2">
        <f t="shared" si="6"/>
        <v>0.53688613474057656</v>
      </c>
      <c r="J19" s="1">
        <f t="shared" si="1"/>
        <v>26.635251177704781</v>
      </c>
      <c r="K19" s="2">
        <f t="shared" si="2"/>
        <v>18.017637619584882</v>
      </c>
      <c r="L19" s="2">
        <f t="shared" si="3"/>
        <v>289.366330073791</v>
      </c>
      <c r="M19" s="2">
        <f t="shared" si="4"/>
        <v>0.4522478207570102</v>
      </c>
    </row>
    <row r="20" spans="1:13" x14ac:dyDescent="0.25">
      <c r="A20" s="1">
        <v>17</v>
      </c>
      <c r="D20" s="1">
        <f t="shared" si="0"/>
        <v>26.894992362264983</v>
      </c>
      <c r="F20" s="2">
        <f t="shared" si="5"/>
        <v>322.13168084434596</v>
      </c>
      <c r="G20" s="2">
        <f t="shared" si="6"/>
        <v>0.53688613474057656</v>
      </c>
      <c r="J20" s="1">
        <f t="shared" si="1"/>
        <v>26.62193355211593</v>
      </c>
      <c r="K20" s="2">
        <f t="shared" si="2"/>
        <v>18.008628800775089</v>
      </c>
      <c r="L20" s="2">
        <f t="shared" si="3"/>
        <v>307.37495887456612</v>
      </c>
      <c r="M20" s="2">
        <f t="shared" si="4"/>
        <v>0.48227721678965169</v>
      </c>
    </row>
    <row r="21" spans="1:13" x14ac:dyDescent="0.25">
      <c r="A21" s="1">
        <v>18</v>
      </c>
      <c r="D21" s="1">
        <f t="shared" si="0"/>
        <v>26.883786115447375</v>
      </c>
      <c r="E21" s="2">
        <f>$B$2*D21*$D$1/4</f>
        <v>64.185039350630618</v>
      </c>
      <c r="F21" s="2">
        <f t="shared" si="5"/>
        <v>386.3167201949766</v>
      </c>
      <c r="G21" s="2">
        <f t="shared" si="6"/>
        <v>0.53688613474057656</v>
      </c>
      <c r="J21" s="1">
        <f t="shared" si="1"/>
        <v>26.608622585339873</v>
      </c>
      <c r="K21" s="2">
        <f t="shared" si="2"/>
        <v>17.999624486374703</v>
      </c>
      <c r="L21" s="2">
        <f t="shared" si="3"/>
        <v>325.37458336094085</v>
      </c>
      <c r="M21" s="2">
        <f t="shared" si="4"/>
        <v>0.51229159812427694</v>
      </c>
    </row>
    <row r="22" spans="1:13" x14ac:dyDescent="0.25">
      <c r="A22" s="1">
        <v>19</v>
      </c>
      <c r="D22" s="1">
        <f t="shared" si="0"/>
        <v>26.872584537899272</v>
      </c>
      <c r="F22" s="2">
        <f t="shared" si="5"/>
        <v>386.3167201949766</v>
      </c>
      <c r="G22" s="2">
        <f t="shared" si="6"/>
        <v>0.64386120032496097</v>
      </c>
      <c r="J22" s="1">
        <f t="shared" si="1"/>
        <v>26.595318274047205</v>
      </c>
      <c r="K22" s="2">
        <f t="shared" si="2"/>
        <v>17.990624674131514</v>
      </c>
      <c r="L22" s="2">
        <f t="shared" si="3"/>
        <v>343.36520803507238</v>
      </c>
      <c r="M22" s="2">
        <f t="shared" si="4"/>
        <v>0.54229097226823475</v>
      </c>
    </row>
    <row r="23" spans="1:13" x14ac:dyDescent="0.25">
      <c r="A23" s="1">
        <v>20</v>
      </c>
      <c r="D23" s="1">
        <f t="shared" si="0"/>
        <v>26.86138762767515</v>
      </c>
      <c r="F23" s="2">
        <f t="shared" si="5"/>
        <v>386.3167201949766</v>
      </c>
      <c r="G23" s="2">
        <f t="shared" si="6"/>
        <v>0.64386120032496097</v>
      </c>
      <c r="J23" s="1">
        <f t="shared" si="1"/>
        <v>26.582020614910181</v>
      </c>
      <c r="K23" s="2">
        <f t="shared" si="2"/>
        <v>17.98162936179445</v>
      </c>
      <c r="L23" s="2">
        <f t="shared" si="3"/>
        <v>361.34683739686682</v>
      </c>
      <c r="M23" s="2">
        <f t="shared" si="4"/>
        <v>0.57227534672512059</v>
      </c>
    </row>
    <row r="24" spans="1:13" x14ac:dyDescent="0.25">
      <c r="A24" s="1">
        <v>21</v>
      </c>
      <c r="D24" s="1">
        <f t="shared" si="0"/>
        <v>26.850195382830286</v>
      </c>
      <c r="E24" s="2">
        <f>$B$2*D24*$D$1/4</f>
        <v>64.104841476507303</v>
      </c>
      <c r="F24" s="2">
        <f t="shared" si="5"/>
        <v>450.42156167148391</v>
      </c>
      <c r="G24" s="2">
        <f t="shared" si="6"/>
        <v>0.64386120032496097</v>
      </c>
      <c r="J24" s="1">
        <f t="shared" si="1"/>
        <v>26.568729604602726</v>
      </c>
      <c r="K24" s="2">
        <f t="shared" si="2"/>
        <v>17.972638547113554</v>
      </c>
      <c r="L24" s="2">
        <f t="shared" si="3"/>
        <v>379.31947594398036</v>
      </c>
      <c r="M24" s="2">
        <f t="shared" si="4"/>
        <v>0.60224472899477799</v>
      </c>
    </row>
    <row r="25" spans="1:13" x14ac:dyDescent="0.25">
      <c r="A25" s="1">
        <v>22</v>
      </c>
      <c r="D25" s="1">
        <f t="shared" si="0"/>
        <v>26.839007801420774</v>
      </c>
      <c r="F25" s="2">
        <f t="shared" si="5"/>
        <v>450.42156167148391</v>
      </c>
      <c r="G25" s="2">
        <f t="shared" si="6"/>
        <v>0.75070260278580658</v>
      </c>
      <c r="J25" s="1">
        <f t="shared" si="1"/>
        <v>26.555445239800427</v>
      </c>
      <c r="K25" s="2">
        <f t="shared" si="2"/>
        <v>17.963652227839997</v>
      </c>
      <c r="L25" s="2">
        <f t="shared" si="3"/>
        <v>397.28312817182035</v>
      </c>
      <c r="M25" s="2">
        <f t="shared" si="4"/>
        <v>0.63219912657330057</v>
      </c>
    </row>
    <row r="26" spans="1:13" x14ac:dyDescent="0.25">
      <c r="A26" s="1">
        <v>23</v>
      </c>
      <c r="D26" s="1">
        <f t="shared" si="0"/>
        <v>26.827824881503517</v>
      </c>
      <c r="F26" s="2">
        <f t="shared" si="5"/>
        <v>450.42156167148391</v>
      </c>
      <c r="G26" s="2">
        <f t="shared" si="6"/>
        <v>0.75070260278580658</v>
      </c>
      <c r="J26" s="1">
        <f t="shared" si="1"/>
        <v>26.542167517180527</v>
      </c>
      <c r="K26" s="2">
        <f t="shared" si="2"/>
        <v>17.95467040172608</v>
      </c>
      <c r="L26" s="2">
        <f t="shared" si="3"/>
        <v>415.23779857354646</v>
      </c>
      <c r="M26" s="2">
        <f t="shared" si="4"/>
        <v>0.66213854695303398</v>
      </c>
    </row>
    <row r="27" spans="1:13" x14ac:dyDescent="0.25">
      <c r="A27" s="1">
        <v>24</v>
      </c>
      <c r="D27" s="1">
        <f t="shared" si="0"/>
        <v>26.816646621136226</v>
      </c>
      <c r="E27" s="2">
        <f>$B$2*D27*$D$1/4</f>
        <v>64.024743807962736</v>
      </c>
      <c r="F27" s="2">
        <f t="shared" si="5"/>
        <v>514.44630547944666</v>
      </c>
      <c r="G27" s="2">
        <f t="shared" si="6"/>
        <v>0.75070260278580658</v>
      </c>
      <c r="J27" s="1">
        <f t="shared" si="1"/>
        <v>26.528896433421938</v>
      </c>
      <c r="K27" s="2">
        <f t="shared" si="2"/>
        <v>17.945693066525216</v>
      </c>
      <c r="L27" s="2">
        <f t="shared" si="3"/>
        <v>433.18349164007168</v>
      </c>
      <c r="M27" s="2">
        <f t="shared" si="4"/>
        <v>0.69206299762257739</v>
      </c>
    </row>
    <row r="28" spans="1:13" x14ac:dyDescent="0.25">
      <c r="A28" s="1">
        <v>25</v>
      </c>
      <c r="D28" s="1">
        <f t="shared" si="0"/>
        <v>26.80547301837742</v>
      </c>
      <c r="F28" s="2">
        <f t="shared" si="5"/>
        <v>514.44630547944666</v>
      </c>
      <c r="G28" s="2">
        <f t="shared" si="6"/>
        <v>0.85741050913241112</v>
      </c>
      <c r="J28" s="1">
        <f t="shared" si="1"/>
        <v>26.515631985205228</v>
      </c>
      <c r="K28" s="2">
        <f t="shared" si="2"/>
        <v>17.936720219991955</v>
      </c>
      <c r="L28" s="2">
        <f t="shared" si="3"/>
        <v>451.12021186006365</v>
      </c>
      <c r="M28" s="2">
        <f t="shared" si="4"/>
        <v>0.7219724860667861</v>
      </c>
    </row>
    <row r="29" spans="1:13" x14ac:dyDescent="0.25">
      <c r="A29" s="1">
        <v>26</v>
      </c>
      <c r="D29" s="1">
        <f t="shared" si="0"/>
        <v>26.79430407128643</v>
      </c>
      <c r="F29" s="2">
        <f t="shared" si="5"/>
        <v>514.44630547944666</v>
      </c>
      <c r="G29" s="2">
        <f t="shared" si="6"/>
        <v>0.85741050913241112</v>
      </c>
      <c r="J29" s="1">
        <f t="shared" si="1"/>
        <v>26.502374169212626</v>
      </c>
      <c r="K29" s="2">
        <f t="shared" si="2"/>
        <v>17.927751859881962</v>
      </c>
      <c r="L29" s="2">
        <f t="shared" si="3"/>
        <v>469.04796371994559</v>
      </c>
      <c r="M29" s="2">
        <f t="shared" si="4"/>
        <v>0.75186701976677284</v>
      </c>
    </row>
    <row r="30" spans="1:13" x14ac:dyDescent="0.25">
      <c r="A30" s="1">
        <v>27</v>
      </c>
      <c r="D30" s="1">
        <f t="shared" si="0"/>
        <v>26.783139777923395</v>
      </c>
      <c r="E30" s="2">
        <f>$B$2*D30*$D$1/4</f>
        <v>63.944746219792108</v>
      </c>
      <c r="F30" s="2">
        <f t="shared" si="5"/>
        <v>578.3910516992388</v>
      </c>
      <c r="G30" s="2">
        <f t="shared" si="6"/>
        <v>0.85741050913241112</v>
      </c>
      <c r="J30" s="1">
        <f t="shared" si="1"/>
        <v>26.48912298212802</v>
      </c>
      <c r="K30" s="2">
        <f t="shared" si="2"/>
        <v>17.918787983952019</v>
      </c>
      <c r="L30" s="2">
        <f t="shared" si="3"/>
        <v>486.96675170389761</v>
      </c>
      <c r="M30" s="2">
        <f t="shared" si="4"/>
        <v>0.78174660619990932</v>
      </c>
    </row>
    <row r="31" spans="1:13" x14ac:dyDescent="0.25">
      <c r="A31" s="1">
        <v>28</v>
      </c>
      <c r="D31" s="1">
        <f t="shared" si="0"/>
        <v>26.77198013634926</v>
      </c>
      <c r="F31" s="2">
        <f t="shared" si="5"/>
        <v>578.3910516992388</v>
      </c>
      <c r="G31" s="2">
        <f t="shared" si="6"/>
        <v>0.96398508616539802</v>
      </c>
      <c r="J31" s="1">
        <f t="shared" si="1"/>
        <v>26.475878420636956</v>
      </c>
      <c r="K31" s="2">
        <f t="shared" si="2"/>
        <v>17.909828589960039</v>
      </c>
      <c r="L31" s="2">
        <f t="shared" si="3"/>
        <v>504.87658029385767</v>
      </c>
      <c r="M31" s="2">
        <f t="shared" si="4"/>
        <v>0.81161125283982927</v>
      </c>
    </row>
    <row r="32" spans="1:13" x14ac:dyDescent="0.25">
      <c r="A32" s="1">
        <v>29</v>
      </c>
      <c r="D32" s="1">
        <f t="shared" si="0"/>
        <v>26.760825144625784</v>
      </c>
      <c r="F32" s="2">
        <f t="shared" si="5"/>
        <v>578.3910516992388</v>
      </c>
      <c r="G32" s="2">
        <f t="shared" si="6"/>
        <v>0.96398508616539802</v>
      </c>
      <c r="J32" s="1">
        <f t="shared" si="1"/>
        <v>26.462640481426639</v>
      </c>
      <c r="K32" s="2">
        <f t="shared" si="2"/>
        <v>17.900873675665061</v>
      </c>
      <c r="L32" s="2">
        <f t="shared" si="3"/>
        <v>522.77745396952275</v>
      </c>
      <c r="M32" s="2">
        <f t="shared" si="4"/>
        <v>0.84146096715642937</v>
      </c>
    </row>
    <row r="33" spans="1:13" x14ac:dyDescent="0.25">
      <c r="A33" s="1">
        <v>30</v>
      </c>
      <c r="D33" s="1">
        <f t="shared" si="0"/>
        <v>26.749674800815523</v>
      </c>
      <c r="E33" s="2">
        <f>$B$2*D33*$D$1/4</f>
        <v>63.864848586947062</v>
      </c>
      <c r="F33" s="2">
        <f t="shared" si="5"/>
        <v>642.25590028618581</v>
      </c>
      <c r="G33" s="2">
        <f t="shared" si="6"/>
        <v>0.96398508616539802</v>
      </c>
      <c r="J33" s="1">
        <f t="shared" si="1"/>
        <v>26.449409161185926</v>
      </c>
      <c r="K33" s="2">
        <f t="shared" si="2"/>
        <v>17.891923238827228</v>
      </c>
      <c r="L33" s="2">
        <f t="shared" si="3"/>
        <v>540.66937720834994</v>
      </c>
      <c r="M33" s="2">
        <f t="shared" si="4"/>
        <v>0.87129575661587122</v>
      </c>
    </row>
    <row r="34" spans="1:13" x14ac:dyDescent="0.25">
      <c r="A34" s="1">
        <v>31</v>
      </c>
      <c r="D34" s="1">
        <f t="shared" si="0"/>
        <v>26.73852910298185</v>
      </c>
      <c r="F34" s="2">
        <f t="shared" si="5"/>
        <v>642.25590028618581</v>
      </c>
      <c r="G34" s="2">
        <f t="shared" si="6"/>
        <v>1.0704265004769764</v>
      </c>
      <c r="J34" s="1">
        <f t="shared" si="1"/>
        <v>26.436184456605336</v>
      </c>
      <c r="K34" s="2">
        <f t="shared" si="2"/>
        <v>17.882977277207818</v>
      </c>
      <c r="L34" s="2">
        <f t="shared" si="3"/>
        <v>558.55235448555777</v>
      </c>
      <c r="M34" s="2">
        <f t="shared" si="4"/>
        <v>0.90111562868058315</v>
      </c>
    </row>
    <row r="35" spans="1:13" x14ac:dyDescent="0.25">
      <c r="A35" s="1">
        <v>32</v>
      </c>
      <c r="D35" s="1">
        <f t="shared" si="0"/>
        <v>26.727388049188942</v>
      </c>
      <c r="F35" s="2">
        <f t="shared" si="5"/>
        <v>642.25590028618581</v>
      </c>
      <c r="G35" s="2">
        <f t="shared" si="6"/>
        <v>1.0704265004769764</v>
      </c>
      <c r="J35" s="1">
        <f t="shared" si="1"/>
        <v>26.422966364377036</v>
      </c>
      <c r="K35" s="2">
        <f t="shared" si="2"/>
        <v>17.874035788569216</v>
      </c>
      <c r="L35" s="2">
        <f t="shared" si="3"/>
        <v>576.42639027412702</v>
      </c>
      <c r="M35" s="2">
        <f t="shared" si="4"/>
        <v>0.93092059080926293</v>
      </c>
    </row>
    <row r="36" spans="1:13" x14ac:dyDescent="0.25">
      <c r="A36" s="1">
        <v>33</v>
      </c>
      <c r="D36" s="1">
        <f t="shared" ref="D36:D63" si="7">D35*(1-0.5/1200)</f>
        <v>26.716251637501781</v>
      </c>
      <c r="E36" s="2">
        <f>$B$2*D36*$D$1/4</f>
        <v>63.7850507845355</v>
      </c>
      <c r="F36" s="2">
        <f t="shared" si="5"/>
        <v>706.04095107072135</v>
      </c>
      <c r="G36" s="2">
        <f t="shared" si="6"/>
        <v>1.0704265004769764</v>
      </c>
      <c r="J36" s="1">
        <f t="shared" ref="J36:J63" si="8">J35*(1-0.6/1200)</f>
        <v>26.40975488119485</v>
      </c>
      <c r="K36" s="2">
        <f t="shared" ref="K36:K67" si="9">$B$2*J36*$D$1*0.85/12</f>
        <v>17.865098770674933</v>
      </c>
      <c r="L36" s="2">
        <f t="shared" si="3"/>
        <v>594.29148904480189</v>
      </c>
      <c r="M36" s="2">
        <f t="shared" si="4"/>
        <v>0.96071065045687831</v>
      </c>
    </row>
    <row r="37" spans="1:13" x14ac:dyDescent="0.25">
      <c r="A37" s="1">
        <v>34</v>
      </c>
      <c r="D37" s="1">
        <f t="shared" si="7"/>
        <v>26.705119865986156</v>
      </c>
      <c r="F37" s="2">
        <f t="shared" si="5"/>
        <v>706.04095107072135</v>
      </c>
      <c r="G37" s="2">
        <f t="shared" si="6"/>
        <v>1.1767349184512021</v>
      </c>
      <c r="J37" s="1">
        <f t="shared" si="8"/>
        <v>26.396550003754253</v>
      </c>
      <c r="K37" s="2">
        <f t="shared" si="9"/>
        <v>17.856166221289595</v>
      </c>
      <c r="L37" s="2">
        <f t="shared" ref="L37:L68" si="10">K37+L36</f>
        <v>612.14765526609153</v>
      </c>
      <c r="M37" s="2">
        <f t="shared" ref="M37:M63" si="11">L36*$E$1/12</f>
        <v>0.99048581507466993</v>
      </c>
    </row>
    <row r="38" spans="1:13" x14ac:dyDescent="0.25">
      <c r="A38" s="1">
        <v>35</v>
      </c>
      <c r="D38" s="1">
        <f t="shared" si="7"/>
        <v>26.693992732708661</v>
      </c>
      <c r="F38" s="2">
        <f t="shared" si="5"/>
        <v>706.04095107072135</v>
      </c>
      <c r="G38" s="2">
        <f t="shared" si="6"/>
        <v>1.1767349184512021</v>
      </c>
      <c r="J38" s="1">
        <f t="shared" si="8"/>
        <v>26.383351728752377</v>
      </c>
      <c r="K38" s="2">
        <f t="shared" si="9"/>
        <v>17.847238138178948</v>
      </c>
      <c r="L38" s="2">
        <f t="shared" si="10"/>
        <v>629.99489340427044</v>
      </c>
      <c r="M38" s="2">
        <f t="shared" si="11"/>
        <v>1.0202460921101526</v>
      </c>
    </row>
    <row r="39" spans="1:13" x14ac:dyDescent="0.25">
      <c r="A39" s="1">
        <v>36</v>
      </c>
      <c r="D39" s="1">
        <f t="shared" si="7"/>
        <v>26.682870235736701</v>
      </c>
      <c r="E39" s="2">
        <f>$B$2*D39*$D$1/4</f>
        <v>63.705352687821375</v>
      </c>
      <c r="F39" s="2">
        <f t="shared" ref="F39:F70" si="12">E39+F38</f>
        <v>769.74630375854269</v>
      </c>
      <c r="G39" s="2">
        <f t="shared" ref="G39:G63" si="13">F38*$E$1/12</f>
        <v>1.1767349184512021</v>
      </c>
      <c r="J39" s="1">
        <f t="shared" si="8"/>
        <v>26.370160052888004</v>
      </c>
      <c r="K39" s="2">
        <f t="shared" si="9"/>
        <v>17.838314519109865</v>
      </c>
      <c r="L39" s="2">
        <f t="shared" si="10"/>
        <v>647.83320792338031</v>
      </c>
      <c r="M39" s="2">
        <f t="shared" si="11"/>
        <v>1.0499914890071174</v>
      </c>
    </row>
    <row r="40" spans="1:13" x14ac:dyDescent="0.25">
      <c r="A40" s="1">
        <v>37</v>
      </c>
      <c r="D40" s="1">
        <f t="shared" si="7"/>
        <v>26.671752373138478</v>
      </c>
      <c r="F40" s="2">
        <f t="shared" si="12"/>
        <v>769.74630375854269</v>
      </c>
      <c r="G40" s="2">
        <f t="shared" si="13"/>
        <v>1.2829105062642379</v>
      </c>
      <c r="J40" s="1">
        <f t="shared" si="8"/>
        <v>26.356974972861561</v>
      </c>
      <c r="K40" s="2">
        <f t="shared" si="9"/>
        <v>17.829395361850313</v>
      </c>
      <c r="L40" s="2">
        <f t="shared" si="10"/>
        <v>665.6626032852306</v>
      </c>
      <c r="M40" s="2">
        <f t="shared" si="11"/>
        <v>1.079722013205634</v>
      </c>
    </row>
    <row r="41" spans="1:13" x14ac:dyDescent="0.25">
      <c r="A41" s="1">
        <v>38</v>
      </c>
      <c r="D41" s="1">
        <f t="shared" si="7"/>
        <v>26.660639142983005</v>
      </c>
      <c r="F41" s="2">
        <f t="shared" si="12"/>
        <v>769.74630375854269</v>
      </c>
      <c r="G41" s="2">
        <f t="shared" si="13"/>
        <v>1.2829105062642379</v>
      </c>
      <c r="J41" s="1">
        <f t="shared" si="8"/>
        <v>26.343796485375133</v>
      </c>
      <c r="K41" s="2">
        <f t="shared" si="9"/>
        <v>17.820480664169388</v>
      </c>
      <c r="L41" s="2">
        <f t="shared" si="10"/>
        <v>683.4830839494</v>
      </c>
      <c r="M41" s="2">
        <f t="shared" si="11"/>
        <v>1.1094376721420509</v>
      </c>
    </row>
    <row r="42" spans="1:13" x14ac:dyDescent="0.25">
      <c r="A42" s="1">
        <v>39</v>
      </c>
      <c r="D42" s="1">
        <f t="shared" si="7"/>
        <v>26.649530543340095</v>
      </c>
      <c r="E42" s="2">
        <f>$B$2*D42*$D$1/4</f>
        <v>63.625754172224482</v>
      </c>
      <c r="F42" s="2">
        <f t="shared" si="12"/>
        <v>833.37205793076714</v>
      </c>
      <c r="G42" s="2">
        <f t="shared" si="13"/>
        <v>1.2829105062642379</v>
      </c>
      <c r="J42" s="1">
        <f t="shared" si="8"/>
        <v>26.330624587132448</v>
      </c>
      <c r="K42" s="2">
        <f t="shared" si="9"/>
        <v>17.811570423837306</v>
      </c>
      <c r="L42" s="2">
        <f t="shared" si="10"/>
        <v>701.29465437323734</v>
      </c>
      <c r="M42" s="2">
        <f t="shared" si="11"/>
        <v>1.139138473249</v>
      </c>
    </row>
    <row r="43" spans="1:13" x14ac:dyDescent="0.25">
      <c r="A43" s="1">
        <v>40</v>
      </c>
      <c r="D43" s="1">
        <f t="shared" si="7"/>
        <v>26.63842657228037</v>
      </c>
      <c r="F43" s="2">
        <f t="shared" si="12"/>
        <v>833.37205793076714</v>
      </c>
      <c r="G43" s="2">
        <f t="shared" si="13"/>
        <v>1.388953429884612</v>
      </c>
      <c r="J43" s="1">
        <f t="shared" si="8"/>
        <v>26.317459274838882</v>
      </c>
      <c r="K43" s="2">
        <f t="shared" si="9"/>
        <v>17.802664638625384</v>
      </c>
      <c r="L43" s="2">
        <f t="shared" si="10"/>
        <v>719.09731901186274</v>
      </c>
      <c r="M43" s="2">
        <f t="shared" si="11"/>
        <v>1.1688244239553955</v>
      </c>
    </row>
    <row r="44" spans="1:13" x14ac:dyDescent="0.25">
      <c r="A44" s="1">
        <v>41</v>
      </c>
      <c r="D44" s="1">
        <f t="shared" si="7"/>
        <v>26.627327227875256</v>
      </c>
      <c r="F44" s="2">
        <f t="shared" si="12"/>
        <v>833.37205793076714</v>
      </c>
      <c r="G44" s="2">
        <f t="shared" si="13"/>
        <v>1.388953429884612</v>
      </c>
      <c r="J44" s="1">
        <f t="shared" si="8"/>
        <v>26.304300545201464</v>
      </c>
      <c r="K44" s="2">
        <f t="shared" si="9"/>
        <v>17.793763306306072</v>
      </c>
      <c r="L44" s="2">
        <f t="shared" si="10"/>
        <v>736.89108231816886</v>
      </c>
      <c r="M44" s="2">
        <f t="shared" si="11"/>
        <v>1.1984955316864379</v>
      </c>
    </row>
    <row r="45" spans="1:13" x14ac:dyDescent="0.25">
      <c r="A45" s="1">
        <v>42</v>
      </c>
      <c r="D45" s="1">
        <f t="shared" si="7"/>
        <v>26.616232508196976</v>
      </c>
      <c r="E45" s="2">
        <f>$B$2*D45*$D$1/4</f>
        <v>63.546255113320285</v>
      </c>
      <c r="F45" s="2">
        <f t="shared" si="12"/>
        <v>896.91831304408743</v>
      </c>
      <c r="G45" s="2">
        <f t="shared" si="13"/>
        <v>1.388953429884612</v>
      </c>
      <c r="J45" s="1">
        <f t="shared" si="8"/>
        <v>26.291148394928864</v>
      </c>
      <c r="K45" s="2">
        <f t="shared" si="9"/>
        <v>17.784866424652922</v>
      </c>
      <c r="L45" s="2">
        <f t="shared" si="10"/>
        <v>754.67594874282179</v>
      </c>
      <c r="M45" s="2">
        <f t="shared" si="11"/>
        <v>1.2281518038636148</v>
      </c>
    </row>
    <row r="46" spans="1:13" x14ac:dyDescent="0.25">
      <c r="A46" s="1">
        <v>43</v>
      </c>
      <c r="D46" s="1">
        <f t="shared" si="7"/>
        <v>26.60514241131856</v>
      </c>
      <c r="F46" s="2">
        <f t="shared" si="12"/>
        <v>896.91831304408743</v>
      </c>
      <c r="G46" s="2">
        <f t="shared" si="13"/>
        <v>1.4948638550734792</v>
      </c>
      <c r="J46" s="1">
        <f t="shared" si="8"/>
        <v>26.278002820731402</v>
      </c>
      <c r="K46" s="2">
        <f t="shared" si="9"/>
        <v>17.775973991440594</v>
      </c>
      <c r="L46" s="2">
        <f t="shared" si="10"/>
        <v>772.45192273426233</v>
      </c>
      <c r="M46" s="2">
        <f t="shared" si="11"/>
        <v>1.2577932479047031</v>
      </c>
    </row>
    <row r="47" spans="1:13" x14ac:dyDescent="0.25">
      <c r="A47" s="1">
        <v>44</v>
      </c>
      <c r="D47" s="1">
        <f t="shared" si="7"/>
        <v>26.594056935313844</v>
      </c>
      <c r="F47" s="2">
        <f t="shared" si="12"/>
        <v>896.91831304408743</v>
      </c>
      <c r="G47" s="2">
        <f t="shared" si="13"/>
        <v>1.4948638550734792</v>
      </c>
      <c r="J47" s="1">
        <f t="shared" si="8"/>
        <v>26.264863819321036</v>
      </c>
      <c r="K47" s="2">
        <f t="shared" si="9"/>
        <v>17.767086004444874</v>
      </c>
      <c r="L47" s="2">
        <f t="shared" si="10"/>
        <v>790.2190087387072</v>
      </c>
      <c r="M47" s="2">
        <f t="shared" si="11"/>
        <v>1.2874198712237706</v>
      </c>
    </row>
    <row r="48" spans="1:13" x14ac:dyDescent="0.25">
      <c r="A48" s="1">
        <v>45</v>
      </c>
      <c r="D48" s="1">
        <f t="shared" si="7"/>
        <v>26.582976078257463</v>
      </c>
      <c r="E48" s="2">
        <f>$B$2*D48*$D$1/4</f>
        <v>63.46685538683969</v>
      </c>
      <c r="F48" s="2">
        <f t="shared" si="12"/>
        <v>960.38516843092714</v>
      </c>
      <c r="G48" s="2">
        <f t="shared" si="13"/>
        <v>1.4948638550734792</v>
      </c>
      <c r="J48" s="1">
        <f t="shared" si="8"/>
        <v>26.251731387411375</v>
      </c>
      <c r="K48" s="2">
        <f t="shared" si="9"/>
        <v>17.758202461442654</v>
      </c>
      <c r="L48" s="2">
        <f t="shared" si="10"/>
        <v>807.9772112001499</v>
      </c>
      <c r="M48" s="2">
        <f t="shared" si="11"/>
        <v>1.3170316812311786</v>
      </c>
    </row>
    <row r="49" spans="1:13" x14ac:dyDescent="0.25">
      <c r="A49" s="1">
        <v>46</v>
      </c>
      <c r="D49" s="1">
        <f t="shared" si="7"/>
        <v>26.571899838224859</v>
      </c>
      <c r="F49" s="2">
        <f t="shared" si="12"/>
        <v>960.38516843092714</v>
      </c>
      <c r="G49" s="2">
        <f t="shared" si="13"/>
        <v>1.6006419473848785</v>
      </c>
      <c r="J49" s="1">
        <f t="shared" si="8"/>
        <v>26.23860552171767</v>
      </c>
      <c r="K49" s="2">
        <f t="shared" si="9"/>
        <v>17.749323360211932</v>
      </c>
      <c r="L49" s="2">
        <f t="shared" si="10"/>
        <v>825.72653456036187</v>
      </c>
      <c r="M49" s="2">
        <f t="shared" si="11"/>
        <v>1.3466286853335834</v>
      </c>
    </row>
    <row r="50" spans="1:13" x14ac:dyDescent="0.25">
      <c r="A50" s="1">
        <v>47</v>
      </c>
      <c r="D50" s="1">
        <f t="shared" si="7"/>
        <v>26.560828213292265</v>
      </c>
      <c r="F50" s="2">
        <f t="shared" si="12"/>
        <v>960.38516843092714</v>
      </c>
      <c r="G50" s="2">
        <f t="shared" si="13"/>
        <v>1.6006419473848785</v>
      </c>
      <c r="J50" s="1">
        <f t="shared" si="8"/>
        <v>26.225486218956814</v>
      </c>
      <c r="K50" s="2">
        <f t="shared" si="9"/>
        <v>17.740448698531829</v>
      </c>
      <c r="L50" s="2">
        <f t="shared" si="10"/>
        <v>843.46698325889372</v>
      </c>
      <c r="M50" s="2">
        <f t="shared" si="11"/>
        <v>1.3762108909339366</v>
      </c>
    </row>
    <row r="51" spans="1:13" x14ac:dyDescent="0.25">
      <c r="A51" s="1">
        <v>48</v>
      </c>
      <c r="D51" s="1">
        <f t="shared" si="7"/>
        <v>26.549761201536729</v>
      </c>
      <c r="E51" s="2">
        <f>$B$2*D51*$D$1/4</f>
        <v>63.387554868668943</v>
      </c>
      <c r="F51" s="2">
        <f t="shared" si="12"/>
        <v>1023.7727232995961</v>
      </c>
      <c r="G51" s="2">
        <f t="shared" si="13"/>
        <v>1.6006419473848785</v>
      </c>
      <c r="J51" s="1">
        <f t="shared" si="8"/>
        <v>26.212373475847336</v>
      </c>
      <c r="K51" s="2">
        <f t="shared" si="9"/>
        <v>17.731578474182562</v>
      </c>
      <c r="L51" s="2">
        <f t="shared" si="10"/>
        <v>861.1985617330763</v>
      </c>
      <c r="M51" s="2">
        <f t="shared" si="11"/>
        <v>1.4057783054314896</v>
      </c>
    </row>
    <row r="52" spans="1:13" x14ac:dyDescent="0.25">
      <c r="A52" s="1">
        <v>49</v>
      </c>
      <c r="D52" s="1">
        <f t="shared" si="7"/>
        <v>26.538698801036091</v>
      </c>
      <c r="F52" s="2">
        <f t="shared" si="12"/>
        <v>1023.7727232995961</v>
      </c>
      <c r="G52" s="2">
        <f t="shared" si="13"/>
        <v>1.7062878721659935</v>
      </c>
      <c r="J52" s="1">
        <f t="shared" si="8"/>
        <v>26.199267289109414</v>
      </c>
      <c r="K52" s="2">
        <f t="shared" si="9"/>
        <v>17.722712684945474</v>
      </c>
      <c r="L52" s="2">
        <f t="shared" si="10"/>
        <v>878.92127441802177</v>
      </c>
      <c r="M52" s="2">
        <f t="shared" si="11"/>
        <v>1.4353309362217939</v>
      </c>
    </row>
    <row r="53" spans="1:13" x14ac:dyDescent="0.25">
      <c r="A53" s="1">
        <v>50</v>
      </c>
      <c r="D53" s="1">
        <f t="shared" si="7"/>
        <v>26.527641009868994</v>
      </c>
      <c r="F53" s="2">
        <f t="shared" si="12"/>
        <v>1023.7727232995961</v>
      </c>
      <c r="G53" s="2">
        <f t="shared" si="13"/>
        <v>1.7062878721659935</v>
      </c>
      <c r="J53" s="1">
        <f t="shared" si="8"/>
        <v>26.18616765546486</v>
      </c>
      <c r="K53" s="2">
        <f t="shared" si="9"/>
        <v>17.713851328602999</v>
      </c>
      <c r="L53" s="2">
        <f t="shared" si="10"/>
        <v>896.63512574662479</v>
      </c>
      <c r="M53" s="2">
        <f t="shared" si="11"/>
        <v>1.4648687906967028</v>
      </c>
    </row>
    <row r="54" spans="1:13" x14ac:dyDescent="0.25">
      <c r="A54" s="1">
        <v>51</v>
      </c>
      <c r="D54" s="1">
        <f t="shared" si="7"/>
        <v>26.516587826114883</v>
      </c>
      <c r="E54" s="2">
        <f>$B$2*D54*$D$1/4</f>
        <v>63.30835343484928</v>
      </c>
      <c r="F54" s="2">
        <f t="shared" si="12"/>
        <v>1087.0810767344453</v>
      </c>
      <c r="G54" s="2">
        <f t="shared" si="13"/>
        <v>1.7062878721659935</v>
      </c>
      <c r="J54" s="1">
        <f t="shared" si="8"/>
        <v>26.17307457163713</v>
      </c>
      <c r="K54" s="2">
        <f t="shared" si="9"/>
        <v>17.704994402938702</v>
      </c>
      <c r="L54" s="2">
        <f t="shared" si="10"/>
        <v>914.34012014956352</v>
      </c>
      <c r="M54" s="2">
        <f t="shared" si="11"/>
        <v>1.4943918762443749</v>
      </c>
    </row>
    <row r="55" spans="1:13" x14ac:dyDescent="0.25">
      <c r="A55" s="1">
        <v>52</v>
      </c>
      <c r="D55" s="1">
        <f t="shared" si="7"/>
        <v>26.505539247854003</v>
      </c>
      <c r="F55" s="2">
        <f t="shared" si="12"/>
        <v>1087.0810767344453</v>
      </c>
      <c r="G55" s="2">
        <f t="shared" si="13"/>
        <v>1.811801794557409</v>
      </c>
      <c r="J55" s="1">
        <f t="shared" si="8"/>
        <v>26.159988034351311</v>
      </c>
      <c r="K55" s="2">
        <f t="shared" si="9"/>
        <v>17.696141905737232</v>
      </c>
      <c r="L55" s="2">
        <f t="shared" si="10"/>
        <v>932.03626205530077</v>
      </c>
      <c r="M55" s="2">
        <f t="shared" si="11"/>
        <v>1.5239002002492725</v>
      </c>
    </row>
    <row r="56" spans="1:13" x14ac:dyDescent="0.25">
      <c r="A56" s="1">
        <v>53</v>
      </c>
      <c r="D56" s="1">
        <f t="shared" si="7"/>
        <v>26.494495273167399</v>
      </c>
      <c r="F56" s="2">
        <f t="shared" si="12"/>
        <v>1087.0810767344453</v>
      </c>
      <c r="G56" s="2">
        <f t="shared" si="13"/>
        <v>1.811801794557409</v>
      </c>
      <c r="J56" s="1">
        <f t="shared" si="8"/>
        <v>26.146908040334136</v>
      </c>
      <c r="K56" s="2">
        <f t="shared" si="9"/>
        <v>17.687293834784363</v>
      </c>
      <c r="L56" s="2">
        <f t="shared" si="10"/>
        <v>949.72355589008509</v>
      </c>
      <c r="M56" s="2">
        <f t="shared" si="11"/>
        <v>1.5533937700921678</v>
      </c>
    </row>
    <row r="57" spans="1:13" x14ac:dyDescent="0.25">
      <c r="A57" s="1">
        <v>54</v>
      </c>
      <c r="D57" s="1">
        <f t="shared" si="7"/>
        <v>26.483455900136914</v>
      </c>
      <c r="E57" s="2">
        <f>$B$2*D57*$D$1/4</f>
        <v>63.229250961576888</v>
      </c>
      <c r="F57" s="2">
        <f t="shared" si="12"/>
        <v>1150.3103276960221</v>
      </c>
      <c r="G57" s="2">
        <f t="shared" si="13"/>
        <v>1.811801794557409</v>
      </c>
      <c r="J57" s="1">
        <f t="shared" si="8"/>
        <v>26.13383458631397</v>
      </c>
      <c r="K57" s="2">
        <f t="shared" si="9"/>
        <v>17.678450187866972</v>
      </c>
      <c r="L57" s="2">
        <f t="shared" si="10"/>
        <v>967.40200607795202</v>
      </c>
      <c r="M57" s="2">
        <f t="shared" si="11"/>
        <v>1.5828725931501417</v>
      </c>
    </row>
    <row r="58" spans="1:13" x14ac:dyDescent="0.25">
      <c r="A58" s="1">
        <v>55</v>
      </c>
      <c r="D58" s="1">
        <f t="shared" si="7"/>
        <v>26.472421126845191</v>
      </c>
      <c r="F58" s="2">
        <f t="shared" si="12"/>
        <v>1150.3103276960221</v>
      </c>
      <c r="G58" s="2">
        <f t="shared" si="13"/>
        <v>1.9171838794933702</v>
      </c>
      <c r="J58" s="1">
        <f t="shared" si="8"/>
        <v>26.120767669020815</v>
      </c>
      <c r="K58" s="2">
        <f t="shared" si="9"/>
        <v>17.669610962773039</v>
      </c>
      <c r="L58" s="2">
        <f t="shared" si="10"/>
        <v>985.07161704072507</v>
      </c>
      <c r="M58" s="2">
        <f t="shared" si="11"/>
        <v>1.6123366767965868</v>
      </c>
    </row>
    <row r="59" spans="1:13" x14ac:dyDescent="0.25">
      <c r="A59" s="1">
        <v>56</v>
      </c>
      <c r="D59" s="1">
        <f t="shared" si="7"/>
        <v>26.461390951375673</v>
      </c>
      <c r="F59" s="2">
        <f t="shared" si="12"/>
        <v>1150.3103276960221</v>
      </c>
      <c r="G59" s="2">
        <f t="shared" si="13"/>
        <v>1.9171838794933702</v>
      </c>
      <c r="J59" s="1">
        <f t="shared" si="8"/>
        <v>26.107707285186304</v>
      </c>
      <c r="K59" s="2">
        <f t="shared" si="9"/>
        <v>17.660776157291654</v>
      </c>
      <c r="L59" s="2">
        <f t="shared" si="10"/>
        <v>1002.7323931980168</v>
      </c>
      <c r="M59" s="2">
        <f t="shared" si="11"/>
        <v>1.6417860284012085</v>
      </c>
    </row>
    <row r="60" spans="1:13" x14ac:dyDescent="0.25">
      <c r="A60" s="1">
        <v>57</v>
      </c>
      <c r="D60" s="1">
        <f t="shared" si="7"/>
        <v>26.450365371812602</v>
      </c>
      <c r="E60" s="2">
        <f>$B$2*D60*$D$1/4</f>
        <v>63.150247325202592</v>
      </c>
      <c r="F60" s="2">
        <f t="shared" si="12"/>
        <v>1213.4605750212247</v>
      </c>
      <c r="G60" s="2">
        <f t="shared" si="13"/>
        <v>1.9171838794933702</v>
      </c>
      <c r="J60" s="1">
        <f t="shared" si="8"/>
        <v>26.094653431543712</v>
      </c>
      <c r="K60" s="2">
        <f t="shared" si="9"/>
        <v>17.651945769213008</v>
      </c>
      <c r="L60" s="2">
        <f t="shared" si="10"/>
        <v>1020.3843389672298</v>
      </c>
      <c r="M60" s="2">
        <f t="shared" si="11"/>
        <v>1.6712206553300282</v>
      </c>
    </row>
    <row r="61" spans="1:13" x14ac:dyDescent="0.25">
      <c r="A61" s="1">
        <v>58</v>
      </c>
      <c r="D61" s="1">
        <f t="shared" si="7"/>
        <v>26.439344386241014</v>
      </c>
      <c r="F61" s="2">
        <f t="shared" si="12"/>
        <v>1213.4605750212247</v>
      </c>
      <c r="G61" s="2">
        <f t="shared" si="13"/>
        <v>2.0224342917020413</v>
      </c>
      <c r="J61" s="1">
        <f t="shared" si="8"/>
        <v>26.081606104827941</v>
      </c>
      <c r="K61" s="2">
        <f t="shared" si="9"/>
        <v>17.643119796328403</v>
      </c>
      <c r="L61" s="2">
        <f t="shared" si="10"/>
        <v>1038.0274587635583</v>
      </c>
      <c r="M61" s="2">
        <f t="shared" si="11"/>
        <v>1.7006405649453831</v>
      </c>
    </row>
    <row r="62" spans="1:13" x14ac:dyDescent="0.25">
      <c r="A62" s="1">
        <v>59</v>
      </c>
      <c r="D62" s="1">
        <f t="shared" si="7"/>
        <v>26.428327992746748</v>
      </c>
      <c r="F62" s="2">
        <f t="shared" si="12"/>
        <v>1213.4605750212247</v>
      </c>
      <c r="G62" s="2">
        <f t="shared" si="13"/>
        <v>2.0224342917020413</v>
      </c>
      <c r="J62" s="1">
        <f t="shared" si="8"/>
        <v>26.068565301775529</v>
      </c>
      <c r="K62" s="2">
        <f t="shared" si="9"/>
        <v>17.634298236430237</v>
      </c>
      <c r="L62" s="2">
        <f t="shared" si="10"/>
        <v>1055.6617569999885</v>
      </c>
      <c r="M62" s="2">
        <f t="shared" si="11"/>
        <v>1.7300457646059304</v>
      </c>
    </row>
    <row r="63" spans="1:13" x14ac:dyDescent="0.25">
      <c r="A63" s="1">
        <v>60</v>
      </c>
      <c r="D63" s="1">
        <f t="shared" si="7"/>
        <v>26.417316189416439</v>
      </c>
      <c r="E63" s="2">
        <f>$B$2*D63*$D$1/4</f>
        <v>63.07134240223175</v>
      </c>
      <c r="F63" s="2">
        <f t="shared" si="12"/>
        <v>1276.5319174234564</v>
      </c>
      <c r="G63" s="2">
        <f t="shared" si="13"/>
        <v>2.0224342917020413</v>
      </c>
      <c r="J63" s="1">
        <f t="shared" si="8"/>
        <v>26.055531019124643</v>
      </c>
      <c r="K63" s="2">
        <f t="shared" si="9"/>
        <v>17.625481087312025</v>
      </c>
      <c r="L63" s="2">
        <f t="shared" si="10"/>
        <v>1073.2872380873005</v>
      </c>
      <c r="M63" s="2">
        <f t="shared" si="11"/>
        <v>1.7594362616666475</v>
      </c>
    </row>
    <row r="64" spans="1:13" x14ac:dyDescent="0.25">
      <c r="D64" s="2">
        <f>(D63*C2)+F63+G64</f>
        <v>5921.3652204876507</v>
      </c>
      <c r="E64" s="3">
        <f>(D64/B3)^(1/5)-1</f>
        <v>3.4404422910704335E-2</v>
      </c>
      <c r="G64" s="2">
        <f>SUM(G7:G63)</f>
        <v>60.900597876653698</v>
      </c>
      <c r="J64" s="2">
        <f>(J63*I2)+L63+M64</f>
        <v>5647.4812467305401</v>
      </c>
      <c r="K64" s="3">
        <f>(J64/H3)^(1/5)-1</f>
        <v>2.4653336669383075E-2</v>
      </c>
      <c r="M64" s="2">
        <f>SUM(M5:M63)</f>
        <v>53.038266204731819</v>
      </c>
    </row>
  </sheetData>
  <conditionalFormatting sqref="E64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K6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compar Spirit et Avenir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</cp:lastModifiedBy>
  <dcterms:created xsi:type="dcterms:W3CDTF">2016-06-16T11:56:07Z</dcterms:created>
  <dcterms:modified xsi:type="dcterms:W3CDTF">2016-06-16T12:13:58Z</dcterms:modified>
</cp:coreProperties>
</file>