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90" yWindow="-15" windowWidth="5820" windowHeight="6720" tabRatio="987"/>
  </bookViews>
  <sheets>
    <sheet name="Produit" sheetId="1" r:id="rId1"/>
    <sheet name="Facture" sheetId="4" r:id="rId2"/>
  </sheets>
  <calcPr calcId="145621"/>
</workbook>
</file>

<file path=xl/calcChain.xml><?xml version="1.0" encoding="utf-8"?>
<calcChain xmlns="http://schemas.openxmlformats.org/spreadsheetml/2006/main">
  <c r="F19" i="4" l="1"/>
  <c r="F18" i="4" s="1"/>
  <c r="C11" i="4" l="1"/>
  <c r="D11" i="4" s="1"/>
  <c r="F11" i="4" s="1"/>
  <c r="C12" i="4"/>
  <c r="D12" i="4" s="1"/>
  <c r="F12" i="4" s="1"/>
  <c r="C13" i="4"/>
  <c r="D13" i="4" s="1"/>
  <c r="F13" i="4" s="1"/>
  <c r="C14" i="4"/>
  <c r="D14" i="4" s="1"/>
  <c r="F14" i="4" s="1"/>
  <c r="B11" i="4"/>
  <c r="B12" i="4"/>
  <c r="B13" i="4"/>
  <c r="B14" i="4"/>
  <c r="G14" i="4" l="1"/>
  <c r="H14" i="4" s="1"/>
  <c r="G13" i="4"/>
  <c r="H13" i="4" s="1"/>
  <c r="G12" i="4"/>
  <c r="H12" i="4" s="1"/>
  <c r="G11" i="4"/>
  <c r="H11" i="4" s="1"/>
  <c r="F20" i="4" l="1"/>
</calcChain>
</file>

<file path=xl/sharedStrings.xml><?xml version="1.0" encoding="utf-8"?>
<sst xmlns="http://schemas.openxmlformats.org/spreadsheetml/2006/main" count="48" uniqueCount="38">
  <si>
    <t>Ref BM</t>
  </si>
  <si>
    <t>Intitulé</t>
  </si>
  <si>
    <t>Prix 1</t>
  </si>
  <si>
    <t>Prix 2</t>
  </si>
  <si>
    <t>Prix 3</t>
  </si>
  <si>
    <t>Prix public</t>
  </si>
  <si>
    <t>Banane</t>
  </si>
  <si>
    <t>Pomme</t>
  </si>
  <si>
    <t>Grenade</t>
  </si>
  <si>
    <t>Courgette</t>
  </si>
  <si>
    <t>courge</t>
  </si>
  <si>
    <t>Calamar</t>
  </si>
  <si>
    <t>Crevette</t>
  </si>
  <si>
    <t>N°Facture</t>
  </si>
  <si>
    <t>Date</t>
  </si>
  <si>
    <t>Type de tarif</t>
  </si>
  <si>
    <t>N° client</t>
  </si>
  <si>
    <t>Fruit</t>
  </si>
  <si>
    <t>Légume</t>
  </si>
  <si>
    <t>Surgelé</t>
  </si>
  <si>
    <t>Société</t>
  </si>
  <si>
    <t>nul</t>
  </si>
  <si>
    <t>Kbis</t>
  </si>
  <si>
    <t>Adresse</t>
  </si>
  <si>
    <t>Téléphone</t>
  </si>
  <si>
    <t>01 01 01 01 01</t>
  </si>
  <si>
    <t>prix HT unité</t>
  </si>
  <si>
    <t>TVA</t>
  </si>
  <si>
    <t>prix TTC</t>
  </si>
  <si>
    <t>Total HT</t>
  </si>
  <si>
    <t>Total TTC</t>
  </si>
  <si>
    <t>Famille</t>
  </si>
  <si>
    <t>F</t>
  </si>
  <si>
    <t>L</t>
  </si>
  <si>
    <t>S</t>
  </si>
  <si>
    <t>Tarif</t>
  </si>
  <si>
    <t>Fam</t>
  </si>
  <si>
    <t>Qté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</si>
</sst>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0\ [$€-40C];[Red]\-#,##0.00\ [$€-40C]"/>
    <numFmt numFmtId="166" formatCode="dd/mm/yy;@"/>
  </numFmts>
  <fonts count="10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8"/>
      <name val="Arial"/>
      <family val="2"/>
      <charset val="1"/>
    </font>
    <font>
      <sz val="8"/>
      <color theme="0" tint="-0.249977111117893"/>
      <name val="Arial"/>
      <family val="2"/>
      <charset val="1"/>
    </font>
    <font>
      <sz val="10"/>
      <color rgb="FFC00000"/>
      <name val="Arial"/>
      <family val="2"/>
      <charset val="1"/>
    </font>
    <font>
      <sz val="8"/>
      <color rgb="FFC00000"/>
      <name val="Arial"/>
      <family val="2"/>
      <charset val="1"/>
    </font>
    <font>
      <b/>
      <sz val="10"/>
      <color theme="9" tint="0.59999389629810485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CC0000"/>
        <bgColor rgb="FF8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8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5" fontId="0" fillId="0" borderId="0" xfId="0" applyNumberFormat="1"/>
    <xf numFmtId="0" fontId="0" fillId="0" borderId="1" xfId="0" applyFont="1" applyBorder="1"/>
    <xf numFmtId="0" fontId="0" fillId="0" borderId="2" xfId="0" applyBorder="1"/>
    <xf numFmtId="0" fontId="0" fillId="0" borderId="3" xfId="0" applyFont="1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1" fillId="2" borderId="1" xfId="0" applyFont="1" applyFill="1" applyBorder="1"/>
    <xf numFmtId="164" fontId="0" fillId="0" borderId="3" xfId="0" applyNumberFormat="1" applyBorder="1"/>
    <xf numFmtId="165" fontId="0" fillId="0" borderId="4" xfId="0" applyNumberFormat="1" applyBorder="1"/>
    <xf numFmtId="165" fontId="0" fillId="0" borderId="2" xfId="0" applyNumberFormat="1" applyBorder="1"/>
    <xf numFmtId="0" fontId="1" fillId="2" borderId="3" xfId="0" applyFont="1" applyFill="1" applyBorder="1"/>
    <xf numFmtId="0" fontId="1" fillId="2" borderId="6" xfId="0" applyFont="1" applyFill="1" applyBorder="1"/>
    <xf numFmtId="165" fontId="0" fillId="0" borderId="8" xfId="0" applyNumberFormat="1" applyBorder="1"/>
    <xf numFmtId="164" fontId="0" fillId="0" borderId="0" xfId="0" applyNumberFormat="1" applyAlignment="1">
      <alignment horizontal="center"/>
    </xf>
    <xf numFmtId="0" fontId="0" fillId="4" borderId="9" xfId="0" applyFill="1" applyBorder="1"/>
    <xf numFmtId="0" fontId="3" fillId="4" borderId="9" xfId="0" applyFont="1" applyFill="1" applyBorder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/>
    <xf numFmtId="166" fontId="0" fillId="0" borderId="0" xfId="0" applyNumberFormat="1" applyBorder="1" applyAlignment="1"/>
    <xf numFmtId="0" fontId="3" fillId="0" borderId="0" xfId="0" applyFont="1" applyBorder="1" applyAlignment="1"/>
    <xf numFmtId="0" fontId="5" fillId="6" borderId="0" xfId="0" applyFont="1" applyFill="1" applyBorder="1" applyAlignment="1">
      <alignment horizontal="center"/>
    </xf>
    <xf numFmtId="166" fontId="5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5" fillId="6" borderId="0" xfId="0" applyFont="1" applyFill="1"/>
    <xf numFmtId="0" fontId="5" fillId="5" borderId="0" xfId="0" applyFont="1" applyFill="1" applyAlignment="1">
      <alignment horizontal="center"/>
    </xf>
    <xf numFmtId="0" fontId="5" fillId="6" borderId="7" xfId="0" applyFont="1" applyFill="1" applyBorder="1"/>
    <xf numFmtId="0" fontId="7" fillId="3" borderId="0" xfId="0" applyFont="1" applyFill="1"/>
    <xf numFmtId="165" fontId="7" fillId="3" borderId="0" xfId="0" applyNumberFormat="1" applyFont="1" applyFill="1"/>
    <xf numFmtId="0" fontId="8" fillId="6" borderId="9" xfId="0" applyFont="1" applyFill="1" applyBorder="1"/>
    <xf numFmtId="0" fontId="9" fillId="6" borderId="0" xfId="0" applyFont="1" applyFill="1" applyAlignment="1">
      <alignment horizontal="center"/>
    </xf>
    <xf numFmtId="0" fontId="9" fillId="6" borderId="0" xfId="0" applyFont="1" applyFill="1"/>
    <xf numFmtId="165" fontId="2" fillId="0" borderId="4" xfId="0" applyNumberFormat="1" applyFont="1" applyBorder="1"/>
    <xf numFmtId="0" fontId="8" fillId="7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114300</xdr:rowOff>
    </xdr:from>
    <xdr:to>
      <xdr:col>3</xdr:col>
      <xdr:colOff>276225</xdr:colOff>
      <xdr:row>8</xdr:row>
      <xdr:rowOff>104775</xdr:rowOff>
    </xdr:to>
    <xdr:sp macro="" textlink="">
      <xdr:nvSpPr>
        <xdr:cNvPr id="2" name="ZoneTexte 1"/>
        <xdr:cNvSpPr txBox="1"/>
      </xdr:nvSpPr>
      <xdr:spPr>
        <a:xfrm>
          <a:off x="1352550" y="114300"/>
          <a:ext cx="466725" cy="12858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lIns="0" tIns="0" rIns="0" bIns="0" rtlCol="0" anchor="ctr"/>
        <a:lstStyle/>
        <a:p>
          <a:pPr algn="ctr"/>
          <a:r>
            <a:rPr lang="fr-FR" sz="1200" b="1"/>
            <a:t>à masquer </a:t>
          </a:r>
        </a:p>
        <a:p>
          <a:pPr algn="ctr"/>
          <a:r>
            <a:rPr lang="fr-FR" sz="1050"/>
            <a:t>(si on le souhaite)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12" sqref="D12"/>
    </sheetView>
  </sheetViews>
  <sheetFormatPr baseColWidth="10" defaultColWidth="9.140625" defaultRowHeight="12.75" x14ac:dyDescent="0.2"/>
  <cols>
    <col min="1" max="1" width="7.140625" bestFit="1" customWidth="1"/>
    <col min="2" max="2" width="9" bestFit="1" customWidth="1"/>
    <col min="3" max="3" width="5.5703125" bestFit="1" customWidth="1"/>
    <col min="4" max="7" width="8.140625" customWidth="1"/>
    <col min="8" max="1026" width="11.5703125"/>
  </cols>
  <sheetData>
    <row r="1" spans="1:7" x14ac:dyDescent="0.2">
      <c r="A1" s="18" t="s">
        <v>0</v>
      </c>
      <c r="B1" s="18" t="s">
        <v>1</v>
      </c>
      <c r="C1" s="45" t="s">
        <v>31</v>
      </c>
      <c r="D1" s="18" t="s">
        <v>2</v>
      </c>
      <c r="E1" s="18" t="s">
        <v>3</v>
      </c>
      <c r="F1" s="18" t="s">
        <v>4</v>
      </c>
      <c r="G1" s="19" t="s">
        <v>5</v>
      </c>
    </row>
    <row r="2" spans="1:7" x14ac:dyDescent="0.2">
      <c r="A2" s="17">
        <v>1</v>
      </c>
      <c r="B2" t="s">
        <v>6</v>
      </c>
      <c r="C2" s="46" t="s">
        <v>32</v>
      </c>
      <c r="D2" s="1">
        <v>0.99</v>
      </c>
      <c r="E2" s="1">
        <v>1.49</v>
      </c>
      <c r="F2" s="1">
        <v>2</v>
      </c>
      <c r="G2" s="1">
        <v>2.2999999999999998</v>
      </c>
    </row>
    <row r="3" spans="1:7" x14ac:dyDescent="0.2">
      <c r="A3" s="17">
        <v>2</v>
      </c>
      <c r="B3" t="s">
        <v>7</v>
      </c>
      <c r="C3" s="46" t="s">
        <v>32</v>
      </c>
      <c r="D3" s="1">
        <v>1.45</v>
      </c>
      <c r="E3" s="1">
        <v>1.77</v>
      </c>
      <c r="F3" s="1">
        <v>1.99</v>
      </c>
      <c r="G3" s="1">
        <v>2.15</v>
      </c>
    </row>
    <row r="4" spans="1:7" x14ac:dyDescent="0.2">
      <c r="A4" s="17">
        <v>3</v>
      </c>
      <c r="B4" t="s">
        <v>8</v>
      </c>
      <c r="C4" s="46" t="s">
        <v>32</v>
      </c>
      <c r="D4" s="1">
        <v>1.99</v>
      </c>
      <c r="E4" s="1">
        <v>2.2000000000000002</v>
      </c>
      <c r="F4" s="1">
        <v>2.4</v>
      </c>
      <c r="G4" s="1">
        <v>2.5</v>
      </c>
    </row>
    <row r="5" spans="1:7" x14ac:dyDescent="0.2">
      <c r="A5" s="17">
        <v>4</v>
      </c>
      <c r="B5" t="s">
        <v>9</v>
      </c>
      <c r="C5" s="46" t="s">
        <v>33</v>
      </c>
      <c r="D5" s="1">
        <v>2</v>
      </c>
      <c r="E5" s="1">
        <v>3</v>
      </c>
      <c r="F5" s="1">
        <v>4</v>
      </c>
    </row>
    <row r="6" spans="1:7" x14ac:dyDescent="0.2">
      <c r="A6" s="17">
        <v>5</v>
      </c>
      <c r="B6" t="s">
        <v>10</v>
      </c>
      <c r="C6" s="46" t="s">
        <v>33</v>
      </c>
      <c r="D6" s="1">
        <v>1.6</v>
      </c>
      <c r="E6" s="1">
        <v>1.99</v>
      </c>
      <c r="F6" s="1">
        <v>2.19</v>
      </c>
    </row>
    <row r="7" spans="1:7" x14ac:dyDescent="0.2">
      <c r="A7" s="17">
        <v>6</v>
      </c>
      <c r="B7" t="s">
        <v>11</v>
      </c>
      <c r="C7" s="46" t="s">
        <v>34</v>
      </c>
      <c r="D7" s="1">
        <v>1.2</v>
      </c>
      <c r="E7" s="1">
        <v>1.7</v>
      </c>
      <c r="F7" s="1">
        <v>2.2000000000000002</v>
      </c>
    </row>
    <row r="8" spans="1:7" x14ac:dyDescent="0.2">
      <c r="A8" s="17">
        <v>7</v>
      </c>
      <c r="B8" t="s">
        <v>12</v>
      </c>
      <c r="C8" s="46" t="s">
        <v>34</v>
      </c>
      <c r="D8" s="1">
        <v>2.7</v>
      </c>
      <c r="E8" s="1">
        <v>2.99</v>
      </c>
      <c r="F8" s="1">
        <v>3.49</v>
      </c>
    </row>
    <row r="9" spans="1:7" x14ac:dyDescent="0.2">
      <c r="C9" s="47"/>
    </row>
    <row r="10" spans="1:7" x14ac:dyDescent="0.2">
      <c r="C10" s="47"/>
    </row>
    <row r="11" spans="1:7" x14ac:dyDescent="0.2">
      <c r="C11" s="47"/>
    </row>
    <row r="12" spans="1:7" x14ac:dyDescent="0.2">
      <c r="C12" s="47"/>
    </row>
    <row r="13" spans="1:7" x14ac:dyDescent="0.2">
      <c r="C13" s="47"/>
    </row>
    <row r="14" spans="1:7" x14ac:dyDescent="0.2">
      <c r="C14" s="47"/>
    </row>
    <row r="15" spans="1:7" x14ac:dyDescent="0.2">
      <c r="C15" s="47"/>
    </row>
    <row r="16" spans="1:7" x14ac:dyDescent="0.2">
      <c r="C16" s="47"/>
    </row>
    <row r="17" spans="3:3" x14ac:dyDescent="0.2">
      <c r="C17" s="47"/>
    </row>
    <row r="18" spans="3:3" x14ac:dyDescent="0.2">
      <c r="C18" s="47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4294967292" verticalDpi="0" r:id="rId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D11" sqref="D11"/>
    </sheetView>
  </sheetViews>
  <sheetFormatPr baseColWidth="10" defaultColWidth="9.140625" defaultRowHeight="12.75" x14ac:dyDescent="0.2"/>
  <cols>
    <col min="1" max="1" width="7.28515625" customWidth="1"/>
    <col min="2" max="2" width="12.140625" customWidth="1"/>
    <col min="3" max="3" width="3.7109375" style="40" customWidth="1"/>
    <col min="4" max="4" width="5" style="40" customWidth="1"/>
    <col min="5" max="5" width="7.140625" customWidth="1"/>
    <col min="6" max="8" width="8.140625" customWidth="1"/>
    <col min="9" max="1025" width="11.5703125"/>
  </cols>
  <sheetData>
    <row r="1" spans="1:8" x14ac:dyDescent="0.2">
      <c r="A1" s="2" t="s">
        <v>13</v>
      </c>
      <c r="B1" s="34">
        <v>1</v>
      </c>
      <c r="C1" s="37"/>
      <c r="D1" s="37"/>
    </row>
    <row r="2" spans="1:8" x14ac:dyDescent="0.2">
      <c r="A2" s="4" t="s">
        <v>14</v>
      </c>
      <c r="B2" s="35">
        <v>42370</v>
      </c>
      <c r="C2" s="38"/>
      <c r="D2" s="38"/>
      <c r="E2" s="5"/>
      <c r="F2" s="21" t="s">
        <v>15</v>
      </c>
      <c r="G2" s="3"/>
    </row>
    <row r="3" spans="1:8" x14ac:dyDescent="0.2">
      <c r="A3" s="4" t="s">
        <v>16</v>
      </c>
      <c r="B3" s="34">
        <v>1234</v>
      </c>
      <c r="C3" s="37"/>
      <c r="D3" s="37"/>
      <c r="E3" s="22" t="s">
        <v>17</v>
      </c>
      <c r="F3" s="20" t="s">
        <v>18</v>
      </c>
      <c r="G3" s="23" t="s">
        <v>19</v>
      </c>
    </row>
    <row r="4" spans="1:8" x14ac:dyDescent="0.2">
      <c r="A4" s="4" t="s">
        <v>20</v>
      </c>
      <c r="B4" s="34" t="s">
        <v>21</v>
      </c>
      <c r="C4" s="37"/>
      <c r="D4" s="37"/>
      <c r="E4" s="31" t="s">
        <v>32</v>
      </c>
      <c r="F4" s="32" t="s">
        <v>33</v>
      </c>
      <c r="G4" s="33" t="s">
        <v>34</v>
      </c>
    </row>
    <row r="5" spans="1:8" x14ac:dyDescent="0.2">
      <c r="A5" s="4" t="s">
        <v>22</v>
      </c>
      <c r="B5" s="34">
        <v>999999</v>
      </c>
      <c r="C5" s="37"/>
      <c r="D5" s="37"/>
      <c r="E5" s="24">
        <v>2</v>
      </c>
      <c r="F5" s="25">
        <v>1</v>
      </c>
      <c r="G5" s="26">
        <v>3</v>
      </c>
    </row>
    <row r="6" spans="1:8" x14ac:dyDescent="0.2">
      <c r="A6" s="4" t="s">
        <v>23</v>
      </c>
      <c r="B6" s="34"/>
      <c r="C6" s="37"/>
      <c r="D6" s="37"/>
    </row>
    <row r="7" spans="1:8" x14ac:dyDescent="0.2">
      <c r="A7" s="7" t="s">
        <v>24</v>
      </c>
      <c r="B7" s="36" t="s">
        <v>25</v>
      </c>
      <c r="C7" s="39"/>
      <c r="D7" s="39"/>
    </row>
    <row r="10" spans="1:8" s="30" customFormat="1" ht="25.5" customHeight="1" x14ac:dyDescent="0.2">
      <c r="A10" s="27" t="s">
        <v>0</v>
      </c>
      <c r="B10" s="28" t="s">
        <v>1</v>
      </c>
      <c r="C10" s="49" t="s">
        <v>36</v>
      </c>
      <c r="D10" s="49" t="s">
        <v>35</v>
      </c>
      <c r="E10" s="28" t="s">
        <v>37</v>
      </c>
      <c r="F10" s="28" t="s">
        <v>26</v>
      </c>
      <c r="G10" s="28" t="s">
        <v>27</v>
      </c>
      <c r="H10" s="29" t="s">
        <v>28</v>
      </c>
    </row>
    <row r="11" spans="1:8" x14ac:dyDescent="0.2">
      <c r="A11" s="11">
        <v>1</v>
      </c>
      <c r="B11" s="43" t="str">
        <f>VLOOKUP(A11,Produit!$A$2:$F$8,2,0)</f>
        <v>Banane</v>
      </c>
      <c r="C11" s="41" t="str">
        <f>VLOOKUP(A11,Produit!$A$2:$F$8,3,0)</f>
        <v>F</v>
      </c>
      <c r="D11" s="41">
        <f>HLOOKUP(C11,$E$4:$G$5,2,0)</f>
        <v>2</v>
      </c>
      <c r="E11" s="20">
        <v>3</v>
      </c>
      <c r="F11" s="44">
        <f>VLOOKUP(A:A,Produit!A$2:F$8,D:D+3,0)</f>
        <v>1.49</v>
      </c>
      <c r="G11" s="1">
        <f>F11*0.2</f>
        <v>0.29799999999999999</v>
      </c>
      <c r="H11" s="48">
        <f>(G11+F11)*E11</f>
        <v>5.3639999999999999</v>
      </c>
    </row>
    <row r="12" spans="1:8" x14ac:dyDescent="0.2">
      <c r="A12" s="11">
        <v>5</v>
      </c>
      <c r="B12" s="43" t="str">
        <f>VLOOKUP(A12,Produit!$A$2:$F$8,2,0)</f>
        <v>courge</v>
      </c>
      <c r="C12" s="41" t="str">
        <f>VLOOKUP(A12,Produit!$A$2:$F$8,3,0)</f>
        <v>L</v>
      </c>
      <c r="D12" s="41">
        <f t="shared" ref="D12:D14" si="0">HLOOKUP(C12,$E$4:$G$5,2,0)</f>
        <v>1</v>
      </c>
      <c r="E12" s="20">
        <v>6</v>
      </c>
      <c r="F12" s="44">
        <f>VLOOKUP(A:A,Produit!A$2:F$8,D:D+3,0)</f>
        <v>1.6</v>
      </c>
      <c r="G12" s="1">
        <f>F12*0.2</f>
        <v>0.32000000000000006</v>
      </c>
      <c r="H12" s="48">
        <f>(G12+F12)*E12</f>
        <v>11.520000000000001</v>
      </c>
    </row>
    <row r="13" spans="1:8" x14ac:dyDescent="0.2">
      <c r="A13" s="11">
        <v>4</v>
      </c>
      <c r="B13" s="43" t="str">
        <f>VLOOKUP(A13,Produit!$A$2:$F$8,2,0)</f>
        <v>Courgette</v>
      </c>
      <c r="C13" s="41" t="str">
        <f>VLOOKUP(A13,Produit!$A$2:$F$8,3,0)</f>
        <v>L</v>
      </c>
      <c r="D13" s="41">
        <f t="shared" si="0"/>
        <v>1</v>
      </c>
      <c r="E13" s="20">
        <v>2</v>
      </c>
      <c r="F13" s="44">
        <f>VLOOKUP(A:A,Produit!A$2:F$8,D:D+3,0)</f>
        <v>2</v>
      </c>
      <c r="G13" s="1">
        <f>F13*0.2</f>
        <v>0.4</v>
      </c>
      <c r="H13" s="48">
        <f>(G13+F13)*E13</f>
        <v>4.8</v>
      </c>
    </row>
    <row r="14" spans="1:8" x14ac:dyDescent="0.2">
      <c r="A14" s="11">
        <v>6</v>
      </c>
      <c r="B14" s="43" t="str">
        <f>VLOOKUP(A14,Produit!$A$2:$F$8,2,0)</f>
        <v>Calamar</v>
      </c>
      <c r="C14" s="41" t="str">
        <f>VLOOKUP(A14,Produit!$A$2:$F$8,3,0)</f>
        <v>S</v>
      </c>
      <c r="D14" s="41">
        <f t="shared" si="0"/>
        <v>3</v>
      </c>
      <c r="E14" s="20">
        <v>4</v>
      </c>
      <c r="F14" s="44">
        <f>VLOOKUP(A:A,Produit!A$2:F$8,D:D+3,0)</f>
        <v>2.2000000000000002</v>
      </c>
      <c r="G14" s="1">
        <f>F14*0.2</f>
        <v>0.44000000000000006</v>
      </c>
      <c r="H14" s="48">
        <f>(G14+F14)*E14</f>
        <v>10.56</v>
      </c>
    </row>
    <row r="15" spans="1:8" x14ac:dyDescent="0.2">
      <c r="A15" s="4"/>
      <c r="H15" s="6"/>
    </row>
    <row r="16" spans="1:8" x14ac:dyDescent="0.2">
      <c r="A16" s="7"/>
      <c r="B16" s="8"/>
      <c r="C16" s="42"/>
      <c r="D16" s="42"/>
      <c r="E16" s="8"/>
      <c r="F16" s="8"/>
      <c r="G16" s="8"/>
      <c r="H16" s="9"/>
    </row>
    <row r="18" spans="5:6" x14ac:dyDescent="0.2">
      <c r="E18" s="10" t="s">
        <v>29</v>
      </c>
      <c r="F18" s="13">
        <f>F20-F19</f>
        <v>5.3739999999999988</v>
      </c>
    </row>
    <row r="19" spans="5:6" x14ac:dyDescent="0.2">
      <c r="E19" s="14" t="s">
        <v>27</v>
      </c>
      <c r="F19" s="12">
        <f>F20/1.2</f>
        <v>26.87</v>
      </c>
    </row>
    <row r="20" spans="5:6" x14ac:dyDescent="0.2">
      <c r="E20" s="15" t="s">
        <v>30</v>
      </c>
      <c r="F20" s="16">
        <f>SUM(H11:H14)</f>
        <v>32.244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Produit</vt:lpstr>
      <vt:lpstr>Facture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cp:revision>15</cp:revision>
  <dcterms:created xsi:type="dcterms:W3CDTF">2016-02-20T17:54:58Z</dcterms:created>
  <dcterms:modified xsi:type="dcterms:W3CDTF">1980-01-03T17:39:56Z</dcterms:modified>
  <dc:language>fr-FR</dc:language>
</cp:coreProperties>
</file>