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Guy\Docs\Dropbox\échange\"/>
    </mc:Choice>
  </mc:AlternateContent>
  <bookViews>
    <workbookView xWindow="0" yWindow="0" windowWidth="20865" windowHeight="9405" tabRatio="523" activeTab="3"/>
  </bookViews>
  <sheets>
    <sheet name="Récap" sheetId="1" r:id="rId1"/>
    <sheet name="Agence" sheetId="4" r:id="rId2"/>
    <sheet name="Activité" sheetId="3" r:id="rId3"/>
    <sheet name="Coaches" sheetId="2" r:id="rId4"/>
    <sheet name="Lieu" sheetId="8" r:id="rId5"/>
    <sheet name="Date" sheetId="6" r:id="rId6"/>
    <sheet name="Horaire" sheetId="5" r:id="rId7"/>
    <sheet name="Autres" sheetId="7" r:id="rId8"/>
    <sheet name="Feuil3" sheetId="9" r:id="rId9"/>
  </sheets>
  <definedNames>
    <definedName name="_xlnm._FilterDatabase" localSheetId="2" hidden="1">Activité!$A$1:$B$21</definedName>
    <definedName name="_xlnm._FilterDatabase" localSheetId="1" hidden="1">Agence!$A$1:$B$44</definedName>
    <definedName name="_xlnm._FilterDatabase" localSheetId="3" hidden="1">Coaches!$A$1:$B$26</definedName>
    <definedName name="_xlnm._FilterDatabase" localSheetId="4" hidden="1">Lieu!$A$1:$B$28</definedName>
    <definedName name="_xlnm._FilterDatabase" localSheetId="0" hidden="1">Récap!$A$3:$AK$39</definedName>
    <definedName name="Activité">Récap!$J$3:$K$102</definedName>
    <definedName name="Agence">Récap!$G$3:$G$102</definedName>
    <definedName name="coach">OFFSET(Coaches!$A$2,,,COUNTA(Coaches!$A:$A),1)</definedName>
    <definedName name="Coaches">OFFSET(Récap!$B$3,,,COUNTA(Récap!$B:$B),COUNTA(Récap!$3:$3)-1)</definedName>
    <definedName name="Lieu">Récap!$F$3:$F$102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3" i="1" l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4" i="1"/>
  <c r="N25" i="1"/>
  <c r="N24" i="1"/>
  <c r="N35" i="1"/>
  <c r="M2" i="1"/>
  <c r="M1" i="1"/>
  <c r="AH6" i="1"/>
  <c r="AI14" i="1"/>
  <c r="AJ14" i="1"/>
  <c r="AI5" i="1"/>
  <c r="AJ5" i="1"/>
  <c r="AI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6" i="1"/>
  <c r="AJ36" i="1"/>
  <c r="AI37" i="1"/>
  <c r="AJ37" i="1"/>
  <c r="AI38" i="1"/>
  <c r="AJ38" i="1"/>
  <c r="AI4" i="1"/>
  <c r="AJ4" i="1"/>
  <c r="B2" i="3"/>
  <c r="AJ6" i="1"/>
  <c r="B3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2" i="8"/>
  <c r="B4" i="8"/>
  <c r="B7" i="8"/>
  <c r="B2" i="8"/>
  <c r="B14" i="8"/>
  <c r="B13" i="8"/>
  <c r="B11" i="8"/>
  <c r="B10" i="8"/>
  <c r="B9" i="8"/>
  <c r="B8" i="8"/>
  <c r="B6" i="8"/>
  <c r="B5" i="8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6" i="1"/>
  <c r="N27" i="1"/>
  <c r="N28" i="1"/>
  <c r="N29" i="1"/>
  <c r="N30" i="1"/>
  <c r="N31" i="1"/>
  <c r="N32" i="1"/>
  <c r="N33" i="1"/>
  <c r="N34" i="1"/>
  <c r="N36" i="1"/>
  <c r="N37" i="1"/>
  <c r="N38" i="1"/>
  <c r="B1" i="1"/>
  <c r="B2" i="1"/>
  <c r="F1" i="1"/>
  <c r="H1" i="1"/>
  <c r="B3" i="2"/>
  <c r="B4" i="2"/>
  <c r="B5" i="2"/>
  <c r="B6" i="2"/>
  <c r="B2" i="2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5" i="4"/>
  <c r="B36" i="4"/>
  <c r="B37" i="4"/>
  <c r="B38" i="4"/>
  <c r="B39" i="4"/>
  <c r="B40" i="4"/>
  <c r="B41" i="4"/>
  <c r="B42" i="4"/>
  <c r="B43" i="4"/>
  <c r="B44" i="4"/>
  <c r="B34" i="4"/>
  <c r="B2" i="4"/>
  <c r="D1" i="4"/>
  <c r="D1" i="2"/>
  <c r="D1" i="3"/>
</calcChain>
</file>

<file path=xl/sharedStrings.xml><?xml version="1.0" encoding="utf-8"?>
<sst xmlns="http://schemas.openxmlformats.org/spreadsheetml/2006/main" count="366" uniqueCount="125">
  <si>
    <t>Date</t>
  </si>
  <si>
    <t>Agence</t>
  </si>
  <si>
    <t>Lieu</t>
  </si>
  <si>
    <t>Nbre Pax</t>
  </si>
  <si>
    <t>Horaire Début</t>
  </si>
  <si>
    <t>Horaire Fin</t>
  </si>
  <si>
    <t>Coach 1</t>
  </si>
  <si>
    <t>Coach 2</t>
  </si>
  <si>
    <t>Coach 3</t>
  </si>
  <si>
    <t>Coach 4</t>
  </si>
  <si>
    <t>Coach 5</t>
  </si>
  <si>
    <t>Coach 6</t>
  </si>
  <si>
    <t>Sandro</t>
  </si>
  <si>
    <t>Grizzly</t>
  </si>
  <si>
    <t>Olivier</t>
  </si>
  <si>
    <t>Aurelie</t>
  </si>
  <si>
    <t>Marlene</t>
  </si>
  <si>
    <t>Sébastien L</t>
  </si>
  <si>
    <t>Sidi</t>
  </si>
  <si>
    <t>Soane</t>
  </si>
  <si>
    <t>AUTRES</t>
  </si>
  <si>
    <t>BATUCADA</t>
  </si>
  <si>
    <t>BODY PERC</t>
  </si>
  <si>
    <t>BOOM WHAKERS</t>
  </si>
  <si>
    <t>CALYPSO</t>
  </si>
  <si>
    <t>CHORUS</t>
  </si>
  <si>
    <t xml:space="preserve">COUNTRY </t>
  </si>
  <si>
    <t>CUP SONG</t>
  </si>
  <si>
    <t>DJEMBE</t>
  </si>
  <si>
    <t>FLASH MOB</t>
  </si>
  <si>
    <t>GUM BOOTS</t>
  </si>
  <si>
    <t>HAKA</t>
  </si>
  <si>
    <t>MUSIC CLIP</t>
  </si>
  <si>
    <t>PERCU CORPO</t>
  </si>
  <si>
    <t>SING STUDIO</t>
  </si>
  <si>
    <t>SYMPHO ROCK</t>
  </si>
  <si>
    <t>TAP TAP</t>
  </si>
  <si>
    <t>URBAN</t>
  </si>
  <si>
    <t>VIDEO</t>
  </si>
  <si>
    <t>ADI GARDINER</t>
  </si>
  <si>
    <t>AUBERT &amp; DUVAL</t>
  </si>
  <si>
    <t>AZOKA</t>
  </si>
  <si>
    <t>BEA CONCEPTION</t>
  </si>
  <si>
    <t>CBR</t>
  </si>
  <si>
    <t>CFAO</t>
  </si>
  <si>
    <t>COM A L'ECRAN</t>
  </si>
  <si>
    <t>COVEA</t>
  </si>
  <si>
    <t>EDIFIA</t>
  </si>
  <si>
    <t>VOCAL COACHING</t>
  </si>
  <si>
    <t>Coach 7</t>
  </si>
  <si>
    <t>Coach 8</t>
  </si>
  <si>
    <t>MILAN</t>
  </si>
  <si>
    <t>Kevon</t>
  </si>
  <si>
    <t>Le MANS</t>
  </si>
  <si>
    <t>PROVINS</t>
  </si>
  <si>
    <t>Ville</t>
  </si>
  <si>
    <t>Client Final</t>
  </si>
  <si>
    <t>Atlantic</t>
  </si>
  <si>
    <t>Business Village</t>
  </si>
  <si>
    <t>presqu'ile de Giens</t>
  </si>
  <si>
    <t>HAUTE SAVOIE</t>
  </si>
  <si>
    <t>MARLY LE ROI</t>
  </si>
  <si>
    <t>PARIS 15</t>
  </si>
  <si>
    <t>VINCENNES</t>
  </si>
  <si>
    <t>Chesnaie du Roi</t>
  </si>
  <si>
    <t>PARIS</t>
  </si>
  <si>
    <t>Bakary</t>
  </si>
  <si>
    <t>Junior</t>
  </si>
  <si>
    <t>VAL EUROPE (77)</t>
  </si>
  <si>
    <t>Romain</t>
  </si>
  <si>
    <t>Luxembourg</t>
  </si>
  <si>
    <t>???</t>
  </si>
  <si>
    <t xml:space="preserve">Domaine de Rebetz </t>
  </si>
  <si>
    <t>MEUDON</t>
  </si>
  <si>
    <t>ECQUEVILLY</t>
  </si>
  <si>
    <t>Châteauform</t>
  </si>
  <si>
    <t>Ambassade de Nouvelle Z</t>
  </si>
  <si>
    <t>Issy les moulineaux</t>
  </si>
  <si>
    <t>siège BNP Paribas</t>
  </si>
  <si>
    <t xml:space="preserve">Cécile </t>
  </si>
  <si>
    <t>Rosalie H</t>
  </si>
  <si>
    <t>Alain R</t>
  </si>
  <si>
    <t>Paris</t>
  </si>
  <si>
    <t>Domaine de Frémigny</t>
  </si>
  <si>
    <t>Validé</t>
  </si>
  <si>
    <t>oui</t>
  </si>
  <si>
    <t>non</t>
  </si>
  <si>
    <t>Nbre Date Validée</t>
  </si>
  <si>
    <t>Nbre Date Non Validée</t>
  </si>
  <si>
    <t>Paie</t>
  </si>
  <si>
    <t>Chef de Projet</t>
  </si>
  <si>
    <t>Vidéo</t>
  </si>
  <si>
    <t>Prix par Pax</t>
  </si>
  <si>
    <t>Total  Date</t>
  </si>
  <si>
    <t>Nbre</t>
  </si>
  <si>
    <t>Total</t>
  </si>
  <si>
    <t>Coach</t>
  </si>
  <si>
    <t>Nbre Dates</t>
  </si>
  <si>
    <t>Commentaires</t>
  </si>
  <si>
    <t>Chalet des Iles</t>
  </si>
  <si>
    <t>Activité 1</t>
  </si>
  <si>
    <t>Activité 2</t>
  </si>
  <si>
    <t>AGENCE</t>
  </si>
  <si>
    <t>Total €</t>
  </si>
  <si>
    <t>Marge</t>
  </si>
  <si>
    <t>Cout Transport</t>
  </si>
  <si>
    <t>Cout Autre</t>
  </si>
  <si>
    <t>Cout Paie</t>
  </si>
  <si>
    <t>Date Annulée - Facturéé à 100%</t>
  </si>
  <si>
    <t>Prix HT</t>
  </si>
  <si>
    <t>GOUVIEUX CHANTILLY</t>
  </si>
  <si>
    <t>CA HT</t>
  </si>
  <si>
    <t>CA TTC</t>
  </si>
  <si>
    <t>Pauline</t>
  </si>
  <si>
    <t>Annulée</t>
  </si>
  <si>
    <t>Paris 13</t>
  </si>
  <si>
    <t>3 Coaches à définir</t>
  </si>
  <si>
    <t>DATE ANNULEE - Facturée à 50% (Total 3.100€ HT)</t>
  </si>
  <si>
    <t xml:space="preserve">Les Erables </t>
  </si>
  <si>
    <t>FORGES LES EAUX</t>
  </si>
  <si>
    <t>2 Coaches à définir</t>
  </si>
  <si>
    <t>SONO FOURNIE (800€) &amp;  1 VIDEO Pauline (vendue 1200€)</t>
  </si>
  <si>
    <t>a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</si>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</sst>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h:mm;@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1" tint="0.249977111117893"/>
      </patternFill>
    </fill>
    <fill>
      <patternFill patternType="solid">
        <fgColor rgb="FF54DC7E"/>
        <bgColor indexed="64"/>
      </patternFill>
    </fill>
    <fill>
      <patternFill patternType="solid">
        <fgColor rgb="FFF26B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20" fontId="0" fillId="0" borderId="0" xfId="0" applyNumberFormat="1"/>
    <xf numFmtId="14" fontId="0" fillId="0" borderId="0" xfId="0" applyNumberFormat="1"/>
    <xf numFmtId="0" fontId="0" fillId="0" borderId="0" xfId="0" applyBorder="1"/>
    <xf numFmtId="164" fontId="0" fillId="0" borderId="0" xfId="0" applyNumberFormat="1"/>
    <xf numFmtId="0" fontId="5" fillId="3" borderId="0" xfId="0" applyFont="1" applyFill="1"/>
    <xf numFmtId="164" fontId="5" fillId="4" borderId="1" xfId="0" applyNumberFormat="1" applyFont="1" applyFill="1" applyBorder="1"/>
    <xf numFmtId="164" fontId="5" fillId="4" borderId="3" xfId="0" applyNumberFormat="1" applyFont="1" applyFill="1" applyBorder="1"/>
    <xf numFmtId="0" fontId="0" fillId="0" borderId="3" xfId="0" applyBorder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Fill="1" applyBorder="1"/>
    <xf numFmtId="0" fontId="7" fillId="0" borderId="0" xfId="0" applyFont="1"/>
    <xf numFmtId="165" fontId="7" fillId="0" borderId="1" xfId="0" applyNumberFormat="1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0" fillId="0" borderId="2" xfId="0" applyBorder="1"/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0" borderId="0" xfId="0" applyFont="1"/>
    <xf numFmtId="3" fontId="8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64" fontId="9" fillId="0" borderId="0" xfId="0" applyNumberFormat="1" applyFont="1"/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3">
    <dxf>
      <fill>
        <patternFill>
          <bgColor rgb="FFA162D0"/>
        </patternFill>
      </fill>
    </dxf>
    <dxf>
      <fill>
        <patternFill>
          <bgColor rgb="FFF26B50"/>
        </patternFill>
      </fill>
    </dxf>
    <dxf>
      <fill>
        <patternFill>
          <bgColor rgb="FF54DC7E"/>
        </patternFill>
      </fill>
    </dxf>
  </dxfs>
  <tableStyles count="0" defaultTableStyle="TableStyleMedium2" defaultPivotStyle="PivotStyleLight16"/>
  <colors>
    <mruColors>
      <color rgb="FF54DC7E"/>
      <color rgb="FFF26B50"/>
      <color rgb="FFA162D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T102"/>
  <sheetViews>
    <sheetView zoomScale="60" zoomScaleNormal="60" zoomScalePageLayoutView="75" workbookViewId="0">
      <pane xSplit="14" ySplit="3" topLeftCell="O4" activePane="bottomRight" state="frozen"/>
      <selection pane="topRight" activeCell="M1" sqref="M1"/>
      <selection pane="bottomLeft" activeCell="A5" sqref="A5"/>
      <selection pane="bottomRight" activeCell="AC4" sqref="AC4"/>
    </sheetView>
  </sheetViews>
  <sheetFormatPr baseColWidth="10" defaultRowHeight="15" outlineLevelCol="1" x14ac:dyDescent="0.25"/>
  <cols>
    <col min="1" max="1" width="14.7109375" customWidth="1"/>
    <col min="2" max="2" width="30.7109375" style="21" customWidth="1"/>
    <col min="3" max="3" width="11.140625" customWidth="1"/>
    <col min="4" max="4" width="9.7109375" customWidth="1"/>
    <col min="5" max="5" width="25" customWidth="1"/>
    <col min="6" max="6" width="18.28515625" customWidth="1"/>
    <col min="7" max="7" width="26.7109375" customWidth="1"/>
    <col min="8" max="8" width="19.42578125" customWidth="1"/>
    <col min="9" max="9" width="20" customWidth="1"/>
    <col min="10" max="10" width="19.140625" customWidth="1"/>
    <col min="11" max="11" width="19.140625" customWidth="1" outlineLevel="1"/>
    <col min="12" max="12" width="11" customWidth="1"/>
    <col min="13" max="13" width="13.7109375" style="5" customWidth="1"/>
    <col min="14" max="14" width="11" customWidth="1"/>
    <col min="15" max="15" width="20.140625" customWidth="1" outlineLevel="1"/>
    <col min="16" max="16" width="13.7109375" style="5" customWidth="1" outlineLevel="1"/>
    <col min="17" max="17" width="21.140625" customWidth="1" outlineLevel="1"/>
    <col min="18" max="18" width="13.7109375" style="5" customWidth="1" outlineLevel="1"/>
    <col min="19" max="19" width="15" customWidth="1" outlineLevel="1"/>
    <col min="20" max="20" width="13.7109375" style="5" customWidth="1" outlineLevel="1"/>
    <col min="21" max="21" width="11.42578125" customWidth="1" outlineLevel="1"/>
    <col min="22" max="22" width="13.7109375" style="5" customWidth="1" outlineLevel="1"/>
    <col min="23" max="23" width="11.42578125" customWidth="1" outlineLevel="1"/>
    <col min="24" max="24" width="13.7109375" style="5" customWidth="1" outlineLevel="1"/>
    <col min="25" max="25" width="13.7109375" customWidth="1" outlineLevel="1"/>
    <col min="26" max="26" width="13.7109375" style="5" customWidth="1" outlineLevel="1"/>
    <col min="27" max="27" width="13.7109375" customWidth="1" outlineLevel="1"/>
    <col min="28" max="28" width="13.7109375" style="5" customWidth="1" outlineLevel="1"/>
    <col min="29" max="29" width="13.7109375" customWidth="1" outlineLevel="1"/>
    <col min="30" max="31" width="13.7109375" style="5" customWidth="1" outlineLevel="1"/>
    <col min="32" max="32" width="11.42578125" customWidth="1"/>
    <col min="33" max="33" width="13.7109375" style="5" hidden="1" customWidth="1" outlineLevel="1"/>
    <col min="34" max="35" width="12.7109375" style="5" hidden="1" customWidth="1" outlineLevel="1"/>
    <col min="36" max="36" width="13.7109375" style="5" hidden="1" customWidth="1" outlineLevel="1"/>
    <col min="37" max="37" width="72.140625" customWidth="1" collapsed="1"/>
  </cols>
  <sheetData>
    <row r="1" spans="1:72" ht="42" x14ac:dyDescent="0.35">
      <c r="A1" s="22" t="s">
        <v>87</v>
      </c>
      <c r="B1" s="23">
        <f>SUMPRODUCT(COUNTIF(A3:A100,"oui"))</f>
        <v>27</v>
      </c>
      <c r="C1" s="24"/>
      <c r="D1" s="24"/>
      <c r="E1" s="22" t="s">
        <v>93</v>
      </c>
      <c r="F1" s="22">
        <f>B1+B2</f>
        <v>32</v>
      </c>
      <c r="G1" s="22" t="s">
        <v>3</v>
      </c>
      <c r="H1" s="25">
        <f>SUM(L4:L102)</f>
        <v>3799</v>
      </c>
      <c r="I1" s="24"/>
      <c r="J1" s="24"/>
      <c r="K1" s="24"/>
      <c r="L1" s="23" t="s">
        <v>112</v>
      </c>
      <c r="M1" s="26">
        <f>(M2*N1)+M2</f>
        <v>0</v>
      </c>
      <c r="N1" s="27">
        <v>0.2</v>
      </c>
      <c r="O1" s="24"/>
      <c r="P1" s="28"/>
      <c r="Q1" s="24"/>
      <c r="R1" s="28"/>
      <c r="S1" s="24"/>
      <c r="T1" s="28"/>
      <c r="U1" s="24"/>
      <c r="V1" s="28"/>
      <c r="W1" s="24"/>
      <c r="X1" s="28"/>
      <c r="Y1" s="24"/>
      <c r="Z1" s="28"/>
      <c r="AA1" s="24"/>
      <c r="AB1" s="28"/>
      <c r="AC1" s="24"/>
      <c r="AD1" s="28"/>
      <c r="AE1" s="28"/>
      <c r="AF1" s="24"/>
      <c r="AG1" s="28"/>
      <c r="AH1" s="28"/>
      <c r="AI1" s="28"/>
      <c r="AJ1" s="28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</row>
    <row r="2" spans="1:72" ht="56.45" customHeight="1" x14ac:dyDescent="0.35">
      <c r="A2" s="29" t="s">
        <v>88</v>
      </c>
      <c r="B2" s="30">
        <f>SUMPRODUCT(COUNTIF(A3:A101,"non"))</f>
        <v>5</v>
      </c>
      <c r="C2" s="24"/>
      <c r="D2" s="24"/>
      <c r="E2" s="24"/>
      <c r="F2" s="24"/>
      <c r="G2" s="24"/>
      <c r="H2" s="24"/>
      <c r="I2" s="24"/>
      <c r="J2" s="24"/>
      <c r="K2" s="31"/>
      <c r="L2" s="23" t="s">
        <v>111</v>
      </c>
      <c r="M2" s="26">
        <f>SUM(M4:M102)</f>
        <v>0</v>
      </c>
      <c r="N2" s="24"/>
      <c r="O2" s="24"/>
      <c r="P2" s="28"/>
      <c r="Q2" s="24"/>
      <c r="R2" s="28"/>
      <c r="S2" s="24"/>
      <c r="T2" s="28"/>
      <c r="U2" s="24"/>
      <c r="V2" s="28"/>
      <c r="W2" s="24"/>
      <c r="X2" s="28"/>
      <c r="Y2" s="24"/>
      <c r="Z2" s="28"/>
      <c r="AA2" s="24"/>
      <c r="AB2" s="28"/>
      <c r="AC2" s="24"/>
      <c r="AD2" s="28"/>
      <c r="AE2" s="28"/>
      <c r="AF2" s="24"/>
      <c r="AG2" s="28"/>
      <c r="AH2" s="28"/>
      <c r="AI2" s="28"/>
      <c r="AJ2" s="28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</row>
    <row r="3" spans="1:72" s="41" customFormat="1" ht="84" x14ac:dyDescent="0.25">
      <c r="A3" s="32" t="s">
        <v>84</v>
      </c>
      <c r="B3" s="32" t="s">
        <v>0</v>
      </c>
      <c r="C3" s="32" t="s">
        <v>4</v>
      </c>
      <c r="D3" s="32" t="s">
        <v>5</v>
      </c>
      <c r="E3" s="32" t="s">
        <v>55</v>
      </c>
      <c r="F3" s="32" t="s">
        <v>2</v>
      </c>
      <c r="G3" s="32" t="s">
        <v>1</v>
      </c>
      <c r="H3" s="32" t="s">
        <v>90</v>
      </c>
      <c r="I3" s="32" t="s">
        <v>56</v>
      </c>
      <c r="J3" s="32" t="s">
        <v>100</v>
      </c>
      <c r="K3" s="32" t="s">
        <v>101</v>
      </c>
      <c r="L3" s="32" t="s">
        <v>3</v>
      </c>
      <c r="M3" s="33" t="s">
        <v>109</v>
      </c>
      <c r="N3" s="32" t="s">
        <v>92</v>
      </c>
      <c r="O3" s="32" t="s">
        <v>6</v>
      </c>
      <c r="P3" s="33" t="s">
        <v>89</v>
      </c>
      <c r="Q3" s="32" t="s">
        <v>7</v>
      </c>
      <c r="R3" s="33" t="s">
        <v>89</v>
      </c>
      <c r="S3" s="32" t="s">
        <v>8</v>
      </c>
      <c r="T3" s="33" t="s">
        <v>89</v>
      </c>
      <c r="U3" s="32" t="s">
        <v>9</v>
      </c>
      <c r="V3" s="33" t="s">
        <v>89</v>
      </c>
      <c r="W3" s="32" t="s">
        <v>10</v>
      </c>
      <c r="X3" s="33" t="s">
        <v>89</v>
      </c>
      <c r="Y3" s="32" t="s">
        <v>11</v>
      </c>
      <c r="Z3" s="33" t="s">
        <v>89</v>
      </c>
      <c r="AA3" s="32" t="s">
        <v>49</v>
      </c>
      <c r="AB3" s="33" t="s">
        <v>89</v>
      </c>
      <c r="AC3" s="32" t="s">
        <v>50</v>
      </c>
      <c r="AD3" s="33" t="s">
        <v>89</v>
      </c>
      <c r="AE3" s="33" t="s">
        <v>107</v>
      </c>
      <c r="AF3" s="32" t="s">
        <v>91</v>
      </c>
      <c r="AG3" s="33" t="s">
        <v>105</v>
      </c>
      <c r="AH3" s="33" t="s">
        <v>106</v>
      </c>
      <c r="AI3" s="33" t="s">
        <v>103</v>
      </c>
      <c r="AJ3" s="33" t="s">
        <v>104</v>
      </c>
      <c r="AK3" s="32" t="s">
        <v>98</v>
      </c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</row>
    <row r="4" spans="1:72" ht="21" x14ac:dyDescent="0.35">
      <c r="A4" s="34" t="s">
        <v>85</v>
      </c>
      <c r="B4" s="35">
        <v>42522</v>
      </c>
      <c r="C4" s="36">
        <v>0.75</v>
      </c>
      <c r="D4" s="36">
        <v>0.83333333333333304</v>
      </c>
      <c r="E4" s="37" t="s">
        <v>51</v>
      </c>
      <c r="F4" s="37"/>
      <c r="G4" s="37"/>
      <c r="H4" s="37"/>
      <c r="I4" s="37" t="s">
        <v>122</v>
      </c>
      <c r="J4" s="37" t="s">
        <v>21</v>
      </c>
      <c r="K4" s="37"/>
      <c r="L4" s="37">
        <v>45</v>
      </c>
      <c r="M4" s="38"/>
      <c r="N4" s="38">
        <f t="shared" ref="N4:N22" si="0">M4/L4</f>
        <v>0</v>
      </c>
      <c r="O4" s="37" t="s">
        <v>81</v>
      </c>
      <c r="P4" s="38">
        <v>350</v>
      </c>
      <c r="Q4" s="37" t="s">
        <v>14</v>
      </c>
      <c r="R4" s="38">
        <v>350</v>
      </c>
      <c r="S4" s="37"/>
      <c r="T4" s="38"/>
      <c r="U4" s="37"/>
      <c r="V4" s="38"/>
      <c r="W4" s="37"/>
      <c r="X4" s="38"/>
      <c r="Y4" s="37"/>
      <c r="Z4" s="38"/>
      <c r="AA4" s="37"/>
      <c r="AB4" s="38"/>
      <c r="AC4" s="37"/>
      <c r="AD4" s="38"/>
      <c r="AE4" s="38">
        <f>(AD4+AB4+Z4+X4+V4+T4+R4+P4)*2</f>
        <v>1400</v>
      </c>
      <c r="AF4" s="37"/>
      <c r="AG4" s="38"/>
      <c r="AH4" s="38"/>
      <c r="AI4" s="38">
        <f t="shared" ref="AI4:AI22" si="1">SUM(AE4:AH4)</f>
        <v>1400</v>
      </c>
      <c r="AJ4" s="38">
        <f t="shared" ref="AJ4:AJ22" si="2">M4-AI4</f>
        <v>-1400</v>
      </c>
      <c r="AK4" s="37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</row>
    <row r="5" spans="1:72" ht="21" x14ac:dyDescent="0.35">
      <c r="A5" s="34" t="s">
        <v>114</v>
      </c>
      <c r="B5" s="35">
        <v>42523</v>
      </c>
      <c r="C5" s="36">
        <v>0.58333333333333304</v>
      </c>
      <c r="D5" s="36">
        <v>0.66666666666666696</v>
      </c>
      <c r="E5" s="37" t="s">
        <v>53</v>
      </c>
      <c r="F5" s="37" t="s">
        <v>57</v>
      </c>
      <c r="G5" s="37"/>
      <c r="H5" s="37"/>
      <c r="I5" s="37" t="s">
        <v>123</v>
      </c>
      <c r="J5" s="37" t="s">
        <v>48</v>
      </c>
      <c r="K5" s="37"/>
      <c r="L5" s="37">
        <v>180</v>
      </c>
      <c r="M5" s="38"/>
      <c r="N5" s="38">
        <f t="shared" si="0"/>
        <v>0</v>
      </c>
      <c r="O5" s="37"/>
      <c r="P5" s="38"/>
      <c r="Q5" s="37"/>
      <c r="R5" s="38"/>
      <c r="S5" s="37" t="s">
        <v>52</v>
      </c>
      <c r="T5" s="38"/>
      <c r="U5" s="37"/>
      <c r="V5" s="38"/>
      <c r="W5" s="37"/>
      <c r="X5" s="38"/>
      <c r="Y5" s="37"/>
      <c r="Z5" s="38"/>
      <c r="AA5" s="37"/>
      <c r="AB5" s="38"/>
      <c r="AC5" s="37"/>
      <c r="AD5" s="38"/>
      <c r="AE5" s="38">
        <f t="shared" ref="AE5:AE38" si="3">(AD5+AB5+Z5+X5+V5+T5+R5+P5)*2</f>
        <v>0</v>
      </c>
      <c r="AF5" s="37"/>
      <c r="AG5" s="38"/>
      <c r="AH5" s="38"/>
      <c r="AI5" s="38">
        <f t="shared" si="1"/>
        <v>0</v>
      </c>
      <c r="AJ5" s="38">
        <f t="shared" si="2"/>
        <v>0</v>
      </c>
      <c r="AK5" s="37" t="s">
        <v>117</v>
      </c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</row>
    <row r="6" spans="1:72" ht="21" x14ac:dyDescent="0.35">
      <c r="A6" s="34" t="s">
        <v>114</v>
      </c>
      <c r="B6" s="35">
        <v>42524</v>
      </c>
      <c r="C6" s="36">
        <v>0.41666666666666702</v>
      </c>
      <c r="D6" s="36">
        <v>0.5</v>
      </c>
      <c r="E6" s="37" t="s">
        <v>54</v>
      </c>
      <c r="F6" s="37" t="s">
        <v>58</v>
      </c>
      <c r="G6" s="37"/>
      <c r="H6" s="37"/>
      <c r="I6" s="37" t="s">
        <v>124</v>
      </c>
      <c r="J6" s="37" t="s">
        <v>31</v>
      </c>
      <c r="K6" s="37" t="s">
        <v>102</v>
      </c>
      <c r="L6" s="37">
        <v>100</v>
      </c>
      <c r="M6" s="38"/>
      <c r="N6" s="38">
        <f t="shared" si="0"/>
        <v>0</v>
      </c>
      <c r="O6" s="37" t="s">
        <v>14</v>
      </c>
      <c r="P6" s="38">
        <v>500</v>
      </c>
      <c r="Q6" s="37" t="s">
        <v>19</v>
      </c>
      <c r="R6" s="38">
        <v>230</v>
      </c>
      <c r="S6" s="37"/>
      <c r="T6" s="38">
        <v>200</v>
      </c>
      <c r="U6" s="37" t="s">
        <v>12</v>
      </c>
      <c r="V6" s="38">
        <v>230</v>
      </c>
      <c r="W6" s="37" t="s">
        <v>18</v>
      </c>
      <c r="X6" s="38">
        <v>200</v>
      </c>
      <c r="Y6" s="37"/>
      <c r="Z6" s="38"/>
      <c r="AA6" s="37"/>
      <c r="AB6" s="38"/>
      <c r="AC6" s="37"/>
      <c r="AD6" s="38"/>
      <c r="AE6" s="38">
        <f t="shared" si="3"/>
        <v>2720</v>
      </c>
      <c r="AF6" s="37"/>
      <c r="AG6" s="38">
        <v>1800</v>
      </c>
      <c r="AH6" s="38">
        <f>22067+3000+1800+800</f>
        <v>27667</v>
      </c>
      <c r="AI6" s="38">
        <f t="shared" si="1"/>
        <v>32187</v>
      </c>
      <c r="AJ6" s="38">
        <f t="shared" si="2"/>
        <v>-32187</v>
      </c>
      <c r="AK6" s="37" t="s">
        <v>108</v>
      </c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</row>
    <row r="7" spans="1:72" ht="21" x14ac:dyDescent="0.35">
      <c r="A7" s="34" t="s">
        <v>85</v>
      </c>
      <c r="B7" s="35">
        <v>42524</v>
      </c>
      <c r="C7" s="36">
        <v>0.625</v>
      </c>
      <c r="D7" s="36">
        <v>0.66666666666666696</v>
      </c>
      <c r="E7" s="37"/>
      <c r="F7" s="37" t="s">
        <v>59</v>
      </c>
      <c r="G7" s="37"/>
      <c r="H7" s="37"/>
      <c r="I7" s="37" t="s">
        <v>122</v>
      </c>
      <c r="J7" s="37" t="s">
        <v>27</v>
      </c>
      <c r="K7" s="37"/>
      <c r="L7" s="37">
        <v>350</v>
      </c>
      <c r="M7" s="38"/>
      <c r="N7" s="38">
        <f t="shared" si="0"/>
        <v>0</v>
      </c>
      <c r="O7" s="37" t="s">
        <v>81</v>
      </c>
      <c r="P7" s="38">
        <v>300</v>
      </c>
      <c r="Q7" s="37" t="s">
        <v>15</v>
      </c>
      <c r="R7" s="38">
        <v>230</v>
      </c>
      <c r="S7" s="37"/>
      <c r="T7" s="38">
        <v>20</v>
      </c>
      <c r="U7" s="37"/>
      <c r="V7" s="38">
        <v>15</v>
      </c>
      <c r="W7" s="37" t="s">
        <v>16</v>
      </c>
      <c r="X7" s="38">
        <v>20</v>
      </c>
      <c r="Y7" s="37"/>
      <c r="Z7" s="38">
        <v>30</v>
      </c>
      <c r="AA7" s="37"/>
      <c r="AB7" s="38"/>
      <c r="AC7" s="37"/>
      <c r="AD7" s="38"/>
      <c r="AE7" s="38">
        <f t="shared" si="3"/>
        <v>1230</v>
      </c>
      <c r="AF7" s="37"/>
      <c r="AG7" s="38"/>
      <c r="AH7" s="38"/>
      <c r="AI7" s="38">
        <f t="shared" si="1"/>
        <v>1230</v>
      </c>
      <c r="AJ7" s="38">
        <f t="shared" si="2"/>
        <v>-1230</v>
      </c>
      <c r="AK7" s="37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</row>
    <row r="8" spans="1:72" ht="21" x14ac:dyDescent="0.35">
      <c r="A8" s="34" t="s">
        <v>85</v>
      </c>
      <c r="B8" s="35">
        <v>42527</v>
      </c>
      <c r="C8" s="36">
        <v>0.70833333333333304</v>
      </c>
      <c r="D8" s="36">
        <v>0.83333333333333304</v>
      </c>
      <c r="E8" s="37" t="s">
        <v>110</v>
      </c>
      <c r="F8" s="37"/>
      <c r="G8" s="37"/>
      <c r="H8" s="37"/>
      <c r="I8" s="37" t="s">
        <v>123</v>
      </c>
      <c r="J8" s="37" t="s">
        <v>24</v>
      </c>
      <c r="K8" s="37"/>
      <c r="L8" s="37">
        <v>40</v>
      </c>
      <c r="M8" s="38"/>
      <c r="N8" s="38">
        <f t="shared" si="0"/>
        <v>0</v>
      </c>
      <c r="O8" s="37" t="s">
        <v>81</v>
      </c>
      <c r="P8" s="38">
        <v>300</v>
      </c>
      <c r="Q8" s="37" t="s">
        <v>14</v>
      </c>
      <c r="R8" s="38">
        <v>300</v>
      </c>
      <c r="S8" s="37"/>
      <c r="T8" s="38"/>
      <c r="U8" s="37" t="s">
        <v>81</v>
      </c>
      <c r="V8" s="38">
        <v>20</v>
      </c>
      <c r="W8" s="37" t="s">
        <v>67</v>
      </c>
      <c r="X8" s="38">
        <v>10</v>
      </c>
      <c r="Y8" s="37" t="s">
        <v>14</v>
      </c>
      <c r="Z8" s="38">
        <v>20</v>
      </c>
      <c r="AA8" s="37"/>
      <c r="AB8" s="38"/>
      <c r="AC8" s="37"/>
      <c r="AD8" s="38"/>
      <c r="AE8" s="38">
        <f t="shared" si="3"/>
        <v>1300</v>
      </c>
      <c r="AF8" s="37"/>
      <c r="AG8" s="38"/>
      <c r="AH8" s="38"/>
      <c r="AI8" s="38">
        <f t="shared" si="1"/>
        <v>1300</v>
      </c>
      <c r="AJ8" s="38">
        <f t="shared" si="2"/>
        <v>-1300</v>
      </c>
      <c r="AK8" s="37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ht="21" x14ac:dyDescent="0.35">
      <c r="A9" s="34" t="s">
        <v>85</v>
      </c>
      <c r="B9" s="35">
        <v>42528</v>
      </c>
      <c r="C9" s="36"/>
      <c r="D9" s="36"/>
      <c r="E9" s="37" t="s">
        <v>60</v>
      </c>
      <c r="F9" s="37"/>
      <c r="G9" s="37"/>
      <c r="H9" s="37"/>
      <c r="I9" s="37" t="s">
        <v>124</v>
      </c>
      <c r="J9" s="37" t="s">
        <v>21</v>
      </c>
      <c r="K9" s="37"/>
      <c r="L9" s="37">
        <v>60</v>
      </c>
      <c r="M9" s="38"/>
      <c r="N9" s="38">
        <f t="shared" si="0"/>
        <v>0</v>
      </c>
      <c r="O9" s="37" t="s">
        <v>81</v>
      </c>
      <c r="P9" s="38">
        <v>300</v>
      </c>
      <c r="Q9" s="37" t="s">
        <v>14</v>
      </c>
      <c r="R9" s="38">
        <v>300</v>
      </c>
      <c r="S9" s="37"/>
      <c r="T9" s="38"/>
      <c r="U9" s="37"/>
      <c r="V9" s="38"/>
      <c r="W9" s="37"/>
      <c r="X9" s="38"/>
      <c r="Y9" s="37"/>
      <c r="Z9" s="38"/>
      <c r="AA9" s="37"/>
      <c r="AB9" s="38"/>
      <c r="AC9" s="37"/>
      <c r="AD9" s="38"/>
      <c r="AE9" s="38">
        <f t="shared" si="3"/>
        <v>1200</v>
      </c>
      <c r="AF9" s="37"/>
      <c r="AG9" s="38"/>
      <c r="AH9" s="38"/>
      <c r="AI9" s="38">
        <f t="shared" si="1"/>
        <v>1200</v>
      </c>
      <c r="AJ9" s="38">
        <f t="shared" si="2"/>
        <v>-1200</v>
      </c>
      <c r="AK9" s="37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ht="21" x14ac:dyDescent="0.35">
      <c r="A10" s="34" t="s">
        <v>85</v>
      </c>
      <c r="B10" s="35">
        <v>42529</v>
      </c>
      <c r="C10" s="36"/>
      <c r="D10" s="36"/>
      <c r="E10" s="37"/>
      <c r="F10" s="37"/>
      <c r="G10" s="37"/>
      <c r="H10" s="37"/>
      <c r="I10" s="37" t="s">
        <v>122</v>
      </c>
      <c r="J10" s="37" t="s">
        <v>37</v>
      </c>
      <c r="K10" s="37"/>
      <c r="L10" s="37"/>
      <c r="M10" s="38"/>
      <c r="N10" s="38" t="e">
        <f t="shared" si="0"/>
        <v>#DIV/0!</v>
      </c>
      <c r="O10" s="37" t="s">
        <v>14</v>
      </c>
      <c r="P10" s="38">
        <v>350</v>
      </c>
      <c r="Q10" s="37"/>
      <c r="R10" s="38">
        <v>140</v>
      </c>
      <c r="S10" s="37"/>
      <c r="T10" s="38">
        <v>14</v>
      </c>
      <c r="U10" s="37"/>
      <c r="V10" s="38"/>
      <c r="W10" s="37"/>
      <c r="X10" s="38"/>
      <c r="Y10" s="37"/>
      <c r="Z10" s="38"/>
      <c r="AA10" s="37"/>
      <c r="AB10" s="38"/>
      <c r="AC10" s="37"/>
      <c r="AD10" s="38"/>
      <c r="AE10" s="38">
        <f t="shared" si="3"/>
        <v>1008</v>
      </c>
      <c r="AF10" s="37"/>
      <c r="AG10" s="38"/>
      <c r="AH10" s="38"/>
      <c r="AI10" s="38">
        <f t="shared" si="1"/>
        <v>1008</v>
      </c>
      <c r="AJ10" s="38">
        <f t="shared" si="2"/>
        <v>-1008</v>
      </c>
      <c r="AK10" s="37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</row>
    <row r="11" spans="1:72" ht="21" x14ac:dyDescent="0.35">
      <c r="A11" s="34" t="s">
        <v>85</v>
      </c>
      <c r="B11" s="35">
        <v>42529</v>
      </c>
      <c r="C11" s="36">
        <v>0.5</v>
      </c>
      <c r="D11" s="36">
        <v>0.58333333333333304</v>
      </c>
      <c r="E11" s="37" t="s">
        <v>61</v>
      </c>
      <c r="F11" s="37"/>
      <c r="G11" s="37"/>
      <c r="H11" s="37"/>
      <c r="I11" s="37" t="s">
        <v>123</v>
      </c>
      <c r="J11" s="37" t="s">
        <v>48</v>
      </c>
      <c r="K11" s="37"/>
      <c r="L11" s="37">
        <v>40</v>
      </c>
      <c r="M11" s="38"/>
      <c r="N11" s="38">
        <f t="shared" si="0"/>
        <v>0</v>
      </c>
      <c r="O11" s="37"/>
      <c r="P11" s="38">
        <v>200</v>
      </c>
      <c r="Q11" s="37"/>
      <c r="R11" s="38">
        <v>180</v>
      </c>
      <c r="S11" s="37" t="s">
        <v>14</v>
      </c>
      <c r="T11" s="38">
        <v>19</v>
      </c>
      <c r="U11" s="37"/>
      <c r="V11" s="38"/>
      <c r="W11" s="37"/>
      <c r="X11" s="38"/>
      <c r="Y11" s="37"/>
      <c r="Z11" s="38"/>
      <c r="AA11" s="37"/>
      <c r="AB11" s="38"/>
      <c r="AC11" s="37"/>
      <c r="AD11" s="38"/>
      <c r="AE11" s="38">
        <f t="shared" si="3"/>
        <v>798</v>
      </c>
      <c r="AF11" s="37" t="s">
        <v>113</v>
      </c>
      <c r="AG11" s="38"/>
      <c r="AH11" s="38">
        <v>700</v>
      </c>
      <c r="AI11" s="38">
        <f t="shared" si="1"/>
        <v>1498</v>
      </c>
      <c r="AJ11" s="38">
        <f t="shared" si="2"/>
        <v>-1498</v>
      </c>
      <c r="AK11" s="37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1:72" ht="21" x14ac:dyDescent="0.35">
      <c r="A12" s="34" t="s">
        <v>85</v>
      </c>
      <c r="B12" s="35">
        <v>42530</v>
      </c>
      <c r="C12" s="36">
        <v>0.58333333333333304</v>
      </c>
      <c r="D12" s="36">
        <v>0.625</v>
      </c>
      <c r="E12" s="37" t="s">
        <v>62</v>
      </c>
      <c r="F12" s="37"/>
      <c r="G12" s="37"/>
      <c r="H12" s="37"/>
      <c r="I12" s="37" t="s">
        <v>124</v>
      </c>
      <c r="J12" s="37" t="s">
        <v>31</v>
      </c>
      <c r="K12" s="37"/>
      <c r="L12" s="37"/>
      <c r="M12" s="38"/>
      <c r="N12" s="38" t="e">
        <f t="shared" si="0"/>
        <v>#DIV/0!</v>
      </c>
      <c r="O12" s="37" t="s">
        <v>19</v>
      </c>
      <c r="P12" s="38">
        <v>230</v>
      </c>
      <c r="Q12" s="37"/>
      <c r="R12" s="38">
        <v>200</v>
      </c>
      <c r="S12" s="37" t="s">
        <v>18</v>
      </c>
      <c r="T12" s="38">
        <v>19</v>
      </c>
      <c r="U12" s="37" t="s">
        <v>69</v>
      </c>
      <c r="V12" s="38">
        <v>10</v>
      </c>
      <c r="W12" s="37"/>
      <c r="X12" s="38"/>
      <c r="Y12" s="37"/>
      <c r="Z12" s="38"/>
      <c r="AA12" s="37"/>
      <c r="AB12" s="38"/>
      <c r="AC12" s="37"/>
      <c r="AD12" s="38"/>
      <c r="AE12" s="38">
        <f t="shared" si="3"/>
        <v>918</v>
      </c>
      <c r="AF12" s="37"/>
      <c r="AG12" s="38"/>
      <c r="AH12" s="38"/>
      <c r="AI12" s="38">
        <f t="shared" si="1"/>
        <v>918</v>
      </c>
      <c r="AJ12" s="38">
        <f t="shared" si="2"/>
        <v>-918</v>
      </c>
      <c r="AK12" s="37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1:72" ht="21" x14ac:dyDescent="0.35">
      <c r="A13" s="34" t="s">
        <v>85</v>
      </c>
      <c r="B13" s="35">
        <v>42530</v>
      </c>
      <c r="C13" s="36"/>
      <c r="D13" s="36"/>
      <c r="E13" s="37" t="s">
        <v>60</v>
      </c>
      <c r="F13" s="37"/>
      <c r="G13" s="37"/>
      <c r="H13" s="37"/>
      <c r="I13" s="37" t="s">
        <v>122</v>
      </c>
      <c r="J13" s="37" t="s">
        <v>21</v>
      </c>
      <c r="K13" s="37"/>
      <c r="L13" s="37">
        <v>60</v>
      </c>
      <c r="M13" s="38"/>
      <c r="N13" s="38">
        <f t="shared" si="0"/>
        <v>0</v>
      </c>
      <c r="O13" s="37" t="s">
        <v>81</v>
      </c>
      <c r="P13" s="38">
        <v>300</v>
      </c>
      <c r="Q13" s="37" t="s">
        <v>14</v>
      </c>
      <c r="R13" s="38">
        <v>300</v>
      </c>
      <c r="S13" s="37"/>
      <c r="T13" s="38"/>
      <c r="U13" s="37"/>
      <c r="V13" s="38"/>
      <c r="W13" s="37"/>
      <c r="X13" s="38"/>
      <c r="Y13" s="37"/>
      <c r="Z13" s="38"/>
      <c r="AA13" s="37"/>
      <c r="AB13" s="38"/>
      <c r="AC13" s="37"/>
      <c r="AD13" s="38"/>
      <c r="AE13" s="38">
        <f t="shared" si="3"/>
        <v>1200</v>
      </c>
      <c r="AF13" s="37"/>
      <c r="AG13" s="38"/>
      <c r="AH13" s="38"/>
      <c r="AI13" s="38">
        <f t="shared" si="1"/>
        <v>1200</v>
      </c>
      <c r="AJ13" s="38">
        <f t="shared" si="2"/>
        <v>-1200</v>
      </c>
      <c r="AK13" s="37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1:72" ht="21" x14ac:dyDescent="0.35">
      <c r="A14" s="34" t="s">
        <v>85</v>
      </c>
      <c r="B14" s="35">
        <v>42530</v>
      </c>
      <c r="C14" s="36">
        <v>0.66666666666666696</v>
      </c>
      <c r="D14" s="36">
        <v>0.75</v>
      </c>
      <c r="E14" s="37" t="s">
        <v>65</v>
      </c>
      <c r="F14" s="37" t="s">
        <v>99</v>
      </c>
      <c r="G14" s="37"/>
      <c r="H14" s="37"/>
      <c r="I14" s="37" t="s">
        <v>123</v>
      </c>
      <c r="J14" s="37" t="s">
        <v>21</v>
      </c>
      <c r="K14" s="37"/>
      <c r="L14" s="37">
        <v>69</v>
      </c>
      <c r="M14" s="38"/>
      <c r="N14" s="38">
        <f t="shared" si="0"/>
        <v>0</v>
      </c>
      <c r="O14" s="37" t="s">
        <v>14</v>
      </c>
      <c r="P14" s="38">
        <v>450</v>
      </c>
      <c r="Q14" s="37" t="s">
        <v>13</v>
      </c>
      <c r="R14" s="38">
        <v>200</v>
      </c>
      <c r="S14" s="37"/>
      <c r="T14" s="38"/>
      <c r="U14" s="37"/>
      <c r="V14" s="38"/>
      <c r="W14" s="37"/>
      <c r="X14" s="38"/>
      <c r="Y14" s="37"/>
      <c r="Z14" s="38"/>
      <c r="AA14" s="37"/>
      <c r="AB14" s="38"/>
      <c r="AC14" s="37"/>
      <c r="AD14" s="38"/>
      <c r="AE14" s="38">
        <f t="shared" si="3"/>
        <v>1300</v>
      </c>
      <c r="AF14" s="37"/>
      <c r="AG14" s="38"/>
      <c r="AH14" s="38"/>
      <c r="AI14" s="38">
        <f t="shared" si="1"/>
        <v>1300</v>
      </c>
      <c r="AJ14" s="38">
        <f t="shared" si="2"/>
        <v>-1300</v>
      </c>
      <c r="AK14" s="37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</row>
    <row r="15" spans="1:72" ht="21" x14ac:dyDescent="0.35">
      <c r="A15" s="34" t="s">
        <v>85</v>
      </c>
      <c r="B15" s="35">
        <v>42531</v>
      </c>
      <c r="C15" s="36">
        <v>0.58333333333333304</v>
      </c>
      <c r="D15" s="36">
        <v>0.625</v>
      </c>
      <c r="E15" s="37" t="s">
        <v>63</v>
      </c>
      <c r="F15" s="37" t="s">
        <v>64</v>
      </c>
      <c r="G15" s="37"/>
      <c r="H15" s="37"/>
      <c r="I15" s="37" t="s">
        <v>124</v>
      </c>
      <c r="J15" s="37" t="s">
        <v>36</v>
      </c>
      <c r="K15" s="37"/>
      <c r="L15" s="37">
        <v>300</v>
      </c>
      <c r="M15" s="38"/>
      <c r="N15" s="38">
        <f t="shared" si="0"/>
        <v>0</v>
      </c>
      <c r="O15" s="37" t="s">
        <v>14</v>
      </c>
      <c r="P15" s="38">
        <v>350</v>
      </c>
      <c r="Q15" s="37" t="s">
        <v>12</v>
      </c>
      <c r="R15" s="38">
        <v>15</v>
      </c>
      <c r="S15" s="37" t="s">
        <v>67</v>
      </c>
      <c r="T15" s="38">
        <v>19</v>
      </c>
      <c r="U15" s="37" t="s">
        <v>13</v>
      </c>
      <c r="V15" s="38">
        <v>30</v>
      </c>
      <c r="W15" s="37"/>
      <c r="X15" s="38"/>
      <c r="Y15" s="37"/>
      <c r="Z15" s="38"/>
      <c r="AA15" s="37"/>
      <c r="AB15" s="38"/>
      <c r="AC15" s="37"/>
      <c r="AD15" s="38"/>
      <c r="AE15" s="38">
        <f t="shared" si="3"/>
        <v>828</v>
      </c>
      <c r="AF15" s="37"/>
      <c r="AG15" s="38"/>
      <c r="AH15" s="38"/>
      <c r="AI15" s="38">
        <f t="shared" si="1"/>
        <v>828</v>
      </c>
      <c r="AJ15" s="38">
        <f t="shared" si="2"/>
        <v>-828</v>
      </c>
      <c r="AK15" s="37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</row>
    <row r="16" spans="1:72" ht="21" x14ac:dyDescent="0.35">
      <c r="A16" s="34" t="s">
        <v>85</v>
      </c>
      <c r="B16" s="35">
        <v>42531</v>
      </c>
      <c r="C16" s="36">
        <v>0.66666666666666696</v>
      </c>
      <c r="D16" s="36">
        <v>0.66666666666666696</v>
      </c>
      <c r="E16" s="37" t="s">
        <v>63</v>
      </c>
      <c r="F16" s="37" t="s">
        <v>64</v>
      </c>
      <c r="G16" s="37"/>
      <c r="H16" s="37"/>
      <c r="I16" s="37" t="s">
        <v>122</v>
      </c>
      <c r="J16" s="37" t="s">
        <v>21</v>
      </c>
      <c r="K16" s="37"/>
      <c r="L16" s="37">
        <v>60</v>
      </c>
      <c r="M16" s="38"/>
      <c r="N16" s="38">
        <f t="shared" si="0"/>
        <v>0</v>
      </c>
      <c r="O16" s="37" t="s">
        <v>14</v>
      </c>
      <c r="P16" s="38">
        <v>250</v>
      </c>
      <c r="Q16" s="37" t="s">
        <v>12</v>
      </c>
      <c r="R16" s="38">
        <v>15</v>
      </c>
      <c r="S16" s="37" t="s">
        <v>15</v>
      </c>
      <c r="T16" s="38">
        <v>19</v>
      </c>
      <c r="U16" s="37" t="s">
        <v>13</v>
      </c>
      <c r="V16" s="38">
        <v>40</v>
      </c>
      <c r="W16" s="37"/>
      <c r="X16" s="38"/>
      <c r="Y16" s="37"/>
      <c r="Z16" s="38"/>
      <c r="AA16" s="37"/>
      <c r="AB16" s="38"/>
      <c r="AC16" s="37"/>
      <c r="AD16" s="38"/>
      <c r="AE16" s="38">
        <f t="shared" si="3"/>
        <v>648</v>
      </c>
      <c r="AF16" s="37"/>
      <c r="AG16" s="38"/>
      <c r="AH16" s="38"/>
      <c r="AI16" s="38">
        <f t="shared" si="1"/>
        <v>648</v>
      </c>
      <c r="AJ16" s="38">
        <f t="shared" si="2"/>
        <v>-648</v>
      </c>
      <c r="AK16" s="37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</row>
    <row r="17" spans="1:72" ht="21" x14ac:dyDescent="0.35">
      <c r="A17" s="34" t="s">
        <v>85</v>
      </c>
      <c r="B17" s="35">
        <v>42535</v>
      </c>
      <c r="C17" s="36">
        <v>0.625</v>
      </c>
      <c r="D17" s="36">
        <v>0.79166666666666696</v>
      </c>
      <c r="E17" s="37" t="s">
        <v>68</v>
      </c>
      <c r="F17" s="37"/>
      <c r="G17" s="37"/>
      <c r="H17" s="37"/>
      <c r="I17" s="37" t="s">
        <v>123</v>
      </c>
      <c r="J17" s="37" t="s">
        <v>31</v>
      </c>
      <c r="K17" s="37"/>
      <c r="L17" s="37"/>
      <c r="M17" s="38"/>
      <c r="N17" s="38" t="e">
        <f t="shared" si="0"/>
        <v>#DIV/0!</v>
      </c>
      <c r="O17" s="37" t="s">
        <v>19</v>
      </c>
      <c r="P17" s="38">
        <v>230</v>
      </c>
      <c r="Q17" s="37"/>
      <c r="R17" s="38">
        <v>20</v>
      </c>
      <c r="S17" s="37" t="s">
        <v>69</v>
      </c>
      <c r="T17" s="38">
        <v>19</v>
      </c>
      <c r="U17" s="37"/>
      <c r="V17" s="38"/>
      <c r="W17" s="37"/>
      <c r="X17" s="38"/>
      <c r="Y17" s="37"/>
      <c r="Z17" s="38"/>
      <c r="AA17" s="37"/>
      <c r="AB17" s="38"/>
      <c r="AC17" s="37"/>
      <c r="AD17" s="38"/>
      <c r="AE17" s="38">
        <f t="shared" si="3"/>
        <v>538</v>
      </c>
      <c r="AF17" s="37"/>
      <c r="AG17" s="38"/>
      <c r="AH17" s="38"/>
      <c r="AI17" s="38">
        <f t="shared" si="1"/>
        <v>538</v>
      </c>
      <c r="AJ17" s="38">
        <f t="shared" si="2"/>
        <v>-538</v>
      </c>
      <c r="AK17" s="37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</row>
    <row r="18" spans="1:72" ht="21" x14ac:dyDescent="0.35">
      <c r="A18" s="34" t="s">
        <v>86</v>
      </c>
      <c r="B18" s="35">
        <v>42536</v>
      </c>
      <c r="C18" s="36">
        <v>0.75</v>
      </c>
      <c r="D18" s="36">
        <v>0.83333333333333304</v>
      </c>
      <c r="E18" s="37" t="s">
        <v>65</v>
      </c>
      <c r="F18" s="37"/>
      <c r="G18" s="37"/>
      <c r="H18" s="37"/>
      <c r="I18" s="37" t="s">
        <v>124</v>
      </c>
      <c r="J18" s="37" t="s">
        <v>28</v>
      </c>
      <c r="K18" s="37" t="s">
        <v>102</v>
      </c>
      <c r="L18" s="37">
        <v>25</v>
      </c>
      <c r="M18" s="38"/>
      <c r="N18" s="38">
        <f t="shared" si="0"/>
        <v>0</v>
      </c>
      <c r="O18" s="37"/>
      <c r="P18" s="38">
        <v>400</v>
      </c>
      <c r="Q18" s="37" t="s">
        <v>66</v>
      </c>
      <c r="R18" s="38">
        <v>25</v>
      </c>
      <c r="S18" s="37" t="s">
        <v>67</v>
      </c>
      <c r="T18" s="38">
        <v>19</v>
      </c>
      <c r="U18" s="37"/>
      <c r="V18" s="38"/>
      <c r="W18" s="37"/>
      <c r="X18" s="38"/>
      <c r="Y18" s="37"/>
      <c r="Z18" s="38"/>
      <c r="AA18" s="37"/>
      <c r="AB18" s="38"/>
      <c r="AC18" s="37"/>
      <c r="AD18" s="38"/>
      <c r="AE18" s="38">
        <f t="shared" si="3"/>
        <v>888</v>
      </c>
      <c r="AF18" s="37"/>
      <c r="AG18" s="38">
        <v>100</v>
      </c>
      <c r="AH18" s="38">
        <v>600</v>
      </c>
      <c r="AI18" s="38">
        <f t="shared" si="1"/>
        <v>1588</v>
      </c>
      <c r="AJ18" s="38">
        <f t="shared" si="2"/>
        <v>-1588</v>
      </c>
      <c r="AK18" s="37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</row>
    <row r="19" spans="1:72" ht="21" x14ac:dyDescent="0.35">
      <c r="A19" s="34" t="s">
        <v>85</v>
      </c>
      <c r="B19" s="35">
        <v>42536</v>
      </c>
      <c r="C19" s="36"/>
      <c r="D19" s="36"/>
      <c r="E19" s="37" t="s">
        <v>70</v>
      </c>
      <c r="F19" s="37"/>
      <c r="G19" s="37"/>
      <c r="H19" s="37"/>
      <c r="I19" s="37" t="s">
        <v>122</v>
      </c>
      <c r="J19" s="37" t="s">
        <v>21</v>
      </c>
      <c r="K19" s="37"/>
      <c r="L19" s="37">
        <v>180</v>
      </c>
      <c r="M19" s="38"/>
      <c r="N19" s="38">
        <f t="shared" si="0"/>
        <v>0</v>
      </c>
      <c r="O19" s="37" t="s">
        <v>14</v>
      </c>
      <c r="P19" s="38">
        <v>400</v>
      </c>
      <c r="Q19" s="37" t="s">
        <v>15</v>
      </c>
      <c r="R19" s="38">
        <v>30</v>
      </c>
      <c r="S19" s="37" t="s">
        <v>13</v>
      </c>
      <c r="T19" s="38">
        <v>19</v>
      </c>
      <c r="U19" s="37"/>
      <c r="V19" s="38"/>
      <c r="W19" s="37"/>
      <c r="X19" s="38"/>
      <c r="Y19" s="37"/>
      <c r="Z19" s="38"/>
      <c r="AA19" s="37"/>
      <c r="AB19" s="38"/>
      <c r="AC19" s="37"/>
      <c r="AD19" s="38"/>
      <c r="AE19" s="38">
        <f t="shared" si="3"/>
        <v>898</v>
      </c>
      <c r="AF19" s="37"/>
      <c r="AG19" s="38"/>
      <c r="AH19" s="38"/>
      <c r="AI19" s="38">
        <f t="shared" si="1"/>
        <v>898</v>
      </c>
      <c r="AJ19" s="38">
        <f t="shared" si="2"/>
        <v>-898</v>
      </c>
      <c r="AK19" s="37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</row>
    <row r="20" spans="1:72" ht="21" x14ac:dyDescent="0.35">
      <c r="A20" s="34" t="s">
        <v>114</v>
      </c>
      <c r="B20" s="35">
        <v>42536</v>
      </c>
      <c r="C20" s="36"/>
      <c r="D20" s="36"/>
      <c r="E20" s="37" t="s">
        <v>71</v>
      </c>
      <c r="F20" s="37" t="s">
        <v>71</v>
      </c>
      <c r="G20" s="37"/>
      <c r="H20" s="37"/>
      <c r="I20" s="37" t="s">
        <v>123</v>
      </c>
      <c r="J20" s="37" t="s">
        <v>21</v>
      </c>
      <c r="K20" s="37"/>
      <c r="L20" s="37"/>
      <c r="M20" s="38"/>
      <c r="N20" s="38" t="e">
        <f t="shared" si="0"/>
        <v>#DIV/0!</v>
      </c>
      <c r="O20" s="37"/>
      <c r="P20" s="38">
        <v>350</v>
      </c>
      <c r="Q20" s="37"/>
      <c r="R20" s="38"/>
      <c r="S20" s="37"/>
      <c r="T20" s="38"/>
      <c r="U20" s="37"/>
      <c r="V20" s="38"/>
      <c r="W20" s="37"/>
      <c r="X20" s="38"/>
      <c r="Y20" s="37"/>
      <c r="Z20" s="38"/>
      <c r="AA20" s="37"/>
      <c r="AB20" s="38"/>
      <c r="AC20" s="37"/>
      <c r="AD20" s="38"/>
      <c r="AE20" s="38">
        <f t="shared" si="3"/>
        <v>700</v>
      </c>
      <c r="AF20" s="37"/>
      <c r="AG20" s="38"/>
      <c r="AH20" s="38"/>
      <c r="AI20" s="38">
        <f t="shared" si="1"/>
        <v>700</v>
      </c>
      <c r="AJ20" s="38">
        <f t="shared" si="2"/>
        <v>-700</v>
      </c>
      <c r="AK20" s="37" t="s">
        <v>120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</row>
    <row r="21" spans="1:72" ht="21" x14ac:dyDescent="0.35">
      <c r="A21" s="34" t="s">
        <v>85</v>
      </c>
      <c r="B21" s="35">
        <v>42537</v>
      </c>
      <c r="C21" s="36"/>
      <c r="D21" s="36"/>
      <c r="E21" s="37"/>
      <c r="F21" s="37" t="s">
        <v>72</v>
      </c>
      <c r="G21" s="37"/>
      <c r="H21" s="37"/>
      <c r="I21" s="37" t="s">
        <v>124</v>
      </c>
      <c r="J21" s="37" t="s">
        <v>24</v>
      </c>
      <c r="K21" s="37"/>
      <c r="L21" s="37">
        <v>50</v>
      </c>
      <c r="M21" s="38"/>
      <c r="N21" s="38">
        <f t="shared" si="0"/>
        <v>0</v>
      </c>
      <c r="O21" s="37" t="s">
        <v>81</v>
      </c>
      <c r="P21" s="38">
        <v>300</v>
      </c>
      <c r="Q21" s="37" t="s">
        <v>14</v>
      </c>
      <c r="R21" s="38">
        <v>35</v>
      </c>
      <c r="S21" s="37" t="s">
        <v>67</v>
      </c>
      <c r="T21" s="38">
        <v>19</v>
      </c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8">
        <f t="shared" si="3"/>
        <v>708</v>
      </c>
      <c r="AF21" s="37"/>
      <c r="AG21" s="38"/>
      <c r="AH21" s="38"/>
      <c r="AI21" s="38">
        <f t="shared" si="1"/>
        <v>708</v>
      </c>
      <c r="AJ21" s="38">
        <f t="shared" si="2"/>
        <v>-708</v>
      </c>
      <c r="AK21" s="37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</row>
    <row r="22" spans="1:72" ht="21" x14ac:dyDescent="0.35">
      <c r="A22" s="34" t="s">
        <v>85</v>
      </c>
      <c r="B22" s="35">
        <v>42538</v>
      </c>
      <c r="C22" s="36">
        <v>0.54166666666666696</v>
      </c>
      <c r="D22" s="36">
        <v>0.70833333333333304</v>
      </c>
      <c r="E22" s="37"/>
      <c r="F22" s="37"/>
      <c r="G22" s="37"/>
      <c r="H22" s="37"/>
      <c r="I22" s="37" t="s">
        <v>122</v>
      </c>
      <c r="J22" s="37" t="s">
        <v>21</v>
      </c>
      <c r="K22" s="37"/>
      <c r="L22" s="37">
        <v>110</v>
      </c>
      <c r="M22" s="38"/>
      <c r="N22" s="38">
        <f t="shared" si="0"/>
        <v>0</v>
      </c>
      <c r="O22" s="37" t="s">
        <v>14</v>
      </c>
      <c r="P22" s="38">
        <v>400</v>
      </c>
      <c r="Q22" s="37" t="s">
        <v>13</v>
      </c>
      <c r="R22" s="38">
        <v>40</v>
      </c>
      <c r="S22" s="37"/>
      <c r="T22" s="38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8">
        <f t="shared" si="3"/>
        <v>880</v>
      </c>
      <c r="AF22" s="37"/>
      <c r="AG22" s="38"/>
      <c r="AH22" s="38"/>
      <c r="AI22" s="38">
        <f t="shared" si="1"/>
        <v>880</v>
      </c>
      <c r="AJ22" s="38">
        <f t="shared" si="2"/>
        <v>-880</v>
      </c>
      <c r="AK22" s="37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</row>
    <row r="23" spans="1:72" ht="21" x14ac:dyDescent="0.35">
      <c r="A23" s="39" t="s">
        <v>85</v>
      </c>
      <c r="B23" s="35">
        <v>42542</v>
      </c>
      <c r="C23" s="36"/>
      <c r="D23" s="36"/>
      <c r="E23" s="37" t="s">
        <v>115</v>
      </c>
      <c r="F23" s="37"/>
      <c r="G23" s="37"/>
      <c r="H23" s="37"/>
      <c r="I23" s="37" t="s">
        <v>123</v>
      </c>
      <c r="J23" s="37" t="s">
        <v>20</v>
      </c>
      <c r="K23" s="37"/>
      <c r="L23" s="37"/>
      <c r="M23" s="38"/>
      <c r="N23" s="37"/>
      <c r="O23" s="37"/>
      <c r="P23" s="38">
        <v>200</v>
      </c>
      <c r="Q23" s="37"/>
      <c r="R23" s="38">
        <v>45</v>
      </c>
      <c r="S23" s="37"/>
      <c r="T23" s="38">
        <v>19</v>
      </c>
      <c r="U23" s="37"/>
      <c r="V23" s="38">
        <v>30</v>
      </c>
      <c r="W23" s="37"/>
      <c r="X23" s="38"/>
      <c r="Y23" s="37"/>
      <c r="Z23" s="38"/>
      <c r="AA23" s="37"/>
      <c r="AB23" s="38"/>
      <c r="AC23" s="37"/>
      <c r="AD23" s="38"/>
      <c r="AE23" s="38">
        <f>(AD23+AB23+Z23+X23+V23+T23+R23+P23)*2</f>
        <v>588</v>
      </c>
      <c r="AF23" s="37"/>
      <c r="AG23" s="38"/>
      <c r="AH23" s="38"/>
      <c r="AI23" s="38"/>
      <c r="AJ23" s="38"/>
      <c r="AK23" s="37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</row>
    <row r="24" spans="1:72" ht="21" x14ac:dyDescent="0.35">
      <c r="A24" s="39" t="s">
        <v>85</v>
      </c>
      <c r="B24" s="35">
        <v>42542</v>
      </c>
      <c r="C24" s="36">
        <v>0.66666666666666696</v>
      </c>
      <c r="D24" s="36">
        <v>0.79166666666666696</v>
      </c>
      <c r="E24" s="37" t="s">
        <v>65</v>
      </c>
      <c r="F24" s="37"/>
      <c r="G24" s="37"/>
      <c r="H24" s="37"/>
      <c r="I24" s="37" t="s">
        <v>124</v>
      </c>
      <c r="J24" s="37" t="s">
        <v>21</v>
      </c>
      <c r="K24" s="37"/>
      <c r="L24" s="37">
        <v>190</v>
      </c>
      <c r="M24" s="38"/>
      <c r="N24" s="37">
        <f t="shared" ref="N24:N38" si="4">M24/L24</f>
        <v>0</v>
      </c>
      <c r="O24" s="37" t="s">
        <v>14</v>
      </c>
      <c r="P24" s="38">
        <v>500</v>
      </c>
      <c r="Q24" s="37" t="s">
        <v>12</v>
      </c>
      <c r="R24" s="38">
        <v>50</v>
      </c>
      <c r="S24" s="37" t="s">
        <v>13</v>
      </c>
      <c r="T24" s="38">
        <v>19</v>
      </c>
      <c r="U24" s="37"/>
      <c r="V24" s="38"/>
      <c r="W24" s="37"/>
      <c r="X24" s="38"/>
      <c r="Y24" s="37"/>
      <c r="Z24" s="38"/>
      <c r="AA24" s="37"/>
      <c r="AB24" s="38"/>
      <c r="AC24" s="37"/>
      <c r="AD24" s="38"/>
      <c r="AE24" s="38">
        <f t="shared" si="3"/>
        <v>1138</v>
      </c>
      <c r="AF24" s="37"/>
      <c r="AG24" s="38"/>
      <c r="AH24" s="38"/>
      <c r="AI24" s="38"/>
      <c r="AJ24" s="38"/>
      <c r="AK24" s="37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</row>
    <row r="25" spans="1:72" ht="21" x14ac:dyDescent="0.35">
      <c r="A25" s="39" t="s">
        <v>86</v>
      </c>
      <c r="B25" s="35">
        <v>42542</v>
      </c>
      <c r="C25" s="36">
        <v>0.70833333333333304</v>
      </c>
      <c r="D25" s="36">
        <v>0.83333333333333304</v>
      </c>
      <c r="E25" s="37" t="s">
        <v>119</v>
      </c>
      <c r="F25" s="37"/>
      <c r="G25" s="37"/>
      <c r="H25" s="37"/>
      <c r="I25" s="37" t="s">
        <v>122</v>
      </c>
      <c r="J25" s="37" t="s">
        <v>21</v>
      </c>
      <c r="K25" s="37"/>
      <c r="L25" s="37">
        <v>100</v>
      </c>
      <c r="M25" s="38"/>
      <c r="N25" s="37">
        <f t="shared" si="4"/>
        <v>0</v>
      </c>
      <c r="O25" s="37" t="s">
        <v>81</v>
      </c>
      <c r="P25" s="38">
        <v>250</v>
      </c>
      <c r="Q25" s="37"/>
      <c r="R25" s="38"/>
      <c r="S25" s="37"/>
      <c r="T25" s="38"/>
      <c r="U25" s="37"/>
      <c r="V25" s="38"/>
      <c r="W25" s="37"/>
      <c r="X25" s="38"/>
      <c r="Y25" s="37"/>
      <c r="Z25" s="38"/>
      <c r="AA25" s="37"/>
      <c r="AB25" s="38"/>
      <c r="AC25" s="37"/>
      <c r="AD25" s="38"/>
      <c r="AE25" s="38">
        <f t="shared" si="3"/>
        <v>500</v>
      </c>
      <c r="AF25" s="37"/>
      <c r="AG25" s="38"/>
      <c r="AH25" s="38"/>
      <c r="AI25" s="38"/>
      <c r="AJ25" s="38"/>
      <c r="AK25" s="37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</row>
    <row r="26" spans="1:72" ht="21" x14ac:dyDescent="0.35">
      <c r="A26" s="34" t="s">
        <v>85</v>
      </c>
      <c r="B26" s="35">
        <v>42543</v>
      </c>
      <c r="C26" s="36"/>
      <c r="D26" s="36"/>
      <c r="E26" s="37" t="s">
        <v>73</v>
      </c>
      <c r="F26" s="37" t="s">
        <v>118</v>
      </c>
      <c r="G26" s="37"/>
      <c r="H26" s="37"/>
      <c r="I26" s="37" t="s">
        <v>123</v>
      </c>
      <c r="J26" s="37" t="s">
        <v>32</v>
      </c>
      <c r="K26" s="37"/>
      <c r="L26" s="37">
        <v>100</v>
      </c>
      <c r="M26" s="38"/>
      <c r="N26" s="38">
        <f t="shared" si="4"/>
        <v>0</v>
      </c>
      <c r="O26" s="37" t="s">
        <v>16</v>
      </c>
      <c r="P26" s="38"/>
      <c r="Q26" s="37" t="s">
        <v>67</v>
      </c>
      <c r="R26" s="38">
        <v>55</v>
      </c>
      <c r="S26" s="37" t="s">
        <v>13</v>
      </c>
      <c r="T26" s="38">
        <v>19</v>
      </c>
      <c r="U26" s="37" t="s">
        <v>67</v>
      </c>
      <c r="V26" s="38">
        <v>25</v>
      </c>
      <c r="W26" s="37"/>
      <c r="X26" s="38"/>
      <c r="Y26" s="37"/>
      <c r="Z26" s="38"/>
      <c r="AA26" s="37"/>
      <c r="AB26" s="38"/>
      <c r="AC26" s="37"/>
      <c r="AD26" s="38"/>
      <c r="AE26" s="38">
        <f t="shared" si="3"/>
        <v>198</v>
      </c>
      <c r="AF26" s="37"/>
      <c r="AG26" s="38"/>
      <c r="AH26" s="38"/>
      <c r="AI26" s="38">
        <f t="shared" ref="AI26:AI34" si="5">SUM(AE26:AH26)</f>
        <v>198</v>
      </c>
      <c r="AJ26" s="38">
        <f t="shared" ref="AJ26:AJ34" si="6">M26-AI26</f>
        <v>-198</v>
      </c>
      <c r="AK26" s="37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</row>
    <row r="27" spans="1:72" ht="21" x14ac:dyDescent="0.35">
      <c r="A27" s="34" t="s">
        <v>85</v>
      </c>
      <c r="B27" s="35">
        <v>42543</v>
      </c>
      <c r="C27" s="36">
        <v>0.58333333333333304</v>
      </c>
      <c r="D27" s="36">
        <v>0.70833333333333304</v>
      </c>
      <c r="E27" s="37" t="s">
        <v>74</v>
      </c>
      <c r="F27" s="37" t="s">
        <v>75</v>
      </c>
      <c r="G27" s="37"/>
      <c r="H27" s="37"/>
      <c r="I27" s="37" t="s">
        <v>124</v>
      </c>
      <c r="J27" s="37" t="s">
        <v>31</v>
      </c>
      <c r="K27" s="37"/>
      <c r="L27" s="37">
        <v>70</v>
      </c>
      <c r="M27" s="38"/>
      <c r="N27" s="38">
        <f t="shared" si="4"/>
        <v>0</v>
      </c>
      <c r="O27" s="37" t="s">
        <v>19</v>
      </c>
      <c r="P27" s="38">
        <v>230</v>
      </c>
      <c r="Q27" s="37"/>
      <c r="R27" s="38">
        <v>60</v>
      </c>
      <c r="S27" s="37"/>
      <c r="T27" s="38"/>
      <c r="U27" s="37"/>
      <c r="V27" s="38"/>
      <c r="W27" s="37"/>
      <c r="X27" s="38"/>
      <c r="Y27" s="37"/>
      <c r="Z27" s="38"/>
      <c r="AA27" s="37"/>
      <c r="AB27" s="38"/>
      <c r="AC27" s="37"/>
      <c r="AD27" s="38"/>
      <c r="AE27" s="38">
        <f t="shared" si="3"/>
        <v>580</v>
      </c>
      <c r="AF27" s="37"/>
      <c r="AG27" s="38"/>
      <c r="AH27" s="38"/>
      <c r="AI27" s="38">
        <f t="shared" si="5"/>
        <v>580</v>
      </c>
      <c r="AJ27" s="38">
        <f t="shared" si="6"/>
        <v>-580</v>
      </c>
      <c r="AK27" s="37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</row>
    <row r="28" spans="1:72" ht="21" x14ac:dyDescent="0.35">
      <c r="A28" s="34" t="s">
        <v>85</v>
      </c>
      <c r="B28" s="35">
        <v>42543</v>
      </c>
      <c r="C28" s="36">
        <v>0.58333333333333304</v>
      </c>
      <c r="D28" s="36">
        <v>0.70833333333333304</v>
      </c>
      <c r="E28" s="37" t="s">
        <v>74</v>
      </c>
      <c r="F28" s="37" t="s">
        <v>75</v>
      </c>
      <c r="G28" s="37"/>
      <c r="H28" s="37"/>
      <c r="I28" s="37" t="s">
        <v>122</v>
      </c>
      <c r="J28" s="37" t="s">
        <v>21</v>
      </c>
      <c r="K28" s="37"/>
      <c r="L28" s="37">
        <v>70</v>
      </c>
      <c r="M28" s="38"/>
      <c r="N28" s="38">
        <f t="shared" si="4"/>
        <v>0</v>
      </c>
      <c r="O28" s="37" t="s">
        <v>14</v>
      </c>
      <c r="P28" s="38">
        <v>500</v>
      </c>
      <c r="Q28" s="37"/>
      <c r="R28" s="38"/>
      <c r="S28" s="37"/>
      <c r="T28" s="38"/>
      <c r="U28" s="37"/>
      <c r="V28" s="38"/>
      <c r="W28" s="37"/>
      <c r="X28" s="38"/>
      <c r="Y28" s="37"/>
      <c r="Z28" s="38"/>
      <c r="AA28" s="37"/>
      <c r="AB28" s="38"/>
      <c r="AC28" s="37"/>
      <c r="AD28" s="38"/>
      <c r="AE28" s="38">
        <f t="shared" si="3"/>
        <v>1000</v>
      </c>
      <c r="AF28" s="37"/>
      <c r="AG28" s="38"/>
      <c r="AH28" s="38"/>
      <c r="AI28" s="38">
        <f t="shared" si="5"/>
        <v>1000</v>
      </c>
      <c r="AJ28" s="38">
        <f t="shared" si="6"/>
        <v>-1000</v>
      </c>
      <c r="AK28" s="37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</row>
    <row r="29" spans="1:72" ht="21" x14ac:dyDescent="0.35">
      <c r="A29" s="34" t="s">
        <v>85</v>
      </c>
      <c r="B29" s="35">
        <v>42544</v>
      </c>
      <c r="C29" s="36"/>
      <c r="D29" s="36"/>
      <c r="E29" s="37" t="s">
        <v>65</v>
      </c>
      <c r="F29" s="37" t="s">
        <v>76</v>
      </c>
      <c r="G29" s="37"/>
      <c r="H29" s="37"/>
      <c r="I29" s="37" t="s">
        <v>123</v>
      </c>
      <c r="J29" s="37" t="s">
        <v>31</v>
      </c>
      <c r="K29" s="37"/>
      <c r="L29" s="37"/>
      <c r="M29" s="38"/>
      <c r="N29" s="38" t="e">
        <f t="shared" si="4"/>
        <v>#DIV/0!</v>
      </c>
      <c r="O29" s="37" t="s">
        <v>19</v>
      </c>
      <c r="P29" s="38">
        <v>230</v>
      </c>
      <c r="Q29" s="37"/>
      <c r="R29" s="38">
        <v>65</v>
      </c>
      <c r="S29" s="37" t="s">
        <v>18</v>
      </c>
      <c r="T29" s="38">
        <v>19</v>
      </c>
      <c r="U29" s="37"/>
      <c r="V29" s="38"/>
      <c r="W29" s="37"/>
      <c r="X29" s="38"/>
      <c r="Y29" s="37"/>
      <c r="Z29" s="38"/>
      <c r="AA29" s="37"/>
      <c r="AB29" s="38"/>
      <c r="AC29" s="37"/>
      <c r="AD29" s="38"/>
      <c r="AE29" s="38">
        <f t="shared" si="3"/>
        <v>628</v>
      </c>
      <c r="AF29" s="37"/>
      <c r="AG29" s="38"/>
      <c r="AH29" s="38"/>
      <c r="AI29" s="38">
        <f t="shared" si="5"/>
        <v>628</v>
      </c>
      <c r="AJ29" s="38">
        <f t="shared" si="6"/>
        <v>-628</v>
      </c>
      <c r="AK29" s="37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</row>
    <row r="30" spans="1:72" ht="21" x14ac:dyDescent="0.35">
      <c r="A30" s="34" t="s">
        <v>86</v>
      </c>
      <c r="B30" s="35">
        <v>42545</v>
      </c>
      <c r="C30" s="36">
        <v>0.41666666666666702</v>
      </c>
      <c r="D30" s="36">
        <v>0.54166666666666696</v>
      </c>
      <c r="E30" s="37" t="s">
        <v>71</v>
      </c>
      <c r="F30" s="37" t="s">
        <v>71</v>
      </c>
      <c r="G30" s="37"/>
      <c r="H30" s="37"/>
      <c r="I30" s="37" t="s">
        <v>124</v>
      </c>
      <c r="J30" s="37"/>
      <c r="K30" s="37"/>
      <c r="L30" s="37"/>
      <c r="M30" s="38"/>
      <c r="N30" s="38" t="e">
        <f t="shared" si="4"/>
        <v>#DIV/0!</v>
      </c>
      <c r="O30" s="37"/>
      <c r="P30" s="38"/>
      <c r="Q30" s="37"/>
      <c r="R30" s="38"/>
      <c r="S30" s="37"/>
      <c r="T30" s="38"/>
      <c r="U30" s="37"/>
      <c r="V30" s="38"/>
      <c r="W30" s="37"/>
      <c r="X30" s="38"/>
      <c r="Y30" s="37"/>
      <c r="Z30" s="38"/>
      <c r="AA30" s="37"/>
      <c r="AB30" s="38"/>
      <c r="AC30" s="37"/>
      <c r="AD30" s="38"/>
      <c r="AE30" s="38">
        <f t="shared" si="3"/>
        <v>0</v>
      </c>
      <c r="AF30" s="37"/>
      <c r="AG30" s="38"/>
      <c r="AH30" s="38"/>
      <c r="AI30" s="38">
        <f t="shared" si="5"/>
        <v>0</v>
      </c>
      <c r="AJ30" s="38">
        <f t="shared" si="6"/>
        <v>0</v>
      </c>
      <c r="AK30" s="37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</row>
    <row r="31" spans="1:72" ht="21" x14ac:dyDescent="0.35">
      <c r="A31" s="34" t="s">
        <v>85</v>
      </c>
      <c r="B31" s="35">
        <v>42548</v>
      </c>
      <c r="C31" s="36">
        <v>0.54166666666666696</v>
      </c>
      <c r="D31" s="36">
        <v>0.75</v>
      </c>
      <c r="E31" s="37" t="s">
        <v>77</v>
      </c>
      <c r="F31" s="37" t="s">
        <v>78</v>
      </c>
      <c r="G31" s="37"/>
      <c r="H31" s="37"/>
      <c r="I31" s="37" t="s">
        <v>122</v>
      </c>
      <c r="J31" s="37" t="s">
        <v>35</v>
      </c>
      <c r="K31" s="37"/>
      <c r="L31" s="37">
        <v>120</v>
      </c>
      <c r="M31" s="38"/>
      <c r="N31" s="38">
        <f t="shared" si="4"/>
        <v>0</v>
      </c>
      <c r="O31" s="37" t="s">
        <v>14</v>
      </c>
      <c r="P31" s="38">
        <v>400</v>
      </c>
      <c r="Q31" s="37"/>
      <c r="R31" s="38">
        <v>70</v>
      </c>
      <c r="S31" s="37" t="s">
        <v>15</v>
      </c>
      <c r="T31" s="38">
        <v>19</v>
      </c>
      <c r="U31" s="37" t="s">
        <v>79</v>
      </c>
      <c r="V31" s="38">
        <v>20</v>
      </c>
      <c r="W31" s="37" t="s">
        <v>80</v>
      </c>
      <c r="X31" s="38">
        <v>30</v>
      </c>
      <c r="Y31" s="37" t="s">
        <v>81</v>
      </c>
      <c r="Z31" s="38">
        <v>10</v>
      </c>
      <c r="AA31" s="37"/>
      <c r="AB31" s="38"/>
      <c r="AC31" s="37"/>
      <c r="AD31" s="38"/>
      <c r="AE31" s="38">
        <f t="shared" si="3"/>
        <v>1098</v>
      </c>
      <c r="AF31" s="37">
        <v>200</v>
      </c>
      <c r="AG31" s="38"/>
      <c r="AH31" s="38"/>
      <c r="AI31" s="38">
        <f t="shared" si="5"/>
        <v>1298</v>
      </c>
      <c r="AJ31" s="38">
        <f t="shared" si="6"/>
        <v>-1298</v>
      </c>
      <c r="AK31" s="37" t="s">
        <v>121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</row>
    <row r="32" spans="1:72" ht="21" x14ac:dyDescent="0.35">
      <c r="A32" s="34" t="s">
        <v>86</v>
      </c>
      <c r="B32" s="35">
        <v>42549</v>
      </c>
      <c r="C32" s="36">
        <v>0.58333333333333304</v>
      </c>
      <c r="D32" s="36">
        <v>0.70833333333333304</v>
      </c>
      <c r="E32" s="37"/>
      <c r="F32" s="37"/>
      <c r="G32" s="37"/>
      <c r="H32" s="37"/>
      <c r="I32" s="37" t="s">
        <v>123</v>
      </c>
      <c r="J32" s="37" t="s">
        <v>37</v>
      </c>
      <c r="K32" s="37"/>
      <c r="L32" s="37">
        <v>50</v>
      </c>
      <c r="M32" s="38"/>
      <c r="N32" s="38">
        <f t="shared" si="4"/>
        <v>0</v>
      </c>
      <c r="O32" s="37"/>
      <c r="P32" s="38">
        <v>230</v>
      </c>
      <c r="Q32" s="37"/>
      <c r="R32" s="38">
        <v>75</v>
      </c>
      <c r="S32" s="37" t="s">
        <v>14</v>
      </c>
      <c r="T32" s="38">
        <v>19</v>
      </c>
      <c r="U32" s="37"/>
      <c r="V32" s="38"/>
      <c r="W32" s="37"/>
      <c r="X32" s="38"/>
      <c r="Y32" s="37"/>
      <c r="Z32" s="38"/>
      <c r="AA32" s="37"/>
      <c r="AB32" s="38"/>
      <c r="AC32" s="37"/>
      <c r="AD32" s="38"/>
      <c r="AE32" s="38">
        <f t="shared" si="3"/>
        <v>648</v>
      </c>
      <c r="AF32" s="37"/>
      <c r="AG32" s="38"/>
      <c r="AH32" s="38"/>
      <c r="AI32" s="38">
        <f t="shared" si="5"/>
        <v>648</v>
      </c>
      <c r="AJ32" s="38">
        <f t="shared" si="6"/>
        <v>-648</v>
      </c>
      <c r="AK32" s="3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</row>
    <row r="33" spans="1:72" ht="21" x14ac:dyDescent="0.35">
      <c r="A33" s="34" t="s">
        <v>85</v>
      </c>
      <c r="B33" s="35">
        <v>42549</v>
      </c>
      <c r="C33" s="36"/>
      <c r="D33" s="36"/>
      <c r="E33" s="37" t="s">
        <v>82</v>
      </c>
      <c r="F33" s="37"/>
      <c r="G33" s="37"/>
      <c r="H33" s="37"/>
      <c r="I33" s="37" t="s">
        <v>124</v>
      </c>
      <c r="J33" s="37" t="s">
        <v>21</v>
      </c>
      <c r="K33" s="37"/>
      <c r="L33" s="37">
        <v>500</v>
      </c>
      <c r="M33" s="38"/>
      <c r="N33" s="38">
        <f t="shared" si="4"/>
        <v>0</v>
      </c>
      <c r="O33" s="37" t="s">
        <v>14</v>
      </c>
      <c r="P33" s="38">
        <v>500</v>
      </c>
      <c r="Q33" s="37" t="s">
        <v>15</v>
      </c>
      <c r="R33" s="38">
        <v>80</v>
      </c>
      <c r="S33" s="37" t="s">
        <v>12</v>
      </c>
      <c r="T33" s="38">
        <v>19</v>
      </c>
      <c r="U33" s="37" t="s">
        <v>13</v>
      </c>
      <c r="V33" s="38">
        <v>10</v>
      </c>
      <c r="W33" s="37" t="s">
        <v>17</v>
      </c>
      <c r="X33" s="38">
        <v>40</v>
      </c>
      <c r="Y33" s="37"/>
      <c r="Z33" s="38"/>
      <c r="AA33" s="37"/>
      <c r="AB33" s="38"/>
      <c r="AC33" s="37"/>
      <c r="AD33" s="38"/>
      <c r="AE33" s="38">
        <f t="shared" si="3"/>
        <v>1298</v>
      </c>
      <c r="AF33" s="37"/>
      <c r="AG33" s="38"/>
      <c r="AH33" s="38"/>
      <c r="AI33" s="38">
        <f t="shared" si="5"/>
        <v>1298</v>
      </c>
      <c r="AJ33" s="38">
        <f t="shared" si="6"/>
        <v>-1298</v>
      </c>
      <c r="AK33" s="37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</row>
    <row r="34" spans="1:72" ht="21" x14ac:dyDescent="0.35">
      <c r="A34" s="34" t="s">
        <v>85</v>
      </c>
      <c r="B34" s="35">
        <v>42550</v>
      </c>
      <c r="C34" s="36">
        <v>0.375</v>
      </c>
      <c r="D34" s="36">
        <v>0.41666666666666702</v>
      </c>
      <c r="E34" s="37"/>
      <c r="F34" s="37" t="s">
        <v>83</v>
      </c>
      <c r="G34" s="37"/>
      <c r="H34" s="37"/>
      <c r="I34" s="37" t="s">
        <v>122</v>
      </c>
      <c r="J34" s="37" t="s">
        <v>31</v>
      </c>
      <c r="K34" s="37"/>
      <c r="L34" s="37"/>
      <c r="M34" s="38"/>
      <c r="N34" s="38" t="e">
        <f t="shared" si="4"/>
        <v>#DIV/0!</v>
      </c>
      <c r="O34" s="37" t="s">
        <v>19</v>
      </c>
      <c r="P34" s="38">
        <v>230</v>
      </c>
      <c r="Q34" s="37"/>
      <c r="R34" s="38">
        <v>85</v>
      </c>
      <c r="S34" s="37" t="s">
        <v>18</v>
      </c>
      <c r="T34" s="38">
        <v>19</v>
      </c>
      <c r="U34" s="37" t="s">
        <v>69</v>
      </c>
      <c r="V34" s="38">
        <v>15</v>
      </c>
      <c r="W34" s="37" t="s">
        <v>14</v>
      </c>
      <c r="X34" s="38">
        <v>25</v>
      </c>
      <c r="Y34" s="37"/>
      <c r="Z34" s="38"/>
      <c r="AA34" s="37"/>
      <c r="AB34" s="38"/>
      <c r="AC34" s="37"/>
      <c r="AD34" s="38"/>
      <c r="AE34" s="38">
        <f t="shared" si="3"/>
        <v>748</v>
      </c>
      <c r="AF34" s="37"/>
      <c r="AG34" s="38"/>
      <c r="AH34" s="38"/>
      <c r="AI34" s="38">
        <f t="shared" si="5"/>
        <v>748</v>
      </c>
      <c r="AJ34" s="38">
        <f t="shared" si="6"/>
        <v>-748</v>
      </c>
      <c r="AK34" s="37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</row>
    <row r="35" spans="1:72" s="14" customFormat="1" ht="21" x14ac:dyDescent="0.35">
      <c r="A35" s="39" t="s">
        <v>86</v>
      </c>
      <c r="B35" s="35">
        <v>42550</v>
      </c>
      <c r="C35" s="36"/>
      <c r="D35" s="36"/>
      <c r="E35" s="37"/>
      <c r="F35" s="37"/>
      <c r="G35" s="37"/>
      <c r="H35" s="37"/>
      <c r="I35" s="37" t="s">
        <v>123</v>
      </c>
      <c r="J35" s="37" t="s">
        <v>31</v>
      </c>
      <c r="K35" s="37"/>
      <c r="L35" s="37">
        <v>300</v>
      </c>
      <c r="M35" s="38"/>
      <c r="N35" s="37">
        <f t="shared" si="4"/>
        <v>0</v>
      </c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7"/>
      <c r="Z35" s="38"/>
      <c r="AA35" s="37"/>
      <c r="AB35" s="38"/>
      <c r="AC35" s="37"/>
      <c r="AD35" s="38"/>
      <c r="AE35" s="38">
        <f t="shared" si="3"/>
        <v>0</v>
      </c>
      <c r="AF35" s="37"/>
      <c r="AG35" s="38"/>
      <c r="AH35" s="38"/>
      <c r="AI35" s="38"/>
      <c r="AJ35" s="38"/>
      <c r="AK35" s="37" t="s">
        <v>116</v>
      </c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</row>
    <row r="36" spans="1:72" s="14" customFormat="1" ht="21" x14ac:dyDescent="0.35">
      <c r="A36" s="34" t="s">
        <v>85</v>
      </c>
      <c r="B36" s="35">
        <v>42551</v>
      </c>
      <c r="C36" s="36">
        <v>0.375</v>
      </c>
      <c r="D36" s="36">
        <v>0.5</v>
      </c>
      <c r="E36" s="37">
        <v>91</v>
      </c>
      <c r="F36" s="37"/>
      <c r="G36" s="37"/>
      <c r="H36" s="37"/>
      <c r="I36" s="37" t="s">
        <v>124</v>
      </c>
      <c r="J36" s="37" t="s">
        <v>31</v>
      </c>
      <c r="K36" s="37"/>
      <c r="L36" s="37">
        <v>130</v>
      </c>
      <c r="M36" s="38"/>
      <c r="N36" s="38">
        <f t="shared" si="4"/>
        <v>0</v>
      </c>
      <c r="O36" s="37" t="s">
        <v>19</v>
      </c>
      <c r="P36" s="38">
        <v>230</v>
      </c>
      <c r="Q36" s="37"/>
      <c r="R36" s="38">
        <v>90</v>
      </c>
      <c r="S36" s="37" t="s">
        <v>18</v>
      </c>
      <c r="T36" s="38">
        <v>19</v>
      </c>
      <c r="U36" s="37" t="s">
        <v>12</v>
      </c>
      <c r="V36" s="38">
        <v>20</v>
      </c>
      <c r="W36" s="37"/>
      <c r="X36" s="38"/>
      <c r="Y36" s="37"/>
      <c r="Z36" s="38"/>
      <c r="AA36" s="37"/>
      <c r="AB36" s="38"/>
      <c r="AC36" s="37"/>
      <c r="AD36" s="38"/>
      <c r="AE36" s="38">
        <f t="shared" si="3"/>
        <v>718</v>
      </c>
      <c r="AF36" s="37"/>
      <c r="AG36" s="38"/>
      <c r="AH36" s="38"/>
      <c r="AI36" s="38">
        <f>SUM(AE36:AH36)</f>
        <v>718</v>
      </c>
      <c r="AJ36" s="38">
        <f>M36-AI36</f>
        <v>-718</v>
      </c>
      <c r="AK36" s="37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</row>
    <row r="37" spans="1:72" s="14" customFormat="1" ht="21" x14ac:dyDescent="0.35">
      <c r="A37" s="34" t="s">
        <v>85</v>
      </c>
      <c r="B37" s="35">
        <v>42551</v>
      </c>
      <c r="C37" s="36">
        <v>0.58333333333333304</v>
      </c>
      <c r="D37" s="36">
        <v>0.625</v>
      </c>
      <c r="E37" s="37" t="s">
        <v>62</v>
      </c>
      <c r="F37" s="37"/>
      <c r="G37" s="37"/>
      <c r="H37" s="37"/>
      <c r="I37" s="37" t="s">
        <v>122</v>
      </c>
      <c r="J37" s="37" t="s">
        <v>31</v>
      </c>
      <c r="K37" s="37"/>
      <c r="L37" s="37"/>
      <c r="M37" s="38"/>
      <c r="N37" s="38" t="e">
        <f t="shared" si="4"/>
        <v>#DIV/0!</v>
      </c>
      <c r="O37" s="37" t="s">
        <v>19</v>
      </c>
      <c r="P37" s="38"/>
      <c r="Q37" s="37"/>
      <c r="R37" s="38"/>
      <c r="S37" s="37"/>
      <c r="T37" s="38"/>
      <c r="U37" s="37"/>
      <c r="V37" s="38"/>
      <c r="W37" s="37"/>
      <c r="X37" s="38"/>
      <c r="Y37" s="37"/>
      <c r="Z37" s="38"/>
      <c r="AA37" s="37"/>
      <c r="AB37" s="38"/>
      <c r="AC37" s="37"/>
      <c r="AD37" s="38"/>
      <c r="AE37" s="38">
        <f t="shared" si="3"/>
        <v>0</v>
      </c>
      <c r="AF37" s="37"/>
      <c r="AG37" s="38"/>
      <c r="AH37" s="38"/>
      <c r="AI37" s="38">
        <f>SUM(AE37:AH37)</f>
        <v>0</v>
      </c>
      <c r="AJ37" s="38">
        <f>M37-AI37</f>
        <v>0</v>
      </c>
      <c r="AK37" s="37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</row>
    <row r="38" spans="1:72" s="14" customFormat="1" ht="21" x14ac:dyDescent="0.35">
      <c r="A38" s="34" t="s">
        <v>85</v>
      </c>
      <c r="B38" s="35">
        <v>42551</v>
      </c>
      <c r="C38" s="36"/>
      <c r="D38" s="36"/>
      <c r="E38" s="37"/>
      <c r="F38" s="37"/>
      <c r="G38" s="37"/>
      <c r="H38" s="37"/>
      <c r="I38" s="37" t="s">
        <v>123</v>
      </c>
      <c r="J38" s="37" t="s">
        <v>21</v>
      </c>
      <c r="K38" s="37"/>
      <c r="L38" s="37">
        <v>500</v>
      </c>
      <c r="M38" s="38"/>
      <c r="N38" s="38">
        <f t="shared" si="4"/>
        <v>0</v>
      </c>
      <c r="O38" s="37" t="s">
        <v>14</v>
      </c>
      <c r="P38" s="38">
        <v>450</v>
      </c>
      <c r="Q38" s="37" t="s">
        <v>13</v>
      </c>
      <c r="R38" s="38">
        <v>95</v>
      </c>
      <c r="S38" s="37" t="s">
        <v>15</v>
      </c>
      <c r="T38" s="38">
        <v>19</v>
      </c>
      <c r="U38" s="37"/>
      <c r="V38" s="38"/>
      <c r="W38" s="37"/>
      <c r="X38" s="38"/>
      <c r="Y38" s="37"/>
      <c r="Z38" s="38"/>
      <c r="AA38" s="37"/>
      <c r="AB38" s="38"/>
      <c r="AC38" s="37"/>
      <c r="AD38" s="38"/>
      <c r="AE38" s="38">
        <f t="shared" si="3"/>
        <v>1128</v>
      </c>
      <c r="AF38" s="37"/>
      <c r="AG38" s="38"/>
      <c r="AH38" s="38"/>
      <c r="AI38" s="38">
        <f>SUM(AE38:AH38)</f>
        <v>1128</v>
      </c>
      <c r="AJ38" s="38">
        <f>M38-AI38</f>
        <v>-1128</v>
      </c>
      <c r="AK38" s="37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1:72" s="14" customFormat="1" ht="21" x14ac:dyDescent="0.35">
      <c r="A39" s="39"/>
      <c r="B39" s="35"/>
      <c r="C39" s="36"/>
      <c r="D39" s="36"/>
      <c r="E39" s="37"/>
      <c r="F39" s="37"/>
      <c r="G39" s="37"/>
      <c r="H39" s="37"/>
      <c r="I39" s="37" t="s">
        <v>124</v>
      </c>
      <c r="J39" s="37"/>
      <c r="K39" s="37"/>
      <c r="L39" s="37"/>
      <c r="M39" s="38"/>
      <c r="N39" s="37"/>
      <c r="O39" s="37"/>
      <c r="P39" s="38"/>
      <c r="Q39" s="37"/>
      <c r="R39" s="38"/>
      <c r="S39" s="37"/>
      <c r="T39" s="38"/>
      <c r="U39" s="37"/>
      <c r="V39" s="38"/>
      <c r="W39" s="37"/>
      <c r="X39" s="38"/>
      <c r="Y39" s="37"/>
      <c r="Z39" s="38"/>
      <c r="AA39" s="37"/>
      <c r="AB39" s="38"/>
      <c r="AC39" s="37"/>
      <c r="AD39" s="38"/>
      <c r="AE39" s="38"/>
      <c r="AF39" s="37"/>
      <c r="AG39" s="38"/>
      <c r="AH39" s="38"/>
      <c r="AI39" s="38"/>
      <c r="AJ39" s="38"/>
      <c r="AK39" s="37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s="14" customFormat="1" ht="18.75" x14ac:dyDescent="0.3">
      <c r="A40" s="19"/>
      <c r="B40" s="20"/>
      <c r="C40" s="15"/>
      <c r="D40" s="15"/>
      <c r="E40" s="16"/>
      <c r="F40" s="16"/>
      <c r="G40" s="16"/>
      <c r="H40" s="16"/>
      <c r="I40" s="16"/>
      <c r="J40" s="16"/>
      <c r="K40" s="16"/>
      <c r="L40" s="16"/>
      <c r="M40" s="17"/>
      <c r="N40" s="16"/>
      <c r="O40" s="16"/>
      <c r="P40" s="17"/>
      <c r="Q40" s="16"/>
      <c r="R40" s="17"/>
      <c r="S40" s="16"/>
      <c r="T40" s="17"/>
      <c r="U40" s="16"/>
      <c r="V40" s="17"/>
      <c r="W40" s="16"/>
      <c r="X40" s="17"/>
      <c r="Y40" s="16"/>
      <c r="Z40" s="17"/>
      <c r="AA40" s="16"/>
      <c r="AB40" s="17"/>
      <c r="AC40" s="16"/>
      <c r="AD40" s="17"/>
      <c r="AE40" s="17"/>
      <c r="AF40" s="16"/>
      <c r="AG40" s="17"/>
      <c r="AH40" s="17"/>
      <c r="AI40" s="17"/>
      <c r="AJ40" s="17"/>
      <c r="AK40" s="16"/>
    </row>
    <row r="41" spans="1:72" s="14" customFormat="1" ht="18.75" x14ac:dyDescent="0.3">
      <c r="A41" s="19"/>
      <c r="B41" s="20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7"/>
      <c r="N41" s="16"/>
      <c r="O41" s="16"/>
      <c r="P41" s="17"/>
      <c r="Q41" s="16"/>
      <c r="R41" s="17"/>
      <c r="S41" s="16"/>
      <c r="T41" s="17"/>
      <c r="U41" s="16"/>
      <c r="V41" s="17"/>
      <c r="W41" s="16"/>
      <c r="X41" s="17"/>
      <c r="Y41" s="16"/>
      <c r="Z41" s="17"/>
      <c r="AA41" s="16"/>
      <c r="AB41" s="17"/>
      <c r="AC41" s="16"/>
      <c r="AD41" s="17"/>
      <c r="AE41" s="17"/>
      <c r="AF41" s="16"/>
      <c r="AG41" s="17"/>
      <c r="AH41" s="17"/>
      <c r="AI41" s="17"/>
      <c r="AJ41" s="17"/>
      <c r="AK41" s="16"/>
    </row>
    <row r="42" spans="1:72" s="14" customFormat="1" ht="18.75" x14ac:dyDescent="0.3">
      <c r="A42" s="19"/>
      <c r="B42" s="20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7"/>
      <c r="N42" s="16"/>
      <c r="O42" s="16"/>
      <c r="P42" s="17"/>
      <c r="Q42" s="16"/>
      <c r="R42" s="17"/>
      <c r="S42" s="16"/>
      <c r="T42" s="17"/>
      <c r="U42" s="16"/>
      <c r="V42" s="17"/>
      <c r="W42" s="16"/>
      <c r="X42" s="17"/>
      <c r="Y42" s="16"/>
      <c r="Z42" s="17"/>
      <c r="AA42" s="16"/>
      <c r="AB42" s="17"/>
      <c r="AC42" s="16"/>
      <c r="AD42" s="17"/>
      <c r="AE42" s="17"/>
      <c r="AF42" s="16"/>
      <c r="AG42" s="17"/>
      <c r="AH42" s="17"/>
      <c r="AI42" s="17"/>
      <c r="AJ42" s="17"/>
      <c r="AK42" s="16"/>
    </row>
    <row r="43" spans="1:72" s="14" customFormat="1" ht="18.75" x14ac:dyDescent="0.3">
      <c r="A43" s="19"/>
      <c r="B43" s="20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7"/>
      <c r="N43" s="16"/>
      <c r="O43" s="16"/>
      <c r="P43" s="17"/>
      <c r="Q43" s="16"/>
      <c r="R43" s="17"/>
      <c r="S43" s="16"/>
      <c r="T43" s="17"/>
      <c r="U43" s="16"/>
      <c r="V43" s="17"/>
      <c r="W43" s="16"/>
      <c r="X43" s="17"/>
      <c r="Y43" s="16"/>
      <c r="Z43" s="17"/>
      <c r="AA43" s="16"/>
      <c r="AB43" s="17"/>
      <c r="AC43" s="16"/>
      <c r="AD43" s="17"/>
      <c r="AE43" s="17"/>
      <c r="AF43" s="16"/>
      <c r="AG43" s="17"/>
      <c r="AH43" s="17"/>
      <c r="AI43" s="17"/>
      <c r="AJ43" s="17"/>
      <c r="AK43" s="16"/>
    </row>
    <row r="44" spans="1:72" s="14" customFormat="1" ht="18.75" x14ac:dyDescent="0.3">
      <c r="A44" s="19"/>
      <c r="B44" s="20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7"/>
      <c r="N44" s="16"/>
      <c r="O44" s="16"/>
      <c r="P44" s="17"/>
      <c r="Q44" s="16"/>
      <c r="R44" s="17"/>
      <c r="S44" s="16"/>
      <c r="T44" s="17"/>
      <c r="U44" s="16"/>
      <c r="V44" s="17"/>
      <c r="W44" s="16"/>
      <c r="X44" s="17"/>
      <c r="Y44" s="16"/>
      <c r="Z44" s="17"/>
      <c r="AA44" s="16"/>
      <c r="AB44" s="17"/>
      <c r="AC44" s="16"/>
      <c r="AD44" s="17"/>
      <c r="AE44" s="17"/>
      <c r="AF44" s="16"/>
      <c r="AG44" s="17"/>
      <c r="AH44" s="17"/>
      <c r="AI44" s="17"/>
      <c r="AJ44" s="17"/>
      <c r="AK44" s="16"/>
    </row>
    <row r="45" spans="1:72" s="14" customFormat="1" ht="18.75" x14ac:dyDescent="0.3">
      <c r="A45" s="19"/>
      <c r="B45" s="20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7"/>
      <c r="N45" s="16"/>
      <c r="O45" s="16"/>
      <c r="P45" s="17"/>
      <c r="Q45" s="16"/>
      <c r="R45" s="17"/>
      <c r="S45" s="16"/>
      <c r="T45" s="17"/>
      <c r="U45" s="16"/>
      <c r="V45" s="17"/>
      <c r="W45" s="16"/>
      <c r="X45" s="17"/>
      <c r="Y45" s="16"/>
      <c r="Z45" s="17"/>
      <c r="AA45" s="16"/>
      <c r="AB45" s="17"/>
      <c r="AC45" s="16"/>
      <c r="AD45" s="17"/>
      <c r="AE45" s="17"/>
      <c r="AF45" s="16"/>
      <c r="AG45" s="17"/>
      <c r="AH45" s="17"/>
      <c r="AI45" s="17"/>
      <c r="AJ45" s="17"/>
      <c r="AK45" s="16"/>
    </row>
    <row r="46" spans="1:72" s="14" customFormat="1" ht="18.75" x14ac:dyDescent="0.3">
      <c r="A46" s="19"/>
      <c r="B46" s="20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7"/>
      <c r="N46" s="16"/>
      <c r="O46" s="16"/>
      <c r="P46" s="17"/>
      <c r="Q46" s="16"/>
      <c r="R46" s="17"/>
      <c r="S46" s="16"/>
      <c r="T46" s="17"/>
      <c r="U46" s="16"/>
      <c r="V46" s="17"/>
      <c r="W46" s="16"/>
      <c r="X46" s="17"/>
      <c r="Y46" s="16"/>
      <c r="Z46" s="17"/>
      <c r="AA46" s="16"/>
      <c r="AB46" s="17"/>
      <c r="AC46" s="16"/>
      <c r="AD46" s="17"/>
      <c r="AE46" s="17"/>
      <c r="AF46" s="16"/>
      <c r="AG46" s="17"/>
      <c r="AH46" s="17"/>
      <c r="AI46" s="17"/>
      <c r="AJ46" s="17"/>
      <c r="AK46" s="16"/>
    </row>
    <row r="47" spans="1:72" s="14" customFormat="1" ht="18.75" x14ac:dyDescent="0.3">
      <c r="A47" s="19"/>
      <c r="B47" s="20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7"/>
      <c r="N47" s="16"/>
      <c r="O47" s="16"/>
      <c r="P47" s="17"/>
      <c r="Q47" s="16"/>
      <c r="R47" s="17"/>
      <c r="S47" s="16"/>
      <c r="T47" s="17"/>
      <c r="U47" s="16"/>
      <c r="V47" s="17"/>
      <c r="W47" s="16"/>
      <c r="X47" s="17"/>
      <c r="Y47" s="16"/>
      <c r="Z47" s="17"/>
      <c r="AA47" s="16"/>
      <c r="AB47" s="17"/>
      <c r="AC47" s="16"/>
      <c r="AD47" s="17"/>
      <c r="AE47" s="17"/>
      <c r="AF47" s="16"/>
      <c r="AG47" s="17"/>
      <c r="AH47" s="17"/>
      <c r="AI47" s="17"/>
      <c r="AJ47" s="17"/>
      <c r="AK47" s="16"/>
    </row>
    <row r="48" spans="1:72" s="14" customFormat="1" ht="18.75" x14ac:dyDescent="0.3">
      <c r="A48" s="19"/>
      <c r="B48" s="20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7"/>
      <c r="N48" s="16"/>
      <c r="O48" s="16"/>
      <c r="P48" s="17"/>
      <c r="Q48" s="16"/>
      <c r="R48" s="17"/>
      <c r="S48" s="16"/>
      <c r="T48" s="17"/>
      <c r="U48" s="16"/>
      <c r="V48" s="17"/>
      <c r="W48" s="16"/>
      <c r="X48" s="17"/>
      <c r="Y48" s="16"/>
      <c r="Z48" s="17"/>
      <c r="AA48" s="16"/>
      <c r="AB48" s="17"/>
      <c r="AC48" s="16"/>
      <c r="AD48" s="17"/>
      <c r="AE48" s="17"/>
      <c r="AF48" s="16"/>
      <c r="AG48" s="17"/>
      <c r="AH48" s="17"/>
      <c r="AI48" s="17"/>
      <c r="AJ48" s="17"/>
      <c r="AK48" s="16"/>
    </row>
    <row r="49" spans="1:37" s="14" customFormat="1" ht="18.75" x14ac:dyDescent="0.3">
      <c r="A49" s="19"/>
      <c r="B49" s="20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7"/>
      <c r="N49" s="16"/>
      <c r="O49" s="16"/>
      <c r="P49" s="17"/>
      <c r="Q49" s="16"/>
      <c r="R49" s="17"/>
      <c r="S49" s="16"/>
      <c r="T49" s="17"/>
      <c r="U49" s="16"/>
      <c r="V49" s="17"/>
      <c r="W49" s="16"/>
      <c r="X49" s="17"/>
      <c r="Y49" s="16"/>
      <c r="Z49" s="17"/>
      <c r="AA49" s="16"/>
      <c r="AB49" s="17"/>
      <c r="AC49" s="16"/>
      <c r="AD49" s="17"/>
      <c r="AE49" s="17"/>
      <c r="AF49" s="16"/>
      <c r="AG49" s="17"/>
      <c r="AH49" s="17"/>
      <c r="AI49" s="17"/>
      <c r="AJ49" s="17"/>
      <c r="AK49" s="16"/>
    </row>
    <row r="50" spans="1:37" s="14" customFormat="1" ht="18.75" x14ac:dyDescent="0.3">
      <c r="A50" s="19"/>
      <c r="B50" s="20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7"/>
      <c r="N50" s="16"/>
      <c r="O50" s="16"/>
      <c r="P50" s="17"/>
      <c r="Q50" s="16"/>
      <c r="R50" s="17"/>
      <c r="S50" s="16"/>
      <c r="T50" s="17"/>
      <c r="U50" s="16"/>
      <c r="V50" s="17"/>
      <c r="W50" s="16"/>
      <c r="X50" s="17"/>
      <c r="Y50" s="16"/>
      <c r="Z50" s="17"/>
      <c r="AA50" s="16"/>
      <c r="AB50" s="17"/>
      <c r="AC50" s="16"/>
      <c r="AD50" s="17"/>
      <c r="AE50" s="17"/>
      <c r="AF50" s="16"/>
      <c r="AG50" s="17"/>
      <c r="AH50" s="17"/>
      <c r="AI50" s="17"/>
      <c r="AJ50" s="17"/>
      <c r="AK50" s="16"/>
    </row>
    <row r="51" spans="1:37" s="14" customFormat="1" ht="18.75" x14ac:dyDescent="0.3">
      <c r="A51" s="19"/>
      <c r="B51" s="20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7"/>
      <c r="N51" s="16"/>
      <c r="O51" s="16"/>
      <c r="P51" s="17"/>
      <c r="Q51" s="16"/>
      <c r="R51" s="17"/>
      <c r="S51" s="16"/>
      <c r="T51" s="17"/>
      <c r="U51" s="16"/>
      <c r="V51" s="17"/>
      <c r="W51" s="16"/>
      <c r="X51" s="17"/>
      <c r="Y51" s="16"/>
      <c r="Z51" s="17"/>
      <c r="AA51" s="16"/>
      <c r="AB51" s="17"/>
      <c r="AC51" s="16"/>
      <c r="AD51" s="17"/>
      <c r="AE51" s="17"/>
      <c r="AF51" s="16"/>
      <c r="AG51" s="17"/>
      <c r="AH51" s="17"/>
      <c r="AI51" s="17"/>
      <c r="AJ51" s="17"/>
      <c r="AK51" s="16"/>
    </row>
    <row r="52" spans="1:37" s="14" customFormat="1" ht="18.75" x14ac:dyDescent="0.3">
      <c r="A52" s="19"/>
      <c r="B52" s="20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7"/>
      <c r="N52" s="16"/>
      <c r="O52" s="16"/>
      <c r="P52" s="17"/>
      <c r="Q52" s="16"/>
      <c r="R52" s="17"/>
      <c r="S52" s="16"/>
      <c r="T52" s="17"/>
      <c r="U52" s="16"/>
      <c r="V52" s="17"/>
      <c r="W52" s="16"/>
      <c r="X52" s="17"/>
      <c r="Y52" s="16"/>
      <c r="Z52" s="17"/>
      <c r="AA52" s="16"/>
      <c r="AB52" s="17"/>
      <c r="AC52" s="16"/>
      <c r="AD52" s="17"/>
      <c r="AE52" s="17"/>
      <c r="AF52" s="16"/>
      <c r="AG52" s="17"/>
      <c r="AH52" s="17"/>
      <c r="AI52" s="17"/>
      <c r="AJ52" s="17"/>
      <c r="AK52" s="16"/>
    </row>
    <row r="53" spans="1:37" s="14" customFormat="1" ht="18.75" x14ac:dyDescent="0.3">
      <c r="A53" s="19"/>
      <c r="B53" s="20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7"/>
      <c r="N53" s="16"/>
      <c r="O53" s="16"/>
      <c r="P53" s="17"/>
      <c r="Q53" s="16"/>
      <c r="R53" s="17"/>
      <c r="S53" s="16"/>
      <c r="T53" s="17"/>
      <c r="U53" s="16"/>
      <c r="V53" s="17"/>
      <c r="W53" s="16"/>
      <c r="X53" s="17"/>
      <c r="Y53" s="16"/>
      <c r="Z53" s="17"/>
      <c r="AA53" s="16"/>
      <c r="AB53" s="17"/>
      <c r="AC53" s="16"/>
      <c r="AD53" s="17"/>
      <c r="AE53" s="17"/>
      <c r="AF53" s="16"/>
      <c r="AG53" s="17"/>
      <c r="AH53" s="17"/>
      <c r="AI53" s="17"/>
      <c r="AJ53" s="17"/>
      <c r="AK53" s="16"/>
    </row>
    <row r="54" spans="1:37" s="14" customFormat="1" ht="18.75" x14ac:dyDescent="0.3">
      <c r="A54" s="19"/>
      <c r="B54" s="20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7"/>
      <c r="N54" s="16"/>
      <c r="O54" s="16"/>
      <c r="P54" s="17"/>
      <c r="Q54" s="16"/>
      <c r="R54" s="17"/>
      <c r="S54" s="16"/>
      <c r="T54" s="17"/>
      <c r="U54" s="16"/>
      <c r="V54" s="17"/>
      <c r="W54" s="16"/>
      <c r="X54" s="17"/>
      <c r="Y54" s="16"/>
      <c r="Z54" s="17"/>
      <c r="AA54" s="16"/>
      <c r="AB54" s="17"/>
      <c r="AC54" s="16"/>
      <c r="AD54" s="17"/>
      <c r="AE54" s="17"/>
      <c r="AF54" s="16"/>
      <c r="AG54" s="17"/>
      <c r="AH54" s="17"/>
      <c r="AI54" s="17"/>
      <c r="AJ54" s="17"/>
      <c r="AK54" s="16"/>
    </row>
    <row r="55" spans="1:37" s="14" customFormat="1" ht="18.75" x14ac:dyDescent="0.3">
      <c r="A55" s="19"/>
      <c r="B55" s="20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7"/>
      <c r="N55" s="16"/>
      <c r="O55" s="16"/>
      <c r="P55" s="17"/>
      <c r="Q55" s="16"/>
      <c r="R55" s="17"/>
      <c r="S55" s="16"/>
      <c r="T55" s="17"/>
      <c r="U55" s="16"/>
      <c r="V55" s="17"/>
      <c r="W55" s="16"/>
      <c r="X55" s="17"/>
      <c r="Y55" s="16"/>
      <c r="Z55" s="17"/>
      <c r="AA55" s="16"/>
      <c r="AB55" s="17"/>
      <c r="AC55" s="16"/>
      <c r="AD55" s="17"/>
      <c r="AE55" s="17"/>
      <c r="AF55" s="16"/>
      <c r="AG55" s="17"/>
      <c r="AH55" s="17"/>
      <c r="AI55" s="17"/>
      <c r="AJ55" s="17"/>
      <c r="AK55" s="16"/>
    </row>
    <row r="56" spans="1:37" s="14" customFormat="1" ht="18.75" x14ac:dyDescent="0.3">
      <c r="A56" s="19"/>
      <c r="B56" s="20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7"/>
      <c r="N56" s="16"/>
      <c r="O56" s="16"/>
      <c r="P56" s="17"/>
      <c r="Q56" s="16"/>
      <c r="R56" s="17"/>
      <c r="S56" s="16"/>
      <c r="T56" s="17"/>
      <c r="U56" s="16"/>
      <c r="V56" s="17"/>
      <c r="W56" s="16"/>
      <c r="X56" s="17"/>
      <c r="Y56" s="16"/>
      <c r="Z56" s="17"/>
      <c r="AA56" s="16"/>
      <c r="AB56" s="17"/>
      <c r="AC56" s="16"/>
      <c r="AD56" s="17"/>
      <c r="AE56" s="17"/>
      <c r="AF56" s="16"/>
      <c r="AG56" s="17"/>
      <c r="AH56" s="17"/>
      <c r="AI56" s="17"/>
      <c r="AJ56" s="17"/>
      <c r="AK56" s="16"/>
    </row>
    <row r="57" spans="1:37" s="14" customFormat="1" ht="18.75" x14ac:dyDescent="0.3">
      <c r="A57" s="19"/>
      <c r="B57" s="20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7"/>
      <c r="N57" s="16"/>
      <c r="O57" s="16"/>
      <c r="P57" s="17"/>
      <c r="Q57" s="16"/>
      <c r="R57" s="17"/>
      <c r="S57" s="16"/>
      <c r="T57" s="17"/>
      <c r="U57" s="16"/>
      <c r="V57" s="17"/>
      <c r="W57" s="16"/>
      <c r="X57" s="17"/>
      <c r="Y57" s="16"/>
      <c r="Z57" s="17"/>
      <c r="AA57" s="16"/>
      <c r="AB57" s="17"/>
      <c r="AC57" s="16"/>
      <c r="AD57" s="17"/>
      <c r="AE57" s="17"/>
      <c r="AF57" s="16"/>
      <c r="AG57" s="17"/>
      <c r="AH57" s="17"/>
      <c r="AI57" s="17"/>
      <c r="AJ57" s="17"/>
      <c r="AK57" s="16"/>
    </row>
    <row r="58" spans="1:37" s="14" customFormat="1" ht="18.75" x14ac:dyDescent="0.3">
      <c r="A58" s="19"/>
      <c r="B58" s="20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7"/>
      <c r="N58" s="16"/>
      <c r="O58" s="16"/>
      <c r="P58" s="17"/>
      <c r="Q58" s="16"/>
      <c r="R58" s="17"/>
      <c r="S58" s="16"/>
      <c r="T58" s="17"/>
      <c r="U58" s="16"/>
      <c r="V58" s="17"/>
      <c r="W58" s="16"/>
      <c r="X58" s="17"/>
      <c r="Y58" s="16"/>
      <c r="Z58" s="17"/>
      <c r="AA58" s="16"/>
      <c r="AB58" s="17"/>
      <c r="AC58" s="16"/>
      <c r="AD58" s="17"/>
      <c r="AE58" s="17"/>
      <c r="AF58" s="16"/>
      <c r="AG58" s="17"/>
      <c r="AH58" s="17"/>
      <c r="AI58" s="17"/>
      <c r="AJ58" s="17"/>
      <c r="AK58" s="16"/>
    </row>
    <row r="59" spans="1:37" s="14" customFormat="1" ht="18.75" x14ac:dyDescent="0.3">
      <c r="A59" s="19"/>
      <c r="B59" s="20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7"/>
      <c r="N59" s="16"/>
      <c r="O59" s="16"/>
      <c r="P59" s="17"/>
      <c r="Q59" s="16"/>
      <c r="R59" s="17"/>
      <c r="S59" s="16"/>
      <c r="T59" s="17"/>
      <c r="U59" s="16"/>
      <c r="V59" s="17"/>
      <c r="W59" s="16"/>
      <c r="X59" s="17"/>
      <c r="Y59" s="16"/>
      <c r="Z59" s="17"/>
      <c r="AA59" s="16"/>
      <c r="AB59" s="17"/>
      <c r="AC59" s="16"/>
      <c r="AD59" s="17"/>
      <c r="AE59" s="17"/>
      <c r="AF59" s="16"/>
      <c r="AG59" s="17"/>
      <c r="AH59" s="17"/>
      <c r="AI59" s="17"/>
      <c r="AJ59" s="17"/>
      <c r="AK59" s="16"/>
    </row>
    <row r="60" spans="1:37" s="14" customFormat="1" ht="18.75" x14ac:dyDescent="0.3">
      <c r="A60" s="19"/>
      <c r="B60" s="20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7"/>
      <c r="N60" s="16"/>
      <c r="O60" s="16"/>
      <c r="P60" s="17"/>
      <c r="Q60" s="16"/>
      <c r="R60" s="17"/>
      <c r="S60" s="16"/>
      <c r="T60" s="17"/>
      <c r="U60" s="16"/>
      <c r="V60" s="17"/>
      <c r="W60" s="16"/>
      <c r="X60" s="17"/>
      <c r="Y60" s="16"/>
      <c r="Z60" s="17"/>
      <c r="AA60" s="16"/>
      <c r="AB60" s="17"/>
      <c r="AC60" s="16"/>
      <c r="AD60" s="17"/>
      <c r="AE60" s="17"/>
      <c r="AF60" s="16"/>
      <c r="AG60" s="17"/>
      <c r="AH60" s="17"/>
      <c r="AI60" s="17"/>
      <c r="AJ60" s="17"/>
      <c r="AK60" s="16"/>
    </row>
    <row r="61" spans="1:37" s="14" customFormat="1" ht="18.75" x14ac:dyDescent="0.3">
      <c r="A61" s="19"/>
      <c r="B61" s="20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7"/>
      <c r="N61" s="16"/>
      <c r="O61" s="16"/>
      <c r="P61" s="17"/>
      <c r="Q61" s="16"/>
      <c r="R61" s="17"/>
      <c r="S61" s="16"/>
      <c r="T61" s="17"/>
      <c r="U61" s="16"/>
      <c r="V61" s="17"/>
      <c r="W61" s="16"/>
      <c r="X61" s="17"/>
      <c r="Y61" s="16"/>
      <c r="Z61" s="17"/>
      <c r="AA61" s="16"/>
      <c r="AB61" s="17"/>
      <c r="AC61" s="16"/>
      <c r="AD61" s="17"/>
      <c r="AE61" s="17"/>
      <c r="AF61" s="16"/>
      <c r="AG61" s="17"/>
      <c r="AH61" s="17"/>
      <c r="AI61" s="17"/>
      <c r="AJ61" s="17"/>
      <c r="AK61" s="16"/>
    </row>
    <row r="62" spans="1:37" s="14" customFormat="1" ht="18.75" x14ac:dyDescent="0.3">
      <c r="A62" s="19"/>
      <c r="B62" s="20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7"/>
      <c r="N62" s="16"/>
      <c r="O62" s="16"/>
      <c r="P62" s="17"/>
      <c r="Q62" s="16"/>
      <c r="R62" s="17"/>
      <c r="S62" s="16"/>
      <c r="T62" s="17"/>
      <c r="U62" s="16"/>
      <c r="V62" s="17"/>
      <c r="W62" s="16"/>
      <c r="X62" s="17"/>
      <c r="Y62" s="16"/>
      <c r="Z62" s="17"/>
      <c r="AA62" s="16"/>
      <c r="AB62" s="17"/>
      <c r="AC62" s="16"/>
      <c r="AD62" s="17"/>
      <c r="AE62" s="17"/>
      <c r="AF62" s="16"/>
      <c r="AG62" s="17"/>
      <c r="AH62" s="17"/>
      <c r="AI62" s="17"/>
      <c r="AJ62" s="17"/>
      <c r="AK62" s="16"/>
    </row>
    <row r="63" spans="1:37" s="14" customFormat="1" ht="18.75" x14ac:dyDescent="0.3">
      <c r="A63" s="19"/>
      <c r="B63" s="20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7"/>
      <c r="N63" s="16"/>
      <c r="O63" s="16"/>
      <c r="P63" s="17"/>
      <c r="Q63" s="16"/>
      <c r="R63" s="17"/>
      <c r="S63" s="16"/>
      <c r="T63" s="17"/>
      <c r="U63" s="16"/>
      <c r="V63" s="17"/>
      <c r="W63" s="16"/>
      <c r="X63" s="17"/>
      <c r="Y63" s="16"/>
      <c r="Z63" s="17"/>
      <c r="AA63" s="16"/>
      <c r="AB63" s="17"/>
      <c r="AC63" s="16"/>
      <c r="AD63" s="17"/>
      <c r="AE63" s="17"/>
      <c r="AF63" s="16"/>
      <c r="AG63" s="17"/>
      <c r="AH63" s="17"/>
      <c r="AI63" s="17"/>
      <c r="AJ63" s="17"/>
      <c r="AK63" s="16"/>
    </row>
    <row r="64" spans="1:37" s="14" customFormat="1" ht="18.75" x14ac:dyDescent="0.3">
      <c r="A64" s="19"/>
      <c r="B64" s="20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7"/>
      <c r="N64" s="16"/>
      <c r="O64" s="16"/>
      <c r="P64" s="17"/>
      <c r="Q64" s="16"/>
      <c r="R64" s="17"/>
      <c r="S64" s="16"/>
      <c r="T64" s="17"/>
      <c r="U64" s="16"/>
      <c r="V64" s="17"/>
      <c r="W64" s="16"/>
      <c r="X64" s="17"/>
      <c r="Y64" s="16"/>
      <c r="Z64" s="17"/>
      <c r="AA64" s="16"/>
      <c r="AB64" s="17"/>
      <c r="AC64" s="16"/>
      <c r="AD64" s="17"/>
      <c r="AE64" s="17"/>
      <c r="AF64" s="16"/>
      <c r="AG64" s="17"/>
      <c r="AH64" s="17"/>
      <c r="AI64" s="17"/>
      <c r="AJ64" s="17"/>
      <c r="AK64" s="16"/>
    </row>
    <row r="65" spans="1:37" s="14" customFormat="1" ht="18.75" x14ac:dyDescent="0.3">
      <c r="A65" s="19"/>
      <c r="B65" s="20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7"/>
      <c r="N65" s="16"/>
      <c r="O65" s="16"/>
      <c r="P65" s="17"/>
      <c r="Q65" s="16"/>
      <c r="R65" s="17"/>
      <c r="S65" s="16"/>
      <c r="T65" s="17"/>
      <c r="U65" s="16"/>
      <c r="V65" s="17"/>
      <c r="W65" s="16"/>
      <c r="X65" s="17"/>
      <c r="Y65" s="16"/>
      <c r="Z65" s="17"/>
      <c r="AA65" s="16"/>
      <c r="AB65" s="17"/>
      <c r="AC65" s="16"/>
      <c r="AD65" s="17"/>
      <c r="AE65" s="17"/>
      <c r="AF65" s="16"/>
      <c r="AG65" s="17"/>
      <c r="AH65" s="17"/>
      <c r="AI65" s="17"/>
      <c r="AJ65" s="17"/>
      <c r="AK65" s="16"/>
    </row>
    <row r="66" spans="1:37" s="14" customFormat="1" ht="18.75" x14ac:dyDescent="0.3">
      <c r="A66" s="19"/>
      <c r="B66" s="20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7"/>
      <c r="N66" s="16"/>
      <c r="O66" s="16"/>
      <c r="P66" s="17"/>
      <c r="Q66" s="16"/>
      <c r="R66" s="17"/>
      <c r="S66" s="16"/>
      <c r="T66" s="17"/>
      <c r="U66" s="16"/>
      <c r="V66" s="17"/>
      <c r="W66" s="16"/>
      <c r="X66" s="17"/>
      <c r="Y66" s="16"/>
      <c r="Z66" s="17"/>
      <c r="AA66" s="16"/>
      <c r="AB66" s="17"/>
      <c r="AC66" s="16"/>
      <c r="AD66" s="17"/>
      <c r="AE66" s="17"/>
      <c r="AF66" s="16"/>
      <c r="AG66" s="17"/>
      <c r="AH66" s="17"/>
      <c r="AI66" s="17"/>
      <c r="AJ66" s="17"/>
      <c r="AK66" s="16"/>
    </row>
    <row r="67" spans="1:37" s="14" customFormat="1" ht="18.75" x14ac:dyDescent="0.3">
      <c r="A67" s="19"/>
      <c r="B67" s="20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7"/>
      <c r="N67" s="16"/>
      <c r="O67" s="16"/>
      <c r="P67" s="17"/>
      <c r="Q67" s="16"/>
      <c r="R67" s="17"/>
      <c r="S67" s="16"/>
      <c r="T67" s="17"/>
      <c r="U67" s="16"/>
      <c r="V67" s="17"/>
      <c r="W67" s="16"/>
      <c r="X67" s="17"/>
      <c r="Y67" s="16"/>
      <c r="Z67" s="17"/>
      <c r="AA67" s="16"/>
      <c r="AB67" s="17"/>
      <c r="AC67" s="16"/>
      <c r="AD67" s="17"/>
      <c r="AE67" s="17"/>
      <c r="AF67" s="16"/>
      <c r="AG67" s="17"/>
      <c r="AH67" s="17"/>
      <c r="AI67" s="17"/>
      <c r="AJ67" s="17"/>
      <c r="AK67" s="16"/>
    </row>
    <row r="68" spans="1:37" s="14" customFormat="1" ht="18.75" x14ac:dyDescent="0.3">
      <c r="A68" s="19"/>
      <c r="B68" s="20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7"/>
      <c r="N68" s="16"/>
      <c r="O68" s="16"/>
      <c r="P68" s="17"/>
      <c r="Q68" s="16"/>
      <c r="R68" s="17"/>
      <c r="S68" s="16"/>
      <c r="T68" s="17"/>
      <c r="U68" s="16"/>
      <c r="V68" s="17"/>
      <c r="W68" s="16"/>
      <c r="X68" s="17"/>
      <c r="Y68" s="16"/>
      <c r="Z68" s="17"/>
      <c r="AA68" s="16"/>
      <c r="AB68" s="17"/>
      <c r="AC68" s="16"/>
      <c r="AD68" s="17"/>
      <c r="AE68" s="17"/>
      <c r="AF68" s="16"/>
      <c r="AG68" s="17"/>
      <c r="AH68" s="17"/>
      <c r="AI68" s="17"/>
      <c r="AJ68" s="17"/>
      <c r="AK68" s="16"/>
    </row>
    <row r="69" spans="1:37" s="14" customFormat="1" ht="18.75" x14ac:dyDescent="0.3">
      <c r="A69" s="19"/>
      <c r="B69" s="20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7"/>
      <c r="N69" s="16"/>
      <c r="O69" s="16"/>
      <c r="P69" s="17"/>
      <c r="Q69" s="16"/>
      <c r="R69" s="17"/>
      <c r="S69" s="16"/>
      <c r="T69" s="17"/>
      <c r="U69" s="16"/>
      <c r="V69" s="17"/>
      <c r="W69" s="16"/>
      <c r="X69" s="17"/>
      <c r="Y69" s="16"/>
      <c r="Z69" s="17"/>
      <c r="AA69" s="16"/>
      <c r="AB69" s="17"/>
      <c r="AC69" s="16"/>
      <c r="AD69" s="17"/>
      <c r="AE69" s="17"/>
      <c r="AF69" s="16"/>
      <c r="AG69" s="17"/>
      <c r="AH69" s="17"/>
      <c r="AI69" s="17"/>
      <c r="AJ69" s="17"/>
      <c r="AK69" s="16"/>
    </row>
    <row r="70" spans="1:37" s="14" customFormat="1" ht="18.75" x14ac:dyDescent="0.3">
      <c r="A70" s="19"/>
      <c r="B70" s="20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7"/>
      <c r="N70" s="16"/>
      <c r="O70" s="16"/>
      <c r="P70" s="17"/>
      <c r="Q70" s="16"/>
      <c r="R70" s="17"/>
      <c r="S70" s="16"/>
      <c r="T70" s="17"/>
      <c r="U70" s="16"/>
      <c r="V70" s="17"/>
      <c r="W70" s="16"/>
      <c r="X70" s="17"/>
      <c r="Y70" s="16"/>
      <c r="Z70" s="17"/>
      <c r="AA70" s="16"/>
      <c r="AB70" s="17"/>
      <c r="AC70" s="16"/>
      <c r="AD70" s="17"/>
      <c r="AE70" s="17"/>
      <c r="AF70" s="16"/>
      <c r="AG70" s="17"/>
      <c r="AH70" s="17"/>
      <c r="AI70" s="17"/>
      <c r="AJ70" s="17"/>
      <c r="AK70" s="16"/>
    </row>
    <row r="71" spans="1:37" s="14" customFormat="1" ht="18.75" x14ac:dyDescent="0.3">
      <c r="A71" s="19"/>
      <c r="B71" s="20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7"/>
      <c r="N71" s="16"/>
      <c r="O71" s="16"/>
      <c r="P71" s="17"/>
      <c r="Q71" s="16"/>
      <c r="R71" s="17"/>
      <c r="S71" s="16"/>
      <c r="T71" s="17"/>
      <c r="U71" s="16"/>
      <c r="V71" s="17"/>
      <c r="W71" s="16"/>
      <c r="X71" s="17"/>
      <c r="Y71" s="16"/>
      <c r="Z71" s="17"/>
      <c r="AA71" s="16"/>
      <c r="AB71" s="17"/>
      <c r="AC71" s="16"/>
      <c r="AD71" s="17"/>
      <c r="AE71" s="17"/>
      <c r="AF71" s="16"/>
      <c r="AG71" s="17"/>
      <c r="AH71" s="17"/>
      <c r="AI71" s="17"/>
      <c r="AJ71" s="17"/>
      <c r="AK71" s="16"/>
    </row>
    <row r="72" spans="1:37" s="14" customFormat="1" ht="18.75" x14ac:dyDescent="0.3">
      <c r="A72" s="19"/>
      <c r="B72" s="20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7"/>
      <c r="N72" s="16"/>
      <c r="O72" s="16"/>
      <c r="P72" s="17"/>
      <c r="Q72" s="16"/>
      <c r="R72" s="17"/>
      <c r="S72" s="16"/>
      <c r="T72" s="17"/>
      <c r="U72" s="16"/>
      <c r="V72" s="17"/>
      <c r="W72" s="16"/>
      <c r="X72" s="17"/>
      <c r="Y72" s="16"/>
      <c r="Z72" s="17"/>
      <c r="AA72" s="16"/>
      <c r="AB72" s="17"/>
      <c r="AC72" s="16"/>
      <c r="AD72" s="17"/>
      <c r="AE72" s="17"/>
      <c r="AF72" s="16"/>
      <c r="AG72" s="17"/>
      <c r="AH72" s="17"/>
      <c r="AI72" s="17"/>
      <c r="AJ72" s="17"/>
      <c r="AK72" s="16"/>
    </row>
    <row r="73" spans="1:37" s="14" customFormat="1" ht="18.75" x14ac:dyDescent="0.3">
      <c r="A73" s="19"/>
      <c r="B73" s="20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7"/>
      <c r="N73" s="16"/>
      <c r="O73" s="16"/>
      <c r="P73" s="17"/>
      <c r="Q73" s="16"/>
      <c r="R73" s="17"/>
      <c r="S73" s="16"/>
      <c r="T73" s="17"/>
      <c r="U73" s="16"/>
      <c r="V73" s="17"/>
      <c r="W73" s="16"/>
      <c r="X73" s="17"/>
      <c r="Y73" s="16"/>
      <c r="Z73" s="17"/>
      <c r="AA73" s="16"/>
      <c r="AB73" s="17"/>
      <c r="AC73" s="16"/>
      <c r="AD73" s="17"/>
      <c r="AE73" s="17"/>
      <c r="AF73" s="16"/>
      <c r="AG73" s="17"/>
      <c r="AH73" s="17"/>
      <c r="AI73" s="17"/>
      <c r="AJ73" s="17"/>
      <c r="AK73" s="16"/>
    </row>
    <row r="74" spans="1:37" s="14" customFormat="1" ht="18.75" x14ac:dyDescent="0.3">
      <c r="A74" s="19"/>
      <c r="B74" s="20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7"/>
      <c r="N74" s="16"/>
      <c r="O74" s="16"/>
      <c r="P74" s="17"/>
      <c r="Q74" s="16"/>
      <c r="R74" s="17"/>
      <c r="S74" s="16"/>
      <c r="T74" s="17"/>
      <c r="U74" s="16"/>
      <c r="V74" s="17"/>
      <c r="W74" s="16"/>
      <c r="X74" s="17"/>
      <c r="Y74" s="16"/>
      <c r="Z74" s="17"/>
      <c r="AA74" s="16"/>
      <c r="AB74" s="17"/>
      <c r="AC74" s="16"/>
      <c r="AD74" s="17"/>
      <c r="AE74" s="17"/>
      <c r="AF74" s="16"/>
      <c r="AG74" s="17"/>
      <c r="AH74" s="17"/>
      <c r="AI74" s="17"/>
      <c r="AJ74" s="17"/>
      <c r="AK74" s="16"/>
    </row>
    <row r="75" spans="1:37" s="14" customFormat="1" ht="18.75" x14ac:dyDescent="0.3">
      <c r="A75" s="19"/>
      <c r="B75" s="20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7"/>
      <c r="N75" s="16"/>
      <c r="O75" s="16"/>
      <c r="P75" s="17"/>
      <c r="Q75" s="16"/>
      <c r="R75" s="17"/>
      <c r="S75" s="16"/>
      <c r="T75" s="17"/>
      <c r="U75" s="16"/>
      <c r="V75" s="17"/>
      <c r="W75" s="16"/>
      <c r="X75" s="17"/>
      <c r="Y75" s="16"/>
      <c r="Z75" s="17"/>
      <c r="AA75" s="16"/>
      <c r="AB75" s="17"/>
      <c r="AC75" s="16"/>
      <c r="AD75" s="17"/>
      <c r="AE75" s="17"/>
      <c r="AF75" s="16"/>
      <c r="AG75" s="17"/>
      <c r="AH75" s="17"/>
      <c r="AI75" s="17"/>
      <c r="AJ75" s="17"/>
      <c r="AK75" s="16"/>
    </row>
    <row r="76" spans="1:37" s="14" customFormat="1" ht="18.75" x14ac:dyDescent="0.3">
      <c r="A76" s="19"/>
      <c r="B76" s="20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7"/>
      <c r="N76" s="16"/>
      <c r="O76" s="16"/>
      <c r="P76" s="17"/>
      <c r="Q76" s="16"/>
      <c r="R76" s="17"/>
      <c r="S76" s="16"/>
      <c r="T76" s="17"/>
      <c r="U76" s="16"/>
      <c r="V76" s="17"/>
      <c r="W76" s="16"/>
      <c r="X76" s="17"/>
      <c r="Y76" s="16"/>
      <c r="Z76" s="17"/>
      <c r="AA76" s="16"/>
      <c r="AB76" s="17"/>
      <c r="AC76" s="16"/>
      <c r="AD76" s="17"/>
      <c r="AE76" s="17"/>
      <c r="AF76" s="16"/>
      <c r="AG76" s="17"/>
      <c r="AH76" s="17"/>
      <c r="AI76" s="17"/>
      <c r="AJ76" s="17"/>
      <c r="AK76" s="16"/>
    </row>
    <row r="77" spans="1:37" s="14" customFormat="1" ht="18.75" x14ac:dyDescent="0.3">
      <c r="A77" s="19"/>
      <c r="B77" s="20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7"/>
      <c r="N77" s="16"/>
      <c r="O77" s="16"/>
      <c r="P77" s="17"/>
      <c r="Q77" s="16"/>
      <c r="R77" s="17"/>
      <c r="S77" s="16"/>
      <c r="T77" s="17"/>
      <c r="U77" s="16"/>
      <c r="V77" s="17"/>
      <c r="W77" s="16"/>
      <c r="X77" s="17"/>
      <c r="Y77" s="16"/>
      <c r="Z77" s="17"/>
      <c r="AA77" s="16"/>
      <c r="AB77" s="17"/>
      <c r="AC77" s="16"/>
      <c r="AD77" s="17"/>
      <c r="AE77" s="17"/>
      <c r="AF77" s="16"/>
      <c r="AG77" s="17"/>
      <c r="AH77" s="17"/>
      <c r="AI77" s="17"/>
      <c r="AJ77" s="17"/>
      <c r="AK77" s="16"/>
    </row>
    <row r="78" spans="1:37" s="14" customFormat="1" ht="18.75" x14ac:dyDescent="0.3">
      <c r="A78" s="19"/>
      <c r="B78" s="20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7"/>
      <c r="N78" s="16"/>
      <c r="O78" s="16"/>
      <c r="P78" s="17"/>
      <c r="Q78" s="16"/>
      <c r="R78" s="17"/>
      <c r="S78" s="16"/>
      <c r="T78" s="17"/>
      <c r="U78" s="16"/>
      <c r="V78" s="17"/>
      <c r="W78" s="16"/>
      <c r="X78" s="17"/>
      <c r="Y78" s="16"/>
      <c r="Z78" s="17"/>
      <c r="AA78" s="16"/>
      <c r="AB78" s="17"/>
      <c r="AC78" s="16"/>
      <c r="AD78" s="17"/>
      <c r="AE78" s="17"/>
      <c r="AF78" s="16"/>
      <c r="AG78" s="17"/>
      <c r="AH78" s="17"/>
      <c r="AI78" s="17"/>
      <c r="AJ78" s="17"/>
      <c r="AK78" s="16"/>
    </row>
    <row r="79" spans="1:37" s="14" customFormat="1" ht="18.75" x14ac:dyDescent="0.3">
      <c r="A79" s="19"/>
      <c r="B79" s="20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7"/>
      <c r="N79" s="16"/>
      <c r="O79" s="16"/>
      <c r="P79" s="17"/>
      <c r="Q79" s="16"/>
      <c r="R79" s="17"/>
      <c r="S79" s="16"/>
      <c r="T79" s="17"/>
      <c r="U79" s="16"/>
      <c r="V79" s="17"/>
      <c r="W79" s="16"/>
      <c r="X79" s="17"/>
      <c r="Y79" s="16"/>
      <c r="Z79" s="17"/>
      <c r="AA79" s="16"/>
      <c r="AB79" s="17"/>
      <c r="AC79" s="16"/>
      <c r="AD79" s="17"/>
      <c r="AE79" s="17"/>
      <c r="AF79" s="16"/>
      <c r="AG79" s="17"/>
      <c r="AH79" s="17"/>
      <c r="AI79" s="17"/>
      <c r="AJ79" s="17"/>
      <c r="AK79" s="16"/>
    </row>
    <row r="80" spans="1:37" s="14" customFormat="1" ht="18.75" x14ac:dyDescent="0.3">
      <c r="A80" s="19"/>
      <c r="B80" s="20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7"/>
      <c r="N80" s="16"/>
      <c r="O80" s="16"/>
      <c r="P80" s="17"/>
      <c r="Q80" s="16"/>
      <c r="R80" s="17"/>
      <c r="S80" s="16"/>
      <c r="T80" s="17"/>
      <c r="U80" s="16"/>
      <c r="V80" s="17"/>
      <c r="W80" s="16"/>
      <c r="X80" s="17"/>
      <c r="Y80" s="16"/>
      <c r="Z80" s="17"/>
      <c r="AA80" s="16"/>
      <c r="AB80" s="17"/>
      <c r="AC80" s="16"/>
      <c r="AD80" s="17"/>
      <c r="AE80" s="17"/>
      <c r="AF80" s="16"/>
      <c r="AG80" s="17"/>
      <c r="AH80" s="17"/>
      <c r="AI80" s="17"/>
      <c r="AJ80" s="17"/>
      <c r="AK80" s="16"/>
    </row>
    <row r="81" spans="1:37" s="14" customFormat="1" ht="18.75" x14ac:dyDescent="0.3">
      <c r="A81" s="19"/>
      <c r="B81" s="20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7"/>
      <c r="N81" s="16"/>
      <c r="O81" s="16"/>
      <c r="P81" s="17"/>
      <c r="Q81" s="16"/>
      <c r="R81" s="17"/>
      <c r="S81" s="16"/>
      <c r="T81" s="17"/>
      <c r="U81" s="16"/>
      <c r="V81" s="17"/>
      <c r="W81" s="16"/>
      <c r="X81" s="17"/>
      <c r="Y81" s="16"/>
      <c r="Z81" s="17"/>
      <c r="AA81" s="16"/>
      <c r="AB81" s="17"/>
      <c r="AC81" s="16"/>
      <c r="AD81" s="17"/>
      <c r="AE81" s="17"/>
      <c r="AF81" s="16"/>
      <c r="AG81" s="17"/>
      <c r="AH81" s="17"/>
      <c r="AI81" s="17"/>
      <c r="AJ81" s="17"/>
      <c r="AK81" s="16"/>
    </row>
    <row r="82" spans="1:37" s="14" customFormat="1" ht="18.75" x14ac:dyDescent="0.3">
      <c r="A82" s="19"/>
      <c r="B82" s="20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7"/>
      <c r="N82" s="16"/>
      <c r="O82" s="16"/>
      <c r="P82" s="17"/>
      <c r="Q82" s="16"/>
      <c r="R82" s="17"/>
      <c r="S82" s="16"/>
      <c r="T82" s="17"/>
      <c r="U82" s="16"/>
      <c r="V82" s="17"/>
      <c r="W82" s="16"/>
      <c r="X82" s="17"/>
      <c r="Y82" s="16"/>
      <c r="Z82" s="17"/>
      <c r="AA82" s="16"/>
      <c r="AB82" s="17"/>
      <c r="AC82" s="16"/>
      <c r="AD82" s="17"/>
      <c r="AE82" s="17"/>
      <c r="AF82" s="16"/>
      <c r="AG82" s="17"/>
      <c r="AH82" s="17"/>
      <c r="AI82" s="17"/>
      <c r="AJ82" s="17"/>
      <c r="AK82" s="16"/>
    </row>
    <row r="83" spans="1:37" s="14" customFormat="1" ht="18.75" x14ac:dyDescent="0.3">
      <c r="A83" s="19"/>
      <c r="B83" s="20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7"/>
      <c r="N83" s="16"/>
      <c r="O83" s="16"/>
      <c r="P83" s="17"/>
      <c r="Q83" s="16"/>
      <c r="R83" s="17"/>
      <c r="S83" s="16"/>
      <c r="T83" s="17"/>
      <c r="U83" s="16"/>
      <c r="V83" s="17"/>
      <c r="W83" s="16"/>
      <c r="X83" s="17"/>
      <c r="Y83" s="16"/>
      <c r="Z83" s="17"/>
      <c r="AA83" s="16"/>
      <c r="AB83" s="17"/>
      <c r="AC83" s="16"/>
      <c r="AD83" s="17"/>
      <c r="AE83" s="17"/>
      <c r="AF83" s="16"/>
      <c r="AG83" s="17"/>
      <c r="AH83" s="17"/>
      <c r="AI83" s="17"/>
      <c r="AJ83" s="17"/>
      <c r="AK83" s="16"/>
    </row>
    <row r="84" spans="1:37" s="14" customFormat="1" ht="18.75" x14ac:dyDescent="0.3">
      <c r="A84" s="19"/>
      <c r="B84" s="20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7"/>
      <c r="N84" s="16"/>
      <c r="O84" s="16"/>
      <c r="P84" s="17"/>
      <c r="Q84" s="16"/>
      <c r="R84" s="17"/>
      <c r="S84" s="16"/>
      <c r="T84" s="17"/>
      <c r="U84" s="16"/>
      <c r="V84" s="17"/>
      <c r="W84" s="16"/>
      <c r="X84" s="17"/>
      <c r="Y84" s="16"/>
      <c r="Z84" s="17"/>
      <c r="AA84" s="16"/>
      <c r="AB84" s="17"/>
      <c r="AC84" s="16"/>
      <c r="AD84" s="17"/>
      <c r="AE84" s="17"/>
      <c r="AF84" s="16"/>
      <c r="AG84" s="17"/>
      <c r="AH84" s="17"/>
      <c r="AI84" s="17"/>
      <c r="AJ84" s="17"/>
      <c r="AK84" s="16"/>
    </row>
    <row r="85" spans="1:37" s="14" customFormat="1" ht="18.75" x14ac:dyDescent="0.3">
      <c r="A85" s="19"/>
      <c r="B85" s="20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7"/>
      <c r="N85" s="16"/>
      <c r="O85" s="16"/>
      <c r="P85" s="17"/>
      <c r="Q85" s="16"/>
      <c r="R85" s="17"/>
      <c r="S85" s="16"/>
      <c r="T85" s="17"/>
      <c r="U85" s="16"/>
      <c r="V85" s="17"/>
      <c r="W85" s="16"/>
      <c r="X85" s="17"/>
      <c r="Y85" s="16"/>
      <c r="Z85" s="17"/>
      <c r="AA85" s="16"/>
      <c r="AB85" s="17"/>
      <c r="AC85" s="16"/>
      <c r="AD85" s="17"/>
      <c r="AE85" s="17"/>
      <c r="AF85" s="16"/>
      <c r="AG85" s="17"/>
      <c r="AH85" s="17"/>
      <c r="AI85" s="17"/>
      <c r="AJ85" s="17"/>
      <c r="AK85" s="16"/>
    </row>
    <row r="86" spans="1:37" s="14" customFormat="1" ht="18.75" x14ac:dyDescent="0.3">
      <c r="A86" s="19"/>
      <c r="B86" s="20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7"/>
      <c r="N86" s="16"/>
      <c r="O86" s="16"/>
      <c r="P86" s="17"/>
      <c r="Q86" s="16"/>
      <c r="R86" s="17"/>
      <c r="S86" s="16"/>
      <c r="T86" s="17"/>
      <c r="U86" s="16"/>
      <c r="V86" s="17"/>
      <c r="W86" s="16"/>
      <c r="X86" s="17"/>
      <c r="Y86" s="16"/>
      <c r="Z86" s="17"/>
      <c r="AA86" s="16"/>
      <c r="AB86" s="17"/>
      <c r="AC86" s="16"/>
      <c r="AD86" s="17"/>
      <c r="AE86" s="17"/>
      <c r="AF86" s="16"/>
      <c r="AG86" s="17"/>
      <c r="AH86" s="17"/>
      <c r="AI86" s="17"/>
      <c r="AJ86" s="17"/>
      <c r="AK86" s="16"/>
    </row>
    <row r="87" spans="1:37" s="14" customFormat="1" ht="18.75" x14ac:dyDescent="0.3">
      <c r="A87" s="19"/>
      <c r="B87" s="20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7"/>
      <c r="N87" s="16"/>
      <c r="O87" s="16"/>
      <c r="P87" s="17"/>
      <c r="Q87" s="16"/>
      <c r="R87" s="17"/>
      <c r="S87" s="16"/>
      <c r="T87" s="17"/>
      <c r="U87" s="16"/>
      <c r="V87" s="17"/>
      <c r="W87" s="16"/>
      <c r="X87" s="17"/>
      <c r="Y87" s="16"/>
      <c r="Z87" s="17"/>
      <c r="AA87" s="16"/>
      <c r="AB87" s="17"/>
      <c r="AC87" s="16"/>
      <c r="AD87" s="17"/>
      <c r="AE87" s="17"/>
      <c r="AF87" s="16"/>
      <c r="AG87" s="17"/>
      <c r="AH87" s="17"/>
      <c r="AI87" s="17"/>
      <c r="AJ87" s="17"/>
      <c r="AK87" s="16"/>
    </row>
    <row r="88" spans="1:37" s="14" customFormat="1" ht="18.75" x14ac:dyDescent="0.3">
      <c r="A88" s="19"/>
      <c r="B88" s="20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7"/>
      <c r="N88" s="16"/>
      <c r="O88" s="16"/>
      <c r="P88" s="17"/>
      <c r="Q88" s="16"/>
      <c r="R88" s="17"/>
      <c r="S88" s="16"/>
      <c r="T88" s="17"/>
      <c r="U88" s="16"/>
      <c r="V88" s="17"/>
      <c r="W88" s="16"/>
      <c r="X88" s="17"/>
      <c r="Y88" s="16"/>
      <c r="Z88" s="17"/>
      <c r="AA88" s="16"/>
      <c r="AB88" s="17"/>
      <c r="AC88" s="16"/>
      <c r="AD88" s="17"/>
      <c r="AE88" s="17"/>
      <c r="AF88" s="16"/>
      <c r="AG88" s="17"/>
      <c r="AH88" s="17"/>
      <c r="AI88" s="17"/>
      <c r="AJ88" s="17"/>
      <c r="AK88" s="16"/>
    </row>
    <row r="89" spans="1:37" s="14" customFormat="1" ht="18.75" x14ac:dyDescent="0.3">
      <c r="A89" s="19"/>
      <c r="B89" s="20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7"/>
      <c r="N89" s="16"/>
      <c r="O89" s="16"/>
      <c r="P89" s="17"/>
      <c r="Q89" s="16"/>
      <c r="R89" s="17"/>
      <c r="S89" s="16"/>
      <c r="T89" s="17"/>
      <c r="U89" s="16"/>
      <c r="V89" s="17"/>
      <c r="W89" s="16"/>
      <c r="X89" s="17"/>
      <c r="Y89" s="16"/>
      <c r="Z89" s="17"/>
      <c r="AA89" s="16"/>
      <c r="AB89" s="17"/>
      <c r="AC89" s="16"/>
      <c r="AD89" s="17"/>
      <c r="AE89" s="17"/>
      <c r="AF89" s="16"/>
      <c r="AG89" s="17"/>
      <c r="AH89" s="17"/>
      <c r="AI89" s="17"/>
      <c r="AJ89" s="17"/>
      <c r="AK89" s="16"/>
    </row>
    <row r="90" spans="1:37" s="14" customFormat="1" ht="18.75" x14ac:dyDescent="0.3">
      <c r="A90" s="19"/>
      <c r="B90" s="20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7"/>
      <c r="N90" s="16"/>
      <c r="O90" s="16"/>
      <c r="P90" s="17"/>
      <c r="Q90" s="16"/>
      <c r="R90" s="17"/>
      <c r="S90" s="16"/>
      <c r="T90" s="17"/>
      <c r="U90" s="16"/>
      <c r="V90" s="17"/>
      <c r="W90" s="16"/>
      <c r="X90" s="17"/>
      <c r="Y90" s="16"/>
      <c r="Z90" s="17"/>
      <c r="AA90" s="16"/>
      <c r="AB90" s="17"/>
      <c r="AC90" s="16"/>
      <c r="AD90" s="17"/>
      <c r="AE90" s="17"/>
      <c r="AF90" s="16"/>
      <c r="AG90" s="17"/>
      <c r="AH90" s="17"/>
      <c r="AI90" s="17"/>
      <c r="AJ90" s="17"/>
      <c r="AK90" s="16"/>
    </row>
    <row r="91" spans="1:37" s="14" customFormat="1" ht="18.75" x14ac:dyDescent="0.3">
      <c r="A91" s="19"/>
      <c r="B91" s="20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7"/>
      <c r="N91" s="16"/>
      <c r="O91" s="16"/>
      <c r="P91" s="17"/>
      <c r="Q91" s="16"/>
      <c r="R91" s="17"/>
      <c r="S91" s="16"/>
      <c r="T91" s="17"/>
      <c r="U91" s="16"/>
      <c r="V91" s="17"/>
      <c r="W91" s="16"/>
      <c r="X91" s="17"/>
      <c r="Y91" s="16"/>
      <c r="Z91" s="17"/>
      <c r="AA91" s="16"/>
      <c r="AB91" s="17"/>
      <c r="AC91" s="16"/>
      <c r="AD91" s="17"/>
      <c r="AE91" s="17"/>
      <c r="AF91" s="16"/>
      <c r="AG91" s="17"/>
      <c r="AH91" s="17"/>
      <c r="AI91" s="17"/>
      <c r="AJ91" s="17"/>
      <c r="AK91" s="16"/>
    </row>
    <row r="92" spans="1:37" s="14" customFormat="1" ht="18.75" x14ac:dyDescent="0.3">
      <c r="A92" s="19"/>
      <c r="B92" s="20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7"/>
      <c r="N92" s="16"/>
      <c r="O92" s="16"/>
      <c r="P92" s="17"/>
      <c r="Q92" s="16"/>
      <c r="R92" s="17"/>
      <c r="S92" s="16"/>
      <c r="T92" s="17"/>
      <c r="U92" s="16"/>
      <c r="V92" s="17"/>
      <c r="W92" s="16"/>
      <c r="X92" s="17"/>
      <c r="Y92" s="16"/>
      <c r="Z92" s="17"/>
      <c r="AA92" s="16"/>
      <c r="AB92" s="17"/>
      <c r="AC92" s="16"/>
      <c r="AD92" s="17"/>
      <c r="AE92" s="17"/>
      <c r="AF92" s="16"/>
      <c r="AG92" s="17"/>
      <c r="AH92" s="17"/>
      <c r="AI92" s="17"/>
      <c r="AJ92" s="17"/>
      <c r="AK92" s="16"/>
    </row>
    <row r="93" spans="1:37" s="14" customFormat="1" ht="18.75" x14ac:dyDescent="0.3">
      <c r="A93" s="19"/>
      <c r="B93" s="20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7"/>
      <c r="N93" s="16"/>
      <c r="O93" s="16"/>
      <c r="P93" s="17"/>
      <c r="Q93" s="16"/>
      <c r="R93" s="17"/>
      <c r="S93" s="16"/>
      <c r="T93" s="17"/>
      <c r="U93" s="16"/>
      <c r="V93" s="17"/>
      <c r="W93" s="16"/>
      <c r="X93" s="17"/>
      <c r="Y93" s="16"/>
      <c r="Z93" s="17"/>
      <c r="AA93" s="16"/>
      <c r="AB93" s="17"/>
      <c r="AC93" s="16"/>
      <c r="AD93" s="17"/>
      <c r="AE93" s="17"/>
      <c r="AF93" s="16"/>
      <c r="AG93" s="17"/>
      <c r="AH93" s="17"/>
      <c r="AI93" s="17"/>
      <c r="AJ93" s="17"/>
      <c r="AK93" s="16"/>
    </row>
    <row r="94" spans="1:37" s="14" customFormat="1" ht="18.75" x14ac:dyDescent="0.3">
      <c r="A94" s="19"/>
      <c r="B94" s="20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7"/>
      <c r="N94" s="16"/>
      <c r="O94" s="16"/>
      <c r="P94" s="17"/>
      <c r="Q94" s="16"/>
      <c r="R94" s="17"/>
      <c r="S94" s="16"/>
      <c r="T94" s="17"/>
      <c r="U94" s="16"/>
      <c r="V94" s="17"/>
      <c r="W94" s="16"/>
      <c r="X94" s="17"/>
      <c r="Y94" s="16"/>
      <c r="Z94" s="17"/>
      <c r="AA94" s="16"/>
      <c r="AB94" s="17"/>
      <c r="AC94" s="16"/>
      <c r="AD94" s="17"/>
      <c r="AE94" s="17"/>
      <c r="AF94" s="16"/>
      <c r="AG94" s="17"/>
      <c r="AH94" s="17"/>
      <c r="AI94" s="17"/>
      <c r="AJ94" s="17"/>
      <c r="AK94" s="16"/>
    </row>
    <row r="95" spans="1:37" s="14" customFormat="1" ht="18.75" x14ac:dyDescent="0.3">
      <c r="A95" s="19"/>
      <c r="B95" s="20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7"/>
      <c r="N95" s="16"/>
      <c r="O95" s="16"/>
      <c r="P95" s="17"/>
      <c r="Q95" s="16"/>
      <c r="R95" s="17"/>
      <c r="S95" s="16"/>
      <c r="T95" s="17"/>
      <c r="U95" s="16"/>
      <c r="V95" s="17"/>
      <c r="W95" s="16"/>
      <c r="X95" s="17"/>
      <c r="Y95" s="16"/>
      <c r="Z95" s="17"/>
      <c r="AA95" s="16"/>
      <c r="AB95" s="17"/>
      <c r="AC95" s="16"/>
      <c r="AD95" s="17"/>
      <c r="AE95" s="17"/>
      <c r="AF95" s="16"/>
      <c r="AG95" s="17"/>
      <c r="AH95" s="17"/>
      <c r="AI95" s="17"/>
      <c r="AJ95" s="17"/>
      <c r="AK95" s="16"/>
    </row>
    <row r="96" spans="1:37" s="14" customFormat="1" ht="18.75" x14ac:dyDescent="0.3">
      <c r="A96" s="19"/>
      <c r="B96" s="20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7"/>
      <c r="N96" s="16"/>
      <c r="O96" s="16"/>
      <c r="P96" s="17"/>
      <c r="Q96" s="16"/>
      <c r="R96" s="17"/>
      <c r="S96" s="16"/>
      <c r="T96" s="17"/>
      <c r="U96" s="16"/>
      <c r="V96" s="17"/>
      <c r="W96" s="16"/>
      <c r="X96" s="17"/>
      <c r="Y96" s="16"/>
      <c r="Z96" s="17"/>
      <c r="AA96" s="16"/>
      <c r="AB96" s="17"/>
      <c r="AC96" s="16"/>
      <c r="AD96" s="17"/>
      <c r="AE96" s="17"/>
      <c r="AF96" s="16"/>
      <c r="AG96" s="17"/>
      <c r="AH96" s="17"/>
      <c r="AI96" s="17"/>
      <c r="AJ96" s="17"/>
      <c r="AK96" s="16"/>
    </row>
    <row r="97" spans="1:37" s="14" customFormat="1" ht="18.75" x14ac:dyDescent="0.3">
      <c r="A97" s="19"/>
      <c r="B97" s="20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7"/>
      <c r="N97" s="16"/>
      <c r="O97" s="16"/>
      <c r="P97" s="17"/>
      <c r="Q97" s="16"/>
      <c r="R97" s="17"/>
      <c r="S97" s="16"/>
      <c r="T97" s="17"/>
      <c r="U97" s="16"/>
      <c r="V97" s="17"/>
      <c r="W97" s="16"/>
      <c r="X97" s="17"/>
      <c r="Y97" s="16"/>
      <c r="Z97" s="17"/>
      <c r="AA97" s="16"/>
      <c r="AB97" s="17"/>
      <c r="AC97" s="16"/>
      <c r="AD97" s="17"/>
      <c r="AE97" s="17"/>
      <c r="AF97" s="16"/>
      <c r="AG97" s="17"/>
      <c r="AH97" s="17"/>
      <c r="AI97" s="17"/>
      <c r="AJ97" s="17"/>
      <c r="AK97" s="16"/>
    </row>
    <row r="98" spans="1:37" s="14" customFormat="1" ht="18.75" x14ac:dyDescent="0.3">
      <c r="A98" s="19"/>
      <c r="B98" s="20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7"/>
      <c r="N98" s="16"/>
      <c r="O98" s="16"/>
      <c r="P98" s="17"/>
      <c r="Q98" s="16"/>
      <c r="R98" s="17"/>
      <c r="S98" s="16"/>
      <c r="T98" s="17"/>
      <c r="U98" s="16"/>
      <c r="V98" s="17"/>
      <c r="W98" s="16"/>
      <c r="X98" s="17"/>
      <c r="Y98" s="16"/>
      <c r="Z98" s="17"/>
      <c r="AA98" s="16"/>
      <c r="AB98" s="17"/>
      <c r="AC98" s="16"/>
      <c r="AD98" s="17"/>
      <c r="AE98" s="17"/>
      <c r="AF98" s="16"/>
      <c r="AG98" s="17"/>
      <c r="AH98" s="17"/>
      <c r="AI98" s="17"/>
      <c r="AJ98" s="17"/>
      <c r="AK98" s="16"/>
    </row>
    <row r="99" spans="1:37" s="14" customFormat="1" ht="18.75" x14ac:dyDescent="0.3">
      <c r="A99" s="19"/>
      <c r="B99" s="20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7"/>
      <c r="N99" s="16"/>
      <c r="O99" s="16"/>
      <c r="P99" s="17"/>
      <c r="Q99" s="16"/>
      <c r="R99" s="17"/>
      <c r="S99" s="16"/>
      <c r="T99" s="17"/>
      <c r="U99" s="16"/>
      <c r="V99" s="17"/>
      <c r="W99" s="16"/>
      <c r="X99" s="17"/>
      <c r="Y99" s="16"/>
      <c r="Z99" s="17"/>
      <c r="AA99" s="16"/>
      <c r="AB99" s="17"/>
      <c r="AC99" s="16"/>
      <c r="AD99" s="17"/>
      <c r="AE99" s="17"/>
      <c r="AF99" s="16"/>
      <c r="AG99" s="17"/>
      <c r="AH99" s="17"/>
      <c r="AI99" s="17"/>
      <c r="AJ99" s="17"/>
      <c r="AK99" s="16"/>
    </row>
    <row r="100" spans="1:37" s="14" customFormat="1" ht="18.75" x14ac:dyDescent="0.3">
      <c r="A100" s="19"/>
      <c r="B100" s="20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7"/>
      <c r="N100" s="16"/>
      <c r="O100" s="16"/>
      <c r="P100" s="17"/>
      <c r="Q100" s="16"/>
      <c r="R100" s="17"/>
      <c r="S100" s="16"/>
      <c r="T100" s="17"/>
      <c r="U100" s="16"/>
      <c r="V100" s="17"/>
      <c r="W100" s="16"/>
      <c r="X100" s="17"/>
      <c r="Y100" s="16"/>
      <c r="Z100" s="17"/>
      <c r="AA100" s="16"/>
      <c r="AB100" s="17"/>
      <c r="AC100" s="16"/>
      <c r="AD100" s="17"/>
      <c r="AE100" s="17"/>
      <c r="AF100" s="16"/>
      <c r="AG100" s="17"/>
      <c r="AH100" s="17"/>
      <c r="AI100" s="17"/>
      <c r="AJ100" s="17"/>
      <c r="AK100" s="16"/>
    </row>
    <row r="101" spans="1:37" s="14" customFormat="1" ht="18.75" x14ac:dyDescent="0.3">
      <c r="A101" s="19"/>
      <c r="B101" s="20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7"/>
      <c r="N101" s="16"/>
      <c r="O101" s="16"/>
      <c r="P101" s="17"/>
      <c r="Q101" s="16"/>
      <c r="R101" s="17"/>
      <c r="S101" s="16"/>
      <c r="T101" s="17"/>
      <c r="U101" s="16"/>
      <c r="V101" s="17"/>
      <c r="W101" s="16"/>
      <c r="X101" s="17"/>
      <c r="Y101" s="16"/>
      <c r="Z101" s="17"/>
      <c r="AA101" s="16"/>
      <c r="AB101" s="17"/>
      <c r="AC101" s="16"/>
      <c r="AD101" s="17"/>
      <c r="AE101" s="17"/>
      <c r="AF101" s="16"/>
      <c r="AG101" s="17"/>
      <c r="AH101" s="17"/>
      <c r="AI101" s="17"/>
      <c r="AJ101" s="17"/>
      <c r="AK101" s="16"/>
    </row>
    <row r="102" spans="1:37" s="14" customFormat="1" ht="18.75" x14ac:dyDescent="0.3">
      <c r="A102" s="19"/>
      <c r="B102" s="20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7"/>
      <c r="N102" s="16"/>
      <c r="O102" s="16"/>
      <c r="P102" s="17"/>
      <c r="Q102" s="16"/>
      <c r="R102" s="17"/>
      <c r="S102" s="16"/>
      <c r="T102" s="17"/>
      <c r="U102" s="16"/>
      <c r="V102" s="17"/>
      <c r="W102" s="16"/>
      <c r="X102" s="17"/>
      <c r="Y102" s="16"/>
      <c r="Z102" s="17"/>
      <c r="AA102" s="16"/>
      <c r="AB102" s="17"/>
      <c r="AC102" s="16"/>
      <c r="AD102" s="17"/>
      <c r="AE102" s="17"/>
      <c r="AF102" s="16"/>
      <c r="AG102" s="17"/>
      <c r="AH102" s="17"/>
      <c r="AI102" s="17"/>
      <c r="AJ102" s="17"/>
      <c r="AK102" s="16"/>
    </row>
  </sheetData>
  <autoFilter ref="A3:AK39">
    <sortState ref="A4:AK38">
      <sortCondition ref="B3:B38"/>
    </sortState>
  </autoFilter>
  <dataConsolidate/>
  <phoneticPr fontId="4" type="noConversion"/>
  <conditionalFormatting sqref="A4:AK102">
    <cfRule type="expression" dxfId="2" priority="3">
      <formula>$A4="oui"</formula>
    </cfRule>
    <cfRule type="expression" dxfId="1" priority="2">
      <formula>$A4="non"</formula>
    </cfRule>
    <cfRule type="expression" dxfId="0" priority="1">
      <formula>$A4="annulée"</formula>
    </cfRule>
  </conditionalFormatting>
  <dataValidations count="5">
    <dataValidation type="list" allowBlank="1" showInputMessage="1" showErrorMessage="1" sqref="Q103:Q123 W103:W123 U103:U123 S103:S123 Y103:Y123">
      <formula1>$A$3:$A$34</formula1>
    </dataValidation>
    <dataValidation type="list" allowBlank="1" showInputMessage="1" showErrorMessage="1" sqref="Q4:Q102 W4:W102 Y8:Y102 AA8:AA102 AC4:AC102">
      <formula1>coach</formula1>
    </dataValidation>
    <dataValidation type="list" allowBlank="1" showInputMessage="1" showErrorMessage="1" sqref="S4:S102">
      <formula1>coach</formula1>
    </dataValidation>
    <dataValidation type="list" allowBlank="1" showInputMessage="1" showErrorMessage="1" sqref="U4:U102">
      <formula1>coach</formula1>
    </dataValidation>
    <dataValidation type="list" allowBlank="1" showInputMessage="1" showErrorMessage="1" sqref="O4:O102">
      <formula1>coach</formula1>
    </dataValidation>
  </dataValidations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Coaches!$A$2:$A$33</xm:f>
          </x14:formula1>
          <xm:sqref>AG103:AJ123 P103:P123 R103:R123 T103:T123 V103:V123 X103:X123 Z103:Z123 AB103:AB123 AD103:AE123 O103:O123</xm:sqref>
        </x14:dataValidation>
        <x14:dataValidation type="list" allowBlank="1" showInputMessage="1" showErrorMessage="1">
          <x14:formula1>
            <xm:f>Horaire!$A:$A</xm:f>
          </x14:formula1>
          <xm:sqref>C4:D102</xm:sqref>
        </x14:dataValidation>
        <x14:dataValidation type="list" allowBlank="1" showInputMessage="1" showErrorMessage="1">
          <x14:formula1>
            <xm:f>Date!$A:$A</xm:f>
          </x14:formula1>
          <xm:sqref>B4:B102</xm:sqref>
        </x14:dataValidation>
        <x14:dataValidation type="list" allowBlank="1" showInputMessage="1" showErrorMessage="1">
          <x14:formula1>
            <xm:f>Autres!$A:$A</xm:f>
          </x14:formula1>
          <xm:sqref>A4:A102</xm:sqref>
        </x14:dataValidation>
        <x14:dataValidation type="list" allowBlank="1" showInputMessage="1" showErrorMessage="1">
          <x14:formula1>
            <xm:f>Agence!$A:$A</xm:f>
          </x14:formula1>
          <xm:sqref>G4:G102</xm:sqref>
        </x14:dataValidation>
        <x14:dataValidation type="list" allowBlank="1" showInputMessage="1" showErrorMessage="1">
          <x14:formula1>
            <xm:f>Coaches!$A$2:$A$60</xm:f>
          </x14:formula1>
          <xm:sqref>AA4:AA7 Y4:Y7</xm:sqref>
        </x14:dataValidation>
        <x14:dataValidation type="list" allowBlank="1" showInputMessage="1" showErrorMessage="1">
          <x14:formula1>
            <xm:f>Lieu!$A$2:$A$28</xm:f>
          </x14:formula1>
          <xm:sqref>F4:F102</xm:sqref>
        </x14:dataValidation>
        <x14:dataValidation type="list" allowBlank="1" showInputMessage="1" showErrorMessage="1">
          <x14:formula1>
            <xm:f>Activité!$A$2:$A$39</xm:f>
          </x14:formula1>
          <xm:sqref>J4:K102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D44"/>
  <sheetViews>
    <sheetView workbookViewId="0">
      <pane ySplit="1" topLeftCell="A18" activePane="bottomLeft" state="frozen"/>
      <selection pane="bottomLeft" activeCell="A18" sqref="A18:A44"/>
    </sheetView>
  </sheetViews>
  <sheetFormatPr baseColWidth="10" defaultRowHeight="15" x14ac:dyDescent="0.25"/>
  <cols>
    <col min="1" max="1" width="20.28515625" style="6" bestFit="1" customWidth="1"/>
  </cols>
  <sheetData>
    <row r="1" spans="1:4" x14ac:dyDescent="0.25">
      <c r="A1" s="10" t="s">
        <v>1</v>
      </c>
      <c r="B1" s="11" t="s">
        <v>94</v>
      </c>
      <c r="C1" s="11" t="s">
        <v>95</v>
      </c>
      <c r="D1" s="12">
        <f>SUM(B2:B62)</f>
        <v>0</v>
      </c>
    </row>
    <row r="2" spans="1:4" x14ac:dyDescent="0.25">
      <c r="A2" s="8" t="s">
        <v>39</v>
      </c>
      <c r="B2" s="9">
        <f t="shared" ref="B2:B44" si="0">COUNTIF(Agence,A2)</f>
        <v>0</v>
      </c>
    </row>
    <row r="3" spans="1:4" x14ac:dyDescent="0.25">
      <c r="A3" s="7" t="s">
        <v>40</v>
      </c>
      <c r="B3" s="1">
        <f t="shared" si="0"/>
        <v>0</v>
      </c>
    </row>
    <row r="4" spans="1:4" x14ac:dyDescent="0.25">
      <c r="A4" s="7" t="s">
        <v>41</v>
      </c>
      <c r="B4" s="1">
        <f t="shared" si="0"/>
        <v>0</v>
      </c>
    </row>
    <row r="5" spans="1:4" x14ac:dyDescent="0.25">
      <c r="A5" s="7" t="s">
        <v>42</v>
      </c>
      <c r="B5" s="1">
        <f t="shared" si="0"/>
        <v>0</v>
      </c>
    </row>
    <row r="6" spans="1:4" x14ac:dyDescent="0.25">
      <c r="A6" s="7" t="s">
        <v>43</v>
      </c>
      <c r="B6" s="1">
        <f t="shared" si="0"/>
        <v>0</v>
      </c>
    </row>
    <row r="7" spans="1:4" x14ac:dyDescent="0.25">
      <c r="A7" s="7" t="s">
        <v>44</v>
      </c>
      <c r="B7" s="1">
        <f t="shared" si="0"/>
        <v>0</v>
      </c>
    </row>
    <row r="8" spans="1:4" x14ac:dyDescent="0.25">
      <c r="A8" s="7" t="s">
        <v>45</v>
      </c>
      <c r="B8" s="1">
        <f t="shared" si="0"/>
        <v>0</v>
      </c>
    </row>
    <row r="9" spans="1:4" x14ac:dyDescent="0.25">
      <c r="A9" s="7" t="s">
        <v>46</v>
      </c>
      <c r="B9" s="1">
        <f t="shared" si="0"/>
        <v>0</v>
      </c>
    </row>
    <row r="10" spans="1:4" x14ac:dyDescent="0.25">
      <c r="A10" s="7" t="s">
        <v>47</v>
      </c>
      <c r="B10" s="1">
        <f t="shared" si="0"/>
        <v>0</v>
      </c>
    </row>
    <row r="11" spans="1:4" x14ac:dyDescent="0.25">
      <c r="A11" s="7"/>
      <c r="B11" s="1">
        <f t="shared" si="0"/>
        <v>0</v>
      </c>
    </row>
    <row r="12" spans="1:4" x14ac:dyDescent="0.25">
      <c r="A12" s="7"/>
      <c r="B12" s="1">
        <f t="shared" si="0"/>
        <v>0</v>
      </c>
    </row>
    <row r="13" spans="1:4" x14ac:dyDescent="0.25">
      <c r="A13" s="7"/>
      <c r="B13" s="1">
        <f t="shared" si="0"/>
        <v>0</v>
      </c>
    </row>
    <row r="14" spans="1:4" x14ac:dyDescent="0.25">
      <c r="A14" s="7"/>
      <c r="B14" s="1">
        <f t="shared" si="0"/>
        <v>0</v>
      </c>
    </row>
    <row r="15" spans="1:4" x14ac:dyDescent="0.25">
      <c r="A15" s="7"/>
      <c r="B15" s="1">
        <f t="shared" si="0"/>
        <v>0</v>
      </c>
    </row>
    <row r="16" spans="1:4" x14ac:dyDescent="0.25">
      <c r="A16" s="7"/>
      <c r="B16" s="1">
        <f t="shared" si="0"/>
        <v>0</v>
      </c>
    </row>
    <row r="17" spans="1:2" x14ac:dyDescent="0.25">
      <c r="A17" s="7"/>
      <c r="B17" s="1">
        <f t="shared" si="0"/>
        <v>0</v>
      </c>
    </row>
    <row r="18" spans="1:2" x14ac:dyDescent="0.25">
      <c r="A18" s="7" t="s">
        <v>122</v>
      </c>
      <c r="B18" s="1">
        <f t="shared" si="0"/>
        <v>0</v>
      </c>
    </row>
    <row r="19" spans="1:2" x14ac:dyDescent="0.25">
      <c r="A19" s="7" t="s">
        <v>122</v>
      </c>
      <c r="B19" s="1">
        <f t="shared" si="0"/>
        <v>0</v>
      </c>
    </row>
    <row r="20" spans="1:2" x14ac:dyDescent="0.25">
      <c r="A20" s="7" t="s">
        <v>122</v>
      </c>
      <c r="B20" s="1">
        <f t="shared" si="0"/>
        <v>0</v>
      </c>
    </row>
    <row r="21" spans="1:2" x14ac:dyDescent="0.25">
      <c r="A21" s="7" t="s">
        <v>122</v>
      </c>
      <c r="B21" s="1">
        <f t="shared" si="0"/>
        <v>0</v>
      </c>
    </row>
    <row r="22" spans="1:2" x14ac:dyDescent="0.25">
      <c r="A22" s="7" t="s">
        <v>122</v>
      </c>
      <c r="B22" s="1">
        <f t="shared" si="0"/>
        <v>0</v>
      </c>
    </row>
    <row r="23" spans="1:2" x14ac:dyDescent="0.25">
      <c r="A23" s="7" t="s">
        <v>122</v>
      </c>
      <c r="B23" s="1">
        <f t="shared" si="0"/>
        <v>0</v>
      </c>
    </row>
    <row r="24" spans="1:2" x14ac:dyDescent="0.25">
      <c r="A24" s="7" t="s">
        <v>122</v>
      </c>
      <c r="B24" s="1">
        <f t="shared" si="0"/>
        <v>0</v>
      </c>
    </row>
    <row r="25" spans="1:2" x14ac:dyDescent="0.25">
      <c r="A25" s="7" t="s">
        <v>122</v>
      </c>
      <c r="B25" s="1">
        <f t="shared" si="0"/>
        <v>0</v>
      </c>
    </row>
    <row r="26" spans="1:2" x14ac:dyDescent="0.25">
      <c r="A26" s="7" t="s">
        <v>122</v>
      </c>
      <c r="B26" s="1">
        <f t="shared" si="0"/>
        <v>0</v>
      </c>
    </row>
    <row r="27" spans="1:2" x14ac:dyDescent="0.25">
      <c r="A27" s="7" t="s">
        <v>122</v>
      </c>
      <c r="B27" s="1">
        <f t="shared" si="0"/>
        <v>0</v>
      </c>
    </row>
    <row r="28" spans="1:2" x14ac:dyDescent="0.25">
      <c r="A28" s="7" t="s">
        <v>122</v>
      </c>
      <c r="B28" s="1">
        <f t="shared" si="0"/>
        <v>0</v>
      </c>
    </row>
    <row r="29" spans="1:2" x14ac:dyDescent="0.25">
      <c r="A29" s="7" t="s">
        <v>122</v>
      </c>
      <c r="B29" s="1">
        <f t="shared" si="0"/>
        <v>0</v>
      </c>
    </row>
    <row r="30" spans="1:2" x14ac:dyDescent="0.25">
      <c r="A30" s="7" t="s">
        <v>122</v>
      </c>
      <c r="B30" s="1">
        <f t="shared" si="0"/>
        <v>0</v>
      </c>
    </row>
    <row r="31" spans="1:2" x14ac:dyDescent="0.25">
      <c r="A31" s="7" t="s">
        <v>122</v>
      </c>
      <c r="B31" s="1">
        <f t="shared" si="0"/>
        <v>0</v>
      </c>
    </row>
    <row r="32" spans="1:2" x14ac:dyDescent="0.25">
      <c r="A32" s="7" t="s">
        <v>122</v>
      </c>
      <c r="B32" s="1">
        <f t="shared" si="0"/>
        <v>0</v>
      </c>
    </row>
    <row r="33" spans="1:2" x14ac:dyDescent="0.25">
      <c r="A33" s="7" t="s">
        <v>122</v>
      </c>
      <c r="B33" s="1">
        <f t="shared" si="0"/>
        <v>0</v>
      </c>
    </row>
    <row r="34" spans="1:2" x14ac:dyDescent="0.25">
      <c r="A34" s="7" t="s">
        <v>122</v>
      </c>
      <c r="B34" s="1">
        <f t="shared" si="0"/>
        <v>0</v>
      </c>
    </row>
    <row r="35" spans="1:2" x14ac:dyDescent="0.25">
      <c r="A35" s="7" t="s">
        <v>122</v>
      </c>
      <c r="B35" s="1">
        <f t="shared" si="0"/>
        <v>0</v>
      </c>
    </row>
    <row r="36" spans="1:2" x14ac:dyDescent="0.25">
      <c r="A36" s="7" t="s">
        <v>122</v>
      </c>
      <c r="B36" s="1">
        <f t="shared" si="0"/>
        <v>0</v>
      </c>
    </row>
    <row r="37" spans="1:2" x14ac:dyDescent="0.25">
      <c r="A37" s="7" t="s">
        <v>122</v>
      </c>
      <c r="B37" s="1">
        <f t="shared" si="0"/>
        <v>0</v>
      </c>
    </row>
    <row r="38" spans="1:2" x14ac:dyDescent="0.25">
      <c r="A38" s="7" t="s">
        <v>122</v>
      </c>
      <c r="B38" s="1">
        <f t="shared" si="0"/>
        <v>0</v>
      </c>
    </row>
    <row r="39" spans="1:2" x14ac:dyDescent="0.25">
      <c r="A39" s="7" t="s">
        <v>122</v>
      </c>
      <c r="B39" s="1">
        <f t="shared" si="0"/>
        <v>0</v>
      </c>
    </row>
    <row r="40" spans="1:2" x14ac:dyDescent="0.25">
      <c r="A40" s="7" t="s">
        <v>122</v>
      </c>
      <c r="B40" s="1">
        <f t="shared" si="0"/>
        <v>0</v>
      </c>
    </row>
    <row r="41" spans="1:2" x14ac:dyDescent="0.25">
      <c r="A41" s="7" t="s">
        <v>122</v>
      </c>
      <c r="B41" s="1">
        <f t="shared" si="0"/>
        <v>0</v>
      </c>
    </row>
    <row r="42" spans="1:2" x14ac:dyDescent="0.25">
      <c r="A42" s="7" t="s">
        <v>122</v>
      </c>
      <c r="B42" s="1">
        <f t="shared" si="0"/>
        <v>0</v>
      </c>
    </row>
    <row r="43" spans="1:2" x14ac:dyDescent="0.25">
      <c r="A43" s="7" t="s">
        <v>122</v>
      </c>
      <c r="B43" s="1">
        <f t="shared" si="0"/>
        <v>0</v>
      </c>
    </row>
    <row r="44" spans="1:2" x14ac:dyDescent="0.25">
      <c r="A44" s="7" t="s">
        <v>122</v>
      </c>
      <c r="B44" s="1">
        <f t="shared" si="0"/>
        <v>0</v>
      </c>
    </row>
  </sheetData>
  <autoFilter ref="A1:B44">
    <sortState ref="A2:B44">
      <sortCondition ref="A1:A44"/>
    </sortState>
  </autoFilter>
  <sortState ref="A1:A42">
    <sortCondition ref="A4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39"/>
  <sheetViews>
    <sheetView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16.140625" bestFit="1" customWidth="1"/>
  </cols>
  <sheetData>
    <row r="1" spans="1:4" x14ac:dyDescent="0.25">
      <c r="A1" s="10" t="s">
        <v>1</v>
      </c>
      <c r="B1" s="11" t="s">
        <v>94</v>
      </c>
      <c r="C1" s="11" t="s">
        <v>95</v>
      </c>
      <c r="D1" s="12">
        <f>SUM(B2:B39)</f>
        <v>36</v>
      </c>
    </row>
    <row r="2" spans="1:4" x14ac:dyDescent="0.25">
      <c r="A2" s="13" t="s">
        <v>102</v>
      </c>
      <c r="B2" s="1">
        <f t="shared" ref="B2:B22" si="0">COUNTIF(Activité,A2)</f>
        <v>2</v>
      </c>
      <c r="C2" s="4"/>
      <c r="D2" s="4"/>
    </row>
    <row r="3" spans="1:4" x14ac:dyDescent="0.25">
      <c r="A3" s="1" t="s">
        <v>20</v>
      </c>
      <c r="B3" s="1">
        <f t="shared" si="0"/>
        <v>1</v>
      </c>
      <c r="C3" s="4"/>
      <c r="D3" s="4"/>
    </row>
    <row r="4" spans="1:4" x14ac:dyDescent="0.25">
      <c r="A4" s="1" t="s">
        <v>21</v>
      </c>
      <c r="B4" s="1">
        <f t="shared" si="0"/>
        <v>13</v>
      </c>
      <c r="C4" s="4"/>
      <c r="D4" s="4"/>
    </row>
    <row r="5" spans="1:4" x14ac:dyDescent="0.25">
      <c r="A5" s="1" t="s">
        <v>22</v>
      </c>
      <c r="B5" s="1">
        <f t="shared" si="0"/>
        <v>0</v>
      </c>
      <c r="C5" s="4"/>
      <c r="D5" s="4"/>
    </row>
    <row r="6" spans="1:4" x14ac:dyDescent="0.25">
      <c r="A6" s="1" t="s">
        <v>23</v>
      </c>
      <c r="B6" s="1">
        <f t="shared" si="0"/>
        <v>0</v>
      </c>
      <c r="C6" s="4"/>
      <c r="D6" s="4"/>
    </row>
    <row r="7" spans="1:4" x14ac:dyDescent="0.25">
      <c r="A7" s="1" t="s">
        <v>24</v>
      </c>
      <c r="B7" s="1">
        <f t="shared" si="0"/>
        <v>2</v>
      </c>
      <c r="C7" s="4"/>
      <c r="D7" s="4"/>
    </row>
    <row r="8" spans="1:4" x14ac:dyDescent="0.25">
      <c r="A8" s="1" t="s">
        <v>25</v>
      </c>
      <c r="B8" s="1">
        <f t="shared" si="0"/>
        <v>0</v>
      </c>
      <c r="C8" s="4"/>
      <c r="D8" s="4"/>
    </row>
    <row r="9" spans="1:4" x14ac:dyDescent="0.25">
      <c r="A9" s="1" t="s">
        <v>26</v>
      </c>
      <c r="B9" s="1">
        <f t="shared" si="0"/>
        <v>0</v>
      </c>
      <c r="C9" s="4"/>
      <c r="D9" s="4"/>
    </row>
    <row r="10" spans="1:4" x14ac:dyDescent="0.25">
      <c r="A10" s="1" t="s">
        <v>27</v>
      </c>
      <c r="B10" s="1">
        <f t="shared" si="0"/>
        <v>1</v>
      </c>
      <c r="C10" s="4"/>
      <c r="D10" s="4"/>
    </row>
    <row r="11" spans="1:4" x14ac:dyDescent="0.25">
      <c r="A11" s="1" t="s">
        <v>28</v>
      </c>
      <c r="B11" s="1">
        <f t="shared" si="0"/>
        <v>1</v>
      </c>
      <c r="C11" s="4"/>
      <c r="D11" s="4"/>
    </row>
    <row r="12" spans="1:4" x14ac:dyDescent="0.25">
      <c r="A12" s="1" t="s">
        <v>29</v>
      </c>
      <c r="B12" s="1">
        <f t="shared" si="0"/>
        <v>0</v>
      </c>
      <c r="C12" s="4"/>
      <c r="D12" s="4"/>
    </row>
    <row r="13" spans="1:4" x14ac:dyDescent="0.25">
      <c r="A13" s="1" t="s">
        <v>30</v>
      </c>
      <c r="B13" s="1">
        <f t="shared" si="0"/>
        <v>0</v>
      </c>
      <c r="C13" s="4"/>
      <c r="D13" s="4"/>
    </row>
    <row r="14" spans="1:4" x14ac:dyDescent="0.25">
      <c r="A14" s="1" t="s">
        <v>31</v>
      </c>
      <c r="B14" s="1">
        <f t="shared" si="0"/>
        <v>9</v>
      </c>
      <c r="C14" s="4"/>
      <c r="D14" s="4"/>
    </row>
    <row r="15" spans="1:4" x14ac:dyDescent="0.25">
      <c r="A15" s="1" t="s">
        <v>32</v>
      </c>
      <c r="B15" s="1">
        <f t="shared" si="0"/>
        <v>1</v>
      </c>
      <c r="C15" s="4"/>
      <c r="D15" s="4"/>
    </row>
    <row r="16" spans="1:4" x14ac:dyDescent="0.25">
      <c r="A16" s="1" t="s">
        <v>33</v>
      </c>
      <c r="B16" s="1">
        <f t="shared" si="0"/>
        <v>0</v>
      </c>
      <c r="C16" s="4"/>
      <c r="D16" s="4"/>
    </row>
    <row r="17" spans="1:4" x14ac:dyDescent="0.25">
      <c r="A17" s="1" t="s">
        <v>34</v>
      </c>
      <c r="B17" s="1">
        <f t="shared" si="0"/>
        <v>0</v>
      </c>
      <c r="C17" s="4"/>
      <c r="D17" s="4"/>
    </row>
    <row r="18" spans="1:4" x14ac:dyDescent="0.25">
      <c r="A18" s="1" t="s">
        <v>35</v>
      </c>
      <c r="B18" s="1">
        <f t="shared" si="0"/>
        <v>1</v>
      </c>
      <c r="C18" s="4"/>
      <c r="D18" s="4"/>
    </row>
    <row r="19" spans="1:4" x14ac:dyDescent="0.25">
      <c r="A19" s="1" t="s">
        <v>36</v>
      </c>
      <c r="B19" s="1">
        <f t="shared" si="0"/>
        <v>1</v>
      </c>
      <c r="C19" s="4"/>
      <c r="D19" s="4"/>
    </row>
    <row r="20" spans="1:4" x14ac:dyDescent="0.25">
      <c r="A20" s="1" t="s">
        <v>37</v>
      </c>
      <c r="B20" s="1">
        <f t="shared" si="0"/>
        <v>2</v>
      </c>
      <c r="C20" s="4"/>
      <c r="D20" s="4"/>
    </row>
    <row r="21" spans="1:4" x14ac:dyDescent="0.25">
      <c r="A21" s="1" t="s">
        <v>38</v>
      </c>
      <c r="B21" s="1">
        <f t="shared" si="0"/>
        <v>0</v>
      </c>
      <c r="C21" s="4"/>
      <c r="D21" s="4"/>
    </row>
    <row r="22" spans="1:4" x14ac:dyDescent="0.25">
      <c r="A22" s="1" t="s">
        <v>48</v>
      </c>
      <c r="B22" s="1">
        <f t="shared" si="0"/>
        <v>2</v>
      </c>
    </row>
    <row r="23" spans="1:4" x14ac:dyDescent="0.25">
      <c r="A23" s="1"/>
      <c r="B23" s="1"/>
    </row>
    <row r="24" spans="1:4" x14ac:dyDescent="0.25">
      <c r="A24" s="1"/>
      <c r="B24" s="1"/>
    </row>
    <row r="25" spans="1:4" x14ac:dyDescent="0.25">
      <c r="A25" s="1"/>
      <c r="B25" s="1"/>
    </row>
    <row r="26" spans="1:4" x14ac:dyDescent="0.25">
      <c r="A26" s="1"/>
      <c r="B26" s="1"/>
    </row>
    <row r="27" spans="1:4" x14ac:dyDescent="0.25">
      <c r="A27" s="1"/>
      <c r="B27" s="1"/>
    </row>
    <row r="28" spans="1:4" x14ac:dyDescent="0.25">
      <c r="A28" s="1"/>
      <c r="B28" s="1"/>
    </row>
    <row r="29" spans="1:4" x14ac:dyDescent="0.25">
      <c r="A29" s="1"/>
      <c r="B29" s="1"/>
    </row>
    <row r="30" spans="1:4" x14ac:dyDescent="0.25">
      <c r="A30" s="1"/>
      <c r="B30" s="1"/>
    </row>
    <row r="31" spans="1:4" x14ac:dyDescent="0.25">
      <c r="A31" s="1"/>
      <c r="B31" s="1"/>
    </row>
    <row r="32" spans="1:4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</sheetData>
  <autoFilter ref="A1:B21">
    <sortState ref="A2:B22">
      <sortCondition ref="A1:A2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L27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7.42578125" bestFit="1" customWidth="1"/>
  </cols>
  <sheetData>
    <row r="1" spans="1:12" x14ac:dyDescent="0.25">
      <c r="A1" s="10" t="s">
        <v>96</v>
      </c>
      <c r="B1" s="11" t="s">
        <v>97</v>
      </c>
      <c r="C1" s="11" t="s">
        <v>95</v>
      </c>
      <c r="D1" s="12">
        <f ca="1">SUM(B2:B34)</f>
        <v>26</v>
      </c>
    </row>
    <row r="2" spans="1:12" x14ac:dyDescent="0.25">
      <c r="A2" s="1" t="s">
        <v>81</v>
      </c>
      <c r="B2" s="1">
        <f t="shared" ref="B2:B6" ca="1" si="0">COUNTIF(Coaches,A2)</f>
        <v>9</v>
      </c>
      <c r="D2" s="3">
        <v>42522</v>
      </c>
      <c r="E2" s="3">
        <v>42524</v>
      </c>
      <c r="F2" s="3">
        <v>42527</v>
      </c>
      <c r="G2" s="3">
        <v>42527</v>
      </c>
      <c r="H2" s="3">
        <v>42528</v>
      </c>
      <c r="I2" s="3">
        <v>42530</v>
      </c>
      <c r="J2" s="3">
        <v>42537</v>
      </c>
      <c r="K2" s="3">
        <v>42542</v>
      </c>
      <c r="L2" s="3">
        <v>42548</v>
      </c>
    </row>
    <row r="3" spans="1:12" x14ac:dyDescent="0.25">
      <c r="A3" s="1" t="s">
        <v>15</v>
      </c>
      <c r="B3" s="1">
        <f t="shared" ca="1" si="0"/>
        <v>6</v>
      </c>
      <c r="D3" s="3">
        <v>42524</v>
      </c>
      <c r="E3" s="3">
        <v>42531</v>
      </c>
      <c r="F3" s="3">
        <v>42536</v>
      </c>
      <c r="G3" s="3">
        <v>42548</v>
      </c>
      <c r="H3" s="3">
        <v>42549</v>
      </c>
      <c r="I3" s="3">
        <v>42551</v>
      </c>
    </row>
    <row r="4" spans="1:12" x14ac:dyDescent="0.25">
      <c r="A4" s="1" t="s">
        <v>66</v>
      </c>
      <c r="B4" s="1">
        <f t="shared" ca="1" si="0"/>
        <v>1</v>
      </c>
      <c r="D4" s="3">
        <v>42536</v>
      </c>
    </row>
    <row r="5" spans="1:12" x14ac:dyDescent="0.25">
      <c r="A5" s="1" t="s">
        <v>79</v>
      </c>
      <c r="B5" s="1">
        <f t="shared" ca="1" si="0"/>
        <v>1</v>
      </c>
      <c r="D5" s="3">
        <v>42548</v>
      </c>
    </row>
    <row r="6" spans="1:12" x14ac:dyDescent="0.25">
      <c r="A6" s="1" t="s">
        <v>13</v>
      </c>
      <c r="B6" s="1">
        <f t="shared" ca="1" si="0"/>
        <v>9</v>
      </c>
      <c r="D6" s="3">
        <v>42530</v>
      </c>
      <c r="E6" s="3">
        <v>42531</v>
      </c>
      <c r="F6" s="3">
        <v>42531</v>
      </c>
      <c r="G6" s="3">
        <v>42536</v>
      </c>
      <c r="H6" s="3">
        <v>42538</v>
      </c>
      <c r="I6" s="3">
        <v>42542</v>
      </c>
      <c r="J6" s="3">
        <v>42543</v>
      </c>
      <c r="K6" s="3">
        <v>42549</v>
      </c>
      <c r="L6" s="3">
        <v>42551</v>
      </c>
    </row>
    <row r="7" spans="1:12" x14ac:dyDescent="0.25">
      <c r="A7" s="1"/>
      <c r="B7" s="1"/>
    </row>
    <row r="8" spans="1:12" x14ac:dyDescent="0.25">
      <c r="A8" s="1"/>
      <c r="B8" s="1"/>
    </row>
    <row r="9" spans="1:12" x14ac:dyDescent="0.25">
      <c r="A9" s="1"/>
      <c r="B9" s="1"/>
    </row>
    <row r="10" spans="1:12" x14ac:dyDescent="0.25">
      <c r="A10" s="1"/>
      <c r="B10" s="1"/>
    </row>
    <row r="11" spans="1:12" x14ac:dyDescent="0.25">
      <c r="A11" s="1"/>
      <c r="B11" s="1"/>
    </row>
    <row r="12" spans="1:12" x14ac:dyDescent="0.25">
      <c r="A12" s="1"/>
      <c r="B12" s="1"/>
    </row>
    <row r="13" spans="1:12" x14ac:dyDescent="0.25">
      <c r="A13" s="1"/>
      <c r="B13" s="1"/>
    </row>
    <row r="14" spans="1:12" x14ac:dyDescent="0.25">
      <c r="A14" s="1"/>
      <c r="B14" s="1"/>
    </row>
    <row r="15" spans="1:12" x14ac:dyDescent="0.25">
      <c r="A15" s="1"/>
      <c r="B15" s="1"/>
    </row>
    <row r="16" spans="1:12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3"/>
      <c r="B25" s="13"/>
    </row>
    <row r="26" spans="1:2" x14ac:dyDescent="0.25">
      <c r="A26" s="1"/>
      <c r="B26" s="1"/>
    </row>
    <row r="27" spans="1:2" x14ac:dyDescent="0.25">
      <c r="A27" s="18"/>
      <c r="B27" s="18"/>
    </row>
  </sheetData>
  <autoFilter ref="A1:B26">
    <sortState ref="A2:B27">
      <sortCondition ref="A1:A27"/>
    </sortState>
  </autoFilter>
  <sortState ref="A2:C26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28"/>
  <sheetViews>
    <sheetView workbookViewId="0">
      <pane ySplit="1" topLeftCell="A2" activePane="bottomLeft" state="frozen"/>
      <selection pane="bottomLeft" activeCell="A14" sqref="A14"/>
    </sheetView>
  </sheetViews>
  <sheetFormatPr baseColWidth="10" defaultRowHeight="15" x14ac:dyDescent="0.25"/>
  <cols>
    <col min="1" max="1" width="21.7109375" bestFit="1" customWidth="1"/>
    <col min="2" max="2" width="7.140625" bestFit="1" customWidth="1"/>
  </cols>
  <sheetData>
    <row r="1" spans="1:2" x14ac:dyDescent="0.25">
      <c r="A1" s="10" t="s">
        <v>2</v>
      </c>
      <c r="B1" s="11" t="s">
        <v>94</v>
      </c>
    </row>
    <row r="2" spans="1:2" x14ac:dyDescent="0.25">
      <c r="A2" s="1" t="s">
        <v>71</v>
      </c>
      <c r="B2" s="1">
        <f t="shared" ref="B2:B28" si="0">COUNTIF(Lieu,A2)</f>
        <v>2</v>
      </c>
    </row>
    <row r="3" spans="1:2" x14ac:dyDescent="0.25">
      <c r="A3" s="1" t="s">
        <v>76</v>
      </c>
      <c r="B3" s="1">
        <f t="shared" si="0"/>
        <v>1</v>
      </c>
    </row>
    <row r="4" spans="1:2" x14ac:dyDescent="0.25">
      <c r="A4" s="1" t="s">
        <v>76</v>
      </c>
      <c r="B4" s="1">
        <f t="shared" si="0"/>
        <v>1</v>
      </c>
    </row>
    <row r="5" spans="1:2" x14ac:dyDescent="0.25">
      <c r="A5" s="1" t="s">
        <v>57</v>
      </c>
      <c r="B5" s="1">
        <f t="shared" si="0"/>
        <v>1</v>
      </c>
    </row>
    <row r="6" spans="1:2" x14ac:dyDescent="0.25">
      <c r="A6" s="1" t="s">
        <v>58</v>
      </c>
      <c r="B6" s="1">
        <f t="shared" si="0"/>
        <v>1</v>
      </c>
    </row>
    <row r="7" spans="1:2" x14ac:dyDescent="0.25">
      <c r="A7" s="1" t="s">
        <v>99</v>
      </c>
      <c r="B7" s="1">
        <f t="shared" si="0"/>
        <v>1</v>
      </c>
    </row>
    <row r="8" spans="1:2" x14ac:dyDescent="0.25">
      <c r="A8" s="1" t="s">
        <v>75</v>
      </c>
      <c r="B8" s="1">
        <f t="shared" si="0"/>
        <v>2</v>
      </c>
    </row>
    <row r="9" spans="1:2" x14ac:dyDescent="0.25">
      <c r="A9" s="1" t="s">
        <v>64</v>
      </c>
      <c r="B9" s="1">
        <f t="shared" si="0"/>
        <v>2</v>
      </c>
    </row>
    <row r="10" spans="1:2" x14ac:dyDescent="0.25">
      <c r="A10" s="1" t="s">
        <v>83</v>
      </c>
      <c r="B10" s="1">
        <f t="shared" si="0"/>
        <v>1</v>
      </c>
    </row>
    <row r="11" spans="1:2" x14ac:dyDescent="0.25">
      <c r="A11" s="1" t="s">
        <v>72</v>
      </c>
      <c r="B11" s="1">
        <f t="shared" si="0"/>
        <v>1</v>
      </c>
    </row>
    <row r="12" spans="1:2" x14ac:dyDescent="0.25">
      <c r="A12" s="1" t="s">
        <v>118</v>
      </c>
      <c r="B12" s="1">
        <f t="shared" si="0"/>
        <v>1</v>
      </c>
    </row>
    <row r="13" spans="1:2" x14ac:dyDescent="0.25">
      <c r="A13" s="1" t="s">
        <v>59</v>
      </c>
      <c r="B13" s="1">
        <f t="shared" si="0"/>
        <v>1</v>
      </c>
    </row>
    <row r="14" spans="1:2" x14ac:dyDescent="0.25">
      <c r="A14" s="1" t="s">
        <v>78</v>
      </c>
      <c r="B14" s="1">
        <f t="shared" si="0"/>
        <v>1</v>
      </c>
    </row>
    <row r="15" spans="1:2" x14ac:dyDescent="0.25">
      <c r="A15" s="1"/>
      <c r="B15" s="1">
        <f t="shared" si="0"/>
        <v>0</v>
      </c>
    </row>
    <row r="16" spans="1:2" x14ac:dyDescent="0.25">
      <c r="A16" s="1"/>
      <c r="B16" s="1">
        <f t="shared" si="0"/>
        <v>0</v>
      </c>
    </row>
    <row r="17" spans="1:2" x14ac:dyDescent="0.25">
      <c r="A17" s="1"/>
      <c r="B17" s="1">
        <f t="shared" si="0"/>
        <v>0</v>
      </c>
    </row>
    <row r="18" spans="1:2" x14ac:dyDescent="0.25">
      <c r="A18" s="1"/>
      <c r="B18" s="1">
        <f t="shared" si="0"/>
        <v>0</v>
      </c>
    </row>
    <row r="19" spans="1:2" x14ac:dyDescent="0.25">
      <c r="A19" s="1"/>
      <c r="B19" s="1">
        <f t="shared" si="0"/>
        <v>0</v>
      </c>
    </row>
    <row r="20" spans="1:2" x14ac:dyDescent="0.25">
      <c r="A20" s="1"/>
      <c r="B20" s="1">
        <f t="shared" si="0"/>
        <v>0</v>
      </c>
    </row>
    <row r="21" spans="1:2" x14ac:dyDescent="0.25">
      <c r="A21" s="1"/>
      <c r="B21" s="1">
        <f t="shared" si="0"/>
        <v>0</v>
      </c>
    </row>
    <row r="22" spans="1:2" x14ac:dyDescent="0.25">
      <c r="A22" s="1"/>
      <c r="B22" s="1">
        <f t="shared" si="0"/>
        <v>0</v>
      </c>
    </row>
    <row r="23" spans="1:2" x14ac:dyDescent="0.25">
      <c r="A23" s="1"/>
      <c r="B23" s="1">
        <f t="shared" si="0"/>
        <v>0</v>
      </c>
    </row>
    <row r="24" spans="1:2" x14ac:dyDescent="0.25">
      <c r="A24" s="1"/>
      <c r="B24" s="1">
        <f t="shared" si="0"/>
        <v>0</v>
      </c>
    </row>
    <row r="25" spans="1:2" x14ac:dyDescent="0.25">
      <c r="A25" s="1"/>
      <c r="B25" s="1">
        <f t="shared" si="0"/>
        <v>0</v>
      </c>
    </row>
    <row r="26" spans="1:2" x14ac:dyDescent="0.25">
      <c r="A26" s="1"/>
      <c r="B26" s="1">
        <f t="shared" si="0"/>
        <v>0</v>
      </c>
    </row>
    <row r="27" spans="1:2" x14ac:dyDescent="0.25">
      <c r="A27" s="1"/>
      <c r="B27" s="1">
        <f t="shared" si="0"/>
        <v>0</v>
      </c>
    </row>
    <row r="28" spans="1:2" x14ac:dyDescent="0.25">
      <c r="A28" s="1"/>
      <c r="B28" s="1">
        <f t="shared" si="0"/>
        <v>0</v>
      </c>
    </row>
  </sheetData>
  <autoFilter ref="A1:B28">
    <sortState ref="A2:B28">
      <sortCondition ref="A1:A28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30"/>
  <sheetViews>
    <sheetView topLeftCell="A9" workbookViewId="0">
      <selection sqref="A1:A30"/>
    </sheetView>
  </sheetViews>
  <sheetFormatPr baseColWidth="10" defaultRowHeight="15" x14ac:dyDescent="0.25"/>
  <sheetData>
    <row r="1" spans="1:1" x14ac:dyDescent="0.25">
      <c r="A1" s="3">
        <v>42522</v>
      </c>
    </row>
    <row r="2" spans="1:1" x14ac:dyDescent="0.25">
      <c r="A2" s="3">
        <v>42523</v>
      </c>
    </row>
    <row r="3" spans="1:1" x14ac:dyDescent="0.25">
      <c r="A3" s="3">
        <v>42524</v>
      </c>
    </row>
    <row r="4" spans="1:1" x14ac:dyDescent="0.25">
      <c r="A4" s="3">
        <v>42525</v>
      </c>
    </row>
    <row r="5" spans="1:1" x14ac:dyDescent="0.25">
      <c r="A5" s="3">
        <v>42526</v>
      </c>
    </row>
    <row r="6" spans="1:1" x14ac:dyDescent="0.25">
      <c r="A6" s="3">
        <v>42527</v>
      </c>
    </row>
    <row r="7" spans="1:1" x14ac:dyDescent="0.25">
      <c r="A7" s="3">
        <v>42528</v>
      </c>
    </row>
    <row r="8" spans="1:1" x14ac:dyDescent="0.25">
      <c r="A8" s="3">
        <v>42529</v>
      </c>
    </row>
    <row r="9" spans="1:1" x14ac:dyDescent="0.25">
      <c r="A9" s="3">
        <v>42530</v>
      </c>
    </row>
    <row r="10" spans="1:1" x14ac:dyDescent="0.25">
      <c r="A10" s="3">
        <v>42531</v>
      </c>
    </row>
    <row r="11" spans="1:1" x14ac:dyDescent="0.25">
      <c r="A11" s="3">
        <v>42532</v>
      </c>
    </row>
    <row r="12" spans="1:1" x14ac:dyDescent="0.25">
      <c r="A12" s="3">
        <v>42533</v>
      </c>
    </row>
    <row r="13" spans="1:1" x14ac:dyDescent="0.25">
      <c r="A13" s="3">
        <v>42534</v>
      </c>
    </row>
    <row r="14" spans="1:1" x14ac:dyDescent="0.25">
      <c r="A14" s="3">
        <v>42535</v>
      </c>
    </row>
    <row r="15" spans="1:1" x14ac:dyDescent="0.25">
      <c r="A15" s="3">
        <v>42536</v>
      </c>
    </row>
    <row r="16" spans="1:1" x14ac:dyDescent="0.25">
      <c r="A16" s="3">
        <v>42537</v>
      </c>
    </row>
    <row r="17" spans="1:1" x14ac:dyDescent="0.25">
      <c r="A17" s="3">
        <v>42538</v>
      </c>
    </row>
    <row r="18" spans="1:1" x14ac:dyDescent="0.25">
      <c r="A18" s="3">
        <v>42539</v>
      </c>
    </row>
    <row r="19" spans="1:1" x14ac:dyDescent="0.25">
      <c r="A19" s="3">
        <v>42540</v>
      </c>
    </row>
    <row r="20" spans="1:1" x14ac:dyDescent="0.25">
      <c r="A20" s="3">
        <v>42541</v>
      </c>
    </row>
    <row r="21" spans="1:1" x14ac:dyDescent="0.25">
      <c r="A21" s="3">
        <v>42542</v>
      </c>
    </row>
    <row r="22" spans="1:1" x14ac:dyDescent="0.25">
      <c r="A22" s="3">
        <v>42543</v>
      </c>
    </row>
    <row r="23" spans="1:1" x14ac:dyDescent="0.25">
      <c r="A23" s="3">
        <v>42544</v>
      </c>
    </row>
    <row r="24" spans="1:1" x14ac:dyDescent="0.25">
      <c r="A24" s="3">
        <v>42545</v>
      </c>
    </row>
    <row r="25" spans="1:1" x14ac:dyDescent="0.25">
      <c r="A25" s="3">
        <v>42546</v>
      </c>
    </row>
    <row r="26" spans="1:1" x14ac:dyDescent="0.25">
      <c r="A26" s="3">
        <v>42547</v>
      </c>
    </row>
    <row r="27" spans="1:1" x14ac:dyDescent="0.25">
      <c r="A27" s="3">
        <v>42548</v>
      </c>
    </row>
    <row r="28" spans="1:1" x14ac:dyDescent="0.25">
      <c r="A28" s="3">
        <v>42549</v>
      </c>
    </row>
    <row r="29" spans="1:1" x14ac:dyDescent="0.25">
      <c r="A29" s="3">
        <v>42550</v>
      </c>
    </row>
    <row r="30" spans="1:1" x14ac:dyDescent="0.25">
      <c r="A30" s="3">
        <v>42551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2:A19"/>
  <sheetViews>
    <sheetView workbookViewId="0">
      <selection activeCell="A19" sqref="A19"/>
    </sheetView>
  </sheetViews>
  <sheetFormatPr baseColWidth="10" defaultRowHeight="15" x14ac:dyDescent="0.25"/>
  <sheetData>
    <row r="2" spans="1:1" x14ac:dyDescent="0.25">
      <c r="A2" s="2">
        <v>0.29166666666666669</v>
      </c>
    </row>
    <row r="3" spans="1:1" x14ac:dyDescent="0.25">
      <c r="A3" s="2">
        <v>0.33333333333333298</v>
      </c>
    </row>
    <row r="4" spans="1:1" x14ac:dyDescent="0.25">
      <c r="A4" s="2">
        <v>0.375</v>
      </c>
    </row>
    <row r="5" spans="1:1" x14ac:dyDescent="0.25">
      <c r="A5" s="2">
        <v>0.41666666666666702</v>
      </c>
    </row>
    <row r="6" spans="1:1" x14ac:dyDescent="0.25">
      <c r="A6" s="2">
        <v>0.45833333333333298</v>
      </c>
    </row>
    <row r="7" spans="1:1" x14ac:dyDescent="0.25">
      <c r="A7" s="2">
        <v>0.5</v>
      </c>
    </row>
    <row r="8" spans="1:1" x14ac:dyDescent="0.25">
      <c r="A8" s="2">
        <v>0.54166666666666696</v>
      </c>
    </row>
    <row r="9" spans="1:1" x14ac:dyDescent="0.25">
      <c r="A9" s="2">
        <v>0.58333333333333304</v>
      </c>
    </row>
    <row r="10" spans="1:1" x14ac:dyDescent="0.25">
      <c r="A10" s="2">
        <v>0.625</v>
      </c>
    </row>
    <row r="11" spans="1:1" x14ac:dyDescent="0.25">
      <c r="A11" s="2">
        <v>0.66666666666666696</v>
      </c>
    </row>
    <row r="12" spans="1:1" x14ac:dyDescent="0.25">
      <c r="A12" s="2">
        <v>0.70833333333333304</v>
      </c>
    </row>
    <row r="13" spans="1:1" x14ac:dyDescent="0.25">
      <c r="A13" s="2">
        <v>0.75</v>
      </c>
    </row>
    <row r="14" spans="1:1" x14ac:dyDescent="0.25">
      <c r="A14" s="2">
        <v>0.79166666666666696</v>
      </c>
    </row>
    <row r="15" spans="1:1" x14ac:dyDescent="0.25">
      <c r="A15" s="2">
        <v>0.83333333333333304</v>
      </c>
    </row>
    <row r="16" spans="1:1" x14ac:dyDescent="0.25">
      <c r="A16" s="2">
        <v>0.875</v>
      </c>
    </row>
    <row r="17" spans="1:1" x14ac:dyDescent="0.25">
      <c r="A17" s="2">
        <v>0.91666666666666696</v>
      </c>
    </row>
    <row r="18" spans="1:1" x14ac:dyDescent="0.25">
      <c r="A18" s="2">
        <v>0.95833333333333304</v>
      </c>
    </row>
    <row r="19" spans="1:1" x14ac:dyDescent="0.25">
      <c r="A19" s="2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3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114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Récap</vt:lpstr>
      <vt:lpstr>Agence</vt:lpstr>
      <vt:lpstr>Activité</vt:lpstr>
      <vt:lpstr>Coaches</vt:lpstr>
      <vt:lpstr>Lieu</vt:lpstr>
      <vt:lpstr>Date</vt:lpstr>
      <vt:lpstr>Horaire</vt:lpstr>
      <vt:lpstr>Autres</vt:lpstr>
      <vt:lpstr>Feuil3</vt:lpstr>
      <vt:lpstr>Activité</vt:lpstr>
      <vt:lpstr>Agence</vt:lpstr>
      <vt:lpstr>Lieu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 thomas</dc:creator>
  <cp:lastModifiedBy>Guy</cp:lastModifiedBy>
  <dcterms:created xsi:type="dcterms:W3CDTF">2016-05-29T16:25:54Z</dcterms:created>
  <dcterms:modified xsi:type="dcterms:W3CDTF">2016-06-06T12:08:20Z</dcterms:modified>
</cp:coreProperties>
</file>