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ia\Desktop\"/>
    </mc:Choice>
  </mc:AlternateContent>
  <bookViews>
    <workbookView xWindow="0" yWindow="0" windowWidth="20490" windowHeight="7530" tabRatio="794" activeTab="3"/>
  </bookViews>
  <sheets>
    <sheet name="Base" sheetId="3" r:id="rId1"/>
    <sheet name="Old Livraison BR" sheetId="1" state="hidden" r:id="rId2"/>
    <sheet name="Feuil1" sheetId="14" state="hidden" r:id="rId3"/>
    <sheet name="Feuil2" sheetId="25" r:id="rId4"/>
  </sheets>
  <externalReferences>
    <externalReference r:id="rId5"/>
  </externalReferences>
  <definedNames>
    <definedName name="_xlnm._FilterDatabase" localSheetId="0" hidden="1">Base!$A$2:$AG$1025</definedName>
    <definedName name="_xlnm._FilterDatabase" localSheetId="1" hidden="1">'Old Livraison BR'!$A$2:$U$637</definedName>
    <definedName name="CNR_2015">'[1]CNR REG 40T'!$FZ$6</definedName>
    <definedName name="CNR_Q1_2015">'[1]CNR REG 40T'!$FQ$9</definedName>
    <definedName name="opérations">Feuil1!$A$1:$A$6</definedName>
    <definedName name="Prix_tr_Port_Q2_2015">'[1]CNR REG 40T'!$FT$20</definedName>
  </definedNames>
  <calcPr calcId="162913"/>
  <pivotCaches>
    <pivotCache cacheId="19" r:id="rId6"/>
  </pivotCaches>
</workbook>
</file>

<file path=xl/calcChain.xml><?xml version="1.0" encoding="utf-8"?>
<calcChain xmlns="http://schemas.openxmlformats.org/spreadsheetml/2006/main">
  <c r="X4" i="3" l="1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3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493" i="3"/>
  <c r="X494" i="3"/>
  <c r="X495" i="3"/>
  <c r="X496" i="3"/>
  <c r="X497" i="3"/>
  <c r="X498" i="3"/>
  <c r="X499" i="3"/>
  <c r="X500" i="3"/>
  <c r="X501" i="3"/>
  <c r="X502" i="3"/>
  <c r="X503" i="3"/>
  <c r="X504" i="3"/>
  <c r="X505" i="3"/>
  <c r="X506" i="3"/>
  <c r="X507" i="3"/>
  <c r="X508" i="3"/>
  <c r="X509" i="3"/>
  <c r="X510" i="3"/>
  <c r="X511" i="3"/>
  <c r="X512" i="3"/>
  <c r="X513" i="3"/>
  <c r="X514" i="3"/>
  <c r="X515" i="3"/>
  <c r="X516" i="3"/>
  <c r="X517" i="3"/>
  <c r="X518" i="3"/>
  <c r="X519" i="3"/>
  <c r="X520" i="3"/>
  <c r="X521" i="3"/>
  <c r="X522" i="3"/>
  <c r="X523" i="3"/>
  <c r="X524" i="3"/>
  <c r="X525" i="3"/>
  <c r="X526" i="3"/>
  <c r="X527" i="3"/>
  <c r="X528" i="3"/>
  <c r="X529" i="3"/>
  <c r="X530" i="3"/>
  <c r="X531" i="3"/>
  <c r="X532" i="3"/>
  <c r="X533" i="3"/>
  <c r="X534" i="3"/>
  <c r="X535" i="3"/>
  <c r="X536" i="3"/>
  <c r="X537" i="3"/>
  <c r="X538" i="3"/>
  <c r="X539" i="3"/>
  <c r="X540" i="3"/>
  <c r="X541" i="3"/>
  <c r="X542" i="3"/>
  <c r="X543" i="3"/>
  <c r="X544" i="3"/>
  <c r="X545" i="3"/>
  <c r="X546" i="3"/>
  <c r="X547" i="3"/>
  <c r="X552" i="3"/>
  <c r="X553" i="3"/>
  <c r="X3" i="3"/>
  <c r="AB796" i="3" l="1"/>
  <c r="AB797" i="3"/>
  <c r="AB798" i="3"/>
  <c r="AB799" i="3"/>
  <c r="AB800" i="3"/>
  <c r="AB801" i="3"/>
  <c r="AB802" i="3"/>
  <c r="AB803" i="3"/>
  <c r="AB804" i="3"/>
  <c r="AB805" i="3"/>
  <c r="AB806" i="3"/>
  <c r="AB807" i="3"/>
  <c r="AB808" i="3"/>
  <c r="AB809" i="3"/>
  <c r="AB810" i="3"/>
  <c r="AB811" i="3"/>
  <c r="AB812" i="3"/>
  <c r="AB813" i="3"/>
  <c r="AB814" i="3"/>
  <c r="AB815" i="3"/>
  <c r="AB816" i="3"/>
  <c r="AB817" i="3"/>
  <c r="AB818" i="3"/>
  <c r="AB819" i="3"/>
  <c r="AB820" i="3"/>
  <c r="AB821" i="3"/>
  <c r="AB822" i="3"/>
  <c r="AB823" i="3"/>
  <c r="AB824" i="3"/>
  <c r="AB825" i="3"/>
  <c r="AB826" i="3"/>
  <c r="AB827" i="3"/>
  <c r="AB828" i="3"/>
  <c r="AB829" i="3"/>
  <c r="AB830" i="3"/>
  <c r="AB831" i="3"/>
  <c r="AB832" i="3"/>
  <c r="AB833" i="3"/>
  <c r="AB834" i="3"/>
  <c r="AB835" i="3"/>
  <c r="AB836" i="3"/>
  <c r="AB837" i="3"/>
  <c r="AB838" i="3"/>
  <c r="AB839" i="3"/>
  <c r="AB840" i="3"/>
  <c r="AB841" i="3"/>
  <c r="AB842" i="3"/>
  <c r="AB843" i="3"/>
  <c r="AB844" i="3"/>
  <c r="AB845" i="3"/>
  <c r="AB846" i="3"/>
  <c r="AB847" i="3"/>
  <c r="AB848" i="3"/>
  <c r="AB849" i="3"/>
  <c r="AB850" i="3"/>
  <c r="AB851" i="3"/>
  <c r="AB852" i="3"/>
  <c r="AB853" i="3"/>
  <c r="AB854" i="3"/>
  <c r="AB855" i="3"/>
  <c r="AB856" i="3"/>
  <c r="AB857" i="3"/>
  <c r="AB858" i="3"/>
  <c r="AB859" i="3"/>
  <c r="AB860" i="3"/>
  <c r="AB861" i="3"/>
  <c r="AB862" i="3"/>
  <c r="AB863" i="3"/>
  <c r="AB864" i="3"/>
  <c r="AB865" i="3"/>
  <c r="AB866" i="3"/>
  <c r="AB867" i="3"/>
  <c r="AB868" i="3"/>
  <c r="AB869" i="3"/>
  <c r="AB870" i="3"/>
  <c r="AB871" i="3"/>
  <c r="AB872" i="3"/>
  <c r="AB873" i="3"/>
  <c r="AB874" i="3"/>
  <c r="AB875" i="3"/>
  <c r="AB876" i="3"/>
  <c r="AB877" i="3"/>
  <c r="AB878" i="3"/>
  <c r="AB879" i="3"/>
  <c r="AB880" i="3"/>
  <c r="AB881" i="3"/>
  <c r="AB882" i="3"/>
  <c r="AB883" i="3"/>
  <c r="AB884" i="3"/>
  <c r="AB885" i="3"/>
  <c r="AB886" i="3"/>
  <c r="AB887" i="3"/>
  <c r="AB888" i="3"/>
  <c r="AB889" i="3"/>
  <c r="AB890" i="3"/>
  <c r="AB891" i="3"/>
  <c r="AB892" i="3"/>
  <c r="AB893" i="3"/>
  <c r="AB894" i="3"/>
  <c r="AB895" i="3"/>
  <c r="AB896" i="3"/>
  <c r="AB897" i="3"/>
  <c r="AB898" i="3"/>
  <c r="AB899" i="3"/>
  <c r="AB900" i="3"/>
  <c r="AB901" i="3"/>
  <c r="AB902" i="3"/>
  <c r="AB903" i="3"/>
  <c r="AB904" i="3"/>
  <c r="AB905" i="3"/>
  <c r="AB906" i="3"/>
  <c r="AB907" i="3"/>
  <c r="AB908" i="3"/>
  <c r="AB909" i="3"/>
  <c r="AB910" i="3"/>
  <c r="AB911" i="3"/>
  <c r="AB912" i="3"/>
  <c r="AB913" i="3"/>
  <c r="AB914" i="3"/>
  <c r="AB915" i="3"/>
  <c r="AB916" i="3"/>
  <c r="AB917" i="3"/>
  <c r="AB918" i="3"/>
  <c r="AB919" i="3"/>
  <c r="AB920" i="3"/>
  <c r="AB921" i="3"/>
  <c r="AB922" i="3"/>
  <c r="AB923" i="3"/>
  <c r="AB924" i="3"/>
  <c r="AB925" i="3"/>
  <c r="AB926" i="3"/>
  <c r="AB927" i="3"/>
  <c r="AB928" i="3"/>
  <c r="AB929" i="3"/>
  <c r="AB930" i="3"/>
  <c r="AB931" i="3"/>
  <c r="AB932" i="3"/>
  <c r="AB933" i="3"/>
  <c r="AB934" i="3"/>
  <c r="AB935" i="3"/>
  <c r="AB936" i="3"/>
  <c r="AB937" i="3"/>
  <c r="AB938" i="3"/>
  <c r="AB939" i="3"/>
  <c r="AB940" i="3"/>
  <c r="AB941" i="3"/>
  <c r="AB942" i="3"/>
  <c r="AB943" i="3"/>
  <c r="AB944" i="3"/>
  <c r="AB945" i="3"/>
  <c r="AB946" i="3"/>
  <c r="AB947" i="3"/>
  <c r="AB948" i="3"/>
  <c r="AB949" i="3"/>
  <c r="AB950" i="3"/>
  <c r="AB951" i="3"/>
  <c r="AB952" i="3"/>
  <c r="AB953" i="3"/>
  <c r="AB954" i="3"/>
  <c r="AB955" i="3"/>
  <c r="AB956" i="3"/>
  <c r="AB957" i="3"/>
  <c r="AB958" i="3"/>
  <c r="AB959" i="3"/>
  <c r="AB960" i="3"/>
  <c r="AB961" i="3"/>
  <c r="AB962" i="3"/>
  <c r="AB963" i="3"/>
  <c r="AB964" i="3"/>
  <c r="AB965" i="3"/>
  <c r="AB966" i="3"/>
  <c r="AB967" i="3"/>
  <c r="AB968" i="3"/>
  <c r="AB969" i="3"/>
  <c r="AB970" i="3"/>
  <c r="AB971" i="3"/>
  <c r="AB972" i="3"/>
  <c r="AB973" i="3"/>
  <c r="AB974" i="3"/>
  <c r="AB975" i="3"/>
  <c r="AB976" i="3"/>
  <c r="AB977" i="3"/>
  <c r="AB978" i="3"/>
  <c r="AB979" i="3"/>
  <c r="AB980" i="3"/>
  <c r="AB981" i="3"/>
  <c r="AB982" i="3"/>
  <c r="AB983" i="3"/>
  <c r="AB984" i="3"/>
  <c r="AB985" i="3"/>
  <c r="AB986" i="3"/>
  <c r="AB987" i="3"/>
  <c r="AB988" i="3"/>
  <c r="AB989" i="3"/>
  <c r="AB990" i="3"/>
  <c r="AB991" i="3"/>
  <c r="AB992" i="3"/>
  <c r="AB993" i="3"/>
  <c r="AB994" i="3"/>
  <c r="AB995" i="3"/>
  <c r="AB996" i="3"/>
  <c r="AB997" i="3"/>
  <c r="AB998" i="3"/>
  <c r="AB999" i="3"/>
  <c r="AB1000" i="3"/>
  <c r="AB1001" i="3"/>
  <c r="AB1002" i="3"/>
  <c r="AB1003" i="3"/>
  <c r="AB1004" i="3"/>
  <c r="AB1005" i="3"/>
  <c r="AB1006" i="3"/>
  <c r="AB1007" i="3"/>
  <c r="AB1008" i="3"/>
  <c r="AB1009" i="3"/>
  <c r="AB1010" i="3"/>
  <c r="AB1011" i="3"/>
  <c r="AB1012" i="3"/>
  <c r="AB1013" i="3"/>
  <c r="AB1014" i="3"/>
  <c r="AB1015" i="3"/>
  <c r="AB1016" i="3"/>
  <c r="AB1017" i="3"/>
  <c r="AB1018" i="3"/>
  <c r="AB1019" i="3"/>
  <c r="AB1020" i="3"/>
  <c r="AB1021" i="3"/>
  <c r="AB1022" i="3"/>
  <c r="AB1023" i="3"/>
  <c r="AB1024" i="3"/>
  <c r="AB1025" i="3"/>
  <c r="AA796" i="3"/>
  <c r="AA797" i="3"/>
  <c r="AA798" i="3"/>
  <c r="AA799" i="3"/>
  <c r="AA800" i="3"/>
  <c r="AA801" i="3"/>
  <c r="AA802" i="3"/>
  <c r="AA803" i="3"/>
  <c r="AA804" i="3"/>
  <c r="AA805" i="3"/>
  <c r="AA806" i="3"/>
  <c r="AA807" i="3"/>
  <c r="AA808" i="3"/>
  <c r="AA809" i="3"/>
  <c r="AA810" i="3"/>
  <c r="AA811" i="3"/>
  <c r="AA812" i="3"/>
  <c r="AA813" i="3"/>
  <c r="AA814" i="3"/>
  <c r="AA815" i="3"/>
  <c r="AA816" i="3"/>
  <c r="AA817" i="3"/>
  <c r="AA818" i="3"/>
  <c r="AA819" i="3"/>
  <c r="AA820" i="3"/>
  <c r="AA821" i="3"/>
  <c r="AA822" i="3"/>
  <c r="AA823" i="3"/>
  <c r="AA824" i="3"/>
  <c r="AA825" i="3"/>
  <c r="AA826" i="3"/>
  <c r="AA827" i="3"/>
  <c r="AA828" i="3"/>
  <c r="AA829" i="3"/>
  <c r="AA830" i="3"/>
  <c r="AA831" i="3"/>
  <c r="AA832" i="3"/>
  <c r="AA833" i="3"/>
  <c r="AA834" i="3"/>
  <c r="AA835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H1001" i="3"/>
  <c r="H1002" i="3"/>
  <c r="H1003" i="3"/>
  <c r="H1004" i="3"/>
  <c r="H1005" i="3"/>
  <c r="H1006" i="3"/>
  <c r="X1006" i="3" s="1"/>
  <c r="H1007" i="3"/>
  <c r="H1008" i="3"/>
  <c r="W1008" i="3"/>
  <c r="H1009" i="3"/>
  <c r="V1009" i="3"/>
  <c r="H1010" i="3"/>
  <c r="H1011" i="3"/>
  <c r="H1012" i="3"/>
  <c r="H1013" i="3"/>
  <c r="H1014" i="3"/>
  <c r="H1015" i="3"/>
  <c r="H1016" i="3"/>
  <c r="V1016" i="3"/>
  <c r="H1017" i="3"/>
  <c r="X1017" i="3" s="1"/>
  <c r="H1018" i="3"/>
  <c r="H1019" i="3"/>
  <c r="H1020" i="3"/>
  <c r="V1020" i="3"/>
  <c r="H1021" i="3"/>
  <c r="H1022" i="3"/>
  <c r="H1023" i="3"/>
  <c r="H1024" i="3"/>
  <c r="H1025" i="3"/>
  <c r="Q1016" i="3"/>
  <c r="R1016" i="3"/>
  <c r="T1016" i="3" s="1"/>
  <c r="Y1016" i="3"/>
  <c r="Q1017" i="3"/>
  <c r="R1017" i="3"/>
  <c r="T1017" i="3" s="1"/>
  <c r="Y1017" i="3"/>
  <c r="Q1018" i="3"/>
  <c r="R1018" i="3"/>
  <c r="T1018" i="3" s="1"/>
  <c r="Y1018" i="3"/>
  <c r="Q1019" i="3"/>
  <c r="R1019" i="3"/>
  <c r="T1019" i="3" s="1"/>
  <c r="Y1019" i="3"/>
  <c r="Q1020" i="3"/>
  <c r="R1020" i="3"/>
  <c r="T1020" i="3" s="1"/>
  <c r="Y1020" i="3"/>
  <c r="Q1021" i="3"/>
  <c r="R1021" i="3"/>
  <c r="T1021" i="3" s="1"/>
  <c r="Y1021" i="3"/>
  <c r="Q1022" i="3"/>
  <c r="R1022" i="3"/>
  <c r="T1022" i="3" s="1"/>
  <c r="Y1022" i="3"/>
  <c r="Q1023" i="3"/>
  <c r="R1023" i="3"/>
  <c r="T1023" i="3" s="1"/>
  <c r="Y1023" i="3"/>
  <c r="Q1024" i="3"/>
  <c r="R1024" i="3"/>
  <c r="T1024" i="3" s="1"/>
  <c r="Y1024" i="3"/>
  <c r="Q1025" i="3"/>
  <c r="R1025" i="3"/>
  <c r="T1025" i="3" s="1"/>
  <c r="Y1025" i="3"/>
  <c r="Q1001" i="3"/>
  <c r="R1001" i="3"/>
  <c r="T1001" i="3" s="1"/>
  <c r="Y1001" i="3"/>
  <c r="Q1002" i="3"/>
  <c r="R1002" i="3"/>
  <c r="T1002" i="3" s="1"/>
  <c r="Y1002" i="3"/>
  <c r="Q1003" i="3"/>
  <c r="R1003" i="3"/>
  <c r="T1003" i="3" s="1"/>
  <c r="Y1003" i="3"/>
  <c r="Q1004" i="3"/>
  <c r="R1004" i="3"/>
  <c r="T1004" i="3" s="1"/>
  <c r="Y1004" i="3"/>
  <c r="Q1005" i="3"/>
  <c r="R1005" i="3"/>
  <c r="T1005" i="3" s="1"/>
  <c r="Y1005" i="3"/>
  <c r="Q1006" i="3"/>
  <c r="R1006" i="3"/>
  <c r="T1006" i="3" s="1"/>
  <c r="Y1006" i="3"/>
  <c r="Q1007" i="3"/>
  <c r="R1007" i="3"/>
  <c r="T1007" i="3" s="1"/>
  <c r="Y1007" i="3"/>
  <c r="Q1008" i="3"/>
  <c r="R1008" i="3"/>
  <c r="T1008" i="3" s="1"/>
  <c r="Y1008" i="3"/>
  <c r="Q1009" i="3"/>
  <c r="R1009" i="3"/>
  <c r="T1009" i="3" s="1"/>
  <c r="Y1009" i="3"/>
  <c r="Q1010" i="3"/>
  <c r="R1010" i="3"/>
  <c r="T1010" i="3" s="1"/>
  <c r="Y1010" i="3"/>
  <c r="Q1011" i="3"/>
  <c r="R1011" i="3"/>
  <c r="T1011" i="3" s="1"/>
  <c r="Y1011" i="3"/>
  <c r="Q1012" i="3"/>
  <c r="R1012" i="3"/>
  <c r="T1012" i="3" s="1"/>
  <c r="Y1012" i="3"/>
  <c r="Q1013" i="3"/>
  <c r="R1013" i="3"/>
  <c r="T1013" i="3" s="1"/>
  <c r="Y1013" i="3"/>
  <c r="Q1014" i="3"/>
  <c r="R1014" i="3"/>
  <c r="T1014" i="3" s="1"/>
  <c r="Y1014" i="3"/>
  <c r="Q1015" i="3"/>
  <c r="R1015" i="3"/>
  <c r="T1015" i="3" s="1"/>
  <c r="Y1015" i="3"/>
  <c r="Z1025" i="3" l="1"/>
  <c r="X1025" i="3"/>
  <c r="U1021" i="3"/>
  <c r="X1021" i="3"/>
  <c r="U1019" i="3"/>
  <c r="X1019" i="3"/>
  <c r="Z1015" i="3"/>
  <c r="X1015" i="3"/>
  <c r="U1011" i="3"/>
  <c r="X1011" i="3"/>
  <c r="Z1007" i="3"/>
  <c r="X1007" i="3"/>
  <c r="U1003" i="3"/>
  <c r="X1003" i="3"/>
  <c r="Z1024" i="3"/>
  <c r="X1024" i="3"/>
  <c r="U1022" i="3"/>
  <c r="X1022" i="3"/>
  <c r="U1020" i="3"/>
  <c r="X1020" i="3"/>
  <c r="U1018" i="3"/>
  <c r="X1018" i="3"/>
  <c r="Z1016" i="3"/>
  <c r="X1016" i="3"/>
  <c r="Z1014" i="3"/>
  <c r="X1014" i="3"/>
  <c r="U1012" i="3"/>
  <c r="X1012" i="3"/>
  <c r="U1010" i="3"/>
  <c r="X1010" i="3"/>
  <c r="Z1008" i="3"/>
  <c r="X1008" i="3"/>
  <c r="Z1004" i="3"/>
  <c r="X1004" i="3"/>
  <c r="U1002" i="3"/>
  <c r="X1002" i="3"/>
  <c r="Z1023" i="3"/>
  <c r="X1023" i="3"/>
  <c r="Z1013" i="3"/>
  <c r="X1013" i="3"/>
  <c r="Z1009" i="3"/>
  <c r="X1009" i="3"/>
  <c r="U1005" i="3"/>
  <c r="X1005" i="3"/>
  <c r="Z1001" i="3"/>
  <c r="X1001" i="3"/>
  <c r="U1013" i="3"/>
  <c r="Z1005" i="3"/>
  <c r="U1015" i="3"/>
  <c r="U1025" i="3"/>
  <c r="U1004" i="3"/>
  <c r="V1014" i="3"/>
  <c r="V1012" i="3"/>
  <c r="V1006" i="3"/>
  <c r="V1008" i="3"/>
  <c r="Z1018" i="3"/>
  <c r="S1016" i="3"/>
  <c r="AC1016" i="3" s="1"/>
  <c r="V1001" i="3"/>
  <c r="V1005" i="3"/>
  <c r="U1001" i="3"/>
  <c r="V1025" i="3"/>
  <c r="U1023" i="3"/>
  <c r="U1014" i="3"/>
  <c r="U1009" i="3"/>
  <c r="V1023" i="3"/>
  <c r="V1021" i="3"/>
  <c r="V1018" i="3"/>
  <c r="V1017" i="3"/>
  <c r="S1020" i="3"/>
  <c r="AC1020" i="3" s="1"/>
  <c r="S1004" i="3"/>
  <c r="AC1004" i="3" s="1"/>
  <c r="W1004" i="3"/>
  <c r="Z1017" i="3"/>
  <c r="U1017" i="3"/>
  <c r="U1008" i="3"/>
  <c r="V1004" i="3"/>
  <c r="V1002" i="3"/>
  <c r="U1006" i="3"/>
  <c r="Z1006" i="3"/>
  <c r="V1024" i="3"/>
  <c r="S1024" i="3"/>
  <c r="AC1024" i="3" s="1"/>
  <c r="S1022" i="3"/>
  <c r="AC1022" i="3" s="1"/>
  <c r="V1022" i="3"/>
  <c r="W1013" i="3"/>
  <c r="V1013" i="3"/>
  <c r="S1012" i="3"/>
  <c r="AC1012" i="3" s="1"/>
  <c r="V1010" i="3"/>
  <c r="W1017" i="3"/>
  <c r="S1017" i="3"/>
  <c r="AC1017" i="3" s="1"/>
  <c r="S1001" i="3"/>
  <c r="AC1001" i="3" s="1"/>
  <c r="W1001" i="3"/>
  <c r="W1025" i="3"/>
  <c r="S1025" i="3"/>
  <c r="AC1025" i="3" s="1"/>
  <c r="S1021" i="3"/>
  <c r="AC1021" i="3" s="1"/>
  <c r="W1021" i="3"/>
  <c r="S1005" i="3"/>
  <c r="AC1005" i="3" s="1"/>
  <c r="W1005" i="3"/>
  <c r="Z1012" i="3"/>
  <c r="U1007" i="3"/>
  <c r="U1024" i="3"/>
  <c r="Z1020" i="3"/>
  <c r="U1016" i="3"/>
  <c r="W1012" i="3"/>
  <c r="S1015" i="3"/>
  <c r="AC1015" i="3" s="1"/>
  <c r="W1015" i="3"/>
  <c r="S1019" i="3"/>
  <c r="AC1019" i="3" s="1"/>
  <c r="W1019" i="3"/>
  <c r="S1014" i="3"/>
  <c r="AC1014" i="3" s="1"/>
  <c r="W1014" i="3"/>
  <c r="S1011" i="3"/>
  <c r="AC1011" i="3" s="1"/>
  <c r="W1011" i="3"/>
  <c r="S1006" i="3"/>
  <c r="AC1006" i="3" s="1"/>
  <c r="W1006" i="3"/>
  <c r="S1003" i="3"/>
  <c r="AC1003" i="3" s="1"/>
  <c r="W1003" i="3"/>
  <c r="S1023" i="3"/>
  <c r="AC1023" i="3" s="1"/>
  <c r="W1023" i="3"/>
  <c r="W1018" i="3"/>
  <c r="S1018" i="3"/>
  <c r="AC1018" i="3" s="1"/>
  <c r="S1010" i="3"/>
  <c r="AC1010" i="3" s="1"/>
  <c r="W1010" i="3"/>
  <c r="W1007" i="3"/>
  <c r="S1007" i="3"/>
  <c r="AC1007" i="3" s="1"/>
  <c r="S1002" i="3"/>
  <c r="AC1002" i="3" s="1"/>
  <c r="W1002" i="3"/>
  <c r="V1011" i="3"/>
  <c r="S1008" i="3"/>
  <c r="AC1008" i="3" s="1"/>
  <c r="V1003" i="3"/>
  <c r="Z1011" i="3"/>
  <c r="Z1010" i="3"/>
  <c r="Z1003" i="3"/>
  <c r="Z1002" i="3"/>
  <c r="Z1022" i="3"/>
  <c r="Z1021" i="3"/>
  <c r="V1019" i="3"/>
  <c r="V1015" i="3"/>
  <c r="V1007" i="3"/>
  <c r="Z1019" i="3"/>
  <c r="S1013" i="3" l="1"/>
  <c r="AC1013" i="3" s="1"/>
  <c r="W1016" i="3"/>
  <c r="W1020" i="3"/>
  <c r="W1022" i="3"/>
  <c r="W1024" i="3"/>
  <c r="S1009" i="3"/>
  <c r="AC1009" i="3" s="1"/>
  <c r="W1009" i="3"/>
  <c r="Y3" i="3" l="1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294" i="3"/>
  <c r="Y295" i="3"/>
  <c r="Y296" i="3"/>
  <c r="Y297" i="3"/>
  <c r="Y298" i="3"/>
  <c r="Y299" i="3"/>
  <c r="Y300" i="3"/>
  <c r="Y301" i="3"/>
  <c r="Y302" i="3"/>
  <c r="Y303" i="3"/>
  <c r="Y304" i="3"/>
  <c r="Y305" i="3"/>
  <c r="Y306" i="3"/>
  <c r="Y307" i="3"/>
  <c r="Y308" i="3"/>
  <c r="Y309" i="3"/>
  <c r="Y310" i="3"/>
  <c r="Y311" i="3"/>
  <c r="Y312" i="3"/>
  <c r="Y313" i="3"/>
  <c r="Y314" i="3"/>
  <c r="Y315" i="3"/>
  <c r="Y316" i="3"/>
  <c r="Y317" i="3"/>
  <c r="Y318" i="3"/>
  <c r="Y319" i="3"/>
  <c r="Y320" i="3"/>
  <c r="Y321" i="3"/>
  <c r="Y322" i="3"/>
  <c r="Y323" i="3"/>
  <c r="Y324" i="3"/>
  <c r="Y325" i="3"/>
  <c r="Y326" i="3"/>
  <c r="Y327" i="3"/>
  <c r="Y328" i="3"/>
  <c r="Y329" i="3"/>
  <c r="Y330" i="3"/>
  <c r="Y331" i="3"/>
  <c r="Y332" i="3"/>
  <c r="Y333" i="3"/>
  <c r="Y334" i="3"/>
  <c r="Y335" i="3"/>
  <c r="Y336" i="3"/>
  <c r="Y337" i="3"/>
  <c r="Y338" i="3"/>
  <c r="Y339" i="3"/>
  <c r="Y340" i="3"/>
  <c r="Y341" i="3"/>
  <c r="Y342" i="3"/>
  <c r="Y343" i="3"/>
  <c r="Y344" i="3"/>
  <c r="Y345" i="3"/>
  <c r="Y346" i="3"/>
  <c r="Y347" i="3"/>
  <c r="Y348" i="3"/>
  <c r="Y349" i="3"/>
  <c r="Y350" i="3"/>
  <c r="Y351" i="3"/>
  <c r="Y352" i="3"/>
  <c r="Y353" i="3"/>
  <c r="Y354" i="3"/>
  <c r="Y355" i="3"/>
  <c r="Y356" i="3"/>
  <c r="Y357" i="3"/>
  <c r="Y358" i="3"/>
  <c r="Y359" i="3"/>
  <c r="Y360" i="3"/>
  <c r="Y361" i="3"/>
  <c r="Y362" i="3"/>
  <c r="Y363" i="3"/>
  <c r="Y364" i="3"/>
  <c r="Y365" i="3"/>
  <c r="Y366" i="3"/>
  <c r="Y367" i="3"/>
  <c r="Y368" i="3"/>
  <c r="Y369" i="3"/>
  <c r="Y370" i="3"/>
  <c r="Y371" i="3"/>
  <c r="Y372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89" i="3"/>
  <c r="Y390" i="3"/>
  <c r="Y391" i="3"/>
  <c r="Y392" i="3"/>
  <c r="Y393" i="3"/>
  <c r="Y394" i="3"/>
  <c r="Y395" i="3"/>
  <c r="Y396" i="3"/>
  <c r="Y397" i="3"/>
  <c r="Y398" i="3"/>
  <c r="Y399" i="3"/>
  <c r="Y400" i="3"/>
  <c r="Y401" i="3"/>
  <c r="Y402" i="3"/>
  <c r="Y403" i="3"/>
  <c r="AA403" i="3" s="1"/>
  <c r="Y404" i="3"/>
  <c r="Y405" i="3"/>
  <c r="Y406" i="3"/>
  <c r="Y407" i="3"/>
  <c r="Y408" i="3"/>
  <c r="Y409" i="3"/>
  <c r="Y410" i="3"/>
  <c r="Y411" i="3"/>
  <c r="Y412" i="3"/>
  <c r="Y413" i="3"/>
  <c r="Y414" i="3"/>
  <c r="Y415" i="3"/>
  <c r="Y416" i="3"/>
  <c r="Y417" i="3"/>
  <c r="Y418" i="3"/>
  <c r="Y419" i="3"/>
  <c r="Y420" i="3"/>
  <c r="Y421" i="3"/>
  <c r="Y422" i="3"/>
  <c r="Y423" i="3"/>
  <c r="Y424" i="3"/>
  <c r="Y425" i="3"/>
  <c r="Y426" i="3"/>
  <c r="Y427" i="3"/>
  <c r="Y428" i="3"/>
  <c r="Y429" i="3"/>
  <c r="Y430" i="3"/>
  <c r="Y431" i="3"/>
  <c r="Y432" i="3"/>
  <c r="Y433" i="3"/>
  <c r="Y434" i="3"/>
  <c r="Y435" i="3"/>
  <c r="Y436" i="3"/>
  <c r="Y437" i="3"/>
  <c r="Y438" i="3"/>
  <c r="Y439" i="3"/>
  <c r="Y440" i="3"/>
  <c r="Y441" i="3"/>
  <c r="Y442" i="3"/>
  <c r="Y443" i="3"/>
  <c r="Y444" i="3"/>
  <c r="Y445" i="3"/>
  <c r="Y446" i="3"/>
  <c r="Y447" i="3"/>
  <c r="Y448" i="3"/>
  <c r="Y449" i="3"/>
  <c r="Y450" i="3"/>
  <c r="Y451" i="3"/>
  <c r="Y452" i="3"/>
  <c r="Y453" i="3"/>
  <c r="Y454" i="3"/>
  <c r="Y455" i="3"/>
  <c r="Y456" i="3"/>
  <c r="Y457" i="3"/>
  <c r="Y458" i="3"/>
  <c r="Y459" i="3"/>
  <c r="Y460" i="3"/>
  <c r="Y461" i="3"/>
  <c r="Y462" i="3"/>
  <c r="Y463" i="3"/>
  <c r="Y464" i="3"/>
  <c r="Y465" i="3"/>
  <c r="Y466" i="3"/>
  <c r="Y467" i="3"/>
  <c r="Y468" i="3"/>
  <c r="Y469" i="3"/>
  <c r="Y470" i="3"/>
  <c r="Y471" i="3"/>
  <c r="Y472" i="3"/>
  <c r="Y473" i="3"/>
  <c r="Y474" i="3"/>
  <c r="Y475" i="3"/>
  <c r="Y476" i="3"/>
  <c r="Y477" i="3"/>
  <c r="Y478" i="3"/>
  <c r="Y479" i="3"/>
  <c r="Y480" i="3"/>
  <c r="Y481" i="3"/>
  <c r="Y482" i="3"/>
  <c r="Y483" i="3"/>
  <c r="Y484" i="3"/>
  <c r="Y485" i="3"/>
  <c r="Y486" i="3"/>
  <c r="Y487" i="3"/>
  <c r="Y488" i="3"/>
  <c r="Y489" i="3"/>
  <c r="Y490" i="3"/>
  <c r="Y491" i="3"/>
  <c r="Y492" i="3"/>
  <c r="Y493" i="3"/>
  <c r="Y494" i="3"/>
  <c r="Y495" i="3"/>
  <c r="Y496" i="3"/>
  <c r="Y497" i="3"/>
  <c r="Y498" i="3"/>
  <c r="Y499" i="3"/>
  <c r="Y500" i="3"/>
  <c r="Y501" i="3"/>
  <c r="Y502" i="3"/>
  <c r="Y503" i="3"/>
  <c r="Y504" i="3"/>
  <c r="Y505" i="3"/>
  <c r="Y506" i="3"/>
  <c r="Y507" i="3"/>
  <c r="Y508" i="3"/>
  <c r="Y509" i="3"/>
  <c r="Y510" i="3"/>
  <c r="Y511" i="3"/>
  <c r="Y512" i="3"/>
  <c r="Y513" i="3"/>
  <c r="Y514" i="3"/>
  <c r="Y515" i="3"/>
  <c r="Y516" i="3"/>
  <c r="Y517" i="3"/>
  <c r="Y518" i="3"/>
  <c r="Y519" i="3"/>
  <c r="Y520" i="3"/>
  <c r="Y521" i="3"/>
  <c r="Y522" i="3"/>
  <c r="Y523" i="3"/>
  <c r="Y524" i="3"/>
  <c r="Y525" i="3"/>
  <c r="Y526" i="3"/>
  <c r="Y527" i="3"/>
  <c r="Y528" i="3"/>
  <c r="Y529" i="3"/>
  <c r="Y530" i="3"/>
  <c r="Y531" i="3"/>
  <c r="Y532" i="3"/>
  <c r="Y533" i="3"/>
  <c r="Y534" i="3"/>
  <c r="Y535" i="3"/>
  <c r="Y536" i="3"/>
  <c r="Y537" i="3"/>
  <c r="Y538" i="3"/>
  <c r="Y539" i="3"/>
  <c r="Y540" i="3"/>
  <c r="Y541" i="3"/>
  <c r="Y542" i="3"/>
  <c r="Y543" i="3"/>
  <c r="Y544" i="3"/>
  <c r="Y545" i="3"/>
  <c r="Y546" i="3"/>
  <c r="Y547" i="3"/>
  <c r="Y548" i="3"/>
  <c r="AA548" i="3" s="1"/>
  <c r="Y549" i="3"/>
  <c r="AA549" i="3" s="1"/>
  <c r="Y550" i="3"/>
  <c r="AA550" i="3" s="1"/>
  <c r="Y551" i="3"/>
  <c r="AA551" i="3" s="1"/>
  <c r="Y552" i="3"/>
  <c r="Y553" i="3"/>
  <c r="Y554" i="3"/>
  <c r="AA554" i="3" s="1"/>
  <c r="Y555" i="3"/>
  <c r="AA555" i="3" s="1"/>
  <c r="Y556" i="3"/>
  <c r="AA556" i="3" s="1"/>
  <c r="Y557" i="3"/>
  <c r="AA557" i="3" s="1"/>
  <c r="Y558" i="3"/>
  <c r="AA558" i="3" s="1"/>
  <c r="Y559" i="3"/>
  <c r="AA559" i="3" s="1"/>
  <c r="Y560" i="3"/>
  <c r="AA560" i="3" s="1"/>
  <c r="Y561" i="3"/>
  <c r="AA561" i="3" s="1"/>
  <c r="Y562" i="3"/>
  <c r="AA562" i="3" s="1"/>
  <c r="Y563" i="3"/>
  <c r="AA563" i="3" s="1"/>
  <c r="Y564" i="3"/>
  <c r="AA564" i="3" s="1"/>
  <c r="Y565" i="3"/>
  <c r="AA565" i="3" s="1"/>
  <c r="Y566" i="3"/>
  <c r="AA566" i="3" s="1"/>
  <c r="Y567" i="3"/>
  <c r="AA567" i="3" s="1"/>
  <c r="Y568" i="3"/>
  <c r="AA568" i="3" s="1"/>
  <c r="Y569" i="3"/>
  <c r="AA569" i="3" s="1"/>
  <c r="Y570" i="3"/>
  <c r="AA570" i="3" s="1"/>
  <c r="Y571" i="3"/>
  <c r="AA571" i="3" s="1"/>
  <c r="Y572" i="3"/>
  <c r="AA572" i="3" s="1"/>
  <c r="Y573" i="3"/>
  <c r="AA573" i="3" s="1"/>
  <c r="Y574" i="3"/>
  <c r="AA574" i="3" s="1"/>
  <c r="Y575" i="3"/>
  <c r="AA575" i="3" s="1"/>
  <c r="Y576" i="3"/>
  <c r="AA576" i="3" s="1"/>
  <c r="Y577" i="3"/>
  <c r="AA577" i="3" s="1"/>
  <c r="Y578" i="3"/>
  <c r="AA578" i="3" s="1"/>
  <c r="Y579" i="3"/>
  <c r="AA579" i="3" s="1"/>
  <c r="Y580" i="3"/>
  <c r="AA580" i="3" s="1"/>
  <c r="Y581" i="3"/>
  <c r="AA581" i="3" s="1"/>
  <c r="Y582" i="3"/>
  <c r="AA582" i="3" s="1"/>
  <c r="Y583" i="3"/>
  <c r="AA583" i="3" s="1"/>
  <c r="Y584" i="3"/>
  <c r="AA584" i="3" s="1"/>
  <c r="Y585" i="3"/>
  <c r="AA585" i="3" s="1"/>
  <c r="Y586" i="3"/>
  <c r="AA586" i="3" s="1"/>
  <c r="Y587" i="3"/>
  <c r="AA587" i="3" s="1"/>
  <c r="Y588" i="3"/>
  <c r="AA588" i="3" s="1"/>
  <c r="Y589" i="3"/>
  <c r="AA589" i="3" s="1"/>
  <c r="Y590" i="3"/>
  <c r="AA590" i="3" s="1"/>
  <c r="Y591" i="3"/>
  <c r="AA591" i="3" s="1"/>
  <c r="Y592" i="3"/>
  <c r="AA592" i="3" s="1"/>
  <c r="Y593" i="3"/>
  <c r="AA593" i="3" s="1"/>
  <c r="Y594" i="3"/>
  <c r="AA594" i="3" s="1"/>
  <c r="Y595" i="3"/>
  <c r="AA595" i="3" s="1"/>
  <c r="Y596" i="3"/>
  <c r="AA596" i="3" s="1"/>
  <c r="Y597" i="3"/>
  <c r="AA597" i="3" s="1"/>
  <c r="Y598" i="3"/>
  <c r="AA598" i="3" s="1"/>
  <c r="Y599" i="3"/>
  <c r="AA599" i="3" s="1"/>
  <c r="Y600" i="3"/>
  <c r="AA600" i="3" s="1"/>
  <c r="Y601" i="3"/>
  <c r="AA601" i="3" s="1"/>
  <c r="Y602" i="3"/>
  <c r="AA602" i="3" s="1"/>
  <c r="Y603" i="3"/>
  <c r="AA603" i="3" s="1"/>
  <c r="Y604" i="3"/>
  <c r="AA604" i="3" s="1"/>
  <c r="Y605" i="3"/>
  <c r="AA605" i="3" s="1"/>
  <c r="Y606" i="3"/>
  <c r="AA606" i="3" s="1"/>
  <c r="Y607" i="3"/>
  <c r="AA607" i="3" s="1"/>
  <c r="Y608" i="3"/>
  <c r="AA608" i="3" s="1"/>
  <c r="Y609" i="3"/>
  <c r="AA609" i="3" s="1"/>
  <c r="Y610" i="3"/>
  <c r="AA610" i="3" s="1"/>
  <c r="Y611" i="3"/>
  <c r="AA611" i="3" s="1"/>
  <c r="Y612" i="3"/>
  <c r="AA612" i="3" s="1"/>
  <c r="Y613" i="3"/>
  <c r="AA613" i="3" s="1"/>
  <c r="Y614" i="3"/>
  <c r="AA614" i="3" s="1"/>
  <c r="Y615" i="3"/>
  <c r="AA615" i="3" s="1"/>
  <c r="Y616" i="3"/>
  <c r="AA616" i="3" s="1"/>
  <c r="Y617" i="3"/>
  <c r="AA617" i="3" s="1"/>
  <c r="Y618" i="3"/>
  <c r="AA618" i="3" s="1"/>
  <c r="Y619" i="3"/>
  <c r="AA619" i="3" s="1"/>
  <c r="Y620" i="3"/>
  <c r="AA620" i="3" s="1"/>
  <c r="Y621" i="3"/>
  <c r="AA621" i="3" s="1"/>
  <c r="Y622" i="3"/>
  <c r="AA622" i="3" s="1"/>
  <c r="Y623" i="3"/>
  <c r="AA623" i="3" s="1"/>
  <c r="Y624" i="3"/>
  <c r="AA624" i="3" s="1"/>
  <c r="Y625" i="3"/>
  <c r="AA625" i="3" s="1"/>
  <c r="Y626" i="3"/>
  <c r="AA626" i="3" s="1"/>
  <c r="Y627" i="3"/>
  <c r="AA627" i="3" s="1"/>
  <c r="Y628" i="3"/>
  <c r="AA628" i="3" s="1"/>
  <c r="Y629" i="3"/>
  <c r="AA629" i="3" s="1"/>
  <c r="Y630" i="3"/>
  <c r="AA630" i="3" s="1"/>
  <c r="Y631" i="3"/>
  <c r="AA631" i="3" s="1"/>
  <c r="Y632" i="3"/>
  <c r="AA632" i="3" s="1"/>
  <c r="Y633" i="3"/>
  <c r="AA633" i="3" s="1"/>
  <c r="Y634" i="3"/>
  <c r="AA634" i="3" s="1"/>
  <c r="Y635" i="3"/>
  <c r="AA635" i="3" s="1"/>
  <c r="Y636" i="3"/>
  <c r="AA636" i="3" s="1"/>
  <c r="Y637" i="3"/>
  <c r="AA637" i="3" s="1"/>
  <c r="Y638" i="3"/>
  <c r="AA638" i="3" s="1"/>
  <c r="Y639" i="3"/>
  <c r="AA639" i="3" s="1"/>
  <c r="Y640" i="3"/>
  <c r="AA640" i="3" s="1"/>
  <c r="Y641" i="3"/>
  <c r="AA641" i="3" s="1"/>
  <c r="Y642" i="3"/>
  <c r="AA642" i="3" s="1"/>
  <c r="Y643" i="3"/>
  <c r="AA643" i="3" s="1"/>
  <c r="Y644" i="3"/>
  <c r="AA644" i="3" s="1"/>
  <c r="Y645" i="3"/>
  <c r="AA645" i="3" s="1"/>
  <c r="Y646" i="3"/>
  <c r="AA646" i="3" s="1"/>
  <c r="Y647" i="3"/>
  <c r="AA647" i="3" s="1"/>
  <c r="Y648" i="3"/>
  <c r="AA648" i="3" s="1"/>
  <c r="Y649" i="3"/>
  <c r="AA649" i="3" s="1"/>
  <c r="Y650" i="3"/>
  <c r="AA650" i="3" s="1"/>
  <c r="Y651" i="3"/>
  <c r="AA651" i="3" s="1"/>
  <c r="Y652" i="3"/>
  <c r="AA652" i="3" s="1"/>
  <c r="Y653" i="3"/>
  <c r="AA653" i="3" s="1"/>
  <c r="Y654" i="3"/>
  <c r="AA654" i="3" s="1"/>
  <c r="Y655" i="3"/>
  <c r="AA655" i="3" s="1"/>
  <c r="Y656" i="3"/>
  <c r="AA656" i="3" s="1"/>
  <c r="Y657" i="3"/>
  <c r="AA657" i="3" s="1"/>
  <c r="Y658" i="3"/>
  <c r="AA658" i="3" s="1"/>
  <c r="Y659" i="3"/>
  <c r="AA659" i="3" s="1"/>
  <c r="Y660" i="3"/>
  <c r="AA660" i="3" s="1"/>
  <c r="Y661" i="3"/>
  <c r="AA661" i="3" s="1"/>
  <c r="Y662" i="3"/>
  <c r="AA662" i="3" s="1"/>
  <c r="Y663" i="3"/>
  <c r="AA663" i="3" s="1"/>
  <c r="Y664" i="3"/>
  <c r="AA664" i="3" s="1"/>
  <c r="Y665" i="3"/>
  <c r="AA665" i="3" s="1"/>
  <c r="Y666" i="3"/>
  <c r="AA666" i="3" s="1"/>
  <c r="Y667" i="3"/>
  <c r="AA667" i="3" s="1"/>
  <c r="Y668" i="3"/>
  <c r="AA668" i="3" s="1"/>
  <c r="Y669" i="3"/>
  <c r="AA669" i="3" s="1"/>
  <c r="Y670" i="3"/>
  <c r="AA670" i="3" s="1"/>
  <c r="Y671" i="3"/>
  <c r="AA671" i="3" s="1"/>
  <c r="Y672" i="3"/>
  <c r="AA672" i="3" s="1"/>
  <c r="Y673" i="3"/>
  <c r="AA673" i="3" s="1"/>
  <c r="Y674" i="3"/>
  <c r="AA674" i="3" s="1"/>
  <c r="Y675" i="3"/>
  <c r="AA675" i="3" s="1"/>
  <c r="Y676" i="3"/>
  <c r="AA676" i="3" s="1"/>
  <c r="Y677" i="3"/>
  <c r="AA677" i="3" s="1"/>
  <c r="Y678" i="3"/>
  <c r="AA678" i="3" s="1"/>
  <c r="Y679" i="3"/>
  <c r="AA679" i="3" s="1"/>
  <c r="Y680" i="3"/>
  <c r="AA680" i="3" s="1"/>
  <c r="Y681" i="3"/>
  <c r="AA681" i="3" s="1"/>
  <c r="Y682" i="3"/>
  <c r="AA682" i="3" s="1"/>
  <c r="Y683" i="3"/>
  <c r="AA683" i="3" s="1"/>
  <c r="Y684" i="3"/>
  <c r="AA684" i="3" s="1"/>
  <c r="Y685" i="3"/>
  <c r="AA685" i="3" s="1"/>
  <c r="Y686" i="3"/>
  <c r="AA686" i="3" s="1"/>
  <c r="Y687" i="3"/>
  <c r="AA687" i="3" s="1"/>
  <c r="Y688" i="3"/>
  <c r="AA688" i="3" s="1"/>
  <c r="Y689" i="3"/>
  <c r="AA689" i="3" s="1"/>
  <c r="Y690" i="3"/>
  <c r="AA690" i="3" s="1"/>
  <c r="Y691" i="3"/>
  <c r="AA691" i="3" s="1"/>
  <c r="Y692" i="3"/>
  <c r="AA692" i="3" s="1"/>
  <c r="Y693" i="3"/>
  <c r="AA693" i="3" s="1"/>
  <c r="Y694" i="3"/>
  <c r="AA694" i="3" s="1"/>
  <c r="Y695" i="3"/>
  <c r="AA695" i="3" s="1"/>
  <c r="Y696" i="3"/>
  <c r="AA696" i="3" s="1"/>
  <c r="Y697" i="3"/>
  <c r="AA697" i="3" s="1"/>
  <c r="Y698" i="3"/>
  <c r="AA698" i="3" s="1"/>
  <c r="Y699" i="3"/>
  <c r="AA699" i="3" s="1"/>
  <c r="Y700" i="3"/>
  <c r="AA700" i="3" s="1"/>
  <c r="Y701" i="3"/>
  <c r="AA701" i="3" s="1"/>
  <c r="Y702" i="3"/>
  <c r="AA702" i="3" s="1"/>
  <c r="Y703" i="3"/>
  <c r="AA703" i="3" s="1"/>
  <c r="Y704" i="3"/>
  <c r="AA704" i="3" s="1"/>
  <c r="Y705" i="3"/>
  <c r="AA705" i="3" s="1"/>
  <c r="Y706" i="3"/>
  <c r="AA706" i="3" s="1"/>
  <c r="Y707" i="3"/>
  <c r="AA707" i="3" s="1"/>
  <c r="Y708" i="3"/>
  <c r="AA708" i="3" s="1"/>
  <c r="Y709" i="3"/>
  <c r="AA709" i="3" s="1"/>
  <c r="Y710" i="3"/>
  <c r="AA710" i="3" s="1"/>
  <c r="Y711" i="3"/>
  <c r="AA711" i="3" s="1"/>
  <c r="Y712" i="3"/>
  <c r="AA712" i="3" s="1"/>
  <c r="Y713" i="3"/>
  <c r="AA713" i="3" s="1"/>
  <c r="Y714" i="3"/>
  <c r="AA714" i="3" s="1"/>
  <c r="Y715" i="3"/>
  <c r="AA715" i="3" s="1"/>
  <c r="Y716" i="3"/>
  <c r="AA716" i="3" s="1"/>
  <c r="Y717" i="3"/>
  <c r="AA717" i="3" s="1"/>
  <c r="Y718" i="3"/>
  <c r="AA718" i="3" s="1"/>
  <c r="Y719" i="3"/>
  <c r="AA719" i="3" s="1"/>
  <c r="Y720" i="3"/>
  <c r="AA720" i="3" s="1"/>
  <c r="Y721" i="3"/>
  <c r="AA721" i="3" s="1"/>
  <c r="Y722" i="3"/>
  <c r="AA722" i="3" s="1"/>
  <c r="Y723" i="3"/>
  <c r="AA723" i="3" s="1"/>
  <c r="Y724" i="3"/>
  <c r="AA724" i="3" s="1"/>
  <c r="Y725" i="3"/>
  <c r="AA725" i="3" s="1"/>
  <c r="Y726" i="3"/>
  <c r="AA726" i="3" s="1"/>
  <c r="Y727" i="3"/>
  <c r="AA727" i="3" s="1"/>
  <c r="Y728" i="3"/>
  <c r="AA728" i="3" s="1"/>
  <c r="Y729" i="3"/>
  <c r="AA729" i="3" s="1"/>
  <c r="Y730" i="3"/>
  <c r="AA730" i="3" s="1"/>
  <c r="Y731" i="3"/>
  <c r="AA731" i="3" s="1"/>
  <c r="Y732" i="3"/>
  <c r="AA732" i="3" s="1"/>
  <c r="Y733" i="3"/>
  <c r="AA733" i="3" s="1"/>
  <c r="Y734" i="3"/>
  <c r="AA734" i="3" s="1"/>
  <c r="Y735" i="3"/>
  <c r="AA735" i="3" s="1"/>
  <c r="Y736" i="3"/>
  <c r="AA736" i="3" s="1"/>
  <c r="Y737" i="3"/>
  <c r="AA737" i="3" s="1"/>
  <c r="Y738" i="3"/>
  <c r="AA738" i="3" s="1"/>
  <c r="Y739" i="3"/>
  <c r="AA739" i="3" s="1"/>
  <c r="Y740" i="3"/>
  <c r="AA740" i="3" s="1"/>
  <c r="Y741" i="3"/>
  <c r="AA741" i="3" s="1"/>
  <c r="Y742" i="3"/>
  <c r="AA742" i="3" s="1"/>
  <c r="Y743" i="3"/>
  <c r="AA743" i="3" s="1"/>
  <c r="Y744" i="3"/>
  <c r="AA744" i="3" s="1"/>
  <c r="Y745" i="3"/>
  <c r="AA745" i="3" s="1"/>
  <c r="Y746" i="3"/>
  <c r="AA746" i="3" s="1"/>
  <c r="Y747" i="3"/>
  <c r="AA747" i="3" s="1"/>
  <c r="Y748" i="3"/>
  <c r="AA748" i="3" s="1"/>
  <c r="Y749" i="3"/>
  <c r="AA749" i="3" s="1"/>
  <c r="Y750" i="3"/>
  <c r="AA750" i="3" s="1"/>
  <c r="Y751" i="3"/>
  <c r="AA751" i="3" s="1"/>
  <c r="Y752" i="3"/>
  <c r="AA752" i="3" s="1"/>
  <c r="Y753" i="3"/>
  <c r="AA753" i="3" s="1"/>
  <c r="Y754" i="3"/>
  <c r="AA754" i="3" s="1"/>
  <c r="Y755" i="3"/>
  <c r="AA755" i="3" s="1"/>
  <c r="Y756" i="3"/>
  <c r="AA756" i="3" s="1"/>
  <c r="Y757" i="3"/>
  <c r="AA757" i="3" s="1"/>
  <c r="Y758" i="3"/>
  <c r="AA758" i="3" s="1"/>
  <c r="Y759" i="3"/>
  <c r="AA759" i="3" s="1"/>
  <c r="Y760" i="3"/>
  <c r="AA760" i="3" s="1"/>
  <c r="Y761" i="3"/>
  <c r="AA761" i="3" s="1"/>
  <c r="Y762" i="3"/>
  <c r="AA762" i="3" s="1"/>
  <c r="Y763" i="3"/>
  <c r="AA763" i="3" s="1"/>
  <c r="Y764" i="3"/>
  <c r="AA764" i="3" s="1"/>
  <c r="Y765" i="3"/>
  <c r="AA765" i="3" s="1"/>
  <c r="Y766" i="3"/>
  <c r="AA766" i="3" s="1"/>
  <c r="Y767" i="3"/>
  <c r="AA767" i="3" s="1"/>
  <c r="Y768" i="3"/>
  <c r="AA768" i="3" s="1"/>
  <c r="Y769" i="3"/>
  <c r="AA769" i="3" s="1"/>
  <c r="Y770" i="3"/>
  <c r="AA770" i="3" s="1"/>
  <c r="Y771" i="3"/>
  <c r="AA771" i="3" s="1"/>
  <c r="Y772" i="3"/>
  <c r="AA772" i="3" s="1"/>
  <c r="Y773" i="3"/>
  <c r="AA773" i="3" s="1"/>
  <c r="Y774" i="3"/>
  <c r="AA774" i="3" s="1"/>
  <c r="Y775" i="3"/>
  <c r="AA775" i="3" s="1"/>
  <c r="Y776" i="3"/>
  <c r="AA776" i="3" s="1"/>
  <c r="Y777" i="3"/>
  <c r="AA777" i="3" s="1"/>
  <c r="Y778" i="3"/>
  <c r="AA778" i="3" s="1"/>
  <c r="Y779" i="3"/>
  <c r="AA779" i="3" s="1"/>
  <c r="Y780" i="3"/>
  <c r="AA780" i="3" s="1"/>
  <c r="Y781" i="3"/>
  <c r="AA781" i="3" s="1"/>
  <c r="Y782" i="3"/>
  <c r="AA782" i="3" s="1"/>
  <c r="Y783" i="3"/>
  <c r="AA783" i="3" s="1"/>
  <c r="Y784" i="3"/>
  <c r="AA784" i="3" s="1"/>
  <c r="Y785" i="3"/>
  <c r="AA785" i="3" s="1"/>
  <c r="Y786" i="3"/>
  <c r="AA786" i="3" s="1"/>
  <c r="Y787" i="3"/>
  <c r="AA787" i="3" s="1"/>
  <c r="Y788" i="3"/>
  <c r="AA788" i="3" s="1"/>
  <c r="Y789" i="3"/>
  <c r="AA789" i="3" s="1"/>
  <c r="Y790" i="3"/>
  <c r="AA790" i="3" s="1"/>
  <c r="Y791" i="3"/>
  <c r="AA791" i="3" s="1"/>
  <c r="Y792" i="3"/>
  <c r="AA792" i="3" s="1"/>
  <c r="Y793" i="3"/>
  <c r="AA793" i="3" s="1"/>
  <c r="Y794" i="3"/>
  <c r="AA794" i="3" s="1"/>
  <c r="Y795" i="3"/>
  <c r="AA795" i="3" s="1"/>
  <c r="Y796" i="3"/>
  <c r="Y797" i="3"/>
  <c r="Y798" i="3"/>
  <c r="Y799" i="3"/>
  <c r="Y800" i="3"/>
  <c r="Y801" i="3"/>
  <c r="Y802" i="3"/>
  <c r="Y803" i="3"/>
  <c r="Y804" i="3"/>
  <c r="Y805" i="3"/>
  <c r="Y806" i="3"/>
  <c r="Y807" i="3"/>
  <c r="Y808" i="3"/>
  <c r="Y809" i="3"/>
  <c r="Y810" i="3"/>
  <c r="Y811" i="3"/>
  <c r="Y812" i="3"/>
  <c r="Y813" i="3"/>
  <c r="Y814" i="3"/>
  <c r="Y815" i="3"/>
  <c r="Y816" i="3"/>
  <c r="Y817" i="3"/>
  <c r="Y818" i="3"/>
  <c r="Y819" i="3"/>
  <c r="Y820" i="3"/>
  <c r="Y821" i="3"/>
  <c r="Y822" i="3"/>
  <c r="Y823" i="3"/>
  <c r="Y824" i="3"/>
  <c r="Y825" i="3"/>
  <c r="Y826" i="3"/>
  <c r="Y827" i="3"/>
  <c r="Y828" i="3"/>
  <c r="Y829" i="3"/>
  <c r="Y830" i="3"/>
  <c r="Y831" i="3"/>
  <c r="Y832" i="3"/>
  <c r="Y833" i="3"/>
  <c r="Y834" i="3"/>
  <c r="Y835" i="3"/>
  <c r="Y836" i="3"/>
  <c r="Y837" i="3"/>
  <c r="Y838" i="3"/>
  <c r="Y839" i="3"/>
  <c r="Y840" i="3"/>
  <c r="Y841" i="3"/>
  <c r="Y842" i="3"/>
  <c r="Y843" i="3"/>
  <c r="Y844" i="3"/>
  <c r="Y845" i="3"/>
  <c r="Y846" i="3"/>
  <c r="Y847" i="3"/>
  <c r="Y848" i="3"/>
  <c r="Y849" i="3"/>
  <c r="Y850" i="3"/>
  <c r="Y851" i="3"/>
  <c r="Y852" i="3"/>
  <c r="Y853" i="3"/>
  <c r="Y854" i="3"/>
  <c r="Y855" i="3"/>
  <c r="Y856" i="3"/>
  <c r="Y857" i="3"/>
  <c r="Y858" i="3"/>
  <c r="Y859" i="3"/>
  <c r="Y860" i="3"/>
  <c r="Y861" i="3"/>
  <c r="Y862" i="3"/>
  <c r="Y863" i="3"/>
  <c r="Y864" i="3"/>
  <c r="Y865" i="3"/>
  <c r="Y866" i="3"/>
  <c r="Y867" i="3"/>
  <c r="Y868" i="3"/>
  <c r="Y869" i="3"/>
  <c r="Y870" i="3"/>
  <c r="Y871" i="3"/>
  <c r="Y872" i="3"/>
  <c r="Y873" i="3"/>
  <c r="Y874" i="3"/>
  <c r="Y875" i="3"/>
  <c r="Y876" i="3"/>
  <c r="Y877" i="3"/>
  <c r="Y878" i="3"/>
  <c r="Y879" i="3"/>
  <c r="Y880" i="3"/>
  <c r="Y881" i="3"/>
  <c r="Y882" i="3"/>
  <c r="Y883" i="3"/>
  <c r="Y884" i="3"/>
  <c r="Y885" i="3"/>
  <c r="Y886" i="3"/>
  <c r="Y887" i="3"/>
  <c r="Y888" i="3"/>
  <c r="Y889" i="3"/>
  <c r="Y890" i="3"/>
  <c r="Y891" i="3"/>
  <c r="Y892" i="3"/>
  <c r="Y893" i="3"/>
  <c r="Y894" i="3"/>
  <c r="Y895" i="3"/>
  <c r="Y896" i="3"/>
  <c r="Y897" i="3"/>
  <c r="Y898" i="3"/>
  <c r="Y899" i="3"/>
  <c r="Y900" i="3"/>
  <c r="Y901" i="3"/>
  <c r="Y902" i="3"/>
  <c r="Y903" i="3"/>
  <c r="Y904" i="3"/>
  <c r="Y905" i="3"/>
  <c r="Y906" i="3"/>
  <c r="Y907" i="3"/>
  <c r="Y908" i="3"/>
  <c r="Y909" i="3"/>
  <c r="Y910" i="3"/>
  <c r="Y911" i="3"/>
  <c r="Y912" i="3"/>
  <c r="Y913" i="3"/>
  <c r="Y914" i="3"/>
  <c r="Y915" i="3"/>
  <c r="Y916" i="3"/>
  <c r="Y917" i="3"/>
  <c r="Y918" i="3"/>
  <c r="Y919" i="3"/>
  <c r="Y920" i="3"/>
  <c r="Y921" i="3"/>
  <c r="Y922" i="3"/>
  <c r="Y923" i="3"/>
  <c r="Y924" i="3"/>
  <c r="Y925" i="3"/>
  <c r="Y926" i="3"/>
  <c r="Y927" i="3"/>
  <c r="Y928" i="3"/>
  <c r="Y929" i="3"/>
  <c r="Y930" i="3"/>
  <c r="Y931" i="3"/>
  <c r="Y932" i="3"/>
  <c r="Y933" i="3"/>
  <c r="Y934" i="3"/>
  <c r="Y935" i="3"/>
  <c r="Y936" i="3"/>
  <c r="Y937" i="3"/>
  <c r="Y938" i="3"/>
  <c r="Y939" i="3"/>
  <c r="Y940" i="3"/>
  <c r="Y941" i="3"/>
  <c r="Y942" i="3"/>
  <c r="Y943" i="3"/>
  <c r="Y944" i="3"/>
  <c r="Y945" i="3"/>
  <c r="Y946" i="3"/>
  <c r="Y947" i="3"/>
  <c r="Y948" i="3"/>
  <c r="Y949" i="3"/>
  <c r="Y950" i="3"/>
  <c r="Y951" i="3"/>
  <c r="Y952" i="3"/>
  <c r="Y953" i="3"/>
  <c r="Y954" i="3"/>
  <c r="Y955" i="3"/>
  <c r="Y956" i="3"/>
  <c r="Y957" i="3"/>
  <c r="Y958" i="3"/>
  <c r="Y959" i="3"/>
  <c r="Y960" i="3"/>
  <c r="Y961" i="3"/>
  <c r="Y962" i="3"/>
  <c r="Y963" i="3"/>
  <c r="Y964" i="3"/>
  <c r="Y965" i="3"/>
  <c r="Y966" i="3"/>
  <c r="Y967" i="3"/>
  <c r="Y968" i="3"/>
  <c r="Y969" i="3"/>
  <c r="Y970" i="3"/>
  <c r="Y971" i="3"/>
  <c r="Y972" i="3"/>
  <c r="Y973" i="3"/>
  <c r="Y974" i="3"/>
  <c r="Y975" i="3"/>
  <c r="Y976" i="3"/>
  <c r="Y977" i="3"/>
  <c r="Y978" i="3"/>
  <c r="Y979" i="3"/>
  <c r="Y980" i="3"/>
  <c r="Y981" i="3"/>
  <c r="Y982" i="3"/>
  <c r="Y983" i="3"/>
  <c r="Y984" i="3"/>
  <c r="Y985" i="3"/>
  <c r="Y986" i="3"/>
  <c r="Y987" i="3"/>
  <c r="Y988" i="3"/>
  <c r="Y989" i="3"/>
  <c r="Y990" i="3"/>
  <c r="Y991" i="3"/>
  <c r="Y992" i="3"/>
  <c r="Y993" i="3"/>
  <c r="Y994" i="3"/>
  <c r="Y995" i="3"/>
  <c r="Y996" i="3"/>
  <c r="Y997" i="3"/>
  <c r="Y998" i="3"/>
  <c r="Y999" i="3"/>
  <c r="Y1000" i="3"/>
  <c r="Z539" i="3" l="1"/>
  <c r="AA539" i="3"/>
  <c r="AB539" i="3" s="1"/>
  <c r="Z531" i="3"/>
  <c r="AA531" i="3"/>
  <c r="AB531" i="3" s="1"/>
  <c r="Z527" i="3"/>
  <c r="AA527" i="3"/>
  <c r="AB527" i="3" s="1"/>
  <c r="Z515" i="3"/>
  <c r="AA515" i="3"/>
  <c r="AB515" i="3" s="1"/>
  <c r="Z507" i="3"/>
  <c r="AA507" i="3"/>
  <c r="AB507" i="3" s="1"/>
  <c r="Z503" i="3"/>
  <c r="AA503" i="3"/>
  <c r="AB503" i="3" s="1"/>
  <c r="Z499" i="3"/>
  <c r="AA499" i="3"/>
  <c r="AB499" i="3" s="1"/>
  <c r="Z495" i="3"/>
  <c r="AA495" i="3"/>
  <c r="AB495" i="3" s="1"/>
  <c r="Z491" i="3"/>
  <c r="AA491" i="3"/>
  <c r="AB491" i="3" s="1"/>
  <c r="Z479" i="3"/>
  <c r="AA479" i="3"/>
  <c r="AB479" i="3" s="1"/>
  <c r="Z459" i="3"/>
  <c r="AA459" i="3"/>
  <c r="AB459" i="3" s="1"/>
  <c r="Z455" i="3"/>
  <c r="AA455" i="3"/>
  <c r="AB455" i="3" s="1"/>
  <c r="Z447" i="3"/>
  <c r="AA447" i="3"/>
  <c r="AB447" i="3" s="1"/>
  <c r="Z431" i="3"/>
  <c r="AA431" i="3"/>
  <c r="AB431" i="3" s="1"/>
  <c r="Z395" i="3"/>
  <c r="AA395" i="3"/>
  <c r="AB395" i="3" s="1"/>
  <c r="Z391" i="3"/>
  <c r="AA391" i="3"/>
  <c r="AB391" i="3" s="1"/>
  <c r="Z383" i="3"/>
  <c r="AA383" i="3"/>
  <c r="AB383" i="3" s="1"/>
  <c r="Z371" i="3"/>
  <c r="AA371" i="3"/>
  <c r="AB371" i="3" s="1"/>
  <c r="Z367" i="3"/>
  <c r="AA367" i="3"/>
  <c r="AB367" i="3" s="1"/>
  <c r="Z363" i="3"/>
  <c r="AA363" i="3"/>
  <c r="AB363" i="3" s="1"/>
  <c r="Z351" i="3"/>
  <c r="AA351" i="3"/>
  <c r="AB351" i="3" s="1"/>
  <c r="Z347" i="3"/>
  <c r="AA347" i="3"/>
  <c r="AB347" i="3" s="1"/>
  <c r="Z339" i="3"/>
  <c r="AA339" i="3"/>
  <c r="AB339" i="3" s="1"/>
  <c r="Z327" i="3"/>
  <c r="AA327" i="3"/>
  <c r="AB327" i="3" s="1"/>
  <c r="Z323" i="3"/>
  <c r="AA323" i="3"/>
  <c r="AB323" i="3" s="1"/>
  <c r="Z315" i="3"/>
  <c r="AA315" i="3"/>
  <c r="AB315" i="3" s="1"/>
  <c r="Z307" i="3"/>
  <c r="AA307" i="3"/>
  <c r="AB307" i="3" s="1"/>
  <c r="Z291" i="3"/>
  <c r="AA291" i="3"/>
  <c r="AB291" i="3" s="1"/>
  <c r="Z283" i="3"/>
  <c r="AA283" i="3"/>
  <c r="AB283" i="3" s="1"/>
  <c r="Z271" i="3"/>
  <c r="AA271" i="3"/>
  <c r="AB271" i="3" s="1"/>
  <c r="Z263" i="3"/>
  <c r="AA263" i="3"/>
  <c r="AB263" i="3" s="1"/>
  <c r="Z259" i="3"/>
  <c r="AA259" i="3"/>
  <c r="AB259" i="3" s="1"/>
  <c r="Z251" i="3"/>
  <c r="AA251" i="3"/>
  <c r="AB251" i="3" s="1"/>
  <c r="Z243" i="3"/>
  <c r="AA243" i="3"/>
  <c r="AB243" i="3" s="1"/>
  <c r="Z239" i="3"/>
  <c r="AA239" i="3"/>
  <c r="AB239" i="3" s="1"/>
  <c r="Z231" i="3"/>
  <c r="AA231" i="3"/>
  <c r="AB231" i="3" s="1"/>
  <c r="Z227" i="3"/>
  <c r="AA227" i="3"/>
  <c r="AB227" i="3" s="1"/>
  <c r="Z203" i="3"/>
  <c r="AA203" i="3"/>
  <c r="AB203" i="3" s="1"/>
  <c r="Z553" i="3"/>
  <c r="AA553" i="3"/>
  <c r="AB553" i="3" s="1"/>
  <c r="Z545" i="3"/>
  <c r="AA545" i="3"/>
  <c r="AB545" i="3" s="1"/>
  <c r="Z541" i="3"/>
  <c r="AA541" i="3"/>
  <c r="AB541" i="3" s="1"/>
  <c r="Z537" i="3"/>
  <c r="AA537" i="3"/>
  <c r="AB537" i="3" s="1"/>
  <c r="Z533" i="3"/>
  <c r="AA533" i="3"/>
  <c r="AB533" i="3" s="1"/>
  <c r="Z529" i="3"/>
  <c r="AA529" i="3"/>
  <c r="AB529" i="3" s="1"/>
  <c r="Z525" i="3"/>
  <c r="AA525" i="3"/>
  <c r="AB525" i="3" s="1"/>
  <c r="Z521" i="3"/>
  <c r="AA521" i="3"/>
  <c r="AB521" i="3" s="1"/>
  <c r="Z517" i="3"/>
  <c r="AA517" i="3"/>
  <c r="AB517" i="3" s="1"/>
  <c r="Z513" i="3"/>
  <c r="AA513" i="3"/>
  <c r="AB513" i="3" s="1"/>
  <c r="Z509" i="3"/>
  <c r="AA509" i="3"/>
  <c r="AB509" i="3" s="1"/>
  <c r="Z505" i="3"/>
  <c r="AA505" i="3"/>
  <c r="AB505" i="3" s="1"/>
  <c r="Z501" i="3"/>
  <c r="AA501" i="3"/>
  <c r="AB501" i="3" s="1"/>
  <c r="Z497" i="3"/>
  <c r="AA497" i="3"/>
  <c r="AB497" i="3" s="1"/>
  <c r="Z493" i="3"/>
  <c r="AA493" i="3"/>
  <c r="AB493" i="3" s="1"/>
  <c r="Z489" i="3"/>
  <c r="AA489" i="3"/>
  <c r="AB489" i="3" s="1"/>
  <c r="Z485" i="3"/>
  <c r="AA485" i="3"/>
  <c r="AB485" i="3" s="1"/>
  <c r="Z481" i="3"/>
  <c r="AA481" i="3"/>
  <c r="AB481" i="3" s="1"/>
  <c r="Z477" i="3"/>
  <c r="AA477" i="3"/>
  <c r="AB477" i="3" s="1"/>
  <c r="Z473" i="3"/>
  <c r="AA473" i="3"/>
  <c r="AB473" i="3" s="1"/>
  <c r="Z469" i="3"/>
  <c r="AA469" i="3"/>
  <c r="AB469" i="3" s="1"/>
  <c r="Z465" i="3"/>
  <c r="AA465" i="3"/>
  <c r="AB465" i="3" s="1"/>
  <c r="Z461" i="3"/>
  <c r="AA461" i="3"/>
  <c r="AB461" i="3" s="1"/>
  <c r="Z457" i="3"/>
  <c r="AA457" i="3"/>
  <c r="AB457" i="3" s="1"/>
  <c r="Z453" i="3"/>
  <c r="AA453" i="3"/>
  <c r="AB453" i="3" s="1"/>
  <c r="Z449" i="3"/>
  <c r="AA449" i="3"/>
  <c r="AB449" i="3" s="1"/>
  <c r="Z445" i="3"/>
  <c r="AA445" i="3"/>
  <c r="AB445" i="3" s="1"/>
  <c r="Z441" i="3"/>
  <c r="AA441" i="3"/>
  <c r="AB441" i="3" s="1"/>
  <c r="Z437" i="3"/>
  <c r="AA437" i="3"/>
  <c r="AB437" i="3" s="1"/>
  <c r="Z433" i="3"/>
  <c r="AA433" i="3"/>
  <c r="AB433" i="3" s="1"/>
  <c r="Z429" i="3"/>
  <c r="AA429" i="3"/>
  <c r="AB429" i="3" s="1"/>
  <c r="Z425" i="3"/>
  <c r="AA425" i="3"/>
  <c r="AB425" i="3" s="1"/>
  <c r="Z421" i="3"/>
  <c r="AA421" i="3"/>
  <c r="AB421" i="3" s="1"/>
  <c r="Z417" i="3"/>
  <c r="AA417" i="3"/>
  <c r="AB417" i="3" s="1"/>
  <c r="Z413" i="3"/>
  <c r="AA413" i="3"/>
  <c r="AB413" i="3" s="1"/>
  <c r="Z409" i="3"/>
  <c r="AA409" i="3"/>
  <c r="AB409" i="3" s="1"/>
  <c r="Z405" i="3"/>
  <c r="AA405" i="3"/>
  <c r="AB405" i="3" s="1"/>
  <c r="Z401" i="3"/>
  <c r="AA401" i="3"/>
  <c r="AB401" i="3" s="1"/>
  <c r="Z397" i="3"/>
  <c r="AA397" i="3"/>
  <c r="AB397" i="3" s="1"/>
  <c r="Z393" i="3"/>
  <c r="AA393" i="3"/>
  <c r="AB393" i="3" s="1"/>
  <c r="Z389" i="3"/>
  <c r="AA389" i="3"/>
  <c r="AB389" i="3" s="1"/>
  <c r="Z385" i="3"/>
  <c r="AA385" i="3"/>
  <c r="AB385" i="3" s="1"/>
  <c r="Z381" i="3"/>
  <c r="AA381" i="3"/>
  <c r="AB381" i="3" s="1"/>
  <c r="Z377" i="3"/>
  <c r="AA377" i="3"/>
  <c r="AB377" i="3" s="1"/>
  <c r="Z373" i="3"/>
  <c r="AA373" i="3"/>
  <c r="AB373" i="3" s="1"/>
  <c r="Z369" i="3"/>
  <c r="AA369" i="3"/>
  <c r="AB369" i="3" s="1"/>
  <c r="Z365" i="3"/>
  <c r="AA365" i="3"/>
  <c r="AB365" i="3" s="1"/>
  <c r="Z361" i="3"/>
  <c r="AA361" i="3"/>
  <c r="AB361" i="3" s="1"/>
  <c r="Z357" i="3"/>
  <c r="AA357" i="3"/>
  <c r="AB357" i="3" s="1"/>
  <c r="Z353" i="3"/>
  <c r="AA353" i="3"/>
  <c r="AB353" i="3" s="1"/>
  <c r="Z349" i="3"/>
  <c r="AA349" i="3"/>
  <c r="AB349" i="3" s="1"/>
  <c r="Z345" i="3"/>
  <c r="AA345" i="3"/>
  <c r="AB345" i="3" s="1"/>
  <c r="Z341" i="3"/>
  <c r="AA341" i="3"/>
  <c r="AB341" i="3" s="1"/>
  <c r="Z337" i="3"/>
  <c r="AA337" i="3"/>
  <c r="AB337" i="3" s="1"/>
  <c r="Z333" i="3"/>
  <c r="AA333" i="3"/>
  <c r="AB333" i="3" s="1"/>
  <c r="Z329" i="3"/>
  <c r="AA329" i="3"/>
  <c r="AB329" i="3" s="1"/>
  <c r="Z325" i="3"/>
  <c r="AA325" i="3"/>
  <c r="AB325" i="3" s="1"/>
  <c r="Z321" i="3"/>
  <c r="AA321" i="3"/>
  <c r="AB321" i="3" s="1"/>
  <c r="Z317" i="3"/>
  <c r="AA317" i="3"/>
  <c r="AB317" i="3" s="1"/>
  <c r="Z313" i="3"/>
  <c r="AA313" i="3"/>
  <c r="AB313" i="3" s="1"/>
  <c r="Z309" i="3"/>
  <c r="AA309" i="3"/>
  <c r="AB309" i="3" s="1"/>
  <c r="Z305" i="3"/>
  <c r="AA305" i="3"/>
  <c r="AB305" i="3" s="1"/>
  <c r="Z301" i="3"/>
  <c r="AA301" i="3"/>
  <c r="AB301" i="3" s="1"/>
  <c r="Z297" i="3"/>
  <c r="AA297" i="3"/>
  <c r="AB297" i="3" s="1"/>
  <c r="Z293" i="3"/>
  <c r="AA293" i="3"/>
  <c r="AB293" i="3" s="1"/>
  <c r="Z289" i="3"/>
  <c r="AA289" i="3"/>
  <c r="AB289" i="3" s="1"/>
  <c r="Z285" i="3"/>
  <c r="AA285" i="3"/>
  <c r="AB285" i="3" s="1"/>
  <c r="Z281" i="3"/>
  <c r="AA281" i="3"/>
  <c r="AB281" i="3" s="1"/>
  <c r="Z277" i="3"/>
  <c r="AA277" i="3"/>
  <c r="AB277" i="3" s="1"/>
  <c r="Z273" i="3"/>
  <c r="AA273" i="3"/>
  <c r="AB273" i="3" s="1"/>
  <c r="Z269" i="3"/>
  <c r="AA269" i="3"/>
  <c r="AB269" i="3" s="1"/>
  <c r="Z265" i="3"/>
  <c r="AA265" i="3"/>
  <c r="AB265" i="3" s="1"/>
  <c r="Z261" i="3"/>
  <c r="AA261" i="3"/>
  <c r="AB261" i="3" s="1"/>
  <c r="Z257" i="3"/>
  <c r="AA257" i="3"/>
  <c r="AB257" i="3" s="1"/>
  <c r="Z253" i="3"/>
  <c r="AA253" i="3"/>
  <c r="AB253" i="3" s="1"/>
  <c r="Z249" i="3"/>
  <c r="AA249" i="3"/>
  <c r="AB249" i="3" s="1"/>
  <c r="Z245" i="3"/>
  <c r="AA245" i="3"/>
  <c r="AB245" i="3" s="1"/>
  <c r="Z241" i="3"/>
  <c r="AA241" i="3"/>
  <c r="AB241" i="3" s="1"/>
  <c r="Z237" i="3"/>
  <c r="AA237" i="3"/>
  <c r="AB237" i="3" s="1"/>
  <c r="Z233" i="3"/>
  <c r="AA233" i="3"/>
  <c r="AB233" i="3" s="1"/>
  <c r="Z229" i="3"/>
  <c r="AA229" i="3"/>
  <c r="AB229" i="3" s="1"/>
  <c r="Z225" i="3"/>
  <c r="AA225" i="3"/>
  <c r="AB225" i="3" s="1"/>
  <c r="Z221" i="3"/>
  <c r="AA221" i="3"/>
  <c r="AB221" i="3" s="1"/>
  <c r="Z217" i="3"/>
  <c r="AA217" i="3"/>
  <c r="AB217" i="3" s="1"/>
  <c r="Z213" i="3"/>
  <c r="AA213" i="3"/>
  <c r="AB213" i="3" s="1"/>
  <c r="Z209" i="3"/>
  <c r="AA209" i="3"/>
  <c r="AB209" i="3" s="1"/>
  <c r="Z205" i="3"/>
  <c r="AA205" i="3"/>
  <c r="AB205" i="3" s="1"/>
  <c r="Z201" i="3"/>
  <c r="AA201" i="3"/>
  <c r="AB201" i="3" s="1"/>
  <c r="Z197" i="3"/>
  <c r="AA197" i="3"/>
  <c r="AB197" i="3" s="1"/>
  <c r="Z193" i="3"/>
  <c r="AA193" i="3"/>
  <c r="AB193" i="3" s="1"/>
  <c r="Z189" i="3"/>
  <c r="AA189" i="3"/>
  <c r="AB189" i="3" s="1"/>
  <c r="Z185" i="3"/>
  <c r="AA185" i="3"/>
  <c r="AB185" i="3" s="1"/>
  <c r="Z181" i="3"/>
  <c r="AA181" i="3"/>
  <c r="AB181" i="3" s="1"/>
  <c r="Z177" i="3"/>
  <c r="AA177" i="3"/>
  <c r="AB177" i="3" s="1"/>
  <c r="Z173" i="3"/>
  <c r="AA173" i="3"/>
  <c r="AB173" i="3" s="1"/>
  <c r="Z169" i="3"/>
  <c r="AA169" i="3"/>
  <c r="AB169" i="3" s="1"/>
  <c r="Z165" i="3"/>
  <c r="AA165" i="3"/>
  <c r="AB165" i="3" s="1"/>
  <c r="Z161" i="3"/>
  <c r="AA161" i="3"/>
  <c r="AB161" i="3" s="1"/>
  <c r="Z157" i="3"/>
  <c r="AA157" i="3"/>
  <c r="AB157" i="3" s="1"/>
  <c r="Z153" i="3"/>
  <c r="AA153" i="3"/>
  <c r="AB153" i="3" s="1"/>
  <c r="Z149" i="3"/>
  <c r="AA149" i="3"/>
  <c r="AB149" i="3" s="1"/>
  <c r="Z145" i="3"/>
  <c r="AA145" i="3"/>
  <c r="AB145" i="3" s="1"/>
  <c r="Z141" i="3"/>
  <c r="AA141" i="3"/>
  <c r="AB141" i="3" s="1"/>
  <c r="Z137" i="3"/>
  <c r="AA137" i="3"/>
  <c r="AB137" i="3" s="1"/>
  <c r="Z133" i="3"/>
  <c r="AA133" i="3"/>
  <c r="AB133" i="3" s="1"/>
  <c r="Z129" i="3"/>
  <c r="AA129" i="3"/>
  <c r="AB129" i="3" s="1"/>
  <c r="Z125" i="3"/>
  <c r="AA125" i="3"/>
  <c r="AB125" i="3" s="1"/>
  <c r="Z121" i="3"/>
  <c r="AA121" i="3"/>
  <c r="AB121" i="3" s="1"/>
  <c r="Z117" i="3"/>
  <c r="AA117" i="3"/>
  <c r="AB117" i="3" s="1"/>
  <c r="Z113" i="3"/>
  <c r="AA113" i="3"/>
  <c r="AB113" i="3" s="1"/>
  <c r="Z109" i="3"/>
  <c r="AA109" i="3"/>
  <c r="AB109" i="3" s="1"/>
  <c r="Z105" i="3"/>
  <c r="AA105" i="3"/>
  <c r="AB105" i="3" s="1"/>
  <c r="Z101" i="3"/>
  <c r="AA101" i="3"/>
  <c r="AB101" i="3" s="1"/>
  <c r="Z97" i="3"/>
  <c r="AA97" i="3"/>
  <c r="AB97" i="3" s="1"/>
  <c r="Z93" i="3"/>
  <c r="AA93" i="3"/>
  <c r="AB93" i="3" s="1"/>
  <c r="Z89" i="3"/>
  <c r="AA89" i="3"/>
  <c r="AB89" i="3" s="1"/>
  <c r="Z85" i="3"/>
  <c r="AA85" i="3"/>
  <c r="AB85" i="3" s="1"/>
  <c r="Z81" i="3"/>
  <c r="AA81" i="3"/>
  <c r="AB81" i="3" s="1"/>
  <c r="Z77" i="3"/>
  <c r="AA77" i="3"/>
  <c r="AB77" i="3" s="1"/>
  <c r="Z73" i="3"/>
  <c r="AA73" i="3"/>
  <c r="AB73" i="3" s="1"/>
  <c r="Z69" i="3"/>
  <c r="AA69" i="3"/>
  <c r="AB69" i="3" s="1"/>
  <c r="Z65" i="3"/>
  <c r="AA65" i="3"/>
  <c r="AB65" i="3" s="1"/>
  <c r="Z61" i="3"/>
  <c r="AA61" i="3"/>
  <c r="AB61" i="3" s="1"/>
  <c r="Z57" i="3"/>
  <c r="AA57" i="3"/>
  <c r="AB57" i="3" s="1"/>
  <c r="Z53" i="3"/>
  <c r="AA53" i="3"/>
  <c r="AB53" i="3" s="1"/>
  <c r="Z49" i="3"/>
  <c r="AA49" i="3"/>
  <c r="AB49" i="3" s="1"/>
  <c r="Z45" i="3"/>
  <c r="AA45" i="3"/>
  <c r="AB45" i="3" s="1"/>
  <c r="Z41" i="3"/>
  <c r="AA41" i="3"/>
  <c r="AB41" i="3" s="1"/>
  <c r="Z37" i="3"/>
  <c r="AA37" i="3"/>
  <c r="AB37" i="3" s="1"/>
  <c r="Z33" i="3"/>
  <c r="AA33" i="3"/>
  <c r="AB33" i="3" s="1"/>
  <c r="Z29" i="3"/>
  <c r="AA29" i="3"/>
  <c r="AB29" i="3" s="1"/>
  <c r="Z25" i="3"/>
  <c r="AA25" i="3"/>
  <c r="AB25" i="3" s="1"/>
  <c r="Z21" i="3"/>
  <c r="AA21" i="3"/>
  <c r="AB21" i="3" s="1"/>
  <c r="Z17" i="3"/>
  <c r="AA17" i="3"/>
  <c r="AB17" i="3" s="1"/>
  <c r="Z13" i="3"/>
  <c r="AA13" i="3"/>
  <c r="AB13" i="3" s="1"/>
  <c r="Z9" i="3"/>
  <c r="AA9" i="3"/>
  <c r="AB9" i="3" s="1"/>
  <c r="Z5" i="3"/>
  <c r="AA5" i="3"/>
  <c r="AB5" i="3" s="1"/>
  <c r="Z552" i="3"/>
  <c r="AA552" i="3"/>
  <c r="AB552" i="3" s="1"/>
  <c r="Z544" i="3"/>
  <c r="AA544" i="3"/>
  <c r="AB544" i="3" s="1"/>
  <c r="Z540" i="3"/>
  <c r="AA540" i="3"/>
  <c r="AB540" i="3" s="1"/>
  <c r="Z536" i="3"/>
  <c r="AA536" i="3"/>
  <c r="AB536" i="3" s="1"/>
  <c r="Z532" i="3"/>
  <c r="AA532" i="3"/>
  <c r="AB532" i="3" s="1"/>
  <c r="Z528" i="3"/>
  <c r="AA528" i="3"/>
  <c r="AB528" i="3" s="1"/>
  <c r="Z524" i="3"/>
  <c r="AA524" i="3"/>
  <c r="AB524" i="3" s="1"/>
  <c r="Z520" i="3"/>
  <c r="AA520" i="3"/>
  <c r="AB520" i="3" s="1"/>
  <c r="Z516" i="3"/>
  <c r="AA516" i="3"/>
  <c r="AB516" i="3" s="1"/>
  <c r="Z512" i="3"/>
  <c r="AA512" i="3"/>
  <c r="AB512" i="3" s="1"/>
  <c r="Z508" i="3"/>
  <c r="AA508" i="3"/>
  <c r="AB508" i="3" s="1"/>
  <c r="Z504" i="3"/>
  <c r="AA504" i="3"/>
  <c r="AB504" i="3" s="1"/>
  <c r="Z500" i="3"/>
  <c r="AA500" i="3"/>
  <c r="AB500" i="3" s="1"/>
  <c r="Z496" i="3"/>
  <c r="AA496" i="3"/>
  <c r="AB496" i="3" s="1"/>
  <c r="Z492" i="3"/>
  <c r="AA492" i="3"/>
  <c r="AB492" i="3" s="1"/>
  <c r="Z488" i="3"/>
  <c r="AA488" i="3"/>
  <c r="AB488" i="3" s="1"/>
  <c r="Z484" i="3"/>
  <c r="AA484" i="3"/>
  <c r="AB484" i="3" s="1"/>
  <c r="Z480" i="3"/>
  <c r="AA480" i="3"/>
  <c r="AB480" i="3" s="1"/>
  <c r="Z476" i="3"/>
  <c r="AA476" i="3"/>
  <c r="AB476" i="3" s="1"/>
  <c r="Z472" i="3"/>
  <c r="AA472" i="3"/>
  <c r="AB472" i="3" s="1"/>
  <c r="Z468" i="3"/>
  <c r="AA468" i="3"/>
  <c r="AB468" i="3" s="1"/>
  <c r="Z464" i="3"/>
  <c r="AA464" i="3"/>
  <c r="AB464" i="3" s="1"/>
  <c r="Z460" i="3"/>
  <c r="AA460" i="3"/>
  <c r="AB460" i="3" s="1"/>
  <c r="Z456" i="3"/>
  <c r="AA456" i="3"/>
  <c r="AB456" i="3" s="1"/>
  <c r="Z452" i="3"/>
  <c r="AA452" i="3"/>
  <c r="AB452" i="3" s="1"/>
  <c r="Z448" i="3"/>
  <c r="AA448" i="3"/>
  <c r="AB448" i="3" s="1"/>
  <c r="Z444" i="3"/>
  <c r="AA444" i="3"/>
  <c r="AB444" i="3" s="1"/>
  <c r="Z440" i="3"/>
  <c r="AA440" i="3"/>
  <c r="AB440" i="3" s="1"/>
  <c r="Z436" i="3"/>
  <c r="AA436" i="3"/>
  <c r="AB436" i="3" s="1"/>
  <c r="Z432" i="3"/>
  <c r="AA432" i="3"/>
  <c r="AB432" i="3" s="1"/>
  <c r="Z428" i="3"/>
  <c r="AA428" i="3"/>
  <c r="AB428" i="3" s="1"/>
  <c r="Z424" i="3"/>
  <c r="AA424" i="3"/>
  <c r="AB424" i="3" s="1"/>
  <c r="Z420" i="3"/>
  <c r="AA420" i="3"/>
  <c r="AB420" i="3" s="1"/>
  <c r="Z416" i="3"/>
  <c r="AA416" i="3"/>
  <c r="AB416" i="3" s="1"/>
  <c r="Z412" i="3"/>
  <c r="AA412" i="3"/>
  <c r="AB412" i="3" s="1"/>
  <c r="Z408" i="3"/>
  <c r="AA408" i="3"/>
  <c r="AB408" i="3" s="1"/>
  <c r="Z404" i="3"/>
  <c r="AA404" i="3"/>
  <c r="AB404" i="3" s="1"/>
  <c r="Z400" i="3"/>
  <c r="AA400" i="3"/>
  <c r="AB400" i="3" s="1"/>
  <c r="Z396" i="3"/>
  <c r="AA396" i="3"/>
  <c r="AB396" i="3" s="1"/>
  <c r="Z392" i="3"/>
  <c r="AA392" i="3"/>
  <c r="AB392" i="3" s="1"/>
  <c r="Z388" i="3"/>
  <c r="AA388" i="3"/>
  <c r="AB388" i="3" s="1"/>
  <c r="Z384" i="3"/>
  <c r="AA384" i="3"/>
  <c r="AB384" i="3" s="1"/>
  <c r="Z380" i="3"/>
  <c r="AA380" i="3"/>
  <c r="AB380" i="3" s="1"/>
  <c r="Z376" i="3"/>
  <c r="AA376" i="3"/>
  <c r="AB376" i="3" s="1"/>
  <c r="Z372" i="3"/>
  <c r="AA372" i="3"/>
  <c r="AB372" i="3" s="1"/>
  <c r="Z368" i="3"/>
  <c r="AA368" i="3"/>
  <c r="AB368" i="3" s="1"/>
  <c r="Z364" i="3"/>
  <c r="AA364" i="3"/>
  <c r="AB364" i="3" s="1"/>
  <c r="Z360" i="3"/>
  <c r="AA360" i="3"/>
  <c r="AB360" i="3" s="1"/>
  <c r="Z356" i="3"/>
  <c r="AA356" i="3"/>
  <c r="AB356" i="3" s="1"/>
  <c r="Z352" i="3"/>
  <c r="AA352" i="3"/>
  <c r="AB352" i="3" s="1"/>
  <c r="Z348" i="3"/>
  <c r="AA348" i="3"/>
  <c r="AB348" i="3" s="1"/>
  <c r="Z344" i="3"/>
  <c r="AA344" i="3"/>
  <c r="AB344" i="3" s="1"/>
  <c r="Z340" i="3"/>
  <c r="AA340" i="3"/>
  <c r="AB340" i="3" s="1"/>
  <c r="Z336" i="3"/>
  <c r="AA336" i="3"/>
  <c r="AB336" i="3" s="1"/>
  <c r="Z332" i="3"/>
  <c r="AA332" i="3"/>
  <c r="AB332" i="3" s="1"/>
  <c r="Z328" i="3"/>
  <c r="AA328" i="3"/>
  <c r="AB328" i="3" s="1"/>
  <c r="Z324" i="3"/>
  <c r="AA324" i="3"/>
  <c r="AB324" i="3" s="1"/>
  <c r="Z320" i="3"/>
  <c r="AA320" i="3"/>
  <c r="AB320" i="3" s="1"/>
  <c r="Z316" i="3"/>
  <c r="AA316" i="3"/>
  <c r="AB316" i="3" s="1"/>
  <c r="Z312" i="3"/>
  <c r="AA312" i="3"/>
  <c r="AB312" i="3" s="1"/>
  <c r="Z308" i="3"/>
  <c r="AA308" i="3"/>
  <c r="AB308" i="3" s="1"/>
  <c r="Z304" i="3"/>
  <c r="AA304" i="3"/>
  <c r="AB304" i="3" s="1"/>
  <c r="Z300" i="3"/>
  <c r="AA300" i="3"/>
  <c r="AB300" i="3" s="1"/>
  <c r="Z296" i="3"/>
  <c r="AA296" i="3"/>
  <c r="AB296" i="3" s="1"/>
  <c r="Z292" i="3"/>
  <c r="AA292" i="3"/>
  <c r="AB292" i="3" s="1"/>
  <c r="Z288" i="3"/>
  <c r="AA288" i="3"/>
  <c r="AB288" i="3" s="1"/>
  <c r="Z284" i="3"/>
  <c r="AA284" i="3"/>
  <c r="AB284" i="3" s="1"/>
  <c r="Z280" i="3"/>
  <c r="AA280" i="3"/>
  <c r="AB280" i="3" s="1"/>
  <c r="Z276" i="3"/>
  <c r="AA276" i="3"/>
  <c r="AB276" i="3" s="1"/>
  <c r="Z272" i="3"/>
  <c r="AA272" i="3"/>
  <c r="AB272" i="3" s="1"/>
  <c r="Z268" i="3"/>
  <c r="AA268" i="3"/>
  <c r="AB268" i="3" s="1"/>
  <c r="Z264" i="3"/>
  <c r="AA264" i="3"/>
  <c r="AB264" i="3" s="1"/>
  <c r="Z260" i="3"/>
  <c r="AA260" i="3"/>
  <c r="AB260" i="3" s="1"/>
  <c r="Z256" i="3"/>
  <c r="AA256" i="3"/>
  <c r="AB256" i="3" s="1"/>
  <c r="Z252" i="3"/>
  <c r="AA252" i="3"/>
  <c r="AB252" i="3" s="1"/>
  <c r="Z248" i="3"/>
  <c r="AA248" i="3"/>
  <c r="AB248" i="3" s="1"/>
  <c r="Z244" i="3"/>
  <c r="AA244" i="3"/>
  <c r="AB244" i="3" s="1"/>
  <c r="Z240" i="3"/>
  <c r="AA240" i="3"/>
  <c r="AB240" i="3" s="1"/>
  <c r="Z236" i="3"/>
  <c r="AA236" i="3"/>
  <c r="AB236" i="3" s="1"/>
  <c r="Z232" i="3"/>
  <c r="AA232" i="3"/>
  <c r="AB232" i="3" s="1"/>
  <c r="Z228" i="3"/>
  <c r="AA228" i="3"/>
  <c r="AB228" i="3" s="1"/>
  <c r="Z224" i="3"/>
  <c r="AA224" i="3"/>
  <c r="AB224" i="3" s="1"/>
  <c r="Z220" i="3"/>
  <c r="AA220" i="3"/>
  <c r="AB220" i="3" s="1"/>
  <c r="Z216" i="3"/>
  <c r="AA216" i="3"/>
  <c r="AB216" i="3" s="1"/>
  <c r="Z212" i="3"/>
  <c r="AA212" i="3"/>
  <c r="AB212" i="3" s="1"/>
  <c r="Z208" i="3"/>
  <c r="AA208" i="3"/>
  <c r="AB208" i="3" s="1"/>
  <c r="Z204" i="3"/>
  <c r="AA204" i="3"/>
  <c r="AB204" i="3" s="1"/>
  <c r="Z200" i="3"/>
  <c r="AA200" i="3"/>
  <c r="AB200" i="3" s="1"/>
  <c r="Z196" i="3"/>
  <c r="AA196" i="3"/>
  <c r="AB196" i="3" s="1"/>
  <c r="Z192" i="3"/>
  <c r="AA192" i="3"/>
  <c r="AB192" i="3" s="1"/>
  <c r="Z188" i="3"/>
  <c r="AA188" i="3"/>
  <c r="AB188" i="3" s="1"/>
  <c r="Z184" i="3"/>
  <c r="AA184" i="3"/>
  <c r="AB184" i="3" s="1"/>
  <c r="Z180" i="3"/>
  <c r="AA180" i="3"/>
  <c r="AB180" i="3" s="1"/>
  <c r="Z176" i="3"/>
  <c r="AA176" i="3"/>
  <c r="AB176" i="3" s="1"/>
  <c r="Z172" i="3"/>
  <c r="AA172" i="3"/>
  <c r="AB172" i="3" s="1"/>
  <c r="Z168" i="3"/>
  <c r="AA168" i="3"/>
  <c r="AB168" i="3" s="1"/>
  <c r="Z164" i="3"/>
  <c r="AA164" i="3"/>
  <c r="AB164" i="3" s="1"/>
  <c r="Z160" i="3"/>
  <c r="AA160" i="3"/>
  <c r="AB160" i="3" s="1"/>
  <c r="Z156" i="3"/>
  <c r="AA156" i="3"/>
  <c r="AB156" i="3" s="1"/>
  <c r="Z152" i="3"/>
  <c r="AA152" i="3"/>
  <c r="AB152" i="3" s="1"/>
  <c r="Z148" i="3"/>
  <c r="AA148" i="3"/>
  <c r="AB148" i="3" s="1"/>
  <c r="Z144" i="3"/>
  <c r="AA144" i="3"/>
  <c r="AB144" i="3" s="1"/>
  <c r="Z140" i="3"/>
  <c r="AA140" i="3"/>
  <c r="AB140" i="3" s="1"/>
  <c r="Z136" i="3"/>
  <c r="AA136" i="3"/>
  <c r="AB136" i="3" s="1"/>
  <c r="Z132" i="3"/>
  <c r="AA132" i="3"/>
  <c r="AB132" i="3" s="1"/>
  <c r="Z128" i="3"/>
  <c r="AA128" i="3"/>
  <c r="AB128" i="3" s="1"/>
  <c r="Z124" i="3"/>
  <c r="AA124" i="3"/>
  <c r="AB124" i="3" s="1"/>
  <c r="Z120" i="3"/>
  <c r="AA120" i="3"/>
  <c r="AB120" i="3" s="1"/>
  <c r="Z116" i="3"/>
  <c r="AA116" i="3"/>
  <c r="AB116" i="3" s="1"/>
  <c r="Z112" i="3"/>
  <c r="AA112" i="3"/>
  <c r="AB112" i="3" s="1"/>
  <c r="Z108" i="3"/>
  <c r="AA108" i="3"/>
  <c r="AB108" i="3" s="1"/>
  <c r="Z104" i="3"/>
  <c r="AA104" i="3"/>
  <c r="AB104" i="3" s="1"/>
  <c r="Z100" i="3"/>
  <c r="AA100" i="3"/>
  <c r="AB100" i="3" s="1"/>
  <c r="Z96" i="3"/>
  <c r="AA96" i="3"/>
  <c r="AB96" i="3" s="1"/>
  <c r="Z92" i="3"/>
  <c r="AA92" i="3"/>
  <c r="AB92" i="3" s="1"/>
  <c r="Z88" i="3"/>
  <c r="AA88" i="3"/>
  <c r="AB88" i="3" s="1"/>
  <c r="Z84" i="3"/>
  <c r="AA84" i="3"/>
  <c r="AB84" i="3" s="1"/>
  <c r="Z80" i="3"/>
  <c r="AA80" i="3"/>
  <c r="AB80" i="3" s="1"/>
  <c r="Z76" i="3"/>
  <c r="AA76" i="3"/>
  <c r="AB76" i="3" s="1"/>
  <c r="Z72" i="3"/>
  <c r="AA72" i="3"/>
  <c r="AB72" i="3" s="1"/>
  <c r="Z68" i="3"/>
  <c r="AA68" i="3"/>
  <c r="AB68" i="3" s="1"/>
  <c r="Z64" i="3"/>
  <c r="AA64" i="3"/>
  <c r="AB64" i="3" s="1"/>
  <c r="Z60" i="3"/>
  <c r="AA60" i="3"/>
  <c r="AB60" i="3" s="1"/>
  <c r="Z56" i="3"/>
  <c r="AA56" i="3"/>
  <c r="AB56" i="3" s="1"/>
  <c r="Z52" i="3"/>
  <c r="AA52" i="3"/>
  <c r="AB52" i="3" s="1"/>
  <c r="Z48" i="3"/>
  <c r="AA48" i="3"/>
  <c r="AB48" i="3" s="1"/>
  <c r="Z44" i="3"/>
  <c r="AA44" i="3"/>
  <c r="AB44" i="3" s="1"/>
  <c r="Z40" i="3"/>
  <c r="AA40" i="3"/>
  <c r="AB40" i="3" s="1"/>
  <c r="Z36" i="3"/>
  <c r="AA36" i="3"/>
  <c r="AB36" i="3" s="1"/>
  <c r="Z32" i="3"/>
  <c r="AA32" i="3"/>
  <c r="AB32" i="3" s="1"/>
  <c r="Z28" i="3"/>
  <c r="AA28" i="3"/>
  <c r="AB28" i="3" s="1"/>
  <c r="Z24" i="3"/>
  <c r="AA24" i="3"/>
  <c r="AB24" i="3" s="1"/>
  <c r="Z20" i="3"/>
  <c r="AA20" i="3"/>
  <c r="AB20" i="3" s="1"/>
  <c r="Z16" i="3"/>
  <c r="AA16" i="3"/>
  <c r="AB16" i="3" s="1"/>
  <c r="Z12" i="3"/>
  <c r="AA12" i="3"/>
  <c r="AB12" i="3" s="1"/>
  <c r="Z8" i="3"/>
  <c r="AA8" i="3"/>
  <c r="AB8" i="3" s="1"/>
  <c r="Z4" i="3"/>
  <c r="AA4" i="3"/>
  <c r="AB4" i="3" s="1"/>
  <c r="Z547" i="3"/>
  <c r="AA547" i="3"/>
  <c r="AB547" i="3" s="1"/>
  <c r="Z543" i="3"/>
  <c r="AA543" i="3"/>
  <c r="AB543" i="3" s="1"/>
  <c r="Z535" i="3"/>
  <c r="AA535" i="3"/>
  <c r="AB535" i="3" s="1"/>
  <c r="Z523" i="3"/>
  <c r="AA523" i="3"/>
  <c r="AB523" i="3" s="1"/>
  <c r="Z519" i="3"/>
  <c r="AA519" i="3"/>
  <c r="AB519" i="3" s="1"/>
  <c r="Z511" i="3"/>
  <c r="AA511" i="3"/>
  <c r="AB511" i="3" s="1"/>
  <c r="Z487" i="3"/>
  <c r="AA487" i="3"/>
  <c r="AB487" i="3" s="1"/>
  <c r="Z483" i="3"/>
  <c r="AA483" i="3"/>
  <c r="AB483" i="3" s="1"/>
  <c r="Z475" i="3"/>
  <c r="AA475" i="3"/>
  <c r="AB475" i="3" s="1"/>
  <c r="Z471" i="3"/>
  <c r="AA471" i="3"/>
  <c r="AB471" i="3" s="1"/>
  <c r="Z467" i="3"/>
  <c r="AA467" i="3"/>
  <c r="AB467" i="3" s="1"/>
  <c r="Z463" i="3"/>
  <c r="AA463" i="3"/>
  <c r="AB463" i="3" s="1"/>
  <c r="Z451" i="3"/>
  <c r="AA451" i="3"/>
  <c r="AB451" i="3" s="1"/>
  <c r="Z443" i="3"/>
  <c r="AA443" i="3"/>
  <c r="AB443" i="3" s="1"/>
  <c r="Z439" i="3"/>
  <c r="AA439" i="3"/>
  <c r="AB439" i="3" s="1"/>
  <c r="Z435" i="3"/>
  <c r="AA435" i="3"/>
  <c r="AB435" i="3" s="1"/>
  <c r="Z427" i="3"/>
  <c r="AA427" i="3"/>
  <c r="AB427" i="3" s="1"/>
  <c r="Z423" i="3"/>
  <c r="AA423" i="3"/>
  <c r="AB423" i="3" s="1"/>
  <c r="Z419" i="3"/>
  <c r="AA419" i="3"/>
  <c r="AB419" i="3" s="1"/>
  <c r="Z415" i="3"/>
  <c r="AA415" i="3"/>
  <c r="AB415" i="3" s="1"/>
  <c r="Z411" i="3"/>
  <c r="AA411" i="3"/>
  <c r="AB411" i="3" s="1"/>
  <c r="Z407" i="3"/>
  <c r="AA407" i="3"/>
  <c r="AB407" i="3" s="1"/>
  <c r="Z399" i="3"/>
  <c r="AA399" i="3"/>
  <c r="AB399" i="3" s="1"/>
  <c r="Z387" i="3"/>
  <c r="AA387" i="3"/>
  <c r="AB387" i="3" s="1"/>
  <c r="Z379" i="3"/>
  <c r="AA379" i="3"/>
  <c r="AB379" i="3" s="1"/>
  <c r="Z375" i="3"/>
  <c r="AA375" i="3"/>
  <c r="AB375" i="3" s="1"/>
  <c r="Z359" i="3"/>
  <c r="AA359" i="3"/>
  <c r="AB359" i="3" s="1"/>
  <c r="Z355" i="3"/>
  <c r="AA355" i="3"/>
  <c r="AB355" i="3" s="1"/>
  <c r="Z343" i="3"/>
  <c r="AA343" i="3"/>
  <c r="AB343" i="3" s="1"/>
  <c r="Z335" i="3"/>
  <c r="AA335" i="3"/>
  <c r="AB335" i="3" s="1"/>
  <c r="Z331" i="3"/>
  <c r="AA331" i="3"/>
  <c r="AB331" i="3" s="1"/>
  <c r="Z319" i="3"/>
  <c r="AA319" i="3"/>
  <c r="AB319" i="3" s="1"/>
  <c r="Z311" i="3"/>
  <c r="AA311" i="3"/>
  <c r="AB311" i="3" s="1"/>
  <c r="Z303" i="3"/>
  <c r="AA303" i="3"/>
  <c r="AB303" i="3" s="1"/>
  <c r="Z299" i="3"/>
  <c r="AA299" i="3"/>
  <c r="AB299" i="3" s="1"/>
  <c r="Z295" i="3"/>
  <c r="AA295" i="3"/>
  <c r="AB295" i="3" s="1"/>
  <c r="Z287" i="3"/>
  <c r="AA287" i="3"/>
  <c r="AB287" i="3" s="1"/>
  <c r="Z279" i="3"/>
  <c r="AA279" i="3"/>
  <c r="AB279" i="3" s="1"/>
  <c r="Z275" i="3"/>
  <c r="AA275" i="3"/>
  <c r="AB275" i="3" s="1"/>
  <c r="Z267" i="3"/>
  <c r="AA267" i="3"/>
  <c r="AB267" i="3" s="1"/>
  <c r="Z255" i="3"/>
  <c r="AA255" i="3"/>
  <c r="AB255" i="3" s="1"/>
  <c r="Z247" i="3"/>
  <c r="AA247" i="3"/>
  <c r="AB247" i="3" s="1"/>
  <c r="Z235" i="3"/>
  <c r="AA235" i="3"/>
  <c r="AB235" i="3" s="1"/>
  <c r="Z223" i="3"/>
  <c r="AA223" i="3"/>
  <c r="AB223" i="3" s="1"/>
  <c r="Z219" i="3"/>
  <c r="AA219" i="3"/>
  <c r="AB219" i="3" s="1"/>
  <c r="Z215" i="3"/>
  <c r="AA215" i="3"/>
  <c r="AB215" i="3" s="1"/>
  <c r="Z211" i="3"/>
  <c r="AA211" i="3"/>
  <c r="AB211" i="3" s="1"/>
  <c r="Z207" i="3"/>
  <c r="AA207" i="3"/>
  <c r="AB207" i="3" s="1"/>
  <c r="Z199" i="3"/>
  <c r="AA199" i="3"/>
  <c r="AB199" i="3" s="1"/>
  <c r="Z195" i="3"/>
  <c r="AA195" i="3"/>
  <c r="AB195" i="3" s="1"/>
  <c r="Z191" i="3"/>
  <c r="AA191" i="3"/>
  <c r="AB191" i="3" s="1"/>
  <c r="Z187" i="3"/>
  <c r="AA187" i="3"/>
  <c r="AB187" i="3" s="1"/>
  <c r="Z183" i="3"/>
  <c r="AA183" i="3"/>
  <c r="AB183" i="3" s="1"/>
  <c r="Z179" i="3"/>
  <c r="AA179" i="3"/>
  <c r="AB179" i="3" s="1"/>
  <c r="Z175" i="3"/>
  <c r="AA175" i="3"/>
  <c r="AB175" i="3" s="1"/>
  <c r="Z171" i="3"/>
  <c r="AA171" i="3"/>
  <c r="AB171" i="3" s="1"/>
  <c r="Z167" i="3"/>
  <c r="AA167" i="3"/>
  <c r="AB167" i="3" s="1"/>
  <c r="Z163" i="3"/>
  <c r="AA163" i="3"/>
  <c r="AB163" i="3" s="1"/>
  <c r="Z159" i="3"/>
  <c r="AA159" i="3"/>
  <c r="AB159" i="3" s="1"/>
  <c r="Z155" i="3"/>
  <c r="AA155" i="3"/>
  <c r="AB155" i="3" s="1"/>
  <c r="Z151" i="3"/>
  <c r="AA151" i="3"/>
  <c r="AB151" i="3" s="1"/>
  <c r="Z147" i="3"/>
  <c r="AA147" i="3"/>
  <c r="AB147" i="3" s="1"/>
  <c r="Z143" i="3"/>
  <c r="AA143" i="3"/>
  <c r="AB143" i="3" s="1"/>
  <c r="Z139" i="3"/>
  <c r="AA139" i="3"/>
  <c r="AB139" i="3" s="1"/>
  <c r="Z135" i="3"/>
  <c r="AA135" i="3"/>
  <c r="AB135" i="3" s="1"/>
  <c r="Z131" i="3"/>
  <c r="AA131" i="3"/>
  <c r="AB131" i="3" s="1"/>
  <c r="Z127" i="3"/>
  <c r="AA127" i="3"/>
  <c r="AB127" i="3" s="1"/>
  <c r="Z123" i="3"/>
  <c r="AA123" i="3"/>
  <c r="AB123" i="3" s="1"/>
  <c r="Z119" i="3"/>
  <c r="AA119" i="3"/>
  <c r="AB119" i="3" s="1"/>
  <c r="Z115" i="3"/>
  <c r="AA115" i="3"/>
  <c r="AB115" i="3" s="1"/>
  <c r="Z111" i="3"/>
  <c r="AA111" i="3"/>
  <c r="AB111" i="3" s="1"/>
  <c r="Z107" i="3"/>
  <c r="AA107" i="3"/>
  <c r="AB107" i="3" s="1"/>
  <c r="Z103" i="3"/>
  <c r="AA103" i="3"/>
  <c r="AB103" i="3" s="1"/>
  <c r="Z99" i="3"/>
  <c r="AA99" i="3"/>
  <c r="AB99" i="3" s="1"/>
  <c r="Z95" i="3"/>
  <c r="AA95" i="3"/>
  <c r="AB95" i="3" s="1"/>
  <c r="Z91" i="3"/>
  <c r="AA91" i="3"/>
  <c r="AB91" i="3" s="1"/>
  <c r="Z87" i="3"/>
  <c r="AA87" i="3"/>
  <c r="AB87" i="3" s="1"/>
  <c r="Z83" i="3"/>
  <c r="AA83" i="3"/>
  <c r="AB83" i="3" s="1"/>
  <c r="Z79" i="3"/>
  <c r="AA79" i="3"/>
  <c r="AB79" i="3" s="1"/>
  <c r="Z75" i="3"/>
  <c r="AA75" i="3"/>
  <c r="AB75" i="3" s="1"/>
  <c r="Z71" i="3"/>
  <c r="AA71" i="3"/>
  <c r="AB71" i="3" s="1"/>
  <c r="Z67" i="3"/>
  <c r="AA67" i="3"/>
  <c r="AB67" i="3" s="1"/>
  <c r="Z63" i="3"/>
  <c r="AA63" i="3"/>
  <c r="AB63" i="3" s="1"/>
  <c r="Z59" i="3"/>
  <c r="AA59" i="3"/>
  <c r="AB59" i="3" s="1"/>
  <c r="Z55" i="3"/>
  <c r="AA55" i="3"/>
  <c r="AB55" i="3" s="1"/>
  <c r="Z51" i="3"/>
  <c r="AA51" i="3"/>
  <c r="AB51" i="3" s="1"/>
  <c r="Z47" i="3"/>
  <c r="AA47" i="3"/>
  <c r="AB47" i="3" s="1"/>
  <c r="Z43" i="3"/>
  <c r="AA43" i="3"/>
  <c r="AB43" i="3" s="1"/>
  <c r="Z39" i="3"/>
  <c r="AA39" i="3"/>
  <c r="AB39" i="3" s="1"/>
  <c r="Z35" i="3"/>
  <c r="AA35" i="3"/>
  <c r="AB35" i="3" s="1"/>
  <c r="Z31" i="3"/>
  <c r="AA31" i="3"/>
  <c r="AB31" i="3" s="1"/>
  <c r="Z27" i="3"/>
  <c r="AA27" i="3"/>
  <c r="AB27" i="3" s="1"/>
  <c r="Z23" i="3"/>
  <c r="AA23" i="3"/>
  <c r="AB23" i="3" s="1"/>
  <c r="Z19" i="3"/>
  <c r="AA19" i="3"/>
  <c r="AB19" i="3" s="1"/>
  <c r="Z15" i="3"/>
  <c r="AA15" i="3"/>
  <c r="AB15" i="3" s="1"/>
  <c r="Z11" i="3"/>
  <c r="AA11" i="3"/>
  <c r="AB11" i="3" s="1"/>
  <c r="Z7" i="3"/>
  <c r="AA7" i="3"/>
  <c r="AB7" i="3" s="1"/>
  <c r="Z3" i="3"/>
  <c r="AA3" i="3"/>
  <c r="Z546" i="3"/>
  <c r="AA546" i="3"/>
  <c r="AB546" i="3" s="1"/>
  <c r="Z542" i="3"/>
  <c r="AA542" i="3"/>
  <c r="AB542" i="3" s="1"/>
  <c r="Z538" i="3"/>
  <c r="AA538" i="3"/>
  <c r="AB538" i="3" s="1"/>
  <c r="Z534" i="3"/>
  <c r="AA534" i="3"/>
  <c r="AB534" i="3" s="1"/>
  <c r="Z530" i="3"/>
  <c r="AA530" i="3"/>
  <c r="AB530" i="3" s="1"/>
  <c r="Z526" i="3"/>
  <c r="AA526" i="3"/>
  <c r="AB526" i="3" s="1"/>
  <c r="Z522" i="3"/>
  <c r="AA522" i="3"/>
  <c r="AB522" i="3" s="1"/>
  <c r="Z518" i="3"/>
  <c r="AA518" i="3"/>
  <c r="AB518" i="3" s="1"/>
  <c r="Z514" i="3"/>
  <c r="AA514" i="3"/>
  <c r="AB514" i="3" s="1"/>
  <c r="Z510" i="3"/>
  <c r="AA510" i="3"/>
  <c r="AB510" i="3" s="1"/>
  <c r="Z506" i="3"/>
  <c r="AA506" i="3"/>
  <c r="AB506" i="3" s="1"/>
  <c r="Z502" i="3"/>
  <c r="AA502" i="3"/>
  <c r="AB502" i="3" s="1"/>
  <c r="Z498" i="3"/>
  <c r="AA498" i="3"/>
  <c r="AB498" i="3" s="1"/>
  <c r="Z494" i="3"/>
  <c r="AA494" i="3"/>
  <c r="AB494" i="3" s="1"/>
  <c r="Z490" i="3"/>
  <c r="AA490" i="3"/>
  <c r="AB490" i="3" s="1"/>
  <c r="Z486" i="3"/>
  <c r="AA486" i="3"/>
  <c r="AB486" i="3" s="1"/>
  <c r="Z482" i="3"/>
  <c r="AA482" i="3"/>
  <c r="AB482" i="3" s="1"/>
  <c r="Z478" i="3"/>
  <c r="AA478" i="3"/>
  <c r="AB478" i="3" s="1"/>
  <c r="Z474" i="3"/>
  <c r="AA474" i="3"/>
  <c r="AB474" i="3" s="1"/>
  <c r="Z470" i="3"/>
  <c r="AA470" i="3"/>
  <c r="AB470" i="3" s="1"/>
  <c r="Z466" i="3"/>
  <c r="AA466" i="3"/>
  <c r="AB466" i="3" s="1"/>
  <c r="Z462" i="3"/>
  <c r="AA462" i="3"/>
  <c r="AB462" i="3" s="1"/>
  <c r="Z458" i="3"/>
  <c r="AA458" i="3"/>
  <c r="AB458" i="3" s="1"/>
  <c r="Z454" i="3"/>
  <c r="AA454" i="3"/>
  <c r="AB454" i="3" s="1"/>
  <c r="Z450" i="3"/>
  <c r="AA450" i="3"/>
  <c r="AB450" i="3" s="1"/>
  <c r="Z446" i="3"/>
  <c r="AA446" i="3"/>
  <c r="AB446" i="3" s="1"/>
  <c r="Z442" i="3"/>
  <c r="AA442" i="3"/>
  <c r="AB442" i="3" s="1"/>
  <c r="Z438" i="3"/>
  <c r="AA438" i="3"/>
  <c r="AB438" i="3" s="1"/>
  <c r="Z434" i="3"/>
  <c r="AA434" i="3"/>
  <c r="AB434" i="3" s="1"/>
  <c r="Z430" i="3"/>
  <c r="AA430" i="3"/>
  <c r="AB430" i="3" s="1"/>
  <c r="Z426" i="3"/>
  <c r="AA426" i="3"/>
  <c r="AB426" i="3" s="1"/>
  <c r="Z422" i="3"/>
  <c r="AA422" i="3"/>
  <c r="AB422" i="3" s="1"/>
  <c r="Z418" i="3"/>
  <c r="AA418" i="3"/>
  <c r="AB418" i="3" s="1"/>
  <c r="Z414" i="3"/>
  <c r="AA414" i="3"/>
  <c r="AB414" i="3" s="1"/>
  <c r="Z410" i="3"/>
  <c r="AA410" i="3"/>
  <c r="AB410" i="3" s="1"/>
  <c r="Z406" i="3"/>
  <c r="AA406" i="3"/>
  <c r="AB406" i="3" s="1"/>
  <c r="Z402" i="3"/>
  <c r="AA402" i="3"/>
  <c r="AB402" i="3" s="1"/>
  <c r="Z398" i="3"/>
  <c r="AA398" i="3"/>
  <c r="AB398" i="3" s="1"/>
  <c r="Z394" i="3"/>
  <c r="AA394" i="3"/>
  <c r="AB394" i="3" s="1"/>
  <c r="Z390" i="3"/>
  <c r="AA390" i="3"/>
  <c r="AB390" i="3" s="1"/>
  <c r="Z386" i="3"/>
  <c r="AA386" i="3"/>
  <c r="AB386" i="3" s="1"/>
  <c r="Z382" i="3"/>
  <c r="AA382" i="3"/>
  <c r="AB382" i="3" s="1"/>
  <c r="Z378" i="3"/>
  <c r="AA378" i="3"/>
  <c r="AB378" i="3" s="1"/>
  <c r="Z374" i="3"/>
  <c r="AA374" i="3"/>
  <c r="AB374" i="3" s="1"/>
  <c r="Z370" i="3"/>
  <c r="AA370" i="3"/>
  <c r="AB370" i="3" s="1"/>
  <c r="Z366" i="3"/>
  <c r="AA366" i="3"/>
  <c r="AB366" i="3" s="1"/>
  <c r="Z362" i="3"/>
  <c r="AA362" i="3"/>
  <c r="AB362" i="3" s="1"/>
  <c r="Z358" i="3"/>
  <c r="AA358" i="3"/>
  <c r="AB358" i="3" s="1"/>
  <c r="Z354" i="3"/>
  <c r="AA354" i="3"/>
  <c r="AB354" i="3" s="1"/>
  <c r="Z350" i="3"/>
  <c r="AA350" i="3"/>
  <c r="AB350" i="3" s="1"/>
  <c r="Z346" i="3"/>
  <c r="AA346" i="3"/>
  <c r="AB346" i="3" s="1"/>
  <c r="Z342" i="3"/>
  <c r="AA342" i="3"/>
  <c r="AB342" i="3" s="1"/>
  <c r="Z338" i="3"/>
  <c r="AA338" i="3"/>
  <c r="AB338" i="3" s="1"/>
  <c r="Z334" i="3"/>
  <c r="AA334" i="3"/>
  <c r="AB334" i="3" s="1"/>
  <c r="Z330" i="3"/>
  <c r="AA330" i="3"/>
  <c r="AB330" i="3" s="1"/>
  <c r="Z326" i="3"/>
  <c r="AA326" i="3"/>
  <c r="AB326" i="3" s="1"/>
  <c r="Z322" i="3"/>
  <c r="AA322" i="3"/>
  <c r="AB322" i="3" s="1"/>
  <c r="Z318" i="3"/>
  <c r="AA318" i="3"/>
  <c r="AB318" i="3" s="1"/>
  <c r="Z314" i="3"/>
  <c r="AA314" i="3"/>
  <c r="AB314" i="3" s="1"/>
  <c r="Z310" i="3"/>
  <c r="AA310" i="3"/>
  <c r="AB310" i="3" s="1"/>
  <c r="Z306" i="3"/>
  <c r="AA306" i="3"/>
  <c r="AB306" i="3" s="1"/>
  <c r="Z302" i="3"/>
  <c r="AA302" i="3"/>
  <c r="AB302" i="3" s="1"/>
  <c r="Z298" i="3"/>
  <c r="AA298" i="3"/>
  <c r="AB298" i="3" s="1"/>
  <c r="Z294" i="3"/>
  <c r="AA294" i="3"/>
  <c r="AB294" i="3" s="1"/>
  <c r="Z290" i="3"/>
  <c r="AA290" i="3"/>
  <c r="AB290" i="3" s="1"/>
  <c r="Z286" i="3"/>
  <c r="AA286" i="3"/>
  <c r="AB286" i="3" s="1"/>
  <c r="Z282" i="3"/>
  <c r="AA282" i="3"/>
  <c r="AB282" i="3" s="1"/>
  <c r="Z278" i="3"/>
  <c r="AA278" i="3"/>
  <c r="AB278" i="3" s="1"/>
  <c r="Z274" i="3"/>
  <c r="AA274" i="3"/>
  <c r="AB274" i="3" s="1"/>
  <c r="Z270" i="3"/>
  <c r="AA270" i="3"/>
  <c r="AB270" i="3" s="1"/>
  <c r="Z266" i="3"/>
  <c r="AA266" i="3"/>
  <c r="AB266" i="3" s="1"/>
  <c r="Z262" i="3"/>
  <c r="AA262" i="3"/>
  <c r="AB262" i="3" s="1"/>
  <c r="Z258" i="3"/>
  <c r="AA258" i="3"/>
  <c r="AB258" i="3" s="1"/>
  <c r="Z254" i="3"/>
  <c r="AA254" i="3"/>
  <c r="AB254" i="3" s="1"/>
  <c r="Z250" i="3"/>
  <c r="AA250" i="3"/>
  <c r="AB250" i="3" s="1"/>
  <c r="Z246" i="3"/>
  <c r="AA246" i="3"/>
  <c r="AB246" i="3" s="1"/>
  <c r="Z242" i="3"/>
  <c r="AA242" i="3"/>
  <c r="AB242" i="3" s="1"/>
  <c r="Z238" i="3"/>
  <c r="AA238" i="3"/>
  <c r="AB238" i="3" s="1"/>
  <c r="Z234" i="3"/>
  <c r="AA234" i="3"/>
  <c r="AB234" i="3" s="1"/>
  <c r="Z230" i="3"/>
  <c r="AA230" i="3"/>
  <c r="AB230" i="3" s="1"/>
  <c r="Z226" i="3"/>
  <c r="AA226" i="3"/>
  <c r="AB226" i="3" s="1"/>
  <c r="Z222" i="3"/>
  <c r="AA222" i="3"/>
  <c r="AB222" i="3" s="1"/>
  <c r="Z218" i="3"/>
  <c r="AA218" i="3"/>
  <c r="AB218" i="3" s="1"/>
  <c r="Z214" i="3"/>
  <c r="AA214" i="3"/>
  <c r="AB214" i="3" s="1"/>
  <c r="Z210" i="3"/>
  <c r="AA210" i="3"/>
  <c r="AB210" i="3" s="1"/>
  <c r="Z206" i="3"/>
  <c r="AA206" i="3"/>
  <c r="AB206" i="3" s="1"/>
  <c r="Z202" i="3"/>
  <c r="AA202" i="3"/>
  <c r="AB202" i="3" s="1"/>
  <c r="Z198" i="3"/>
  <c r="AA198" i="3"/>
  <c r="AB198" i="3" s="1"/>
  <c r="Z194" i="3"/>
  <c r="AA194" i="3"/>
  <c r="AB194" i="3" s="1"/>
  <c r="Z190" i="3"/>
  <c r="AA190" i="3"/>
  <c r="AB190" i="3" s="1"/>
  <c r="Z186" i="3"/>
  <c r="AA186" i="3"/>
  <c r="AB186" i="3" s="1"/>
  <c r="Z182" i="3"/>
  <c r="AA182" i="3"/>
  <c r="AB182" i="3" s="1"/>
  <c r="Z178" i="3"/>
  <c r="AA178" i="3"/>
  <c r="AB178" i="3" s="1"/>
  <c r="Z174" i="3"/>
  <c r="AA174" i="3"/>
  <c r="AB174" i="3" s="1"/>
  <c r="Z170" i="3"/>
  <c r="AA170" i="3"/>
  <c r="AB170" i="3" s="1"/>
  <c r="Z166" i="3"/>
  <c r="AA166" i="3"/>
  <c r="AB166" i="3" s="1"/>
  <c r="Z162" i="3"/>
  <c r="AA162" i="3"/>
  <c r="AB162" i="3" s="1"/>
  <c r="Z158" i="3"/>
  <c r="AA158" i="3"/>
  <c r="AB158" i="3" s="1"/>
  <c r="Z154" i="3"/>
  <c r="AA154" i="3"/>
  <c r="AB154" i="3" s="1"/>
  <c r="Z150" i="3"/>
  <c r="AA150" i="3"/>
  <c r="AB150" i="3" s="1"/>
  <c r="Z146" i="3"/>
  <c r="AA146" i="3"/>
  <c r="AB146" i="3" s="1"/>
  <c r="Z142" i="3"/>
  <c r="AA142" i="3"/>
  <c r="AB142" i="3" s="1"/>
  <c r="Z138" i="3"/>
  <c r="AA138" i="3"/>
  <c r="AB138" i="3" s="1"/>
  <c r="Z134" i="3"/>
  <c r="AA134" i="3"/>
  <c r="AB134" i="3" s="1"/>
  <c r="Z130" i="3"/>
  <c r="AA130" i="3"/>
  <c r="AB130" i="3" s="1"/>
  <c r="Z126" i="3"/>
  <c r="AA126" i="3"/>
  <c r="AB126" i="3" s="1"/>
  <c r="Z122" i="3"/>
  <c r="AA122" i="3"/>
  <c r="AB122" i="3" s="1"/>
  <c r="Z118" i="3"/>
  <c r="AA118" i="3"/>
  <c r="AB118" i="3" s="1"/>
  <c r="Z114" i="3"/>
  <c r="AA114" i="3"/>
  <c r="AB114" i="3" s="1"/>
  <c r="Z110" i="3"/>
  <c r="AA110" i="3"/>
  <c r="AB110" i="3" s="1"/>
  <c r="Z106" i="3"/>
  <c r="AA106" i="3"/>
  <c r="AB106" i="3" s="1"/>
  <c r="Z102" i="3"/>
  <c r="AA102" i="3"/>
  <c r="AB102" i="3" s="1"/>
  <c r="Z98" i="3"/>
  <c r="AA98" i="3"/>
  <c r="AB98" i="3" s="1"/>
  <c r="Z94" i="3"/>
  <c r="AA94" i="3"/>
  <c r="AB94" i="3" s="1"/>
  <c r="Z90" i="3"/>
  <c r="AA90" i="3"/>
  <c r="AB90" i="3" s="1"/>
  <c r="Z86" i="3"/>
  <c r="AA86" i="3"/>
  <c r="AB86" i="3" s="1"/>
  <c r="Z82" i="3"/>
  <c r="AA82" i="3"/>
  <c r="AB82" i="3" s="1"/>
  <c r="Z78" i="3"/>
  <c r="AA78" i="3"/>
  <c r="AB78" i="3" s="1"/>
  <c r="Z74" i="3"/>
  <c r="AA74" i="3"/>
  <c r="AB74" i="3" s="1"/>
  <c r="Z70" i="3"/>
  <c r="AA70" i="3"/>
  <c r="AB70" i="3" s="1"/>
  <c r="Z66" i="3"/>
  <c r="AA66" i="3"/>
  <c r="AB66" i="3" s="1"/>
  <c r="Z62" i="3"/>
  <c r="AA62" i="3"/>
  <c r="AB62" i="3" s="1"/>
  <c r="Z58" i="3"/>
  <c r="AA58" i="3"/>
  <c r="AB58" i="3" s="1"/>
  <c r="Z54" i="3"/>
  <c r="AA54" i="3"/>
  <c r="AB54" i="3" s="1"/>
  <c r="Z50" i="3"/>
  <c r="AA50" i="3"/>
  <c r="AB50" i="3" s="1"/>
  <c r="Z46" i="3"/>
  <c r="AA46" i="3"/>
  <c r="AB46" i="3" s="1"/>
  <c r="Z42" i="3"/>
  <c r="AA42" i="3"/>
  <c r="AB42" i="3" s="1"/>
  <c r="Z38" i="3"/>
  <c r="AA38" i="3"/>
  <c r="AB38" i="3" s="1"/>
  <c r="Z34" i="3"/>
  <c r="AA34" i="3"/>
  <c r="AB34" i="3" s="1"/>
  <c r="Z30" i="3"/>
  <c r="AA30" i="3"/>
  <c r="AB30" i="3" s="1"/>
  <c r="Z26" i="3"/>
  <c r="AA26" i="3"/>
  <c r="AB26" i="3" s="1"/>
  <c r="Z22" i="3"/>
  <c r="AA22" i="3"/>
  <c r="AB22" i="3" s="1"/>
  <c r="Z18" i="3"/>
  <c r="AA18" i="3"/>
  <c r="AB18" i="3" s="1"/>
  <c r="Z14" i="3"/>
  <c r="AA14" i="3"/>
  <c r="AB14" i="3" s="1"/>
  <c r="Z10" i="3"/>
  <c r="AA10" i="3"/>
  <c r="AB10" i="3" s="1"/>
  <c r="Z6" i="3"/>
  <c r="AA6" i="3"/>
  <c r="AB6" i="3" s="1"/>
  <c r="Y1" i="3"/>
  <c r="AB3" i="3" l="1"/>
  <c r="AA1" i="3"/>
  <c r="L1025" i="3" l="1"/>
  <c r="L1024" i="3"/>
  <c r="L1023" i="3"/>
  <c r="L1022" i="3"/>
  <c r="L1021" i="3"/>
  <c r="L1020" i="3"/>
  <c r="L1019" i="3"/>
  <c r="L1018" i="3"/>
  <c r="L1017" i="3"/>
  <c r="L1016" i="3"/>
  <c r="L1015" i="3"/>
  <c r="L1014" i="3"/>
  <c r="L1013" i="3"/>
  <c r="L726" i="3"/>
  <c r="L725" i="3"/>
  <c r="L721" i="3"/>
  <c r="L720" i="3"/>
  <c r="L718" i="3"/>
  <c r="L717" i="3"/>
  <c r="R728" i="3"/>
  <c r="T728" i="3" s="1"/>
  <c r="Q728" i="3"/>
  <c r="R727" i="3"/>
  <c r="T727" i="3" s="1"/>
  <c r="Q727" i="3"/>
  <c r="R726" i="3"/>
  <c r="T726" i="3" s="1"/>
  <c r="Q726" i="3"/>
  <c r="R725" i="3"/>
  <c r="T725" i="3" s="1"/>
  <c r="Q725" i="3"/>
  <c r="R724" i="3"/>
  <c r="T724" i="3" s="1"/>
  <c r="Q724" i="3"/>
  <c r="R723" i="3"/>
  <c r="T723" i="3" s="1"/>
  <c r="Q723" i="3"/>
  <c r="R722" i="3"/>
  <c r="T722" i="3" s="1"/>
  <c r="Q722" i="3"/>
  <c r="R721" i="3"/>
  <c r="T721" i="3" s="1"/>
  <c r="Q721" i="3"/>
  <c r="R720" i="3"/>
  <c r="T720" i="3" s="1"/>
  <c r="Q720" i="3"/>
  <c r="R719" i="3"/>
  <c r="T719" i="3" s="1"/>
  <c r="Q719" i="3"/>
  <c r="R718" i="3"/>
  <c r="T718" i="3" s="1"/>
  <c r="Q718" i="3"/>
  <c r="R717" i="3"/>
  <c r="T717" i="3" s="1"/>
  <c r="Q717" i="3"/>
  <c r="H728" i="3"/>
  <c r="X728" i="3" s="1"/>
  <c r="H727" i="3"/>
  <c r="X727" i="3" s="1"/>
  <c r="H726" i="3"/>
  <c r="V725" i="3"/>
  <c r="H725" i="3"/>
  <c r="H724" i="3"/>
  <c r="X724" i="3" s="1"/>
  <c r="V723" i="3"/>
  <c r="H723" i="3"/>
  <c r="H722" i="3"/>
  <c r="X722" i="3" s="1"/>
  <c r="H721" i="3"/>
  <c r="H720" i="3"/>
  <c r="V719" i="3"/>
  <c r="H719" i="3"/>
  <c r="H718" i="3"/>
  <c r="H717" i="3"/>
  <c r="X719" i="3" l="1"/>
  <c r="X723" i="3"/>
  <c r="AB717" i="3"/>
  <c r="X717" i="3"/>
  <c r="AB721" i="3"/>
  <c r="X721" i="3"/>
  <c r="AB725" i="3"/>
  <c r="X725" i="3"/>
  <c r="AB718" i="3"/>
  <c r="X718" i="3"/>
  <c r="AB720" i="3"/>
  <c r="X720" i="3"/>
  <c r="AB726" i="3"/>
  <c r="X726" i="3"/>
  <c r="L728" i="3"/>
  <c r="AB728" i="3"/>
  <c r="L719" i="3"/>
  <c r="AB719" i="3"/>
  <c r="L723" i="3"/>
  <c r="AB723" i="3"/>
  <c r="L727" i="3"/>
  <c r="AB727" i="3"/>
  <c r="L722" i="3"/>
  <c r="AB722" i="3"/>
  <c r="L724" i="3"/>
  <c r="AB724" i="3"/>
  <c r="U718" i="3"/>
  <c r="Z718" i="3"/>
  <c r="U720" i="3"/>
  <c r="Z720" i="3"/>
  <c r="U722" i="3"/>
  <c r="Z722" i="3"/>
  <c r="U724" i="3"/>
  <c r="Z724" i="3"/>
  <c r="U726" i="3"/>
  <c r="Z726" i="3"/>
  <c r="U728" i="3"/>
  <c r="Z728" i="3"/>
  <c r="U717" i="3"/>
  <c r="Z717" i="3"/>
  <c r="U719" i="3"/>
  <c r="Z719" i="3"/>
  <c r="U721" i="3"/>
  <c r="Z721" i="3"/>
  <c r="U723" i="3"/>
  <c r="Z723" i="3"/>
  <c r="U725" i="3"/>
  <c r="Z725" i="3"/>
  <c r="U727" i="3"/>
  <c r="Z727" i="3"/>
  <c r="S722" i="3"/>
  <c r="AC722" i="3" s="1"/>
  <c r="S724" i="3"/>
  <c r="AC724" i="3" s="1"/>
  <c r="S719" i="3"/>
  <c r="AC719" i="3" s="1"/>
  <c r="S721" i="3"/>
  <c r="AC721" i="3" s="1"/>
  <c r="S727" i="3"/>
  <c r="AC727" i="3" s="1"/>
  <c r="W720" i="3"/>
  <c r="S720" i="3"/>
  <c r="AC720" i="3" s="1"/>
  <c r="W726" i="3"/>
  <c r="S726" i="3"/>
  <c r="AC726" i="3" s="1"/>
  <c r="W728" i="3"/>
  <c r="S728" i="3"/>
  <c r="AC728" i="3" s="1"/>
  <c r="S717" i="3"/>
  <c r="AC717" i="3" s="1"/>
  <c r="W718" i="3"/>
  <c r="S718" i="3"/>
  <c r="AC718" i="3" s="1"/>
  <c r="W717" i="3"/>
  <c r="V717" i="3"/>
  <c r="V728" i="3"/>
  <c r="W727" i="3"/>
  <c r="V727" i="3"/>
  <c r="V726" i="3"/>
  <c r="S725" i="3"/>
  <c r="AC725" i="3" s="1"/>
  <c r="W724" i="3"/>
  <c r="V724" i="3"/>
  <c r="S723" i="3"/>
  <c r="AC723" i="3" s="1"/>
  <c r="W722" i="3"/>
  <c r="V722" i="3"/>
  <c r="W721" i="3"/>
  <c r="V721" i="3"/>
  <c r="V720" i="3"/>
  <c r="V718" i="3"/>
  <c r="W719" i="3" l="1"/>
  <c r="W725" i="3"/>
  <c r="W723" i="3"/>
  <c r="H708" i="3"/>
  <c r="Q708" i="3"/>
  <c r="R708" i="3"/>
  <c r="T708" i="3" s="1"/>
  <c r="Q707" i="3"/>
  <c r="R707" i="3"/>
  <c r="T707" i="3" s="1"/>
  <c r="Q709" i="3"/>
  <c r="R709" i="3"/>
  <c r="T709" i="3" s="1"/>
  <c r="Q710" i="3"/>
  <c r="R710" i="3"/>
  <c r="T710" i="3" s="1"/>
  <c r="Q711" i="3"/>
  <c r="R711" i="3"/>
  <c r="T711" i="3" s="1"/>
  <c r="Q712" i="3"/>
  <c r="R712" i="3"/>
  <c r="T712" i="3" s="1"/>
  <c r="Q713" i="3"/>
  <c r="R713" i="3"/>
  <c r="T713" i="3" s="1"/>
  <c r="Q714" i="3"/>
  <c r="R714" i="3"/>
  <c r="T714" i="3" s="1"/>
  <c r="Q715" i="3"/>
  <c r="R715" i="3"/>
  <c r="T715" i="3" s="1"/>
  <c r="Q716" i="3"/>
  <c r="R716" i="3"/>
  <c r="T716" i="3" s="1"/>
  <c r="Q729" i="3"/>
  <c r="R729" i="3"/>
  <c r="T729" i="3" s="1"/>
  <c r="Q730" i="3"/>
  <c r="R730" i="3"/>
  <c r="T730" i="3" s="1"/>
  <c r="Q731" i="3"/>
  <c r="R731" i="3"/>
  <c r="T731" i="3" s="1"/>
  <c r="Q732" i="3"/>
  <c r="R732" i="3"/>
  <c r="T732" i="3" s="1"/>
  <c r="Q733" i="3"/>
  <c r="R733" i="3"/>
  <c r="T733" i="3" s="1"/>
  <c r="Q734" i="3"/>
  <c r="R734" i="3"/>
  <c r="T734" i="3" s="1"/>
  <c r="Q735" i="3"/>
  <c r="R735" i="3"/>
  <c r="T735" i="3" s="1"/>
  <c r="Q736" i="3"/>
  <c r="R736" i="3"/>
  <c r="T736" i="3" s="1"/>
  <c r="Q737" i="3"/>
  <c r="R737" i="3"/>
  <c r="T737" i="3" s="1"/>
  <c r="Q738" i="3"/>
  <c r="R738" i="3"/>
  <c r="T738" i="3" s="1"/>
  <c r="Q739" i="3"/>
  <c r="R739" i="3"/>
  <c r="T739" i="3" s="1"/>
  <c r="Q740" i="3"/>
  <c r="R740" i="3"/>
  <c r="T740" i="3" s="1"/>
  <c r="Q741" i="3"/>
  <c r="R741" i="3"/>
  <c r="T741" i="3" s="1"/>
  <c r="Q742" i="3"/>
  <c r="R742" i="3"/>
  <c r="T742" i="3" s="1"/>
  <c r="Q743" i="3"/>
  <c r="R743" i="3"/>
  <c r="T743" i="3" s="1"/>
  <c r="Q744" i="3"/>
  <c r="R744" i="3"/>
  <c r="T744" i="3" s="1"/>
  <c r="Q745" i="3"/>
  <c r="R745" i="3"/>
  <c r="T745" i="3" s="1"/>
  <c r="Q746" i="3"/>
  <c r="R746" i="3"/>
  <c r="T746" i="3" s="1"/>
  <c r="Q747" i="3"/>
  <c r="R747" i="3"/>
  <c r="T747" i="3" s="1"/>
  <c r="Q748" i="3"/>
  <c r="R748" i="3"/>
  <c r="T748" i="3" s="1"/>
  <c r="Q749" i="3"/>
  <c r="R749" i="3"/>
  <c r="T749" i="3" s="1"/>
  <c r="Q750" i="3"/>
  <c r="R750" i="3"/>
  <c r="T750" i="3" s="1"/>
  <c r="Q751" i="3"/>
  <c r="R751" i="3"/>
  <c r="T751" i="3" s="1"/>
  <c r="Q752" i="3"/>
  <c r="R752" i="3"/>
  <c r="T752" i="3" s="1"/>
  <c r="Q753" i="3"/>
  <c r="R753" i="3"/>
  <c r="T753" i="3" s="1"/>
  <c r="Q754" i="3"/>
  <c r="R754" i="3"/>
  <c r="T754" i="3" s="1"/>
  <c r="Q755" i="3"/>
  <c r="R755" i="3"/>
  <c r="T755" i="3" s="1"/>
  <c r="Q756" i="3"/>
  <c r="R756" i="3"/>
  <c r="T756" i="3" s="1"/>
  <c r="Q757" i="3"/>
  <c r="R757" i="3"/>
  <c r="T757" i="3" s="1"/>
  <c r="Q758" i="3"/>
  <c r="R758" i="3"/>
  <c r="T758" i="3" s="1"/>
  <c r="Q759" i="3"/>
  <c r="R759" i="3"/>
  <c r="T759" i="3" s="1"/>
  <c r="Q760" i="3"/>
  <c r="R760" i="3"/>
  <c r="T760" i="3" s="1"/>
  <c r="Q761" i="3"/>
  <c r="R761" i="3"/>
  <c r="T761" i="3" s="1"/>
  <c r="Q762" i="3"/>
  <c r="R762" i="3"/>
  <c r="T762" i="3" s="1"/>
  <c r="Q763" i="3"/>
  <c r="R763" i="3"/>
  <c r="T763" i="3" s="1"/>
  <c r="Q764" i="3"/>
  <c r="R764" i="3"/>
  <c r="T764" i="3" s="1"/>
  <c r="Q765" i="3"/>
  <c r="R765" i="3"/>
  <c r="T765" i="3" s="1"/>
  <c r="Q766" i="3"/>
  <c r="R766" i="3"/>
  <c r="T766" i="3" s="1"/>
  <c r="Q767" i="3"/>
  <c r="R767" i="3"/>
  <c r="T767" i="3" s="1"/>
  <c r="Q768" i="3"/>
  <c r="R768" i="3"/>
  <c r="T768" i="3" s="1"/>
  <c r="Q769" i="3"/>
  <c r="R769" i="3"/>
  <c r="T769" i="3" s="1"/>
  <c r="Q770" i="3"/>
  <c r="R770" i="3"/>
  <c r="T770" i="3" s="1"/>
  <c r="Q771" i="3"/>
  <c r="R771" i="3"/>
  <c r="T771" i="3" s="1"/>
  <c r="Q772" i="3"/>
  <c r="R772" i="3"/>
  <c r="T772" i="3" s="1"/>
  <c r="Q773" i="3"/>
  <c r="R773" i="3"/>
  <c r="T773" i="3" s="1"/>
  <c r="Q774" i="3"/>
  <c r="R774" i="3"/>
  <c r="T774" i="3" s="1"/>
  <c r="Q775" i="3"/>
  <c r="R775" i="3"/>
  <c r="T775" i="3" s="1"/>
  <c r="Q776" i="3"/>
  <c r="R776" i="3"/>
  <c r="T776" i="3" s="1"/>
  <c r="Q777" i="3"/>
  <c r="R777" i="3"/>
  <c r="T777" i="3" s="1"/>
  <c r="Q778" i="3"/>
  <c r="R778" i="3"/>
  <c r="T778" i="3" s="1"/>
  <c r="Q779" i="3"/>
  <c r="R779" i="3"/>
  <c r="T779" i="3" s="1"/>
  <c r="Q780" i="3"/>
  <c r="R780" i="3"/>
  <c r="T780" i="3" s="1"/>
  <c r="Q781" i="3"/>
  <c r="R781" i="3"/>
  <c r="T781" i="3" s="1"/>
  <c r="Q782" i="3"/>
  <c r="R782" i="3"/>
  <c r="T782" i="3" s="1"/>
  <c r="Q783" i="3"/>
  <c r="R783" i="3"/>
  <c r="T783" i="3" s="1"/>
  <c r="Q784" i="3"/>
  <c r="R784" i="3"/>
  <c r="T784" i="3" s="1"/>
  <c r="Q785" i="3"/>
  <c r="R785" i="3"/>
  <c r="T785" i="3" s="1"/>
  <c r="Q786" i="3"/>
  <c r="R786" i="3"/>
  <c r="T786" i="3" s="1"/>
  <c r="Q787" i="3"/>
  <c r="R787" i="3"/>
  <c r="T787" i="3" s="1"/>
  <c r="Q788" i="3"/>
  <c r="R788" i="3"/>
  <c r="T788" i="3" s="1"/>
  <c r="Q789" i="3"/>
  <c r="R789" i="3"/>
  <c r="T789" i="3" s="1"/>
  <c r="Q790" i="3"/>
  <c r="R790" i="3"/>
  <c r="T790" i="3" s="1"/>
  <c r="Q791" i="3"/>
  <c r="R791" i="3"/>
  <c r="T791" i="3" s="1"/>
  <c r="Q792" i="3"/>
  <c r="R792" i="3"/>
  <c r="T792" i="3" s="1"/>
  <c r="Q793" i="3"/>
  <c r="R793" i="3"/>
  <c r="T793" i="3" s="1"/>
  <c r="Q794" i="3"/>
  <c r="R794" i="3"/>
  <c r="T794" i="3" s="1"/>
  <c r="Q795" i="3"/>
  <c r="R795" i="3"/>
  <c r="T795" i="3" s="1"/>
  <c r="Q796" i="3"/>
  <c r="R796" i="3"/>
  <c r="T796" i="3" s="1"/>
  <c r="Q797" i="3"/>
  <c r="R797" i="3"/>
  <c r="T797" i="3" s="1"/>
  <c r="Q798" i="3"/>
  <c r="R798" i="3"/>
  <c r="T798" i="3" s="1"/>
  <c r="Q799" i="3"/>
  <c r="R799" i="3"/>
  <c r="T799" i="3" s="1"/>
  <c r="Q800" i="3"/>
  <c r="R800" i="3"/>
  <c r="T800" i="3" s="1"/>
  <c r="Q801" i="3"/>
  <c r="R801" i="3"/>
  <c r="T801" i="3" s="1"/>
  <c r="Q802" i="3"/>
  <c r="R802" i="3"/>
  <c r="T802" i="3" s="1"/>
  <c r="Q803" i="3"/>
  <c r="R803" i="3"/>
  <c r="T803" i="3" s="1"/>
  <c r="Q804" i="3"/>
  <c r="R804" i="3"/>
  <c r="T804" i="3" s="1"/>
  <c r="Q805" i="3"/>
  <c r="R805" i="3"/>
  <c r="T805" i="3" s="1"/>
  <c r="Q806" i="3"/>
  <c r="R806" i="3"/>
  <c r="T806" i="3" s="1"/>
  <c r="Q807" i="3"/>
  <c r="R807" i="3"/>
  <c r="T807" i="3" s="1"/>
  <c r="Q808" i="3"/>
  <c r="R808" i="3"/>
  <c r="T808" i="3" s="1"/>
  <c r="Q809" i="3"/>
  <c r="R809" i="3"/>
  <c r="T809" i="3" s="1"/>
  <c r="Q810" i="3"/>
  <c r="R810" i="3"/>
  <c r="T810" i="3" s="1"/>
  <c r="Q811" i="3"/>
  <c r="R811" i="3"/>
  <c r="T811" i="3" s="1"/>
  <c r="Q812" i="3"/>
  <c r="R812" i="3"/>
  <c r="T812" i="3" s="1"/>
  <c r="Q813" i="3"/>
  <c r="R813" i="3"/>
  <c r="T813" i="3" s="1"/>
  <c r="Q814" i="3"/>
  <c r="R814" i="3"/>
  <c r="T814" i="3" s="1"/>
  <c r="Q815" i="3"/>
  <c r="R815" i="3"/>
  <c r="T815" i="3" s="1"/>
  <c r="Q816" i="3"/>
  <c r="R816" i="3"/>
  <c r="T816" i="3" s="1"/>
  <c r="Q817" i="3"/>
  <c r="R817" i="3"/>
  <c r="T817" i="3" s="1"/>
  <c r="Q818" i="3"/>
  <c r="R818" i="3"/>
  <c r="T818" i="3" s="1"/>
  <c r="Q819" i="3"/>
  <c r="R819" i="3"/>
  <c r="T819" i="3" s="1"/>
  <c r="Q820" i="3"/>
  <c r="R820" i="3"/>
  <c r="T820" i="3" s="1"/>
  <c r="Q821" i="3"/>
  <c r="R821" i="3"/>
  <c r="T821" i="3" s="1"/>
  <c r="Q822" i="3"/>
  <c r="R822" i="3"/>
  <c r="T822" i="3" s="1"/>
  <c r="Q823" i="3"/>
  <c r="R823" i="3"/>
  <c r="T823" i="3" s="1"/>
  <c r="Q824" i="3"/>
  <c r="R824" i="3"/>
  <c r="T824" i="3" s="1"/>
  <c r="Q825" i="3"/>
  <c r="R825" i="3"/>
  <c r="T825" i="3" s="1"/>
  <c r="Q826" i="3"/>
  <c r="R826" i="3"/>
  <c r="T826" i="3" s="1"/>
  <c r="Q827" i="3"/>
  <c r="R827" i="3"/>
  <c r="T827" i="3" s="1"/>
  <c r="Q828" i="3"/>
  <c r="R828" i="3"/>
  <c r="T828" i="3" s="1"/>
  <c r="Q829" i="3"/>
  <c r="R829" i="3"/>
  <c r="T829" i="3" s="1"/>
  <c r="Q830" i="3"/>
  <c r="R830" i="3"/>
  <c r="T830" i="3" s="1"/>
  <c r="Q831" i="3"/>
  <c r="R831" i="3"/>
  <c r="T831" i="3" s="1"/>
  <c r="Q832" i="3"/>
  <c r="R832" i="3"/>
  <c r="T832" i="3" s="1"/>
  <c r="Q833" i="3"/>
  <c r="R833" i="3"/>
  <c r="T833" i="3" s="1"/>
  <c r="Q834" i="3"/>
  <c r="R834" i="3"/>
  <c r="T834" i="3" s="1"/>
  <c r="Q835" i="3"/>
  <c r="R835" i="3"/>
  <c r="T835" i="3" s="1"/>
  <c r="Q836" i="3"/>
  <c r="R836" i="3"/>
  <c r="T836" i="3" s="1"/>
  <c r="Q837" i="3"/>
  <c r="R837" i="3"/>
  <c r="T837" i="3" s="1"/>
  <c r="Q838" i="3"/>
  <c r="R838" i="3"/>
  <c r="T838" i="3" s="1"/>
  <c r="Q839" i="3"/>
  <c r="R839" i="3"/>
  <c r="T839" i="3" s="1"/>
  <c r="Q840" i="3"/>
  <c r="R840" i="3"/>
  <c r="T840" i="3" s="1"/>
  <c r="Q841" i="3"/>
  <c r="R841" i="3"/>
  <c r="T841" i="3" s="1"/>
  <c r="Q842" i="3"/>
  <c r="R842" i="3"/>
  <c r="T842" i="3" s="1"/>
  <c r="Q843" i="3"/>
  <c r="R843" i="3"/>
  <c r="T843" i="3" s="1"/>
  <c r="Q844" i="3"/>
  <c r="R844" i="3"/>
  <c r="T844" i="3" s="1"/>
  <c r="Q845" i="3"/>
  <c r="R845" i="3"/>
  <c r="T845" i="3" s="1"/>
  <c r="Q846" i="3"/>
  <c r="R846" i="3"/>
  <c r="T846" i="3" s="1"/>
  <c r="Q847" i="3"/>
  <c r="R847" i="3"/>
  <c r="T847" i="3" s="1"/>
  <c r="Q848" i="3"/>
  <c r="R848" i="3"/>
  <c r="T848" i="3" s="1"/>
  <c r="Q849" i="3"/>
  <c r="R849" i="3"/>
  <c r="T849" i="3" s="1"/>
  <c r="Q850" i="3"/>
  <c r="R850" i="3"/>
  <c r="T850" i="3" s="1"/>
  <c r="Q851" i="3"/>
  <c r="R851" i="3"/>
  <c r="T851" i="3" s="1"/>
  <c r="Q852" i="3"/>
  <c r="R852" i="3"/>
  <c r="T852" i="3" s="1"/>
  <c r="Q853" i="3"/>
  <c r="R853" i="3"/>
  <c r="T853" i="3" s="1"/>
  <c r="Q854" i="3"/>
  <c r="R854" i="3"/>
  <c r="T854" i="3" s="1"/>
  <c r="Q855" i="3"/>
  <c r="R855" i="3"/>
  <c r="T855" i="3" s="1"/>
  <c r="Q856" i="3"/>
  <c r="R856" i="3"/>
  <c r="T856" i="3" s="1"/>
  <c r="Q857" i="3"/>
  <c r="R857" i="3"/>
  <c r="T857" i="3" s="1"/>
  <c r="Q858" i="3"/>
  <c r="R858" i="3"/>
  <c r="T858" i="3" s="1"/>
  <c r="Q859" i="3"/>
  <c r="R859" i="3"/>
  <c r="T859" i="3" s="1"/>
  <c r="Q860" i="3"/>
  <c r="R860" i="3"/>
  <c r="T860" i="3" s="1"/>
  <c r="Q861" i="3"/>
  <c r="R861" i="3"/>
  <c r="T861" i="3" s="1"/>
  <c r="Q862" i="3"/>
  <c r="R862" i="3"/>
  <c r="T862" i="3" s="1"/>
  <c r="Q863" i="3"/>
  <c r="R863" i="3"/>
  <c r="T863" i="3" s="1"/>
  <c r="Q864" i="3"/>
  <c r="R864" i="3"/>
  <c r="T864" i="3" s="1"/>
  <c r="Q865" i="3"/>
  <c r="R865" i="3"/>
  <c r="T865" i="3" s="1"/>
  <c r="Q866" i="3"/>
  <c r="R866" i="3"/>
  <c r="T866" i="3" s="1"/>
  <c r="Q867" i="3"/>
  <c r="R867" i="3"/>
  <c r="T867" i="3" s="1"/>
  <c r="Q868" i="3"/>
  <c r="R868" i="3"/>
  <c r="T868" i="3" s="1"/>
  <c r="Q869" i="3"/>
  <c r="R869" i="3"/>
  <c r="T869" i="3" s="1"/>
  <c r="Q870" i="3"/>
  <c r="R870" i="3"/>
  <c r="T870" i="3" s="1"/>
  <c r="Q871" i="3"/>
  <c r="R871" i="3"/>
  <c r="T871" i="3" s="1"/>
  <c r="Q872" i="3"/>
  <c r="R872" i="3"/>
  <c r="T872" i="3" s="1"/>
  <c r="Q873" i="3"/>
  <c r="R873" i="3"/>
  <c r="T873" i="3" s="1"/>
  <c r="Q874" i="3"/>
  <c r="R874" i="3"/>
  <c r="T874" i="3" s="1"/>
  <c r="Q875" i="3"/>
  <c r="R875" i="3"/>
  <c r="T875" i="3" s="1"/>
  <c r="Q876" i="3"/>
  <c r="R876" i="3"/>
  <c r="T876" i="3" s="1"/>
  <c r="Q877" i="3"/>
  <c r="R877" i="3"/>
  <c r="T877" i="3" s="1"/>
  <c r="Q878" i="3"/>
  <c r="R878" i="3"/>
  <c r="T878" i="3" s="1"/>
  <c r="Q879" i="3"/>
  <c r="R879" i="3"/>
  <c r="T879" i="3" s="1"/>
  <c r="Q880" i="3"/>
  <c r="R880" i="3"/>
  <c r="T880" i="3" s="1"/>
  <c r="Q881" i="3"/>
  <c r="R881" i="3"/>
  <c r="T881" i="3" s="1"/>
  <c r="Q882" i="3"/>
  <c r="R882" i="3"/>
  <c r="T882" i="3" s="1"/>
  <c r="Q883" i="3"/>
  <c r="R883" i="3"/>
  <c r="T883" i="3" s="1"/>
  <c r="Q884" i="3"/>
  <c r="R884" i="3"/>
  <c r="T884" i="3" s="1"/>
  <c r="Q885" i="3"/>
  <c r="R885" i="3"/>
  <c r="T885" i="3" s="1"/>
  <c r="Q886" i="3"/>
  <c r="R886" i="3"/>
  <c r="T886" i="3" s="1"/>
  <c r="Q887" i="3"/>
  <c r="R887" i="3"/>
  <c r="T887" i="3" s="1"/>
  <c r="Q888" i="3"/>
  <c r="R888" i="3"/>
  <c r="T888" i="3" s="1"/>
  <c r="Q889" i="3"/>
  <c r="R889" i="3"/>
  <c r="T889" i="3" s="1"/>
  <c r="Q890" i="3"/>
  <c r="R890" i="3"/>
  <c r="T890" i="3" s="1"/>
  <c r="Q891" i="3"/>
  <c r="R891" i="3"/>
  <c r="T891" i="3" s="1"/>
  <c r="Q892" i="3"/>
  <c r="R892" i="3"/>
  <c r="T892" i="3" s="1"/>
  <c r="Q893" i="3"/>
  <c r="R893" i="3"/>
  <c r="T893" i="3" s="1"/>
  <c r="Q894" i="3"/>
  <c r="R894" i="3"/>
  <c r="T894" i="3" s="1"/>
  <c r="Q895" i="3"/>
  <c r="R895" i="3"/>
  <c r="T895" i="3" s="1"/>
  <c r="Q896" i="3"/>
  <c r="R896" i="3"/>
  <c r="T896" i="3" s="1"/>
  <c r="Q897" i="3"/>
  <c r="R897" i="3"/>
  <c r="T897" i="3" s="1"/>
  <c r="Q898" i="3"/>
  <c r="R898" i="3"/>
  <c r="T898" i="3" s="1"/>
  <c r="Q899" i="3"/>
  <c r="R899" i="3"/>
  <c r="T899" i="3" s="1"/>
  <c r="Q900" i="3"/>
  <c r="R900" i="3"/>
  <c r="T900" i="3" s="1"/>
  <c r="Q901" i="3"/>
  <c r="R901" i="3"/>
  <c r="T901" i="3" s="1"/>
  <c r="Q902" i="3"/>
  <c r="R902" i="3"/>
  <c r="T902" i="3" s="1"/>
  <c r="Q903" i="3"/>
  <c r="R903" i="3"/>
  <c r="T903" i="3" s="1"/>
  <c r="Q904" i="3"/>
  <c r="R904" i="3"/>
  <c r="T904" i="3" s="1"/>
  <c r="Q905" i="3"/>
  <c r="R905" i="3"/>
  <c r="T905" i="3" s="1"/>
  <c r="Q906" i="3"/>
  <c r="R906" i="3"/>
  <c r="T906" i="3" s="1"/>
  <c r="Q907" i="3"/>
  <c r="R907" i="3"/>
  <c r="T907" i="3" s="1"/>
  <c r="Q908" i="3"/>
  <c r="R908" i="3"/>
  <c r="T908" i="3" s="1"/>
  <c r="Q909" i="3"/>
  <c r="R909" i="3"/>
  <c r="T909" i="3" s="1"/>
  <c r="Q910" i="3"/>
  <c r="R910" i="3"/>
  <c r="T910" i="3" s="1"/>
  <c r="Q911" i="3"/>
  <c r="R911" i="3"/>
  <c r="T911" i="3" s="1"/>
  <c r="Q912" i="3"/>
  <c r="R912" i="3"/>
  <c r="T912" i="3" s="1"/>
  <c r="Q913" i="3"/>
  <c r="R913" i="3"/>
  <c r="T913" i="3" s="1"/>
  <c r="Q914" i="3"/>
  <c r="R914" i="3"/>
  <c r="T914" i="3" s="1"/>
  <c r="Q915" i="3"/>
  <c r="R915" i="3"/>
  <c r="T915" i="3" s="1"/>
  <c r="Q916" i="3"/>
  <c r="R916" i="3"/>
  <c r="T916" i="3" s="1"/>
  <c r="Q917" i="3"/>
  <c r="R917" i="3"/>
  <c r="T917" i="3" s="1"/>
  <c r="Q918" i="3"/>
  <c r="R918" i="3"/>
  <c r="T918" i="3" s="1"/>
  <c r="Q919" i="3"/>
  <c r="R919" i="3"/>
  <c r="T919" i="3" s="1"/>
  <c r="Q920" i="3"/>
  <c r="R920" i="3"/>
  <c r="T920" i="3" s="1"/>
  <c r="Q921" i="3"/>
  <c r="R921" i="3"/>
  <c r="T921" i="3" s="1"/>
  <c r="Q922" i="3"/>
  <c r="R922" i="3"/>
  <c r="T922" i="3" s="1"/>
  <c r="Q923" i="3"/>
  <c r="R923" i="3"/>
  <c r="T923" i="3" s="1"/>
  <c r="Q924" i="3"/>
  <c r="R924" i="3"/>
  <c r="T924" i="3" s="1"/>
  <c r="Q925" i="3"/>
  <c r="R925" i="3"/>
  <c r="T925" i="3" s="1"/>
  <c r="Q926" i="3"/>
  <c r="R926" i="3"/>
  <c r="T926" i="3" s="1"/>
  <c r="Q927" i="3"/>
  <c r="R927" i="3"/>
  <c r="T927" i="3" s="1"/>
  <c r="Q928" i="3"/>
  <c r="R928" i="3"/>
  <c r="T928" i="3" s="1"/>
  <c r="Q929" i="3"/>
  <c r="R929" i="3"/>
  <c r="T929" i="3" s="1"/>
  <c r="Q930" i="3"/>
  <c r="R930" i="3"/>
  <c r="T930" i="3" s="1"/>
  <c r="Q931" i="3"/>
  <c r="R931" i="3"/>
  <c r="T931" i="3" s="1"/>
  <c r="Q932" i="3"/>
  <c r="R932" i="3"/>
  <c r="T932" i="3" s="1"/>
  <c r="Q933" i="3"/>
  <c r="R933" i="3"/>
  <c r="T933" i="3" s="1"/>
  <c r="Q934" i="3"/>
  <c r="R934" i="3"/>
  <c r="T934" i="3" s="1"/>
  <c r="Q935" i="3"/>
  <c r="R935" i="3"/>
  <c r="T935" i="3" s="1"/>
  <c r="Q936" i="3"/>
  <c r="R936" i="3"/>
  <c r="T936" i="3" s="1"/>
  <c r="Q937" i="3"/>
  <c r="R937" i="3"/>
  <c r="T937" i="3" s="1"/>
  <c r="Q938" i="3"/>
  <c r="R938" i="3"/>
  <c r="T938" i="3" s="1"/>
  <c r="Q939" i="3"/>
  <c r="R939" i="3"/>
  <c r="T939" i="3" s="1"/>
  <c r="Q940" i="3"/>
  <c r="R940" i="3"/>
  <c r="T940" i="3" s="1"/>
  <c r="Q941" i="3"/>
  <c r="R941" i="3"/>
  <c r="T941" i="3" s="1"/>
  <c r="Q942" i="3"/>
  <c r="R942" i="3"/>
  <c r="T942" i="3" s="1"/>
  <c r="Q943" i="3"/>
  <c r="R943" i="3"/>
  <c r="T943" i="3" s="1"/>
  <c r="Q944" i="3"/>
  <c r="R944" i="3"/>
  <c r="T944" i="3" s="1"/>
  <c r="Q945" i="3"/>
  <c r="R945" i="3"/>
  <c r="T945" i="3" s="1"/>
  <c r="Q946" i="3"/>
  <c r="R946" i="3"/>
  <c r="T946" i="3" s="1"/>
  <c r="Q947" i="3"/>
  <c r="R947" i="3"/>
  <c r="T947" i="3" s="1"/>
  <c r="Q948" i="3"/>
  <c r="R948" i="3"/>
  <c r="T948" i="3" s="1"/>
  <c r="Q949" i="3"/>
  <c r="R949" i="3"/>
  <c r="T949" i="3" s="1"/>
  <c r="Q950" i="3"/>
  <c r="R950" i="3"/>
  <c r="T950" i="3" s="1"/>
  <c r="Q951" i="3"/>
  <c r="R951" i="3"/>
  <c r="T951" i="3" s="1"/>
  <c r="Q952" i="3"/>
  <c r="R952" i="3"/>
  <c r="T952" i="3" s="1"/>
  <c r="Q953" i="3"/>
  <c r="R953" i="3"/>
  <c r="T953" i="3" s="1"/>
  <c r="Q954" i="3"/>
  <c r="R954" i="3"/>
  <c r="T954" i="3" s="1"/>
  <c r="Q955" i="3"/>
  <c r="R955" i="3"/>
  <c r="T955" i="3" s="1"/>
  <c r="Q956" i="3"/>
  <c r="R956" i="3"/>
  <c r="T956" i="3" s="1"/>
  <c r="Q957" i="3"/>
  <c r="R957" i="3"/>
  <c r="T957" i="3" s="1"/>
  <c r="Q958" i="3"/>
  <c r="R958" i="3"/>
  <c r="T958" i="3" s="1"/>
  <c r="Q959" i="3"/>
  <c r="R959" i="3"/>
  <c r="T959" i="3" s="1"/>
  <c r="Q960" i="3"/>
  <c r="R960" i="3"/>
  <c r="T960" i="3" s="1"/>
  <c r="Q961" i="3"/>
  <c r="R961" i="3"/>
  <c r="T961" i="3" s="1"/>
  <c r="Q962" i="3"/>
  <c r="R962" i="3"/>
  <c r="T962" i="3" s="1"/>
  <c r="Q963" i="3"/>
  <c r="R963" i="3"/>
  <c r="T963" i="3" s="1"/>
  <c r="Q964" i="3"/>
  <c r="R964" i="3"/>
  <c r="T964" i="3" s="1"/>
  <c r="Q965" i="3"/>
  <c r="R965" i="3"/>
  <c r="T965" i="3" s="1"/>
  <c r="Q966" i="3"/>
  <c r="R966" i="3"/>
  <c r="T966" i="3" s="1"/>
  <c r="Q967" i="3"/>
  <c r="R967" i="3"/>
  <c r="T967" i="3" s="1"/>
  <c r="Q968" i="3"/>
  <c r="R968" i="3"/>
  <c r="T968" i="3" s="1"/>
  <c r="Q969" i="3"/>
  <c r="R969" i="3"/>
  <c r="T969" i="3" s="1"/>
  <c r="Q970" i="3"/>
  <c r="R970" i="3"/>
  <c r="T970" i="3" s="1"/>
  <c r="Q971" i="3"/>
  <c r="R971" i="3"/>
  <c r="T971" i="3" s="1"/>
  <c r="Q972" i="3"/>
  <c r="R972" i="3"/>
  <c r="T972" i="3" s="1"/>
  <c r="Q973" i="3"/>
  <c r="R973" i="3"/>
  <c r="T973" i="3" s="1"/>
  <c r="Q974" i="3"/>
  <c r="R974" i="3"/>
  <c r="T974" i="3" s="1"/>
  <c r="Q975" i="3"/>
  <c r="R975" i="3"/>
  <c r="T975" i="3" s="1"/>
  <c r="Q976" i="3"/>
  <c r="R976" i="3"/>
  <c r="T976" i="3" s="1"/>
  <c r="Q977" i="3"/>
  <c r="R977" i="3"/>
  <c r="T977" i="3" s="1"/>
  <c r="Q978" i="3"/>
  <c r="R978" i="3"/>
  <c r="T978" i="3" s="1"/>
  <c r="Q979" i="3"/>
  <c r="R979" i="3"/>
  <c r="T979" i="3" s="1"/>
  <c r="Q980" i="3"/>
  <c r="R980" i="3"/>
  <c r="T980" i="3" s="1"/>
  <c r="Q981" i="3"/>
  <c r="R981" i="3"/>
  <c r="T981" i="3" s="1"/>
  <c r="Q982" i="3"/>
  <c r="R982" i="3"/>
  <c r="T982" i="3" s="1"/>
  <c r="Q983" i="3"/>
  <c r="R983" i="3"/>
  <c r="T983" i="3" s="1"/>
  <c r="Q984" i="3"/>
  <c r="R984" i="3"/>
  <c r="T984" i="3" s="1"/>
  <c r="Q985" i="3"/>
  <c r="R985" i="3"/>
  <c r="T985" i="3" s="1"/>
  <c r="Q986" i="3"/>
  <c r="R986" i="3"/>
  <c r="T986" i="3" s="1"/>
  <c r="Q987" i="3"/>
  <c r="R987" i="3"/>
  <c r="T987" i="3" s="1"/>
  <c r="Q988" i="3"/>
  <c r="R988" i="3"/>
  <c r="T988" i="3" s="1"/>
  <c r="Q989" i="3"/>
  <c r="R989" i="3"/>
  <c r="T989" i="3" s="1"/>
  <c r="Q990" i="3"/>
  <c r="R990" i="3"/>
  <c r="T990" i="3" s="1"/>
  <c r="Q991" i="3"/>
  <c r="R991" i="3"/>
  <c r="T991" i="3" s="1"/>
  <c r="Q992" i="3"/>
  <c r="R992" i="3"/>
  <c r="T992" i="3" s="1"/>
  <c r="Q993" i="3"/>
  <c r="R993" i="3"/>
  <c r="T993" i="3" s="1"/>
  <c r="Q994" i="3"/>
  <c r="R994" i="3"/>
  <c r="T994" i="3" s="1"/>
  <c r="Q995" i="3"/>
  <c r="R995" i="3"/>
  <c r="T995" i="3" s="1"/>
  <c r="Q996" i="3"/>
  <c r="R996" i="3"/>
  <c r="T996" i="3" s="1"/>
  <c r="Q997" i="3"/>
  <c r="R997" i="3"/>
  <c r="T997" i="3" s="1"/>
  <c r="Q998" i="3"/>
  <c r="R998" i="3"/>
  <c r="T998" i="3" s="1"/>
  <c r="Q999" i="3"/>
  <c r="R999" i="3"/>
  <c r="T999" i="3" s="1"/>
  <c r="Q1000" i="3"/>
  <c r="R1000" i="3"/>
  <c r="T1000" i="3" s="1"/>
  <c r="Q706" i="3"/>
  <c r="R706" i="3"/>
  <c r="T706" i="3" s="1"/>
  <c r="X708" i="3" l="1"/>
  <c r="L708" i="3"/>
  <c r="AB708" i="3"/>
  <c r="U708" i="3"/>
  <c r="Z708" i="3"/>
  <c r="V708" i="3"/>
  <c r="S708" i="3"/>
  <c r="AC708" i="3" s="1"/>
  <c r="W708" i="3"/>
  <c r="L698" i="3" l="1"/>
  <c r="L699" i="3"/>
  <c r="R701" i="3" l="1"/>
  <c r="T701" i="3" s="1"/>
  <c r="R702" i="3"/>
  <c r="T702" i="3" s="1"/>
  <c r="R703" i="3"/>
  <c r="T703" i="3" s="1"/>
  <c r="R704" i="3"/>
  <c r="T704" i="3" s="1"/>
  <c r="R705" i="3"/>
  <c r="T705" i="3" s="1"/>
  <c r="Q701" i="3"/>
  <c r="Q702" i="3"/>
  <c r="Q703" i="3"/>
  <c r="Q704" i="3"/>
  <c r="Q705" i="3"/>
  <c r="Q700" i="3" l="1"/>
  <c r="R700" i="3"/>
  <c r="T700" i="3" s="1"/>
  <c r="Q699" i="3"/>
  <c r="R699" i="3"/>
  <c r="T699" i="3" s="1"/>
  <c r="L6" i="3" l="1"/>
  <c r="L3" i="3"/>
  <c r="L4" i="3"/>
  <c r="L7" i="3"/>
  <c r="L8" i="3"/>
  <c r="L9" i="3"/>
  <c r="L10" i="3"/>
  <c r="L11" i="3"/>
  <c r="L12" i="3"/>
  <c r="L13" i="3"/>
  <c r="L14" i="3"/>
  <c r="L15" i="3"/>
  <c r="L16" i="3"/>
  <c r="L17" i="3"/>
  <c r="L18" i="3"/>
  <c r="L20" i="3"/>
  <c r="L21" i="3"/>
  <c r="L19" i="3"/>
  <c r="L22" i="3"/>
  <c r="L23" i="3"/>
  <c r="L25" i="3"/>
  <c r="L24" i="3"/>
  <c r="L26" i="3"/>
  <c r="L27" i="3"/>
  <c r="L28" i="3"/>
  <c r="L31" i="3"/>
  <c r="L29" i="3"/>
  <c r="L30" i="3"/>
  <c r="L34" i="3"/>
  <c r="L32" i="3"/>
  <c r="L35" i="3"/>
  <c r="L33" i="3"/>
  <c r="L36" i="3"/>
  <c r="L37" i="3"/>
  <c r="L38" i="3"/>
  <c r="L40" i="3"/>
  <c r="L39" i="3"/>
  <c r="L41" i="3"/>
  <c r="L42" i="3"/>
  <c r="L43" i="3"/>
  <c r="L44" i="3"/>
  <c r="L45" i="3"/>
  <c r="L49" i="3"/>
  <c r="L50" i="3"/>
  <c r="L51" i="3"/>
  <c r="L46" i="3"/>
  <c r="L47" i="3"/>
  <c r="L48" i="3"/>
  <c r="L52" i="3"/>
  <c r="L53" i="3"/>
  <c r="L54" i="3"/>
  <c r="L55" i="3"/>
  <c r="L56" i="3"/>
  <c r="L57" i="3"/>
  <c r="L58" i="3"/>
  <c r="L59" i="3"/>
  <c r="L60" i="3"/>
  <c r="L62" i="3"/>
  <c r="L63" i="3"/>
  <c r="L61" i="3"/>
  <c r="L66" i="3"/>
  <c r="L64" i="3"/>
  <c r="L65" i="3"/>
  <c r="L67" i="3"/>
  <c r="L68" i="3"/>
  <c r="L69" i="3"/>
  <c r="L70" i="3"/>
  <c r="L71" i="3"/>
  <c r="L75" i="3"/>
  <c r="L76" i="3"/>
  <c r="L72" i="3"/>
  <c r="L73" i="3"/>
  <c r="L74" i="3"/>
  <c r="L77" i="3"/>
  <c r="L78" i="3"/>
  <c r="L79" i="3"/>
  <c r="L82" i="3"/>
  <c r="L84" i="3"/>
  <c r="L83" i="3"/>
  <c r="L80" i="3"/>
  <c r="L81" i="3"/>
  <c r="L85" i="3"/>
  <c r="L87" i="3"/>
  <c r="L89" i="3"/>
  <c r="L86" i="3"/>
  <c r="L88" i="3"/>
  <c r="L95" i="3"/>
  <c r="L91" i="3"/>
  <c r="L94" i="3"/>
  <c r="L90" i="3"/>
  <c r="L92" i="3"/>
  <c r="L93" i="3"/>
  <c r="L98" i="3"/>
  <c r="L96" i="3"/>
  <c r="L97" i="3"/>
  <c r="L99" i="3"/>
  <c r="L100" i="3"/>
  <c r="L101" i="3"/>
  <c r="L102" i="3"/>
  <c r="L103" i="3"/>
  <c r="L105" i="3"/>
  <c r="L104" i="3"/>
  <c r="L106" i="3"/>
  <c r="L107" i="3"/>
  <c r="L112" i="3"/>
  <c r="L113" i="3"/>
  <c r="L108" i="3"/>
  <c r="L109" i="3"/>
  <c r="L110" i="3"/>
  <c r="L111" i="3"/>
  <c r="L117" i="3"/>
  <c r="L118" i="3"/>
  <c r="L119" i="3"/>
  <c r="L126" i="3"/>
  <c r="L127" i="3"/>
  <c r="L115" i="3"/>
  <c r="L120" i="3"/>
  <c r="L121" i="3"/>
  <c r="L128" i="3"/>
  <c r="L123" i="3"/>
  <c r="L116" i="3"/>
  <c r="L122" i="3"/>
  <c r="L124" i="3"/>
  <c r="L125" i="3"/>
  <c r="L114" i="3"/>
  <c r="L132" i="3"/>
  <c r="L133" i="3"/>
  <c r="L137" i="3"/>
  <c r="L138" i="3"/>
  <c r="L136" i="3"/>
  <c r="L134" i="3"/>
  <c r="L135" i="3"/>
  <c r="L129" i="3"/>
  <c r="L130" i="3"/>
  <c r="L131" i="3"/>
  <c r="L144" i="3"/>
  <c r="L145" i="3"/>
  <c r="L146" i="3"/>
  <c r="L147" i="3"/>
  <c r="L143" i="3"/>
  <c r="L141" i="3"/>
  <c r="L142" i="3"/>
  <c r="L140" i="3"/>
  <c r="L139" i="3"/>
  <c r="L154" i="3"/>
  <c r="L155" i="3"/>
  <c r="L148" i="3"/>
  <c r="L149" i="3"/>
  <c r="L150" i="3"/>
  <c r="L152" i="3"/>
  <c r="L153" i="3"/>
  <c r="L151" i="3"/>
  <c r="L165" i="3"/>
  <c r="L166" i="3"/>
  <c r="L158" i="3"/>
  <c r="L160" i="3"/>
  <c r="L161" i="3"/>
  <c r="L164" i="3"/>
  <c r="L162" i="3"/>
  <c r="L163" i="3"/>
  <c r="L156" i="3"/>
  <c r="L157" i="3"/>
  <c r="L159" i="3"/>
  <c r="L179" i="3"/>
  <c r="L180" i="3"/>
  <c r="L181" i="3"/>
  <c r="L182" i="3"/>
  <c r="L169" i="3"/>
  <c r="L170" i="3"/>
  <c r="L171" i="3"/>
  <c r="L172" i="3"/>
  <c r="L173" i="3"/>
  <c r="L174" i="3"/>
  <c r="L175" i="3"/>
  <c r="L177" i="3"/>
  <c r="L178" i="3"/>
  <c r="L176" i="3"/>
  <c r="L167" i="3"/>
  <c r="L168" i="3"/>
  <c r="L193" i="3"/>
  <c r="L194" i="3"/>
  <c r="L186" i="3"/>
  <c r="L187" i="3"/>
  <c r="L188" i="3"/>
  <c r="L189" i="3"/>
  <c r="L190" i="3"/>
  <c r="L191" i="3"/>
  <c r="L192" i="3"/>
  <c r="L185" i="3"/>
  <c r="L183" i="3"/>
  <c r="L184" i="3"/>
  <c r="L195" i="3"/>
  <c r="L196" i="3"/>
  <c r="L201" i="3"/>
  <c r="L199" i="3"/>
  <c r="L200" i="3"/>
  <c r="L202" i="3"/>
  <c r="L203" i="3"/>
  <c r="L197" i="3"/>
  <c r="L198" i="3"/>
  <c r="L205" i="3"/>
  <c r="L204" i="3"/>
  <c r="L206" i="3"/>
  <c r="L207" i="3"/>
  <c r="L210" i="3"/>
  <c r="L211" i="3"/>
  <c r="L212" i="3"/>
  <c r="L209" i="3"/>
  <c r="L208" i="3"/>
  <c r="L216" i="3"/>
  <c r="L213" i="3"/>
  <c r="L214" i="3"/>
  <c r="L215" i="3"/>
  <c r="L219" i="3"/>
  <c r="L220" i="3"/>
  <c r="L217" i="3"/>
  <c r="L218" i="3"/>
  <c r="L222" i="3"/>
  <c r="L221" i="3"/>
  <c r="L223" i="3"/>
  <c r="L227" i="3"/>
  <c r="L228" i="3"/>
  <c r="L224" i="3"/>
  <c r="L225" i="3"/>
  <c r="L226" i="3"/>
  <c r="L232" i="3"/>
  <c r="L233" i="3"/>
  <c r="L229" i="3"/>
  <c r="L231" i="3"/>
  <c r="L230" i="3"/>
  <c r="L234" i="3"/>
  <c r="L235" i="3"/>
  <c r="L236" i="3"/>
  <c r="L237" i="3"/>
  <c r="L240" i="3"/>
  <c r="L241" i="3"/>
  <c r="L242" i="3"/>
  <c r="L239" i="3"/>
  <c r="L238" i="3"/>
  <c r="L244" i="3"/>
  <c r="L245" i="3"/>
  <c r="L243" i="3"/>
  <c r="L246" i="3"/>
  <c r="L247" i="3"/>
  <c r="L248" i="3"/>
  <c r="L250" i="3"/>
  <c r="L251" i="3"/>
  <c r="L249" i="3"/>
  <c r="L252" i="3"/>
  <c r="L253" i="3"/>
  <c r="L257" i="3"/>
  <c r="L258" i="3"/>
  <c r="L259" i="3"/>
  <c r="L260" i="3"/>
  <c r="L261" i="3"/>
  <c r="L255" i="3"/>
  <c r="L256" i="3"/>
  <c r="L254" i="3"/>
  <c r="L264" i="3"/>
  <c r="L263" i="3"/>
  <c r="L262" i="3"/>
  <c r="L269" i="3"/>
  <c r="L267" i="3"/>
  <c r="L268" i="3"/>
  <c r="L270" i="3"/>
  <c r="L265" i="3"/>
  <c r="L266" i="3"/>
  <c r="L272" i="3"/>
  <c r="L273" i="3"/>
  <c r="L274" i="3"/>
  <c r="L276" i="3"/>
  <c r="L275" i="3"/>
  <c r="L271" i="3"/>
  <c r="L280" i="3"/>
  <c r="L281" i="3"/>
  <c r="L282" i="3"/>
  <c r="L283" i="3"/>
  <c r="L278" i="3"/>
  <c r="L279" i="3"/>
  <c r="L277" i="3"/>
  <c r="L289" i="3"/>
  <c r="L284" i="3"/>
  <c r="L285" i="3"/>
  <c r="L286" i="3"/>
  <c r="L287" i="3"/>
  <c r="L288" i="3"/>
  <c r="L290" i="3"/>
  <c r="L298" i="3"/>
  <c r="L299" i="3"/>
  <c r="L292" i="3"/>
  <c r="L293" i="3"/>
  <c r="L294" i="3"/>
  <c r="L295" i="3"/>
  <c r="L296" i="3"/>
  <c r="L297" i="3"/>
  <c r="L291" i="3"/>
  <c r="L305" i="3"/>
  <c r="L306" i="3"/>
  <c r="L300" i="3"/>
  <c r="L301" i="3"/>
  <c r="L302" i="3"/>
  <c r="L304" i="3"/>
  <c r="L303" i="3"/>
  <c r="L307" i="3"/>
  <c r="L308" i="3"/>
  <c r="L310" i="3"/>
  <c r="L311" i="3"/>
  <c r="L312" i="3"/>
  <c r="L313" i="3"/>
  <c r="L314" i="3"/>
  <c r="L317" i="3"/>
  <c r="L315" i="3"/>
  <c r="L309" i="3"/>
  <c r="L316" i="3"/>
  <c r="L318" i="3"/>
  <c r="L320" i="3"/>
  <c r="L321" i="3"/>
  <c r="L322" i="3"/>
  <c r="L323" i="3"/>
  <c r="L326" i="3"/>
  <c r="L327" i="3"/>
  <c r="L319" i="3"/>
  <c r="L324" i="3"/>
  <c r="L325" i="3"/>
  <c r="L330" i="3"/>
  <c r="L331" i="3"/>
  <c r="L332" i="3"/>
  <c r="L335" i="3"/>
  <c r="L328" i="3"/>
  <c r="L329" i="3"/>
  <c r="L336" i="3"/>
  <c r="L333" i="3"/>
  <c r="L334" i="3"/>
  <c r="L338" i="3"/>
  <c r="L339" i="3"/>
  <c r="L340" i="3"/>
  <c r="L341" i="3"/>
  <c r="L342" i="3"/>
  <c r="L337" i="3"/>
  <c r="L343" i="3"/>
  <c r="L344" i="3"/>
  <c r="L345" i="3"/>
  <c r="L346" i="3"/>
  <c r="L347" i="3"/>
  <c r="L349" i="3"/>
  <c r="L348" i="3"/>
  <c r="L350" i="3"/>
  <c r="L351" i="3"/>
  <c r="L355" i="3"/>
  <c r="L356" i="3"/>
  <c r="L353" i="3"/>
  <c r="L357" i="3"/>
  <c r="L352" i="3"/>
  <c r="L354" i="3"/>
  <c r="L358" i="3"/>
  <c r="L363" i="3"/>
  <c r="L359" i="3"/>
  <c r="L364" i="3"/>
  <c r="L362" i="3"/>
  <c r="L360" i="3"/>
  <c r="L361" i="3"/>
  <c r="L373" i="3"/>
  <c r="L374" i="3"/>
  <c r="L370" i="3"/>
  <c r="L371" i="3"/>
  <c r="L372" i="3"/>
  <c r="L365" i="3"/>
  <c r="L366" i="3"/>
  <c r="L367" i="3"/>
  <c r="L368" i="3"/>
  <c r="L369" i="3"/>
  <c r="L375" i="3"/>
  <c r="L380" i="3"/>
  <c r="L377" i="3"/>
  <c r="L378" i="3"/>
  <c r="L379" i="3"/>
  <c r="L376" i="3"/>
  <c r="L393" i="3"/>
  <c r="L391" i="3"/>
  <c r="L392" i="3"/>
  <c r="L381" i="3"/>
  <c r="L382" i="3"/>
  <c r="L384" i="3"/>
  <c r="L385" i="3"/>
  <c r="L386" i="3"/>
  <c r="L387" i="3"/>
  <c r="L388" i="3"/>
  <c r="L389" i="3"/>
  <c r="L390" i="3"/>
  <c r="L383" i="3"/>
  <c r="L394" i="3"/>
  <c r="L404" i="3"/>
  <c r="L396" i="3"/>
  <c r="L405" i="3"/>
  <c r="L398" i="3"/>
  <c r="L399" i="3"/>
  <c r="L397" i="3"/>
  <c r="L400" i="3"/>
  <c r="L401" i="3"/>
  <c r="L402" i="3"/>
  <c r="L395" i="3"/>
  <c r="L403" i="3"/>
  <c r="L406" i="3"/>
  <c r="L408" i="3"/>
  <c r="L410" i="3"/>
  <c r="L411" i="3"/>
  <c r="L412" i="3"/>
  <c r="L409" i="3"/>
  <c r="L413" i="3"/>
  <c r="L407" i="3"/>
  <c r="L414" i="3"/>
  <c r="L415" i="3"/>
  <c r="L419" i="3"/>
  <c r="L420" i="3"/>
  <c r="L421" i="3"/>
  <c r="L416" i="3"/>
  <c r="L417" i="3"/>
  <c r="L418" i="3"/>
  <c r="L428" i="3"/>
  <c r="L424" i="3"/>
  <c r="L425" i="3"/>
  <c r="L426" i="3"/>
  <c r="L427" i="3"/>
  <c r="L422" i="3"/>
  <c r="L423" i="3"/>
  <c r="L435" i="3"/>
  <c r="L436" i="3"/>
  <c r="L437" i="3"/>
  <c r="L432" i="3"/>
  <c r="L433" i="3"/>
  <c r="L434" i="3"/>
  <c r="L431" i="3"/>
  <c r="L438" i="3"/>
  <c r="L429" i="3"/>
  <c r="L430" i="3"/>
  <c r="L444" i="3"/>
  <c r="L450" i="3"/>
  <c r="L442" i="3"/>
  <c r="L443" i="3"/>
  <c r="L451" i="3"/>
  <c r="L449" i="3"/>
  <c r="L439" i="3"/>
  <c r="L440" i="3"/>
  <c r="L446" i="3"/>
  <c r="L447" i="3"/>
  <c r="L448" i="3"/>
  <c r="L445" i="3"/>
  <c r="L441" i="3"/>
  <c r="L452" i="3"/>
  <c r="L455" i="3"/>
  <c r="L457" i="3"/>
  <c r="L454" i="3"/>
  <c r="L462" i="3"/>
  <c r="L458" i="3"/>
  <c r="L456" i="3"/>
  <c r="L459" i="3"/>
  <c r="L460" i="3"/>
  <c r="L453" i="3"/>
  <c r="L461" i="3"/>
  <c r="L463" i="3"/>
  <c r="L464" i="3"/>
  <c r="L465" i="3"/>
  <c r="L466" i="3"/>
  <c r="L471" i="3"/>
  <c r="L468" i="3"/>
  <c r="L469" i="3"/>
  <c r="L470" i="3"/>
  <c r="L467" i="3"/>
  <c r="L474" i="3"/>
  <c r="L472" i="3"/>
  <c r="L473" i="3"/>
  <c r="L479" i="3"/>
  <c r="L476" i="3"/>
  <c r="L475" i="3"/>
  <c r="L477" i="3"/>
  <c r="L478" i="3"/>
  <c r="L481" i="3"/>
  <c r="L482" i="3"/>
  <c r="L483" i="3"/>
  <c r="L484" i="3"/>
  <c r="L480" i="3"/>
  <c r="L485" i="3"/>
  <c r="L486" i="3"/>
  <c r="L487" i="3"/>
  <c r="L496" i="3"/>
  <c r="L489" i="3"/>
  <c r="L490" i="3"/>
  <c r="L491" i="3"/>
  <c r="L492" i="3"/>
  <c r="L493" i="3"/>
  <c r="L494" i="3"/>
  <c r="L495" i="3"/>
  <c r="L488" i="3"/>
  <c r="L498" i="3"/>
  <c r="L499" i="3"/>
  <c r="L497" i="3"/>
  <c r="L500" i="3"/>
  <c r="L505" i="3"/>
  <c r="L508" i="3"/>
  <c r="L506" i="3"/>
  <c r="L503" i="3"/>
  <c r="L504" i="3"/>
  <c r="L501" i="3"/>
  <c r="L502" i="3"/>
  <c r="L507" i="3"/>
  <c r="L509" i="3"/>
  <c r="L514" i="3"/>
  <c r="L510" i="3"/>
  <c r="L511" i="3"/>
  <c r="L513" i="3"/>
  <c r="L515" i="3"/>
  <c r="L512" i="3"/>
  <c r="L516" i="3"/>
  <c r="L521" i="3"/>
  <c r="L517" i="3"/>
  <c r="L518" i="3"/>
  <c r="L519" i="3"/>
  <c r="L522" i="3"/>
  <c r="L523" i="3"/>
  <c r="L524" i="3"/>
  <c r="L520" i="3"/>
  <c r="L527" i="3"/>
  <c r="L525" i="3"/>
  <c r="L526" i="3"/>
  <c r="L528" i="3"/>
  <c r="L529" i="3"/>
  <c r="L531" i="3"/>
  <c r="L530" i="3"/>
  <c r="L533" i="3"/>
  <c r="L532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52" i="3"/>
  <c r="L553" i="3"/>
  <c r="L558" i="3"/>
  <c r="L561" i="3"/>
  <c r="L562" i="3"/>
  <c r="L563" i="3"/>
  <c r="L566" i="3"/>
  <c r="L567" i="3"/>
  <c r="L570" i="3"/>
  <c r="L573" i="3"/>
  <c r="L574" i="3"/>
  <c r="L576" i="3"/>
  <c r="L580" i="3"/>
  <c r="L579" i="3"/>
  <c r="L583" i="3"/>
  <c r="L582" i="3"/>
  <c r="L584" i="3"/>
  <c r="L587" i="3"/>
  <c r="L588" i="3"/>
  <c r="L589" i="3"/>
  <c r="L590" i="3"/>
  <c r="L591" i="3"/>
  <c r="L592" i="3"/>
  <c r="L593" i="3"/>
  <c r="L596" i="3"/>
  <c r="L597" i="3"/>
  <c r="L598" i="3"/>
  <c r="L599" i="3"/>
  <c r="L600" i="3"/>
  <c r="L604" i="3"/>
  <c r="L605" i="3"/>
  <c r="L606" i="3"/>
  <c r="L607" i="3"/>
  <c r="L608" i="3"/>
  <c r="L611" i="3"/>
  <c r="L612" i="3"/>
  <c r="L613" i="3"/>
  <c r="L614" i="3"/>
  <c r="L616" i="3"/>
  <c r="L615" i="3"/>
  <c r="L619" i="3"/>
  <c r="L622" i="3"/>
  <c r="L625" i="3"/>
  <c r="L630" i="3"/>
  <c r="L631" i="3"/>
  <c r="L633" i="3"/>
  <c r="L632" i="3"/>
  <c r="L640" i="3"/>
  <c r="L642" i="3"/>
  <c r="L653" i="3"/>
  <c r="L654" i="3"/>
  <c r="L655" i="3"/>
  <c r="L656" i="3"/>
  <c r="L658" i="3"/>
  <c r="L659" i="3"/>
  <c r="L660" i="3"/>
  <c r="L661" i="3"/>
  <c r="L662" i="3"/>
  <c r="L663" i="3"/>
  <c r="L664" i="3"/>
  <c r="L665" i="3"/>
  <c r="L675" i="3"/>
  <c r="L680" i="3"/>
  <c r="L681" i="3"/>
  <c r="L682" i="3"/>
  <c r="L685" i="3"/>
  <c r="L686" i="3"/>
  <c r="L687" i="3"/>
  <c r="L688" i="3"/>
  <c r="L689" i="3"/>
  <c r="L691" i="3"/>
  <c r="L692" i="3"/>
  <c r="L693" i="3"/>
  <c r="L734" i="3"/>
  <c r="L735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5" i="3"/>
  <c r="Q696" i="3" l="1"/>
  <c r="R696" i="3"/>
  <c r="Q697" i="3"/>
  <c r="R697" i="3"/>
  <c r="Q698" i="3"/>
  <c r="R698" i="3"/>
  <c r="R695" i="3" l="1"/>
  <c r="T695" i="3" s="1"/>
  <c r="Q695" i="3"/>
  <c r="V695" i="3"/>
  <c r="H695" i="3"/>
  <c r="X695" i="3" s="1"/>
  <c r="R694" i="3"/>
  <c r="T694" i="3" s="1"/>
  <c r="Q694" i="3"/>
  <c r="V694" i="3"/>
  <c r="H694" i="3"/>
  <c r="X694" i="3" l="1"/>
  <c r="Z694" i="3"/>
  <c r="AB694" i="3"/>
  <c r="Z695" i="3"/>
  <c r="AB695" i="3"/>
  <c r="U694" i="3"/>
  <c r="L694" i="3"/>
  <c r="U695" i="3"/>
  <c r="L695" i="3"/>
  <c r="W694" i="3"/>
  <c r="R693" i="3"/>
  <c r="T693" i="3" s="1"/>
  <c r="Q693" i="3"/>
  <c r="R692" i="3"/>
  <c r="T692" i="3" s="1"/>
  <c r="Q692" i="3"/>
  <c r="R691" i="3"/>
  <c r="T691" i="3" s="1"/>
  <c r="Q691" i="3"/>
  <c r="R689" i="3"/>
  <c r="T689" i="3" s="1"/>
  <c r="Q689" i="3"/>
  <c r="R688" i="3"/>
  <c r="T688" i="3" s="1"/>
  <c r="Q688" i="3"/>
  <c r="R687" i="3"/>
  <c r="T687" i="3" s="1"/>
  <c r="Q687" i="3"/>
  <c r="R686" i="3"/>
  <c r="T686" i="3" s="1"/>
  <c r="Q686" i="3"/>
  <c r="R685" i="3"/>
  <c r="T685" i="3" s="1"/>
  <c r="Q685" i="3"/>
  <c r="H691" i="3"/>
  <c r="V691" i="3"/>
  <c r="H692" i="3"/>
  <c r="W692" i="3"/>
  <c r="H693" i="3"/>
  <c r="W693" i="3"/>
  <c r="H689" i="3"/>
  <c r="H688" i="3"/>
  <c r="H687" i="3"/>
  <c r="H686" i="3"/>
  <c r="H685" i="3"/>
  <c r="AB686" i="3" l="1"/>
  <c r="X686" i="3"/>
  <c r="AB692" i="3"/>
  <c r="X692" i="3"/>
  <c r="AB687" i="3"/>
  <c r="X687" i="3"/>
  <c r="AB688" i="3"/>
  <c r="X688" i="3"/>
  <c r="AB693" i="3"/>
  <c r="X693" i="3"/>
  <c r="AB691" i="3"/>
  <c r="X691" i="3"/>
  <c r="AB685" i="3"/>
  <c r="X685" i="3"/>
  <c r="AB689" i="3"/>
  <c r="X689" i="3"/>
  <c r="U687" i="3"/>
  <c r="Z687" i="3"/>
  <c r="U688" i="3"/>
  <c r="Z688" i="3"/>
  <c r="U693" i="3"/>
  <c r="Z693" i="3"/>
  <c r="U691" i="3"/>
  <c r="Z691" i="3"/>
  <c r="U685" i="3"/>
  <c r="Z685" i="3"/>
  <c r="U689" i="3"/>
  <c r="Z689" i="3"/>
  <c r="U686" i="3"/>
  <c r="Z686" i="3"/>
  <c r="U692" i="3"/>
  <c r="Z692" i="3"/>
  <c r="S694" i="3"/>
  <c r="AC694" i="3" s="1"/>
  <c r="W695" i="3"/>
  <c r="S695" i="3"/>
  <c r="AC695" i="3" s="1"/>
  <c r="W691" i="3"/>
  <c r="W685" i="3"/>
  <c r="S685" i="3"/>
  <c r="AC685" i="3" s="1"/>
  <c r="W687" i="3"/>
  <c r="S687" i="3"/>
  <c r="AC687" i="3" s="1"/>
  <c r="W689" i="3"/>
  <c r="S689" i="3"/>
  <c r="AC689" i="3" s="1"/>
  <c r="W686" i="3"/>
  <c r="S686" i="3"/>
  <c r="AC686" i="3" s="1"/>
  <c r="W688" i="3"/>
  <c r="S688" i="3"/>
  <c r="AC688" i="3" s="1"/>
  <c r="S693" i="3"/>
  <c r="AC693" i="3" s="1"/>
  <c r="V685" i="3"/>
  <c r="V686" i="3"/>
  <c r="V687" i="3"/>
  <c r="V688" i="3"/>
  <c r="V689" i="3"/>
  <c r="V692" i="3"/>
  <c r="V693" i="3"/>
  <c r="S692" i="3"/>
  <c r="AC692" i="3" s="1"/>
  <c r="R690" i="3"/>
  <c r="T690" i="3" s="1"/>
  <c r="Q690" i="3"/>
  <c r="R684" i="3"/>
  <c r="T684" i="3" s="1"/>
  <c r="Q684" i="3"/>
  <c r="R683" i="3"/>
  <c r="T683" i="3" s="1"/>
  <c r="Q683" i="3"/>
  <c r="R679" i="3"/>
  <c r="T679" i="3" s="1"/>
  <c r="Q679" i="3"/>
  <c r="R678" i="3"/>
  <c r="T678" i="3" s="1"/>
  <c r="Q678" i="3"/>
  <c r="R674" i="3"/>
  <c r="Q674" i="3"/>
  <c r="H690" i="3"/>
  <c r="W684" i="3"/>
  <c r="H684" i="3"/>
  <c r="X684" i="3" s="1"/>
  <c r="V683" i="3"/>
  <c r="H683" i="3"/>
  <c r="W679" i="3"/>
  <c r="H679" i="3"/>
  <c r="H678" i="3"/>
  <c r="H674" i="3"/>
  <c r="X678" i="3" l="1"/>
  <c r="X679" i="3"/>
  <c r="X683" i="3"/>
  <c r="X690" i="3"/>
  <c r="AB674" i="3"/>
  <c r="X674" i="3"/>
  <c r="Z684" i="3"/>
  <c r="AB684" i="3"/>
  <c r="Z679" i="3"/>
  <c r="AB679" i="3"/>
  <c r="Z678" i="3"/>
  <c r="AB678" i="3"/>
  <c r="Z683" i="3"/>
  <c r="AB683" i="3"/>
  <c r="Z690" i="3"/>
  <c r="AB690" i="3"/>
  <c r="L674" i="3"/>
  <c r="Z674" i="3"/>
  <c r="U678" i="3"/>
  <c r="L678" i="3"/>
  <c r="U683" i="3"/>
  <c r="L683" i="3"/>
  <c r="U690" i="3"/>
  <c r="L690" i="3"/>
  <c r="U679" i="3"/>
  <c r="L679" i="3"/>
  <c r="U684" i="3"/>
  <c r="L684" i="3"/>
  <c r="W683" i="3"/>
  <c r="S691" i="3"/>
  <c r="AC691" i="3" s="1"/>
  <c r="W678" i="3"/>
  <c r="S678" i="3"/>
  <c r="AC678" i="3" s="1"/>
  <c r="W690" i="3"/>
  <c r="S690" i="3"/>
  <c r="AC690" i="3" s="1"/>
  <c r="S679" i="3"/>
  <c r="AC679" i="3" s="1"/>
  <c r="S684" i="3"/>
  <c r="AC684" i="3" s="1"/>
  <c r="V678" i="3"/>
  <c r="V679" i="3"/>
  <c r="V684" i="3"/>
  <c r="V690" i="3"/>
  <c r="S683" i="3"/>
  <c r="AC683" i="3" s="1"/>
  <c r="H740" i="3"/>
  <c r="H741" i="3"/>
  <c r="H742" i="3"/>
  <c r="X742" i="3" s="1"/>
  <c r="H743" i="3"/>
  <c r="X743" i="3" s="1"/>
  <c r="H744" i="3"/>
  <c r="H745" i="3"/>
  <c r="X745" i="3" s="1"/>
  <c r="H746" i="3"/>
  <c r="X746" i="3" s="1"/>
  <c r="H747" i="3"/>
  <c r="X747" i="3" s="1"/>
  <c r="H748" i="3"/>
  <c r="H749" i="3"/>
  <c r="X749" i="3" s="1"/>
  <c r="H750" i="3"/>
  <c r="H751" i="3"/>
  <c r="X751" i="3" s="1"/>
  <c r="H752" i="3"/>
  <c r="H753" i="3"/>
  <c r="X753" i="3" s="1"/>
  <c r="H754" i="3"/>
  <c r="H755" i="3"/>
  <c r="X755" i="3" s="1"/>
  <c r="H756" i="3"/>
  <c r="X756" i="3" s="1"/>
  <c r="H757" i="3"/>
  <c r="H758" i="3"/>
  <c r="X758" i="3" s="1"/>
  <c r="H759" i="3"/>
  <c r="X759" i="3" s="1"/>
  <c r="H760" i="3"/>
  <c r="H761" i="3"/>
  <c r="AB761" i="3" s="1"/>
  <c r="H762" i="3"/>
  <c r="AB762" i="3" s="1"/>
  <c r="H763" i="3"/>
  <c r="AB763" i="3" s="1"/>
  <c r="H764" i="3"/>
  <c r="H765" i="3"/>
  <c r="AB765" i="3" s="1"/>
  <c r="H766" i="3"/>
  <c r="AB766" i="3" s="1"/>
  <c r="H767" i="3"/>
  <c r="AB767" i="3" s="1"/>
  <c r="H768" i="3"/>
  <c r="AB768" i="3" s="1"/>
  <c r="H769" i="3"/>
  <c r="AB769" i="3" s="1"/>
  <c r="H770" i="3"/>
  <c r="AB770" i="3" s="1"/>
  <c r="H771" i="3"/>
  <c r="AB771" i="3" s="1"/>
  <c r="H772" i="3"/>
  <c r="H773" i="3"/>
  <c r="AB773" i="3" s="1"/>
  <c r="H774" i="3"/>
  <c r="AB774" i="3" s="1"/>
  <c r="H775" i="3"/>
  <c r="H776" i="3"/>
  <c r="AB776" i="3" s="1"/>
  <c r="H777" i="3"/>
  <c r="AB777" i="3" s="1"/>
  <c r="H778" i="3"/>
  <c r="H779" i="3"/>
  <c r="AB779" i="3" s="1"/>
  <c r="H780" i="3"/>
  <c r="AB780" i="3" s="1"/>
  <c r="H781" i="3"/>
  <c r="AB781" i="3" s="1"/>
  <c r="H782" i="3"/>
  <c r="H783" i="3"/>
  <c r="AB783" i="3" s="1"/>
  <c r="H784" i="3"/>
  <c r="AB784" i="3" s="1"/>
  <c r="H785" i="3"/>
  <c r="AB785" i="3" s="1"/>
  <c r="H786" i="3"/>
  <c r="H787" i="3"/>
  <c r="AB787" i="3" s="1"/>
  <c r="H788" i="3"/>
  <c r="AB788" i="3" s="1"/>
  <c r="H789" i="3"/>
  <c r="AB789" i="3" s="1"/>
  <c r="H790" i="3"/>
  <c r="AB790" i="3" s="1"/>
  <c r="H791" i="3"/>
  <c r="AB791" i="3" s="1"/>
  <c r="H792" i="3"/>
  <c r="AB792" i="3" s="1"/>
  <c r="H793" i="3"/>
  <c r="AB793" i="3" s="1"/>
  <c r="H794" i="3"/>
  <c r="AB794" i="3" s="1"/>
  <c r="H795" i="3"/>
  <c r="AB795" i="3" s="1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AB786" i="3" l="1"/>
  <c r="AB782" i="3"/>
  <c r="AB778" i="3"/>
  <c r="AB775" i="3"/>
  <c r="AB772" i="3"/>
  <c r="AB764" i="3"/>
  <c r="AB760" i="3"/>
  <c r="X757" i="3"/>
  <c r="X754" i="3"/>
  <c r="X752" i="3"/>
  <c r="X750" i="3"/>
  <c r="X748" i="3"/>
  <c r="X744" i="3"/>
  <c r="X741" i="3"/>
  <c r="Z983" i="3"/>
  <c r="X983" i="3"/>
  <c r="Z999" i="3"/>
  <c r="X999" i="3"/>
  <c r="Z997" i="3"/>
  <c r="X997" i="3"/>
  <c r="Z993" i="3"/>
  <c r="X993" i="3"/>
  <c r="Z991" i="3"/>
  <c r="X991" i="3"/>
  <c r="Z987" i="3"/>
  <c r="X987" i="3"/>
  <c r="Z985" i="3"/>
  <c r="X985" i="3"/>
  <c r="Z981" i="3"/>
  <c r="X981" i="3"/>
  <c r="Z977" i="3"/>
  <c r="X977" i="3"/>
  <c r="Z973" i="3"/>
  <c r="X973" i="3"/>
  <c r="Z969" i="3"/>
  <c r="X969" i="3"/>
  <c r="Z965" i="3"/>
  <c r="X965" i="3"/>
  <c r="Z961" i="3"/>
  <c r="X961" i="3"/>
  <c r="Z957" i="3"/>
  <c r="X957" i="3"/>
  <c r="Z953" i="3"/>
  <c r="X953" i="3"/>
  <c r="Z949" i="3"/>
  <c r="X949" i="3"/>
  <c r="Z945" i="3"/>
  <c r="X945" i="3"/>
  <c r="Z941" i="3"/>
  <c r="X941" i="3"/>
  <c r="Z937" i="3"/>
  <c r="X937" i="3"/>
  <c r="Z931" i="3"/>
  <c r="X931" i="3"/>
  <c r="Z927" i="3"/>
  <c r="X927" i="3"/>
  <c r="Z925" i="3"/>
  <c r="X925" i="3"/>
  <c r="Z921" i="3"/>
  <c r="X921" i="3"/>
  <c r="Z917" i="3"/>
  <c r="X917" i="3"/>
  <c r="Z913" i="3"/>
  <c r="X913" i="3"/>
  <c r="Z909" i="3"/>
  <c r="X909" i="3"/>
  <c r="Z905" i="3"/>
  <c r="X905" i="3"/>
  <c r="Z899" i="3"/>
  <c r="X899" i="3"/>
  <c r="Z895" i="3"/>
  <c r="X895" i="3"/>
  <c r="Z891" i="3"/>
  <c r="X891" i="3"/>
  <c r="Z889" i="3"/>
  <c r="X889" i="3"/>
  <c r="Z885" i="3"/>
  <c r="X885" i="3"/>
  <c r="Z881" i="3"/>
  <c r="X881" i="3"/>
  <c r="Z875" i="3"/>
  <c r="X875" i="3"/>
  <c r="Z871" i="3"/>
  <c r="X871" i="3"/>
  <c r="Z867" i="3"/>
  <c r="X867" i="3"/>
  <c r="Z863" i="3"/>
  <c r="X863" i="3"/>
  <c r="Z861" i="3"/>
  <c r="X861" i="3"/>
  <c r="Z857" i="3"/>
  <c r="X857" i="3"/>
  <c r="Z853" i="3"/>
  <c r="X853" i="3"/>
  <c r="Z849" i="3"/>
  <c r="X849" i="3"/>
  <c r="Z845" i="3"/>
  <c r="X845" i="3"/>
  <c r="Z839" i="3"/>
  <c r="X839" i="3"/>
  <c r="Z835" i="3"/>
  <c r="X835" i="3"/>
  <c r="Z833" i="3"/>
  <c r="X833" i="3"/>
  <c r="Z829" i="3"/>
  <c r="X829" i="3"/>
  <c r="Z825" i="3"/>
  <c r="X825" i="3"/>
  <c r="Z819" i="3"/>
  <c r="X819" i="3"/>
  <c r="Z815" i="3"/>
  <c r="X815" i="3"/>
  <c r="Z811" i="3"/>
  <c r="X811" i="3"/>
  <c r="Z807" i="3"/>
  <c r="X807" i="3"/>
  <c r="Z803" i="3"/>
  <c r="X803" i="3"/>
  <c r="Z799" i="3"/>
  <c r="X799" i="3"/>
  <c r="Z795" i="3"/>
  <c r="X795" i="3"/>
  <c r="Z791" i="3"/>
  <c r="X791" i="3"/>
  <c r="Z789" i="3"/>
  <c r="X789" i="3"/>
  <c r="Z785" i="3"/>
  <c r="X785" i="3"/>
  <c r="Z781" i="3"/>
  <c r="X781" i="3"/>
  <c r="Z777" i="3"/>
  <c r="X777" i="3"/>
  <c r="Z773" i="3"/>
  <c r="X773" i="3"/>
  <c r="Z767" i="3"/>
  <c r="X767" i="3"/>
  <c r="Z761" i="3"/>
  <c r="X761" i="3"/>
  <c r="Z995" i="3"/>
  <c r="X995" i="3"/>
  <c r="Z989" i="3"/>
  <c r="X989" i="3"/>
  <c r="Z979" i="3"/>
  <c r="X979" i="3"/>
  <c r="Z975" i="3"/>
  <c r="X975" i="3"/>
  <c r="Z971" i="3"/>
  <c r="X971" i="3"/>
  <c r="Z967" i="3"/>
  <c r="X967" i="3"/>
  <c r="Z963" i="3"/>
  <c r="X963" i="3"/>
  <c r="Z959" i="3"/>
  <c r="X959" i="3"/>
  <c r="Z955" i="3"/>
  <c r="X955" i="3"/>
  <c r="Z951" i="3"/>
  <c r="X951" i="3"/>
  <c r="Z947" i="3"/>
  <c r="X947" i="3"/>
  <c r="Z943" i="3"/>
  <c r="X943" i="3"/>
  <c r="Z939" i="3"/>
  <c r="X939" i="3"/>
  <c r="Z935" i="3"/>
  <c r="X935" i="3"/>
  <c r="Z933" i="3"/>
  <c r="X933" i="3"/>
  <c r="Z929" i="3"/>
  <c r="X929" i="3"/>
  <c r="Z923" i="3"/>
  <c r="X923" i="3"/>
  <c r="Z919" i="3"/>
  <c r="X919" i="3"/>
  <c r="Z915" i="3"/>
  <c r="X915" i="3"/>
  <c r="Z911" i="3"/>
  <c r="X911" i="3"/>
  <c r="Z907" i="3"/>
  <c r="X907" i="3"/>
  <c r="Z903" i="3"/>
  <c r="X903" i="3"/>
  <c r="Z901" i="3"/>
  <c r="X901" i="3"/>
  <c r="Z897" i="3"/>
  <c r="X897" i="3"/>
  <c r="Z893" i="3"/>
  <c r="X893" i="3"/>
  <c r="Z887" i="3"/>
  <c r="X887" i="3"/>
  <c r="Z883" i="3"/>
  <c r="X883" i="3"/>
  <c r="Z879" i="3"/>
  <c r="X879" i="3"/>
  <c r="Z877" i="3"/>
  <c r="X877" i="3"/>
  <c r="Z873" i="3"/>
  <c r="X873" i="3"/>
  <c r="Z869" i="3"/>
  <c r="X869" i="3"/>
  <c r="Z865" i="3"/>
  <c r="X865" i="3"/>
  <c r="Z859" i="3"/>
  <c r="X859" i="3"/>
  <c r="Z855" i="3"/>
  <c r="X855" i="3"/>
  <c r="Z851" i="3"/>
  <c r="X851" i="3"/>
  <c r="Z847" i="3"/>
  <c r="X847" i="3"/>
  <c r="Z843" i="3"/>
  <c r="X843" i="3"/>
  <c r="Z841" i="3"/>
  <c r="X841" i="3"/>
  <c r="Z837" i="3"/>
  <c r="X837" i="3"/>
  <c r="Z831" i="3"/>
  <c r="X831" i="3"/>
  <c r="Z827" i="3"/>
  <c r="X827" i="3"/>
  <c r="Z823" i="3"/>
  <c r="X823" i="3"/>
  <c r="Z821" i="3"/>
  <c r="X821" i="3"/>
  <c r="Z817" i="3"/>
  <c r="X817" i="3"/>
  <c r="Z813" i="3"/>
  <c r="X813" i="3"/>
  <c r="Z809" i="3"/>
  <c r="X809" i="3"/>
  <c r="Z805" i="3"/>
  <c r="X805" i="3"/>
  <c r="Z801" i="3"/>
  <c r="X801" i="3"/>
  <c r="Z797" i="3"/>
  <c r="X797" i="3"/>
  <c r="Z793" i="3"/>
  <c r="X793" i="3"/>
  <c r="Z787" i="3"/>
  <c r="X787" i="3"/>
  <c r="Z783" i="3"/>
  <c r="X783" i="3"/>
  <c r="Z779" i="3"/>
  <c r="X779" i="3"/>
  <c r="Z775" i="3"/>
  <c r="X775" i="3"/>
  <c r="Z771" i="3"/>
  <c r="X771" i="3"/>
  <c r="Z769" i="3"/>
  <c r="X769" i="3"/>
  <c r="Z765" i="3"/>
  <c r="X765" i="3"/>
  <c r="Z763" i="3"/>
  <c r="X763" i="3"/>
  <c r="Z1000" i="3"/>
  <c r="X1000" i="3"/>
  <c r="Z998" i="3"/>
  <c r="X998" i="3"/>
  <c r="Z996" i="3"/>
  <c r="X996" i="3"/>
  <c r="Z994" i="3"/>
  <c r="X994" i="3"/>
  <c r="Z992" i="3"/>
  <c r="X992" i="3"/>
  <c r="Z990" i="3"/>
  <c r="X990" i="3"/>
  <c r="Z988" i="3"/>
  <c r="X988" i="3"/>
  <c r="Z986" i="3"/>
  <c r="X986" i="3"/>
  <c r="Z984" i="3"/>
  <c r="X984" i="3"/>
  <c r="Z982" i="3"/>
  <c r="X982" i="3"/>
  <c r="Z980" i="3"/>
  <c r="X980" i="3"/>
  <c r="Z978" i="3"/>
  <c r="X978" i="3"/>
  <c r="Z976" i="3"/>
  <c r="X976" i="3"/>
  <c r="Z974" i="3"/>
  <c r="X974" i="3"/>
  <c r="Z972" i="3"/>
  <c r="X972" i="3"/>
  <c r="Z970" i="3"/>
  <c r="X970" i="3"/>
  <c r="Z968" i="3"/>
  <c r="X968" i="3"/>
  <c r="Z966" i="3"/>
  <c r="X966" i="3"/>
  <c r="Z964" i="3"/>
  <c r="X964" i="3"/>
  <c r="Z962" i="3"/>
  <c r="X962" i="3"/>
  <c r="Z960" i="3"/>
  <c r="X960" i="3"/>
  <c r="Z958" i="3"/>
  <c r="X958" i="3"/>
  <c r="Z956" i="3"/>
  <c r="X956" i="3"/>
  <c r="Z954" i="3"/>
  <c r="X954" i="3"/>
  <c r="Z952" i="3"/>
  <c r="X952" i="3"/>
  <c r="Z950" i="3"/>
  <c r="X950" i="3"/>
  <c r="Z948" i="3"/>
  <c r="X948" i="3"/>
  <c r="Z946" i="3"/>
  <c r="X946" i="3"/>
  <c r="Z944" i="3"/>
  <c r="X944" i="3"/>
  <c r="Z942" i="3"/>
  <c r="X942" i="3"/>
  <c r="Z940" i="3"/>
  <c r="X940" i="3"/>
  <c r="Z938" i="3"/>
  <c r="X938" i="3"/>
  <c r="Z936" i="3"/>
  <c r="X936" i="3"/>
  <c r="Z934" i="3"/>
  <c r="X934" i="3"/>
  <c r="Z932" i="3"/>
  <c r="X932" i="3"/>
  <c r="Z930" i="3"/>
  <c r="X930" i="3"/>
  <c r="Z928" i="3"/>
  <c r="X928" i="3"/>
  <c r="Z926" i="3"/>
  <c r="X926" i="3"/>
  <c r="Z924" i="3"/>
  <c r="X924" i="3"/>
  <c r="Z922" i="3"/>
  <c r="X922" i="3"/>
  <c r="Z920" i="3"/>
  <c r="X920" i="3"/>
  <c r="Z918" i="3"/>
  <c r="X918" i="3"/>
  <c r="Z916" i="3"/>
  <c r="X916" i="3"/>
  <c r="Z914" i="3"/>
  <c r="X914" i="3"/>
  <c r="Z912" i="3"/>
  <c r="X912" i="3"/>
  <c r="Z910" i="3"/>
  <c r="X910" i="3"/>
  <c r="Z908" i="3"/>
  <c r="X908" i="3"/>
  <c r="Z906" i="3"/>
  <c r="X906" i="3"/>
  <c r="Z904" i="3"/>
  <c r="X904" i="3"/>
  <c r="Z902" i="3"/>
  <c r="X902" i="3"/>
  <c r="Z900" i="3"/>
  <c r="X900" i="3"/>
  <c r="Z898" i="3"/>
  <c r="X898" i="3"/>
  <c r="Z896" i="3"/>
  <c r="X896" i="3"/>
  <c r="Z894" i="3"/>
  <c r="X894" i="3"/>
  <c r="Z892" i="3"/>
  <c r="X892" i="3"/>
  <c r="Z890" i="3"/>
  <c r="X890" i="3"/>
  <c r="Z888" i="3"/>
  <c r="X888" i="3"/>
  <c r="Z886" i="3"/>
  <c r="X886" i="3"/>
  <c r="Z884" i="3"/>
  <c r="X884" i="3"/>
  <c r="Z882" i="3"/>
  <c r="X882" i="3"/>
  <c r="Z880" i="3"/>
  <c r="X880" i="3"/>
  <c r="Z878" i="3"/>
  <c r="X878" i="3"/>
  <c r="Z876" i="3"/>
  <c r="X876" i="3"/>
  <c r="Z874" i="3"/>
  <c r="X874" i="3"/>
  <c r="Z872" i="3"/>
  <c r="X872" i="3"/>
  <c r="Z870" i="3"/>
  <c r="X870" i="3"/>
  <c r="Z868" i="3"/>
  <c r="X868" i="3"/>
  <c r="Z866" i="3"/>
  <c r="X866" i="3"/>
  <c r="Z864" i="3"/>
  <c r="X864" i="3"/>
  <c r="Z862" i="3"/>
  <c r="X862" i="3"/>
  <c r="Z860" i="3"/>
  <c r="X860" i="3"/>
  <c r="Z858" i="3"/>
  <c r="X858" i="3"/>
  <c r="Z856" i="3"/>
  <c r="X856" i="3"/>
  <c r="Z854" i="3"/>
  <c r="X854" i="3"/>
  <c r="Z852" i="3"/>
  <c r="X852" i="3"/>
  <c r="Z850" i="3"/>
  <c r="X850" i="3"/>
  <c r="Z848" i="3"/>
  <c r="X848" i="3"/>
  <c r="Z846" i="3"/>
  <c r="X846" i="3"/>
  <c r="Z844" i="3"/>
  <c r="X844" i="3"/>
  <c r="Z842" i="3"/>
  <c r="X842" i="3"/>
  <c r="Z840" i="3"/>
  <c r="X840" i="3"/>
  <c r="Z838" i="3"/>
  <c r="X838" i="3"/>
  <c r="Z836" i="3"/>
  <c r="X836" i="3"/>
  <c r="Z834" i="3"/>
  <c r="X834" i="3"/>
  <c r="Z832" i="3"/>
  <c r="X832" i="3"/>
  <c r="Z830" i="3"/>
  <c r="X830" i="3"/>
  <c r="Z828" i="3"/>
  <c r="X828" i="3"/>
  <c r="Z826" i="3"/>
  <c r="X826" i="3"/>
  <c r="Z824" i="3"/>
  <c r="X824" i="3"/>
  <c r="Z822" i="3"/>
  <c r="X822" i="3"/>
  <c r="Z820" i="3"/>
  <c r="X820" i="3"/>
  <c r="Z818" i="3"/>
  <c r="X818" i="3"/>
  <c r="Z816" i="3"/>
  <c r="X816" i="3"/>
  <c r="Z814" i="3"/>
  <c r="X814" i="3"/>
  <c r="Z812" i="3"/>
  <c r="X812" i="3"/>
  <c r="Z810" i="3"/>
  <c r="X810" i="3"/>
  <c r="Z808" i="3"/>
  <c r="X808" i="3"/>
  <c r="Z806" i="3"/>
  <c r="X806" i="3"/>
  <c r="Z804" i="3"/>
  <c r="X804" i="3"/>
  <c r="Z802" i="3"/>
  <c r="X802" i="3"/>
  <c r="Z800" i="3"/>
  <c r="X800" i="3"/>
  <c r="Z798" i="3"/>
  <c r="X798" i="3"/>
  <c r="Z796" i="3"/>
  <c r="X796" i="3"/>
  <c r="Z794" i="3"/>
  <c r="X794" i="3"/>
  <c r="Z792" i="3"/>
  <c r="X792" i="3"/>
  <c r="Z790" i="3"/>
  <c r="X790" i="3"/>
  <c r="Z788" i="3"/>
  <c r="X788" i="3"/>
  <c r="Z786" i="3"/>
  <c r="X786" i="3"/>
  <c r="Z784" i="3"/>
  <c r="X784" i="3"/>
  <c r="Z782" i="3"/>
  <c r="X782" i="3"/>
  <c r="Z780" i="3"/>
  <c r="X780" i="3"/>
  <c r="Z778" i="3"/>
  <c r="X778" i="3"/>
  <c r="Z776" i="3"/>
  <c r="X776" i="3"/>
  <c r="Z774" i="3"/>
  <c r="X774" i="3"/>
  <c r="Z772" i="3"/>
  <c r="X772" i="3"/>
  <c r="Z770" i="3"/>
  <c r="X770" i="3"/>
  <c r="Z768" i="3"/>
  <c r="X768" i="3"/>
  <c r="Z766" i="3"/>
  <c r="X766" i="3"/>
  <c r="Z764" i="3"/>
  <c r="X764" i="3"/>
  <c r="Z762" i="3"/>
  <c r="X762" i="3"/>
  <c r="Z760" i="3"/>
  <c r="X760" i="3"/>
  <c r="AB740" i="3"/>
  <c r="X740" i="3"/>
  <c r="Z759" i="3"/>
  <c r="AB759" i="3"/>
  <c r="Z758" i="3"/>
  <c r="AB758" i="3"/>
  <c r="Z757" i="3"/>
  <c r="AB757" i="3"/>
  <c r="Z756" i="3"/>
  <c r="AB756" i="3"/>
  <c r="Z755" i="3"/>
  <c r="AB755" i="3"/>
  <c r="Z754" i="3"/>
  <c r="AB754" i="3"/>
  <c r="Z753" i="3"/>
  <c r="AB753" i="3"/>
  <c r="Z752" i="3"/>
  <c r="AB752" i="3"/>
  <c r="Z750" i="3"/>
  <c r="AB750" i="3"/>
  <c r="Z746" i="3"/>
  <c r="AB746" i="3"/>
  <c r="Z744" i="3"/>
  <c r="AB744" i="3"/>
  <c r="Z742" i="3"/>
  <c r="AB742" i="3"/>
  <c r="Z751" i="3"/>
  <c r="AB751" i="3"/>
  <c r="Z749" i="3"/>
  <c r="AB749" i="3"/>
  <c r="Z747" i="3"/>
  <c r="AB747" i="3"/>
  <c r="Z745" i="3"/>
  <c r="AB745" i="3"/>
  <c r="Z743" i="3"/>
  <c r="AB743" i="3"/>
  <c r="Z741" i="3"/>
  <c r="AB741" i="3"/>
  <c r="Z748" i="3"/>
  <c r="AB748" i="3"/>
  <c r="Z740" i="3"/>
  <c r="L740" i="3"/>
  <c r="S999" i="3"/>
  <c r="AC999" i="3" s="1"/>
  <c r="S997" i="3"/>
  <c r="AC997" i="3" s="1"/>
  <c r="S995" i="3"/>
  <c r="AC995" i="3" s="1"/>
  <c r="S993" i="3"/>
  <c r="AC993" i="3" s="1"/>
  <c r="S991" i="3"/>
  <c r="AC991" i="3" s="1"/>
  <c r="S989" i="3"/>
  <c r="AC989" i="3" s="1"/>
  <c r="S987" i="3"/>
  <c r="AC987" i="3" s="1"/>
  <c r="S985" i="3"/>
  <c r="AC985" i="3" s="1"/>
  <c r="S983" i="3"/>
  <c r="AC983" i="3" s="1"/>
  <c r="S981" i="3"/>
  <c r="AC981" i="3" s="1"/>
  <c r="S979" i="3"/>
  <c r="AC979" i="3" s="1"/>
  <c r="S977" i="3"/>
  <c r="AC977" i="3" s="1"/>
  <c r="S975" i="3"/>
  <c r="AC975" i="3" s="1"/>
  <c r="S973" i="3"/>
  <c r="AC973" i="3" s="1"/>
  <c r="S971" i="3"/>
  <c r="AC971" i="3" s="1"/>
  <c r="S969" i="3"/>
  <c r="AC969" i="3" s="1"/>
  <c r="S967" i="3"/>
  <c r="AC967" i="3" s="1"/>
  <c r="S965" i="3"/>
  <c r="AC965" i="3" s="1"/>
  <c r="S963" i="3"/>
  <c r="AC963" i="3" s="1"/>
  <c r="S961" i="3"/>
  <c r="AC961" i="3" s="1"/>
  <c r="S959" i="3"/>
  <c r="AC959" i="3" s="1"/>
  <c r="S957" i="3"/>
  <c r="AC957" i="3" s="1"/>
  <c r="S955" i="3"/>
  <c r="AC955" i="3" s="1"/>
  <c r="S953" i="3"/>
  <c r="AC953" i="3" s="1"/>
  <c r="S951" i="3"/>
  <c r="AC951" i="3" s="1"/>
  <c r="S949" i="3"/>
  <c r="AC949" i="3" s="1"/>
  <c r="S947" i="3"/>
  <c r="AC947" i="3" s="1"/>
  <c r="S945" i="3"/>
  <c r="AC945" i="3" s="1"/>
  <c r="S943" i="3"/>
  <c r="AC943" i="3" s="1"/>
  <c r="S941" i="3"/>
  <c r="AC941" i="3" s="1"/>
  <c r="S939" i="3"/>
  <c r="AC939" i="3" s="1"/>
  <c r="S937" i="3"/>
  <c r="AC937" i="3" s="1"/>
  <c r="S935" i="3"/>
  <c r="AC935" i="3" s="1"/>
  <c r="S933" i="3"/>
  <c r="AC933" i="3" s="1"/>
  <c r="S931" i="3"/>
  <c r="AC931" i="3" s="1"/>
  <c r="S929" i="3"/>
  <c r="AC929" i="3" s="1"/>
  <c r="S927" i="3"/>
  <c r="AC927" i="3" s="1"/>
  <c r="S925" i="3"/>
  <c r="AC925" i="3" s="1"/>
  <c r="S923" i="3"/>
  <c r="AC923" i="3" s="1"/>
  <c r="S921" i="3"/>
  <c r="AC921" i="3" s="1"/>
  <c r="S919" i="3"/>
  <c r="AC919" i="3" s="1"/>
  <c r="S917" i="3"/>
  <c r="AC917" i="3" s="1"/>
  <c r="S915" i="3"/>
  <c r="AC915" i="3" s="1"/>
  <c r="S913" i="3"/>
  <c r="AC913" i="3" s="1"/>
  <c r="S911" i="3"/>
  <c r="AC911" i="3" s="1"/>
  <c r="S1000" i="3"/>
  <c r="AC1000" i="3" s="1"/>
  <c r="S998" i="3"/>
  <c r="AC998" i="3" s="1"/>
  <c r="S996" i="3"/>
  <c r="AC996" i="3" s="1"/>
  <c r="S994" i="3"/>
  <c r="AC994" i="3" s="1"/>
  <c r="S992" i="3"/>
  <c r="AC992" i="3" s="1"/>
  <c r="S990" i="3"/>
  <c r="AC990" i="3" s="1"/>
  <c r="S988" i="3"/>
  <c r="AC988" i="3" s="1"/>
  <c r="S986" i="3"/>
  <c r="AC986" i="3" s="1"/>
  <c r="S984" i="3"/>
  <c r="AC984" i="3" s="1"/>
  <c r="S982" i="3"/>
  <c r="AC982" i="3" s="1"/>
  <c r="S980" i="3"/>
  <c r="AC980" i="3" s="1"/>
  <c r="S978" i="3"/>
  <c r="AC978" i="3" s="1"/>
  <c r="S976" i="3"/>
  <c r="AC976" i="3" s="1"/>
  <c r="S974" i="3"/>
  <c r="AC974" i="3" s="1"/>
  <c r="S972" i="3"/>
  <c r="AC972" i="3" s="1"/>
  <c r="S970" i="3"/>
  <c r="AC970" i="3" s="1"/>
  <c r="S968" i="3"/>
  <c r="AC968" i="3" s="1"/>
  <c r="S966" i="3"/>
  <c r="AC966" i="3" s="1"/>
  <c r="S964" i="3"/>
  <c r="AC964" i="3" s="1"/>
  <c r="S962" i="3"/>
  <c r="AC962" i="3" s="1"/>
  <c r="S960" i="3"/>
  <c r="AC960" i="3" s="1"/>
  <c r="S958" i="3"/>
  <c r="AC958" i="3" s="1"/>
  <c r="S956" i="3"/>
  <c r="AC956" i="3" s="1"/>
  <c r="S954" i="3"/>
  <c r="AC954" i="3" s="1"/>
  <c r="S952" i="3"/>
  <c r="AC952" i="3" s="1"/>
  <c r="S950" i="3"/>
  <c r="AC950" i="3" s="1"/>
  <c r="S948" i="3"/>
  <c r="AC948" i="3" s="1"/>
  <c r="S946" i="3"/>
  <c r="AC946" i="3" s="1"/>
  <c r="S944" i="3"/>
  <c r="AC944" i="3" s="1"/>
  <c r="S942" i="3"/>
  <c r="AC942" i="3" s="1"/>
  <c r="S940" i="3"/>
  <c r="AC940" i="3" s="1"/>
  <c r="S938" i="3"/>
  <c r="AC938" i="3" s="1"/>
  <c r="S936" i="3"/>
  <c r="AC936" i="3" s="1"/>
  <c r="S934" i="3"/>
  <c r="AC934" i="3" s="1"/>
  <c r="S932" i="3"/>
  <c r="AC932" i="3" s="1"/>
  <c r="S930" i="3"/>
  <c r="AC930" i="3" s="1"/>
  <c r="S928" i="3"/>
  <c r="AC928" i="3" s="1"/>
  <c r="S926" i="3"/>
  <c r="AC926" i="3" s="1"/>
  <c r="S924" i="3"/>
  <c r="AC924" i="3" s="1"/>
  <c r="S922" i="3"/>
  <c r="AC922" i="3" s="1"/>
  <c r="S920" i="3"/>
  <c r="AC920" i="3" s="1"/>
  <c r="S918" i="3"/>
  <c r="AC918" i="3" s="1"/>
  <c r="S916" i="3"/>
  <c r="AC916" i="3" s="1"/>
  <c r="S914" i="3"/>
  <c r="AC914" i="3" s="1"/>
  <c r="S912" i="3"/>
  <c r="AC912" i="3" s="1"/>
  <c r="S910" i="3"/>
  <c r="AC910" i="3" s="1"/>
  <c r="S908" i="3"/>
  <c r="AC908" i="3" s="1"/>
  <c r="S906" i="3"/>
  <c r="AC906" i="3" s="1"/>
  <c r="S904" i="3"/>
  <c r="AC904" i="3" s="1"/>
  <c r="S902" i="3"/>
  <c r="AC902" i="3" s="1"/>
  <c r="S900" i="3"/>
  <c r="AC900" i="3" s="1"/>
  <c r="S898" i="3"/>
  <c r="AC898" i="3" s="1"/>
  <c r="S896" i="3"/>
  <c r="AC896" i="3" s="1"/>
  <c r="S894" i="3"/>
  <c r="AC894" i="3" s="1"/>
  <c r="S892" i="3"/>
  <c r="AC892" i="3" s="1"/>
  <c r="S890" i="3"/>
  <c r="AC890" i="3" s="1"/>
  <c r="S888" i="3"/>
  <c r="AC888" i="3" s="1"/>
  <c r="S886" i="3"/>
  <c r="AC886" i="3" s="1"/>
  <c r="S884" i="3"/>
  <c r="AC884" i="3" s="1"/>
  <c r="S882" i="3"/>
  <c r="AC882" i="3" s="1"/>
  <c r="S909" i="3"/>
  <c r="AC909" i="3" s="1"/>
  <c r="S907" i="3"/>
  <c r="AC907" i="3" s="1"/>
  <c r="S905" i="3"/>
  <c r="AC905" i="3" s="1"/>
  <c r="S903" i="3"/>
  <c r="AC903" i="3" s="1"/>
  <c r="S901" i="3"/>
  <c r="AC901" i="3" s="1"/>
  <c r="S899" i="3"/>
  <c r="AC899" i="3" s="1"/>
  <c r="S897" i="3"/>
  <c r="AC897" i="3" s="1"/>
  <c r="S895" i="3"/>
  <c r="AC895" i="3" s="1"/>
  <c r="S893" i="3"/>
  <c r="AC893" i="3" s="1"/>
  <c r="S891" i="3"/>
  <c r="AC891" i="3" s="1"/>
  <c r="S889" i="3"/>
  <c r="AC889" i="3" s="1"/>
  <c r="S887" i="3"/>
  <c r="AC887" i="3" s="1"/>
  <c r="S885" i="3"/>
  <c r="AC885" i="3" s="1"/>
  <c r="S883" i="3"/>
  <c r="AC883" i="3" s="1"/>
  <c r="S881" i="3"/>
  <c r="AC881" i="3" s="1"/>
  <c r="S879" i="3"/>
  <c r="AC879" i="3" s="1"/>
  <c r="S877" i="3"/>
  <c r="AC877" i="3" s="1"/>
  <c r="S875" i="3"/>
  <c r="AC875" i="3" s="1"/>
  <c r="S873" i="3"/>
  <c r="AC873" i="3" s="1"/>
  <c r="S871" i="3"/>
  <c r="AC871" i="3" s="1"/>
  <c r="S869" i="3"/>
  <c r="AC869" i="3" s="1"/>
  <c r="S867" i="3"/>
  <c r="AC867" i="3" s="1"/>
  <c r="S865" i="3"/>
  <c r="AC865" i="3" s="1"/>
  <c r="S863" i="3"/>
  <c r="AC863" i="3" s="1"/>
  <c r="S861" i="3"/>
  <c r="AC861" i="3" s="1"/>
  <c r="S859" i="3"/>
  <c r="AC859" i="3" s="1"/>
  <c r="S857" i="3"/>
  <c r="AC857" i="3" s="1"/>
  <c r="S855" i="3"/>
  <c r="AC855" i="3" s="1"/>
  <c r="S853" i="3"/>
  <c r="AC853" i="3" s="1"/>
  <c r="S851" i="3"/>
  <c r="AC851" i="3" s="1"/>
  <c r="S849" i="3"/>
  <c r="AC849" i="3" s="1"/>
  <c r="S847" i="3"/>
  <c r="AC847" i="3" s="1"/>
  <c r="S845" i="3"/>
  <c r="AC845" i="3" s="1"/>
  <c r="S843" i="3"/>
  <c r="AC843" i="3" s="1"/>
  <c r="S841" i="3"/>
  <c r="AC841" i="3" s="1"/>
  <c r="S839" i="3"/>
  <c r="AC839" i="3" s="1"/>
  <c r="S837" i="3"/>
  <c r="AC837" i="3" s="1"/>
  <c r="S835" i="3"/>
  <c r="AC835" i="3" s="1"/>
  <c r="S833" i="3"/>
  <c r="AC833" i="3" s="1"/>
  <c r="S831" i="3"/>
  <c r="AC831" i="3" s="1"/>
  <c r="S829" i="3"/>
  <c r="AC829" i="3" s="1"/>
  <c r="S827" i="3"/>
  <c r="AC827" i="3" s="1"/>
  <c r="S825" i="3"/>
  <c r="AC825" i="3" s="1"/>
  <c r="S823" i="3"/>
  <c r="AC823" i="3" s="1"/>
  <c r="S821" i="3"/>
  <c r="AC821" i="3" s="1"/>
  <c r="S819" i="3"/>
  <c r="AC819" i="3" s="1"/>
  <c r="S817" i="3"/>
  <c r="AC817" i="3" s="1"/>
  <c r="S815" i="3"/>
  <c r="AC815" i="3" s="1"/>
  <c r="S813" i="3"/>
  <c r="AC813" i="3" s="1"/>
  <c r="S811" i="3"/>
  <c r="AC811" i="3" s="1"/>
  <c r="S809" i="3"/>
  <c r="AC809" i="3" s="1"/>
  <c r="S807" i="3"/>
  <c r="AC807" i="3" s="1"/>
  <c r="S805" i="3"/>
  <c r="AC805" i="3" s="1"/>
  <c r="S803" i="3"/>
  <c r="AC803" i="3" s="1"/>
  <c r="S801" i="3"/>
  <c r="AC801" i="3" s="1"/>
  <c r="S799" i="3"/>
  <c r="AC799" i="3" s="1"/>
  <c r="S797" i="3"/>
  <c r="AC797" i="3" s="1"/>
  <c r="S795" i="3"/>
  <c r="AC795" i="3" s="1"/>
  <c r="S793" i="3"/>
  <c r="AC793" i="3" s="1"/>
  <c r="S791" i="3"/>
  <c r="AC791" i="3" s="1"/>
  <c r="S789" i="3"/>
  <c r="AC789" i="3" s="1"/>
  <c r="S787" i="3"/>
  <c r="AC787" i="3" s="1"/>
  <c r="S785" i="3"/>
  <c r="AC785" i="3" s="1"/>
  <c r="S783" i="3"/>
  <c r="AC783" i="3" s="1"/>
  <c r="S781" i="3"/>
  <c r="AC781" i="3" s="1"/>
  <c r="S779" i="3"/>
  <c r="AC779" i="3" s="1"/>
  <c r="S777" i="3"/>
  <c r="AC777" i="3" s="1"/>
  <c r="S775" i="3"/>
  <c r="AC775" i="3" s="1"/>
  <c r="S773" i="3"/>
  <c r="AC773" i="3" s="1"/>
  <c r="S771" i="3"/>
  <c r="AC771" i="3" s="1"/>
  <c r="S769" i="3"/>
  <c r="AC769" i="3" s="1"/>
  <c r="S767" i="3"/>
  <c r="AC767" i="3" s="1"/>
  <c r="S765" i="3"/>
  <c r="AC765" i="3" s="1"/>
  <c r="S763" i="3"/>
  <c r="AC763" i="3" s="1"/>
  <c r="S761" i="3"/>
  <c r="AC761" i="3" s="1"/>
  <c r="S759" i="3"/>
  <c r="AC759" i="3" s="1"/>
  <c r="S757" i="3"/>
  <c r="AC757" i="3" s="1"/>
  <c r="S755" i="3"/>
  <c r="AC755" i="3" s="1"/>
  <c r="S753" i="3"/>
  <c r="AC753" i="3" s="1"/>
  <c r="S751" i="3"/>
  <c r="AC751" i="3" s="1"/>
  <c r="S749" i="3"/>
  <c r="AC749" i="3" s="1"/>
  <c r="S747" i="3"/>
  <c r="AC747" i="3" s="1"/>
  <c r="S745" i="3"/>
  <c r="AC745" i="3" s="1"/>
  <c r="S743" i="3"/>
  <c r="AC743" i="3" s="1"/>
  <c r="S741" i="3"/>
  <c r="AC741" i="3" s="1"/>
  <c r="S880" i="3"/>
  <c r="AC880" i="3" s="1"/>
  <c r="S878" i="3"/>
  <c r="AC878" i="3" s="1"/>
  <c r="S876" i="3"/>
  <c r="AC876" i="3" s="1"/>
  <c r="S874" i="3"/>
  <c r="AC874" i="3" s="1"/>
  <c r="S872" i="3"/>
  <c r="AC872" i="3" s="1"/>
  <c r="S870" i="3"/>
  <c r="AC870" i="3" s="1"/>
  <c r="S868" i="3"/>
  <c r="AC868" i="3" s="1"/>
  <c r="S866" i="3"/>
  <c r="AC866" i="3" s="1"/>
  <c r="S864" i="3"/>
  <c r="AC864" i="3" s="1"/>
  <c r="S862" i="3"/>
  <c r="AC862" i="3" s="1"/>
  <c r="S860" i="3"/>
  <c r="AC860" i="3" s="1"/>
  <c r="S858" i="3"/>
  <c r="AC858" i="3" s="1"/>
  <c r="S856" i="3"/>
  <c r="AC856" i="3" s="1"/>
  <c r="S854" i="3"/>
  <c r="AC854" i="3" s="1"/>
  <c r="S852" i="3"/>
  <c r="AC852" i="3" s="1"/>
  <c r="S850" i="3"/>
  <c r="AC850" i="3" s="1"/>
  <c r="S848" i="3"/>
  <c r="AC848" i="3" s="1"/>
  <c r="S846" i="3"/>
  <c r="AC846" i="3" s="1"/>
  <c r="S844" i="3"/>
  <c r="AC844" i="3" s="1"/>
  <c r="S842" i="3"/>
  <c r="AC842" i="3" s="1"/>
  <c r="S840" i="3"/>
  <c r="AC840" i="3" s="1"/>
  <c r="S838" i="3"/>
  <c r="AC838" i="3" s="1"/>
  <c r="S836" i="3"/>
  <c r="AC836" i="3" s="1"/>
  <c r="S834" i="3"/>
  <c r="AC834" i="3" s="1"/>
  <c r="S832" i="3"/>
  <c r="AC832" i="3" s="1"/>
  <c r="S830" i="3"/>
  <c r="AC830" i="3" s="1"/>
  <c r="S828" i="3"/>
  <c r="AC828" i="3" s="1"/>
  <c r="S826" i="3"/>
  <c r="AC826" i="3" s="1"/>
  <c r="S824" i="3"/>
  <c r="AC824" i="3" s="1"/>
  <c r="S822" i="3"/>
  <c r="AC822" i="3" s="1"/>
  <c r="S820" i="3"/>
  <c r="AC820" i="3" s="1"/>
  <c r="S818" i="3"/>
  <c r="AC818" i="3" s="1"/>
  <c r="S816" i="3"/>
  <c r="AC816" i="3" s="1"/>
  <c r="S814" i="3"/>
  <c r="AC814" i="3" s="1"/>
  <c r="S812" i="3"/>
  <c r="AC812" i="3" s="1"/>
  <c r="S810" i="3"/>
  <c r="AC810" i="3" s="1"/>
  <c r="S808" i="3"/>
  <c r="AC808" i="3" s="1"/>
  <c r="S806" i="3"/>
  <c r="AC806" i="3" s="1"/>
  <c r="S804" i="3"/>
  <c r="AC804" i="3" s="1"/>
  <c r="S802" i="3"/>
  <c r="AC802" i="3" s="1"/>
  <c r="S800" i="3"/>
  <c r="AC800" i="3" s="1"/>
  <c r="S798" i="3"/>
  <c r="AC798" i="3" s="1"/>
  <c r="S796" i="3"/>
  <c r="AC796" i="3" s="1"/>
  <c r="S794" i="3"/>
  <c r="AC794" i="3" s="1"/>
  <c r="S792" i="3"/>
  <c r="AC792" i="3" s="1"/>
  <c r="S790" i="3"/>
  <c r="AC790" i="3" s="1"/>
  <c r="S788" i="3"/>
  <c r="AC788" i="3" s="1"/>
  <c r="S786" i="3"/>
  <c r="AC786" i="3" s="1"/>
  <c r="S784" i="3"/>
  <c r="AC784" i="3" s="1"/>
  <c r="S782" i="3"/>
  <c r="AC782" i="3" s="1"/>
  <c r="S780" i="3"/>
  <c r="AC780" i="3" s="1"/>
  <c r="S778" i="3"/>
  <c r="AC778" i="3" s="1"/>
  <c r="S776" i="3"/>
  <c r="AC776" i="3" s="1"/>
  <c r="S774" i="3"/>
  <c r="AC774" i="3" s="1"/>
  <c r="S772" i="3"/>
  <c r="AC772" i="3" s="1"/>
  <c r="S770" i="3"/>
  <c r="AC770" i="3" s="1"/>
  <c r="S768" i="3"/>
  <c r="AC768" i="3" s="1"/>
  <c r="S766" i="3"/>
  <c r="AC766" i="3" s="1"/>
  <c r="S764" i="3"/>
  <c r="AC764" i="3" s="1"/>
  <c r="S762" i="3"/>
  <c r="AC762" i="3" s="1"/>
  <c r="S760" i="3"/>
  <c r="AC760" i="3" s="1"/>
  <c r="S758" i="3"/>
  <c r="AC758" i="3" s="1"/>
  <c r="S756" i="3"/>
  <c r="AC756" i="3" s="1"/>
  <c r="S754" i="3"/>
  <c r="AC754" i="3" s="1"/>
  <c r="S752" i="3"/>
  <c r="AC752" i="3" s="1"/>
  <c r="S750" i="3"/>
  <c r="AC750" i="3" s="1"/>
  <c r="S748" i="3"/>
  <c r="AC748" i="3" s="1"/>
  <c r="S746" i="3"/>
  <c r="AC746" i="3" s="1"/>
  <c r="S744" i="3"/>
  <c r="AC744" i="3" s="1"/>
  <c r="S742" i="3"/>
  <c r="AC742" i="3" s="1"/>
  <c r="S740" i="3"/>
  <c r="AC740" i="3" s="1"/>
  <c r="H680" i="3"/>
  <c r="X680" i="3" s="1"/>
  <c r="Q680" i="3"/>
  <c r="R680" i="3"/>
  <c r="T680" i="3" s="1"/>
  <c r="H681" i="3"/>
  <c r="X681" i="3" s="1"/>
  <c r="Q681" i="3"/>
  <c r="R681" i="3"/>
  <c r="T681" i="3" s="1"/>
  <c r="H682" i="3"/>
  <c r="X682" i="3" s="1"/>
  <c r="Q682" i="3"/>
  <c r="R682" i="3"/>
  <c r="T682" i="3" s="1"/>
  <c r="Z682" i="3" l="1"/>
  <c r="AB682" i="3"/>
  <c r="Z681" i="3"/>
  <c r="AB681" i="3"/>
  <c r="Z680" i="3"/>
  <c r="AB680" i="3"/>
  <c r="S682" i="3"/>
  <c r="AC682" i="3" s="1"/>
  <c r="S681" i="3"/>
  <c r="AC681" i="3" s="1"/>
  <c r="S680" i="3"/>
  <c r="AC680" i="3" s="1"/>
  <c r="U682" i="3"/>
  <c r="U681" i="3"/>
  <c r="U680" i="3"/>
  <c r="W682" i="3"/>
  <c r="W681" i="3"/>
  <c r="W680" i="3"/>
  <c r="V682" i="3"/>
  <c r="V681" i="3"/>
  <c r="V680" i="3"/>
  <c r="R677" i="3"/>
  <c r="Q677" i="3"/>
  <c r="R676" i="3"/>
  <c r="Q676" i="3"/>
  <c r="R673" i="3"/>
  <c r="Q673" i="3"/>
  <c r="V673" i="3"/>
  <c r="H677" i="3"/>
  <c r="H676" i="3"/>
  <c r="H673" i="3"/>
  <c r="AB676" i="3" l="1"/>
  <c r="X676" i="3"/>
  <c r="AB677" i="3"/>
  <c r="X677" i="3"/>
  <c r="AB673" i="3"/>
  <c r="X673" i="3"/>
  <c r="L673" i="3"/>
  <c r="Z673" i="3"/>
  <c r="L676" i="3"/>
  <c r="Z676" i="3"/>
  <c r="L677" i="3"/>
  <c r="Z677" i="3"/>
  <c r="S677" i="3"/>
  <c r="AC677" i="3" s="1"/>
  <c r="S676" i="3"/>
  <c r="AC676" i="3" s="1"/>
  <c r="U673" i="3"/>
  <c r="U677" i="3"/>
  <c r="U676" i="3"/>
  <c r="W677" i="3"/>
  <c r="W676" i="3"/>
  <c r="S673" i="3"/>
  <c r="AC673" i="3" s="1"/>
  <c r="V677" i="3"/>
  <c r="V676" i="3"/>
  <c r="T674" i="3"/>
  <c r="Q675" i="3"/>
  <c r="R675" i="3"/>
  <c r="Q672" i="3"/>
  <c r="R672" i="3"/>
  <c r="Q671" i="3"/>
  <c r="R671" i="3"/>
  <c r="Q668" i="3"/>
  <c r="R668" i="3"/>
  <c r="Q667" i="3"/>
  <c r="R667" i="3"/>
  <c r="Q666" i="3"/>
  <c r="R666" i="3"/>
  <c r="Q665" i="3"/>
  <c r="R665" i="3"/>
  <c r="Q664" i="3"/>
  <c r="R664" i="3"/>
  <c r="S664" i="3"/>
  <c r="AC664" i="3" s="1"/>
  <c r="S730" i="3"/>
  <c r="AC730" i="3" s="1"/>
  <c r="H657" i="3"/>
  <c r="H664" i="3"/>
  <c r="X664" i="3" s="1"/>
  <c r="H665" i="3"/>
  <c r="H666" i="3"/>
  <c r="H667" i="3"/>
  <c r="H668" i="3"/>
  <c r="H671" i="3"/>
  <c r="H672" i="3"/>
  <c r="H675" i="3"/>
  <c r="X675" i="3" s="1"/>
  <c r="H696" i="3"/>
  <c r="H697" i="3"/>
  <c r="H698" i="3"/>
  <c r="H699" i="3"/>
  <c r="H700" i="3"/>
  <c r="H701" i="3"/>
  <c r="H702" i="3"/>
  <c r="H703" i="3"/>
  <c r="H704" i="3"/>
  <c r="H705" i="3"/>
  <c r="H706" i="3"/>
  <c r="H707" i="3"/>
  <c r="H709" i="3"/>
  <c r="H710" i="3"/>
  <c r="H711" i="3"/>
  <c r="H712" i="3"/>
  <c r="H713" i="3"/>
  <c r="H714" i="3"/>
  <c r="H715" i="3"/>
  <c r="H716" i="3"/>
  <c r="H729" i="3"/>
  <c r="H730" i="3"/>
  <c r="H731" i="3"/>
  <c r="H732" i="3"/>
  <c r="H733" i="3"/>
  <c r="H734" i="3"/>
  <c r="H735" i="3"/>
  <c r="X735" i="3" s="1"/>
  <c r="H736" i="3"/>
  <c r="H737" i="3"/>
  <c r="H738" i="3"/>
  <c r="H739" i="3"/>
  <c r="Q657" i="3"/>
  <c r="R657" i="3"/>
  <c r="X698" i="3" l="1"/>
  <c r="X734" i="3"/>
  <c r="X699" i="3"/>
  <c r="X665" i="3"/>
  <c r="AB736" i="3"/>
  <c r="X736" i="3"/>
  <c r="AB716" i="3"/>
  <c r="X716" i="3"/>
  <c r="AB712" i="3"/>
  <c r="X712" i="3"/>
  <c r="AB703" i="3"/>
  <c r="X703" i="3"/>
  <c r="AB667" i="3"/>
  <c r="X667" i="3"/>
  <c r="AB657" i="3"/>
  <c r="X657" i="3"/>
  <c r="AB739" i="3"/>
  <c r="X739" i="3"/>
  <c r="AB731" i="3"/>
  <c r="X731" i="3"/>
  <c r="AB711" i="3"/>
  <c r="X711" i="3"/>
  <c r="AB666" i="3"/>
  <c r="X666" i="3"/>
  <c r="AB738" i="3"/>
  <c r="X738" i="3"/>
  <c r="AB730" i="3"/>
  <c r="X730" i="3"/>
  <c r="AB714" i="3"/>
  <c r="X714" i="3"/>
  <c r="AB710" i="3"/>
  <c r="X710" i="3"/>
  <c r="AB705" i="3"/>
  <c r="X705" i="3"/>
  <c r="AB701" i="3"/>
  <c r="X701" i="3"/>
  <c r="AB697" i="3"/>
  <c r="X697" i="3"/>
  <c r="AB671" i="3"/>
  <c r="X671" i="3"/>
  <c r="AB732" i="3"/>
  <c r="X732" i="3"/>
  <c r="AB707" i="3"/>
  <c r="X707" i="3"/>
  <c r="AB715" i="3"/>
  <c r="X715" i="3"/>
  <c r="AB706" i="3"/>
  <c r="X706" i="3"/>
  <c r="AB702" i="3"/>
  <c r="X702" i="3"/>
  <c r="AB672" i="3"/>
  <c r="X672" i="3"/>
  <c r="AB737" i="3"/>
  <c r="X737" i="3"/>
  <c r="AB733" i="3"/>
  <c r="X733" i="3"/>
  <c r="AB729" i="3"/>
  <c r="X729" i="3"/>
  <c r="AB713" i="3"/>
  <c r="X713" i="3"/>
  <c r="AB709" i="3"/>
  <c r="X709" i="3"/>
  <c r="AB704" i="3"/>
  <c r="X704" i="3"/>
  <c r="AB700" i="3"/>
  <c r="X700" i="3"/>
  <c r="AB696" i="3"/>
  <c r="X696" i="3"/>
  <c r="AB668" i="3"/>
  <c r="X668" i="3"/>
  <c r="Z664" i="3"/>
  <c r="AB664" i="3"/>
  <c r="Z735" i="3"/>
  <c r="AB735" i="3"/>
  <c r="Z698" i="3"/>
  <c r="AB698" i="3"/>
  <c r="Z699" i="3"/>
  <c r="AB699" i="3"/>
  <c r="Z675" i="3"/>
  <c r="AB675" i="3"/>
  <c r="Z734" i="3"/>
  <c r="AB734" i="3"/>
  <c r="Z665" i="3"/>
  <c r="AB665" i="3"/>
  <c r="Z732" i="3"/>
  <c r="L732" i="3"/>
  <c r="Z739" i="3"/>
  <c r="L739" i="3"/>
  <c r="Z715" i="3"/>
  <c r="L715" i="3"/>
  <c r="Z710" i="3"/>
  <c r="L710" i="3"/>
  <c r="Z737" i="3"/>
  <c r="L737" i="3"/>
  <c r="Z733" i="3"/>
  <c r="L733" i="3"/>
  <c r="Z729" i="3"/>
  <c r="L729" i="3"/>
  <c r="Z713" i="3"/>
  <c r="L713" i="3"/>
  <c r="Z709" i="3"/>
  <c r="L709" i="3"/>
  <c r="Z736" i="3"/>
  <c r="L736" i="3"/>
  <c r="Z716" i="3"/>
  <c r="L716" i="3"/>
  <c r="Z712" i="3"/>
  <c r="L712" i="3"/>
  <c r="Z707" i="3"/>
  <c r="L707" i="3"/>
  <c r="Z731" i="3"/>
  <c r="L731" i="3"/>
  <c r="Z711" i="3"/>
  <c r="L711" i="3"/>
  <c r="Z706" i="3"/>
  <c r="L706" i="3"/>
  <c r="Z738" i="3"/>
  <c r="L738" i="3"/>
  <c r="Z730" i="3"/>
  <c r="L730" i="3"/>
  <c r="Z714" i="3"/>
  <c r="L714" i="3"/>
  <c r="L704" i="3"/>
  <c r="Z704" i="3"/>
  <c r="L700" i="3"/>
  <c r="Z700" i="3"/>
  <c r="L696" i="3"/>
  <c r="Z696" i="3"/>
  <c r="L668" i="3"/>
  <c r="Z668" i="3"/>
  <c r="L703" i="3"/>
  <c r="Z703" i="3"/>
  <c r="L667" i="3"/>
  <c r="Z667" i="3"/>
  <c r="L657" i="3"/>
  <c r="Z657" i="3"/>
  <c r="L702" i="3"/>
  <c r="Z702" i="3"/>
  <c r="L672" i="3"/>
  <c r="Z672" i="3"/>
  <c r="L666" i="3"/>
  <c r="Z666" i="3"/>
  <c r="L705" i="3"/>
  <c r="Z705" i="3"/>
  <c r="L701" i="3"/>
  <c r="Z701" i="3"/>
  <c r="L697" i="3"/>
  <c r="Z697" i="3"/>
  <c r="L671" i="3"/>
  <c r="Z671" i="3"/>
  <c r="S739" i="3"/>
  <c r="AC739" i="3" s="1"/>
  <c r="S735" i="3"/>
  <c r="AC735" i="3" s="1"/>
  <c r="S731" i="3"/>
  <c r="AC731" i="3" s="1"/>
  <c r="S738" i="3"/>
  <c r="AC738" i="3" s="1"/>
  <c r="S734" i="3"/>
  <c r="AC734" i="3" s="1"/>
  <c r="S737" i="3"/>
  <c r="AC737" i="3" s="1"/>
  <c r="S733" i="3"/>
  <c r="AC733" i="3" s="1"/>
  <c r="S729" i="3"/>
  <c r="AC729" i="3" s="1"/>
  <c r="S736" i="3"/>
  <c r="AC736" i="3" s="1"/>
  <c r="S732" i="3"/>
  <c r="AC732" i="3" s="1"/>
  <c r="S714" i="3"/>
  <c r="AC714" i="3" s="1"/>
  <c r="S710" i="3"/>
  <c r="AC710" i="3" s="1"/>
  <c r="S706" i="3"/>
  <c r="AC706" i="3" s="1"/>
  <c r="S702" i="3"/>
  <c r="AC702" i="3" s="1"/>
  <c r="S698" i="3"/>
  <c r="AC698" i="3" s="1"/>
  <c r="S675" i="3"/>
  <c r="AC675" i="3" s="1"/>
  <c r="S667" i="3"/>
  <c r="AC667" i="3" s="1"/>
  <c r="S657" i="3"/>
  <c r="AC657" i="3" s="1"/>
  <c r="S713" i="3"/>
  <c r="AC713" i="3" s="1"/>
  <c r="S709" i="3"/>
  <c r="AC709" i="3" s="1"/>
  <c r="S705" i="3"/>
  <c r="AC705" i="3" s="1"/>
  <c r="S701" i="3"/>
  <c r="AC701" i="3" s="1"/>
  <c r="S697" i="3"/>
  <c r="AC697" i="3" s="1"/>
  <c r="S672" i="3"/>
  <c r="AC672" i="3" s="1"/>
  <c r="S666" i="3"/>
  <c r="AC666" i="3" s="1"/>
  <c r="S716" i="3"/>
  <c r="AC716" i="3" s="1"/>
  <c r="S712" i="3"/>
  <c r="AC712" i="3" s="1"/>
  <c r="S704" i="3"/>
  <c r="AC704" i="3" s="1"/>
  <c r="S700" i="3"/>
  <c r="AC700" i="3" s="1"/>
  <c r="S696" i="3"/>
  <c r="AC696" i="3" s="1"/>
  <c r="S671" i="3"/>
  <c r="AC671" i="3" s="1"/>
  <c r="S665" i="3"/>
  <c r="AC665" i="3" s="1"/>
  <c r="S715" i="3"/>
  <c r="AC715" i="3" s="1"/>
  <c r="S711" i="3"/>
  <c r="AC711" i="3" s="1"/>
  <c r="S707" i="3"/>
  <c r="AC707" i="3" s="1"/>
  <c r="S703" i="3"/>
  <c r="AC703" i="3" s="1"/>
  <c r="S699" i="3"/>
  <c r="AC699" i="3" s="1"/>
  <c r="S674" i="3"/>
  <c r="AC674" i="3" s="1"/>
  <c r="S668" i="3"/>
  <c r="AC668" i="3" s="1"/>
  <c r="W673" i="3"/>
  <c r="U20" i="3"/>
  <c r="U15" i="3"/>
  <c r="U16" i="3"/>
  <c r="U17" i="3"/>
  <c r="U10" i="3"/>
  <c r="U11" i="3"/>
  <c r="U5" i="3"/>
  <c r="U3" i="3"/>
  <c r="U6" i="3"/>
  <c r="U4" i="3"/>
  <c r="U24" i="3"/>
  <c r="U22" i="3"/>
  <c r="U23" i="3"/>
  <c r="U19" i="3"/>
  <c r="U21" i="3"/>
  <c r="U18" i="3"/>
  <c r="U12" i="3"/>
  <c r="U13" i="3"/>
  <c r="U14" i="3"/>
  <c r="U7" i="3"/>
  <c r="U8" i="3"/>
  <c r="U9" i="3"/>
  <c r="U26" i="3"/>
  <c r="U27" i="3"/>
  <c r="U28" i="3"/>
  <c r="U31" i="3"/>
  <c r="U30" i="3"/>
  <c r="U29" i="3"/>
  <c r="U36" i="3"/>
  <c r="U33" i="3"/>
  <c r="U32" i="3"/>
  <c r="U34" i="3"/>
  <c r="U35" i="3"/>
  <c r="U37" i="3"/>
  <c r="U40" i="3"/>
  <c r="U39" i="3"/>
  <c r="U38" i="3"/>
  <c r="U41" i="3"/>
  <c r="U42" i="3"/>
  <c r="U43" i="3"/>
  <c r="U50" i="3"/>
  <c r="U51" i="3"/>
  <c r="U47" i="3"/>
  <c r="U44" i="3"/>
  <c r="U46" i="3"/>
  <c r="U48" i="3"/>
  <c r="U49" i="3"/>
  <c r="U52" i="3"/>
  <c r="U45" i="3"/>
  <c r="U54" i="3"/>
  <c r="U55" i="3"/>
  <c r="U56" i="3"/>
  <c r="U53" i="3"/>
  <c r="U60" i="3"/>
  <c r="U59" i="3"/>
  <c r="U57" i="3"/>
  <c r="U58" i="3"/>
  <c r="U61" i="3"/>
  <c r="U62" i="3"/>
  <c r="U63" i="3"/>
  <c r="U64" i="3"/>
  <c r="U66" i="3"/>
  <c r="U65" i="3"/>
  <c r="U67" i="3"/>
  <c r="U69" i="3"/>
  <c r="U70" i="3"/>
  <c r="U68" i="3"/>
  <c r="U73" i="3"/>
  <c r="U74" i="3"/>
  <c r="U75" i="3"/>
  <c r="U72" i="3"/>
  <c r="U71" i="3"/>
  <c r="U76" i="3"/>
  <c r="U77" i="3"/>
  <c r="U80" i="3"/>
  <c r="U81" i="3"/>
  <c r="U79" i="3"/>
  <c r="U83" i="3"/>
  <c r="U82" i="3"/>
  <c r="U84" i="3"/>
  <c r="U78" i="3"/>
  <c r="U88" i="3"/>
  <c r="U86" i="3"/>
  <c r="U87" i="3"/>
  <c r="U85" i="3"/>
  <c r="U89" i="3"/>
  <c r="U91" i="3"/>
  <c r="U94" i="3"/>
  <c r="U95" i="3"/>
  <c r="U92" i="3"/>
  <c r="U90" i="3"/>
  <c r="U93" i="3"/>
  <c r="U98" i="3"/>
  <c r="U96" i="3"/>
  <c r="U97" i="3"/>
  <c r="U99" i="3"/>
  <c r="U100" i="3"/>
  <c r="U101" i="3"/>
  <c r="U106" i="3"/>
  <c r="U105" i="3"/>
  <c r="U104" i="3"/>
  <c r="U102" i="3"/>
  <c r="U103" i="3"/>
  <c r="U112" i="3"/>
  <c r="U108" i="3"/>
  <c r="U113" i="3"/>
  <c r="U110" i="3"/>
  <c r="U109" i="3"/>
  <c r="U107" i="3"/>
  <c r="U111" i="3"/>
  <c r="U122" i="3"/>
  <c r="U114" i="3"/>
  <c r="U124" i="3"/>
  <c r="U115" i="3"/>
  <c r="U116" i="3"/>
  <c r="U125" i="3"/>
  <c r="U117" i="3"/>
  <c r="U126" i="3"/>
  <c r="U127" i="3"/>
  <c r="U128" i="3"/>
  <c r="U123" i="3"/>
  <c r="U120" i="3"/>
  <c r="U118" i="3"/>
  <c r="U121" i="3"/>
  <c r="U119" i="3"/>
  <c r="U137" i="3"/>
  <c r="U138" i="3"/>
  <c r="U130" i="3"/>
  <c r="U131" i="3"/>
  <c r="U134" i="3"/>
  <c r="U129" i="3"/>
  <c r="U132" i="3"/>
  <c r="U136" i="3"/>
  <c r="U135" i="3"/>
  <c r="U133" i="3"/>
  <c r="U145" i="3"/>
  <c r="U146" i="3"/>
  <c r="U147" i="3"/>
  <c r="U141" i="3"/>
  <c r="U140" i="3"/>
  <c r="U143" i="3"/>
  <c r="U142" i="3"/>
  <c r="U144" i="3"/>
  <c r="U139" i="3"/>
  <c r="U154" i="3"/>
  <c r="U148" i="3"/>
  <c r="U155" i="3"/>
  <c r="U152" i="3"/>
  <c r="U149" i="3"/>
  <c r="U151" i="3"/>
  <c r="U153" i="3"/>
  <c r="U150" i="3"/>
  <c r="U159" i="3"/>
  <c r="U160" i="3"/>
  <c r="U158" i="3"/>
  <c r="U156" i="3"/>
  <c r="U157" i="3"/>
  <c r="U162" i="3"/>
  <c r="U161" i="3"/>
  <c r="U165" i="3"/>
  <c r="U166" i="3"/>
  <c r="U163" i="3"/>
  <c r="U164" i="3"/>
  <c r="U167" i="3"/>
  <c r="U181" i="3"/>
  <c r="U168" i="3"/>
  <c r="U182" i="3"/>
  <c r="U173" i="3"/>
  <c r="U176" i="3"/>
  <c r="U177" i="3"/>
  <c r="U169" i="3"/>
  <c r="U174" i="3"/>
  <c r="U178" i="3"/>
  <c r="U170" i="3"/>
  <c r="U179" i="3"/>
  <c r="U180" i="3"/>
  <c r="U175" i="3"/>
  <c r="U171" i="3"/>
  <c r="U172" i="3"/>
  <c r="U193" i="3"/>
  <c r="U186" i="3"/>
  <c r="U190" i="3"/>
  <c r="U187" i="3"/>
  <c r="U185" i="3"/>
  <c r="U191" i="3"/>
  <c r="U194" i="3"/>
  <c r="U188" i="3"/>
  <c r="U189" i="3"/>
  <c r="U195" i="3"/>
  <c r="U196" i="3"/>
  <c r="U192" i="3"/>
  <c r="U183" i="3"/>
  <c r="U184" i="3"/>
  <c r="U201" i="3"/>
  <c r="U199" i="3"/>
  <c r="U200" i="3"/>
  <c r="U202" i="3"/>
  <c r="U203" i="3"/>
  <c r="U197" i="3"/>
  <c r="U198" i="3"/>
  <c r="U206" i="3"/>
  <c r="U204" i="3"/>
  <c r="U205" i="3"/>
  <c r="U207" i="3"/>
  <c r="U212" i="3"/>
  <c r="U210" i="3"/>
  <c r="U209" i="3"/>
  <c r="U208" i="3"/>
  <c r="U211" i="3"/>
  <c r="U216" i="3"/>
  <c r="U213" i="3"/>
  <c r="U214" i="3"/>
  <c r="U215" i="3"/>
  <c r="U220" i="3"/>
  <c r="U219" i="3"/>
  <c r="U217" i="3"/>
  <c r="U218" i="3"/>
  <c r="U223" i="3"/>
  <c r="U222" i="3"/>
  <c r="U221" i="3"/>
  <c r="U227" i="3"/>
  <c r="U224" i="3"/>
  <c r="U225" i="3"/>
  <c r="U226" i="3"/>
  <c r="U228" i="3"/>
  <c r="U230" i="3"/>
  <c r="U232" i="3"/>
  <c r="U233" i="3"/>
  <c r="U231" i="3"/>
  <c r="U229" i="3"/>
  <c r="U236" i="3"/>
  <c r="U237" i="3"/>
  <c r="U235" i="3"/>
  <c r="U234" i="3"/>
  <c r="U240" i="3"/>
  <c r="U241" i="3"/>
  <c r="U238" i="3"/>
  <c r="U239" i="3"/>
  <c r="U242" i="3"/>
  <c r="U244" i="3"/>
  <c r="U245" i="3"/>
  <c r="U243" i="3"/>
  <c r="U247" i="3"/>
  <c r="U246" i="3"/>
  <c r="U248" i="3"/>
  <c r="U252" i="3"/>
  <c r="U253" i="3"/>
  <c r="U250" i="3"/>
  <c r="U251" i="3"/>
  <c r="U249" i="3"/>
  <c r="U257" i="3"/>
  <c r="U258" i="3"/>
  <c r="U259" i="3"/>
  <c r="U261" i="3"/>
  <c r="U260" i="3"/>
  <c r="U255" i="3"/>
  <c r="U254" i="3"/>
  <c r="U256" i="3"/>
  <c r="U264" i="3"/>
  <c r="U262" i="3"/>
  <c r="U263" i="3"/>
  <c r="U270" i="3"/>
  <c r="U266" i="3"/>
  <c r="U269" i="3"/>
  <c r="U267" i="3"/>
  <c r="U265" i="3"/>
  <c r="U268" i="3"/>
  <c r="U275" i="3"/>
  <c r="U272" i="3"/>
  <c r="U273" i="3"/>
  <c r="U276" i="3"/>
  <c r="U271" i="3"/>
  <c r="U274" i="3"/>
  <c r="U280" i="3"/>
  <c r="U281" i="3"/>
  <c r="U282" i="3"/>
  <c r="U278" i="3"/>
  <c r="U277" i="3"/>
  <c r="U279" i="3"/>
  <c r="U283" i="3"/>
  <c r="U288" i="3"/>
  <c r="U290" i="3"/>
  <c r="U284" i="3"/>
  <c r="U289" i="3"/>
  <c r="U285" i="3"/>
  <c r="U286" i="3"/>
  <c r="U287" i="3"/>
  <c r="U298" i="3"/>
  <c r="U299" i="3"/>
  <c r="U291" i="3"/>
  <c r="U292" i="3"/>
  <c r="U296" i="3"/>
  <c r="U293" i="3"/>
  <c r="U294" i="3"/>
  <c r="U297" i="3"/>
  <c r="U295" i="3"/>
  <c r="U305" i="3"/>
  <c r="U306" i="3"/>
  <c r="U307" i="3"/>
  <c r="U308" i="3"/>
  <c r="U300" i="3"/>
  <c r="U304" i="3"/>
  <c r="U301" i="3"/>
  <c r="U302" i="3"/>
  <c r="U303" i="3"/>
  <c r="U317" i="3"/>
  <c r="U315" i="3"/>
  <c r="U310" i="3"/>
  <c r="U318" i="3"/>
  <c r="U309" i="3"/>
  <c r="U311" i="3"/>
  <c r="U312" i="3"/>
  <c r="U316" i="3"/>
  <c r="U313" i="3"/>
  <c r="U314" i="3"/>
  <c r="U323" i="3"/>
  <c r="U320" i="3"/>
  <c r="U324" i="3"/>
  <c r="U319" i="3"/>
  <c r="U326" i="3"/>
  <c r="U321" i="3"/>
  <c r="U325" i="3"/>
  <c r="U322" i="3"/>
  <c r="U327" i="3"/>
  <c r="U328" i="3"/>
  <c r="U329" i="3"/>
  <c r="U336" i="3"/>
  <c r="U330" i="3"/>
  <c r="U334" i="3"/>
  <c r="U331" i="3"/>
  <c r="U332" i="3"/>
  <c r="U335" i="3"/>
  <c r="U333" i="3"/>
  <c r="U343" i="3"/>
  <c r="U344" i="3"/>
  <c r="U338" i="3"/>
  <c r="U339" i="3"/>
  <c r="U340" i="3"/>
  <c r="U341" i="3"/>
  <c r="U337" i="3"/>
  <c r="U342" i="3"/>
  <c r="U346" i="3"/>
  <c r="U345" i="3"/>
  <c r="U347" i="3"/>
  <c r="U350" i="3"/>
  <c r="U351" i="3"/>
  <c r="U348" i="3"/>
  <c r="U349" i="3"/>
  <c r="U353" i="3"/>
  <c r="U358" i="3"/>
  <c r="U354" i="3"/>
  <c r="U357" i="3"/>
  <c r="U352" i="3"/>
  <c r="U355" i="3"/>
  <c r="U356" i="3"/>
  <c r="U360" i="3"/>
  <c r="U363" i="3"/>
  <c r="U361" i="3"/>
  <c r="U359" i="3"/>
  <c r="U362" i="3"/>
  <c r="U364" i="3"/>
  <c r="U366" i="3"/>
  <c r="U371" i="3"/>
  <c r="U372" i="3"/>
  <c r="U367" i="3"/>
  <c r="U373" i="3"/>
  <c r="U365" i="3"/>
  <c r="U368" i="3"/>
  <c r="U370" i="3"/>
  <c r="U369" i="3"/>
  <c r="U374" i="3"/>
  <c r="U377" i="3"/>
  <c r="U376" i="3"/>
  <c r="U378" i="3"/>
  <c r="U380" i="3"/>
  <c r="U375" i="3"/>
  <c r="U379" i="3"/>
  <c r="U381" i="3"/>
  <c r="U394" i="3"/>
  <c r="U384" i="3"/>
  <c r="U392" i="3"/>
  <c r="U393" i="3"/>
  <c r="U387" i="3"/>
  <c r="U388" i="3"/>
  <c r="U383" i="3"/>
  <c r="U385" i="3"/>
  <c r="U391" i="3"/>
  <c r="U386" i="3"/>
  <c r="U389" i="3"/>
  <c r="U390" i="3"/>
  <c r="U382" i="3"/>
  <c r="U405" i="3"/>
  <c r="U395" i="3"/>
  <c r="U402" i="3"/>
  <c r="U398" i="3"/>
  <c r="U406" i="3"/>
  <c r="U397" i="3"/>
  <c r="U400" i="3"/>
  <c r="U396" i="3"/>
  <c r="U404" i="3"/>
  <c r="U399" i="3"/>
  <c r="U401" i="3"/>
  <c r="U413" i="3"/>
  <c r="U408" i="3"/>
  <c r="U409" i="3"/>
  <c r="U410" i="3"/>
  <c r="U414" i="3"/>
  <c r="U407" i="3"/>
  <c r="U411" i="3"/>
  <c r="U412" i="3"/>
  <c r="U417" i="3"/>
  <c r="U419" i="3"/>
  <c r="U418" i="3"/>
  <c r="U420" i="3"/>
  <c r="U421" i="3"/>
  <c r="U415" i="3"/>
  <c r="U416" i="3"/>
  <c r="U428" i="3"/>
  <c r="U424" i="3"/>
  <c r="U425" i="3"/>
  <c r="U422" i="3"/>
  <c r="U423" i="3"/>
  <c r="U426" i="3"/>
  <c r="U427" i="3"/>
  <c r="U429" i="3"/>
  <c r="U438" i="3"/>
  <c r="U430" i="3"/>
  <c r="U436" i="3"/>
  <c r="U432" i="3"/>
  <c r="U433" i="3"/>
  <c r="U437" i="3"/>
  <c r="U431" i="3"/>
  <c r="U435" i="3"/>
  <c r="U434" i="3"/>
  <c r="U449" i="3"/>
  <c r="U442" i="3"/>
  <c r="U439" i="3"/>
  <c r="U443" i="3"/>
  <c r="U446" i="3"/>
  <c r="U444" i="3"/>
  <c r="U451" i="3"/>
  <c r="U441" i="3"/>
  <c r="U445" i="3"/>
  <c r="U450" i="3"/>
  <c r="U447" i="3"/>
  <c r="U440" i="3"/>
  <c r="U452" i="3"/>
  <c r="U448" i="3"/>
  <c r="U457" i="3"/>
  <c r="U462" i="3"/>
  <c r="U458" i="3"/>
  <c r="U459" i="3"/>
  <c r="U455" i="3"/>
  <c r="U453" i="3"/>
  <c r="U461" i="3"/>
  <c r="U460" i="3"/>
  <c r="U456" i="3"/>
  <c r="U454" i="3"/>
  <c r="U466" i="3"/>
  <c r="U464" i="3"/>
  <c r="U465" i="3"/>
  <c r="U463" i="3"/>
  <c r="U471" i="3"/>
  <c r="U468" i="3"/>
  <c r="U469" i="3"/>
  <c r="U467" i="3"/>
  <c r="U470" i="3"/>
  <c r="U473" i="3"/>
  <c r="U474" i="3"/>
  <c r="U472" i="3"/>
  <c r="U477" i="3"/>
  <c r="U479" i="3"/>
  <c r="U478" i="3"/>
  <c r="U475" i="3"/>
  <c r="U476" i="3"/>
  <c r="U481" i="3"/>
  <c r="U482" i="3"/>
  <c r="U487" i="3"/>
  <c r="U485" i="3"/>
  <c r="U480" i="3"/>
  <c r="U486" i="3"/>
  <c r="U483" i="3"/>
  <c r="U484" i="3"/>
  <c r="U488" i="3"/>
  <c r="U493" i="3"/>
  <c r="U489" i="3"/>
  <c r="U490" i="3"/>
  <c r="U496" i="3"/>
  <c r="U494" i="3"/>
  <c r="U495" i="3"/>
  <c r="U491" i="3"/>
  <c r="U492" i="3"/>
  <c r="U498" i="3"/>
  <c r="U499" i="3"/>
  <c r="U500" i="3"/>
  <c r="U497" i="3"/>
  <c r="U503" i="3"/>
  <c r="U501" i="3"/>
  <c r="U506" i="3"/>
  <c r="U507" i="3"/>
  <c r="U508" i="3"/>
  <c r="U505" i="3"/>
  <c r="U504" i="3"/>
  <c r="U502" i="3"/>
  <c r="U514" i="3"/>
  <c r="U510" i="3"/>
  <c r="U513" i="3"/>
  <c r="U512" i="3"/>
  <c r="U509" i="3"/>
  <c r="U511" i="3"/>
  <c r="U515" i="3"/>
  <c r="U521" i="3"/>
  <c r="U522" i="3"/>
  <c r="U523" i="3"/>
  <c r="U517" i="3"/>
  <c r="U519" i="3"/>
  <c r="U520" i="3"/>
  <c r="U516" i="3"/>
  <c r="U518" i="3"/>
  <c r="U524" i="3"/>
  <c r="U531" i="3"/>
  <c r="U528" i="3"/>
  <c r="U529" i="3"/>
  <c r="U527" i="3"/>
  <c r="U530" i="3"/>
  <c r="U525" i="3"/>
  <c r="U526" i="3"/>
  <c r="U533" i="3"/>
  <c r="U532" i="3"/>
  <c r="U534" i="3"/>
  <c r="U535" i="3"/>
  <c r="U536" i="3"/>
  <c r="U539" i="3"/>
  <c r="U538" i="3"/>
  <c r="U537" i="3"/>
  <c r="U540" i="3"/>
  <c r="U541" i="3"/>
  <c r="U542" i="3"/>
  <c r="U543" i="3"/>
  <c r="U545" i="3"/>
  <c r="U544" i="3"/>
  <c r="U546" i="3"/>
  <c r="U547" i="3"/>
  <c r="U552" i="3"/>
  <c r="U553" i="3"/>
  <c r="U657" i="3"/>
  <c r="U664" i="3"/>
  <c r="U665" i="3"/>
  <c r="U666" i="3"/>
  <c r="U667" i="3"/>
  <c r="U668" i="3"/>
  <c r="U671" i="3"/>
  <c r="U672" i="3"/>
  <c r="U675" i="3"/>
  <c r="U674" i="3"/>
  <c r="U696" i="3"/>
  <c r="U697" i="3"/>
  <c r="U698" i="3"/>
  <c r="U699" i="3"/>
  <c r="U700" i="3"/>
  <c r="U701" i="3"/>
  <c r="U702" i="3"/>
  <c r="U703" i="3"/>
  <c r="U704" i="3"/>
  <c r="U705" i="3"/>
  <c r="U706" i="3"/>
  <c r="U707" i="3"/>
  <c r="U709" i="3"/>
  <c r="U710" i="3"/>
  <c r="U711" i="3"/>
  <c r="U712" i="3"/>
  <c r="U713" i="3"/>
  <c r="U714" i="3"/>
  <c r="U715" i="3"/>
  <c r="U716" i="3"/>
  <c r="U729" i="3"/>
  <c r="U730" i="3"/>
  <c r="U731" i="3"/>
  <c r="U732" i="3"/>
  <c r="U733" i="3"/>
  <c r="U734" i="3"/>
  <c r="U735" i="3"/>
  <c r="U736" i="3"/>
  <c r="U737" i="3"/>
  <c r="U738" i="3"/>
  <c r="U739" i="3"/>
  <c r="U740" i="3"/>
  <c r="U741" i="3"/>
  <c r="U742" i="3"/>
  <c r="U743" i="3"/>
  <c r="U744" i="3"/>
  <c r="U745" i="3"/>
  <c r="U746" i="3"/>
  <c r="U747" i="3"/>
  <c r="U748" i="3"/>
  <c r="U749" i="3"/>
  <c r="U750" i="3"/>
  <c r="U751" i="3"/>
  <c r="U752" i="3"/>
  <c r="U753" i="3"/>
  <c r="U754" i="3"/>
  <c r="U755" i="3"/>
  <c r="U756" i="3"/>
  <c r="U757" i="3"/>
  <c r="U758" i="3"/>
  <c r="U759" i="3"/>
  <c r="U760" i="3"/>
  <c r="U761" i="3"/>
  <c r="U762" i="3"/>
  <c r="U763" i="3"/>
  <c r="U764" i="3"/>
  <c r="U765" i="3"/>
  <c r="U766" i="3"/>
  <c r="U767" i="3"/>
  <c r="U768" i="3"/>
  <c r="U769" i="3"/>
  <c r="U770" i="3"/>
  <c r="U771" i="3"/>
  <c r="U772" i="3"/>
  <c r="U773" i="3"/>
  <c r="U774" i="3"/>
  <c r="U775" i="3"/>
  <c r="U776" i="3"/>
  <c r="U777" i="3"/>
  <c r="U778" i="3"/>
  <c r="U779" i="3"/>
  <c r="U780" i="3"/>
  <c r="U781" i="3"/>
  <c r="U782" i="3"/>
  <c r="U783" i="3"/>
  <c r="U784" i="3"/>
  <c r="U785" i="3"/>
  <c r="U786" i="3"/>
  <c r="U787" i="3"/>
  <c r="U788" i="3"/>
  <c r="U789" i="3"/>
  <c r="U790" i="3"/>
  <c r="U791" i="3"/>
  <c r="U792" i="3"/>
  <c r="U793" i="3"/>
  <c r="U794" i="3"/>
  <c r="U795" i="3"/>
  <c r="U796" i="3"/>
  <c r="U797" i="3"/>
  <c r="U798" i="3"/>
  <c r="U799" i="3"/>
  <c r="U800" i="3"/>
  <c r="U801" i="3"/>
  <c r="U802" i="3"/>
  <c r="U803" i="3"/>
  <c r="U804" i="3"/>
  <c r="U805" i="3"/>
  <c r="U806" i="3"/>
  <c r="U807" i="3"/>
  <c r="U808" i="3"/>
  <c r="U809" i="3"/>
  <c r="U810" i="3"/>
  <c r="U811" i="3"/>
  <c r="U812" i="3"/>
  <c r="U813" i="3"/>
  <c r="U814" i="3"/>
  <c r="U815" i="3"/>
  <c r="U816" i="3"/>
  <c r="U817" i="3"/>
  <c r="U818" i="3"/>
  <c r="U819" i="3"/>
  <c r="U820" i="3"/>
  <c r="U821" i="3"/>
  <c r="U822" i="3"/>
  <c r="U823" i="3"/>
  <c r="U824" i="3"/>
  <c r="U825" i="3"/>
  <c r="U826" i="3"/>
  <c r="U827" i="3"/>
  <c r="U828" i="3"/>
  <c r="U829" i="3"/>
  <c r="U830" i="3"/>
  <c r="U831" i="3"/>
  <c r="U832" i="3"/>
  <c r="U833" i="3"/>
  <c r="U834" i="3"/>
  <c r="U835" i="3"/>
  <c r="U836" i="3"/>
  <c r="U837" i="3"/>
  <c r="U838" i="3"/>
  <c r="U839" i="3"/>
  <c r="U840" i="3"/>
  <c r="U841" i="3"/>
  <c r="U842" i="3"/>
  <c r="U843" i="3"/>
  <c r="U844" i="3"/>
  <c r="U845" i="3"/>
  <c r="U846" i="3"/>
  <c r="U847" i="3"/>
  <c r="U848" i="3"/>
  <c r="U849" i="3"/>
  <c r="U850" i="3"/>
  <c r="U851" i="3"/>
  <c r="U852" i="3"/>
  <c r="U853" i="3"/>
  <c r="U854" i="3"/>
  <c r="U855" i="3"/>
  <c r="U856" i="3"/>
  <c r="U857" i="3"/>
  <c r="U858" i="3"/>
  <c r="U859" i="3"/>
  <c r="U860" i="3"/>
  <c r="U861" i="3"/>
  <c r="U862" i="3"/>
  <c r="U863" i="3"/>
  <c r="U864" i="3"/>
  <c r="U865" i="3"/>
  <c r="U866" i="3"/>
  <c r="U867" i="3"/>
  <c r="U868" i="3"/>
  <c r="U869" i="3"/>
  <c r="U870" i="3"/>
  <c r="U871" i="3"/>
  <c r="U872" i="3"/>
  <c r="U873" i="3"/>
  <c r="U874" i="3"/>
  <c r="U875" i="3"/>
  <c r="U876" i="3"/>
  <c r="U877" i="3"/>
  <c r="U878" i="3"/>
  <c r="U879" i="3"/>
  <c r="U880" i="3"/>
  <c r="U881" i="3"/>
  <c r="U882" i="3"/>
  <c r="U883" i="3"/>
  <c r="U884" i="3"/>
  <c r="U885" i="3"/>
  <c r="U886" i="3"/>
  <c r="U887" i="3"/>
  <c r="U888" i="3"/>
  <c r="U889" i="3"/>
  <c r="U890" i="3"/>
  <c r="U891" i="3"/>
  <c r="U892" i="3"/>
  <c r="U893" i="3"/>
  <c r="U894" i="3"/>
  <c r="U895" i="3"/>
  <c r="U896" i="3"/>
  <c r="U897" i="3"/>
  <c r="U898" i="3"/>
  <c r="U899" i="3"/>
  <c r="U900" i="3"/>
  <c r="U901" i="3"/>
  <c r="U902" i="3"/>
  <c r="U903" i="3"/>
  <c r="U904" i="3"/>
  <c r="U905" i="3"/>
  <c r="U906" i="3"/>
  <c r="U907" i="3"/>
  <c r="U908" i="3"/>
  <c r="U909" i="3"/>
  <c r="U910" i="3"/>
  <c r="U911" i="3"/>
  <c r="U912" i="3"/>
  <c r="U913" i="3"/>
  <c r="U914" i="3"/>
  <c r="U915" i="3"/>
  <c r="U916" i="3"/>
  <c r="U917" i="3"/>
  <c r="U918" i="3"/>
  <c r="U919" i="3"/>
  <c r="U920" i="3"/>
  <c r="U921" i="3"/>
  <c r="U922" i="3"/>
  <c r="U923" i="3"/>
  <c r="U924" i="3"/>
  <c r="U925" i="3"/>
  <c r="U926" i="3"/>
  <c r="U927" i="3"/>
  <c r="U928" i="3"/>
  <c r="U929" i="3"/>
  <c r="U930" i="3"/>
  <c r="U931" i="3"/>
  <c r="U932" i="3"/>
  <c r="U933" i="3"/>
  <c r="U934" i="3"/>
  <c r="U935" i="3"/>
  <c r="U936" i="3"/>
  <c r="U937" i="3"/>
  <c r="U938" i="3"/>
  <c r="U939" i="3"/>
  <c r="U940" i="3"/>
  <c r="U941" i="3"/>
  <c r="U942" i="3"/>
  <c r="U943" i="3"/>
  <c r="U944" i="3"/>
  <c r="U945" i="3"/>
  <c r="U946" i="3"/>
  <c r="U947" i="3"/>
  <c r="U948" i="3"/>
  <c r="U949" i="3"/>
  <c r="U950" i="3"/>
  <c r="U951" i="3"/>
  <c r="U952" i="3"/>
  <c r="U953" i="3"/>
  <c r="U954" i="3"/>
  <c r="U955" i="3"/>
  <c r="U956" i="3"/>
  <c r="U957" i="3"/>
  <c r="U958" i="3"/>
  <c r="U959" i="3"/>
  <c r="U960" i="3"/>
  <c r="U961" i="3"/>
  <c r="U962" i="3"/>
  <c r="U963" i="3"/>
  <c r="U964" i="3"/>
  <c r="U965" i="3"/>
  <c r="U966" i="3"/>
  <c r="U967" i="3"/>
  <c r="U968" i="3"/>
  <c r="U969" i="3"/>
  <c r="U970" i="3"/>
  <c r="U971" i="3"/>
  <c r="U972" i="3"/>
  <c r="U973" i="3"/>
  <c r="U974" i="3"/>
  <c r="U975" i="3"/>
  <c r="U976" i="3"/>
  <c r="U977" i="3"/>
  <c r="U978" i="3"/>
  <c r="U979" i="3"/>
  <c r="U980" i="3"/>
  <c r="U981" i="3"/>
  <c r="U982" i="3"/>
  <c r="U983" i="3"/>
  <c r="U984" i="3"/>
  <c r="U985" i="3"/>
  <c r="U986" i="3"/>
  <c r="U987" i="3"/>
  <c r="U988" i="3"/>
  <c r="U989" i="3"/>
  <c r="U990" i="3"/>
  <c r="U991" i="3"/>
  <c r="U992" i="3"/>
  <c r="U993" i="3"/>
  <c r="U994" i="3"/>
  <c r="U995" i="3"/>
  <c r="U996" i="3"/>
  <c r="U997" i="3"/>
  <c r="U998" i="3"/>
  <c r="U999" i="3"/>
  <c r="U1000" i="3"/>
  <c r="W657" i="3"/>
  <c r="W664" i="3"/>
  <c r="W665" i="3"/>
  <c r="W666" i="3"/>
  <c r="W667" i="3"/>
  <c r="W668" i="3"/>
  <c r="W671" i="3"/>
  <c r="W672" i="3"/>
  <c r="W675" i="3"/>
  <c r="W674" i="3"/>
  <c r="W696" i="3"/>
  <c r="W697" i="3"/>
  <c r="W698" i="3"/>
  <c r="W699" i="3"/>
  <c r="W700" i="3"/>
  <c r="W701" i="3"/>
  <c r="W702" i="3"/>
  <c r="W703" i="3"/>
  <c r="W704" i="3"/>
  <c r="W705" i="3"/>
  <c r="W706" i="3"/>
  <c r="W707" i="3"/>
  <c r="W709" i="3"/>
  <c r="W710" i="3"/>
  <c r="W711" i="3"/>
  <c r="W712" i="3"/>
  <c r="W713" i="3"/>
  <c r="W714" i="3"/>
  <c r="W715" i="3"/>
  <c r="W716" i="3"/>
  <c r="W729" i="3"/>
  <c r="W730" i="3"/>
  <c r="W731" i="3"/>
  <c r="W732" i="3"/>
  <c r="W733" i="3"/>
  <c r="W734" i="3"/>
  <c r="W735" i="3"/>
  <c r="W736" i="3"/>
  <c r="W737" i="3"/>
  <c r="W738" i="3"/>
  <c r="W739" i="3"/>
  <c r="W740" i="3"/>
  <c r="W741" i="3"/>
  <c r="W742" i="3"/>
  <c r="W743" i="3"/>
  <c r="W744" i="3"/>
  <c r="W745" i="3"/>
  <c r="W746" i="3"/>
  <c r="W747" i="3"/>
  <c r="W748" i="3"/>
  <c r="W749" i="3"/>
  <c r="W750" i="3"/>
  <c r="W751" i="3"/>
  <c r="W752" i="3"/>
  <c r="W753" i="3"/>
  <c r="W754" i="3"/>
  <c r="W755" i="3"/>
  <c r="W756" i="3"/>
  <c r="W757" i="3"/>
  <c r="W758" i="3"/>
  <c r="W759" i="3"/>
  <c r="W760" i="3"/>
  <c r="W761" i="3"/>
  <c r="W762" i="3"/>
  <c r="W763" i="3"/>
  <c r="W764" i="3"/>
  <c r="W765" i="3"/>
  <c r="W766" i="3"/>
  <c r="W767" i="3"/>
  <c r="W768" i="3"/>
  <c r="W769" i="3"/>
  <c r="W770" i="3"/>
  <c r="W771" i="3"/>
  <c r="W772" i="3"/>
  <c r="W773" i="3"/>
  <c r="W774" i="3"/>
  <c r="W775" i="3"/>
  <c r="W776" i="3"/>
  <c r="W777" i="3"/>
  <c r="W778" i="3"/>
  <c r="W779" i="3"/>
  <c r="W780" i="3"/>
  <c r="W781" i="3"/>
  <c r="W782" i="3"/>
  <c r="W783" i="3"/>
  <c r="W784" i="3"/>
  <c r="W785" i="3"/>
  <c r="W786" i="3"/>
  <c r="W787" i="3"/>
  <c r="W788" i="3"/>
  <c r="W789" i="3"/>
  <c r="W790" i="3"/>
  <c r="W791" i="3"/>
  <c r="W792" i="3"/>
  <c r="W793" i="3"/>
  <c r="W794" i="3"/>
  <c r="W795" i="3"/>
  <c r="W796" i="3"/>
  <c r="W797" i="3"/>
  <c r="W798" i="3"/>
  <c r="W799" i="3"/>
  <c r="W800" i="3"/>
  <c r="W801" i="3"/>
  <c r="W802" i="3"/>
  <c r="W803" i="3"/>
  <c r="W804" i="3"/>
  <c r="W805" i="3"/>
  <c r="W806" i="3"/>
  <c r="W807" i="3"/>
  <c r="W808" i="3"/>
  <c r="W809" i="3"/>
  <c r="W810" i="3"/>
  <c r="W811" i="3"/>
  <c r="W812" i="3"/>
  <c r="W813" i="3"/>
  <c r="W814" i="3"/>
  <c r="W815" i="3"/>
  <c r="W816" i="3"/>
  <c r="W817" i="3"/>
  <c r="W818" i="3"/>
  <c r="W819" i="3"/>
  <c r="W820" i="3"/>
  <c r="W821" i="3"/>
  <c r="W822" i="3"/>
  <c r="W823" i="3"/>
  <c r="W824" i="3"/>
  <c r="W825" i="3"/>
  <c r="W826" i="3"/>
  <c r="W827" i="3"/>
  <c r="W828" i="3"/>
  <c r="W829" i="3"/>
  <c r="W830" i="3"/>
  <c r="W831" i="3"/>
  <c r="W832" i="3"/>
  <c r="W833" i="3"/>
  <c r="W834" i="3"/>
  <c r="W835" i="3"/>
  <c r="W836" i="3"/>
  <c r="W837" i="3"/>
  <c r="W838" i="3"/>
  <c r="W839" i="3"/>
  <c r="W840" i="3"/>
  <c r="W841" i="3"/>
  <c r="W842" i="3"/>
  <c r="W843" i="3"/>
  <c r="W844" i="3"/>
  <c r="W845" i="3"/>
  <c r="W846" i="3"/>
  <c r="W847" i="3"/>
  <c r="W848" i="3"/>
  <c r="W849" i="3"/>
  <c r="W850" i="3"/>
  <c r="W851" i="3"/>
  <c r="W852" i="3"/>
  <c r="W853" i="3"/>
  <c r="W854" i="3"/>
  <c r="W855" i="3"/>
  <c r="W856" i="3"/>
  <c r="W857" i="3"/>
  <c r="W858" i="3"/>
  <c r="W859" i="3"/>
  <c r="W860" i="3"/>
  <c r="W861" i="3"/>
  <c r="W862" i="3"/>
  <c r="W863" i="3"/>
  <c r="W864" i="3"/>
  <c r="W865" i="3"/>
  <c r="W866" i="3"/>
  <c r="W867" i="3"/>
  <c r="W868" i="3"/>
  <c r="W869" i="3"/>
  <c r="W870" i="3"/>
  <c r="W871" i="3"/>
  <c r="W872" i="3"/>
  <c r="W873" i="3"/>
  <c r="W874" i="3"/>
  <c r="W875" i="3"/>
  <c r="W876" i="3"/>
  <c r="W877" i="3"/>
  <c r="W878" i="3"/>
  <c r="W879" i="3"/>
  <c r="W880" i="3"/>
  <c r="W881" i="3"/>
  <c r="W882" i="3"/>
  <c r="W883" i="3"/>
  <c r="W884" i="3"/>
  <c r="W885" i="3"/>
  <c r="W886" i="3"/>
  <c r="W887" i="3"/>
  <c r="W888" i="3"/>
  <c r="W889" i="3"/>
  <c r="W890" i="3"/>
  <c r="W891" i="3"/>
  <c r="W892" i="3"/>
  <c r="W893" i="3"/>
  <c r="W894" i="3"/>
  <c r="W895" i="3"/>
  <c r="W896" i="3"/>
  <c r="W897" i="3"/>
  <c r="W898" i="3"/>
  <c r="W899" i="3"/>
  <c r="W900" i="3"/>
  <c r="W901" i="3"/>
  <c r="W902" i="3"/>
  <c r="W903" i="3"/>
  <c r="W904" i="3"/>
  <c r="W905" i="3"/>
  <c r="W906" i="3"/>
  <c r="W907" i="3"/>
  <c r="W908" i="3"/>
  <c r="W909" i="3"/>
  <c r="W910" i="3"/>
  <c r="W911" i="3"/>
  <c r="W912" i="3"/>
  <c r="W913" i="3"/>
  <c r="W914" i="3"/>
  <c r="W915" i="3"/>
  <c r="W916" i="3"/>
  <c r="W917" i="3"/>
  <c r="W918" i="3"/>
  <c r="W919" i="3"/>
  <c r="W920" i="3"/>
  <c r="W921" i="3"/>
  <c r="W922" i="3"/>
  <c r="W923" i="3"/>
  <c r="W924" i="3"/>
  <c r="W925" i="3"/>
  <c r="W926" i="3"/>
  <c r="W927" i="3"/>
  <c r="W928" i="3"/>
  <c r="W929" i="3"/>
  <c r="W930" i="3"/>
  <c r="W931" i="3"/>
  <c r="W932" i="3"/>
  <c r="W933" i="3"/>
  <c r="W934" i="3"/>
  <c r="W935" i="3"/>
  <c r="W936" i="3"/>
  <c r="W937" i="3"/>
  <c r="W938" i="3"/>
  <c r="W939" i="3"/>
  <c r="W940" i="3"/>
  <c r="W941" i="3"/>
  <c r="W942" i="3"/>
  <c r="W943" i="3"/>
  <c r="W944" i="3"/>
  <c r="W945" i="3"/>
  <c r="W946" i="3"/>
  <c r="W947" i="3"/>
  <c r="W948" i="3"/>
  <c r="W949" i="3"/>
  <c r="W950" i="3"/>
  <c r="W951" i="3"/>
  <c r="W952" i="3"/>
  <c r="W953" i="3"/>
  <c r="W954" i="3"/>
  <c r="W955" i="3"/>
  <c r="W956" i="3"/>
  <c r="W957" i="3"/>
  <c r="W958" i="3"/>
  <c r="W959" i="3"/>
  <c r="W960" i="3"/>
  <c r="W961" i="3"/>
  <c r="W962" i="3"/>
  <c r="W963" i="3"/>
  <c r="W964" i="3"/>
  <c r="W965" i="3"/>
  <c r="W966" i="3"/>
  <c r="W967" i="3"/>
  <c r="W968" i="3"/>
  <c r="W969" i="3"/>
  <c r="W970" i="3"/>
  <c r="W971" i="3"/>
  <c r="W972" i="3"/>
  <c r="W973" i="3"/>
  <c r="W974" i="3"/>
  <c r="W975" i="3"/>
  <c r="W976" i="3"/>
  <c r="W977" i="3"/>
  <c r="W978" i="3"/>
  <c r="W979" i="3"/>
  <c r="W980" i="3"/>
  <c r="W981" i="3"/>
  <c r="W982" i="3"/>
  <c r="W983" i="3"/>
  <c r="W984" i="3"/>
  <c r="W985" i="3"/>
  <c r="W986" i="3"/>
  <c r="W987" i="3"/>
  <c r="W988" i="3"/>
  <c r="W989" i="3"/>
  <c r="W990" i="3"/>
  <c r="W991" i="3"/>
  <c r="W992" i="3"/>
  <c r="W993" i="3"/>
  <c r="W994" i="3"/>
  <c r="W995" i="3"/>
  <c r="W996" i="3"/>
  <c r="W997" i="3"/>
  <c r="W998" i="3"/>
  <c r="W999" i="3"/>
  <c r="W1000" i="3"/>
  <c r="V657" i="3"/>
  <c r="V664" i="3"/>
  <c r="V665" i="3"/>
  <c r="V666" i="3"/>
  <c r="V667" i="3"/>
  <c r="V668" i="3"/>
  <c r="V671" i="3"/>
  <c r="V672" i="3"/>
  <c r="V675" i="3"/>
  <c r="V674" i="3"/>
  <c r="V696" i="3"/>
  <c r="V697" i="3"/>
  <c r="V698" i="3"/>
  <c r="V699" i="3"/>
  <c r="V700" i="3"/>
  <c r="V701" i="3"/>
  <c r="V702" i="3"/>
  <c r="V703" i="3"/>
  <c r="V704" i="3"/>
  <c r="V705" i="3"/>
  <c r="V706" i="3"/>
  <c r="V707" i="3"/>
  <c r="V709" i="3"/>
  <c r="V710" i="3"/>
  <c r="V711" i="3"/>
  <c r="V712" i="3"/>
  <c r="V713" i="3"/>
  <c r="V714" i="3"/>
  <c r="V715" i="3"/>
  <c r="V716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V753" i="3"/>
  <c r="V754" i="3"/>
  <c r="V755" i="3"/>
  <c r="V756" i="3"/>
  <c r="V757" i="3"/>
  <c r="V758" i="3"/>
  <c r="V759" i="3"/>
  <c r="V760" i="3"/>
  <c r="V761" i="3"/>
  <c r="V762" i="3"/>
  <c r="V763" i="3"/>
  <c r="V764" i="3"/>
  <c r="V765" i="3"/>
  <c r="V766" i="3"/>
  <c r="V767" i="3"/>
  <c r="V768" i="3"/>
  <c r="V769" i="3"/>
  <c r="V770" i="3"/>
  <c r="V771" i="3"/>
  <c r="V772" i="3"/>
  <c r="V773" i="3"/>
  <c r="V774" i="3"/>
  <c r="V775" i="3"/>
  <c r="V776" i="3"/>
  <c r="V777" i="3"/>
  <c r="V778" i="3"/>
  <c r="V779" i="3"/>
  <c r="V780" i="3"/>
  <c r="V781" i="3"/>
  <c r="V782" i="3"/>
  <c r="V783" i="3"/>
  <c r="V784" i="3"/>
  <c r="V785" i="3"/>
  <c r="V786" i="3"/>
  <c r="V787" i="3"/>
  <c r="V788" i="3"/>
  <c r="V789" i="3"/>
  <c r="V790" i="3"/>
  <c r="V791" i="3"/>
  <c r="V792" i="3"/>
  <c r="V793" i="3"/>
  <c r="V794" i="3"/>
  <c r="V795" i="3"/>
  <c r="V796" i="3"/>
  <c r="V797" i="3"/>
  <c r="V798" i="3"/>
  <c r="V799" i="3"/>
  <c r="V800" i="3"/>
  <c r="V801" i="3"/>
  <c r="V802" i="3"/>
  <c r="V803" i="3"/>
  <c r="V804" i="3"/>
  <c r="V805" i="3"/>
  <c r="V806" i="3"/>
  <c r="V807" i="3"/>
  <c r="V808" i="3"/>
  <c r="V809" i="3"/>
  <c r="V810" i="3"/>
  <c r="V811" i="3"/>
  <c r="V812" i="3"/>
  <c r="V813" i="3"/>
  <c r="V814" i="3"/>
  <c r="V815" i="3"/>
  <c r="V816" i="3"/>
  <c r="V817" i="3"/>
  <c r="V818" i="3"/>
  <c r="V819" i="3"/>
  <c r="V820" i="3"/>
  <c r="V821" i="3"/>
  <c r="V822" i="3"/>
  <c r="V823" i="3"/>
  <c r="V824" i="3"/>
  <c r="V825" i="3"/>
  <c r="V826" i="3"/>
  <c r="V827" i="3"/>
  <c r="V828" i="3"/>
  <c r="V829" i="3"/>
  <c r="V830" i="3"/>
  <c r="V831" i="3"/>
  <c r="V832" i="3"/>
  <c r="V833" i="3"/>
  <c r="V834" i="3"/>
  <c r="V835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U25" i="3"/>
  <c r="Q669" i="3" l="1"/>
  <c r="R669" i="3"/>
  <c r="Q670" i="3"/>
  <c r="R670" i="3"/>
  <c r="H669" i="3"/>
  <c r="V669" i="3"/>
  <c r="H670" i="3"/>
  <c r="V670" i="3"/>
  <c r="Q656" i="3"/>
  <c r="R656" i="3"/>
  <c r="Q658" i="3"/>
  <c r="R658" i="3"/>
  <c r="Q659" i="3"/>
  <c r="R659" i="3"/>
  <c r="Q660" i="3"/>
  <c r="R660" i="3"/>
  <c r="Q661" i="3"/>
  <c r="R661" i="3"/>
  <c r="Q662" i="3"/>
  <c r="R662" i="3"/>
  <c r="Q663" i="3"/>
  <c r="R663" i="3"/>
  <c r="H658" i="3"/>
  <c r="X658" i="3" s="1"/>
  <c r="V658" i="3"/>
  <c r="H659" i="3"/>
  <c r="X659" i="3" s="1"/>
  <c r="V659" i="3"/>
  <c r="H660" i="3"/>
  <c r="X660" i="3" s="1"/>
  <c r="V660" i="3"/>
  <c r="H661" i="3"/>
  <c r="X661" i="3" s="1"/>
  <c r="V661" i="3"/>
  <c r="H662" i="3"/>
  <c r="X662" i="3" s="1"/>
  <c r="V662" i="3"/>
  <c r="H663" i="3"/>
  <c r="X663" i="3" s="1"/>
  <c r="V663" i="3"/>
  <c r="V25" i="3"/>
  <c r="V20" i="3"/>
  <c r="V15" i="3"/>
  <c r="V16" i="3"/>
  <c r="V17" i="3"/>
  <c r="V10" i="3"/>
  <c r="V11" i="3"/>
  <c r="V5" i="3"/>
  <c r="V3" i="3"/>
  <c r="V6" i="3"/>
  <c r="V4" i="3"/>
  <c r="V24" i="3"/>
  <c r="V22" i="3"/>
  <c r="V23" i="3"/>
  <c r="V19" i="3"/>
  <c r="V21" i="3"/>
  <c r="V18" i="3"/>
  <c r="V12" i="3"/>
  <c r="V13" i="3"/>
  <c r="V14" i="3"/>
  <c r="V7" i="3"/>
  <c r="V8" i="3"/>
  <c r="V9" i="3"/>
  <c r="V26" i="3"/>
  <c r="V27" i="3"/>
  <c r="V28" i="3"/>
  <c r="V31" i="3"/>
  <c r="V30" i="3"/>
  <c r="V29" i="3"/>
  <c r="V36" i="3"/>
  <c r="V33" i="3"/>
  <c r="V32" i="3"/>
  <c r="V34" i="3"/>
  <c r="V35" i="3"/>
  <c r="V37" i="3"/>
  <c r="V40" i="3"/>
  <c r="V39" i="3"/>
  <c r="V38" i="3"/>
  <c r="V41" i="3"/>
  <c r="V42" i="3"/>
  <c r="V43" i="3"/>
  <c r="V50" i="3"/>
  <c r="V51" i="3"/>
  <c r="V47" i="3"/>
  <c r="V44" i="3"/>
  <c r="V46" i="3"/>
  <c r="V48" i="3"/>
  <c r="V49" i="3"/>
  <c r="V52" i="3"/>
  <c r="V45" i="3"/>
  <c r="V54" i="3"/>
  <c r="V55" i="3"/>
  <c r="V56" i="3"/>
  <c r="V53" i="3"/>
  <c r="V60" i="3"/>
  <c r="V59" i="3"/>
  <c r="V57" i="3"/>
  <c r="V58" i="3"/>
  <c r="V61" i="3"/>
  <c r="V62" i="3"/>
  <c r="V63" i="3"/>
  <c r="V64" i="3"/>
  <c r="V66" i="3"/>
  <c r="V65" i="3"/>
  <c r="V67" i="3"/>
  <c r="V69" i="3"/>
  <c r="V70" i="3"/>
  <c r="V68" i="3"/>
  <c r="V73" i="3"/>
  <c r="V74" i="3"/>
  <c r="V75" i="3"/>
  <c r="V72" i="3"/>
  <c r="V71" i="3"/>
  <c r="V76" i="3"/>
  <c r="V77" i="3"/>
  <c r="V80" i="3"/>
  <c r="V81" i="3"/>
  <c r="V79" i="3"/>
  <c r="V83" i="3"/>
  <c r="V82" i="3"/>
  <c r="V84" i="3"/>
  <c r="V78" i="3"/>
  <c r="V88" i="3"/>
  <c r="V86" i="3"/>
  <c r="V87" i="3"/>
  <c r="V85" i="3"/>
  <c r="V89" i="3"/>
  <c r="V91" i="3"/>
  <c r="V94" i="3"/>
  <c r="V95" i="3"/>
  <c r="V92" i="3"/>
  <c r="V90" i="3"/>
  <c r="V93" i="3"/>
  <c r="V98" i="3"/>
  <c r="V96" i="3"/>
  <c r="V97" i="3"/>
  <c r="V99" i="3"/>
  <c r="V100" i="3"/>
  <c r="V101" i="3"/>
  <c r="V106" i="3"/>
  <c r="V105" i="3"/>
  <c r="V104" i="3"/>
  <c r="V102" i="3"/>
  <c r="V103" i="3"/>
  <c r="V112" i="3"/>
  <c r="V108" i="3"/>
  <c r="V113" i="3"/>
  <c r="V110" i="3"/>
  <c r="V109" i="3"/>
  <c r="V107" i="3"/>
  <c r="V111" i="3"/>
  <c r="V122" i="3"/>
  <c r="V114" i="3"/>
  <c r="V124" i="3"/>
  <c r="V115" i="3"/>
  <c r="V116" i="3"/>
  <c r="V125" i="3"/>
  <c r="V117" i="3"/>
  <c r="V126" i="3"/>
  <c r="V127" i="3"/>
  <c r="V128" i="3"/>
  <c r="V123" i="3"/>
  <c r="V120" i="3"/>
  <c r="V118" i="3"/>
  <c r="V121" i="3"/>
  <c r="V119" i="3"/>
  <c r="V137" i="3"/>
  <c r="V138" i="3"/>
  <c r="V130" i="3"/>
  <c r="V131" i="3"/>
  <c r="V134" i="3"/>
  <c r="V129" i="3"/>
  <c r="V132" i="3"/>
  <c r="V136" i="3"/>
  <c r="V135" i="3"/>
  <c r="V133" i="3"/>
  <c r="V145" i="3"/>
  <c r="V146" i="3"/>
  <c r="V147" i="3"/>
  <c r="V141" i="3"/>
  <c r="V140" i="3"/>
  <c r="V143" i="3"/>
  <c r="V142" i="3"/>
  <c r="V144" i="3"/>
  <c r="V139" i="3"/>
  <c r="V154" i="3"/>
  <c r="V148" i="3"/>
  <c r="V155" i="3"/>
  <c r="V152" i="3"/>
  <c r="V149" i="3"/>
  <c r="V151" i="3"/>
  <c r="V153" i="3"/>
  <c r="V150" i="3"/>
  <c r="V159" i="3"/>
  <c r="V160" i="3"/>
  <c r="V158" i="3"/>
  <c r="V156" i="3"/>
  <c r="V157" i="3"/>
  <c r="V162" i="3"/>
  <c r="V161" i="3"/>
  <c r="V165" i="3"/>
  <c r="V166" i="3"/>
  <c r="V163" i="3"/>
  <c r="V164" i="3"/>
  <c r="V167" i="3"/>
  <c r="V181" i="3"/>
  <c r="V168" i="3"/>
  <c r="V182" i="3"/>
  <c r="V173" i="3"/>
  <c r="V176" i="3"/>
  <c r="V177" i="3"/>
  <c r="V169" i="3"/>
  <c r="V174" i="3"/>
  <c r="V178" i="3"/>
  <c r="V170" i="3"/>
  <c r="V179" i="3"/>
  <c r="V180" i="3"/>
  <c r="V175" i="3"/>
  <c r="V171" i="3"/>
  <c r="V172" i="3"/>
  <c r="V193" i="3"/>
  <c r="V186" i="3"/>
  <c r="V190" i="3"/>
  <c r="V187" i="3"/>
  <c r="V185" i="3"/>
  <c r="V191" i="3"/>
  <c r="V194" i="3"/>
  <c r="V188" i="3"/>
  <c r="V189" i="3"/>
  <c r="V195" i="3"/>
  <c r="V196" i="3"/>
  <c r="V192" i="3"/>
  <c r="V183" i="3"/>
  <c r="V184" i="3"/>
  <c r="V201" i="3"/>
  <c r="V199" i="3"/>
  <c r="V200" i="3"/>
  <c r="V202" i="3"/>
  <c r="V203" i="3"/>
  <c r="V197" i="3"/>
  <c r="V198" i="3"/>
  <c r="V206" i="3"/>
  <c r="V204" i="3"/>
  <c r="V205" i="3"/>
  <c r="V207" i="3"/>
  <c r="V212" i="3"/>
  <c r="V210" i="3"/>
  <c r="V209" i="3"/>
  <c r="V208" i="3"/>
  <c r="V211" i="3"/>
  <c r="V216" i="3"/>
  <c r="V213" i="3"/>
  <c r="V214" i="3"/>
  <c r="V215" i="3"/>
  <c r="V220" i="3"/>
  <c r="V219" i="3"/>
  <c r="V217" i="3"/>
  <c r="V218" i="3"/>
  <c r="V223" i="3"/>
  <c r="V222" i="3"/>
  <c r="V221" i="3"/>
  <c r="V227" i="3"/>
  <c r="V224" i="3"/>
  <c r="V225" i="3"/>
  <c r="V226" i="3"/>
  <c r="V228" i="3"/>
  <c r="V230" i="3"/>
  <c r="V232" i="3"/>
  <c r="V233" i="3"/>
  <c r="V231" i="3"/>
  <c r="V229" i="3"/>
  <c r="V236" i="3"/>
  <c r="V237" i="3"/>
  <c r="V235" i="3"/>
  <c r="V234" i="3"/>
  <c r="V240" i="3"/>
  <c r="V241" i="3"/>
  <c r="V238" i="3"/>
  <c r="V239" i="3"/>
  <c r="V242" i="3"/>
  <c r="V244" i="3"/>
  <c r="V245" i="3"/>
  <c r="V243" i="3"/>
  <c r="V247" i="3"/>
  <c r="V246" i="3"/>
  <c r="V248" i="3"/>
  <c r="V252" i="3"/>
  <c r="V253" i="3"/>
  <c r="V250" i="3"/>
  <c r="V251" i="3"/>
  <c r="V249" i="3"/>
  <c r="V257" i="3"/>
  <c r="V258" i="3"/>
  <c r="V259" i="3"/>
  <c r="V261" i="3"/>
  <c r="V260" i="3"/>
  <c r="V255" i="3"/>
  <c r="V254" i="3"/>
  <c r="V256" i="3"/>
  <c r="V264" i="3"/>
  <c r="V262" i="3"/>
  <c r="V263" i="3"/>
  <c r="V270" i="3"/>
  <c r="V266" i="3"/>
  <c r="V269" i="3"/>
  <c r="V267" i="3"/>
  <c r="V265" i="3"/>
  <c r="V268" i="3"/>
  <c r="V275" i="3"/>
  <c r="V272" i="3"/>
  <c r="V273" i="3"/>
  <c r="V276" i="3"/>
  <c r="V271" i="3"/>
  <c r="V274" i="3"/>
  <c r="V280" i="3"/>
  <c r="V281" i="3"/>
  <c r="V282" i="3"/>
  <c r="V278" i="3"/>
  <c r="V277" i="3"/>
  <c r="V279" i="3"/>
  <c r="V283" i="3"/>
  <c r="V288" i="3"/>
  <c r="V290" i="3"/>
  <c r="V284" i="3"/>
  <c r="V289" i="3"/>
  <c r="V285" i="3"/>
  <c r="V286" i="3"/>
  <c r="V287" i="3"/>
  <c r="V298" i="3"/>
  <c r="V299" i="3"/>
  <c r="V291" i="3"/>
  <c r="V292" i="3"/>
  <c r="V296" i="3"/>
  <c r="V293" i="3"/>
  <c r="V294" i="3"/>
  <c r="V297" i="3"/>
  <c r="V295" i="3"/>
  <c r="V305" i="3"/>
  <c r="V306" i="3"/>
  <c r="V307" i="3"/>
  <c r="V308" i="3"/>
  <c r="V300" i="3"/>
  <c r="V304" i="3"/>
  <c r="V301" i="3"/>
  <c r="V302" i="3"/>
  <c r="V303" i="3"/>
  <c r="V317" i="3"/>
  <c r="V315" i="3"/>
  <c r="V310" i="3"/>
  <c r="V318" i="3"/>
  <c r="V309" i="3"/>
  <c r="V311" i="3"/>
  <c r="V312" i="3"/>
  <c r="V316" i="3"/>
  <c r="V313" i="3"/>
  <c r="V314" i="3"/>
  <c r="V323" i="3"/>
  <c r="V320" i="3"/>
  <c r="V324" i="3"/>
  <c r="V319" i="3"/>
  <c r="V326" i="3"/>
  <c r="V321" i="3"/>
  <c r="V325" i="3"/>
  <c r="V322" i="3"/>
  <c r="V327" i="3"/>
  <c r="V328" i="3"/>
  <c r="V329" i="3"/>
  <c r="V336" i="3"/>
  <c r="V330" i="3"/>
  <c r="V334" i="3"/>
  <c r="V331" i="3"/>
  <c r="V332" i="3"/>
  <c r="V335" i="3"/>
  <c r="V333" i="3"/>
  <c r="V343" i="3"/>
  <c r="V344" i="3"/>
  <c r="V338" i="3"/>
  <c r="V339" i="3"/>
  <c r="V340" i="3"/>
  <c r="V341" i="3"/>
  <c r="V337" i="3"/>
  <c r="V342" i="3"/>
  <c r="V346" i="3"/>
  <c r="V345" i="3"/>
  <c r="V347" i="3"/>
  <c r="V350" i="3"/>
  <c r="V351" i="3"/>
  <c r="V348" i="3"/>
  <c r="V349" i="3"/>
  <c r="V353" i="3"/>
  <c r="V358" i="3"/>
  <c r="V354" i="3"/>
  <c r="V357" i="3"/>
  <c r="V352" i="3"/>
  <c r="V355" i="3"/>
  <c r="V356" i="3"/>
  <c r="V360" i="3"/>
  <c r="V363" i="3"/>
  <c r="V361" i="3"/>
  <c r="V359" i="3"/>
  <c r="V362" i="3"/>
  <c r="V364" i="3"/>
  <c r="V366" i="3"/>
  <c r="V371" i="3"/>
  <c r="V372" i="3"/>
  <c r="V367" i="3"/>
  <c r="V373" i="3"/>
  <c r="V365" i="3"/>
  <c r="V368" i="3"/>
  <c r="V370" i="3"/>
  <c r="V369" i="3"/>
  <c r="V374" i="3"/>
  <c r="V377" i="3"/>
  <c r="V376" i="3"/>
  <c r="V378" i="3"/>
  <c r="V380" i="3"/>
  <c r="V375" i="3"/>
  <c r="V379" i="3"/>
  <c r="V381" i="3"/>
  <c r="V394" i="3"/>
  <c r="V384" i="3"/>
  <c r="V392" i="3"/>
  <c r="V393" i="3"/>
  <c r="V387" i="3"/>
  <c r="V388" i="3"/>
  <c r="V383" i="3"/>
  <c r="V385" i="3"/>
  <c r="V391" i="3"/>
  <c r="V386" i="3"/>
  <c r="V389" i="3"/>
  <c r="V390" i="3"/>
  <c r="V382" i="3"/>
  <c r="V405" i="3"/>
  <c r="V395" i="3"/>
  <c r="V402" i="3"/>
  <c r="V403" i="3"/>
  <c r="V398" i="3"/>
  <c r="V406" i="3"/>
  <c r="V397" i="3"/>
  <c r="V400" i="3"/>
  <c r="V396" i="3"/>
  <c r="V404" i="3"/>
  <c r="V399" i="3"/>
  <c r="V401" i="3"/>
  <c r="V413" i="3"/>
  <c r="V408" i="3"/>
  <c r="V409" i="3"/>
  <c r="V410" i="3"/>
  <c r="V414" i="3"/>
  <c r="V407" i="3"/>
  <c r="V411" i="3"/>
  <c r="V412" i="3"/>
  <c r="V417" i="3"/>
  <c r="V419" i="3"/>
  <c r="V418" i="3"/>
  <c r="V420" i="3"/>
  <c r="V421" i="3"/>
  <c r="V415" i="3"/>
  <c r="V416" i="3"/>
  <c r="V428" i="3"/>
  <c r="V424" i="3"/>
  <c r="V425" i="3"/>
  <c r="V422" i="3"/>
  <c r="V423" i="3"/>
  <c r="V426" i="3"/>
  <c r="V427" i="3"/>
  <c r="V429" i="3"/>
  <c r="V438" i="3"/>
  <c r="V430" i="3"/>
  <c r="V436" i="3"/>
  <c r="V432" i="3"/>
  <c r="V433" i="3"/>
  <c r="V437" i="3"/>
  <c r="V431" i="3"/>
  <c r="V435" i="3"/>
  <c r="V434" i="3"/>
  <c r="V449" i="3"/>
  <c r="V442" i="3"/>
  <c r="V439" i="3"/>
  <c r="V443" i="3"/>
  <c r="V446" i="3"/>
  <c r="V444" i="3"/>
  <c r="V451" i="3"/>
  <c r="V441" i="3"/>
  <c r="V445" i="3"/>
  <c r="V450" i="3"/>
  <c r="V447" i="3"/>
  <c r="V440" i="3"/>
  <c r="V452" i="3"/>
  <c r="V448" i="3"/>
  <c r="V457" i="3"/>
  <c r="V462" i="3"/>
  <c r="V458" i="3"/>
  <c r="V459" i="3"/>
  <c r="V455" i="3"/>
  <c r="V453" i="3"/>
  <c r="V461" i="3"/>
  <c r="V460" i="3"/>
  <c r="V456" i="3"/>
  <c r="V454" i="3"/>
  <c r="V466" i="3"/>
  <c r="V464" i="3"/>
  <c r="V465" i="3"/>
  <c r="V463" i="3"/>
  <c r="V471" i="3"/>
  <c r="V468" i="3"/>
  <c r="V469" i="3"/>
  <c r="V467" i="3"/>
  <c r="V470" i="3"/>
  <c r="V473" i="3"/>
  <c r="V474" i="3"/>
  <c r="V472" i="3"/>
  <c r="V477" i="3"/>
  <c r="V479" i="3"/>
  <c r="V478" i="3"/>
  <c r="V475" i="3"/>
  <c r="V476" i="3"/>
  <c r="V481" i="3"/>
  <c r="V482" i="3"/>
  <c r="V487" i="3"/>
  <c r="V485" i="3"/>
  <c r="V480" i="3"/>
  <c r="V486" i="3"/>
  <c r="V483" i="3"/>
  <c r="V484" i="3"/>
  <c r="V488" i="3"/>
  <c r="V493" i="3"/>
  <c r="V489" i="3"/>
  <c r="V490" i="3"/>
  <c r="V496" i="3"/>
  <c r="V494" i="3"/>
  <c r="V495" i="3"/>
  <c r="V491" i="3"/>
  <c r="V492" i="3"/>
  <c r="V498" i="3"/>
  <c r="V499" i="3"/>
  <c r="V500" i="3"/>
  <c r="V497" i="3"/>
  <c r="V503" i="3"/>
  <c r="V501" i="3"/>
  <c r="V506" i="3"/>
  <c r="V507" i="3"/>
  <c r="V508" i="3"/>
  <c r="V505" i="3"/>
  <c r="V504" i="3"/>
  <c r="V502" i="3"/>
  <c r="V514" i="3"/>
  <c r="V510" i="3"/>
  <c r="V513" i="3"/>
  <c r="V512" i="3"/>
  <c r="V509" i="3"/>
  <c r="V511" i="3"/>
  <c r="V515" i="3"/>
  <c r="V521" i="3"/>
  <c r="V522" i="3"/>
  <c r="V523" i="3"/>
  <c r="V517" i="3"/>
  <c r="V519" i="3"/>
  <c r="V520" i="3"/>
  <c r="V516" i="3"/>
  <c r="V518" i="3"/>
  <c r="V524" i="3"/>
  <c r="V531" i="3"/>
  <c r="V528" i="3"/>
  <c r="V529" i="3"/>
  <c r="V527" i="3"/>
  <c r="V530" i="3"/>
  <c r="V525" i="3"/>
  <c r="V526" i="3"/>
  <c r="V533" i="3"/>
  <c r="V532" i="3"/>
  <c r="V534" i="3"/>
  <c r="V535" i="3"/>
  <c r="V536" i="3"/>
  <c r="V539" i="3"/>
  <c r="V538" i="3"/>
  <c r="V537" i="3"/>
  <c r="V540" i="3"/>
  <c r="V541" i="3"/>
  <c r="V542" i="3"/>
  <c r="V543" i="3"/>
  <c r="V545" i="3"/>
  <c r="V544" i="3"/>
  <c r="V546" i="3"/>
  <c r="V547" i="3"/>
  <c r="V552" i="3"/>
  <c r="V553" i="3"/>
  <c r="V548" i="3"/>
  <c r="V549" i="3"/>
  <c r="V551" i="3"/>
  <c r="V550" i="3"/>
  <c r="V554" i="3"/>
  <c r="V555" i="3"/>
  <c r="V557" i="3"/>
  <c r="V556" i="3"/>
  <c r="V558" i="3"/>
  <c r="V559" i="3"/>
  <c r="V560" i="3"/>
  <c r="V561" i="3"/>
  <c r="V562" i="3"/>
  <c r="V563" i="3"/>
  <c r="V564" i="3"/>
  <c r="V565" i="3"/>
  <c r="V568" i="3"/>
  <c r="V566" i="3"/>
  <c r="V567" i="3"/>
  <c r="V569" i="3"/>
  <c r="V571" i="3"/>
  <c r="V570" i="3"/>
  <c r="V572" i="3"/>
  <c r="V573" i="3"/>
  <c r="V574" i="3"/>
  <c r="V576" i="3"/>
  <c r="V577" i="3"/>
  <c r="V575" i="3"/>
  <c r="V578" i="3"/>
  <c r="V579" i="3"/>
  <c r="V580" i="3"/>
  <c r="V582" i="3"/>
  <c r="V581" i="3"/>
  <c r="V583" i="3"/>
  <c r="V584" i="3"/>
  <c r="V585" i="3"/>
  <c r="V586" i="3"/>
  <c r="V587" i="3"/>
  <c r="V588" i="3"/>
  <c r="V589" i="3"/>
  <c r="V591" i="3"/>
  <c r="V592" i="3"/>
  <c r="V593" i="3"/>
  <c r="V597" i="3"/>
  <c r="V598" i="3"/>
  <c r="V599" i="3"/>
  <c r="V600" i="3"/>
  <c r="V606" i="3"/>
  <c r="V607" i="3"/>
  <c r="V608" i="3"/>
  <c r="V612" i="3"/>
  <c r="V613" i="3"/>
  <c r="V614" i="3"/>
  <c r="V590" i="3"/>
  <c r="V594" i="3"/>
  <c r="V595" i="3"/>
  <c r="V601" i="3"/>
  <c r="V596" i="3"/>
  <c r="V602" i="3"/>
  <c r="V603" i="3"/>
  <c r="V609" i="3"/>
  <c r="V604" i="3"/>
  <c r="V605" i="3"/>
  <c r="V610" i="3"/>
  <c r="V611" i="3"/>
  <c r="V617" i="3"/>
  <c r="V618" i="3"/>
  <c r="V616" i="3"/>
  <c r="V615" i="3"/>
  <c r="V620" i="3"/>
  <c r="V621" i="3"/>
  <c r="V619" i="3"/>
  <c r="V623" i="3"/>
  <c r="V622" i="3"/>
  <c r="V624" i="3"/>
  <c r="V625" i="3"/>
  <c r="V626" i="3"/>
  <c r="V627" i="3"/>
  <c r="V630" i="3"/>
  <c r="V628" i="3"/>
  <c r="V629" i="3"/>
  <c r="V631" i="3"/>
  <c r="V632" i="3"/>
  <c r="V633" i="3"/>
  <c r="V634" i="3"/>
  <c r="V635" i="3"/>
  <c r="V636" i="3"/>
  <c r="V637" i="3"/>
  <c r="V638" i="3"/>
  <c r="V640" i="3"/>
  <c r="V639" i="3"/>
  <c r="V641" i="3"/>
  <c r="V642" i="3"/>
  <c r="V643" i="3"/>
  <c r="V644" i="3"/>
  <c r="V646" i="3"/>
  <c r="V645" i="3"/>
  <c r="V647" i="3"/>
  <c r="V648" i="3"/>
  <c r="V650" i="3"/>
  <c r="V649" i="3"/>
  <c r="V652" i="3"/>
  <c r="V651" i="3"/>
  <c r="V653" i="3"/>
  <c r="V654" i="3"/>
  <c r="V655" i="3"/>
  <c r="V656" i="3"/>
  <c r="R587" i="3"/>
  <c r="T587" i="3" s="1"/>
  <c r="R588" i="3"/>
  <c r="T588" i="3" s="1"/>
  <c r="R589" i="3"/>
  <c r="T589" i="3" s="1"/>
  <c r="R591" i="3"/>
  <c r="T591" i="3" s="1"/>
  <c r="R592" i="3"/>
  <c r="T592" i="3" s="1"/>
  <c r="R593" i="3"/>
  <c r="T593" i="3" s="1"/>
  <c r="R597" i="3"/>
  <c r="T597" i="3" s="1"/>
  <c r="R598" i="3"/>
  <c r="T598" i="3" s="1"/>
  <c r="R599" i="3"/>
  <c r="T599" i="3" s="1"/>
  <c r="R600" i="3"/>
  <c r="T600" i="3" s="1"/>
  <c r="R606" i="3"/>
  <c r="T606" i="3" s="1"/>
  <c r="R607" i="3"/>
  <c r="T607" i="3" s="1"/>
  <c r="R608" i="3"/>
  <c r="T608" i="3" s="1"/>
  <c r="R612" i="3"/>
  <c r="T612" i="3" s="1"/>
  <c r="R613" i="3"/>
  <c r="T613" i="3" s="1"/>
  <c r="R614" i="3"/>
  <c r="T614" i="3" s="1"/>
  <c r="Q587" i="3"/>
  <c r="Q588" i="3"/>
  <c r="Q589" i="3"/>
  <c r="Q591" i="3"/>
  <c r="Q592" i="3"/>
  <c r="Q593" i="3"/>
  <c r="Q597" i="3"/>
  <c r="Q598" i="3"/>
  <c r="Q599" i="3"/>
  <c r="Q600" i="3"/>
  <c r="Q606" i="3"/>
  <c r="Q607" i="3"/>
  <c r="Q608" i="3"/>
  <c r="Q612" i="3"/>
  <c r="Q613" i="3"/>
  <c r="Q614" i="3"/>
  <c r="H587" i="3"/>
  <c r="H588" i="3"/>
  <c r="X588" i="3" s="1"/>
  <c r="H589" i="3"/>
  <c r="X589" i="3" s="1"/>
  <c r="H591" i="3"/>
  <c r="H592" i="3"/>
  <c r="X592" i="3" s="1"/>
  <c r="H593" i="3"/>
  <c r="X593" i="3" s="1"/>
  <c r="H597" i="3"/>
  <c r="X597" i="3" s="1"/>
  <c r="H598" i="3"/>
  <c r="X598" i="3" s="1"/>
  <c r="H599" i="3"/>
  <c r="H600" i="3"/>
  <c r="X600" i="3" s="1"/>
  <c r="H606" i="3"/>
  <c r="X606" i="3" s="1"/>
  <c r="H607" i="3"/>
  <c r="X607" i="3" s="1"/>
  <c r="H608" i="3"/>
  <c r="X608" i="3" s="1"/>
  <c r="H612" i="3"/>
  <c r="X612" i="3" s="1"/>
  <c r="H613" i="3"/>
  <c r="X613" i="3" s="1"/>
  <c r="H614" i="3"/>
  <c r="X614" i="3" s="1"/>
  <c r="H653" i="3"/>
  <c r="H654" i="3"/>
  <c r="X654" i="3" s="1"/>
  <c r="H655" i="3"/>
  <c r="X655" i="3" s="1"/>
  <c r="H656" i="3"/>
  <c r="X656" i="3" s="1"/>
  <c r="X587" i="3" l="1"/>
  <c r="AB669" i="3"/>
  <c r="X669" i="3"/>
  <c r="AB591" i="3"/>
  <c r="X591" i="3"/>
  <c r="AB670" i="3"/>
  <c r="X670" i="3"/>
  <c r="AB653" i="3"/>
  <c r="X653" i="3"/>
  <c r="AB599" i="3"/>
  <c r="X599" i="3"/>
  <c r="Z614" i="3"/>
  <c r="AB614" i="3"/>
  <c r="Z655" i="3"/>
  <c r="AB655" i="3"/>
  <c r="Z606" i="3"/>
  <c r="AB606" i="3"/>
  <c r="Z589" i="3"/>
  <c r="AB589" i="3"/>
  <c r="Z662" i="3"/>
  <c r="AB662" i="3"/>
  <c r="Z660" i="3"/>
  <c r="AB660" i="3"/>
  <c r="Z658" i="3"/>
  <c r="AB658" i="3"/>
  <c r="Z612" i="3"/>
  <c r="AB612" i="3"/>
  <c r="Z656" i="3"/>
  <c r="AB656" i="3"/>
  <c r="Z607" i="3"/>
  <c r="AB607" i="3"/>
  <c r="Z598" i="3"/>
  <c r="AB598" i="3"/>
  <c r="Z613" i="3"/>
  <c r="AB613" i="3"/>
  <c r="Z597" i="3"/>
  <c r="AB597" i="3"/>
  <c r="Z654" i="3"/>
  <c r="AB654" i="3"/>
  <c r="Z600" i="3"/>
  <c r="AB600" i="3"/>
  <c r="Z593" i="3"/>
  <c r="AB593" i="3"/>
  <c r="Z588" i="3"/>
  <c r="AB588" i="3"/>
  <c r="Z608" i="3"/>
  <c r="AB608" i="3"/>
  <c r="Z592" i="3"/>
  <c r="AB592" i="3"/>
  <c r="Z587" i="3"/>
  <c r="AB587" i="3"/>
  <c r="Z663" i="3"/>
  <c r="AB663" i="3"/>
  <c r="Z661" i="3"/>
  <c r="AB661" i="3"/>
  <c r="Z659" i="3"/>
  <c r="AB659" i="3"/>
  <c r="U591" i="3"/>
  <c r="Z591" i="3"/>
  <c r="L670" i="3"/>
  <c r="Z670" i="3"/>
  <c r="U653" i="3"/>
  <c r="Z653" i="3"/>
  <c r="U599" i="3"/>
  <c r="Z599" i="3"/>
  <c r="L669" i="3"/>
  <c r="Z669" i="3"/>
  <c r="U656" i="3"/>
  <c r="U607" i="3"/>
  <c r="U655" i="3"/>
  <c r="U597" i="3"/>
  <c r="U662" i="3"/>
  <c r="U660" i="3"/>
  <c r="U658" i="3"/>
  <c r="U654" i="3"/>
  <c r="U612" i="3"/>
  <c r="U600" i="3"/>
  <c r="U593" i="3"/>
  <c r="U588" i="3"/>
  <c r="U614" i="3"/>
  <c r="U598" i="3"/>
  <c r="U613" i="3"/>
  <c r="U606" i="3"/>
  <c r="U589" i="3"/>
  <c r="U670" i="3"/>
  <c r="U608" i="3"/>
  <c r="U592" i="3"/>
  <c r="U587" i="3"/>
  <c r="U663" i="3"/>
  <c r="U661" i="3"/>
  <c r="U659" i="3"/>
  <c r="U669" i="3"/>
  <c r="S592" i="3"/>
  <c r="AC592" i="3" s="1"/>
  <c r="S588" i="3"/>
  <c r="AC588" i="3" s="1"/>
  <c r="S600" i="3"/>
  <c r="AC600" i="3" s="1"/>
  <c r="V1" i="3"/>
  <c r="S612" i="3"/>
  <c r="AC612" i="3" s="1"/>
  <c r="S608" i="3"/>
  <c r="AC608" i="3" s="1"/>
  <c r="S599" i="3"/>
  <c r="AC599" i="3" s="1"/>
  <c r="S587" i="3"/>
  <c r="AC587" i="3" s="1"/>
  <c r="S614" i="3"/>
  <c r="AC614" i="3" s="1"/>
  <c r="S607" i="3"/>
  <c r="AC607" i="3" s="1"/>
  <c r="S598" i="3"/>
  <c r="AC598" i="3" s="1"/>
  <c r="S591" i="3"/>
  <c r="AC591" i="3" s="1"/>
  <c r="S669" i="3"/>
  <c r="AC669" i="3" s="1"/>
  <c r="S613" i="3"/>
  <c r="AC613" i="3" s="1"/>
  <c r="S606" i="3"/>
  <c r="AC606" i="3" s="1"/>
  <c r="S597" i="3"/>
  <c r="AC597" i="3" s="1"/>
  <c r="S589" i="3"/>
  <c r="AC589" i="3" s="1"/>
  <c r="S593" i="3"/>
  <c r="AC593" i="3" s="1"/>
  <c r="S670" i="3"/>
  <c r="AC670" i="3" s="1"/>
  <c r="S655" i="3"/>
  <c r="AC655" i="3" s="1"/>
  <c r="S653" i="3"/>
  <c r="AC653" i="3" s="1"/>
  <c r="S654" i="3"/>
  <c r="AC654" i="3" s="1"/>
  <c r="S663" i="3"/>
  <c r="AC663" i="3" s="1"/>
  <c r="S661" i="3"/>
  <c r="AC661" i="3" s="1"/>
  <c r="S659" i="3"/>
  <c r="AC659" i="3" s="1"/>
  <c r="S662" i="3"/>
  <c r="AC662" i="3" s="1"/>
  <c r="S660" i="3"/>
  <c r="AC660" i="3" s="1"/>
  <c r="S658" i="3"/>
  <c r="AC658" i="3" s="1"/>
  <c r="S656" i="3"/>
  <c r="AC656" i="3" s="1"/>
  <c r="S570" i="3"/>
  <c r="AC570" i="3" s="1"/>
  <c r="S576" i="3"/>
  <c r="AC576" i="3" s="1"/>
  <c r="S580" i="3"/>
  <c r="AC580" i="3" s="1"/>
  <c r="S583" i="3"/>
  <c r="AC583" i="3" s="1"/>
  <c r="S619" i="3"/>
  <c r="AC619" i="3" s="1"/>
  <c r="S623" i="3"/>
  <c r="AC623" i="3" s="1"/>
  <c r="S622" i="3"/>
  <c r="AC622" i="3" s="1"/>
  <c r="S627" i="3"/>
  <c r="AC627" i="3" s="1"/>
  <c r="S630" i="3"/>
  <c r="AC630" i="3" s="1"/>
  <c r="S629" i="3"/>
  <c r="AC629" i="3" s="1"/>
  <c r="S631" i="3"/>
  <c r="AC631" i="3" s="1"/>
  <c r="S639" i="3"/>
  <c r="AC639" i="3" s="1"/>
  <c r="S651" i="3"/>
  <c r="AC651" i="3" s="1"/>
  <c r="W585" i="3" l="1"/>
  <c r="W586" i="3"/>
  <c r="W553" i="3"/>
  <c r="S553" i="3"/>
  <c r="AC553" i="3" s="1"/>
  <c r="W544" i="3"/>
  <c r="S544" i="3"/>
  <c r="AC544" i="3" s="1"/>
  <c r="W541" i="3"/>
  <c r="S541" i="3"/>
  <c r="AC541" i="3" s="1"/>
  <c r="W539" i="3"/>
  <c r="S539" i="3"/>
  <c r="AC539" i="3" s="1"/>
  <c r="W532" i="3"/>
  <c r="S532" i="3"/>
  <c r="AC532" i="3" s="1"/>
  <c r="W530" i="3"/>
  <c r="S530" i="3"/>
  <c r="AC530" i="3" s="1"/>
  <c r="W531" i="3"/>
  <c r="S531" i="3"/>
  <c r="AC531" i="3" s="1"/>
  <c r="W520" i="3"/>
  <c r="S520" i="3"/>
  <c r="AC520" i="3" s="1"/>
  <c r="W522" i="3"/>
  <c r="S522" i="3"/>
  <c r="AC522" i="3" s="1"/>
  <c r="W509" i="3"/>
  <c r="S509" i="3"/>
  <c r="AC509" i="3" s="1"/>
  <c r="W514" i="3"/>
  <c r="S514" i="3"/>
  <c r="AC514" i="3" s="1"/>
  <c r="W508" i="3"/>
  <c r="S508" i="3"/>
  <c r="AC508" i="3" s="1"/>
  <c r="W503" i="3"/>
  <c r="S503" i="3"/>
  <c r="AC503" i="3" s="1"/>
  <c r="W498" i="3"/>
  <c r="S498" i="3"/>
  <c r="AC498" i="3" s="1"/>
  <c r="W494" i="3"/>
  <c r="S494" i="3"/>
  <c r="AC494" i="3" s="1"/>
  <c r="W493" i="3"/>
  <c r="S493" i="3"/>
  <c r="AC493" i="3" s="1"/>
  <c r="W486" i="3"/>
  <c r="S486" i="3"/>
  <c r="AC486" i="3" s="1"/>
  <c r="W482" i="3"/>
  <c r="S482" i="3"/>
  <c r="AC482" i="3" s="1"/>
  <c r="W478" i="3"/>
  <c r="S478" i="3"/>
  <c r="AC478" i="3" s="1"/>
  <c r="W474" i="3"/>
  <c r="S474" i="3"/>
  <c r="AC474" i="3" s="1"/>
  <c r="W469" i="3"/>
  <c r="S469" i="3"/>
  <c r="AC469" i="3" s="1"/>
  <c r="W465" i="3"/>
  <c r="S465" i="3"/>
  <c r="AC465" i="3" s="1"/>
  <c r="W456" i="3"/>
  <c r="S456" i="3"/>
  <c r="AC456" i="3" s="1"/>
  <c r="W455" i="3"/>
  <c r="S455" i="3"/>
  <c r="AC455" i="3" s="1"/>
  <c r="W457" i="3"/>
  <c r="S457" i="3"/>
  <c r="AC457" i="3" s="1"/>
  <c r="W447" i="3"/>
  <c r="S447" i="3"/>
  <c r="AC447" i="3" s="1"/>
  <c r="W451" i="3"/>
  <c r="S451" i="3"/>
  <c r="AC451" i="3" s="1"/>
  <c r="W439" i="3"/>
  <c r="S439" i="3"/>
  <c r="AC439" i="3" s="1"/>
  <c r="W435" i="3"/>
  <c r="S435" i="3"/>
  <c r="AC435" i="3" s="1"/>
  <c r="W432" i="3"/>
  <c r="S432" i="3"/>
  <c r="AC432" i="3" s="1"/>
  <c r="W429" i="3"/>
  <c r="S429" i="3"/>
  <c r="AC429" i="3" s="1"/>
  <c r="W422" i="3"/>
  <c r="S422" i="3"/>
  <c r="AC422" i="3" s="1"/>
  <c r="W416" i="3"/>
  <c r="S416" i="3"/>
  <c r="AC416" i="3" s="1"/>
  <c r="W418" i="3"/>
  <c r="S418" i="3"/>
  <c r="AC418" i="3" s="1"/>
  <c r="W411" i="3"/>
  <c r="S411" i="3"/>
  <c r="AC411" i="3" s="1"/>
  <c r="W409" i="3"/>
  <c r="S409" i="3"/>
  <c r="AC409" i="3" s="1"/>
  <c r="W399" i="3"/>
  <c r="S399" i="3"/>
  <c r="AC399" i="3" s="1"/>
  <c r="W397" i="3"/>
  <c r="S397" i="3"/>
  <c r="AC397" i="3" s="1"/>
  <c r="W402" i="3"/>
  <c r="S402" i="3"/>
  <c r="AC402" i="3" s="1"/>
  <c r="W390" i="3"/>
  <c r="S390" i="3"/>
  <c r="AC390" i="3" s="1"/>
  <c r="W385" i="3"/>
  <c r="S385" i="3"/>
  <c r="AC385" i="3" s="1"/>
  <c r="W393" i="3"/>
  <c r="S393" i="3"/>
  <c r="AC393" i="3" s="1"/>
  <c r="W381" i="3"/>
  <c r="S381" i="3"/>
  <c r="AC381" i="3" s="1"/>
  <c r="W378" i="3"/>
  <c r="S378" i="3"/>
  <c r="AC378" i="3" s="1"/>
  <c r="W369" i="3"/>
  <c r="S369" i="3"/>
  <c r="AC369" i="3" s="1"/>
  <c r="W373" i="3"/>
  <c r="S373" i="3"/>
  <c r="AC373" i="3" s="1"/>
  <c r="W366" i="3"/>
  <c r="S366" i="3"/>
  <c r="AC366" i="3" s="1"/>
  <c r="W361" i="3"/>
  <c r="S361" i="3"/>
  <c r="AC361" i="3" s="1"/>
  <c r="W355" i="3"/>
  <c r="S355" i="3"/>
  <c r="AC355" i="3" s="1"/>
  <c r="W358" i="3"/>
  <c r="S358" i="3"/>
  <c r="AC358" i="3" s="1"/>
  <c r="W351" i="3"/>
  <c r="S351" i="3"/>
  <c r="AC351" i="3" s="1"/>
  <c r="W346" i="3"/>
  <c r="S346" i="3"/>
  <c r="AC346" i="3" s="1"/>
  <c r="W340" i="3"/>
  <c r="S340" i="3"/>
  <c r="AC340" i="3" s="1"/>
  <c r="W343" i="3"/>
  <c r="S343" i="3"/>
  <c r="AC343" i="3" s="1"/>
  <c r="W331" i="3"/>
  <c r="S331" i="3"/>
  <c r="AC331" i="3" s="1"/>
  <c r="W329" i="3"/>
  <c r="S329" i="3"/>
  <c r="AC329" i="3" s="1"/>
  <c r="W325" i="3"/>
  <c r="S325" i="3"/>
  <c r="AC325" i="3" s="1"/>
  <c r="W324" i="3"/>
  <c r="S324" i="3"/>
  <c r="AC324" i="3" s="1"/>
  <c r="W313" i="3"/>
  <c r="S313" i="3"/>
  <c r="AC313" i="3" s="1"/>
  <c r="W309" i="3"/>
  <c r="S309" i="3"/>
  <c r="AC309" i="3" s="1"/>
  <c r="W317" i="3"/>
  <c r="S317" i="3"/>
  <c r="AC317" i="3" s="1"/>
  <c r="W304" i="3"/>
  <c r="S304" i="3"/>
  <c r="AC304" i="3" s="1"/>
  <c r="W306" i="3"/>
  <c r="S306" i="3"/>
  <c r="AC306" i="3" s="1"/>
  <c r="W294" i="3"/>
  <c r="S294" i="3"/>
  <c r="AC294" i="3" s="1"/>
  <c r="W291" i="3"/>
  <c r="S291" i="3"/>
  <c r="AC291" i="3" s="1"/>
  <c r="W286" i="3"/>
  <c r="S286" i="3"/>
  <c r="AC286" i="3" s="1"/>
  <c r="W492" i="3"/>
  <c r="S492" i="3"/>
  <c r="AC492" i="3" s="1"/>
  <c r="W497" i="3"/>
  <c r="S497" i="3"/>
  <c r="AC497" i="3" s="1"/>
  <c r="W552" i="3"/>
  <c r="S552" i="3"/>
  <c r="AC552" i="3" s="1"/>
  <c r="W545" i="3"/>
  <c r="S545" i="3"/>
  <c r="AC545" i="3" s="1"/>
  <c r="W540" i="3"/>
  <c r="S540" i="3"/>
  <c r="AC540" i="3" s="1"/>
  <c r="W536" i="3"/>
  <c r="S536" i="3"/>
  <c r="AC536" i="3" s="1"/>
  <c r="W533" i="3"/>
  <c r="S533" i="3"/>
  <c r="AC533" i="3" s="1"/>
  <c r="W527" i="3"/>
  <c r="S527" i="3"/>
  <c r="AC527" i="3" s="1"/>
  <c r="W524" i="3"/>
  <c r="S524" i="3"/>
  <c r="AC524" i="3" s="1"/>
  <c r="W519" i="3"/>
  <c r="S519" i="3"/>
  <c r="AC519" i="3" s="1"/>
  <c r="W521" i="3"/>
  <c r="S521" i="3"/>
  <c r="AC521" i="3" s="1"/>
  <c r="W512" i="3"/>
  <c r="S512" i="3"/>
  <c r="AC512" i="3" s="1"/>
  <c r="W502" i="3"/>
  <c r="S502" i="3"/>
  <c r="AC502" i="3" s="1"/>
  <c r="W507" i="3"/>
  <c r="S507" i="3"/>
  <c r="AC507" i="3" s="1"/>
  <c r="W496" i="3"/>
  <c r="S496" i="3"/>
  <c r="AC496" i="3" s="1"/>
  <c r="W488" i="3"/>
  <c r="S488" i="3"/>
  <c r="AC488" i="3" s="1"/>
  <c r="W480" i="3"/>
  <c r="S480" i="3"/>
  <c r="AC480" i="3" s="1"/>
  <c r="W481" i="3"/>
  <c r="S481" i="3"/>
  <c r="AC481" i="3" s="1"/>
  <c r="W479" i="3"/>
  <c r="S479" i="3"/>
  <c r="AC479" i="3" s="1"/>
  <c r="W473" i="3"/>
  <c r="S473" i="3"/>
  <c r="AC473" i="3" s="1"/>
  <c r="W468" i="3"/>
  <c r="S468" i="3"/>
  <c r="AC468" i="3" s="1"/>
  <c r="W464" i="3"/>
  <c r="S464" i="3"/>
  <c r="AC464" i="3" s="1"/>
  <c r="W460" i="3"/>
  <c r="S460" i="3"/>
  <c r="AC460" i="3" s="1"/>
  <c r="W459" i="3"/>
  <c r="S459" i="3"/>
  <c r="AC459" i="3" s="1"/>
  <c r="W448" i="3"/>
  <c r="S448" i="3"/>
  <c r="AC448" i="3" s="1"/>
  <c r="W450" i="3"/>
  <c r="S450" i="3"/>
  <c r="AC450" i="3" s="1"/>
  <c r="W444" i="3"/>
  <c r="S444" i="3"/>
  <c r="AC444" i="3" s="1"/>
  <c r="W442" i="3"/>
  <c r="S442" i="3"/>
  <c r="AC442" i="3" s="1"/>
  <c r="W431" i="3"/>
  <c r="S431" i="3"/>
  <c r="AC431" i="3" s="1"/>
  <c r="W436" i="3"/>
  <c r="S436" i="3"/>
  <c r="AC436" i="3" s="1"/>
  <c r="W427" i="3"/>
  <c r="S427" i="3"/>
  <c r="AC427" i="3" s="1"/>
  <c r="W425" i="3"/>
  <c r="S425" i="3"/>
  <c r="AC425" i="3" s="1"/>
  <c r="W415" i="3"/>
  <c r="S415" i="3"/>
  <c r="AC415" i="3" s="1"/>
  <c r="W419" i="3"/>
  <c r="S419" i="3"/>
  <c r="AC419" i="3" s="1"/>
  <c r="W407" i="3"/>
  <c r="S407" i="3"/>
  <c r="AC407" i="3" s="1"/>
  <c r="W408" i="3"/>
  <c r="S408" i="3"/>
  <c r="AC408" i="3" s="1"/>
  <c r="W404" i="3"/>
  <c r="S404" i="3"/>
  <c r="AC404" i="3" s="1"/>
  <c r="W406" i="3"/>
  <c r="S406" i="3"/>
  <c r="AC406" i="3" s="1"/>
  <c r="W395" i="3"/>
  <c r="S395" i="3"/>
  <c r="AC395" i="3" s="1"/>
  <c r="W389" i="3"/>
  <c r="S389" i="3"/>
  <c r="AC389" i="3" s="1"/>
  <c r="W383" i="3"/>
  <c r="S383" i="3"/>
  <c r="AC383" i="3" s="1"/>
  <c r="W392" i="3"/>
  <c r="S392" i="3"/>
  <c r="AC392" i="3" s="1"/>
  <c r="W379" i="3"/>
  <c r="S379" i="3"/>
  <c r="AC379" i="3" s="1"/>
  <c r="W376" i="3"/>
  <c r="S376" i="3"/>
  <c r="AC376" i="3" s="1"/>
  <c r="W370" i="3"/>
  <c r="S370" i="3"/>
  <c r="AC370" i="3" s="1"/>
  <c r="W367" i="3"/>
  <c r="S367" i="3"/>
  <c r="AC367" i="3" s="1"/>
  <c r="W364" i="3"/>
  <c r="S364" i="3"/>
  <c r="AC364" i="3" s="1"/>
  <c r="W363" i="3"/>
  <c r="S363" i="3"/>
  <c r="AC363" i="3" s="1"/>
  <c r="W352" i="3"/>
  <c r="S352" i="3"/>
  <c r="AC352" i="3" s="1"/>
  <c r="W353" i="3"/>
  <c r="S353" i="3"/>
  <c r="AC353" i="3" s="1"/>
  <c r="W350" i="3"/>
  <c r="S350" i="3"/>
  <c r="AC350" i="3" s="1"/>
  <c r="W342" i="3"/>
  <c r="S342" i="3"/>
  <c r="AC342" i="3" s="1"/>
  <c r="W339" i="3"/>
  <c r="S339" i="3"/>
  <c r="AC339" i="3" s="1"/>
  <c r="W333" i="3"/>
  <c r="S333" i="3"/>
  <c r="AC333" i="3" s="1"/>
  <c r="W334" i="3"/>
  <c r="S334" i="3"/>
  <c r="AC334" i="3" s="1"/>
  <c r="W328" i="3"/>
  <c r="S328" i="3"/>
  <c r="AC328" i="3" s="1"/>
  <c r="W321" i="3"/>
  <c r="S321" i="3"/>
  <c r="AC321" i="3" s="1"/>
  <c r="W320" i="3"/>
  <c r="S320" i="3"/>
  <c r="AC320" i="3" s="1"/>
  <c r="W316" i="3"/>
  <c r="S316" i="3"/>
  <c r="AC316" i="3" s="1"/>
  <c r="W318" i="3"/>
  <c r="S318" i="3"/>
  <c r="AC318" i="3" s="1"/>
  <c r="W303" i="3"/>
  <c r="S303" i="3"/>
  <c r="AC303" i="3" s="1"/>
  <c r="W300" i="3"/>
  <c r="S300" i="3"/>
  <c r="AC300" i="3" s="1"/>
  <c r="W305" i="3"/>
  <c r="S305" i="3"/>
  <c r="AC305" i="3" s="1"/>
  <c r="W293" i="3"/>
  <c r="S293" i="3"/>
  <c r="AC293" i="3" s="1"/>
  <c r="W299" i="3"/>
  <c r="S299" i="3"/>
  <c r="AC299" i="3" s="1"/>
  <c r="W285" i="3"/>
  <c r="S285" i="3"/>
  <c r="AC285" i="3" s="1"/>
  <c r="W288" i="3"/>
  <c r="S288" i="3"/>
  <c r="AC288" i="3" s="1"/>
  <c r="W278" i="3"/>
  <c r="S278" i="3"/>
  <c r="AC278" i="3" s="1"/>
  <c r="W274" i="3"/>
  <c r="S274" i="3"/>
  <c r="AC274" i="3" s="1"/>
  <c r="W272" i="3"/>
  <c r="S272" i="3"/>
  <c r="AC272" i="3" s="1"/>
  <c r="W267" i="3"/>
  <c r="S267" i="3"/>
  <c r="AC267" i="3" s="1"/>
  <c r="W263" i="3"/>
  <c r="S263" i="3"/>
  <c r="AC263" i="3" s="1"/>
  <c r="W254" i="3"/>
  <c r="S254" i="3"/>
  <c r="AC254" i="3" s="1"/>
  <c r="W259" i="3"/>
  <c r="S259" i="3"/>
  <c r="AC259" i="3" s="1"/>
  <c r="W251" i="3"/>
  <c r="S251" i="3"/>
  <c r="AC251" i="3" s="1"/>
  <c r="W248" i="3"/>
  <c r="S248" i="3"/>
  <c r="AC248" i="3" s="1"/>
  <c r="W245" i="3"/>
  <c r="S245" i="3"/>
  <c r="AC245" i="3" s="1"/>
  <c r="W238" i="3"/>
  <c r="S238" i="3"/>
  <c r="AC238" i="3" s="1"/>
  <c r="W235" i="3"/>
  <c r="S235" i="3"/>
  <c r="AC235" i="3" s="1"/>
  <c r="W231" i="3"/>
  <c r="S231" i="3"/>
  <c r="AC231" i="3" s="1"/>
  <c r="W228" i="3"/>
  <c r="S228" i="3"/>
  <c r="AC228" i="3" s="1"/>
  <c r="W227" i="3"/>
  <c r="S227" i="3"/>
  <c r="AC227" i="3" s="1"/>
  <c r="W218" i="3"/>
  <c r="S218" i="3"/>
  <c r="AC218" i="3" s="1"/>
  <c r="W215" i="3"/>
  <c r="S215" i="3"/>
  <c r="AC215" i="3" s="1"/>
  <c r="W211" i="3"/>
  <c r="S211" i="3"/>
  <c r="AC211" i="3" s="1"/>
  <c r="W212" i="3"/>
  <c r="S212" i="3"/>
  <c r="AC212" i="3" s="1"/>
  <c r="W206" i="3"/>
  <c r="S206" i="3"/>
  <c r="AC206" i="3" s="1"/>
  <c r="W202" i="3"/>
  <c r="S202" i="3"/>
  <c r="AC202" i="3" s="1"/>
  <c r="W184" i="3"/>
  <c r="S184" i="3"/>
  <c r="AC184" i="3" s="1"/>
  <c r="W195" i="3"/>
  <c r="S195" i="3"/>
  <c r="AC195" i="3" s="1"/>
  <c r="W191" i="3"/>
  <c r="S191" i="3"/>
  <c r="AC191" i="3" s="1"/>
  <c r="W186" i="3"/>
  <c r="S186" i="3"/>
  <c r="AC186" i="3" s="1"/>
  <c r="W175" i="3"/>
  <c r="S175" i="3"/>
  <c r="AC175" i="3" s="1"/>
  <c r="W178" i="3"/>
  <c r="S178" i="3"/>
  <c r="AC178" i="3" s="1"/>
  <c r="W176" i="3"/>
  <c r="S176" i="3"/>
  <c r="AC176" i="3" s="1"/>
  <c r="W181" i="3"/>
  <c r="S181" i="3"/>
  <c r="AC181" i="3" s="1"/>
  <c r="W166" i="3"/>
  <c r="S166" i="3"/>
  <c r="AC166" i="3" s="1"/>
  <c r="W157" i="3"/>
  <c r="S157" i="3"/>
  <c r="AC157" i="3" s="1"/>
  <c r="W159" i="3"/>
  <c r="S159" i="3"/>
  <c r="AC159" i="3" s="1"/>
  <c r="W149" i="3"/>
  <c r="S149" i="3"/>
  <c r="AC149" i="3" s="1"/>
  <c r="W154" i="3"/>
  <c r="S154" i="3"/>
  <c r="AC154" i="3" s="1"/>
  <c r="W143" i="3"/>
  <c r="S143" i="3"/>
  <c r="AC143" i="3" s="1"/>
  <c r="W146" i="3"/>
  <c r="S146" i="3"/>
  <c r="AC146" i="3" s="1"/>
  <c r="W136" i="3"/>
  <c r="S136" i="3"/>
  <c r="AC136" i="3" s="1"/>
  <c r="W131" i="3"/>
  <c r="S131" i="3"/>
  <c r="AC131" i="3" s="1"/>
  <c r="W119" i="3"/>
  <c r="S119" i="3"/>
  <c r="AC119" i="3" s="1"/>
  <c r="W123" i="3"/>
  <c r="S123" i="3"/>
  <c r="AC123" i="3" s="1"/>
  <c r="W117" i="3"/>
  <c r="S117" i="3"/>
  <c r="AC117" i="3" s="1"/>
  <c r="W124" i="3"/>
  <c r="S124" i="3"/>
  <c r="AC124" i="3" s="1"/>
  <c r="W107" i="3"/>
  <c r="S107" i="3"/>
  <c r="AC107" i="3" s="1"/>
  <c r="W108" i="3"/>
  <c r="S108" i="3"/>
  <c r="AC108" i="3" s="1"/>
  <c r="W104" i="3"/>
  <c r="S104" i="3"/>
  <c r="AC104" i="3" s="1"/>
  <c r="W100" i="3"/>
  <c r="S100" i="3"/>
  <c r="AC100" i="3" s="1"/>
  <c r="W98" i="3"/>
  <c r="S98" i="3"/>
  <c r="AC98" i="3" s="1"/>
  <c r="W95" i="3"/>
  <c r="S95" i="3"/>
  <c r="AC95" i="3" s="1"/>
  <c r="W85" i="3"/>
  <c r="S85" i="3"/>
  <c r="AC85" i="3" s="1"/>
  <c r="W78" i="3"/>
  <c r="S78" i="3"/>
  <c r="AC78" i="3" s="1"/>
  <c r="W79" i="3"/>
  <c r="S79" i="3"/>
  <c r="AC79" i="3" s="1"/>
  <c r="W76" i="3"/>
  <c r="S76" i="3"/>
  <c r="AC76" i="3" s="1"/>
  <c r="W74" i="3"/>
  <c r="S74" i="3"/>
  <c r="AC74" i="3" s="1"/>
  <c r="W69" i="3"/>
  <c r="S69" i="3"/>
  <c r="AC69" i="3" s="1"/>
  <c r="W64" i="3"/>
  <c r="S64" i="3"/>
  <c r="AC64" i="3" s="1"/>
  <c r="W58" i="3"/>
  <c r="S58" i="3"/>
  <c r="AC58" i="3" s="1"/>
  <c r="W53" i="3"/>
  <c r="S53" i="3"/>
  <c r="AC53" i="3" s="1"/>
  <c r="W45" i="3"/>
  <c r="S45" i="3"/>
  <c r="AC45" i="3" s="1"/>
  <c r="W46" i="3"/>
  <c r="S46" i="3"/>
  <c r="AC46" i="3" s="1"/>
  <c r="W50" i="3"/>
  <c r="S50" i="3"/>
  <c r="AC50" i="3" s="1"/>
  <c r="W38" i="3"/>
  <c r="S38" i="3"/>
  <c r="AC38" i="3" s="1"/>
  <c r="W35" i="3"/>
  <c r="S35" i="3"/>
  <c r="AC35" i="3" s="1"/>
  <c r="W36" i="3"/>
  <c r="S36" i="3"/>
  <c r="AC36" i="3" s="1"/>
  <c r="W28" i="3"/>
  <c r="S28" i="3"/>
  <c r="AC28" i="3" s="1"/>
  <c r="W8" i="3"/>
  <c r="S8" i="3"/>
  <c r="AC8" i="3" s="1"/>
  <c r="W12" i="3"/>
  <c r="S12" i="3"/>
  <c r="AC12" i="3" s="1"/>
  <c r="W23" i="3"/>
  <c r="S23" i="3"/>
  <c r="AC23" i="3" s="1"/>
  <c r="W6" i="3"/>
  <c r="S6" i="3"/>
  <c r="AC6" i="3" s="1"/>
  <c r="W10" i="3"/>
  <c r="S10" i="3"/>
  <c r="AC10" i="3" s="1"/>
  <c r="W20" i="3"/>
  <c r="S20" i="3"/>
  <c r="AC20" i="3" s="1"/>
  <c r="W549" i="3"/>
  <c r="W547" i="3"/>
  <c r="S547" i="3"/>
  <c r="AC547" i="3" s="1"/>
  <c r="W543" i="3"/>
  <c r="S543" i="3"/>
  <c r="AC543" i="3" s="1"/>
  <c r="W537" i="3"/>
  <c r="S537" i="3"/>
  <c r="AC537" i="3" s="1"/>
  <c r="W535" i="3"/>
  <c r="S535" i="3"/>
  <c r="AC535" i="3" s="1"/>
  <c r="W526" i="3"/>
  <c r="S526" i="3"/>
  <c r="AC526" i="3" s="1"/>
  <c r="W529" i="3"/>
  <c r="S529" i="3"/>
  <c r="AC529" i="3" s="1"/>
  <c r="W518" i="3"/>
  <c r="S518" i="3"/>
  <c r="AC518" i="3" s="1"/>
  <c r="W517" i="3"/>
  <c r="S517" i="3"/>
  <c r="AC517" i="3" s="1"/>
  <c r="W515" i="3"/>
  <c r="S515" i="3"/>
  <c r="AC515" i="3" s="1"/>
  <c r="W513" i="3"/>
  <c r="S513" i="3"/>
  <c r="AC513" i="3" s="1"/>
  <c r="W504" i="3"/>
  <c r="S504" i="3"/>
  <c r="AC504" i="3" s="1"/>
  <c r="W506" i="3"/>
  <c r="S506" i="3"/>
  <c r="AC506" i="3" s="1"/>
  <c r="W500" i="3"/>
  <c r="S500" i="3"/>
  <c r="AC500" i="3" s="1"/>
  <c r="W491" i="3"/>
  <c r="S491" i="3"/>
  <c r="AC491" i="3" s="1"/>
  <c r="W490" i="3"/>
  <c r="S490" i="3"/>
  <c r="AC490" i="3" s="1"/>
  <c r="W484" i="3"/>
  <c r="S484" i="3"/>
  <c r="AC484" i="3" s="1"/>
  <c r="W485" i="3"/>
  <c r="S485" i="3"/>
  <c r="AC485" i="3" s="1"/>
  <c r="W476" i="3"/>
  <c r="S476" i="3"/>
  <c r="AC476" i="3" s="1"/>
  <c r="W477" i="3"/>
  <c r="S477" i="3"/>
  <c r="AC477" i="3" s="1"/>
  <c r="W470" i="3"/>
  <c r="S470" i="3"/>
  <c r="AC470" i="3" s="1"/>
  <c r="W471" i="3"/>
  <c r="S471" i="3"/>
  <c r="AC471" i="3" s="1"/>
  <c r="W466" i="3"/>
  <c r="S466" i="3"/>
  <c r="AC466" i="3" s="1"/>
  <c r="W461" i="3"/>
  <c r="S461" i="3"/>
  <c r="AC461" i="3" s="1"/>
  <c r="W458" i="3"/>
  <c r="S458" i="3"/>
  <c r="AC458" i="3" s="1"/>
  <c r="W452" i="3"/>
  <c r="S452" i="3"/>
  <c r="AC452" i="3" s="1"/>
  <c r="W445" i="3"/>
  <c r="S445" i="3"/>
  <c r="AC445" i="3" s="1"/>
  <c r="W446" i="3"/>
  <c r="S446" i="3"/>
  <c r="AC446" i="3" s="1"/>
  <c r="W449" i="3"/>
  <c r="S449" i="3"/>
  <c r="AC449" i="3" s="1"/>
  <c r="W437" i="3"/>
  <c r="S437" i="3"/>
  <c r="AC437" i="3" s="1"/>
  <c r="W430" i="3"/>
  <c r="S430" i="3"/>
  <c r="AC430" i="3" s="1"/>
  <c r="W426" i="3"/>
  <c r="S426" i="3"/>
  <c r="AC426" i="3" s="1"/>
  <c r="W424" i="3"/>
  <c r="S424" i="3"/>
  <c r="AC424" i="3" s="1"/>
  <c r="W421" i="3"/>
  <c r="S421" i="3"/>
  <c r="AC421" i="3" s="1"/>
  <c r="W417" i="3"/>
  <c r="S417" i="3"/>
  <c r="AC417" i="3" s="1"/>
  <c r="W414" i="3"/>
  <c r="S414" i="3"/>
  <c r="AC414" i="3" s="1"/>
  <c r="W413" i="3"/>
  <c r="S413" i="3"/>
  <c r="AC413" i="3" s="1"/>
  <c r="W396" i="3"/>
  <c r="S396" i="3"/>
  <c r="AC396" i="3" s="1"/>
  <c r="W398" i="3"/>
  <c r="S398" i="3"/>
  <c r="AC398" i="3" s="1"/>
  <c r="W405" i="3"/>
  <c r="S405" i="3"/>
  <c r="AC405" i="3" s="1"/>
  <c r="W386" i="3"/>
  <c r="S386" i="3"/>
  <c r="AC386" i="3" s="1"/>
  <c r="W388" i="3"/>
  <c r="S388" i="3"/>
  <c r="AC388" i="3" s="1"/>
  <c r="W384" i="3"/>
  <c r="S384" i="3"/>
  <c r="AC384" i="3" s="1"/>
  <c r="W375" i="3"/>
  <c r="S375" i="3"/>
  <c r="AC375" i="3" s="1"/>
  <c r="W377" i="3"/>
  <c r="S377" i="3"/>
  <c r="AC377" i="3" s="1"/>
  <c r="W368" i="3"/>
  <c r="S368" i="3"/>
  <c r="AC368" i="3" s="1"/>
  <c r="W372" i="3"/>
  <c r="S372" i="3"/>
  <c r="AC372" i="3" s="1"/>
  <c r="W362" i="3"/>
  <c r="S362" i="3"/>
  <c r="AC362" i="3" s="1"/>
  <c r="W360" i="3"/>
  <c r="S360" i="3"/>
  <c r="AC360" i="3" s="1"/>
  <c r="W357" i="3"/>
  <c r="S357" i="3"/>
  <c r="AC357" i="3" s="1"/>
  <c r="W349" i="3"/>
  <c r="S349" i="3"/>
  <c r="AC349" i="3" s="1"/>
  <c r="W347" i="3"/>
  <c r="S347" i="3"/>
  <c r="AC347" i="3" s="1"/>
  <c r="W337" i="3"/>
  <c r="S337" i="3"/>
  <c r="AC337" i="3" s="1"/>
  <c r="W338" i="3"/>
  <c r="S338" i="3"/>
  <c r="AC338" i="3" s="1"/>
  <c r="W335" i="3"/>
  <c r="S335" i="3"/>
  <c r="AC335" i="3" s="1"/>
  <c r="W330" i="3"/>
  <c r="S330" i="3"/>
  <c r="AC330" i="3" s="1"/>
  <c r="W327" i="3"/>
  <c r="S327" i="3"/>
  <c r="AC327" i="3" s="1"/>
  <c r="W326" i="3"/>
  <c r="S326" i="3"/>
  <c r="AC326" i="3" s="1"/>
  <c r="W323" i="3"/>
  <c r="S323" i="3"/>
  <c r="AC323" i="3" s="1"/>
  <c r="W312" i="3"/>
  <c r="S312" i="3"/>
  <c r="AC312" i="3" s="1"/>
  <c r="W310" i="3"/>
  <c r="S310" i="3"/>
  <c r="AC310" i="3" s="1"/>
  <c r="W302" i="3"/>
  <c r="S302" i="3"/>
  <c r="AC302" i="3" s="1"/>
  <c r="W308" i="3"/>
  <c r="S308" i="3"/>
  <c r="AC308" i="3" s="1"/>
  <c r="W295" i="3"/>
  <c r="S295" i="3"/>
  <c r="AC295" i="3" s="1"/>
  <c r="W296" i="3"/>
  <c r="S296" i="3"/>
  <c r="AC296" i="3" s="1"/>
  <c r="W298" i="3"/>
  <c r="S298" i="3"/>
  <c r="AC298" i="3" s="1"/>
  <c r="W289" i="3"/>
  <c r="S289" i="3"/>
  <c r="AC289" i="3" s="1"/>
  <c r="W283" i="3"/>
  <c r="S283" i="3"/>
  <c r="AC283" i="3" s="1"/>
  <c r="W282" i="3"/>
  <c r="S282" i="3"/>
  <c r="AC282" i="3" s="1"/>
  <c r="W271" i="3"/>
  <c r="S271" i="3"/>
  <c r="AC271" i="3" s="1"/>
  <c r="W275" i="3"/>
  <c r="S275" i="3"/>
  <c r="AC275" i="3" s="1"/>
  <c r="W269" i="3"/>
  <c r="S269" i="3"/>
  <c r="AC269" i="3" s="1"/>
  <c r="W262" i="3"/>
  <c r="S262" i="3"/>
  <c r="AC262" i="3" s="1"/>
  <c r="W255" i="3"/>
  <c r="S255" i="3"/>
  <c r="AC255" i="3" s="1"/>
  <c r="W258" i="3"/>
  <c r="S258" i="3"/>
  <c r="AC258" i="3" s="1"/>
  <c r="W250" i="3"/>
  <c r="S250" i="3"/>
  <c r="AC250" i="3" s="1"/>
  <c r="W246" i="3"/>
  <c r="S246" i="3"/>
  <c r="AC246" i="3" s="1"/>
  <c r="W244" i="3"/>
  <c r="S244" i="3"/>
  <c r="AC244" i="3" s="1"/>
  <c r="W241" i="3"/>
  <c r="S241" i="3"/>
  <c r="AC241" i="3" s="1"/>
  <c r="W237" i="3"/>
  <c r="S237" i="3"/>
  <c r="AC237" i="3" s="1"/>
  <c r="W233" i="3"/>
  <c r="S233" i="3"/>
  <c r="AC233" i="3" s="1"/>
  <c r="W226" i="3"/>
  <c r="S226" i="3"/>
  <c r="AC226" i="3" s="1"/>
  <c r="W221" i="3"/>
  <c r="S221" i="3"/>
  <c r="AC221" i="3" s="1"/>
  <c r="W217" i="3"/>
  <c r="S217" i="3"/>
  <c r="AC217" i="3" s="1"/>
  <c r="W214" i="3"/>
  <c r="S214" i="3"/>
  <c r="AC214" i="3" s="1"/>
  <c r="W208" i="3"/>
  <c r="S208" i="3"/>
  <c r="AC208" i="3" s="1"/>
  <c r="W207" i="3"/>
  <c r="S207" i="3"/>
  <c r="AC207" i="3" s="1"/>
  <c r="W198" i="3"/>
  <c r="S198" i="3"/>
  <c r="AC198" i="3" s="1"/>
  <c r="W200" i="3"/>
  <c r="S200" i="3"/>
  <c r="AC200" i="3" s="1"/>
  <c r="W183" i="3"/>
  <c r="S183" i="3"/>
  <c r="AC183" i="3" s="1"/>
  <c r="W189" i="3"/>
  <c r="S189" i="3"/>
  <c r="AC189" i="3" s="1"/>
  <c r="W185" i="3"/>
  <c r="S185" i="3"/>
  <c r="AC185" i="3" s="1"/>
  <c r="W193" i="3"/>
  <c r="S193" i="3"/>
  <c r="AC193" i="3" s="1"/>
  <c r="W180" i="3"/>
  <c r="S180" i="3"/>
  <c r="AC180" i="3" s="1"/>
  <c r="W174" i="3"/>
  <c r="S174" i="3"/>
  <c r="AC174" i="3" s="1"/>
  <c r="W173" i="3"/>
  <c r="S173" i="3"/>
  <c r="AC173" i="3" s="1"/>
  <c r="W167" i="3"/>
  <c r="S167" i="3"/>
  <c r="AC167" i="3" s="1"/>
  <c r="W165" i="3"/>
  <c r="S165" i="3"/>
  <c r="AC165" i="3" s="1"/>
  <c r="W156" i="3"/>
  <c r="S156" i="3"/>
  <c r="AC156" i="3" s="1"/>
  <c r="W150" i="3"/>
  <c r="S150" i="3"/>
  <c r="AC150" i="3" s="1"/>
  <c r="W152" i="3"/>
  <c r="S152" i="3"/>
  <c r="AC152" i="3" s="1"/>
  <c r="W139" i="3"/>
  <c r="S139" i="3"/>
  <c r="AC139" i="3" s="1"/>
  <c r="W140" i="3"/>
  <c r="S140" i="3"/>
  <c r="AC140" i="3" s="1"/>
  <c r="W145" i="3"/>
  <c r="S145" i="3"/>
  <c r="AC145" i="3" s="1"/>
  <c r="W132" i="3"/>
  <c r="S132" i="3"/>
  <c r="AC132" i="3" s="1"/>
  <c r="W130" i="3"/>
  <c r="S130" i="3"/>
  <c r="AC130" i="3" s="1"/>
  <c r="W121" i="3"/>
  <c r="S121" i="3"/>
  <c r="AC121" i="3" s="1"/>
  <c r="W128" i="3"/>
  <c r="S128" i="3"/>
  <c r="AC128" i="3" s="1"/>
  <c r="W125" i="3"/>
  <c r="S125" i="3"/>
  <c r="AC125" i="3" s="1"/>
  <c r="W114" i="3"/>
  <c r="S114" i="3"/>
  <c r="AC114" i="3" s="1"/>
  <c r="W109" i="3"/>
  <c r="S109" i="3"/>
  <c r="AC109" i="3" s="1"/>
  <c r="W112" i="3"/>
  <c r="S112" i="3"/>
  <c r="AC112" i="3" s="1"/>
  <c r="W105" i="3"/>
  <c r="S105" i="3"/>
  <c r="AC105" i="3" s="1"/>
  <c r="W99" i="3"/>
  <c r="S99" i="3"/>
  <c r="AC99" i="3" s="1"/>
  <c r="W93" i="3"/>
  <c r="S93" i="3"/>
  <c r="AC93" i="3" s="1"/>
  <c r="W94" i="3"/>
  <c r="S94" i="3"/>
  <c r="AC94" i="3" s="1"/>
  <c r="W87" i="3"/>
  <c r="S87" i="3"/>
  <c r="AC87" i="3" s="1"/>
  <c r="W84" i="3"/>
  <c r="S84" i="3"/>
  <c r="AC84" i="3" s="1"/>
  <c r="W81" i="3"/>
  <c r="S81" i="3"/>
  <c r="AC81" i="3" s="1"/>
  <c r="W71" i="3"/>
  <c r="S71" i="3"/>
  <c r="AC71" i="3" s="1"/>
  <c r="W73" i="3"/>
  <c r="S73" i="3"/>
  <c r="AC73" i="3" s="1"/>
  <c r="W67" i="3"/>
  <c r="S67" i="3"/>
  <c r="AC67" i="3" s="1"/>
  <c r="W63" i="3"/>
  <c r="S63" i="3"/>
  <c r="AC63" i="3" s="1"/>
  <c r="W57" i="3"/>
  <c r="S57" i="3"/>
  <c r="AC57" i="3" s="1"/>
  <c r="W56" i="3"/>
  <c r="S56" i="3"/>
  <c r="AC56" i="3" s="1"/>
  <c r="W52" i="3"/>
  <c r="S52" i="3"/>
  <c r="AC52" i="3" s="1"/>
  <c r="W44" i="3"/>
  <c r="S44" i="3"/>
  <c r="AC44" i="3" s="1"/>
  <c r="W43" i="3"/>
  <c r="S43" i="3"/>
  <c r="AC43" i="3" s="1"/>
  <c r="W39" i="3"/>
  <c r="S39" i="3"/>
  <c r="AC39" i="3" s="1"/>
  <c r="W34" i="3"/>
  <c r="S34" i="3"/>
  <c r="AC34" i="3" s="1"/>
  <c r="W29" i="3"/>
  <c r="S29" i="3"/>
  <c r="AC29" i="3" s="1"/>
  <c r="W27" i="3"/>
  <c r="S27" i="3"/>
  <c r="AC27" i="3" s="1"/>
  <c r="W7" i="3"/>
  <c r="S7" i="3"/>
  <c r="AC7" i="3" s="1"/>
  <c r="W18" i="3"/>
  <c r="S18" i="3"/>
  <c r="AC18" i="3" s="1"/>
  <c r="W22" i="3"/>
  <c r="S22" i="3"/>
  <c r="AC22" i="3" s="1"/>
  <c r="W3" i="3"/>
  <c r="S3" i="3"/>
  <c r="AC3" i="3" s="1"/>
  <c r="W17" i="3"/>
  <c r="S17" i="3"/>
  <c r="AC17" i="3" s="1"/>
  <c r="W548" i="3"/>
  <c r="W546" i="3"/>
  <c r="S546" i="3"/>
  <c r="AC546" i="3" s="1"/>
  <c r="W542" i="3"/>
  <c r="S542" i="3"/>
  <c r="AC542" i="3" s="1"/>
  <c r="W538" i="3"/>
  <c r="S538" i="3"/>
  <c r="AC538" i="3" s="1"/>
  <c r="W534" i="3"/>
  <c r="S534" i="3"/>
  <c r="AC534" i="3" s="1"/>
  <c r="W525" i="3"/>
  <c r="S525" i="3"/>
  <c r="AC525" i="3" s="1"/>
  <c r="W528" i="3"/>
  <c r="S528" i="3"/>
  <c r="AC528" i="3" s="1"/>
  <c r="W516" i="3"/>
  <c r="S516" i="3"/>
  <c r="AC516" i="3" s="1"/>
  <c r="W523" i="3"/>
  <c r="S523" i="3"/>
  <c r="AC523" i="3" s="1"/>
  <c r="W511" i="3"/>
  <c r="S511" i="3"/>
  <c r="AC511" i="3" s="1"/>
  <c r="W510" i="3"/>
  <c r="S510" i="3"/>
  <c r="AC510" i="3" s="1"/>
  <c r="W505" i="3"/>
  <c r="S505" i="3"/>
  <c r="AC505" i="3" s="1"/>
  <c r="W501" i="3"/>
  <c r="S501" i="3"/>
  <c r="AC501" i="3" s="1"/>
  <c r="W499" i="3"/>
  <c r="S499" i="3"/>
  <c r="AC499" i="3" s="1"/>
  <c r="W495" i="3"/>
  <c r="S495" i="3"/>
  <c r="AC495" i="3" s="1"/>
  <c r="W489" i="3"/>
  <c r="S489" i="3"/>
  <c r="AC489" i="3" s="1"/>
  <c r="W483" i="3"/>
  <c r="S483" i="3"/>
  <c r="AC483" i="3" s="1"/>
  <c r="W487" i="3"/>
  <c r="S487" i="3"/>
  <c r="AC487" i="3" s="1"/>
  <c r="W475" i="3"/>
  <c r="S475" i="3"/>
  <c r="AC475" i="3" s="1"/>
  <c r="W472" i="3"/>
  <c r="S472" i="3"/>
  <c r="AC472" i="3" s="1"/>
  <c r="W467" i="3"/>
  <c r="S467" i="3"/>
  <c r="AC467" i="3" s="1"/>
  <c r="W463" i="3"/>
  <c r="S463" i="3"/>
  <c r="AC463" i="3" s="1"/>
  <c r="W454" i="3"/>
  <c r="S454" i="3"/>
  <c r="AC454" i="3" s="1"/>
  <c r="W453" i="3"/>
  <c r="S453" i="3"/>
  <c r="AC453" i="3" s="1"/>
  <c r="W462" i="3"/>
  <c r="S462" i="3"/>
  <c r="AC462" i="3" s="1"/>
  <c r="W440" i="3"/>
  <c r="S440" i="3"/>
  <c r="AC440" i="3" s="1"/>
  <c r="W441" i="3"/>
  <c r="S441" i="3"/>
  <c r="AC441" i="3" s="1"/>
  <c r="W443" i="3"/>
  <c r="S443" i="3"/>
  <c r="AC443" i="3" s="1"/>
  <c r="W434" i="3"/>
  <c r="S434" i="3"/>
  <c r="AC434" i="3" s="1"/>
  <c r="W433" i="3"/>
  <c r="S433" i="3"/>
  <c r="AC433" i="3" s="1"/>
  <c r="W438" i="3"/>
  <c r="S438" i="3"/>
  <c r="AC438" i="3" s="1"/>
  <c r="W423" i="3"/>
  <c r="S423" i="3"/>
  <c r="AC423" i="3" s="1"/>
  <c r="W428" i="3"/>
  <c r="S428" i="3"/>
  <c r="AC428" i="3" s="1"/>
  <c r="W420" i="3"/>
  <c r="S420" i="3"/>
  <c r="AC420" i="3" s="1"/>
  <c r="W412" i="3"/>
  <c r="S412" i="3"/>
  <c r="AC412" i="3" s="1"/>
  <c r="W410" i="3"/>
  <c r="S410" i="3"/>
  <c r="AC410" i="3" s="1"/>
  <c r="W401" i="3"/>
  <c r="S401" i="3"/>
  <c r="AC401" i="3" s="1"/>
  <c r="W400" i="3"/>
  <c r="S400" i="3"/>
  <c r="AC400" i="3" s="1"/>
  <c r="W403" i="3"/>
  <c r="W382" i="3"/>
  <c r="S382" i="3"/>
  <c r="AC382" i="3" s="1"/>
  <c r="W391" i="3"/>
  <c r="S391" i="3"/>
  <c r="AC391" i="3" s="1"/>
  <c r="W387" i="3"/>
  <c r="S387" i="3"/>
  <c r="AC387" i="3" s="1"/>
  <c r="W394" i="3"/>
  <c r="S394" i="3"/>
  <c r="AC394" i="3" s="1"/>
  <c r="W380" i="3"/>
  <c r="S380" i="3"/>
  <c r="AC380" i="3" s="1"/>
  <c r="W374" i="3"/>
  <c r="S374" i="3"/>
  <c r="AC374" i="3" s="1"/>
  <c r="W365" i="3"/>
  <c r="S365" i="3"/>
  <c r="AC365" i="3" s="1"/>
  <c r="W371" i="3"/>
  <c r="S371" i="3"/>
  <c r="AC371" i="3" s="1"/>
  <c r="W359" i="3"/>
  <c r="S359" i="3"/>
  <c r="AC359" i="3" s="1"/>
  <c r="W356" i="3"/>
  <c r="S356" i="3"/>
  <c r="AC356" i="3" s="1"/>
  <c r="W354" i="3"/>
  <c r="S354" i="3"/>
  <c r="AC354" i="3" s="1"/>
  <c r="W348" i="3"/>
  <c r="S348" i="3"/>
  <c r="AC348" i="3" s="1"/>
  <c r="W345" i="3"/>
  <c r="S345" i="3"/>
  <c r="AC345" i="3" s="1"/>
  <c r="W341" i="3"/>
  <c r="S341" i="3"/>
  <c r="AC341" i="3" s="1"/>
  <c r="W344" i="3"/>
  <c r="S344" i="3"/>
  <c r="AC344" i="3" s="1"/>
  <c r="W332" i="3"/>
  <c r="S332" i="3"/>
  <c r="AC332" i="3" s="1"/>
  <c r="W336" i="3"/>
  <c r="S336" i="3"/>
  <c r="AC336" i="3" s="1"/>
  <c r="W322" i="3"/>
  <c r="S322" i="3"/>
  <c r="AC322" i="3" s="1"/>
  <c r="W319" i="3"/>
  <c r="S319" i="3"/>
  <c r="AC319" i="3" s="1"/>
  <c r="W314" i="3"/>
  <c r="S314" i="3"/>
  <c r="AC314" i="3" s="1"/>
  <c r="W311" i="3"/>
  <c r="S311" i="3"/>
  <c r="AC311" i="3" s="1"/>
  <c r="W315" i="3"/>
  <c r="S315" i="3"/>
  <c r="AC315" i="3" s="1"/>
  <c r="W301" i="3"/>
  <c r="S301" i="3"/>
  <c r="AC301" i="3" s="1"/>
  <c r="W307" i="3"/>
  <c r="S307" i="3"/>
  <c r="AC307" i="3" s="1"/>
  <c r="W297" i="3"/>
  <c r="S297" i="3"/>
  <c r="AC297" i="3" s="1"/>
  <c r="W292" i="3"/>
  <c r="S292" i="3"/>
  <c r="AC292" i="3" s="1"/>
  <c r="W287" i="3"/>
  <c r="S287" i="3"/>
  <c r="AC287" i="3" s="1"/>
  <c r="W284" i="3"/>
  <c r="S284" i="3"/>
  <c r="AC284" i="3" s="1"/>
  <c r="W279" i="3"/>
  <c r="S279" i="3"/>
  <c r="AC279" i="3" s="1"/>
  <c r="W281" i="3"/>
  <c r="S281" i="3"/>
  <c r="AC281" i="3" s="1"/>
  <c r="W276" i="3"/>
  <c r="S276" i="3"/>
  <c r="AC276" i="3" s="1"/>
  <c r="W268" i="3"/>
  <c r="S268" i="3"/>
  <c r="AC268" i="3" s="1"/>
  <c r="W266" i="3"/>
  <c r="S266" i="3"/>
  <c r="AC266" i="3" s="1"/>
  <c r="W264" i="3"/>
  <c r="S264" i="3"/>
  <c r="AC264" i="3" s="1"/>
  <c r="W260" i="3"/>
  <c r="S260" i="3"/>
  <c r="AC260" i="3" s="1"/>
  <c r="W257" i="3"/>
  <c r="S257" i="3"/>
  <c r="AC257" i="3" s="1"/>
  <c r="W253" i="3"/>
  <c r="S253" i="3"/>
  <c r="AC253" i="3" s="1"/>
  <c r="W247" i="3"/>
  <c r="S247" i="3"/>
  <c r="AC247" i="3" s="1"/>
  <c r="W242" i="3"/>
  <c r="S242" i="3"/>
  <c r="AC242" i="3" s="1"/>
  <c r="W240" i="3"/>
  <c r="S240" i="3"/>
  <c r="AC240" i="3" s="1"/>
  <c r="W236" i="3"/>
  <c r="S236" i="3"/>
  <c r="AC236" i="3" s="1"/>
  <c r="W232" i="3"/>
  <c r="S232" i="3"/>
  <c r="AC232" i="3" s="1"/>
  <c r="W225" i="3"/>
  <c r="S225" i="3"/>
  <c r="AC225" i="3" s="1"/>
  <c r="W222" i="3"/>
  <c r="S222" i="3"/>
  <c r="AC222" i="3" s="1"/>
  <c r="W219" i="3"/>
  <c r="S219" i="3"/>
  <c r="AC219" i="3" s="1"/>
  <c r="W213" i="3"/>
  <c r="S213" i="3"/>
  <c r="AC213" i="3" s="1"/>
  <c r="W209" i="3"/>
  <c r="S209" i="3"/>
  <c r="AC209" i="3" s="1"/>
  <c r="W205" i="3"/>
  <c r="S205" i="3"/>
  <c r="AC205" i="3" s="1"/>
  <c r="W197" i="3"/>
  <c r="S197" i="3"/>
  <c r="AC197" i="3" s="1"/>
  <c r="W199" i="3"/>
  <c r="S199" i="3"/>
  <c r="AC199" i="3" s="1"/>
  <c r="W192" i="3"/>
  <c r="S192" i="3"/>
  <c r="AC192" i="3" s="1"/>
  <c r="W188" i="3"/>
  <c r="S188" i="3"/>
  <c r="AC188" i="3" s="1"/>
  <c r="W187" i="3"/>
  <c r="S187" i="3"/>
  <c r="AC187" i="3" s="1"/>
  <c r="W172" i="3"/>
  <c r="S172" i="3"/>
  <c r="AC172" i="3" s="1"/>
  <c r="W179" i="3"/>
  <c r="S179" i="3"/>
  <c r="AC179" i="3" s="1"/>
  <c r="W169" i="3"/>
  <c r="S169" i="3"/>
  <c r="AC169" i="3" s="1"/>
  <c r="W182" i="3"/>
  <c r="S182" i="3"/>
  <c r="AC182" i="3" s="1"/>
  <c r="W164" i="3"/>
  <c r="S164" i="3"/>
  <c r="AC164" i="3" s="1"/>
  <c r="W161" i="3"/>
  <c r="S161" i="3"/>
  <c r="AC161" i="3" s="1"/>
  <c r="W158" i="3"/>
  <c r="S158" i="3"/>
  <c r="AC158" i="3" s="1"/>
  <c r="W153" i="3"/>
  <c r="S153" i="3"/>
  <c r="AC153" i="3" s="1"/>
  <c r="W155" i="3"/>
  <c r="S155" i="3"/>
  <c r="AC155" i="3" s="1"/>
  <c r="W144" i="3"/>
  <c r="S144" i="3"/>
  <c r="AC144" i="3" s="1"/>
  <c r="W141" i="3"/>
  <c r="S141" i="3"/>
  <c r="AC141" i="3" s="1"/>
  <c r="W133" i="3"/>
  <c r="S133" i="3"/>
  <c r="AC133" i="3" s="1"/>
  <c r="W129" i="3"/>
  <c r="S129" i="3"/>
  <c r="AC129" i="3" s="1"/>
  <c r="W138" i="3"/>
  <c r="S138" i="3"/>
  <c r="AC138" i="3" s="1"/>
  <c r="W118" i="3"/>
  <c r="S118" i="3"/>
  <c r="AC118" i="3" s="1"/>
  <c r="W127" i="3"/>
  <c r="S127" i="3"/>
  <c r="AC127" i="3" s="1"/>
  <c r="W116" i="3"/>
  <c r="S116" i="3"/>
  <c r="AC116" i="3" s="1"/>
  <c r="W122" i="3"/>
  <c r="S122" i="3"/>
  <c r="AC122" i="3" s="1"/>
  <c r="W110" i="3"/>
  <c r="S110" i="3"/>
  <c r="AC110" i="3" s="1"/>
  <c r="W103" i="3"/>
  <c r="S103" i="3"/>
  <c r="AC103" i="3" s="1"/>
  <c r="W106" i="3"/>
  <c r="S106" i="3"/>
  <c r="AC106" i="3" s="1"/>
  <c r="W97" i="3"/>
  <c r="S97" i="3"/>
  <c r="AC97" i="3" s="1"/>
  <c r="W90" i="3"/>
  <c r="S90" i="3"/>
  <c r="AC90" i="3" s="1"/>
  <c r="W91" i="3"/>
  <c r="S91" i="3"/>
  <c r="AC91" i="3" s="1"/>
  <c r="W86" i="3"/>
  <c r="S86" i="3"/>
  <c r="AC86" i="3" s="1"/>
  <c r="W82" i="3"/>
  <c r="S82" i="3"/>
  <c r="AC82" i="3" s="1"/>
  <c r="W80" i="3"/>
  <c r="S80" i="3"/>
  <c r="AC80" i="3" s="1"/>
  <c r="W72" i="3"/>
  <c r="S72" i="3"/>
  <c r="AC72" i="3" s="1"/>
  <c r="W68" i="3"/>
  <c r="S68" i="3"/>
  <c r="AC68" i="3" s="1"/>
  <c r="W65" i="3"/>
  <c r="S65" i="3"/>
  <c r="AC65" i="3" s="1"/>
  <c r="W62" i="3"/>
  <c r="S62" i="3"/>
  <c r="AC62" i="3" s="1"/>
  <c r="W59" i="3"/>
  <c r="S59" i="3"/>
  <c r="AC59" i="3" s="1"/>
  <c r="W55" i="3"/>
  <c r="S55" i="3"/>
  <c r="AC55" i="3" s="1"/>
  <c r="W49" i="3"/>
  <c r="S49" i="3"/>
  <c r="AC49" i="3" s="1"/>
  <c r="W47" i="3"/>
  <c r="S47" i="3"/>
  <c r="AC47" i="3" s="1"/>
  <c r="W42" i="3"/>
  <c r="S42" i="3"/>
  <c r="AC42" i="3" s="1"/>
  <c r="W40" i="3"/>
  <c r="S40" i="3"/>
  <c r="AC40" i="3" s="1"/>
  <c r="W32" i="3"/>
  <c r="S32" i="3"/>
  <c r="AC32" i="3" s="1"/>
  <c r="W30" i="3"/>
  <c r="S30" i="3"/>
  <c r="AC30" i="3" s="1"/>
  <c r="W26" i="3"/>
  <c r="S26" i="3"/>
  <c r="AC26" i="3" s="1"/>
  <c r="W14" i="3"/>
  <c r="S14" i="3"/>
  <c r="AC14" i="3" s="1"/>
  <c r="W21" i="3"/>
  <c r="S21" i="3"/>
  <c r="AC21" i="3" s="1"/>
  <c r="W24" i="3"/>
  <c r="S24" i="3"/>
  <c r="AC24" i="3" s="1"/>
  <c r="W5" i="3"/>
  <c r="S5" i="3"/>
  <c r="AC5" i="3" s="1"/>
  <c r="W16" i="3"/>
  <c r="S16" i="3"/>
  <c r="AC16" i="3" s="1"/>
  <c r="W290" i="3"/>
  <c r="S290" i="3"/>
  <c r="AC290" i="3" s="1"/>
  <c r="W277" i="3"/>
  <c r="S277" i="3"/>
  <c r="AC277" i="3" s="1"/>
  <c r="W280" i="3"/>
  <c r="S280" i="3"/>
  <c r="AC280" i="3" s="1"/>
  <c r="W273" i="3"/>
  <c r="S273" i="3"/>
  <c r="AC273" i="3" s="1"/>
  <c r="W265" i="3"/>
  <c r="S265" i="3"/>
  <c r="AC265" i="3" s="1"/>
  <c r="W270" i="3"/>
  <c r="S270" i="3"/>
  <c r="AC270" i="3" s="1"/>
  <c r="W256" i="3"/>
  <c r="S256" i="3"/>
  <c r="AC256" i="3" s="1"/>
  <c r="W261" i="3"/>
  <c r="S261" i="3"/>
  <c r="AC261" i="3" s="1"/>
  <c r="W249" i="3"/>
  <c r="S249" i="3"/>
  <c r="AC249" i="3" s="1"/>
  <c r="W252" i="3"/>
  <c r="S252" i="3"/>
  <c r="AC252" i="3" s="1"/>
  <c r="W243" i="3"/>
  <c r="S243" i="3"/>
  <c r="AC243" i="3" s="1"/>
  <c r="W239" i="3"/>
  <c r="S239" i="3"/>
  <c r="AC239" i="3" s="1"/>
  <c r="W234" i="3"/>
  <c r="S234" i="3"/>
  <c r="AC234" i="3" s="1"/>
  <c r="W229" i="3"/>
  <c r="S229" i="3"/>
  <c r="AC229" i="3" s="1"/>
  <c r="W230" i="3"/>
  <c r="S230" i="3"/>
  <c r="AC230" i="3" s="1"/>
  <c r="W224" i="3"/>
  <c r="S224" i="3"/>
  <c r="AC224" i="3" s="1"/>
  <c r="W223" i="3"/>
  <c r="S223" i="3"/>
  <c r="AC223" i="3" s="1"/>
  <c r="W220" i="3"/>
  <c r="S220" i="3"/>
  <c r="AC220" i="3" s="1"/>
  <c r="W216" i="3"/>
  <c r="S216" i="3"/>
  <c r="AC216" i="3" s="1"/>
  <c r="W210" i="3"/>
  <c r="S210" i="3"/>
  <c r="AC210" i="3" s="1"/>
  <c r="W204" i="3"/>
  <c r="S204" i="3"/>
  <c r="AC204" i="3" s="1"/>
  <c r="W203" i="3"/>
  <c r="S203" i="3"/>
  <c r="AC203" i="3" s="1"/>
  <c r="W201" i="3"/>
  <c r="S201" i="3"/>
  <c r="AC201" i="3" s="1"/>
  <c r="W196" i="3"/>
  <c r="S196" i="3"/>
  <c r="AC196" i="3" s="1"/>
  <c r="W194" i="3"/>
  <c r="S194" i="3"/>
  <c r="AC194" i="3" s="1"/>
  <c r="W190" i="3"/>
  <c r="S190" i="3"/>
  <c r="AC190" i="3" s="1"/>
  <c r="W171" i="3"/>
  <c r="S171" i="3"/>
  <c r="AC171" i="3" s="1"/>
  <c r="W170" i="3"/>
  <c r="S170" i="3"/>
  <c r="AC170" i="3" s="1"/>
  <c r="W177" i="3"/>
  <c r="S177" i="3"/>
  <c r="AC177" i="3" s="1"/>
  <c r="W168" i="3"/>
  <c r="S168" i="3"/>
  <c r="AC168" i="3" s="1"/>
  <c r="W163" i="3"/>
  <c r="S163" i="3"/>
  <c r="AC163" i="3" s="1"/>
  <c r="W162" i="3"/>
  <c r="S162" i="3"/>
  <c r="AC162" i="3" s="1"/>
  <c r="W160" i="3"/>
  <c r="S160" i="3"/>
  <c r="AC160" i="3" s="1"/>
  <c r="W151" i="3"/>
  <c r="S151" i="3"/>
  <c r="AC151" i="3" s="1"/>
  <c r="W148" i="3"/>
  <c r="S148" i="3"/>
  <c r="AC148" i="3" s="1"/>
  <c r="W142" i="3"/>
  <c r="S142" i="3"/>
  <c r="AC142" i="3" s="1"/>
  <c r="W147" i="3"/>
  <c r="S147" i="3"/>
  <c r="AC147" i="3" s="1"/>
  <c r="W135" i="3"/>
  <c r="S135" i="3"/>
  <c r="AC135" i="3" s="1"/>
  <c r="W134" i="3"/>
  <c r="S134" i="3"/>
  <c r="AC134" i="3" s="1"/>
  <c r="W137" i="3"/>
  <c r="S137" i="3"/>
  <c r="AC137" i="3" s="1"/>
  <c r="W120" i="3"/>
  <c r="S120" i="3"/>
  <c r="AC120" i="3" s="1"/>
  <c r="W126" i="3"/>
  <c r="S126" i="3"/>
  <c r="AC126" i="3" s="1"/>
  <c r="W115" i="3"/>
  <c r="S115" i="3"/>
  <c r="AC115" i="3" s="1"/>
  <c r="W111" i="3"/>
  <c r="S111" i="3"/>
  <c r="AC111" i="3" s="1"/>
  <c r="W113" i="3"/>
  <c r="S113" i="3"/>
  <c r="AC113" i="3" s="1"/>
  <c r="W102" i="3"/>
  <c r="S102" i="3"/>
  <c r="AC102" i="3" s="1"/>
  <c r="W101" i="3"/>
  <c r="S101" i="3"/>
  <c r="AC101" i="3" s="1"/>
  <c r="W96" i="3"/>
  <c r="S96" i="3"/>
  <c r="AC96" i="3" s="1"/>
  <c r="W92" i="3"/>
  <c r="S92" i="3"/>
  <c r="AC92" i="3" s="1"/>
  <c r="W89" i="3"/>
  <c r="S89" i="3"/>
  <c r="AC89" i="3" s="1"/>
  <c r="W88" i="3"/>
  <c r="S88" i="3"/>
  <c r="AC88" i="3" s="1"/>
  <c r="W83" i="3"/>
  <c r="S83" i="3"/>
  <c r="AC83" i="3" s="1"/>
  <c r="W77" i="3"/>
  <c r="S77" i="3"/>
  <c r="AC77" i="3" s="1"/>
  <c r="W75" i="3"/>
  <c r="S75" i="3"/>
  <c r="AC75" i="3" s="1"/>
  <c r="W70" i="3"/>
  <c r="S70" i="3"/>
  <c r="AC70" i="3" s="1"/>
  <c r="W66" i="3"/>
  <c r="S66" i="3"/>
  <c r="AC66" i="3" s="1"/>
  <c r="W61" i="3"/>
  <c r="S61" i="3"/>
  <c r="AC61" i="3" s="1"/>
  <c r="W60" i="3"/>
  <c r="S60" i="3"/>
  <c r="AC60" i="3" s="1"/>
  <c r="W54" i="3"/>
  <c r="S54" i="3"/>
  <c r="AC54" i="3" s="1"/>
  <c r="W48" i="3"/>
  <c r="S48" i="3"/>
  <c r="AC48" i="3" s="1"/>
  <c r="W51" i="3"/>
  <c r="S51" i="3"/>
  <c r="AC51" i="3" s="1"/>
  <c r="W41" i="3"/>
  <c r="S41" i="3"/>
  <c r="AC41" i="3" s="1"/>
  <c r="W37" i="3"/>
  <c r="S37" i="3"/>
  <c r="AC37" i="3" s="1"/>
  <c r="W33" i="3"/>
  <c r="S33" i="3"/>
  <c r="AC33" i="3" s="1"/>
  <c r="W31" i="3"/>
  <c r="S31" i="3"/>
  <c r="AC31" i="3" s="1"/>
  <c r="W9" i="3"/>
  <c r="S9" i="3"/>
  <c r="AC9" i="3" s="1"/>
  <c r="W13" i="3"/>
  <c r="S13" i="3"/>
  <c r="AC13" i="3" s="1"/>
  <c r="W19" i="3"/>
  <c r="S19" i="3"/>
  <c r="AC19" i="3" s="1"/>
  <c r="W4" i="3"/>
  <c r="S4" i="3"/>
  <c r="AC4" i="3" s="1"/>
  <c r="W11" i="3"/>
  <c r="S11" i="3"/>
  <c r="AC11" i="3" s="1"/>
  <c r="W15" i="3"/>
  <c r="S15" i="3"/>
  <c r="AC15" i="3" s="1"/>
  <c r="W587" i="3"/>
  <c r="W649" i="3"/>
  <c r="W642" i="3"/>
  <c r="W634" i="3"/>
  <c r="W611" i="3"/>
  <c r="W601" i="3"/>
  <c r="W581" i="3"/>
  <c r="W571" i="3"/>
  <c r="W562" i="3"/>
  <c r="W554" i="3"/>
  <c r="W658" i="3"/>
  <c r="W661" i="3"/>
  <c r="W655" i="3"/>
  <c r="W597" i="3"/>
  <c r="W650" i="3"/>
  <c r="W646" i="3"/>
  <c r="W641" i="3"/>
  <c r="W637" i="3"/>
  <c r="W633" i="3"/>
  <c r="W628" i="3"/>
  <c r="W625" i="3"/>
  <c r="W616" i="3"/>
  <c r="W610" i="3"/>
  <c r="W603" i="3"/>
  <c r="W595" i="3"/>
  <c r="W582" i="3"/>
  <c r="W575" i="3"/>
  <c r="W573" i="3"/>
  <c r="W569" i="3"/>
  <c r="W565" i="3"/>
  <c r="W561" i="3"/>
  <c r="W556" i="3"/>
  <c r="W550" i="3"/>
  <c r="W660" i="3"/>
  <c r="W663" i="3"/>
  <c r="W670" i="3"/>
  <c r="W606" i="3"/>
  <c r="W598" i="3"/>
  <c r="W600" i="3"/>
  <c r="W645" i="3"/>
  <c r="W638" i="3"/>
  <c r="W626" i="3"/>
  <c r="W615" i="3"/>
  <c r="W609" i="3"/>
  <c r="W578" i="3"/>
  <c r="W574" i="3"/>
  <c r="W568" i="3"/>
  <c r="W558" i="3"/>
  <c r="W648" i="3"/>
  <c r="W644" i="3"/>
  <c r="W636" i="3"/>
  <c r="W632" i="3"/>
  <c r="W624" i="3"/>
  <c r="W621" i="3"/>
  <c r="W618" i="3"/>
  <c r="W605" i="3"/>
  <c r="W602" i="3"/>
  <c r="W594" i="3"/>
  <c r="W584" i="3"/>
  <c r="W577" i="3"/>
  <c r="W572" i="3"/>
  <c r="W567" i="3"/>
  <c r="W564" i="3"/>
  <c r="W560" i="3"/>
  <c r="W557" i="3"/>
  <c r="W551" i="3"/>
  <c r="W662" i="3"/>
  <c r="W654" i="3"/>
  <c r="W593" i="3"/>
  <c r="W613" i="3"/>
  <c r="W607" i="3"/>
  <c r="W608" i="3"/>
  <c r="W588" i="3"/>
  <c r="W652" i="3"/>
  <c r="W647" i="3"/>
  <c r="W643" i="3"/>
  <c r="W640" i="3"/>
  <c r="W635" i="3"/>
  <c r="W620" i="3"/>
  <c r="W617" i="3"/>
  <c r="W604" i="3"/>
  <c r="W596" i="3"/>
  <c r="W590" i="3"/>
  <c r="W579" i="3"/>
  <c r="W566" i="3"/>
  <c r="W563" i="3"/>
  <c r="W559" i="3"/>
  <c r="W555" i="3"/>
  <c r="W656" i="3"/>
  <c r="W659" i="3"/>
  <c r="W589" i="3"/>
  <c r="W669" i="3"/>
  <c r="W614" i="3"/>
  <c r="W612" i="3"/>
  <c r="W592" i="3"/>
  <c r="W629" i="3"/>
  <c r="W623" i="3"/>
  <c r="W591" i="3"/>
  <c r="W619" i="3"/>
  <c r="W651" i="3"/>
  <c r="W639" i="3"/>
  <c r="W630" i="3"/>
  <c r="W580" i="3"/>
  <c r="W599" i="3"/>
  <c r="W631" i="3"/>
  <c r="W627" i="3"/>
  <c r="W622" i="3"/>
  <c r="W583" i="3"/>
  <c r="W576" i="3"/>
  <c r="W570" i="3"/>
  <c r="W653" i="3"/>
  <c r="W25" i="3" l="1"/>
  <c r="W1" i="3" s="1"/>
  <c r="S25" i="3"/>
  <c r="AC25" i="3" s="1"/>
  <c r="H627" i="3"/>
  <c r="H630" i="3"/>
  <c r="H628" i="3"/>
  <c r="H629" i="3"/>
  <c r="X629" i="3" s="1"/>
  <c r="H631" i="3"/>
  <c r="H632" i="3"/>
  <c r="H633" i="3"/>
  <c r="H634" i="3"/>
  <c r="H635" i="3"/>
  <c r="H636" i="3"/>
  <c r="X636" i="3" s="1"/>
  <c r="H637" i="3"/>
  <c r="H638" i="3"/>
  <c r="X638" i="3" s="1"/>
  <c r="H640" i="3"/>
  <c r="H639" i="3"/>
  <c r="H641" i="3"/>
  <c r="H642" i="3"/>
  <c r="H643" i="3"/>
  <c r="H644" i="3"/>
  <c r="H646" i="3"/>
  <c r="X646" i="3" s="1"/>
  <c r="H645" i="3"/>
  <c r="X645" i="3" s="1"/>
  <c r="H647" i="3"/>
  <c r="H648" i="3"/>
  <c r="H650" i="3"/>
  <c r="X650" i="3" s="1"/>
  <c r="H649" i="3"/>
  <c r="H652" i="3"/>
  <c r="X652" i="3" s="1"/>
  <c r="H651" i="3"/>
  <c r="H548" i="3"/>
  <c r="H549" i="3"/>
  <c r="X549" i="3" s="1"/>
  <c r="X548" i="3" l="1"/>
  <c r="X647" i="3"/>
  <c r="X643" i="3"/>
  <c r="X641" i="3"/>
  <c r="X637" i="3"/>
  <c r="X635" i="3"/>
  <c r="X628" i="3"/>
  <c r="X627" i="3"/>
  <c r="X651" i="3"/>
  <c r="X649" i="3"/>
  <c r="X648" i="3"/>
  <c r="X644" i="3"/>
  <c r="X639" i="3"/>
  <c r="X634" i="3"/>
  <c r="AB632" i="3"/>
  <c r="X632" i="3"/>
  <c r="AB630" i="3"/>
  <c r="X630" i="3"/>
  <c r="AB640" i="3"/>
  <c r="X640" i="3"/>
  <c r="AB631" i="3"/>
  <c r="X631" i="3"/>
  <c r="AB633" i="3"/>
  <c r="X633" i="3"/>
  <c r="AB642" i="3"/>
  <c r="X642" i="3"/>
  <c r="Z548" i="3"/>
  <c r="AB548" i="3"/>
  <c r="Z650" i="3"/>
  <c r="AB650" i="3"/>
  <c r="Z646" i="3"/>
  <c r="AB646" i="3"/>
  <c r="Z641" i="3"/>
  <c r="AB641" i="3"/>
  <c r="Z637" i="3"/>
  <c r="AB637" i="3"/>
  <c r="Z628" i="3"/>
  <c r="AB628" i="3"/>
  <c r="Z651" i="3"/>
  <c r="AB651" i="3"/>
  <c r="Z648" i="3"/>
  <c r="AB648" i="3"/>
  <c r="Z644" i="3"/>
  <c r="AB644" i="3"/>
  <c r="Z639" i="3"/>
  <c r="AB639" i="3"/>
  <c r="Z636" i="3"/>
  <c r="AB636" i="3"/>
  <c r="Z652" i="3"/>
  <c r="AB652" i="3"/>
  <c r="Z647" i="3"/>
  <c r="AB647" i="3"/>
  <c r="Z643" i="3"/>
  <c r="AB643" i="3"/>
  <c r="Z635" i="3"/>
  <c r="AB635" i="3"/>
  <c r="Z627" i="3"/>
  <c r="AB627" i="3"/>
  <c r="Z549" i="3"/>
  <c r="AB549" i="3"/>
  <c r="Z649" i="3"/>
  <c r="AB649" i="3"/>
  <c r="Z645" i="3"/>
  <c r="AB645" i="3"/>
  <c r="Z638" i="3"/>
  <c r="AB638" i="3"/>
  <c r="Z634" i="3"/>
  <c r="AB634" i="3"/>
  <c r="Z629" i="3"/>
  <c r="AB629" i="3"/>
  <c r="S632" i="3"/>
  <c r="AC632" i="3" s="1"/>
  <c r="Z632" i="3"/>
  <c r="U630" i="3"/>
  <c r="Z630" i="3"/>
  <c r="S640" i="3"/>
  <c r="AC640" i="3" s="1"/>
  <c r="Z640" i="3"/>
  <c r="U631" i="3"/>
  <c r="Z631" i="3"/>
  <c r="S642" i="3"/>
  <c r="AC642" i="3" s="1"/>
  <c r="Z642" i="3"/>
  <c r="S633" i="3"/>
  <c r="AC633" i="3" s="1"/>
  <c r="Z633" i="3"/>
  <c r="U651" i="3"/>
  <c r="L651" i="3"/>
  <c r="S648" i="3"/>
  <c r="AC648" i="3" s="1"/>
  <c r="L648" i="3"/>
  <c r="S644" i="3"/>
  <c r="AC644" i="3" s="1"/>
  <c r="L644" i="3"/>
  <c r="U639" i="3"/>
  <c r="L639" i="3"/>
  <c r="S636" i="3"/>
  <c r="AC636" i="3" s="1"/>
  <c r="L636" i="3"/>
  <c r="S652" i="3"/>
  <c r="AC652" i="3" s="1"/>
  <c r="L652" i="3"/>
  <c r="S647" i="3"/>
  <c r="AC647" i="3" s="1"/>
  <c r="L647" i="3"/>
  <c r="S643" i="3"/>
  <c r="AC643" i="3" s="1"/>
  <c r="L643" i="3"/>
  <c r="S635" i="3"/>
  <c r="AC635" i="3" s="1"/>
  <c r="L635" i="3"/>
  <c r="U627" i="3"/>
  <c r="L627" i="3"/>
  <c r="S549" i="3"/>
  <c r="AC549" i="3" s="1"/>
  <c r="L549" i="3"/>
  <c r="S649" i="3"/>
  <c r="AC649" i="3" s="1"/>
  <c r="L649" i="3"/>
  <c r="S645" i="3"/>
  <c r="AC645" i="3" s="1"/>
  <c r="L645" i="3"/>
  <c r="S638" i="3"/>
  <c r="AC638" i="3" s="1"/>
  <c r="L638" i="3"/>
  <c r="S634" i="3"/>
  <c r="AC634" i="3" s="1"/>
  <c r="L634" i="3"/>
  <c r="U629" i="3"/>
  <c r="L629" i="3"/>
  <c r="S548" i="3"/>
  <c r="AC548" i="3" s="1"/>
  <c r="L548" i="3"/>
  <c r="S650" i="3"/>
  <c r="AC650" i="3" s="1"/>
  <c r="L650" i="3"/>
  <c r="S646" i="3"/>
  <c r="AC646" i="3" s="1"/>
  <c r="L646" i="3"/>
  <c r="S641" i="3"/>
  <c r="AC641" i="3" s="1"/>
  <c r="L641" i="3"/>
  <c r="S637" i="3"/>
  <c r="AC637" i="3" s="1"/>
  <c r="L637" i="3"/>
  <c r="S628" i="3"/>
  <c r="AC628" i="3" s="1"/>
  <c r="L628" i="3"/>
  <c r="U650" i="3"/>
  <c r="U646" i="3"/>
  <c r="U641" i="3"/>
  <c r="U637" i="3"/>
  <c r="U633" i="3"/>
  <c r="U628" i="3"/>
  <c r="U648" i="3"/>
  <c r="U644" i="3"/>
  <c r="U636" i="3"/>
  <c r="U632" i="3"/>
  <c r="U652" i="3"/>
  <c r="U647" i="3"/>
  <c r="U643" i="3"/>
  <c r="U640" i="3"/>
  <c r="U635" i="3"/>
  <c r="U649" i="3"/>
  <c r="U645" i="3"/>
  <c r="U642" i="3"/>
  <c r="U638" i="3"/>
  <c r="U634" i="3"/>
  <c r="U549" i="3"/>
  <c r="U548" i="3"/>
  <c r="R585" i="3"/>
  <c r="T585" i="3" s="1"/>
  <c r="Q585" i="3"/>
  <c r="H585" i="3"/>
  <c r="H576" i="3"/>
  <c r="H577" i="3"/>
  <c r="X577" i="3" s="1"/>
  <c r="H575" i="3"/>
  <c r="H578" i="3"/>
  <c r="H579" i="3"/>
  <c r="H580" i="3"/>
  <c r="H582" i="3"/>
  <c r="H581" i="3"/>
  <c r="H583" i="3"/>
  <c r="H584" i="3"/>
  <c r="H586" i="3"/>
  <c r="X586" i="3" s="1"/>
  <c r="H590" i="3"/>
  <c r="H594" i="3"/>
  <c r="X594" i="3" s="1"/>
  <c r="H595" i="3"/>
  <c r="H601" i="3"/>
  <c r="X601" i="3" s="1"/>
  <c r="H596" i="3"/>
  <c r="H602" i="3"/>
  <c r="H603" i="3"/>
  <c r="X603" i="3" s="1"/>
  <c r="H609" i="3"/>
  <c r="X609" i="3" s="1"/>
  <c r="H604" i="3"/>
  <c r="H605" i="3"/>
  <c r="H610" i="3"/>
  <c r="H611" i="3"/>
  <c r="H617" i="3"/>
  <c r="X617" i="3" s="1"/>
  <c r="H618" i="3"/>
  <c r="X618" i="3" s="1"/>
  <c r="H616" i="3"/>
  <c r="H615" i="3"/>
  <c r="H620" i="3"/>
  <c r="X620" i="3" s="1"/>
  <c r="H621" i="3"/>
  <c r="X621" i="3" s="1"/>
  <c r="H619" i="3"/>
  <c r="H623" i="3"/>
  <c r="X623" i="3" s="1"/>
  <c r="H622" i="3"/>
  <c r="H624" i="3"/>
  <c r="H625" i="3"/>
  <c r="H626" i="3"/>
  <c r="H550" i="3"/>
  <c r="H554" i="3"/>
  <c r="H555" i="3"/>
  <c r="X555" i="3" s="1"/>
  <c r="H557" i="3"/>
  <c r="X557" i="3" s="1"/>
  <c r="H556" i="3"/>
  <c r="H558" i="3"/>
  <c r="H559" i="3"/>
  <c r="X559" i="3" s="1"/>
  <c r="H560" i="3"/>
  <c r="X560" i="3" s="1"/>
  <c r="H561" i="3"/>
  <c r="H562" i="3"/>
  <c r="H563" i="3"/>
  <c r="H564" i="3"/>
  <c r="X564" i="3" s="1"/>
  <c r="H565" i="3"/>
  <c r="X565" i="3" s="1"/>
  <c r="H568" i="3"/>
  <c r="X568" i="3" s="1"/>
  <c r="H566" i="3"/>
  <c r="H567" i="3"/>
  <c r="H569" i="3"/>
  <c r="H571" i="3"/>
  <c r="X571" i="3" s="1"/>
  <c r="H570" i="3"/>
  <c r="H572" i="3"/>
  <c r="X572" i="3" s="1"/>
  <c r="H573" i="3"/>
  <c r="H574" i="3"/>
  <c r="H551" i="3"/>
  <c r="X551" i="3" s="1"/>
  <c r="R655" i="3"/>
  <c r="Q655" i="3"/>
  <c r="R654" i="3"/>
  <c r="Q654" i="3"/>
  <c r="R653" i="3"/>
  <c r="Q653" i="3"/>
  <c r="R651" i="3"/>
  <c r="T651" i="3" s="1"/>
  <c r="Q651" i="3"/>
  <c r="R652" i="3"/>
  <c r="T652" i="3" s="1"/>
  <c r="Q652" i="3"/>
  <c r="R649" i="3"/>
  <c r="T649" i="3" s="1"/>
  <c r="Q649" i="3"/>
  <c r="R650" i="3"/>
  <c r="T650" i="3" s="1"/>
  <c r="Q650" i="3"/>
  <c r="R648" i="3"/>
  <c r="T648" i="3" s="1"/>
  <c r="Q648" i="3"/>
  <c r="R647" i="3"/>
  <c r="T647" i="3" s="1"/>
  <c r="Q647" i="3"/>
  <c r="R645" i="3"/>
  <c r="T645" i="3" s="1"/>
  <c r="Q645" i="3"/>
  <c r="R646" i="3"/>
  <c r="T646" i="3" s="1"/>
  <c r="Q646" i="3"/>
  <c r="R644" i="3"/>
  <c r="T644" i="3" s="1"/>
  <c r="Q644" i="3"/>
  <c r="R643" i="3"/>
  <c r="T643" i="3" s="1"/>
  <c r="Q643" i="3"/>
  <c r="R642" i="3"/>
  <c r="T642" i="3" s="1"/>
  <c r="Q642" i="3"/>
  <c r="R641" i="3"/>
  <c r="T641" i="3" s="1"/>
  <c r="Q641" i="3"/>
  <c r="R639" i="3"/>
  <c r="T639" i="3" s="1"/>
  <c r="Q639" i="3"/>
  <c r="R640" i="3"/>
  <c r="T640" i="3" s="1"/>
  <c r="Q640" i="3"/>
  <c r="R638" i="3"/>
  <c r="T638" i="3" s="1"/>
  <c r="Q638" i="3"/>
  <c r="R637" i="3"/>
  <c r="T637" i="3" s="1"/>
  <c r="Q637" i="3"/>
  <c r="R636" i="3"/>
  <c r="T636" i="3" s="1"/>
  <c r="Q636" i="3"/>
  <c r="R635" i="3"/>
  <c r="T635" i="3" s="1"/>
  <c r="Q635" i="3"/>
  <c r="R634" i="3"/>
  <c r="T634" i="3" s="1"/>
  <c r="Q634" i="3"/>
  <c r="R633" i="3"/>
  <c r="T633" i="3" s="1"/>
  <c r="Q633" i="3"/>
  <c r="R632" i="3"/>
  <c r="T632" i="3" s="1"/>
  <c r="Q632" i="3"/>
  <c r="R631" i="3"/>
  <c r="T631" i="3" s="1"/>
  <c r="Q631" i="3"/>
  <c r="R629" i="3"/>
  <c r="T629" i="3" s="1"/>
  <c r="Q629" i="3"/>
  <c r="R628" i="3"/>
  <c r="T628" i="3" s="1"/>
  <c r="Q628" i="3"/>
  <c r="R630" i="3"/>
  <c r="T630" i="3" s="1"/>
  <c r="Q630" i="3"/>
  <c r="R627" i="3"/>
  <c r="T627" i="3" s="1"/>
  <c r="Q627" i="3"/>
  <c r="R626" i="3"/>
  <c r="T626" i="3" s="1"/>
  <c r="Q626" i="3"/>
  <c r="R625" i="3"/>
  <c r="T625" i="3" s="1"/>
  <c r="Q625" i="3"/>
  <c r="R624" i="3"/>
  <c r="T624" i="3" s="1"/>
  <c r="Q624" i="3"/>
  <c r="R622" i="3"/>
  <c r="T622" i="3" s="1"/>
  <c r="Q622" i="3"/>
  <c r="R623" i="3"/>
  <c r="T623" i="3" s="1"/>
  <c r="Q623" i="3"/>
  <c r="R619" i="3"/>
  <c r="T619" i="3" s="1"/>
  <c r="Q619" i="3"/>
  <c r="R621" i="3"/>
  <c r="T621" i="3" s="1"/>
  <c r="Q621" i="3"/>
  <c r="R620" i="3"/>
  <c r="T620" i="3" s="1"/>
  <c r="Q620" i="3"/>
  <c r="R615" i="3"/>
  <c r="T615" i="3" s="1"/>
  <c r="Q615" i="3"/>
  <c r="R616" i="3"/>
  <c r="T616" i="3" s="1"/>
  <c r="Q616" i="3"/>
  <c r="R618" i="3"/>
  <c r="T618" i="3" s="1"/>
  <c r="Q618" i="3"/>
  <c r="R617" i="3"/>
  <c r="T617" i="3" s="1"/>
  <c r="Q617" i="3"/>
  <c r="R611" i="3"/>
  <c r="T611" i="3" s="1"/>
  <c r="Q611" i="3"/>
  <c r="R610" i="3"/>
  <c r="T610" i="3" s="1"/>
  <c r="Q610" i="3"/>
  <c r="R605" i="3"/>
  <c r="T605" i="3" s="1"/>
  <c r="Q605" i="3"/>
  <c r="R604" i="3"/>
  <c r="T604" i="3" s="1"/>
  <c r="Q604" i="3"/>
  <c r="R609" i="3"/>
  <c r="T609" i="3" s="1"/>
  <c r="Q609" i="3"/>
  <c r="R603" i="3"/>
  <c r="T603" i="3" s="1"/>
  <c r="Q603" i="3"/>
  <c r="R602" i="3"/>
  <c r="T602" i="3" s="1"/>
  <c r="Q602" i="3"/>
  <c r="R596" i="3"/>
  <c r="T596" i="3" s="1"/>
  <c r="Q596" i="3"/>
  <c r="R601" i="3"/>
  <c r="T601" i="3" s="1"/>
  <c r="Q601" i="3"/>
  <c r="R595" i="3"/>
  <c r="T595" i="3" s="1"/>
  <c r="Q595" i="3"/>
  <c r="R594" i="3"/>
  <c r="T594" i="3" s="1"/>
  <c r="Q594" i="3"/>
  <c r="R590" i="3"/>
  <c r="T590" i="3" s="1"/>
  <c r="Q590" i="3"/>
  <c r="R586" i="3"/>
  <c r="T586" i="3" s="1"/>
  <c r="Q586" i="3"/>
  <c r="R584" i="3"/>
  <c r="T584" i="3" s="1"/>
  <c r="Q584" i="3"/>
  <c r="R583" i="3"/>
  <c r="T583" i="3" s="1"/>
  <c r="Q583" i="3"/>
  <c r="R581" i="3"/>
  <c r="T581" i="3" s="1"/>
  <c r="Q581" i="3"/>
  <c r="R582" i="3"/>
  <c r="T582" i="3" s="1"/>
  <c r="Q582" i="3"/>
  <c r="R580" i="3"/>
  <c r="T580" i="3" s="1"/>
  <c r="Q580" i="3"/>
  <c r="R579" i="3"/>
  <c r="T579" i="3" s="1"/>
  <c r="Q579" i="3"/>
  <c r="R578" i="3"/>
  <c r="T578" i="3" s="1"/>
  <c r="Q578" i="3"/>
  <c r="R575" i="3"/>
  <c r="T575" i="3" s="1"/>
  <c r="Q575" i="3"/>
  <c r="R577" i="3"/>
  <c r="T577" i="3" s="1"/>
  <c r="Q577" i="3"/>
  <c r="R576" i="3"/>
  <c r="T576" i="3" s="1"/>
  <c r="Q576" i="3"/>
  <c r="R574" i="3"/>
  <c r="T574" i="3" s="1"/>
  <c r="Q574" i="3"/>
  <c r="R573" i="3"/>
  <c r="T573" i="3" s="1"/>
  <c r="Q573" i="3"/>
  <c r="R572" i="3"/>
  <c r="T572" i="3" s="1"/>
  <c r="Q572" i="3"/>
  <c r="R570" i="3"/>
  <c r="T570" i="3" s="1"/>
  <c r="Q570" i="3"/>
  <c r="R571" i="3"/>
  <c r="T571" i="3" s="1"/>
  <c r="Q571" i="3"/>
  <c r="R569" i="3"/>
  <c r="T569" i="3" s="1"/>
  <c r="Q569" i="3"/>
  <c r="R567" i="3"/>
  <c r="T567" i="3" s="1"/>
  <c r="Q567" i="3"/>
  <c r="R566" i="3"/>
  <c r="T566" i="3" s="1"/>
  <c r="Q566" i="3"/>
  <c r="R568" i="3"/>
  <c r="T568" i="3" s="1"/>
  <c r="Q568" i="3"/>
  <c r="R565" i="3"/>
  <c r="T565" i="3" s="1"/>
  <c r="Q565" i="3"/>
  <c r="R564" i="3"/>
  <c r="T564" i="3" s="1"/>
  <c r="Q564" i="3"/>
  <c r="R563" i="3"/>
  <c r="T563" i="3" s="1"/>
  <c r="Q563" i="3"/>
  <c r="R562" i="3"/>
  <c r="T562" i="3" s="1"/>
  <c r="Q562" i="3"/>
  <c r="R561" i="3"/>
  <c r="T561" i="3" s="1"/>
  <c r="Q561" i="3"/>
  <c r="R560" i="3"/>
  <c r="T560" i="3" s="1"/>
  <c r="Q560" i="3"/>
  <c r="R559" i="3"/>
  <c r="T559" i="3" s="1"/>
  <c r="Q559" i="3"/>
  <c r="R558" i="3"/>
  <c r="T558" i="3" s="1"/>
  <c r="Q558" i="3"/>
  <c r="R556" i="3"/>
  <c r="T556" i="3" s="1"/>
  <c r="Q556" i="3"/>
  <c r="R557" i="3"/>
  <c r="T557" i="3" s="1"/>
  <c r="Q557" i="3"/>
  <c r="R555" i="3"/>
  <c r="T555" i="3" s="1"/>
  <c r="Q555" i="3"/>
  <c r="R554" i="3"/>
  <c r="T554" i="3" s="1"/>
  <c r="Q554" i="3"/>
  <c r="R550" i="3"/>
  <c r="T550" i="3" s="1"/>
  <c r="Q550" i="3"/>
  <c r="R551" i="3"/>
  <c r="T551" i="3" s="1"/>
  <c r="Q551" i="3"/>
  <c r="R549" i="3"/>
  <c r="T549" i="3" s="1"/>
  <c r="Q549" i="3"/>
  <c r="R553" i="3"/>
  <c r="T553" i="3" s="1"/>
  <c r="Q553" i="3"/>
  <c r="R552" i="3"/>
  <c r="T552" i="3" s="1"/>
  <c r="Q552" i="3"/>
  <c r="R547" i="3"/>
  <c r="T547" i="3" s="1"/>
  <c r="Q547" i="3"/>
  <c r="R546" i="3"/>
  <c r="T546" i="3" s="1"/>
  <c r="Q546" i="3"/>
  <c r="R544" i="3"/>
  <c r="T544" i="3" s="1"/>
  <c r="Q544" i="3"/>
  <c r="R545" i="3"/>
  <c r="T545" i="3" s="1"/>
  <c r="Q545" i="3"/>
  <c r="R543" i="3"/>
  <c r="T543" i="3" s="1"/>
  <c r="Q543" i="3"/>
  <c r="R542" i="3"/>
  <c r="T542" i="3" s="1"/>
  <c r="Q542" i="3"/>
  <c r="R541" i="3"/>
  <c r="T541" i="3" s="1"/>
  <c r="Q541" i="3"/>
  <c r="R540" i="3"/>
  <c r="T540" i="3" s="1"/>
  <c r="Q540" i="3"/>
  <c r="R537" i="3"/>
  <c r="T537" i="3" s="1"/>
  <c r="Q537" i="3"/>
  <c r="R538" i="3"/>
  <c r="T538" i="3" s="1"/>
  <c r="Q538" i="3"/>
  <c r="R539" i="3"/>
  <c r="T539" i="3" s="1"/>
  <c r="Q539" i="3"/>
  <c r="R536" i="3"/>
  <c r="T536" i="3" s="1"/>
  <c r="Q536" i="3"/>
  <c r="R535" i="3"/>
  <c r="T535" i="3" s="1"/>
  <c r="Q535" i="3"/>
  <c r="R534" i="3"/>
  <c r="T534" i="3" s="1"/>
  <c r="Q534" i="3"/>
  <c r="R532" i="3"/>
  <c r="T532" i="3" s="1"/>
  <c r="Q532" i="3"/>
  <c r="R533" i="3"/>
  <c r="T533" i="3" s="1"/>
  <c r="Q533" i="3"/>
  <c r="R526" i="3"/>
  <c r="T526" i="3" s="1"/>
  <c r="Q526" i="3"/>
  <c r="R525" i="3"/>
  <c r="T525" i="3" s="1"/>
  <c r="Q525" i="3"/>
  <c r="R530" i="3"/>
  <c r="T530" i="3" s="1"/>
  <c r="Q530" i="3"/>
  <c r="R527" i="3"/>
  <c r="T527" i="3" s="1"/>
  <c r="Q527" i="3"/>
  <c r="R529" i="3"/>
  <c r="T529" i="3" s="1"/>
  <c r="Q529" i="3"/>
  <c r="R528" i="3"/>
  <c r="T528" i="3" s="1"/>
  <c r="Q528" i="3"/>
  <c r="R531" i="3"/>
  <c r="T531" i="3" s="1"/>
  <c r="Q531" i="3"/>
  <c r="R524" i="3"/>
  <c r="T524" i="3" s="1"/>
  <c r="Q524" i="3"/>
  <c r="R518" i="3"/>
  <c r="T518" i="3" s="1"/>
  <c r="Q518" i="3"/>
  <c r="R516" i="3"/>
  <c r="T516" i="3" s="1"/>
  <c r="Q516" i="3"/>
  <c r="R520" i="3"/>
  <c r="T520" i="3" s="1"/>
  <c r="Q520" i="3"/>
  <c r="R519" i="3"/>
  <c r="T519" i="3" s="1"/>
  <c r="Q519" i="3"/>
  <c r="R517" i="3"/>
  <c r="T517" i="3" s="1"/>
  <c r="Q517" i="3"/>
  <c r="R523" i="3"/>
  <c r="T523" i="3" s="1"/>
  <c r="Q523" i="3"/>
  <c r="R522" i="3"/>
  <c r="T522" i="3" s="1"/>
  <c r="Q522" i="3"/>
  <c r="R521" i="3"/>
  <c r="T521" i="3" s="1"/>
  <c r="Q521" i="3"/>
  <c r="R515" i="3"/>
  <c r="T515" i="3" s="1"/>
  <c r="Q515" i="3"/>
  <c r="R511" i="3"/>
  <c r="T511" i="3" s="1"/>
  <c r="Q511" i="3"/>
  <c r="R509" i="3"/>
  <c r="T509" i="3" s="1"/>
  <c r="Q509" i="3"/>
  <c r="R512" i="3"/>
  <c r="T512" i="3" s="1"/>
  <c r="Q512" i="3"/>
  <c r="R513" i="3"/>
  <c r="T513" i="3" s="1"/>
  <c r="Q513" i="3"/>
  <c r="R510" i="3"/>
  <c r="T510" i="3" s="1"/>
  <c r="Q510" i="3"/>
  <c r="R514" i="3"/>
  <c r="T514" i="3" s="1"/>
  <c r="Q514" i="3"/>
  <c r="R502" i="3"/>
  <c r="T502" i="3" s="1"/>
  <c r="Q502" i="3"/>
  <c r="R504" i="3"/>
  <c r="T504" i="3" s="1"/>
  <c r="Q504" i="3"/>
  <c r="R505" i="3"/>
  <c r="T505" i="3" s="1"/>
  <c r="Q505" i="3"/>
  <c r="R508" i="3"/>
  <c r="T508" i="3" s="1"/>
  <c r="Q508" i="3"/>
  <c r="R507" i="3"/>
  <c r="T507" i="3" s="1"/>
  <c r="Q507" i="3"/>
  <c r="R506" i="3"/>
  <c r="T506" i="3" s="1"/>
  <c r="Q506" i="3"/>
  <c r="R501" i="3"/>
  <c r="T501" i="3" s="1"/>
  <c r="Q501" i="3"/>
  <c r="R503" i="3"/>
  <c r="T503" i="3" s="1"/>
  <c r="Q503" i="3"/>
  <c r="R497" i="3"/>
  <c r="T497" i="3" s="1"/>
  <c r="Q497" i="3"/>
  <c r="R500" i="3"/>
  <c r="T500" i="3" s="1"/>
  <c r="Q500" i="3"/>
  <c r="R499" i="3"/>
  <c r="T499" i="3" s="1"/>
  <c r="Q499" i="3"/>
  <c r="R498" i="3"/>
  <c r="T498" i="3" s="1"/>
  <c r="Q498" i="3"/>
  <c r="R492" i="3"/>
  <c r="T492" i="3" s="1"/>
  <c r="Q492" i="3"/>
  <c r="R491" i="3"/>
  <c r="T491" i="3" s="1"/>
  <c r="Q491" i="3"/>
  <c r="R495" i="3"/>
  <c r="T495" i="3" s="1"/>
  <c r="Q495" i="3"/>
  <c r="R494" i="3"/>
  <c r="T494" i="3" s="1"/>
  <c r="Q494" i="3"/>
  <c r="R496" i="3"/>
  <c r="T496" i="3" s="1"/>
  <c r="Q496" i="3"/>
  <c r="R490" i="3"/>
  <c r="T490" i="3" s="1"/>
  <c r="Q490" i="3"/>
  <c r="R489" i="3"/>
  <c r="T489" i="3" s="1"/>
  <c r="Q489" i="3"/>
  <c r="R493" i="3"/>
  <c r="T493" i="3" s="1"/>
  <c r="Q493" i="3"/>
  <c r="R488" i="3"/>
  <c r="T488" i="3" s="1"/>
  <c r="Q488" i="3"/>
  <c r="R484" i="3"/>
  <c r="T484" i="3" s="1"/>
  <c r="Q484" i="3"/>
  <c r="R483" i="3"/>
  <c r="T483" i="3" s="1"/>
  <c r="Q483" i="3"/>
  <c r="R486" i="3"/>
  <c r="T486" i="3" s="1"/>
  <c r="Q486" i="3"/>
  <c r="R480" i="3"/>
  <c r="T480" i="3" s="1"/>
  <c r="Q480" i="3"/>
  <c r="R485" i="3"/>
  <c r="T485" i="3" s="1"/>
  <c r="Q485" i="3"/>
  <c r="R487" i="3"/>
  <c r="T487" i="3" s="1"/>
  <c r="Q487" i="3"/>
  <c r="R482" i="3"/>
  <c r="T482" i="3" s="1"/>
  <c r="Q482" i="3"/>
  <c r="R481" i="3"/>
  <c r="T481" i="3" s="1"/>
  <c r="Q481" i="3"/>
  <c r="R476" i="3"/>
  <c r="T476" i="3" s="1"/>
  <c r="Q476" i="3"/>
  <c r="R475" i="3"/>
  <c r="T475" i="3" s="1"/>
  <c r="Q475" i="3"/>
  <c r="R478" i="3"/>
  <c r="T478" i="3" s="1"/>
  <c r="Q478" i="3"/>
  <c r="R479" i="3"/>
  <c r="T479" i="3" s="1"/>
  <c r="Q479" i="3"/>
  <c r="R477" i="3"/>
  <c r="T477" i="3" s="1"/>
  <c r="Q477" i="3"/>
  <c r="R472" i="3"/>
  <c r="T472" i="3" s="1"/>
  <c r="Q472" i="3"/>
  <c r="R474" i="3"/>
  <c r="T474" i="3" s="1"/>
  <c r="Q474" i="3"/>
  <c r="R473" i="3"/>
  <c r="T473" i="3" s="1"/>
  <c r="Q473" i="3"/>
  <c r="R470" i="3"/>
  <c r="T470" i="3" s="1"/>
  <c r="Q470" i="3"/>
  <c r="R467" i="3"/>
  <c r="T467" i="3" s="1"/>
  <c r="Q467" i="3"/>
  <c r="R469" i="3"/>
  <c r="T469" i="3" s="1"/>
  <c r="Q469" i="3"/>
  <c r="R468" i="3"/>
  <c r="T468" i="3" s="1"/>
  <c r="Q468" i="3"/>
  <c r="R471" i="3"/>
  <c r="T471" i="3" s="1"/>
  <c r="Q471" i="3"/>
  <c r="R463" i="3"/>
  <c r="T463" i="3" s="1"/>
  <c r="Q463" i="3"/>
  <c r="R465" i="3"/>
  <c r="T465" i="3" s="1"/>
  <c r="Q465" i="3"/>
  <c r="R464" i="3"/>
  <c r="T464" i="3" s="1"/>
  <c r="Q464" i="3"/>
  <c r="R466" i="3"/>
  <c r="T466" i="3" s="1"/>
  <c r="Q466" i="3"/>
  <c r="R454" i="3"/>
  <c r="T454" i="3" s="1"/>
  <c r="Q454" i="3"/>
  <c r="R456" i="3"/>
  <c r="T456" i="3" s="1"/>
  <c r="Q456" i="3"/>
  <c r="R460" i="3"/>
  <c r="T460" i="3" s="1"/>
  <c r="Q460" i="3"/>
  <c r="R461" i="3"/>
  <c r="T461" i="3" s="1"/>
  <c r="Q461" i="3"/>
  <c r="R453" i="3"/>
  <c r="T453" i="3" s="1"/>
  <c r="Q453" i="3"/>
  <c r="R455" i="3"/>
  <c r="T455" i="3" s="1"/>
  <c r="Q455" i="3"/>
  <c r="R459" i="3"/>
  <c r="T459" i="3" s="1"/>
  <c r="Q459" i="3"/>
  <c r="R458" i="3"/>
  <c r="T458" i="3" s="1"/>
  <c r="Q458" i="3"/>
  <c r="R462" i="3"/>
  <c r="T462" i="3" s="1"/>
  <c r="Q462" i="3"/>
  <c r="R457" i="3"/>
  <c r="T457" i="3" s="1"/>
  <c r="Q457" i="3"/>
  <c r="R448" i="3"/>
  <c r="T448" i="3" s="1"/>
  <c r="Q448" i="3"/>
  <c r="R452" i="3"/>
  <c r="T452" i="3" s="1"/>
  <c r="Q452" i="3"/>
  <c r="R440" i="3"/>
  <c r="T440" i="3" s="1"/>
  <c r="Q440" i="3"/>
  <c r="R447" i="3"/>
  <c r="T447" i="3" s="1"/>
  <c r="Q447" i="3"/>
  <c r="R450" i="3"/>
  <c r="T450" i="3" s="1"/>
  <c r="Q450" i="3"/>
  <c r="R445" i="3"/>
  <c r="T445" i="3" s="1"/>
  <c r="Q445" i="3"/>
  <c r="R441" i="3"/>
  <c r="T441" i="3" s="1"/>
  <c r="Q441" i="3"/>
  <c r="R451" i="3"/>
  <c r="T451" i="3" s="1"/>
  <c r="Q451" i="3"/>
  <c r="R444" i="3"/>
  <c r="T444" i="3" s="1"/>
  <c r="Q444" i="3"/>
  <c r="R446" i="3"/>
  <c r="T446" i="3" s="1"/>
  <c r="Q446" i="3"/>
  <c r="R443" i="3"/>
  <c r="T443" i="3" s="1"/>
  <c r="Q443" i="3"/>
  <c r="R439" i="3"/>
  <c r="T439" i="3" s="1"/>
  <c r="Q439" i="3"/>
  <c r="R442" i="3"/>
  <c r="T442" i="3" s="1"/>
  <c r="Q442" i="3"/>
  <c r="R449" i="3"/>
  <c r="T449" i="3" s="1"/>
  <c r="Q449" i="3"/>
  <c r="R434" i="3"/>
  <c r="T434" i="3" s="1"/>
  <c r="Q434" i="3"/>
  <c r="R435" i="3"/>
  <c r="T435" i="3" s="1"/>
  <c r="Q435" i="3"/>
  <c r="R431" i="3"/>
  <c r="T431" i="3" s="1"/>
  <c r="Q431" i="3"/>
  <c r="R437" i="3"/>
  <c r="T437" i="3" s="1"/>
  <c r="Q437" i="3"/>
  <c r="R433" i="3"/>
  <c r="T433" i="3" s="1"/>
  <c r="Q433" i="3"/>
  <c r="R432" i="3"/>
  <c r="T432" i="3" s="1"/>
  <c r="Q432" i="3"/>
  <c r="R436" i="3"/>
  <c r="T436" i="3" s="1"/>
  <c r="Q436" i="3"/>
  <c r="R430" i="3"/>
  <c r="T430" i="3" s="1"/>
  <c r="Q430" i="3"/>
  <c r="R438" i="3"/>
  <c r="T438" i="3" s="1"/>
  <c r="Q438" i="3"/>
  <c r="R429" i="3"/>
  <c r="T429" i="3" s="1"/>
  <c r="Q429" i="3"/>
  <c r="R427" i="3"/>
  <c r="T427" i="3" s="1"/>
  <c r="Q427" i="3"/>
  <c r="R426" i="3"/>
  <c r="T426" i="3" s="1"/>
  <c r="Q426" i="3"/>
  <c r="R423" i="3"/>
  <c r="T423" i="3" s="1"/>
  <c r="Q423" i="3"/>
  <c r="R422" i="3"/>
  <c r="T422" i="3" s="1"/>
  <c r="Q422" i="3"/>
  <c r="R425" i="3"/>
  <c r="T425" i="3" s="1"/>
  <c r="Q425" i="3"/>
  <c r="R424" i="3"/>
  <c r="T424" i="3" s="1"/>
  <c r="Q424" i="3"/>
  <c r="R428" i="3"/>
  <c r="T428" i="3" s="1"/>
  <c r="Q428" i="3"/>
  <c r="R416" i="3"/>
  <c r="T416" i="3" s="1"/>
  <c r="Q416" i="3"/>
  <c r="R415" i="3"/>
  <c r="T415" i="3" s="1"/>
  <c r="Q415" i="3"/>
  <c r="R421" i="3"/>
  <c r="T421" i="3" s="1"/>
  <c r="Q421" i="3"/>
  <c r="R420" i="3"/>
  <c r="T420" i="3" s="1"/>
  <c r="Q420" i="3"/>
  <c r="R418" i="3"/>
  <c r="T418" i="3" s="1"/>
  <c r="Q418" i="3"/>
  <c r="R419" i="3"/>
  <c r="T419" i="3" s="1"/>
  <c r="Q419" i="3"/>
  <c r="R417" i="3"/>
  <c r="T417" i="3" s="1"/>
  <c r="Q417" i="3"/>
  <c r="R412" i="3"/>
  <c r="T412" i="3" s="1"/>
  <c r="Q412" i="3"/>
  <c r="R411" i="3"/>
  <c r="T411" i="3" s="1"/>
  <c r="Q411" i="3"/>
  <c r="R407" i="3"/>
  <c r="T407" i="3" s="1"/>
  <c r="Q407" i="3"/>
  <c r="R414" i="3"/>
  <c r="T414" i="3" s="1"/>
  <c r="Q414" i="3"/>
  <c r="R410" i="3"/>
  <c r="T410" i="3" s="1"/>
  <c r="Q410" i="3"/>
  <c r="R409" i="3"/>
  <c r="T409" i="3" s="1"/>
  <c r="Q409" i="3"/>
  <c r="R408" i="3"/>
  <c r="T408" i="3" s="1"/>
  <c r="Q408" i="3"/>
  <c r="R413" i="3"/>
  <c r="T413" i="3" s="1"/>
  <c r="Q413" i="3"/>
  <c r="R401" i="3"/>
  <c r="T401" i="3" s="1"/>
  <c r="Q401" i="3"/>
  <c r="R399" i="3"/>
  <c r="T399" i="3" s="1"/>
  <c r="Q399" i="3"/>
  <c r="R404" i="3"/>
  <c r="T404" i="3" s="1"/>
  <c r="Q404" i="3"/>
  <c r="R396" i="3"/>
  <c r="T396" i="3" s="1"/>
  <c r="Q396" i="3"/>
  <c r="R400" i="3"/>
  <c r="T400" i="3" s="1"/>
  <c r="Q400" i="3"/>
  <c r="R397" i="3"/>
  <c r="T397" i="3" s="1"/>
  <c r="Q397" i="3"/>
  <c r="R406" i="3"/>
  <c r="T406" i="3" s="1"/>
  <c r="Q406" i="3"/>
  <c r="R398" i="3"/>
  <c r="T398" i="3" s="1"/>
  <c r="Q398" i="3"/>
  <c r="R403" i="3"/>
  <c r="T403" i="3" s="1"/>
  <c r="Q403" i="3"/>
  <c r="H403" i="3"/>
  <c r="R402" i="3"/>
  <c r="T402" i="3" s="1"/>
  <c r="Q402" i="3"/>
  <c r="R395" i="3"/>
  <c r="T395" i="3" s="1"/>
  <c r="Q395" i="3"/>
  <c r="R405" i="3"/>
  <c r="T405" i="3" s="1"/>
  <c r="Q405" i="3"/>
  <c r="R382" i="3"/>
  <c r="T382" i="3" s="1"/>
  <c r="Q382" i="3"/>
  <c r="R390" i="3"/>
  <c r="T390" i="3" s="1"/>
  <c r="Q390" i="3"/>
  <c r="R389" i="3"/>
  <c r="T389" i="3" s="1"/>
  <c r="Q389" i="3"/>
  <c r="R386" i="3"/>
  <c r="T386" i="3" s="1"/>
  <c r="Q386" i="3"/>
  <c r="R391" i="3"/>
  <c r="T391" i="3" s="1"/>
  <c r="Q391" i="3"/>
  <c r="R385" i="3"/>
  <c r="T385" i="3" s="1"/>
  <c r="Q385" i="3"/>
  <c r="R383" i="3"/>
  <c r="T383" i="3" s="1"/>
  <c r="Q383" i="3"/>
  <c r="R388" i="3"/>
  <c r="T388" i="3" s="1"/>
  <c r="Q388" i="3"/>
  <c r="R387" i="3"/>
  <c r="T387" i="3" s="1"/>
  <c r="Q387" i="3"/>
  <c r="R393" i="3"/>
  <c r="T393" i="3" s="1"/>
  <c r="Q393" i="3"/>
  <c r="R392" i="3"/>
  <c r="T392" i="3" s="1"/>
  <c r="Q392" i="3"/>
  <c r="R384" i="3"/>
  <c r="T384" i="3" s="1"/>
  <c r="Q384" i="3"/>
  <c r="R394" i="3"/>
  <c r="T394" i="3" s="1"/>
  <c r="Q394" i="3"/>
  <c r="R381" i="3"/>
  <c r="T381" i="3" s="1"/>
  <c r="Q381" i="3"/>
  <c r="R379" i="3"/>
  <c r="T379" i="3" s="1"/>
  <c r="Q379" i="3"/>
  <c r="R375" i="3"/>
  <c r="T375" i="3" s="1"/>
  <c r="Q375" i="3"/>
  <c r="R380" i="3"/>
  <c r="T380" i="3" s="1"/>
  <c r="Q380" i="3"/>
  <c r="R378" i="3"/>
  <c r="T378" i="3" s="1"/>
  <c r="Q378" i="3"/>
  <c r="R376" i="3"/>
  <c r="T376" i="3" s="1"/>
  <c r="Q376" i="3"/>
  <c r="R377" i="3"/>
  <c r="T377" i="3" s="1"/>
  <c r="Q377" i="3"/>
  <c r="R374" i="3"/>
  <c r="T374" i="3" s="1"/>
  <c r="Q374" i="3"/>
  <c r="R369" i="3"/>
  <c r="T369" i="3" s="1"/>
  <c r="Q369" i="3"/>
  <c r="R370" i="3"/>
  <c r="T370" i="3" s="1"/>
  <c r="Q370" i="3"/>
  <c r="R368" i="3"/>
  <c r="T368" i="3" s="1"/>
  <c r="Q368" i="3"/>
  <c r="R365" i="3"/>
  <c r="T365" i="3" s="1"/>
  <c r="Q365" i="3"/>
  <c r="R373" i="3"/>
  <c r="T373" i="3" s="1"/>
  <c r="Q373" i="3"/>
  <c r="R367" i="3"/>
  <c r="T367" i="3" s="1"/>
  <c r="Q367" i="3"/>
  <c r="R372" i="3"/>
  <c r="T372" i="3" s="1"/>
  <c r="Q372" i="3"/>
  <c r="R371" i="3"/>
  <c r="T371" i="3" s="1"/>
  <c r="Q371" i="3"/>
  <c r="R366" i="3"/>
  <c r="T366" i="3" s="1"/>
  <c r="Q366" i="3"/>
  <c r="R364" i="3"/>
  <c r="T364" i="3" s="1"/>
  <c r="Q364" i="3"/>
  <c r="R362" i="3"/>
  <c r="T362" i="3" s="1"/>
  <c r="Q362" i="3"/>
  <c r="R359" i="3"/>
  <c r="T359" i="3" s="1"/>
  <c r="Q359" i="3"/>
  <c r="R361" i="3"/>
  <c r="T361" i="3" s="1"/>
  <c r="Q361" i="3"/>
  <c r="R363" i="3"/>
  <c r="T363" i="3" s="1"/>
  <c r="Q363" i="3"/>
  <c r="R360" i="3"/>
  <c r="T360" i="3" s="1"/>
  <c r="Q360" i="3"/>
  <c r="R356" i="3"/>
  <c r="T356" i="3" s="1"/>
  <c r="Q356" i="3"/>
  <c r="R355" i="3"/>
  <c r="T355" i="3" s="1"/>
  <c r="Q355" i="3"/>
  <c r="R352" i="3"/>
  <c r="T352" i="3" s="1"/>
  <c r="Q352" i="3"/>
  <c r="R357" i="3"/>
  <c r="T357" i="3" s="1"/>
  <c r="Q357" i="3"/>
  <c r="R354" i="3"/>
  <c r="T354" i="3" s="1"/>
  <c r="Q354" i="3"/>
  <c r="R358" i="3"/>
  <c r="T358" i="3" s="1"/>
  <c r="Q358" i="3"/>
  <c r="R353" i="3"/>
  <c r="T353" i="3" s="1"/>
  <c r="Q353" i="3"/>
  <c r="R349" i="3"/>
  <c r="T349" i="3" s="1"/>
  <c r="Q349" i="3"/>
  <c r="R348" i="3"/>
  <c r="T348" i="3" s="1"/>
  <c r="Q348" i="3"/>
  <c r="R351" i="3"/>
  <c r="T351" i="3" s="1"/>
  <c r="Q351" i="3"/>
  <c r="R350" i="3"/>
  <c r="T350" i="3" s="1"/>
  <c r="Q350" i="3"/>
  <c r="R347" i="3"/>
  <c r="T347" i="3" s="1"/>
  <c r="Q347" i="3"/>
  <c r="R345" i="3"/>
  <c r="T345" i="3" s="1"/>
  <c r="Q345" i="3"/>
  <c r="R346" i="3"/>
  <c r="T346" i="3" s="1"/>
  <c r="Q346" i="3"/>
  <c r="R342" i="3"/>
  <c r="T342" i="3" s="1"/>
  <c r="Q342" i="3"/>
  <c r="R337" i="3"/>
  <c r="T337" i="3" s="1"/>
  <c r="Q337" i="3"/>
  <c r="R341" i="3"/>
  <c r="T341" i="3" s="1"/>
  <c r="Q341" i="3"/>
  <c r="R340" i="3"/>
  <c r="T340" i="3" s="1"/>
  <c r="Q340" i="3"/>
  <c r="R339" i="3"/>
  <c r="T339" i="3" s="1"/>
  <c r="Q339" i="3"/>
  <c r="R338" i="3"/>
  <c r="T338" i="3" s="1"/>
  <c r="Q338" i="3"/>
  <c r="R344" i="3"/>
  <c r="T344" i="3" s="1"/>
  <c r="Q344" i="3"/>
  <c r="R343" i="3"/>
  <c r="T343" i="3" s="1"/>
  <c r="Q343" i="3"/>
  <c r="R333" i="3"/>
  <c r="T333" i="3" s="1"/>
  <c r="Q333" i="3"/>
  <c r="R335" i="3"/>
  <c r="T335" i="3" s="1"/>
  <c r="Q335" i="3"/>
  <c r="R332" i="3"/>
  <c r="T332" i="3" s="1"/>
  <c r="Q332" i="3"/>
  <c r="R331" i="3"/>
  <c r="T331" i="3" s="1"/>
  <c r="Q331" i="3"/>
  <c r="R334" i="3"/>
  <c r="T334" i="3" s="1"/>
  <c r="Q334" i="3"/>
  <c r="R330" i="3"/>
  <c r="T330" i="3" s="1"/>
  <c r="Q330" i="3"/>
  <c r="R336" i="3"/>
  <c r="T336" i="3" s="1"/>
  <c r="Q336" i="3"/>
  <c r="R329" i="3"/>
  <c r="T329" i="3" s="1"/>
  <c r="Q329" i="3"/>
  <c r="R328" i="3"/>
  <c r="T328" i="3" s="1"/>
  <c r="Q328" i="3"/>
  <c r="R327" i="3"/>
  <c r="T327" i="3" s="1"/>
  <c r="Q327" i="3"/>
  <c r="R322" i="3"/>
  <c r="T322" i="3" s="1"/>
  <c r="Q322" i="3"/>
  <c r="R325" i="3"/>
  <c r="T325" i="3" s="1"/>
  <c r="Q325" i="3"/>
  <c r="R321" i="3"/>
  <c r="T321" i="3" s="1"/>
  <c r="Q321" i="3"/>
  <c r="R326" i="3"/>
  <c r="T326" i="3" s="1"/>
  <c r="Q326" i="3"/>
  <c r="R319" i="3"/>
  <c r="T319" i="3" s="1"/>
  <c r="Q319" i="3"/>
  <c r="R324" i="3"/>
  <c r="T324" i="3" s="1"/>
  <c r="Q324" i="3"/>
  <c r="R320" i="3"/>
  <c r="T320" i="3" s="1"/>
  <c r="Q320" i="3"/>
  <c r="R323" i="3"/>
  <c r="T323" i="3" s="1"/>
  <c r="Q323" i="3"/>
  <c r="R314" i="3"/>
  <c r="T314" i="3" s="1"/>
  <c r="Q314" i="3"/>
  <c r="R313" i="3"/>
  <c r="T313" i="3" s="1"/>
  <c r="Q313" i="3"/>
  <c r="R316" i="3"/>
  <c r="T316" i="3" s="1"/>
  <c r="Q316" i="3"/>
  <c r="R312" i="3"/>
  <c r="T312" i="3" s="1"/>
  <c r="Q312" i="3"/>
  <c r="R311" i="3"/>
  <c r="T311" i="3" s="1"/>
  <c r="Q311" i="3"/>
  <c r="R309" i="3"/>
  <c r="T309" i="3" s="1"/>
  <c r="Q309" i="3"/>
  <c r="R318" i="3"/>
  <c r="T318" i="3" s="1"/>
  <c r="Q318" i="3"/>
  <c r="R310" i="3"/>
  <c r="T310" i="3" s="1"/>
  <c r="Q310" i="3"/>
  <c r="R315" i="3"/>
  <c r="T315" i="3" s="1"/>
  <c r="Q315" i="3"/>
  <c r="R317" i="3"/>
  <c r="T317" i="3" s="1"/>
  <c r="Q317" i="3"/>
  <c r="R303" i="3"/>
  <c r="T303" i="3" s="1"/>
  <c r="Q303" i="3"/>
  <c r="R302" i="3"/>
  <c r="T302" i="3" s="1"/>
  <c r="Q302" i="3"/>
  <c r="R301" i="3"/>
  <c r="T301" i="3" s="1"/>
  <c r="Q301" i="3"/>
  <c r="R304" i="3"/>
  <c r="T304" i="3" s="1"/>
  <c r="Q304" i="3"/>
  <c r="R300" i="3"/>
  <c r="T300" i="3" s="1"/>
  <c r="Q300" i="3"/>
  <c r="R308" i="3"/>
  <c r="T308" i="3" s="1"/>
  <c r="Q308" i="3"/>
  <c r="R307" i="3"/>
  <c r="T307" i="3" s="1"/>
  <c r="Q307" i="3"/>
  <c r="R306" i="3"/>
  <c r="T306" i="3" s="1"/>
  <c r="Q306" i="3"/>
  <c r="R305" i="3"/>
  <c r="T305" i="3" s="1"/>
  <c r="Q305" i="3"/>
  <c r="R295" i="3"/>
  <c r="T295" i="3" s="1"/>
  <c r="Q295" i="3"/>
  <c r="R297" i="3"/>
  <c r="T297" i="3" s="1"/>
  <c r="Q297" i="3"/>
  <c r="R294" i="3"/>
  <c r="T294" i="3" s="1"/>
  <c r="Q294" i="3"/>
  <c r="R293" i="3"/>
  <c r="T293" i="3" s="1"/>
  <c r="Q293" i="3"/>
  <c r="R296" i="3"/>
  <c r="T296" i="3" s="1"/>
  <c r="Q296" i="3"/>
  <c r="R292" i="3"/>
  <c r="T292" i="3" s="1"/>
  <c r="Q292" i="3"/>
  <c r="R291" i="3"/>
  <c r="T291" i="3" s="1"/>
  <c r="Q291" i="3"/>
  <c r="R299" i="3"/>
  <c r="T299" i="3" s="1"/>
  <c r="Q299" i="3"/>
  <c r="R298" i="3"/>
  <c r="T298" i="3" s="1"/>
  <c r="Q298" i="3"/>
  <c r="R287" i="3"/>
  <c r="T287" i="3" s="1"/>
  <c r="Q287" i="3"/>
  <c r="R286" i="3"/>
  <c r="T286" i="3" s="1"/>
  <c r="Q286" i="3"/>
  <c r="R285" i="3"/>
  <c r="T285" i="3" s="1"/>
  <c r="Q285" i="3"/>
  <c r="R289" i="3"/>
  <c r="T289" i="3" s="1"/>
  <c r="Q289" i="3"/>
  <c r="R284" i="3"/>
  <c r="T284" i="3" s="1"/>
  <c r="Q284" i="3"/>
  <c r="R290" i="3"/>
  <c r="T290" i="3" s="1"/>
  <c r="Q290" i="3"/>
  <c r="R288" i="3"/>
  <c r="T288" i="3" s="1"/>
  <c r="Q288" i="3"/>
  <c r="R283" i="3"/>
  <c r="T283" i="3" s="1"/>
  <c r="Q283" i="3"/>
  <c r="R279" i="3"/>
  <c r="T279" i="3" s="1"/>
  <c r="Q279" i="3"/>
  <c r="R277" i="3"/>
  <c r="T277" i="3" s="1"/>
  <c r="Q277" i="3"/>
  <c r="R278" i="3"/>
  <c r="T278" i="3" s="1"/>
  <c r="Q278" i="3"/>
  <c r="R282" i="3"/>
  <c r="T282" i="3" s="1"/>
  <c r="Q282" i="3"/>
  <c r="R281" i="3"/>
  <c r="T281" i="3" s="1"/>
  <c r="Q281" i="3"/>
  <c r="R280" i="3"/>
  <c r="T280" i="3" s="1"/>
  <c r="Q280" i="3"/>
  <c r="R274" i="3"/>
  <c r="T274" i="3" s="1"/>
  <c r="Q274" i="3"/>
  <c r="R271" i="3"/>
  <c r="T271" i="3" s="1"/>
  <c r="Q271" i="3"/>
  <c r="R276" i="3"/>
  <c r="T276" i="3" s="1"/>
  <c r="Q276" i="3"/>
  <c r="R273" i="3"/>
  <c r="T273" i="3" s="1"/>
  <c r="Q273" i="3"/>
  <c r="R272" i="3"/>
  <c r="T272" i="3" s="1"/>
  <c r="Q272" i="3"/>
  <c r="R275" i="3"/>
  <c r="T275" i="3" s="1"/>
  <c r="Q275" i="3"/>
  <c r="R268" i="3"/>
  <c r="T268" i="3" s="1"/>
  <c r="Q268" i="3"/>
  <c r="R265" i="3"/>
  <c r="T265" i="3" s="1"/>
  <c r="Q265" i="3"/>
  <c r="R267" i="3"/>
  <c r="T267" i="3" s="1"/>
  <c r="Q267" i="3"/>
  <c r="R269" i="3"/>
  <c r="T269" i="3" s="1"/>
  <c r="Q269" i="3"/>
  <c r="R266" i="3"/>
  <c r="T266" i="3" s="1"/>
  <c r="Q266" i="3"/>
  <c r="R270" i="3"/>
  <c r="T270" i="3" s="1"/>
  <c r="Q270" i="3"/>
  <c r="R263" i="3"/>
  <c r="T263" i="3" s="1"/>
  <c r="Q263" i="3"/>
  <c r="R262" i="3"/>
  <c r="T262" i="3" s="1"/>
  <c r="Q262" i="3"/>
  <c r="R264" i="3"/>
  <c r="T264" i="3" s="1"/>
  <c r="Q264" i="3"/>
  <c r="R256" i="3"/>
  <c r="T256" i="3" s="1"/>
  <c r="Q256" i="3"/>
  <c r="R254" i="3"/>
  <c r="T254" i="3" s="1"/>
  <c r="Q254" i="3"/>
  <c r="R255" i="3"/>
  <c r="T255" i="3" s="1"/>
  <c r="Q255" i="3"/>
  <c r="R260" i="3"/>
  <c r="T260" i="3" s="1"/>
  <c r="Q260" i="3"/>
  <c r="R261" i="3"/>
  <c r="T261" i="3" s="1"/>
  <c r="Q261" i="3"/>
  <c r="R259" i="3"/>
  <c r="T259" i="3" s="1"/>
  <c r="Q259" i="3"/>
  <c r="R258" i="3"/>
  <c r="T258" i="3" s="1"/>
  <c r="Q258" i="3"/>
  <c r="R257" i="3"/>
  <c r="T257" i="3" s="1"/>
  <c r="Q257" i="3"/>
  <c r="R249" i="3"/>
  <c r="T249" i="3" s="1"/>
  <c r="Q249" i="3"/>
  <c r="R251" i="3"/>
  <c r="T251" i="3" s="1"/>
  <c r="Q251" i="3"/>
  <c r="R250" i="3"/>
  <c r="T250" i="3" s="1"/>
  <c r="Q250" i="3"/>
  <c r="R253" i="3"/>
  <c r="T253" i="3" s="1"/>
  <c r="Q253" i="3"/>
  <c r="R252" i="3"/>
  <c r="T252" i="3" s="1"/>
  <c r="Q252" i="3"/>
  <c r="R248" i="3"/>
  <c r="T248" i="3" s="1"/>
  <c r="Q248" i="3"/>
  <c r="R246" i="3"/>
  <c r="T246" i="3" s="1"/>
  <c r="Q246" i="3"/>
  <c r="R247" i="3"/>
  <c r="T247" i="3" s="1"/>
  <c r="Q247" i="3"/>
  <c r="R243" i="3"/>
  <c r="T243" i="3" s="1"/>
  <c r="Q243" i="3"/>
  <c r="R245" i="3"/>
  <c r="T245" i="3" s="1"/>
  <c r="Q245" i="3"/>
  <c r="R244" i="3"/>
  <c r="T244" i="3" s="1"/>
  <c r="Q244" i="3"/>
  <c r="R242" i="3"/>
  <c r="T242" i="3" s="1"/>
  <c r="Q242" i="3"/>
  <c r="R239" i="3"/>
  <c r="T239" i="3" s="1"/>
  <c r="Q239" i="3"/>
  <c r="R238" i="3"/>
  <c r="T238" i="3" s="1"/>
  <c r="Q238" i="3"/>
  <c r="R241" i="3"/>
  <c r="T241" i="3" s="1"/>
  <c r="Q241" i="3"/>
  <c r="R240" i="3"/>
  <c r="T240" i="3" s="1"/>
  <c r="Q240" i="3"/>
  <c r="R234" i="3"/>
  <c r="T234" i="3" s="1"/>
  <c r="Q234" i="3"/>
  <c r="R235" i="3"/>
  <c r="T235" i="3" s="1"/>
  <c r="Q235" i="3"/>
  <c r="R237" i="3"/>
  <c r="T237" i="3" s="1"/>
  <c r="Q237" i="3"/>
  <c r="R236" i="3"/>
  <c r="T236" i="3" s="1"/>
  <c r="Q236" i="3"/>
  <c r="R229" i="3"/>
  <c r="T229" i="3" s="1"/>
  <c r="Q229" i="3"/>
  <c r="R231" i="3"/>
  <c r="T231" i="3" s="1"/>
  <c r="Q231" i="3"/>
  <c r="R233" i="3"/>
  <c r="T233" i="3" s="1"/>
  <c r="Q233" i="3"/>
  <c r="R232" i="3"/>
  <c r="T232" i="3" s="1"/>
  <c r="Q232" i="3"/>
  <c r="R230" i="3"/>
  <c r="T230" i="3" s="1"/>
  <c r="Q230" i="3"/>
  <c r="R228" i="3"/>
  <c r="T228" i="3" s="1"/>
  <c r="Q228" i="3"/>
  <c r="R226" i="3"/>
  <c r="T226" i="3" s="1"/>
  <c r="Q226" i="3"/>
  <c r="R225" i="3"/>
  <c r="T225" i="3" s="1"/>
  <c r="Q225" i="3"/>
  <c r="R224" i="3"/>
  <c r="T224" i="3" s="1"/>
  <c r="Q224" i="3"/>
  <c r="R227" i="3"/>
  <c r="T227" i="3" s="1"/>
  <c r="Q227" i="3"/>
  <c r="R221" i="3"/>
  <c r="T221" i="3" s="1"/>
  <c r="Q221" i="3"/>
  <c r="R222" i="3"/>
  <c r="T222" i="3" s="1"/>
  <c r="Q222" i="3"/>
  <c r="R223" i="3"/>
  <c r="T223" i="3" s="1"/>
  <c r="Q223" i="3"/>
  <c r="R218" i="3"/>
  <c r="T218" i="3" s="1"/>
  <c r="Q218" i="3"/>
  <c r="R217" i="3"/>
  <c r="T217" i="3" s="1"/>
  <c r="Q217" i="3"/>
  <c r="R219" i="3"/>
  <c r="T219" i="3" s="1"/>
  <c r="Q219" i="3"/>
  <c r="R220" i="3"/>
  <c r="T220" i="3" s="1"/>
  <c r="Q220" i="3"/>
  <c r="R215" i="3"/>
  <c r="T215" i="3" s="1"/>
  <c r="Q215" i="3"/>
  <c r="R214" i="3"/>
  <c r="T214" i="3" s="1"/>
  <c r="Q214" i="3"/>
  <c r="R213" i="3"/>
  <c r="T213" i="3" s="1"/>
  <c r="Q213" i="3"/>
  <c r="R216" i="3"/>
  <c r="T216" i="3" s="1"/>
  <c r="Q216" i="3"/>
  <c r="R211" i="3"/>
  <c r="T211" i="3" s="1"/>
  <c r="Q211" i="3"/>
  <c r="R208" i="3"/>
  <c r="T208" i="3" s="1"/>
  <c r="Q208" i="3"/>
  <c r="R209" i="3"/>
  <c r="T209" i="3" s="1"/>
  <c r="Q209" i="3"/>
  <c r="R210" i="3"/>
  <c r="T210" i="3" s="1"/>
  <c r="Q210" i="3"/>
  <c r="R212" i="3"/>
  <c r="T212" i="3" s="1"/>
  <c r="Q212" i="3"/>
  <c r="R207" i="3"/>
  <c r="T207" i="3" s="1"/>
  <c r="Q207" i="3"/>
  <c r="R205" i="3"/>
  <c r="T205" i="3" s="1"/>
  <c r="Q205" i="3"/>
  <c r="R204" i="3"/>
  <c r="T204" i="3" s="1"/>
  <c r="Q204" i="3"/>
  <c r="R206" i="3"/>
  <c r="T206" i="3" s="1"/>
  <c r="Q206" i="3"/>
  <c r="R198" i="3"/>
  <c r="T198" i="3" s="1"/>
  <c r="Q198" i="3"/>
  <c r="R197" i="3"/>
  <c r="T197" i="3" s="1"/>
  <c r="Q197" i="3"/>
  <c r="R203" i="3"/>
  <c r="T203" i="3" s="1"/>
  <c r="Q203" i="3"/>
  <c r="R202" i="3"/>
  <c r="T202" i="3" s="1"/>
  <c r="Q202" i="3"/>
  <c r="R200" i="3"/>
  <c r="T200" i="3" s="1"/>
  <c r="Q200" i="3"/>
  <c r="R199" i="3"/>
  <c r="T199" i="3" s="1"/>
  <c r="Q199" i="3"/>
  <c r="R201" i="3"/>
  <c r="T201" i="3" s="1"/>
  <c r="Q201" i="3"/>
  <c r="R184" i="3"/>
  <c r="T184" i="3" s="1"/>
  <c r="Q184" i="3"/>
  <c r="R183" i="3"/>
  <c r="T183" i="3" s="1"/>
  <c r="Q183" i="3"/>
  <c r="R192" i="3"/>
  <c r="T192" i="3" s="1"/>
  <c r="Q192" i="3"/>
  <c r="R196" i="3"/>
  <c r="T196" i="3" s="1"/>
  <c r="Q196" i="3"/>
  <c r="R195" i="3"/>
  <c r="T195" i="3" s="1"/>
  <c r="Q195" i="3"/>
  <c r="R189" i="3"/>
  <c r="T189" i="3" s="1"/>
  <c r="Q189" i="3"/>
  <c r="R188" i="3"/>
  <c r="T188" i="3" s="1"/>
  <c r="Q188" i="3"/>
  <c r="R194" i="3"/>
  <c r="T194" i="3" s="1"/>
  <c r="Q194" i="3"/>
  <c r="R191" i="3"/>
  <c r="T191" i="3" s="1"/>
  <c r="Q191" i="3"/>
  <c r="R185" i="3"/>
  <c r="T185" i="3" s="1"/>
  <c r="Q185" i="3"/>
  <c r="R187" i="3"/>
  <c r="T187" i="3" s="1"/>
  <c r="Q187" i="3"/>
  <c r="R190" i="3"/>
  <c r="T190" i="3" s="1"/>
  <c r="Q190" i="3"/>
  <c r="R186" i="3"/>
  <c r="T186" i="3" s="1"/>
  <c r="Q186" i="3"/>
  <c r="R193" i="3"/>
  <c r="T193" i="3" s="1"/>
  <c r="Q193" i="3"/>
  <c r="R172" i="3"/>
  <c r="T172" i="3" s="1"/>
  <c r="Q172" i="3"/>
  <c r="R171" i="3"/>
  <c r="T171" i="3" s="1"/>
  <c r="Q171" i="3"/>
  <c r="R175" i="3"/>
  <c r="T175" i="3" s="1"/>
  <c r="Q175" i="3"/>
  <c r="R180" i="3"/>
  <c r="T180" i="3" s="1"/>
  <c r="Q180" i="3"/>
  <c r="R179" i="3"/>
  <c r="T179" i="3" s="1"/>
  <c r="Q179" i="3"/>
  <c r="R170" i="3"/>
  <c r="T170" i="3" s="1"/>
  <c r="Q170" i="3"/>
  <c r="R178" i="3"/>
  <c r="T178" i="3" s="1"/>
  <c r="Q178" i="3"/>
  <c r="R174" i="3"/>
  <c r="T174" i="3" s="1"/>
  <c r="Q174" i="3"/>
  <c r="R169" i="3"/>
  <c r="T169" i="3" s="1"/>
  <c r="Q169" i="3"/>
  <c r="R177" i="3"/>
  <c r="T177" i="3" s="1"/>
  <c r="Q177" i="3"/>
  <c r="R176" i="3"/>
  <c r="T176" i="3" s="1"/>
  <c r="Q176" i="3"/>
  <c r="R173" i="3"/>
  <c r="T173" i="3" s="1"/>
  <c r="Q173" i="3"/>
  <c r="R182" i="3"/>
  <c r="T182" i="3" s="1"/>
  <c r="Q182" i="3"/>
  <c r="R168" i="3"/>
  <c r="T168" i="3" s="1"/>
  <c r="Q168" i="3"/>
  <c r="R181" i="3"/>
  <c r="T181" i="3" s="1"/>
  <c r="Q181" i="3"/>
  <c r="R167" i="3"/>
  <c r="T167" i="3" s="1"/>
  <c r="Q167" i="3"/>
  <c r="R164" i="3"/>
  <c r="T164" i="3" s="1"/>
  <c r="Q164" i="3"/>
  <c r="R163" i="3"/>
  <c r="T163" i="3" s="1"/>
  <c r="Q163" i="3"/>
  <c r="R166" i="3"/>
  <c r="T166" i="3" s="1"/>
  <c r="Q166" i="3"/>
  <c r="R165" i="3"/>
  <c r="T165" i="3" s="1"/>
  <c r="Q165" i="3"/>
  <c r="R161" i="3"/>
  <c r="T161" i="3" s="1"/>
  <c r="Q161" i="3"/>
  <c r="R162" i="3"/>
  <c r="T162" i="3" s="1"/>
  <c r="Q162" i="3"/>
  <c r="R157" i="3"/>
  <c r="T157" i="3" s="1"/>
  <c r="Q157" i="3"/>
  <c r="R156" i="3"/>
  <c r="T156" i="3" s="1"/>
  <c r="Q156" i="3"/>
  <c r="R158" i="3"/>
  <c r="T158" i="3" s="1"/>
  <c r="Q158" i="3"/>
  <c r="R160" i="3"/>
  <c r="T160" i="3" s="1"/>
  <c r="Q160" i="3"/>
  <c r="R159" i="3"/>
  <c r="T159" i="3" s="1"/>
  <c r="Q159" i="3"/>
  <c r="R150" i="3"/>
  <c r="T150" i="3" s="1"/>
  <c r="Q150" i="3"/>
  <c r="R153" i="3"/>
  <c r="T153" i="3" s="1"/>
  <c r="Q153" i="3"/>
  <c r="R151" i="3"/>
  <c r="T151" i="3" s="1"/>
  <c r="Q151" i="3"/>
  <c r="R149" i="3"/>
  <c r="T149" i="3" s="1"/>
  <c r="Q149" i="3"/>
  <c r="R152" i="3"/>
  <c r="T152" i="3" s="1"/>
  <c r="Q152" i="3"/>
  <c r="R155" i="3"/>
  <c r="T155" i="3" s="1"/>
  <c r="Q155" i="3"/>
  <c r="R148" i="3"/>
  <c r="T148" i="3" s="1"/>
  <c r="Q148" i="3"/>
  <c r="R154" i="3"/>
  <c r="T154" i="3" s="1"/>
  <c r="Q154" i="3"/>
  <c r="R139" i="3"/>
  <c r="T139" i="3" s="1"/>
  <c r="Q139" i="3"/>
  <c r="R144" i="3"/>
  <c r="T144" i="3" s="1"/>
  <c r="Q144" i="3"/>
  <c r="R142" i="3"/>
  <c r="T142" i="3" s="1"/>
  <c r="Q142" i="3"/>
  <c r="R143" i="3"/>
  <c r="T143" i="3" s="1"/>
  <c r="Q143" i="3"/>
  <c r="R140" i="3"/>
  <c r="T140" i="3" s="1"/>
  <c r="Q140" i="3"/>
  <c r="R141" i="3"/>
  <c r="T141" i="3" s="1"/>
  <c r="Q141" i="3"/>
  <c r="R147" i="3"/>
  <c r="T147" i="3" s="1"/>
  <c r="Q147" i="3"/>
  <c r="R146" i="3"/>
  <c r="T146" i="3" s="1"/>
  <c r="Q146" i="3"/>
  <c r="R145" i="3"/>
  <c r="T145" i="3" s="1"/>
  <c r="Q145" i="3"/>
  <c r="R133" i="3"/>
  <c r="T133" i="3" s="1"/>
  <c r="Q133" i="3"/>
  <c r="R135" i="3"/>
  <c r="T135" i="3" s="1"/>
  <c r="Q135" i="3"/>
  <c r="R136" i="3"/>
  <c r="T136" i="3" s="1"/>
  <c r="Q136" i="3"/>
  <c r="R132" i="3"/>
  <c r="T132" i="3" s="1"/>
  <c r="Q132" i="3"/>
  <c r="R129" i="3"/>
  <c r="T129" i="3" s="1"/>
  <c r="Q129" i="3"/>
  <c r="R134" i="3"/>
  <c r="T134" i="3" s="1"/>
  <c r="Q134" i="3"/>
  <c r="R131" i="3"/>
  <c r="T131" i="3" s="1"/>
  <c r="Q131" i="3"/>
  <c r="R130" i="3"/>
  <c r="T130" i="3" s="1"/>
  <c r="Q130" i="3"/>
  <c r="R138" i="3"/>
  <c r="T138" i="3" s="1"/>
  <c r="Q138" i="3"/>
  <c r="R137" i="3"/>
  <c r="T137" i="3" s="1"/>
  <c r="Q137" i="3"/>
  <c r="R119" i="3"/>
  <c r="T119" i="3" s="1"/>
  <c r="Q119" i="3"/>
  <c r="R121" i="3"/>
  <c r="T121" i="3" s="1"/>
  <c r="Q121" i="3"/>
  <c r="R118" i="3"/>
  <c r="T118" i="3" s="1"/>
  <c r="Q118" i="3"/>
  <c r="R120" i="3"/>
  <c r="T120" i="3" s="1"/>
  <c r="Q120" i="3"/>
  <c r="R123" i="3"/>
  <c r="T123" i="3" s="1"/>
  <c r="Q123" i="3"/>
  <c r="R128" i="3"/>
  <c r="T128" i="3" s="1"/>
  <c r="Q128" i="3"/>
  <c r="R127" i="3"/>
  <c r="T127" i="3" s="1"/>
  <c r="Q127" i="3"/>
  <c r="R126" i="3"/>
  <c r="T126" i="3" s="1"/>
  <c r="Q126" i="3"/>
  <c r="R117" i="3"/>
  <c r="T117" i="3" s="1"/>
  <c r="Q117" i="3"/>
  <c r="R125" i="3"/>
  <c r="T125" i="3" s="1"/>
  <c r="Q125" i="3"/>
  <c r="R116" i="3"/>
  <c r="T116" i="3" s="1"/>
  <c r="Q116" i="3"/>
  <c r="R115" i="3"/>
  <c r="T115" i="3" s="1"/>
  <c r="Q115" i="3"/>
  <c r="R124" i="3"/>
  <c r="T124" i="3" s="1"/>
  <c r="Q124" i="3"/>
  <c r="R114" i="3"/>
  <c r="T114" i="3" s="1"/>
  <c r="Q114" i="3"/>
  <c r="R122" i="3"/>
  <c r="T122" i="3" s="1"/>
  <c r="Q122" i="3"/>
  <c r="R111" i="3"/>
  <c r="T111" i="3" s="1"/>
  <c r="Q111" i="3"/>
  <c r="R107" i="3"/>
  <c r="T107" i="3" s="1"/>
  <c r="Q107" i="3"/>
  <c r="R109" i="3"/>
  <c r="T109" i="3" s="1"/>
  <c r="Q109" i="3"/>
  <c r="R110" i="3"/>
  <c r="T110" i="3" s="1"/>
  <c r="Q110" i="3"/>
  <c r="R113" i="3"/>
  <c r="T113" i="3" s="1"/>
  <c r="Q113" i="3"/>
  <c r="R108" i="3"/>
  <c r="T108" i="3" s="1"/>
  <c r="Q108" i="3"/>
  <c r="R112" i="3"/>
  <c r="T112" i="3" s="1"/>
  <c r="Q112" i="3"/>
  <c r="R103" i="3"/>
  <c r="T103" i="3" s="1"/>
  <c r="Q103" i="3"/>
  <c r="R102" i="3"/>
  <c r="T102" i="3" s="1"/>
  <c r="Q102" i="3"/>
  <c r="R104" i="3"/>
  <c r="T104" i="3" s="1"/>
  <c r="Q104" i="3"/>
  <c r="R105" i="3"/>
  <c r="T105" i="3" s="1"/>
  <c r="Q105" i="3"/>
  <c r="R106" i="3"/>
  <c r="T106" i="3" s="1"/>
  <c r="Q106" i="3"/>
  <c r="R101" i="3"/>
  <c r="T101" i="3" s="1"/>
  <c r="Q101" i="3"/>
  <c r="R100" i="3"/>
  <c r="T100" i="3" s="1"/>
  <c r="Q100" i="3"/>
  <c r="R99" i="3"/>
  <c r="T99" i="3" s="1"/>
  <c r="Q99" i="3"/>
  <c r="R97" i="3"/>
  <c r="T97" i="3" s="1"/>
  <c r="Q97" i="3"/>
  <c r="R96" i="3"/>
  <c r="T96" i="3" s="1"/>
  <c r="Q96" i="3"/>
  <c r="R98" i="3"/>
  <c r="T98" i="3" s="1"/>
  <c r="Q98" i="3"/>
  <c r="R93" i="3"/>
  <c r="T93" i="3" s="1"/>
  <c r="Q93" i="3"/>
  <c r="R90" i="3"/>
  <c r="T90" i="3" s="1"/>
  <c r="Q90" i="3"/>
  <c r="R92" i="3"/>
  <c r="T92" i="3" s="1"/>
  <c r="Q92" i="3"/>
  <c r="R95" i="3"/>
  <c r="T95" i="3" s="1"/>
  <c r="Q95" i="3"/>
  <c r="R94" i="3"/>
  <c r="T94" i="3" s="1"/>
  <c r="Q94" i="3"/>
  <c r="R91" i="3"/>
  <c r="T91" i="3" s="1"/>
  <c r="Q91" i="3"/>
  <c r="R89" i="3"/>
  <c r="T89" i="3" s="1"/>
  <c r="Q89" i="3"/>
  <c r="R85" i="3"/>
  <c r="T85" i="3" s="1"/>
  <c r="Q85" i="3"/>
  <c r="R87" i="3"/>
  <c r="T87" i="3" s="1"/>
  <c r="Q87" i="3"/>
  <c r="R86" i="3"/>
  <c r="T86" i="3" s="1"/>
  <c r="Q86" i="3"/>
  <c r="R88" i="3"/>
  <c r="T88" i="3" s="1"/>
  <c r="Q88" i="3"/>
  <c r="R78" i="3"/>
  <c r="T78" i="3" s="1"/>
  <c r="Q78" i="3"/>
  <c r="R84" i="3"/>
  <c r="T84" i="3" s="1"/>
  <c r="Q84" i="3"/>
  <c r="R82" i="3"/>
  <c r="T82" i="3" s="1"/>
  <c r="Q82" i="3"/>
  <c r="R83" i="3"/>
  <c r="T83" i="3" s="1"/>
  <c r="Q83" i="3"/>
  <c r="R79" i="3"/>
  <c r="T79" i="3" s="1"/>
  <c r="Q79" i="3"/>
  <c r="R81" i="3"/>
  <c r="T81" i="3" s="1"/>
  <c r="Q81" i="3"/>
  <c r="R80" i="3"/>
  <c r="T80" i="3" s="1"/>
  <c r="Q80" i="3"/>
  <c r="R77" i="3"/>
  <c r="T77" i="3" s="1"/>
  <c r="Q77" i="3"/>
  <c r="R76" i="3"/>
  <c r="T76" i="3" s="1"/>
  <c r="Q76" i="3"/>
  <c r="R71" i="3"/>
  <c r="T71" i="3" s="1"/>
  <c r="Q71" i="3"/>
  <c r="R72" i="3"/>
  <c r="T72" i="3" s="1"/>
  <c r="Q72" i="3"/>
  <c r="R75" i="3"/>
  <c r="T75" i="3" s="1"/>
  <c r="Q75" i="3"/>
  <c r="R74" i="3"/>
  <c r="T74" i="3" s="1"/>
  <c r="Q74" i="3"/>
  <c r="R73" i="3"/>
  <c r="T73" i="3" s="1"/>
  <c r="Q73" i="3"/>
  <c r="R68" i="3"/>
  <c r="T68" i="3" s="1"/>
  <c r="Q68" i="3"/>
  <c r="R70" i="3"/>
  <c r="T70" i="3" s="1"/>
  <c r="Q70" i="3"/>
  <c r="R69" i="3"/>
  <c r="T69" i="3" s="1"/>
  <c r="Q69" i="3"/>
  <c r="R67" i="3"/>
  <c r="T67" i="3" s="1"/>
  <c r="Q67" i="3"/>
  <c r="R65" i="3"/>
  <c r="T65" i="3" s="1"/>
  <c r="Q65" i="3"/>
  <c r="R66" i="3"/>
  <c r="T66" i="3" s="1"/>
  <c r="Q66" i="3"/>
  <c r="R64" i="3"/>
  <c r="T64" i="3" s="1"/>
  <c r="Q64" i="3"/>
  <c r="R63" i="3"/>
  <c r="T63" i="3" s="1"/>
  <c r="Q63" i="3"/>
  <c r="R62" i="3"/>
  <c r="T62" i="3" s="1"/>
  <c r="Q62" i="3"/>
  <c r="R61" i="3"/>
  <c r="T61" i="3" s="1"/>
  <c r="Q61" i="3"/>
  <c r="R58" i="3"/>
  <c r="T58" i="3" s="1"/>
  <c r="Q58" i="3"/>
  <c r="R57" i="3"/>
  <c r="T57" i="3" s="1"/>
  <c r="Q57" i="3"/>
  <c r="R59" i="3"/>
  <c r="T59" i="3" s="1"/>
  <c r="Q59" i="3"/>
  <c r="R60" i="3"/>
  <c r="T60" i="3" s="1"/>
  <c r="Q60" i="3"/>
  <c r="R53" i="3"/>
  <c r="T53" i="3" s="1"/>
  <c r="Q53" i="3"/>
  <c r="R56" i="3"/>
  <c r="T56" i="3" s="1"/>
  <c r="Q56" i="3"/>
  <c r="R55" i="3"/>
  <c r="T55" i="3" s="1"/>
  <c r="Q55" i="3"/>
  <c r="R54" i="3"/>
  <c r="T54" i="3" s="1"/>
  <c r="Q54" i="3"/>
  <c r="R45" i="3"/>
  <c r="T45" i="3" s="1"/>
  <c r="Q45" i="3"/>
  <c r="R52" i="3"/>
  <c r="T52" i="3" s="1"/>
  <c r="Q52" i="3"/>
  <c r="R49" i="3"/>
  <c r="T49" i="3" s="1"/>
  <c r="Q49" i="3"/>
  <c r="R48" i="3"/>
  <c r="T48" i="3" s="1"/>
  <c r="Q48" i="3"/>
  <c r="R46" i="3"/>
  <c r="T46" i="3" s="1"/>
  <c r="Q46" i="3"/>
  <c r="R44" i="3"/>
  <c r="T44" i="3" s="1"/>
  <c r="Q44" i="3"/>
  <c r="R47" i="3"/>
  <c r="T47" i="3" s="1"/>
  <c r="Q47" i="3"/>
  <c r="R51" i="3"/>
  <c r="T51" i="3" s="1"/>
  <c r="Q51" i="3"/>
  <c r="R50" i="3"/>
  <c r="T50" i="3" s="1"/>
  <c r="Q50" i="3"/>
  <c r="R43" i="3"/>
  <c r="T43" i="3" s="1"/>
  <c r="Q43" i="3"/>
  <c r="R42" i="3"/>
  <c r="T42" i="3" s="1"/>
  <c r="Q42" i="3"/>
  <c r="R41" i="3"/>
  <c r="T41" i="3" s="1"/>
  <c r="Q41" i="3"/>
  <c r="R38" i="3"/>
  <c r="T38" i="3" s="1"/>
  <c r="Q38" i="3"/>
  <c r="R39" i="3"/>
  <c r="T39" i="3" s="1"/>
  <c r="Q39" i="3"/>
  <c r="R40" i="3"/>
  <c r="T40" i="3" s="1"/>
  <c r="Q40" i="3"/>
  <c r="R37" i="3"/>
  <c r="T37" i="3" s="1"/>
  <c r="Q37" i="3"/>
  <c r="R35" i="3"/>
  <c r="T35" i="3" s="1"/>
  <c r="Q35" i="3"/>
  <c r="R34" i="3"/>
  <c r="T34" i="3" s="1"/>
  <c r="Q34" i="3"/>
  <c r="R32" i="3"/>
  <c r="T32" i="3" s="1"/>
  <c r="Q32" i="3"/>
  <c r="R33" i="3"/>
  <c r="T33" i="3" s="1"/>
  <c r="Q33" i="3"/>
  <c r="R36" i="3"/>
  <c r="T36" i="3" s="1"/>
  <c r="Q36" i="3"/>
  <c r="R29" i="3"/>
  <c r="T29" i="3" s="1"/>
  <c r="Q29" i="3"/>
  <c r="R30" i="3"/>
  <c r="T30" i="3" s="1"/>
  <c r="Q30" i="3"/>
  <c r="R31" i="3"/>
  <c r="T31" i="3" s="1"/>
  <c r="Q31" i="3"/>
  <c r="R28" i="3"/>
  <c r="T28" i="3" s="1"/>
  <c r="Q28" i="3"/>
  <c r="R27" i="3"/>
  <c r="T27" i="3" s="1"/>
  <c r="Q27" i="3"/>
  <c r="R26" i="3"/>
  <c r="T26" i="3" s="1"/>
  <c r="Q26" i="3"/>
  <c r="R9" i="3"/>
  <c r="T9" i="3" s="1"/>
  <c r="Q9" i="3"/>
  <c r="R8" i="3"/>
  <c r="T8" i="3" s="1"/>
  <c r="Q8" i="3"/>
  <c r="R7" i="3"/>
  <c r="T7" i="3" s="1"/>
  <c r="Q7" i="3"/>
  <c r="R14" i="3"/>
  <c r="T14" i="3" s="1"/>
  <c r="Q14" i="3"/>
  <c r="R13" i="3"/>
  <c r="T13" i="3" s="1"/>
  <c r="Q13" i="3"/>
  <c r="R12" i="3"/>
  <c r="T12" i="3" s="1"/>
  <c r="Q12" i="3"/>
  <c r="R18" i="3"/>
  <c r="T18" i="3" s="1"/>
  <c r="Q18" i="3"/>
  <c r="R21" i="3"/>
  <c r="T21" i="3" s="1"/>
  <c r="Q21" i="3"/>
  <c r="R19" i="3"/>
  <c r="T19" i="3" s="1"/>
  <c r="Q19" i="3"/>
  <c r="R23" i="3"/>
  <c r="T23" i="3" s="1"/>
  <c r="Q23" i="3"/>
  <c r="R22" i="3"/>
  <c r="T22" i="3" s="1"/>
  <c r="Q22" i="3"/>
  <c r="R24" i="3"/>
  <c r="T24" i="3" s="1"/>
  <c r="Q24" i="3"/>
  <c r="R4" i="3"/>
  <c r="T4" i="3" s="1"/>
  <c r="Q4" i="3"/>
  <c r="R6" i="3"/>
  <c r="T6" i="3" s="1"/>
  <c r="Q6" i="3"/>
  <c r="R3" i="3"/>
  <c r="T3" i="3" s="1"/>
  <c r="Q3" i="3"/>
  <c r="R5" i="3"/>
  <c r="T5" i="3" s="1"/>
  <c r="Q5" i="3"/>
  <c r="R11" i="3"/>
  <c r="T11" i="3" s="1"/>
  <c r="Q11" i="3"/>
  <c r="R10" i="3"/>
  <c r="T10" i="3" s="1"/>
  <c r="Q10" i="3"/>
  <c r="R17" i="3"/>
  <c r="T17" i="3" s="1"/>
  <c r="Q17" i="3"/>
  <c r="R16" i="3"/>
  <c r="T16" i="3" s="1"/>
  <c r="Q16" i="3"/>
  <c r="R15" i="3"/>
  <c r="T15" i="3" s="1"/>
  <c r="Q15" i="3"/>
  <c r="R20" i="3"/>
  <c r="T20" i="3" s="1"/>
  <c r="Q20" i="3"/>
  <c r="R25" i="3"/>
  <c r="T25" i="3" s="1"/>
  <c r="Q25" i="3"/>
  <c r="X554" i="3" l="1"/>
  <c r="X626" i="3"/>
  <c r="X624" i="3"/>
  <c r="X602" i="3"/>
  <c r="X575" i="3"/>
  <c r="X569" i="3"/>
  <c r="X556" i="3"/>
  <c r="X550" i="3"/>
  <c r="X610" i="3"/>
  <c r="X595" i="3"/>
  <c r="X581" i="3"/>
  <c r="X578" i="3"/>
  <c r="X585" i="3"/>
  <c r="Z403" i="3"/>
  <c r="X403" i="3"/>
  <c r="AB403" i="3"/>
  <c r="AB573" i="3"/>
  <c r="X573" i="3"/>
  <c r="AB604" i="3"/>
  <c r="X604" i="3"/>
  <c r="AB590" i="3"/>
  <c r="X590" i="3"/>
  <c r="AB615" i="3"/>
  <c r="X615" i="3"/>
  <c r="AB611" i="3"/>
  <c r="X611" i="3"/>
  <c r="AB582" i="3"/>
  <c r="X582" i="3"/>
  <c r="AB570" i="3"/>
  <c r="X570" i="3"/>
  <c r="AB566" i="3"/>
  <c r="X566" i="3"/>
  <c r="AB563" i="3"/>
  <c r="X563" i="3"/>
  <c r="AB625" i="3"/>
  <c r="X625" i="3"/>
  <c r="AB619" i="3"/>
  <c r="X619" i="3"/>
  <c r="AB616" i="3"/>
  <c r="X616" i="3"/>
  <c r="AB584" i="3"/>
  <c r="X584" i="3"/>
  <c r="AB580" i="3"/>
  <c r="X580" i="3"/>
  <c r="AB561" i="3"/>
  <c r="X561" i="3"/>
  <c r="AB622" i="3"/>
  <c r="X622" i="3"/>
  <c r="AB596" i="3"/>
  <c r="X596" i="3"/>
  <c r="AB567" i="3"/>
  <c r="X567" i="3"/>
  <c r="AB574" i="3"/>
  <c r="X574" i="3"/>
  <c r="AB562" i="3"/>
  <c r="X562" i="3"/>
  <c r="AB558" i="3"/>
  <c r="X558" i="3"/>
  <c r="AB605" i="3"/>
  <c r="X605" i="3"/>
  <c r="AB583" i="3"/>
  <c r="X583" i="3"/>
  <c r="AB579" i="3"/>
  <c r="X579" i="3"/>
  <c r="AB576" i="3"/>
  <c r="X576" i="3"/>
  <c r="Z572" i="3"/>
  <c r="AB572" i="3"/>
  <c r="Z564" i="3"/>
  <c r="AB564" i="3"/>
  <c r="Z557" i="3"/>
  <c r="AB557" i="3"/>
  <c r="Z623" i="3"/>
  <c r="AB623" i="3"/>
  <c r="Z601" i="3"/>
  <c r="AB601" i="3"/>
  <c r="Z586" i="3"/>
  <c r="AB586" i="3"/>
  <c r="Z559" i="3"/>
  <c r="AB559" i="3"/>
  <c r="Z555" i="3"/>
  <c r="AB555" i="3"/>
  <c r="Z603" i="3"/>
  <c r="AB603" i="3"/>
  <c r="Z595" i="3"/>
  <c r="AB595" i="3"/>
  <c r="Z571" i="3"/>
  <c r="AB571" i="3"/>
  <c r="Z568" i="3"/>
  <c r="AB568" i="3"/>
  <c r="Z554" i="3"/>
  <c r="AB554" i="3"/>
  <c r="Z624" i="3"/>
  <c r="AB624" i="3"/>
  <c r="Z621" i="3"/>
  <c r="AB621" i="3"/>
  <c r="Z618" i="3"/>
  <c r="AB618" i="3"/>
  <c r="Z602" i="3"/>
  <c r="AB602" i="3"/>
  <c r="Z594" i="3"/>
  <c r="AB594" i="3"/>
  <c r="Z560" i="3"/>
  <c r="AB560" i="3"/>
  <c r="Z626" i="3"/>
  <c r="AB626" i="3"/>
  <c r="Z609" i="3"/>
  <c r="AB609" i="3"/>
  <c r="Z575" i="3"/>
  <c r="AB575" i="3"/>
  <c r="Z551" i="3"/>
  <c r="AB551" i="3"/>
  <c r="Z610" i="3"/>
  <c r="AB610" i="3"/>
  <c r="Z577" i="3"/>
  <c r="AB577" i="3"/>
  <c r="Z569" i="3"/>
  <c r="AB569" i="3"/>
  <c r="Z565" i="3"/>
  <c r="AB565" i="3"/>
  <c r="Z556" i="3"/>
  <c r="AB556" i="3"/>
  <c r="Z550" i="3"/>
  <c r="AB550" i="3"/>
  <c r="Z620" i="3"/>
  <c r="AB620" i="3"/>
  <c r="Z617" i="3"/>
  <c r="AB617" i="3"/>
  <c r="Z581" i="3"/>
  <c r="AB581" i="3"/>
  <c r="Z578" i="3"/>
  <c r="AB578" i="3"/>
  <c r="Z585" i="3"/>
  <c r="AB585" i="3"/>
  <c r="S567" i="3"/>
  <c r="AC567" i="3" s="1"/>
  <c r="Z567" i="3"/>
  <c r="S615" i="3"/>
  <c r="AC615" i="3" s="1"/>
  <c r="Z615" i="3"/>
  <c r="S611" i="3"/>
  <c r="AC611" i="3" s="1"/>
  <c r="Z611" i="3"/>
  <c r="S582" i="3"/>
  <c r="AC582" i="3" s="1"/>
  <c r="Z582" i="3"/>
  <c r="U570" i="3"/>
  <c r="Z570" i="3"/>
  <c r="S566" i="3"/>
  <c r="AC566" i="3" s="1"/>
  <c r="Z566" i="3"/>
  <c r="S563" i="3"/>
  <c r="AC563" i="3" s="1"/>
  <c r="Z563" i="3"/>
  <c r="S625" i="3"/>
  <c r="AC625" i="3" s="1"/>
  <c r="Z625" i="3"/>
  <c r="U619" i="3"/>
  <c r="Z619" i="3"/>
  <c r="S616" i="3"/>
  <c r="AC616" i="3" s="1"/>
  <c r="Z616" i="3"/>
  <c r="S584" i="3"/>
  <c r="AC584" i="3" s="1"/>
  <c r="Z584" i="3"/>
  <c r="U580" i="3"/>
  <c r="Z580" i="3"/>
  <c r="S574" i="3"/>
  <c r="AC574" i="3" s="1"/>
  <c r="Z574" i="3"/>
  <c r="S562" i="3"/>
  <c r="AC562" i="3" s="1"/>
  <c r="Z562" i="3"/>
  <c r="S558" i="3"/>
  <c r="AC558" i="3" s="1"/>
  <c r="Z558" i="3"/>
  <c r="S605" i="3"/>
  <c r="AC605" i="3" s="1"/>
  <c r="Z605" i="3"/>
  <c r="U583" i="3"/>
  <c r="Z583" i="3"/>
  <c r="S579" i="3"/>
  <c r="AC579" i="3" s="1"/>
  <c r="Z579" i="3"/>
  <c r="U576" i="3"/>
  <c r="Z576" i="3"/>
  <c r="S573" i="3"/>
  <c r="AC573" i="3" s="1"/>
  <c r="Z573" i="3"/>
  <c r="S561" i="3"/>
  <c r="AC561" i="3" s="1"/>
  <c r="Z561" i="3"/>
  <c r="U622" i="3"/>
  <c r="Z622" i="3"/>
  <c r="S604" i="3"/>
  <c r="AC604" i="3" s="1"/>
  <c r="Z604" i="3"/>
  <c r="S596" i="3"/>
  <c r="AC596" i="3" s="1"/>
  <c r="Z596" i="3"/>
  <c r="S590" i="3"/>
  <c r="AC590" i="3" s="1"/>
  <c r="Z590" i="3"/>
  <c r="S572" i="3"/>
  <c r="AC572" i="3" s="1"/>
  <c r="L572" i="3"/>
  <c r="S564" i="3"/>
  <c r="AC564" i="3" s="1"/>
  <c r="L564" i="3"/>
  <c r="S557" i="3"/>
  <c r="AC557" i="3" s="1"/>
  <c r="L557" i="3"/>
  <c r="U623" i="3"/>
  <c r="L623" i="3"/>
  <c r="S609" i="3"/>
  <c r="AC609" i="3" s="1"/>
  <c r="L609" i="3"/>
  <c r="S601" i="3"/>
  <c r="AC601" i="3" s="1"/>
  <c r="L601" i="3"/>
  <c r="S575" i="3"/>
  <c r="AC575" i="3" s="1"/>
  <c r="L575" i="3"/>
  <c r="S551" i="3"/>
  <c r="AC551" i="3" s="1"/>
  <c r="L551" i="3"/>
  <c r="S559" i="3"/>
  <c r="AC559" i="3" s="1"/>
  <c r="L559" i="3"/>
  <c r="S555" i="3"/>
  <c r="AC555" i="3" s="1"/>
  <c r="L555" i="3"/>
  <c r="S610" i="3"/>
  <c r="AC610" i="3" s="1"/>
  <c r="L610" i="3"/>
  <c r="S603" i="3"/>
  <c r="AC603" i="3" s="1"/>
  <c r="L603" i="3"/>
  <c r="S595" i="3"/>
  <c r="AC595" i="3" s="1"/>
  <c r="L595" i="3"/>
  <c r="S577" i="3"/>
  <c r="AC577" i="3" s="1"/>
  <c r="L577" i="3"/>
  <c r="S571" i="3"/>
  <c r="AC571" i="3" s="1"/>
  <c r="L571" i="3"/>
  <c r="S568" i="3"/>
  <c r="AC568" i="3" s="1"/>
  <c r="L568" i="3"/>
  <c r="S554" i="3"/>
  <c r="AC554" i="3" s="1"/>
  <c r="L554" i="3"/>
  <c r="S624" i="3"/>
  <c r="AC624" i="3" s="1"/>
  <c r="L624" i="3"/>
  <c r="S621" i="3"/>
  <c r="AC621" i="3" s="1"/>
  <c r="L621" i="3"/>
  <c r="S618" i="3"/>
  <c r="AC618" i="3" s="1"/>
  <c r="L618" i="3"/>
  <c r="S602" i="3"/>
  <c r="AC602" i="3" s="1"/>
  <c r="L602" i="3"/>
  <c r="S594" i="3"/>
  <c r="AC594" i="3" s="1"/>
  <c r="L594" i="3"/>
  <c r="S560" i="3"/>
  <c r="AC560" i="3" s="1"/>
  <c r="L560" i="3"/>
  <c r="S626" i="3"/>
  <c r="AC626" i="3" s="1"/>
  <c r="L626" i="3"/>
  <c r="S586" i="3"/>
  <c r="AC586" i="3" s="1"/>
  <c r="L586" i="3"/>
  <c r="S569" i="3"/>
  <c r="AC569" i="3" s="1"/>
  <c r="L569" i="3"/>
  <c r="S565" i="3"/>
  <c r="AC565" i="3" s="1"/>
  <c r="L565" i="3"/>
  <c r="S556" i="3"/>
  <c r="AC556" i="3" s="1"/>
  <c r="L556" i="3"/>
  <c r="S550" i="3"/>
  <c r="AC550" i="3" s="1"/>
  <c r="L550" i="3"/>
  <c r="S620" i="3"/>
  <c r="AC620" i="3" s="1"/>
  <c r="L620" i="3"/>
  <c r="S617" i="3"/>
  <c r="AC617" i="3" s="1"/>
  <c r="L617" i="3"/>
  <c r="S581" i="3"/>
  <c r="AC581" i="3" s="1"/>
  <c r="L581" i="3"/>
  <c r="S578" i="3"/>
  <c r="AC578" i="3" s="1"/>
  <c r="L578" i="3"/>
  <c r="S585" i="3"/>
  <c r="AC585" i="3" s="1"/>
  <c r="L585" i="3"/>
  <c r="U403" i="3"/>
  <c r="S403" i="3"/>
  <c r="U574" i="3"/>
  <c r="U571" i="3"/>
  <c r="U568" i="3"/>
  <c r="U562" i="3"/>
  <c r="U558" i="3"/>
  <c r="U554" i="3"/>
  <c r="U624" i="3"/>
  <c r="U621" i="3"/>
  <c r="U618" i="3"/>
  <c r="U605" i="3"/>
  <c r="U602" i="3"/>
  <c r="U594" i="3"/>
  <c r="U579" i="3"/>
  <c r="U573" i="3"/>
  <c r="U569" i="3"/>
  <c r="U565" i="3"/>
  <c r="U561" i="3"/>
  <c r="U556" i="3"/>
  <c r="U620" i="3"/>
  <c r="U617" i="3"/>
  <c r="U604" i="3"/>
  <c r="U596" i="3"/>
  <c r="U590" i="3"/>
  <c r="U581" i="3"/>
  <c r="U578" i="3"/>
  <c r="U572" i="3"/>
  <c r="U567" i="3"/>
  <c r="U564" i="3"/>
  <c r="U560" i="3"/>
  <c r="U557" i="3"/>
  <c r="U626" i="3"/>
  <c r="U615" i="3"/>
  <c r="U611" i="3"/>
  <c r="U609" i="3"/>
  <c r="U601" i="3"/>
  <c r="U582" i="3"/>
  <c r="U575" i="3"/>
  <c r="U551" i="3"/>
  <c r="U566" i="3"/>
  <c r="U563" i="3"/>
  <c r="U559" i="3"/>
  <c r="U555" i="3"/>
  <c r="U625" i="3"/>
  <c r="U616" i="3"/>
  <c r="U610" i="3"/>
  <c r="U603" i="3"/>
  <c r="U595" i="3"/>
  <c r="U584" i="3"/>
  <c r="U577" i="3"/>
  <c r="U585" i="3"/>
  <c r="U586" i="3"/>
  <c r="U550" i="3"/>
  <c r="H1" i="3"/>
  <c r="H634" i="1"/>
  <c r="H633" i="1"/>
  <c r="H632" i="1"/>
  <c r="H631" i="1"/>
  <c r="H630" i="1"/>
  <c r="X1" i="3" l="1"/>
  <c r="AB1" i="3"/>
  <c r="AC403" i="3"/>
  <c r="AC1" i="3" s="1"/>
  <c r="Z1" i="3"/>
  <c r="S1" i="3"/>
  <c r="U1" i="3"/>
  <c r="H629" i="1"/>
  <c r="H628" i="1"/>
  <c r="H618" i="1" l="1"/>
  <c r="H619" i="1"/>
  <c r="H1" i="1" s="1"/>
  <c r="H620" i="1"/>
  <c r="H621" i="1"/>
  <c r="H622" i="1"/>
  <c r="H623" i="1"/>
  <c r="H624" i="1"/>
  <c r="H625" i="1"/>
  <c r="H626" i="1"/>
  <c r="H627" i="1"/>
  <c r="H617" i="1"/>
  <c r="H398" i="1" l="1"/>
</calcChain>
</file>

<file path=xl/sharedStrings.xml><?xml version="1.0" encoding="utf-8"?>
<sst xmlns="http://schemas.openxmlformats.org/spreadsheetml/2006/main" count="10834" uniqueCount="864">
  <si>
    <t>Fournisseur</t>
  </si>
  <si>
    <t>Date recpt°</t>
  </si>
  <si>
    <t>N° ticket</t>
  </si>
  <si>
    <t>Poids net (t)</t>
  </si>
  <si>
    <t>Commune</t>
  </si>
  <si>
    <t>Département</t>
  </si>
  <si>
    <t>Certifié</t>
  </si>
  <si>
    <t>Statut</t>
  </si>
  <si>
    <t>Transporteur</t>
  </si>
  <si>
    <t>Heure entrée</t>
  </si>
  <si>
    <t>Heure sortie</t>
  </si>
  <si>
    <t>SPINELLI</t>
  </si>
  <si>
    <t>BH</t>
  </si>
  <si>
    <t>LE MUY</t>
  </si>
  <si>
    <t>ONF</t>
  </si>
  <si>
    <t>CANJUERS</t>
  </si>
  <si>
    <t>GCF</t>
  </si>
  <si>
    <t>TK-229749</t>
  </si>
  <si>
    <t>TK-229748</t>
  </si>
  <si>
    <t>TK-229746</t>
  </si>
  <si>
    <t>TK-229753</t>
  </si>
  <si>
    <t>TK-229747</t>
  </si>
  <si>
    <t>TK-229745</t>
  </si>
  <si>
    <t>TK-229751</t>
  </si>
  <si>
    <t>TK-229750</t>
  </si>
  <si>
    <t>TK-229724</t>
  </si>
  <si>
    <t>CLANS FD</t>
  </si>
  <si>
    <t>TK-229740</t>
  </si>
  <si>
    <t>LA TOUR/TINNEE</t>
  </si>
  <si>
    <t>TK-229732</t>
  </si>
  <si>
    <t>TK-229731</t>
  </si>
  <si>
    <t>SIGNES</t>
  </si>
  <si>
    <t>TK-229736</t>
  </si>
  <si>
    <t>TK-229730</t>
  </si>
  <si>
    <t>MEYRARGUES</t>
  </si>
  <si>
    <t>TK-229729</t>
  </si>
  <si>
    <t>TK-229727</t>
  </si>
  <si>
    <t>EVENOS</t>
  </si>
  <si>
    <t>PAS D'ECHANTILLONS</t>
  </si>
  <si>
    <t>TK-229726</t>
  </si>
  <si>
    <t>TK-229734</t>
  </si>
  <si>
    <t>18/06/2015/002/FM</t>
  </si>
  <si>
    <t>19/06/2015/004/FM</t>
  </si>
  <si>
    <t>19/06/2015/002/FM</t>
  </si>
  <si>
    <t>19/06/2015/001/FM</t>
  </si>
  <si>
    <t>19/06/2015/003/FM</t>
  </si>
  <si>
    <t>BILLAUD</t>
  </si>
  <si>
    <t>22/06/2015/001/ST</t>
  </si>
  <si>
    <t>MIRAMAS</t>
  </si>
  <si>
    <t>22/06/2015/002/ST</t>
  </si>
  <si>
    <t>23/06/2015/002/ST</t>
  </si>
  <si>
    <t>BELVEDERE</t>
  </si>
  <si>
    <t>24/06/2015/001/ST</t>
  </si>
  <si>
    <t>23/06/2015/001/ST</t>
  </si>
  <si>
    <t>23/06/2015/003/ST</t>
  </si>
  <si>
    <t>23/06/2015/004/ST</t>
  </si>
  <si>
    <t>24/06/2015/002/ST</t>
  </si>
  <si>
    <t>SAORGE</t>
  </si>
  <si>
    <t>24/06/2015/003/ST</t>
  </si>
  <si>
    <t>24/06/2015/004/ST</t>
  </si>
  <si>
    <t>CAZAN</t>
  </si>
  <si>
    <t>24/06/2015/005/ST</t>
  </si>
  <si>
    <t>25/06/2015/003/ST</t>
  </si>
  <si>
    <t>BANON</t>
  </si>
  <si>
    <t>25/06/2015/001/ST</t>
  </si>
  <si>
    <t>25/06/2015/002/ST</t>
  </si>
  <si>
    <t>25/06/2015/004/ST</t>
  </si>
  <si>
    <t>26/06/2015/002/ST</t>
  </si>
  <si>
    <t>26/06/2015/001/ST</t>
  </si>
  <si>
    <t>GIGEAN</t>
  </si>
  <si>
    <t>29/06/2015/009/ST</t>
  </si>
  <si>
    <t>29/06/2015/007/ST</t>
  </si>
  <si>
    <t>29/06/2015/006/ST</t>
  </si>
  <si>
    <t>MACAGNO</t>
  </si>
  <si>
    <t>29/06/2015/005/ST</t>
  </si>
  <si>
    <t>LE PUY STE REPARADE</t>
  </si>
  <si>
    <t>29/06/2015/004/ST</t>
  </si>
  <si>
    <t>DONNADIEU</t>
  </si>
  <si>
    <t>29/06/2015/003/ST</t>
  </si>
  <si>
    <t>DOMAZAN</t>
  </si>
  <si>
    <t>29/06/2015/001/ST</t>
  </si>
  <si>
    <t>29/06/2015/002/ST</t>
  </si>
  <si>
    <t>17/06/2015/001/FM</t>
  </si>
  <si>
    <t>17/06/2015/004/FM</t>
  </si>
  <si>
    <t>16/06/2015/005/FM</t>
  </si>
  <si>
    <t>16/06/2015/006/FM</t>
  </si>
  <si>
    <t>16/06/2015/001/FM</t>
  </si>
  <si>
    <t>15/06/2015/003/FM</t>
  </si>
  <si>
    <t>16/06/2015/002/FM</t>
  </si>
  <si>
    <t>15/06/2015/002/FM</t>
  </si>
  <si>
    <t>18/06/2015/001/FM</t>
  </si>
  <si>
    <t>17/06/2015/003/FM</t>
  </si>
  <si>
    <t>16/06/2015/003/FM</t>
  </si>
  <si>
    <t>16/06/2015/004/FM</t>
  </si>
  <si>
    <t>15/06/2015/004/FM</t>
  </si>
  <si>
    <t>15/06/2015/001/FM</t>
  </si>
  <si>
    <t>15/06/2015/005/FM</t>
  </si>
  <si>
    <t>30/06/2015/001/ST</t>
  </si>
  <si>
    <t>30/06/2015/002/ST</t>
  </si>
  <si>
    <t>30/06/2015/003/ST</t>
  </si>
  <si>
    <t>30/06/2015/004/ST</t>
  </si>
  <si>
    <t>29/06/2015/008/ST</t>
  </si>
  <si>
    <t>FPLG</t>
  </si>
  <si>
    <t>17/06/2015/002/FM</t>
  </si>
  <si>
    <t>26/06/2015/003/ST</t>
  </si>
  <si>
    <t>NON</t>
  </si>
  <si>
    <t>OUI</t>
  </si>
  <si>
    <t>Déchargement Sodi</t>
  </si>
  <si>
    <t>01/07/2015/003/ST</t>
  </si>
  <si>
    <t>ALLEMAGNE EN PROVENCE</t>
  </si>
  <si>
    <t>01/07/2015/004/ST</t>
  </si>
  <si>
    <t>02/07/2015/001/ST</t>
  </si>
  <si>
    <t>02/07/2015/002/ST</t>
  </si>
  <si>
    <t>02/07/2015/003/ST</t>
  </si>
  <si>
    <t>03/07/2015/001/ST</t>
  </si>
  <si>
    <t>LA BOLLENE VESUBIE</t>
  </si>
  <si>
    <t>01/07/2015/001/ST</t>
  </si>
  <si>
    <t>ST SATURNIN LES APT</t>
  </si>
  <si>
    <t>01/07/2015/002/ST</t>
  </si>
  <si>
    <t>03/07/2015/003/ST</t>
  </si>
  <si>
    <t>RAMAL</t>
  </si>
  <si>
    <t>03/07/2015/002/ST</t>
  </si>
  <si>
    <t>06/07/2015/001/ST</t>
  </si>
  <si>
    <t>CAPESTANG</t>
  </si>
  <si>
    <t>06/07/2015/002/ST</t>
  </si>
  <si>
    <t>06/07/2015/003/ST</t>
  </si>
  <si>
    <t>06/07/2015/004/ST</t>
  </si>
  <si>
    <t>07/07/2015/001/ST</t>
  </si>
  <si>
    <t>PUYRICARD</t>
  </si>
  <si>
    <t>07/07/2015/002/ST</t>
  </si>
  <si>
    <t>07/07/2015/003/ST</t>
  </si>
  <si>
    <t>FLASSAN</t>
  </si>
  <si>
    <t xml:space="preserve"> NON</t>
  </si>
  <si>
    <t>SYCO</t>
  </si>
  <si>
    <t>07/07/2015/004/ST</t>
  </si>
  <si>
    <t>LE PAL</t>
  </si>
  <si>
    <t>07/07/2015/005/ST</t>
  </si>
  <si>
    <t>08/07/2015/001/ST</t>
  </si>
  <si>
    <t>08/07/2015/002/ST</t>
  </si>
  <si>
    <t>SERANON</t>
  </si>
  <si>
    <t>07/07/2015/006/ST</t>
  </si>
  <si>
    <t>08/07/2015/003/ST</t>
  </si>
  <si>
    <t>08/07/2015/004/ST</t>
  </si>
  <si>
    <t>08/07/2015/005/ST</t>
  </si>
  <si>
    <t>08/07/2015/006/ST</t>
  </si>
  <si>
    <t>ENSUES LA REDONNE</t>
  </si>
  <si>
    <t>08/07/2015/007/ST</t>
  </si>
  <si>
    <t>08/07/2015/008/ST</t>
  </si>
  <si>
    <t>09/07/2015/001/ST</t>
  </si>
  <si>
    <t>TK-24500</t>
  </si>
  <si>
    <t>TK-23500</t>
  </si>
  <si>
    <t>09/07/2015/002/ST</t>
  </si>
  <si>
    <t>09/07/2015/003/ST</t>
  </si>
  <si>
    <t>09/07/2015/004/ST</t>
  </si>
  <si>
    <t>09/07/2015/005/ST</t>
  </si>
  <si>
    <t>10/07/2015/001/ST</t>
  </si>
  <si>
    <t>10/07/2015/002/ST</t>
  </si>
  <si>
    <t>LES DOHNES</t>
  </si>
  <si>
    <t>10/07/2015/003/ST</t>
  </si>
  <si>
    <t>AMPUS</t>
  </si>
  <si>
    <t>SOCIETE FORESTIERE</t>
  </si>
  <si>
    <t>BASTO</t>
  </si>
  <si>
    <t>10/07/2015/004/ST</t>
  </si>
  <si>
    <t xml:space="preserve">ROQUEFORT DE SAULT </t>
  </si>
  <si>
    <t>10/07/2015/005/ST</t>
  </si>
  <si>
    <t>RIEZ</t>
  </si>
  <si>
    <t>10/07/2015/006/ST</t>
  </si>
  <si>
    <t>7-8</t>
  </si>
  <si>
    <t>13-14</t>
  </si>
  <si>
    <t>9-10</t>
  </si>
  <si>
    <t>15-16</t>
  </si>
  <si>
    <t>11-12</t>
  </si>
  <si>
    <t>16-17</t>
  </si>
  <si>
    <t>10-11</t>
  </si>
  <si>
    <t>14-15</t>
  </si>
  <si>
    <t>12-13</t>
  </si>
  <si>
    <t>8-9</t>
  </si>
  <si>
    <t xml:space="preserve"> </t>
  </si>
  <si>
    <t>13/07/2015/001/ST</t>
  </si>
  <si>
    <t>13/07/2015/002/ST</t>
  </si>
  <si>
    <t>13/07/2015/003/ST</t>
  </si>
  <si>
    <t>15/07/2015/001/ST</t>
  </si>
  <si>
    <t>15/07/2015/002/ST</t>
  </si>
  <si>
    <t>15/07/2015/003/ST</t>
  </si>
  <si>
    <t>16/07/2015/001/ST</t>
  </si>
  <si>
    <t>16/07/2015/002/ST</t>
  </si>
  <si>
    <t>16/07/2015/003/ST</t>
  </si>
  <si>
    <t>ISTRES</t>
  </si>
  <si>
    <t>16/07/2015/004/ST</t>
  </si>
  <si>
    <t>16/07/2015/OO5/ST</t>
  </si>
  <si>
    <t>20/07/2015/001/ST</t>
  </si>
  <si>
    <t>20/07/2015/002/ST</t>
  </si>
  <si>
    <t>20/07/2015/003/ST</t>
  </si>
  <si>
    <t>20/07/2015/004/ST</t>
  </si>
  <si>
    <t>20/07/2015/005/ST</t>
  </si>
  <si>
    <t>20/07/2015/006/ST</t>
  </si>
  <si>
    <t>20/07/2015/007/ST</t>
  </si>
  <si>
    <t>21/07/2015/001/ST</t>
  </si>
  <si>
    <t>TRAVAUX ET ENVIRONNEMENT</t>
  </si>
  <si>
    <t>21/07/2015/002/ST</t>
  </si>
  <si>
    <t>LES MEES</t>
  </si>
  <si>
    <t>21/07/2015/003/ST</t>
  </si>
  <si>
    <t>LE SOULIE</t>
  </si>
  <si>
    <t>21/07/2015/004/ST</t>
  </si>
  <si>
    <t>21/07/2015/005/ST</t>
  </si>
  <si>
    <t>21/07/2015/006/ST</t>
  </si>
  <si>
    <t>21/07/2015/007/ST</t>
  </si>
  <si>
    <t>AIX LES MILLES</t>
  </si>
  <si>
    <t>21/07/2015/008/ST</t>
  </si>
  <si>
    <t>21/07/2015/009/ST</t>
  </si>
  <si>
    <t>21/07/2015/010/ST</t>
  </si>
  <si>
    <t>21/07/2015/011/ST</t>
  </si>
  <si>
    <t>21/07/2015/012/ST</t>
  </si>
  <si>
    <t>21/07/2015/013/ST</t>
  </si>
  <si>
    <t>21/07/2015/014/ST</t>
  </si>
  <si>
    <t>21/07/2015/015/ST</t>
  </si>
  <si>
    <t>22/07/2015/001/ST</t>
  </si>
  <si>
    <t>22/07/2015/002/ST</t>
  </si>
  <si>
    <t>22/07/2015/003/ST</t>
  </si>
  <si>
    <t>22/07/2015/004/ST</t>
  </si>
  <si>
    <t>22/07/2015/005/ST</t>
  </si>
  <si>
    <t>22/07/2015/006/ST</t>
  </si>
  <si>
    <t>22/07/2015/007/ST</t>
  </si>
  <si>
    <t>22/07/2015/009/st</t>
  </si>
  <si>
    <t>22/07/2015/010/st</t>
  </si>
  <si>
    <t>23/07/2015/001/ST</t>
  </si>
  <si>
    <t>23/07/2015/002/ST</t>
  </si>
  <si>
    <t>23/07/2015/003/ST</t>
  </si>
  <si>
    <t>23/07/2015/004/ST</t>
  </si>
  <si>
    <t>23/07/2015/005/ST</t>
  </si>
  <si>
    <t>LES FLOTTES</t>
  </si>
  <si>
    <t>23/07/2015/006/Sst</t>
  </si>
  <si>
    <t>23/07/2015/007/ST</t>
  </si>
  <si>
    <t>23/07/2015/008/ST</t>
  </si>
  <si>
    <t>23/07/2015/009/ST</t>
  </si>
  <si>
    <t>24/07/2015/001/ST</t>
  </si>
  <si>
    <t>24/07/2015/002/ST</t>
  </si>
  <si>
    <t>24/07/2015/003/ST</t>
  </si>
  <si>
    <t>24/07/2015/004/ST</t>
  </si>
  <si>
    <t>24/07/2015/005/ST</t>
  </si>
  <si>
    <t>24/07/2015/006/ST</t>
  </si>
  <si>
    <t>VAYSSE RODIER</t>
  </si>
  <si>
    <t>06:58</t>
  </si>
  <si>
    <t>07:41</t>
  </si>
  <si>
    <t>24/07/2015/007/ST</t>
  </si>
  <si>
    <t>24/07/2015/008/ST</t>
  </si>
  <si>
    <t>LA PENNE</t>
  </si>
  <si>
    <t>ST SERNIN</t>
  </si>
  <si>
    <t>07</t>
  </si>
  <si>
    <t>DOLZA</t>
  </si>
  <si>
    <t>27/07/2015/001/ST</t>
  </si>
  <si>
    <t>27/07/2015/002/ST</t>
  </si>
  <si>
    <t>GARDANNE</t>
  </si>
  <si>
    <t>27/07/2015/003/ST</t>
  </si>
  <si>
    <t>27/07/2015/004/ST</t>
  </si>
  <si>
    <t>27/07/2015/006/ST</t>
  </si>
  <si>
    <t>27/07/2015/005/ST</t>
  </si>
  <si>
    <t>27/07/2015/007/ST</t>
  </si>
  <si>
    <t>27/07/2015/008/ST</t>
  </si>
  <si>
    <t>27/07/2015/009/ST</t>
  </si>
  <si>
    <t>27/07/2015/010/ST</t>
  </si>
  <si>
    <t>27/07/2015/011/ST</t>
  </si>
  <si>
    <t>28/072015/001/ST</t>
  </si>
  <si>
    <t>28/07/2015/002/ST</t>
  </si>
  <si>
    <t>28/07/2015/003/ST</t>
  </si>
  <si>
    <t>28/07/2015/004/ST</t>
  </si>
  <si>
    <t>28/07/2015/005/ST</t>
  </si>
  <si>
    <t>28/07/2015/006/ST</t>
  </si>
  <si>
    <t>28/07/2015/007/ST</t>
  </si>
  <si>
    <t>28/07/2015/008/ST</t>
  </si>
  <si>
    <t>28/07/2015/009/ST</t>
  </si>
  <si>
    <t>28/07/2015/010/ST</t>
  </si>
  <si>
    <t>28/07/2015/011/ST</t>
  </si>
  <si>
    <t>28/07/2015/012/ST</t>
  </si>
  <si>
    <t>28/07/2015/013/ST</t>
  </si>
  <si>
    <t>28/07/2015/014/ST</t>
  </si>
  <si>
    <t>28/07/2015/015/ST</t>
  </si>
  <si>
    <t>28/07/2015/016/ST</t>
  </si>
  <si>
    <t>29/07/2015/001/ST</t>
  </si>
  <si>
    <t>29/07/2015/002/ST</t>
  </si>
  <si>
    <t>29/07/2015/003/ST</t>
  </si>
  <si>
    <t>29/07/2015/004/ST</t>
  </si>
  <si>
    <t>29/07/2015/005/ST</t>
  </si>
  <si>
    <t>29/07/2015/006/ST</t>
  </si>
  <si>
    <t>29/07/2015/007/ST</t>
  </si>
  <si>
    <t>29/07/2015/008/ST</t>
  </si>
  <si>
    <t>29/07/2015/009/ST</t>
  </si>
  <si>
    <t>29/07/2015/010/ST</t>
  </si>
  <si>
    <t>ST ANTONIN</t>
  </si>
  <si>
    <t>29/07/2015/011/ST</t>
  </si>
  <si>
    <t>29/07/2015/012/ST</t>
  </si>
  <si>
    <t>29/07/2015/013/ST</t>
  </si>
  <si>
    <t>18-19</t>
  </si>
  <si>
    <t>29/07/2015/014/ST</t>
  </si>
  <si>
    <t>19-20</t>
  </si>
  <si>
    <t>06:54</t>
  </si>
  <si>
    <t>30/07/2015/001/ST</t>
  </si>
  <si>
    <t>30/07/2015/002/ST</t>
  </si>
  <si>
    <t>30/07/2015/003/ST</t>
  </si>
  <si>
    <t>30/07/2015/004/ST</t>
  </si>
  <si>
    <t>LORGUES</t>
  </si>
  <si>
    <t>30/07/2015/005/ST</t>
  </si>
  <si>
    <t>30/07/2015/006/ST</t>
  </si>
  <si>
    <t>30/07/2015/007/ST</t>
  </si>
  <si>
    <t>31/07/2015/001/ST</t>
  </si>
  <si>
    <t>31/07/2015/002/ST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</si>
  <si>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</si>
  <si>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31/07/2015/003/ST</t>
  </si>
  <si>
    <t>03/08/2015/001/ST</t>
  </si>
  <si>
    <t>04/08/2015/001/ST</t>
  </si>
  <si>
    <t>04/08/2015/002/ST</t>
  </si>
  <si>
    <t>04/08/2015/003/ST</t>
  </si>
  <si>
    <t>04/08/2015/004/ST</t>
  </si>
  <si>
    <t>04/08/2015/005/ST</t>
  </si>
  <si>
    <t>05/08/2015/001/ST</t>
  </si>
  <si>
    <t>05/08/2015/002/ST</t>
  </si>
  <si>
    <t>05/08/2015/003/ST</t>
  </si>
  <si>
    <t>22/07/2015/008/ST</t>
  </si>
  <si>
    <t>05/08/2015/004/ST</t>
  </si>
  <si>
    <t>06/08/2015/001/ST</t>
  </si>
  <si>
    <t>06/08/2015/002/ST</t>
  </si>
  <si>
    <t>06/08/2015/003/ST</t>
  </si>
  <si>
    <t>06/08/2015/004/ST</t>
  </si>
  <si>
    <t>07/08/2015/001/ST</t>
  </si>
  <si>
    <t>07/08/2015/002/ST</t>
  </si>
  <si>
    <t>07/08/2015/003/ST</t>
  </si>
  <si>
    <t>10/08/2015/001/ST</t>
  </si>
  <si>
    <t>10/08/2015/002/ST</t>
  </si>
  <si>
    <t>10/08/2015/003/ST</t>
  </si>
  <si>
    <t>10/08/2015/004/ST</t>
  </si>
  <si>
    <t>10/08/2015/005/ST</t>
  </si>
  <si>
    <t>11/08/2015/001/ST</t>
  </si>
  <si>
    <t>11/08/2015/002/ST</t>
  </si>
  <si>
    <t>11/08/2015/003/ST</t>
  </si>
  <si>
    <t>11/08/2015/004/ST</t>
  </si>
  <si>
    <t>11/08/2015/005/ST</t>
  </si>
  <si>
    <t>12/08/2015/001/ST</t>
  </si>
  <si>
    <t>VERIGNON</t>
  </si>
  <si>
    <t>12/08/2015/002/ST</t>
  </si>
  <si>
    <t>12/08/2015/003/ST</t>
  </si>
  <si>
    <t>12/08/2015/004/ST</t>
  </si>
  <si>
    <t>13/08/2015/001/ST</t>
  </si>
  <si>
    <t>13/08/2015/002/ST</t>
  </si>
  <si>
    <t>13/08/2015/003/ST</t>
  </si>
  <si>
    <t>13/08/2015/004/ST</t>
  </si>
  <si>
    <t>13/08/2015/005/ST</t>
  </si>
  <si>
    <t>14/08/2015/001/ST</t>
  </si>
  <si>
    <t>14/08/2015/002/ST</t>
  </si>
  <si>
    <t>14/08/2015/003/ST</t>
  </si>
  <si>
    <t>VAQUIERES</t>
  </si>
  <si>
    <t>PAS DE CARTE</t>
  </si>
  <si>
    <t>17/08/2015/001/ST</t>
  </si>
  <si>
    <t>17/08/2015/002/ST</t>
  </si>
  <si>
    <t>17/08/2015/003/ST</t>
  </si>
  <si>
    <t>18/08/2015/001/ST</t>
  </si>
  <si>
    <t>JAVON</t>
  </si>
  <si>
    <t>18/08/2015/002/ST</t>
  </si>
  <si>
    <t>18/08/2015/003/ST</t>
  </si>
  <si>
    <t>18/08/2015/004/ST</t>
  </si>
  <si>
    <t>18/08/2015/005/ST</t>
  </si>
  <si>
    <t>19/08/2015/001/ST</t>
  </si>
  <si>
    <t>19/08/2015/002/ST</t>
  </si>
  <si>
    <t>19/08/2015/003/ST</t>
  </si>
  <si>
    <t>19/08/2015/004/ST</t>
  </si>
  <si>
    <t>19/08/2015/005/ST</t>
  </si>
  <si>
    <t>BOIS ENERGIE 48</t>
  </si>
  <si>
    <t>VIREBAYRE</t>
  </si>
  <si>
    <t>19/08/2015/006/ST</t>
  </si>
  <si>
    <t>CHANAC</t>
  </si>
  <si>
    <t>19/08/2015/007/ST</t>
  </si>
  <si>
    <t>19/08/2015/008/ST</t>
  </si>
  <si>
    <t>20/08/2015/001/ST</t>
  </si>
  <si>
    <t>20/08/2015/002/ST</t>
  </si>
  <si>
    <t>VEZIN</t>
  </si>
  <si>
    <t>20/08/2015/003/ST</t>
  </si>
  <si>
    <t>21/08/2015/001/ST</t>
  </si>
  <si>
    <t>RIEUTORT</t>
  </si>
  <si>
    <t>21/08/2015/002/ST</t>
  </si>
  <si>
    <t>21/08/2015/003/ST</t>
  </si>
  <si>
    <t>CHASTEL NOUVEL</t>
  </si>
  <si>
    <t>21/08/2015/004/ST</t>
  </si>
  <si>
    <t>LA ROQUE D'ANTHERON</t>
  </si>
  <si>
    <t>21/08/2015/005/ST</t>
  </si>
  <si>
    <t>21/08/2015/006/ST</t>
  </si>
  <si>
    <t>24/08/2015/001/ST</t>
  </si>
  <si>
    <t>24/08/2015/002/ST</t>
  </si>
  <si>
    <t>CEYRESTE</t>
  </si>
  <si>
    <t>24/08/2015/003/ST</t>
  </si>
  <si>
    <t>24/08/2015/004/ST</t>
  </si>
  <si>
    <t>24/08/2015/005/ST</t>
  </si>
  <si>
    <t>24/08/2015/006/ST</t>
  </si>
  <si>
    <t>25/08/2015/001/ST</t>
  </si>
  <si>
    <t>25/08/2015/002/ST</t>
  </si>
  <si>
    <t>25/08/2015/003/ST</t>
  </si>
  <si>
    <t>25/08/2015/004/ST</t>
  </si>
  <si>
    <t>25/08/2015/005/ST</t>
  </si>
  <si>
    <t>25/08/2015/006/ST</t>
  </si>
  <si>
    <t>LES BAUZES</t>
  </si>
  <si>
    <t>25/08/2015/007/ST</t>
  </si>
  <si>
    <t>26/08/2015/001/ST</t>
  </si>
  <si>
    <t>26/08/2015/002/ST</t>
  </si>
  <si>
    <t>26/08/2015/003/ST</t>
  </si>
  <si>
    <t>26/08/2015/004/ST</t>
  </si>
  <si>
    <t>26/08/2015/005/ST</t>
  </si>
  <si>
    <t>26/08/2015/006/ST</t>
  </si>
  <si>
    <t>26/08/2015/007/ST</t>
  </si>
  <si>
    <t>27/08/2015/001/ST</t>
  </si>
  <si>
    <t>27/08/2015/002/ST</t>
  </si>
  <si>
    <t>27/08/2015/003/ST</t>
  </si>
  <si>
    <t>27/08/2015/004/ST</t>
  </si>
  <si>
    <t>27/08/2015/005/ST</t>
  </si>
  <si>
    <t>27/08/2015/006/ST</t>
  </si>
  <si>
    <t>27/08/2015/007/ST</t>
  </si>
  <si>
    <t>27/08/2015/008/ST</t>
  </si>
  <si>
    <t xml:space="preserve"> RAMAL</t>
  </si>
  <si>
    <t>28/08/2015/001/ST</t>
  </si>
  <si>
    <t>28/08/2015/002/ST</t>
  </si>
  <si>
    <t>28/08/2015/003/ST</t>
  </si>
  <si>
    <t>28/08/2015/004/ST</t>
  </si>
  <si>
    <t>28/08/2015/005/ST</t>
  </si>
  <si>
    <t>28/08/2015/006/ST</t>
  </si>
  <si>
    <t>27/08/2015/009/ST</t>
  </si>
  <si>
    <t>28/08/2015/007/ST</t>
  </si>
  <si>
    <t>28/08/2015/009/ST</t>
  </si>
  <si>
    <t>28/08/2015/008/ST</t>
  </si>
  <si>
    <t>31/08/2015/001/ST</t>
  </si>
  <si>
    <t>31/08/2015/002/ST</t>
  </si>
  <si>
    <t>31/08/2015/003/ST</t>
  </si>
  <si>
    <t>AURIOL</t>
  </si>
  <si>
    <t>31/08/2015/004/ST</t>
  </si>
  <si>
    <t>31/08/2015/005/ST</t>
  </si>
  <si>
    <t>31/08/2015/006/ST</t>
  </si>
  <si>
    <t>31/08/2015/007/ST</t>
  </si>
  <si>
    <t>31/08/2015/008/ST</t>
  </si>
  <si>
    <t>31/08/2015/009/ST</t>
  </si>
  <si>
    <t>31/08/2015/010/ST</t>
  </si>
  <si>
    <t>ROUMOULES</t>
  </si>
  <si>
    <t>ST JULIEN LE MONTAGNIER</t>
  </si>
  <si>
    <t>01/09/2015/001/ST</t>
  </si>
  <si>
    <t>01/09/2015/002/ST</t>
  </si>
  <si>
    <t>01/09/2018/003/ST</t>
  </si>
  <si>
    <t>ST ZACHARIE</t>
  </si>
  <si>
    <t>01/09/2015/004/ST</t>
  </si>
  <si>
    <t>01/09/2015/005/ST</t>
  </si>
  <si>
    <t>01/09/2015/006/ST</t>
  </si>
  <si>
    <t>01/09/2015/007/ST</t>
  </si>
  <si>
    <t>01/09/2015/008/ST</t>
  </si>
  <si>
    <t>01/09/2015/009/ST</t>
  </si>
  <si>
    <t>02/09/2015/001/ST</t>
  </si>
  <si>
    <t>02/09/2015/002/ST</t>
  </si>
  <si>
    <t>13</t>
  </si>
  <si>
    <t>02/09/2015/005/BA</t>
  </si>
  <si>
    <t>02/09/2015/003/BA</t>
  </si>
  <si>
    <t>02/09/2015/004/BD</t>
  </si>
  <si>
    <t>02/09/2015/006/BA</t>
  </si>
  <si>
    <t>02/09/2015/007/ST</t>
  </si>
  <si>
    <t>02/09/2015/008/ST</t>
  </si>
  <si>
    <t>02/09/2015/009/ST</t>
  </si>
  <si>
    <t>SIMIANE</t>
  </si>
  <si>
    <t>03/09/2015/001/ST</t>
  </si>
  <si>
    <t>03/09/2015/002/ST</t>
  </si>
  <si>
    <t>03/09/2015/003/ST</t>
  </si>
  <si>
    <t>03/09/2015/004/ST</t>
  </si>
  <si>
    <t>03/09/2015/005/ST</t>
  </si>
  <si>
    <t>03/09/2015/006/ST</t>
  </si>
  <si>
    <t>03/09/2015/007/ST</t>
  </si>
  <si>
    <t>03/09/2015/008/ST</t>
  </si>
  <si>
    <t>04/09/2015/001/ST</t>
  </si>
  <si>
    <t>04/09/2015/002/ST</t>
  </si>
  <si>
    <t>07/09/2015/001/ST</t>
  </si>
  <si>
    <t>08/09/2015/001/ST</t>
  </si>
  <si>
    <t>08/09/2015/002/ST</t>
  </si>
  <si>
    <t>08/09/2015/004/ST</t>
  </si>
  <si>
    <t>08/09/2015/003/ST</t>
  </si>
  <si>
    <t>09/09/2015/002/ST</t>
  </si>
  <si>
    <t>LA FAURIE</t>
  </si>
  <si>
    <t>09/09/2015/001/ST</t>
  </si>
  <si>
    <t>CEILHES</t>
  </si>
  <si>
    <t>TOURTOUR</t>
  </si>
  <si>
    <t>09/09/2015/003/ST</t>
  </si>
  <si>
    <t>MAUFFREY</t>
  </si>
  <si>
    <t>09/09/2015/004/ST</t>
  </si>
  <si>
    <t>LA SALVETAT</t>
  </si>
  <si>
    <t>09/09/2015/005/ST</t>
  </si>
  <si>
    <t>LAMBRUISSE</t>
  </si>
  <si>
    <t>09/09/2015/006/ST</t>
  </si>
  <si>
    <t>09/09/2015/007/ST</t>
  </si>
  <si>
    <t>10/09/2015/001/ST</t>
  </si>
  <si>
    <t>ST ANDRE LES ALPES</t>
  </si>
  <si>
    <t>10/09/2015/002/ST</t>
  </si>
  <si>
    <t>10/09/2015/003/ST</t>
  </si>
  <si>
    <t>10/09/2015/004/ST</t>
  </si>
  <si>
    <t>10/09/2015/005/ST</t>
  </si>
  <si>
    <t>MURASSON</t>
  </si>
  <si>
    <t>10/09/2015/006/ST</t>
  </si>
  <si>
    <t>11/09/2015/001/ST</t>
  </si>
  <si>
    <t>11/09/2015/002/ST</t>
  </si>
  <si>
    <t>11/09/2015/003/ST</t>
  </si>
  <si>
    <t>11/09/2015/004/ST</t>
  </si>
  <si>
    <t>11/09/2015/005/ST</t>
  </si>
  <si>
    <t>BOLLENE</t>
  </si>
  <si>
    <t>11/09/2015/006/ST</t>
  </si>
  <si>
    <t>11/09/2015/007/ST</t>
  </si>
  <si>
    <t>11/09/2015/008/ST</t>
  </si>
  <si>
    <t>11/09/2015/009/ST</t>
  </si>
  <si>
    <t>11/09/2015/010/ST</t>
  </si>
  <si>
    <t>14/09/2015/001/ST</t>
  </si>
  <si>
    <t>14/09/2015/002/ST</t>
  </si>
  <si>
    <t>14/09/2015/003/ST</t>
  </si>
  <si>
    <t>14/09/2015/004/ST</t>
  </si>
  <si>
    <t>14/09/2015/005/ST</t>
  </si>
  <si>
    <t>CAUSSOLS</t>
  </si>
  <si>
    <t>14/09/2015/006/ST</t>
  </si>
  <si>
    <t>15/09/2015/001/ST</t>
  </si>
  <si>
    <t>15/09/2015/002/ST</t>
  </si>
  <si>
    <t>VARAGES</t>
  </si>
  <si>
    <t>15/09/2015/003/ST</t>
  </si>
  <si>
    <t>15/09/2015/004/ST</t>
  </si>
  <si>
    <t>15/09/2015/005/ST</t>
  </si>
  <si>
    <t>15/09/2015/006/ST</t>
  </si>
  <si>
    <t>15/09/2015/007/ST</t>
  </si>
  <si>
    <t>15/09/2015/008/ST</t>
  </si>
  <si>
    <t>15/09/2015/009/ST</t>
  </si>
  <si>
    <t>15/09/2015/010/ST</t>
  </si>
  <si>
    <t>15/09/2015/011/ST</t>
  </si>
  <si>
    <t>15/09/2015/012/ST</t>
  </si>
  <si>
    <t>15/09/2015/014/ST</t>
  </si>
  <si>
    <t>15/09/2015/013/ST</t>
  </si>
  <si>
    <t>16/09/2015/001/ST</t>
  </si>
  <si>
    <t>16/09/2015/002/ST</t>
  </si>
  <si>
    <t>16/09/2015/003/ST</t>
  </si>
  <si>
    <t>ST AMBROIX</t>
  </si>
  <si>
    <t>16/09/2015/004/ST</t>
  </si>
  <si>
    <t>UZES</t>
  </si>
  <si>
    <t>16/09/2015/005/ST</t>
  </si>
  <si>
    <t>16/09/2015/006/ST</t>
  </si>
  <si>
    <t>16/09/2015/007/ST</t>
  </si>
  <si>
    <t>16/09/2015/008/ST</t>
  </si>
  <si>
    <t>16/09/2015/009/ST</t>
  </si>
  <si>
    <t>16/09/2015/010/ST</t>
  </si>
  <si>
    <t>16/09/2015/011/ST</t>
  </si>
  <si>
    <t>16/09/2015/012/ST</t>
  </si>
  <si>
    <t>17/09/2015/001/ST</t>
  </si>
  <si>
    <t>17/09/2015/002/ST</t>
  </si>
  <si>
    <t>17/09/2015/004/ST</t>
  </si>
  <si>
    <t>17/09/2015/003/ST</t>
  </si>
  <si>
    <t>17/09/2015/005/ST</t>
  </si>
  <si>
    <t>17/09/2015/006/ST</t>
  </si>
  <si>
    <t>17/09/2015/007/ST</t>
  </si>
  <si>
    <t>17/09/2015/008/ST</t>
  </si>
  <si>
    <t>LA GRIFFOULLETTE</t>
  </si>
  <si>
    <t>18/09/2015/001/ST</t>
  </si>
  <si>
    <t xml:space="preserve"> 7-8</t>
  </si>
  <si>
    <t>18/09/2015/002/ST</t>
  </si>
  <si>
    <t>18/09/2015/003/ST</t>
  </si>
  <si>
    <t>18/09/2015/004/ST</t>
  </si>
  <si>
    <t>18/09/2015/005/ST</t>
  </si>
  <si>
    <t>18/09/2015/006/ST</t>
  </si>
  <si>
    <t>18/09/2015/007/ST</t>
  </si>
  <si>
    <t>21/09/2015/001/ST</t>
  </si>
  <si>
    <t>21/09/2015/002/ST</t>
  </si>
  <si>
    <t>21/09/2015/003/ST</t>
  </si>
  <si>
    <t>21/09/2015/004/ST</t>
  </si>
  <si>
    <t>21/09/2015/005/ST</t>
  </si>
  <si>
    <t>21/09/2015/006/ST</t>
  </si>
  <si>
    <t>21/09/2015/007/ST</t>
  </si>
  <si>
    <t>22/09/2015/001/ST</t>
  </si>
  <si>
    <t>22/09/2015/002/ST</t>
  </si>
  <si>
    <t>22/09/2015/003/ST</t>
  </si>
  <si>
    <t>22/09/2015/004/ST</t>
  </si>
  <si>
    <t>22/09/2015/005/ST</t>
  </si>
  <si>
    <t>22/09/2015/006/ST</t>
  </si>
  <si>
    <t>22/09/2015/007/ST</t>
  </si>
  <si>
    <t>22/09/2015/008/ST</t>
  </si>
  <si>
    <t>22/09/2015/009/ST</t>
  </si>
  <si>
    <t>22/09/2015/010/ST</t>
  </si>
  <si>
    <t>23/09/2015/001/ST</t>
  </si>
  <si>
    <t>COLLIAS</t>
  </si>
  <si>
    <t>23/09/2015/002/ST</t>
  </si>
  <si>
    <t>23/09/2015/003/ST</t>
  </si>
  <si>
    <t>23/09/2015/004/ST</t>
  </si>
  <si>
    <t>23/09/2015/005/ST</t>
  </si>
  <si>
    <t>23/09/2015/006/ST</t>
  </si>
  <si>
    <t>CAMARES</t>
  </si>
  <si>
    <t>23/09/2015/007/ST</t>
  </si>
  <si>
    <t>23/09/2015/008/ST</t>
  </si>
  <si>
    <t>23/09/2015/009/ST</t>
  </si>
  <si>
    <t>23/09/2015/010/ST</t>
  </si>
  <si>
    <t>23/09/2015/011/ST</t>
  </si>
  <si>
    <t>23/09/2015/012/ST</t>
  </si>
  <si>
    <t>23/09/2015/013/ST</t>
  </si>
  <si>
    <t>ST MAXIMIN</t>
  </si>
  <si>
    <t>23/09/2015/014/ST</t>
  </si>
  <si>
    <t>24/09/2015/001/ST</t>
  </si>
  <si>
    <t>24/09/2015/002/ST</t>
  </si>
  <si>
    <t>24/09/2015/003/ST</t>
  </si>
  <si>
    <t>CHEVAL BLANC</t>
  </si>
  <si>
    <t>24/09/2015/004/ST</t>
  </si>
  <si>
    <t>24/09/2015/005/ST</t>
  </si>
  <si>
    <t>24/09/2015/006/ST</t>
  </si>
  <si>
    <t>24/09/2015/007/ST</t>
  </si>
  <si>
    <t>24/09/2015/008/ST</t>
  </si>
  <si>
    <t>24/09/2015/009/ST</t>
  </si>
  <si>
    <t>24/09/2015/010/ST</t>
  </si>
  <si>
    <t>25/09/2015/001/ST</t>
  </si>
  <si>
    <t>25/09/2015/002/ST</t>
  </si>
  <si>
    <t>ROUGIERS</t>
  </si>
  <si>
    <t>25/09/2015/003/ST</t>
  </si>
  <si>
    <t>25/09/2015/004/ST</t>
  </si>
  <si>
    <t>28/09/2015/001/ST</t>
  </si>
  <si>
    <t>28/09/2015/002/ST</t>
  </si>
  <si>
    <t>28/09/2015/003/ST</t>
  </si>
  <si>
    <t>28/09/2015/004/ST</t>
  </si>
  <si>
    <t>28/09/2015/005/ST</t>
  </si>
  <si>
    <t>29/09/2015/001/ST</t>
  </si>
  <si>
    <t>29/09/2015/002/ST</t>
  </si>
  <si>
    <t>29/09/2015/003/ST</t>
  </si>
  <si>
    <t>30/09/2015/001/ST</t>
  </si>
  <si>
    <t>30/09/2015/002/ST</t>
  </si>
  <si>
    <t>30/09/2015/003/ST</t>
  </si>
  <si>
    <t>30/09/2015/004/ST</t>
  </si>
  <si>
    <t>30/09/2015/005/ST</t>
  </si>
  <si>
    <t>01/10/2015/001/BA</t>
  </si>
  <si>
    <t>01/10/2015/002/BA</t>
  </si>
  <si>
    <t>01/10/2015/003/ST</t>
  </si>
  <si>
    <t>01/10/2015/004/ST</t>
  </si>
  <si>
    <t>01/10/2015/005/ST</t>
  </si>
  <si>
    <t>01/10/2015/006/ST</t>
  </si>
  <si>
    <t>01/10/2015/007/BA</t>
  </si>
  <si>
    <t>01/10/2015/008/ST</t>
  </si>
  <si>
    <t>02/10/2015/001/ST</t>
  </si>
  <si>
    <t>02/10/2015/002/BA</t>
  </si>
  <si>
    <t>02/10/2015/003/BA</t>
  </si>
  <si>
    <t>02/10/2015/004/BA</t>
  </si>
  <si>
    <t>02/10/2015/005/BA</t>
  </si>
  <si>
    <t>02/10/2015/006/BA</t>
  </si>
  <si>
    <t>02/10/2015/007/BA</t>
  </si>
  <si>
    <t>02/10/2015/008/BA</t>
  </si>
  <si>
    <t>14:15</t>
  </si>
  <si>
    <t>02/10/2015/009/BA</t>
  </si>
  <si>
    <t>05/10/2015/001/ST</t>
  </si>
  <si>
    <t>05/10/2015/002/ST</t>
  </si>
  <si>
    <t>05/10/2015/003/ST</t>
  </si>
  <si>
    <t>05/10/2015/004/ST</t>
  </si>
  <si>
    <t>06/10/2015/001/ST</t>
  </si>
  <si>
    <t>06/10/2015/002/ST</t>
  </si>
  <si>
    <t>06/10/2015/003/ST</t>
  </si>
  <si>
    <t>06/10/2015/004/ST</t>
  </si>
  <si>
    <t>06/10/2015/005/ST</t>
  </si>
  <si>
    <t>06/10/2015/006/ST</t>
  </si>
  <si>
    <t>ALRANCE</t>
  </si>
  <si>
    <t>06/10/2015/007/ST</t>
  </si>
  <si>
    <t>06/10/2015/008/ST</t>
  </si>
  <si>
    <t>07/10/2015/001/ST</t>
  </si>
  <si>
    <t>07/10/2015/002/ST</t>
  </si>
  <si>
    <t>07/10/2015/003/ST</t>
  </si>
  <si>
    <t>RIEUSSEC</t>
  </si>
  <si>
    <t>07/10/2015/004/ST</t>
  </si>
  <si>
    <t>ST QUENTIN LA POTERIE</t>
  </si>
  <si>
    <t>07/10/2015/005/ST</t>
  </si>
  <si>
    <t>07/10/2015/006/ST</t>
  </si>
  <si>
    <t>07/10/2015/007/ST</t>
  </si>
  <si>
    <t>08/10/2015/001/ST</t>
  </si>
  <si>
    <t>FOX AMPHOUX</t>
  </si>
  <si>
    <t>08/10/2015/002/ST</t>
  </si>
  <si>
    <t>08/10/2015/003/ST</t>
  </si>
  <si>
    <t>08/10/2015/004/ST</t>
  </si>
  <si>
    <t>08/10/2015/005/ST</t>
  </si>
  <si>
    <t>MONTELUS</t>
  </si>
  <si>
    <t>08/10/2015/006/ST</t>
  </si>
  <si>
    <t>08/10/2015/007/ST</t>
  </si>
  <si>
    <t>08/10/2015/008/ST</t>
  </si>
  <si>
    <t>08/10/2015/009/ST</t>
  </si>
  <si>
    <t>09/10/2015/001/ST</t>
  </si>
  <si>
    <t>09/10/2015/002/ST</t>
  </si>
  <si>
    <t>09/08/2015/003/ST</t>
  </si>
  <si>
    <t>09/10/2015/004/ST</t>
  </si>
  <si>
    <t>09/10/2015/005/ST</t>
  </si>
  <si>
    <t>09/10/2015/006/ST</t>
  </si>
  <si>
    <t>09/10/2015/007/ST</t>
  </si>
  <si>
    <t>13/10/2015/001/ST</t>
  </si>
  <si>
    <t>13/10/2015/002/ST</t>
  </si>
  <si>
    <t>ST LAURENT DES ARBRES</t>
  </si>
  <si>
    <t>15/10/2015/001/ST</t>
  </si>
  <si>
    <t>15/10/2015/002/ST</t>
  </si>
  <si>
    <t>16/10/2015/001/ST</t>
  </si>
  <si>
    <t>16/10/2015/002/ST</t>
  </si>
  <si>
    <t>16/10/2015/003/ST</t>
  </si>
  <si>
    <t>MARSILLARGUES</t>
  </si>
  <si>
    <t>16/10/2015/004/ST</t>
  </si>
  <si>
    <t>19/10/2015/001/ST</t>
  </si>
  <si>
    <t>20/10/2015/001/ST</t>
  </si>
  <si>
    <t>20/10/2015/002/ST</t>
  </si>
  <si>
    <t>21/10/2015/001/ST</t>
  </si>
  <si>
    <t>21/10/2015/002/ST</t>
  </si>
  <si>
    <t>PEYNIER</t>
  </si>
  <si>
    <t>21/10/2015/003/BA</t>
  </si>
  <si>
    <t>Lieux de livraison</t>
  </si>
  <si>
    <t>Créneau présentation</t>
  </si>
  <si>
    <t>05/11/2015/002/ST</t>
  </si>
  <si>
    <t>05/11/2015/001/ST</t>
  </si>
  <si>
    <t>LA MOUNINE</t>
  </si>
  <si>
    <t>18/11/2015/001/ST</t>
  </si>
  <si>
    <t>PLAN D'AUPS</t>
  </si>
  <si>
    <t>18/11/2015/002/ST</t>
  </si>
  <si>
    <t>004468-TM</t>
  </si>
  <si>
    <t>06/11/2015/001/OB</t>
  </si>
  <si>
    <t>BRIGNOLES</t>
  </si>
  <si>
    <t>10/11/2015/001/OB</t>
  </si>
  <si>
    <t>PERTUIS</t>
  </si>
  <si>
    <t>10/11/2015/002/OB</t>
  </si>
  <si>
    <t>FONTVIEILLE</t>
  </si>
  <si>
    <t>20/11/2015/001/OB</t>
  </si>
  <si>
    <t>20/11/2015/002/OB</t>
  </si>
  <si>
    <t>24/11/2015/001/OB</t>
  </si>
  <si>
    <t>24/11/2015/002/OB</t>
  </si>
  <si>
    <t>25/11/2015/001/OB</t>
  </si>
  <si>
    <t>25/11/2015/002/OB</t>
  </si>
  <si>
    <t>25/11/2015/003/OB</t>
  </si>
  <si>
    <t>25/11/2015/004/OB</t>
  </si>
  <si>
    <t>26/11/2015/001/OB</t>
  </si>
  <si>
    <t>26/11/2015/002/OB</t>
  </si>
  <si>
    <t>26/11/2015/003/OB</t>
  </si>
  <si>
    <t>26/11/2015/004/OB</t>
  </si>
  <si>
    <t>AG BOIS</t>
  </si>
  <si>
    <t>N° échantillon</t>
  </si>
  <si>
    <t>27/11/2015/001/OB</t>
  </si>
  <si>
    <t>27/11/2015/002/OB</t>
  </si>
  <si>
    <t>27/11/2015/003/OB</t>
  </si>
  <si>
    <t>28/11/2015/001/OB</t>
  </si>
  <si>
    <t>6-7</t>
  </si>
  <si>
    <t>30/11/2015/001/OB</t>
  </si>
  <si>
    <t>30/11/2015/002/OB</t>
  </si>
  <si>
    <t>30/11/2015/003/OB</t>
  </si>
  <si>
    <t>30/11/2015/004/OB</t>
  </si>
  <si>
    <t>01/12/2015/001/OB</t>
  </si>
  <si>
    <t>01/12/2015/002/OB</t>
  </si>
  <si>
    <t>FLAYOSQUET</t>
  </si>
  <si>
    <t>30/11/2015/005/OB</t>
  </si>
  <si>
    <t>01/12/2015/003/OB</t>
  </si>
  <si>
    <t>02/12/2015/001/OB</t>
  </si>
  <si>
    <t>02/12/2015/002/OB</t>
  </si>
  <si>
    <t>02/12/2015/003/OB</t>
  </si>
  <si>
    <t>CAVALAIRE</t>
  </si>
  <si>
    <t>03/12/2015/001/OB</t>
  </si>
  <si>
    <t>03/12/2015/002/OB</t>
  </si>
  <si>
    <t>03/12/2015/003/OB</t>
  </si>
  <si>
    <t>04/12/2015/001/OB</t>
  </si>
  <si>
    <t>07/12/2015/001/OB</t>
  </si>
  <si>
    <t>15/12/2015/001/OB</t>
  </si>
  <si>
    <t>15/12/2015/002/OB</t>
  </si>
  <si>
    <t>TOURVES</t>
  </si>
  <si>
    <t>16/12/2015/001/OB</t>
  </si>
  <si>
    <t>16/12/2015/002/OB</t>
  </si>
  <si>
    <t>16/12/2015/003/OB</t>
  </si>
  <si>
    <t>COUDOUX</t>
  </si>
  <si>
    <t>17/12/2015/001/OB</t>
  </si>
  <si>
    <t>ST REMY DE PROVENCE</t>
  </si>
  <si>
    <t>17/12/2015/002/OB</t>
  </si>
  <si>
    <t>17/12/2015/003/OB</t>
  </si>
  <si>
    <t>17/12/2015/004/OB</t>
  </si>
  <si>
    <t>17/12/2015/005/OB</t>
  </si>
  <si>
    <t>MASINI</t>
  </si>
  <si>
    <t>18/12/2015/001/OB</t>
  </si>
  <si>
    <t>LE VAL</t>
  </si>
  <si>
    <t>18/12/2015/002/OB</t>
  </si>
  <si>
    <t>21/12/2015/001/OB</t>
  </si>
  <si>
    <t>21/12/2015/002/OB</t>
  </si>
  <si>
    <t>21/12/2015/003/OB</t>
  </si>
  <si>
    <t>21/12/2015/004/OB</t>
  </si>
  <si>
    <t>LES LATTES</t>
  </si>
  <si>
    <t>22/12/2015/001/OB</t>
  </si>
  <si>
    <t>22/12/2015/002/OB</t>
  </si>
  <si>
    <t>22/12/2015/003/OB</t>
  </si>
  <si>
    <t>BARBENTANE</t>
  </si>
  <si>
    <t>23/12/2015/001/OB</t>
  </si>
  <si>
    <t>23/12/2015/002/OB</t>
  </si>
  <si>
    <t>28/12/2015/001/OB</t>
  </si>
  <si>
    <t>29/12/2015/001/OB</t>
  </si>
  <si>
    <t>30/12/2015/001/OB</t>
  </si>
  <si>
    <t>ST GREGOIRES</t>
  </si>
  <si>
    <t>04/01/2016/001/OB</t>
  </si>
  <si>
    <t>05/01/2016/001/OB</t>
  </si>
  <si>
    <t>05/01/2016/002/OB</t>
  </si>
  <si>
    <t>05/01/2016/003/OB</t>
  </si>
  <si>
    <t>05/01/2016/004/OB</t>
  </si>
  <si>
    <t>06/01/2016/001/OB</t>
  </si>
  <si>
    <t>ST AUBAN</t>
  </si>
  <si>
    <t>06/01/2016/002/OB</t>
  </si>
  <si>
    <t>07/01/2016/001/OB</t>
  </si>
  <si>
    <t>Nbre Essieu</t>
  </si>
  <si>
    <t>11/01/2016/001/OB</t>
  </si>
  <si>
    <t>GREOUX LES BAINS</t>
  </si>
  <si>
    <t>11/01/2016/002/OB</t>
  </si>
  <si>
    <t>12/01/2016/001/OB</t>
  </si>
  <si>
    <t>12/01/2016/002/OB</t>
  </si>
  <si>
    <t xml:space="preserve">BH </t>
  </si>
  <si>
    <t>15/01/2016/001/OB</t>
  </si>
  <si>
    <t>15/01/2016/002/OB</t>
  </si>
  <si>
    <t>17-18</t>
  </si>
  <si>
    <t>16/01/2016/001/OB</t>
  </si>
  <si>
    <t>16/01/2016/002/OB</t>
  </si>
  <si>
    <t>FLASSANS</t>
  </si>
  <si>
    <t>19/01/2016/001/OB</t>
  </si>
  <si>
    <t>LURS</t>
  </si>
  <si>
    <t>20/01/2016/001/OB</t>
  </si>
  <si>
    <t>20/01/2016/002/OB</t>
  </si>
  <si>
    <t>20/01/2016/003/OB</t>
  </si>
  <si>
    <t>21/01/2016/001/OB</t>
  </si>
  <si>
    <t>22/01/2016/001/OB</t>
  </si>
  <si>
    <t>27/01/2016/001/OB</t>
  </si>
  <si>
    <t>27/01/2016/002/OB</t>
  </si>
  <si>
    <t>28/01/2016/001/OB</t>
  </si>
  <si>
    <t xml:space="preserve">GCF </t>
  </si>
  <si>
    <t>28/01/2016/002/OB</t>
  </si>
  <si>
    <t>ANDON</t>
  </si>
  <si>
    <t>09-10</t>
  </si>
  <si>
    <t>Totaux</t>
  </si>
  <si>
    <t>Mois Livraison</t>
  </si>
  <si>
    <t>Année Livraison</t>
  </si>
  <si>
    <t>Mois facturation</t>
  </si>
  <si>
    <t>Poids Entrée(kg)</t>
  </si>
  <si>
    <t>Poids Sortie(kg)</t>
  </si>
  <si>
    <t>novembre</t>
  </si>
  <si>
    <t>Surcharge de référence (kg) FMA</t>
  </si>
  <si>
    <t>Surcharge de référence(kg)
 6 essieux et +</t>
  </si>
  <si>
    <t>Surchage de référence (kg)
5 essieux</t>
  </si>
  <si>
    <t>Produit</t>
  </si>
  <si>
    <t>WC</t>
  </si>
  <si>
    <t>FOS</t>
  </si>
  <si>
    <t>RW</t>
  </si>
  <si>
    <t>Février</t>
  </si>
  <si>
    <t>Étiquettes de lignes</t>
  </si>
  <si>
    <t>Total général</t>
  </si>
  <si>
    <t>Nb de Livraison</t>
  </si>
  <si>
    <t>Nb de Livraison Surcharge</t>
  </si>
  <si>
    <t>Nb de Surcharge &gt; 2 %</t>
  </si>
  <si>
    <t>Quantité à facturer</t>
  </si>
  <si>
    <t>06-07</t>
  </si>
  <si>
    <t>07-08</t>
  </si>
  <si>
    <t>08-09</t>
  </si>
  <si>
    <t>Mars</t>
  </si>
  <si>
    <t>Humidité (% P.B)</t>
  </si>
  <si>
    <t>Somme de Poids net (t)</t>
  </si>
  <si>
    <t>Poids net certifié</t>
  </si>
  <si>
    <t>Opération</t>
  </si>
  <si>
    <t>Réception</t>
  </si>
  <si>
    <t>Consommation</t>
  </si>
  <si>
    <t>Broyage</t>
  </si>
  <si>
    <t>Transfert</t>
  </si>
  <si>
    <t>Régularisation +</t>
  </si>
  <si>
    <t>Régularisation -</t>
  </si>
  <si>
    <t>Date</t>
  </si>
  <si>
    <t>Km*T</t>
  </si>
  <si>
    <t>Kilométrage</t>
  </si>
  <si>
    <t>Coût Transport Standard</t>
  </si>
  <si>
    <t>Coût Facturé Fournisseur</t>
  </si>
  <si>
    <t>Coût Unitaire Transport Standard</t>
  </si>
  <si>
    <t>Humidité*T</t>
  </si>
  <si>
    <t>Pays Origine</t>
  </si>
  <si>
    <t>UTBI</t>
  </si>
  <si>
    <t>Somme de Poids Sortie(kg)</t>
  </si>
  <si>
    <t>Somme de Poids Entrée(kg)</t>
  </si>
  <si>
    <t>TRANSFERT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</si>
</sst>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m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7" fillId="0" borderId="0"/>
    <xf numFmtId="0" fontId="8" fillId="0" borderId="0"/>
  </cellStyleXfs>
  <cellXfs count="15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2" borderId="2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20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/>
    <xf numFmtId="2" fontId="0" fillId="0" borderId="1" xfId="0" applyNumberFormat="1" applyFill="1" applyBorder="1" applyAlignment="1">
      <alignment horizontal="center" vertical="center"/>
    </xf>
    <xf numFmtId="0" fontId="0" fillId="0" borderId="3" xfId="0" applyFill="1" applyBorder="1"/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2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20" fontId="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3" fontId="6" fillId="0" borderId="1" xfId="2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2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7" fontId="0" fillId="0" borderId="1" xfId="0" quotePrefix="1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0" fontId="0" fillId="4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20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quotePrefix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 indent="1"/>
    </xf>
    <xf numFmtId="0" fontId="2" fillId="7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3"/>
    <cellStyle name="Normal 4" xfId="4"/>
    <cellStyle name="Normal 48" xfId="1"/>
  </cellStyles>
  <dxfs count="0"/>
  <tableStyles count="1" defaultTableStyle="TableStyleMedium2" defaultPivotStyle="PivotStyleLight16">
    <tableStyle name="Style de tableau 1" pivot="0" count="0"/>
  </tableStyles>
  <colors>
    <mruColors>
      <color rgb="FF00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-dom1.u-ssi.net.\DFSRoot21006\Approvisionnement%20P4Biomasse\Appro\Gardanne\Biomasse\PortfolioMgt\Biomass%20Reporting%20and%20Managing%20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V calculation"/>
      <sheetName val="Supplier information"/>
      <sheetName val="Quantities per year &amp; product"/>
      <sheetName val="RECAP price per product"/>
      <sheetName val="Quantity Follow-up 2015"/>
      <sheetName val="Quantity Follow-up 2016"/>
      <sheetName val="Actual Price Evolution"/>
      <sheetName val="Cellule Biomasse"/>
      <sheetName val="Synthèse cellule biomasse"/>
      <sheetName val="liste contrats CRB"/>
      <sheetName val="Hedging position"/>
      <sheetName val="Origin for Deal Approval"/>
      <sheetName val="Target price"/>
      <sheetName val="BPP"/>
      <sheetName val="BPP follow-up"/>
      <sheetName val="Business Model"/>
      <sheetName val="Overview Suppliers"/>
      <sheetName val="Fuel Stewardship Committee"/>
      <sheetName val="Biomass Fuel Dashboard "/>
      <sheetName val="Average price"/>
      <sheetName val="Biomass position"/>
      <sheetName val="MeritOrder-WC"/>
      <sheetName val="ICHT"/>
      <sheetName val="FM0ABE0000"/>
      <sheetName val="EBSP"/>
      <sheetName val="CNR REG 40T"/>
      <sheetName val="OECD Europe"/>
      <sheetName val="ICE-B"/>
      <sheetName val="Price Cleantek S1-15"/>
      <sheetName val="Biomass localisation"/>
      <sheetName val="Quality follow-up"/>
      <sheetName val="Forest Certification"/>
      <sheetName val="Exit fees"/>
      <sheetName val="Règles à suivre"/>
      <sheetName val="Confidency"/>
      <sheetName val="evolution prix"/>
      <sheetName val="Contract values"/>
      <sheetName val="P. Drouillas July 2015"/>
      <sheetName val="Recap contrat Préfet 0915"/>
      <sheetName val="Average price 201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FZ6">
            <v>129.60750000000002</v>
          </cell>
        </row>
        <row r="9">
          <cell r="FQ9">
            <v>131.25333333333333</v>
          </cell>
        </row>
        <row r="20">
          <cell r="FT20">
            <v>10.841001516702221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nadia hammami" refreshedDate="42525.468030787037" createdVersion="4" refreshedVersion="6" minRefreshableVersion="3" recordCount="1025">
  <cacheSource type="worksheet">
    <worksheetSource ref="A2:H1754" sheet="Base"/>
  </cacheSource>
  <cacheFields count="13">
    <cacheField name="Produit" numFmtId="0">
      <sharedItems containsBlank="1"/>
    </cacheField>
    <cacheField name="Opération" numFmtId="0">
      <sharedItems containsBlank="1" count="3">
        <s v="Réception"/>
        <s v="Transfert"/>
        <m/>
      </sharedItems>
    </cacheField>
    <cacheField name="Fournisseur" numFmtId="0">
      <sharedItems containsBlank="1"/>
    </cacheField>
    <cacheField name="Transporteur" numFmtId="0">
      <sharedItems containsBlank="1"/>
    </cacheField>
    <cacheField name="Date" numFmtId="14">
      <sharedItems containsNonDate="0" containsDate="1" containsString="0" containsBlank="1" minDate="2015-06-15T00:00:00" maxDate="2016-05-26T00:00:00" count="171">
        <d v="2015-06-15T00:00:00"/>
        <d v="2015-06-16T00:00:00"/>
        <d v="2015-06-17T00:00:00"/>
        <d v="2015-06-18T00:00:00"/>
        <d v="2015-06-19T00:00:00"/>
        <d v="2015-06-22T00:00:00"/>
        <d v="2015-06-23T00:00:00"/>
        <d v="2015-06-24T00:00:00"/>
        <d v="2015-06-25T00:00:00"/>
        <d v="2015-06-26T00:00:00"/>
        <d v="2015-06-29T00:00:00"/>
        <d v="2015-06-30T00:00:00"/>
        <d v="2015-07-01T00:00:00"/>
        <d v="2015-07-02T00:00:00"/>
        <d v="2015-07-03T00:00:00"/>
        <d v="2015-07-06T00:00:00"/>
        <d v="2015-07-07T00:00:00"/>
        <d v="2015-07-08T00:00:00"/>
        <d v="2015-07-09T00:00:00"/>
        <d v="2015-07-10T00:00:00"/>
        <d v="2015-07-13T00:00:00"/>
        <d v="2015-07-15T00:00:00"/>
        <d v="2015-07-16T00:00:00"/>
        <d v="2015-07-20T00:00:00"/>
        <d v="2015-07-21T00:00:00"/>
        <d v="2015-07-22T00:00:00"/>
        <d v="2015-07-23T00:00:00"/>
        <d v="2015-07-24T00:00:00"/>
        <d v="2015-07-27T00:00:00"/>
        <d v="2015-07-28T00:00:00"/>
        <d v="2015-07-29T00:00:00"/>
        <d v="2015-07-30T00:00:00"/>
        <d v="2015-07-31T00:00:00"/>
        <d v="2015-08-03T00:00:00"/>
        <d v="2015-08-04T00:00:00"/>
        <d v="2015-08-05T00:00:00"/>
        <d v="2015-08-06T00:00:00"/>
        <d v="2015-08-07T00:00:00"/>
        <d v="2015-08-10T00:00:00"/>
        <d v="2015-08-11T00:00:00"/>
        <d v="2015-08-12T00:00:00"/>
        <d v="2015-08-13T00:00:00"/>
        <d v="2015-08-14T00:00:00"/>
        <d v="2015-08-17T00:00:00"/>
        <d v="2015-08-18T00:00:00"/>
        <d v="2015-08-19T00:00:00"/>
        <d v="2015-08-20T00:00:00"/>
        <d v="2015-08-21T00:00:00"/>
        <d v="2015-08-24T00:00:00"/>
        <d v="2015-08-25T00:00:00"/>
        <d v="2015-08-26T00:00:00"/>
        <d v="2015-08-27T00:00:00"/>
        <d v="2015-08-28T00:00:00"/>
        <d v="2015-08-31T00:00:00"/>
        <d v="2015-09-01T00:00:00"/>
        <d v="2015-09-02T00:00:00"/>
        <d v="2015-09-03T00:00:00"/>
        <d v="2015-09-04T00:00:00"/>
        <d v="2015-09-07T00:00:00"/>
        <d v="2015-09-08T00:00:00"/>
        <d v="2015-09-09T00:00:00"/>
        <d v="2015-09-10T00:00:00"/>
        <d v="2015-09-11T00:00:00"/>
        <d v="2015-09-14T00:00:00"/>
        <d v="2015-09-15T00:00:00"/>
        <d v="2015-09-16T00:00:00"/>
        <d v="2015-09-17T00:00:00"/>
        <d v="2015-09-18T00:00:00"/>
        <d v="2015-09-21T00:00:00"/>
        <d v="2015-09-22T00:00:00"/>
        <d v="2015-09-23T00:00:00"/>
        <d v="2015-09-24T00:00:00"/>
        <d v="2015-09-25T00:00:00"/>
        <d v="2015-09-28T00:00:00"/>
        <d v="2015-09-29T00:00:00"/>
        <d v="2015-09-30T00:00:00"/>
        <d v="2015-10-01T00:00:00"/>
        <d v="2015-10-02T00:00:00"/>
        <d v="2015-10-05T00:00:00"/>
        <d v="2015-10-06T00:00:00"/>
        <d v="2015-10-07T00:00:00"/>
        <d v="2015-10-08T00:00:00"/>
        <d v="2015-10-09T00:00:00"/>
        <d v="2015-10-13T00:00:00"/>
        <d v="2015-10-15T00:00:00"/>
        <d v="2015-10-16T00:00:00"/>
        <d v="2015-10-19T00:00:00"/>
        <d v="2015-10-20T00:00:00"/>
        <d v="2015-10-21T00:00:00"/>
        <d v="2015-11-05T00:00:00"/>
        <d v="2015-11-06T00:00:00"/>
        <d v="2015-11-10T00:00:00"/>
        <d v="2015-11-18T00:00:00"/>
        <d v="2015-11-20T00:00:00"/>
        <d v="2015-11-24T00:00:00"/>
        <d v="2015-11-25T00:00:00"/>
        <d v="2015-11-26T00:00:00"/>
        <d v="2015-11-27T00:00:00"/>
        <d v="2015-11-28T00:00:00"/>
        <d v="2015-11-30T00:00:00"/>
        <d v="2015-12-01T00:00:00"/>
        <d v="2015-12-02T00:00:00"/>
        <d v="2015-12-03T00:00:00"/>
        <d v="2015-12-04T00:00:00"/>
        <d v="2015-12-07T00:00:00"/>
        <d v="2015-12-14T00:00:00"/>
        <d v="2015-12-15T00:00:00"/>
        <d v="2015-12-16T00:00:00"/>
        <d v="2015-12-17T00:00:00"/>
        <d v="2015-12-18T00:00:00"/>
        <d v="2015-12-21T00:00:00"/>
        <d v="2015-12-22T00:00:00"/>
        <d v="2015-12-23T00:00:00"/>
        <d v="2015-12-28T00:00:00"/>
        <d v="2015-12-29T00:00:00"/>
        <d v="2015-12-30T00:00:00"/>
        <d v="2016-01-04T00:00:00"/>
        <d v="2016-01-05T00:00:00"/>
        <d v="2016-01-06T00:00:00"/>
        <d v="2016-01-07T00:00:00"/>
        <d v="2016-01-11T00:00:00"/>
        <d v="2016-01-12T00:00:00"/>
        <d v="2016-01-15T00:00:00"/>
        <d v="2016-01-16T00:00:00"/>
        <d v="2016-01-19T00:00:00"/>
        <d v="2016-01-20T00:00:00"/>
        <d v="2016-01-21T00:00:00"/>
        <d v="2016-01-22T00:00:00"/>
        <d v="2016-01-27T00:00:00"/>
        <d v="2016-01-28T00:00:00"/>
        <d v="2016-01-29T00:00:00"/>
        <d v="2016-01-30T00:00:00"/>
        <d v="2016-02-01T00:00:00"/>
        <d v="2016-02-02T00:00:00"/>
        <d v="2016-02-03T00:00:00"/>
        <d v="2016-02-06T00:00:00"/>
        <d v="2016-02-09T00:00:00"/>
        <d v="2016-02-10T00:00:00"/>
        <d v="2016-02-11T00:00:00"/>
        <d v="2016-02-23T00:00:00"/>
        <d v="2016-02-24T00:00:00"/>
        <d v="2016-03-01T00:00:00"/>
        <d v="2016-03-02T00:00:00"/>
        <d v="2016-03-08T00:00:00"/>
        <d v="2016-03-30T00:00:00"/>
        <d v="2016-03-31T00:00:00"/>
        <d v="2016-04-04T00:00:00"/>
        <d v="2016-04-05T00:00:00"/>
        <d v="2016-04-06T00:00:00"/>
        <d v="2016-04-07T00:00:00"/>
        <d v="2016-04-11T00:00:00"/>
        <d v="2016-04-12T00:00:00"/>
        <d v="2016-04-13T00:00:00"/>
        <d v="2016-04-18T00:00:00"/>
        <d v="2016-04-19T00:00:00"/>
        <d v="2016-04-21T00:00:00"/>
        <d v="2016-04-25T00:00:00"/>
        <d v="2016-04-26T00:00:00"/>
        <d v="2016-04-27T00:00:00"/>
        <d v="2016-04-28T00:00:00"/>
        <d v="2016-05-02T00:00:00"/>
        <d v="2016-05-03T00:00:00"/>
        <d v="2016-05-04T00:00:00"/>
        <d v="2016-05-09T00:00:00"/>
        <d v="2016-05-12T00:00:00"/>
        <d v="2016-05-13T00:00:00"/>
        <d v="2016-05-17T00:00:00"/>
        <d v="2016-05-18T00:00:00"/>
        <d v="2016-05-19T00:00:00"/>
        <d v="2016-05-25T00:00:00"/>
        <m/>
      </sharedItems>
    </cacheField>
    <cacheField name="N° ticket" numFmtId="0">
      <sharedItems containsBlank="1" containsMixedTypes="1" containsNumber="1" containsInteger="1" minValue="5" maxValue="1344"/>
    </cacheField>
    <cacheField name="Nbre Essieu" numFmtId="0">
      <sharedItems containsBlank="1" containsMixedTypes="1" containsNumber="1" containsInteger="1" minValue="5" maxValue="6"/>
    </cacheField>
    <cacheField name="Poids Entrée(kg)" numFmtId="0">
      <sharedItems containsString="0" containsBlank="1" containsNumber="1" containsInteger="1" minValue="26700" maxValue="65750" count="192">
        <m/>
        <n v="27380"/>
        <n v="27600"/>
        <n v="48150"/>
        <n v="58500"/>
        <n v="45900"/>
        <n v="57100"/>
        <n v="58350"/>
        <n v="56600"/>
        <n v="45150"/>
        <n v="57450"/>
        <n v="57250"/>
        <n v="53850"/>
        <n v="45500"/>
        <n v="32300"/>
        <n v="57300"/>
        <n v="49300"/>
        <n v="44700"/>
        <n v="32650"/>
        <n v="58000"/>
        <n v="59450"/>
        <n v="57600"/>
        <n v="58400"/>
        <n v="44550"/>
        <n v="53900"/>
        <n v="55800"/>
        <n v="62900"/>
        <n v="59650"/>
        <n v="57900"/>
        <n v="64250"/>
        <n v="58100"/>
        <n v="59900"/>
        <n v="56350"/>
        <n v="34600"/>
        <n v="26700"/>
        <n v="46120"/>
        <n v="42900"/>
        <n v="45880"/>
        <n v="58950"/>
        <n v="47500"/>
        <n v="46520"/>
        <n v="44600"/>
        <n v="47050"/>
        <n v="57000"/>
        <n v="43900"/>
        <n v="44620"/>
        <n v="46640"/>
        <n v="46200"/>
        <n v="50900"/>
        <n v="57550"/>
        <n v="58600"/>
        <n v="41100"/>
        <n v="51650"/>
        <n v="44020"/>
        <n v="45460"/>
        <n v="46380"/>
        <n v="51300"/>
        <n v="58150"/>
        <n v="49250"/>
        <n v="45800"/>
        <n v="43740"/>
        <n v="45480"/>
        <n v="57800"/>
        <n v="48850"/>
        <n v="60500"/>
        <n v="44400"/>
        <n v="60700"/>
        <n v="60100"/>
        <n v="51950"/>
        <n v="50850"/>
        <n v="56150"/>
        <n v="59200"/>
        <n v="57650"/>
        <n v="61400"/>
        <n v="63650"/>
        <n v="62850"/>
        <n v="59100"/>
        <n v="59600"/>
        <n v="56800"/>
        <n v="55900"/>
        <n v="60550"/>
        <n v="50400"/>
        <n v="33600"/>
        <n v="56250"/>
        <n v="56650"/>
        <n v="54000"/>
        <n v="55750"/>
        <n v="54650"/>
        <n v="58800"/>
        <n v="56700"/>
        <n v="63250"/>
        <n v="58900"/>
        <n v="47740"/>
        <n v="44680"/>
        <n v="46340"/>
        <n v="42840"/>
        <n v="43380"/>
        <n v="43220"/>
        <n v="45720"/>
        <n v="45180"/>
        <n v="45680"/>
        <n v="43520"/>
        <n v="65750"/>
        <n v="58750"/>
        <n v="55150"/>
        <n v="53050"/>
        <n v="59800"/>
        <n v="43640"/>
        <n v="42720"/>
        <n v="39650"/>
        <n v="41320"/>
        <n v="43100"/>
        <n v="44120"/>
        <n v="43850"/>
        <n v="43360"/>
        <n v="54400"/>
        <n v="43600"/>
        <n v="42620"/>
        <n v="40400"/>
        <n v="44000"/>
        <n v="41620"/>
        <n v="42440"/>
        <n v="56400"/>
        <n v="45400"/>
        <n v="44500"/>
        <n v="40650"/>
        <n v="50800"/>
        <n v="50250"/>
        <n v="42350"/>
        <n v="56050"/>
        <n v="35500"/>
        <n v="49900"/>
        <n v="56500"/>
        <n v="56850"/>
        <n v="57200"/>
        <n v="58250"/>
        <n v="50450"/>
        <n v="57750"/>
        <n v="60050"/>
        <n v="61250"/>
        <n v="43500"/>
        <n v="42800"/>
        <n v="44450"/>
        <n v="47700"/>
        <n v="49050"/>
        <n v="43450"/>
        <n v="43750"/>
        <n v="55850"/>
        <n v="59550"/>
        <n v="57850"/>
        <n v="48200"/>
        <n v="55100"/>
        <n v="47600"/>
        <n v="50600"/>
        <n v="54100"/>
        <n v="55050"/>
        <n v="53350"/>
        <n v="61950"/>
        <n v="54050"/>
        <n v="55450"/>
        <n v="44800"/>
        <n v="58050"/>
        <n v="54800"/>
        <n v="51450"/>
        <n v="57700"/>
        <n v="54350"/>
        <n v="50350"/>
        <n v="53400"/>
        <n v="35080"/>
        <n v="41000"/>
        <n v="40500"/>
        <n v="38640"/>
        <n v="40000"/>
        <n v="35600"/>
        <n v="35420"/>
        <n v="37680"/>
        <n v="43000"/>
        <n v="37660"/>
        <n v="44650"/>
        <n v="42750"/>
        <n v="56300"/>
        <n v="51200"/>
        <n v="42950"/>
        <n v="49200"/>
        <n v="52200"/>
        <n v="53150"/>
        <n v="45950"/>
        <n v="54850"/>
        <n v="52050"/>
        <n v="59950"/>
        <n v="56950"/>
        <n v="46100"/>
      </sharedItems>
    </cacheField>
    <cacheField name="Poids Sortie(kg)" numFmtId="0">
      <sharedItems containsString="0" containsBlank="1" containsNumber="1" containsInteger="1" minValue="6700" maxValue="28555"/>
    </cacheField>
    <cacheField name="Lieux de livraison" numFmtId="0">
      <sharedItems containsBlank="1" count="4">
        <s v="LA MOUNINE"/>
        <s v="BRIGNOLES"/>
        <s v="FOS"/>
        <m/>
      </sharedItems>
    </cacheField>
    <cacheField name="Poids net (t)" numFmtId="2">
      <sharedItems containsBlank="1" containsMixedTypes="1" containsNumber="1" minValue="9.1999999999999993" maxValue="43.75"/>
    </cacheField>
    <cacheField name="Surcharge (t)" numFmtId="2">
      <sharedItems containsString="0" containsBlank="1" containsNumber="1" minValue="0" maxValue="10.9"/>
    </cacheField>
    <cacheField name="Surcharge absolue" numFmtId="10">
      <sharedItems containsString="0" containsBlank="1" containsNumber="1" minValue="0" maxValue="0.209615384615384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5">
  <r>
    <s v="RW"/>
    <x v="0"/>
    <s v="ONF"/>
    <s v="SPINELLI"/>
    <x v="0"/>
    <s v="TK-229724"/>
    <m/>
    <x v="0"/>
    <m/>
    <x v="0"/>
    <n v="27.5"/>
    <n v="0"/>
    <n v="0"/>
  </r>
  <r>
    <s v="RW"/>
    <x v="0"/>
    <s v="ONF"/>
    <s v="SPINELLI"/>
    <x v="0"/>
    <s v="TK-229724"/>
    <m/>
    <x v="0"/>
    <m/>
    <x v="0"/>
    <n v="33.479999999999997"/>
    <n v="0"/>
    <n v="0"/>
  </r>
  <r>
    <s v="RW"/>
    <x v="0"/>
    <s v="ONF"/>
    <s v="SPINELLI"/>
    <x v="0"/>
    <s v="TK-229750"/>
    <m/>
    <x v="0"/>
    <m/>
    <x v="0"/>
    <n v="26.54"/>
    <n v="0"/>
    <n v="0"/>
  </r>
  <r>
    <s v="RW"/>
    <x v="0"/>
    <s v="ONF"/>
    <s v="SPINELLI"/>
    <x v="0"/>
    <s v="TK-229740"/>
    <m/>
    <x v="0"/>
    <m/>
    <x v="0"/>
    <n v="26.92"/>
    <n v="0"/>
    <n v="0"/>
  </r>
  <r>
    <s v="RW"/>
    <x v="0"/>
    <s v="GCF"/>
    <s v="BH"/>
    <x v="0"/>
    <s v="TK-229724"/>
    <m/>
    <x v="0"/>
    <m/>
    <x v="0"/>
    <n v="32.92"/>
    <n v="0"/>
    <n v="0"/>
  </r>
  <r>
    <s v="RW"/>
    <x v="0"/>
    <s v="GCF"/>
    <s v="BH"/>
    <x v="0"/>
    <s v="TK-229746"/>
    <m/>
    <x v="0"/>
    <m/>
    <x v="0"/>
    <n v="33.6"/>
    <n v="0"/>
    <n v="0"/>
  </r>
  <r>
    <s v="RW"/>
    <x v="0"/>
    <s v="GCF"/>
    <s v="BH"/>
    <x v="0"/>
    <s v="TK-229732"/>
    <m/>
    <x v="0"/>
    <m/>
    <x v="0"/>
    <n v="31.14"/>
    <n v="0"/>
    <n v="0"/>
  </r>
  <r>
    <s v="RW"/>
    <x v="0"/>
    <s v="ONF"/>
    <s v="SPINELLI"/>
    <x v="1"/>
    <s v="TK-229745"/>
    <m/>
    <x v="0"/>
    <m/>
    <x v="0"/>
    <n v="25.74"/>
    <n v="0"/>
    <n v="0"/>
  </r>
  <r>
    <s v="RW"/>
    <x v="0"/>
    <s v="ONF"/>
    <s v="SPINELLI"/>
    <x v="1"/>
    <s v="TK-229751"/>
    <m/>
    <x v="0"/>
    <m/>
    <x v="0"/>
    <n v="27.84"/>
    <n v="0"/>
    <n v="0"/>
  </r>
  <r>
    <s v="RW"/>
    <x v="0"/>
    <s v="GCF"/>
    <s v="BH"/>
    <x v="1"/>
    <s v="TK-229727"/>
    <m/>
    <x v="0"/>
    <m/>
    <x v="0"/>
    <n v="35"/>
    <n v="0"/>
    <n v="0"/>
  </r>
  <r>
    <s v="RW"/>
    <x v="0"/>
    <s v="GCF"/>
    <s v="BH"/>
    <x v="1"/>
    <s v="TK-229726"/>
    <m/>
    <x v="0"/>
    <m/>
    <x v="0"/>
    <n v="39.659999999999997"/>
    <n v="0"/>
    <n v="0"/>
  </r>
  <r>
    <s v="RW"/>
    <x v="0"/>
    <s v="GCF"/>
    <s v="BH"/>
    <x v="1"/>
    <s v="TK-229734"/>
    <m/>
    <x v="0"/>
    <m/>
    <x v="0"/>
    <n v="35.4"/>
    <n v="0"/>
    <n v="0"/>
  </r>
  <r>
    <s v="RW"/>
    <x v="0"/>
    <s v="ONF"/>
    <s v="SPINELLI"/>
    <x v="2"/>
    <s v="TK-229746"/>
    <m/>
    <x v="0"/>
    <m/>
    <x v="0"/>
    <n v="29.84"/>
    <n v="0"/>
    <n v="0"/>
  </r>
  <r>
    <s v="RW"/>
    <x v="0"/>
    <s v="ONF"/>
    <s v="SPINELLI"/>
    <x v="2"/>
    <s v="TK-229753"/>
    <m/>
    <x v="0"/>
    <m/>
    <x v="0"/>
    <n v="27.26"/>
    <n v="0"/>
    <n v="0"/>
  </r>
  <r>
    <s v="RW"/>
    <x v="0"/>
    <s v="ONF"/>
    <s v="SPINELLI"/>
    <x v="2"/>
    <s v="TK-229747"/>
    <m/>
    <x v="0"/>
    <m/>
    <x v="0"/>
    <n v="25.34"/>
    <n v="0"/>
    <n v="0"/>
  </r>
  <r>
    <s v="RW"/>
    <x v="0"/>
    <s v="GCF"/>
    <s v="BH"/>
    <x v="2"/>
    <s v="TK-229729"/>
    <m/>
    <x v="0"/>
    <m/>
    <x v="0"/>
    <n v="37.979999999999997"/>
    <n v="0"/>
    <n v="0"/>
  </r>
  <r>
    <s v="RW"/>
    <x v="0"/>
    <s v="GCF"/>
    <s v="BH"/>
    <x v="3"/>
    <s v="TK-229730"/>
    <m/>
    <x v="0"/>
    <m/>
    <x v="0"/>
    <n v="25.2"/>
    <n v="0"/>
    <n v="0"/>
  </r>
  <r>
    <s v="RW"/>
    <x v="0"/>
    <s v="ONF"/>
    <s v="SPINELLI"/>
    <x v="3"/>
    <s v="TK-229748"/>
    <m/>
    <x v="0"/>
    <m/>
    <x v="0"/>
    <n v="24.42"/>
    <n v="0"/>
    <n v="0"/>
  </r>
  <r>
    <s v="RW"/>
    <x v="0"/>
    <s v="GCF"/>
    <s v="BH"/>
    <x v="3"/>
    <s v="TK-229745"/>
    <m/>
    <x v="0"/>
    <m/>
    <x v="0"/>
    <n v="30.88"/>
    <n v="0"/>
    <n v="0"/>
  </r>
  <r>
    <s v="RW"/>
    <x v="0"/>
    <s v="GCF"/>
    <s v="BH"/>
    <x v="3"/>
    <s v="TK-229731"/>
    <m/>
    <x v="0"/>
    <m/>
    <x v="0"/>
    <n v="37.979999999999997"/>
    <n v="0"/>
    <n v="0"/>
  </r>
  <r>
    <s v="RW"/>
    <x v="0"/>
    <s v="GCF"/>
    <s v="BH"/>
    <x v="3"/>
    <s v="TK-229736"/>
    <m/>
    <x v="0"/>
    <m/>
    <x v="0"/>
    <n v="35.700000000000003"/>
    <n v="0"/>
    <n v="0"/>
  </r>
  <r>
    <s v="RW"/>
    <x v="0"/>
    <s v="GCF"/>
    <s v="BH"/>
    <x v="4"/>
    <s v="TK-229732"/>
    <m/>
    <x v="0"/>
    <m/>
    <x v="0"/>
    <n v="30.82"/>
    <n v="0"/>
    <n v="0"/>
  </r>
  <r>
    <s v="RW"/>
    <x v="0"/>
    <s v="ONF"/>
    <s v="SPINELLI"/>
    <x v="4"/>
    <s v="TK-229749"/>
    <m/>
    <x v="0"/>
    <m/>
    <x v="0"/>
    <n v="23.3"/>
    <n v="0"/>
    <n v="0"/>
  </r>
  <r>
    <s v="RW"/>
    <x v="0"/>
    <s v="GCF"/>
    <s v="BILLAUD"/>
    <x v="5"/>
    <n v="17"/>
    <m/>
    <x v="0"/>
    <m/>
    <x v="0"/>
    <n v="41.35"/>
    <n v="0"/>
    <n v="0"/>
  </r>
  <r>
    <s v="RW"/>
    <x v="0"/>
    <s v="GCF"/>
    <s v="BILLAUD"/>
    <x v="5"/>
    <m/>
    <m/>
    <x v="0"/>
    <m/>
    <x v="0"/>
    <n v="35.9"/>
    <n v="0"/>
    <n v="0"/>
  </r>
  <r>
    <s v="RW"/>
    <x v="0"/>
    <s v="ONF"/>
    <s v="SPINELLI"/>
    <x v="6"/>
    <n v="21"/>
    <m/>
    <x v="0"/>
    <m/>
    <x v="0"/>
    <n v="38.049999999999997"/>
    <n v="0"/>
    <n v="0"/>
  </r>
  <r>
    <s v="RW"/>
    <x v="0"/>
    <s v="GCF"/>
    <s v="BH"/>
    <x v="6"/>
    <m/>
    <m/>
    <x v="0"/>
    <m/>
    <x v="0"/>
    <n v="29.15"/>
    <n v="0"/>
    <n v="0"/>
  </r>
  <r>
    <s v="RW"/>
    <x v="0"/>
    <s v="GCF"/>
    <s v="BILLAUD"/>
    <x v="6"/>
    <m/>
    <m/>
    <x v="0"/>
    <m/>
    <x v="0"/>
    <n v="34.85"/>
    <n v="0"/>
    <n v="0"/>
  </r>
  <r>
    <s v="RW"/>
    <x v="0"/>
    <s v="GCF"/>
    <s v="BH"/>
    <x v="6"/>
    <m/>
    <m/>
    <x v="0"/>
    <m/>
    <x v="0"/>
    <n v="33.200000000000003"/>
    <n v="0"/>
    <n v="0"/>
  </r>
  <r>
    <s v="RW"/>
    <x v="0"/>
    <s v="ONF"/>
    <s v="SPINELLI"/>
    <x v="7"/>
    <n v="27"/>
    <m/>
    <x v="0"/>
    <m/>
    <x v="0"/>
    <n v="42.95"/>
    <n v="0"/>
    <n v="0"/>
  </r>
  <r>
    <s v="RW"/>
    <x v="0"/>
    <s v="ONF"/>
    <s v="SPINELLI"/>
    <x v="7"/>
    <n v="28"/>
    <m/>
    <x v="0"/>
    <m/>
    <x v="0"/>
    <n v="29.15"/>
    <n v="0"/>
    <n v="0"/>
  </r>
  <r>
    <s v="RW"/>
    <x v="0"/>
    <s v="GCF"/>
    <s v="BH"/>
    <x v="7"/>
    <n v="29"/>
    <m/>
    <x v="0"/>
    <m/>
    <x v="0"/>
    <n v="29.75"/>
    <n v="0"/>
    <n v="0"/>
  </r>
  <r>
    <s v="RW"/>
    <x v="0"/>
    <s v="GCF"/>
    <s v="BILLAUD"/>
    <x v="7"/>
    <m/>
    <m/>
    <x v="0"/>
    <m/>
    <x v="0"/>
    <n v="33.950000000000003"/>
    <n v="0"/>
    <n v="0"/>
  </r>
  <r>
    <s v="RW"/>
    <x v="0"/>
    <s v="GCF"/>
    <s v="BH"/>
    <x v="7"/>
    <n v="26"/>
    <m/>
    <x v="0"/>
    <m/>
    <x v="0"/>
    <n v="35.65"/>
    <n v="0"/>
    <n v="0"/>
  </r>
  <r>
    <s v="RW"/>
    <x v="0"/>
    <s v="GCF"/>
    <s v="BILLAUD"/>
    <x v="8"/>
    <m/>
    <m/>
    <x v="0"/>
    <m/>
    <x v="0"/>
    <n v="28.5"/>
    <n v="0"/>
    <n v="0"/>
  </r>
  <r>
    <s v="RW"/>
    <x v="0"/>
    <s v="GCF"/>
    <s v="BILLAUD"/>
    <x v="8"/>
    <m/>
    <m/>
    <x v="0"/>
    <m/>
    <x v="0"/>
    <n v="26.75"/>
    <n v="0"/>
    <n v="0"/>
  </r>
  <r>
    <s v="RW"/>
    <x v="0"/>
    <s v="ONF"/>
    <s v="SPINELLI"/>
    <x v="8"/>
    <n v="34"/>
    <m/>
    <x v="0"/>
    <m/>
    <x v="0"/>
    <n v="38.85"/>
    <n v="0"/>
    <n v="0"/>
  </r>
  <r>
    <s v="RW"/>
    <x v="0"/>
    <s v="GCF"/>
    <s v="BH"/>
    <x v="8"/>
    <n v="33"/>
    <m/>
    <x v="0"/>
    <m/>
    <x v="0"/>
    <n v="30.7"/>
    <n v="0"/>
    <n v="0"/>
  </r>
  <r>
    <s v="RW"/>
    <x v="0"/>
    <s v="ONF"/>
    <s v="SPINELLI"/>
    <x v="9"/>
    <n v="38"/>
    <m/>
    <x v="0"/>
    <m/>
    <x v="0"/>
    <n v="26.4"/>
    <n v="0"/>
    <n v="0"/>
  </r>
  <r>
    <s v="RW"/>
    <x v="0"/>
    <s v="ONF"/>
    <s v="SPINELLI"/>
    <x v="9"/>
    <n v="37"/>
    <m/>
    <x v="0"/>
    <m/>
    <x v="0"/>
    <n v="43.75"/>
    <n v="0"/>
    <n v="0"/>
  </r>
  <r>
    <s v="RW"/>
    <x v="0"/>
    <s v="GCF"/>
    <s v="BH"/>
    <x v="9"/>
    <n v="39"/>
    <m/>
    <x v="0"/>
    <m/>
    <x v="0"/>
    <n v="28.3"/>
    <n v="0"/>
    <n v="0"/>
  </r>
  <r>
    <s v="RW"/>
    <x v="0"/>
    <s v="GCF"/>
    <s v="BILLAUD"/>
    <x v="10"/>
    <n v="45"/>
    <m/>
    <x v="0"/>
    <m/>
    <x v="0"/>
    <n v="27.85"/>
    <n v="0"/>
    <n v="0"/>
  </r>
  <r>
    <s v="RW"/>
    <x v="0"/>
    <s v="ONF"/>
    <s v="SPINELLI"/>
    <x v="10"/>
    <n v="41"/>
    <m/>
    <x v="0"/>
    <m/>
    <x v="0"/>
    <n v="34.65"/>
    <n v="0"/>
    <n v="0"/>
  </r>
  <r>
    <s v="RW"/>
    <x v="0"/>
    <s v="MACAGNO"/>
    <s v="MACAGNO"/>
    <x v="10"/>
    <n v="44"/>
    <m/>
    <x v="0"/>
    <m/>
    <x v="0"/>
    <n v="30.95"/>
    <n v="0"/>
    <n v="0"/>
  </r>
  <r>
    <s v="RW"/>
    <x v="0"/>
    <s v="GCF"/>
    <s v="BH"/>
    <x v="10"/>
    <n v="46"/>
    <m/>
    <x v="0"/>
    <m/>
    <x v="0"/>
    <n v="25.75"/>
    <n v="0"/>
    <n v="0"/>
  </r>
  <r>
    <s v="RW"/>
    <x v="0"/>
    <s v="GCF"/>
    <s v="BH"/>
    <x v="10"/>
    <n v="43"/>
    <m/>
    <x v="0"/>
    <m/>
    <x v="0"/>
    <n v="26.5"/>
    <n v="0"/>
    <n v="0"/>
  </r>
  <r>
    <s v="RW"/>
    <x v="0"/>
    <s v="FPLG"/>
    <s v="DONNADIEU"/>
    <x v="10"/>
    <n v="42"/>
    <m/>
    <x v="0"/>
    <m/>
    <x v="0"/>
    <n v="32.85"/>
    <n v="0"/>
    <n v="0"/>
  </r>
  <r>
    <s v="RW"/>
    <x v="0"/>
    <s v="ONF"/>
    <s v=" RAMAL"/>
    <x v="10"/>
    <n v="47"/>
    <m/>
    <x v="0"/>
    <m/>
    <x v="0"/>
    <n v="22.05"/>
    <n v="0"/>
    <n v="0"/>
  </r>
  <r>
    <s v="RW"/>
    <x v="0"/>
    <s v="ONF"/>
    <s v=" RAMAL"/>
    <x v="10"/>
    <n v="48"/>
    <m/>
    <x v="0"/>
    <m/>
    <x v="0"/>
    <n v="27.55"/>
    <n v="0"/>
    <n v="0"/>
  </r>
  <r>
    <s v="RW"/>
    <x v="0"/>
    <s v="GCF"/>
    <s v="BH"/>
    <x v="10"/>
    <n v="40"/>
    <m/>
    <x v="0"/>
    <m/>
    <x v="0"/>
    <n v="31.8"/>
    <n v="0"/>
    <n v="0"/>
  </r>
  <r>
    <s v="RW"/>
    <x v="0"/>
    <s v="GCF"/>
    <s v="BILLAUD"/>
    <x v="11"/>
    <n v="52"/>
    <m/>
    <x v="0"/>
    <m/>
    <x v="0"/>
    <n v="26.05"/>
    <n v="0"/>
    <n v="0"/>
  </r>
  <r>
    <s v="RW"/>
    <x v="0"/>
    <s v="ONF"/>
    <s v="SPINELLI"/>
    <x v="11"/>
    <n v="49"/>
    <m/>
    <x v="0"/>
    <m/>
    <x v="0"/>
    <n v="39.950000000000003"/>
    <n v="0"/>
    <n v="0"/>
  </r>
  <r>
    <s v="RW"/>
    <x v="0"/>
    <s v="MACAGNO"/>
    <s v="MACAGNO"/>
    <x v="11"/>
    <n v="50"/>
    <m/>
    <x v="0"/>
    <m/>
    <x v="0"/>
    <n v="30"/>
    <n v="0"/>
    <n v="0"/>
  </r>
  <r>
    <s v="RW"/>
    <x v="0"/>
    <s v="MACAGNO"/>
    <s v="MACAGNO"/>
    <x v="11"/>
    <n v="51"/>
    <m/>
    <x v="0"/>
    <m/>
    <x v="0"/>
    <n v="28.85"/>
    <n v="0"/>
    <n v="0"/>
  </r>
  <r>
    <s v="RW"/>
    <x v="0"/>
    <s v="GCF"/>
    <s v="BH"/>
    <x v="12"/>
    <n v="56"/>
    <m/>
    <x v="0"/>
    <m/>
    <x v="0"/>
    <n v="33.1"/>
    <n v="0"/>
    <n v="0"/>
  </r>
  <r>
    <s v="RW"/>
    <x v="0"/>
    <s v="GCF"/>
    <s v="BILLAUD"/>
    <x v="12"/>
    <m/>
    <m/>
    <x v="0"/>
    <m/>
    <x v="0"/>
    <n v="33.5"/>
    <n v="0"/>
    <n v="0"/>
  </r>
  <r>
    <s v="RW"/>
    <x v="0"/>
    <s v="ONF"/>
    <s v="SPINELLI"/>
    <x v="12"/>
    <n v="54"/>
    <m/>
    <x v="0"/>
    <m/>
    <x v="0"/>
    <n v="37.200000000000003"/>
    <n v="0"/>
    <n v="0"/>
  </r>
  <r>
    <s v="RW"/>
    <x v="0"/>
    <s v="GCF"/>
    <s v="BH"/>
    <x v="12"/>
    <n v="53"/>
    <m/>
    <x v="0"/>
    <m/>
    <x v="0"/>
    <n v="32.1"/>
    <n v="0"/>
    <n v="0"/>
  </r>
  <r>
    <s v="RW"/>
    <x v="0"/>
    <s v="ONF"/>
    <s v="SPINELLI"/>
    <x v="13"/>
    <n v="57"/>
    <m/>
    <x v="0"/>
    <m/>
    <x v="0"/>
    <n v="35.5"/>
    <n v="0"/>
    <n v="0"/>
  </r>
  <r>
    <s v="RW"/>
    <x v="0"/>
    <s v="MACAGNO"/>
    <s v="MACAGNO"/>
    <x v="13"/>
    <n v="58"/>
    <m/>
    <x v="0"/>
    <m/>
    <x v="0"/>
    <n v="32.549999999999997"/>
    <n v="0"/>
    <n v="0"/>
  </r>
  <r>
    <s v="RW"/>
    <x v="0"/>
    <s v="GCF"/>
    <s v="BH"/>
    <x v="13"/>
    <n v="59"/>
    <m/>
    <x v="0"/>
    <m/>
    <x v="0"/>
    <n v="17.95"/>
    <n v="0"/>
    <n v="0"/>
  </r>
  <r>
    <s v="RW"/>
    <x v="0"/>
    <s v="ONF"/>
    <s v="SPINELLI"/>
    <x v="14"/>
    <n v="60"/>
    <m/>
    <x v="0"/>
    <m/>
    <x v="0"/>
    <n v="38.799999999999997"/>
    <n v="0"/>
    <n v="0"/>
  </r>
  <r>
    <s v="RW"/>
    <x v="0"/>
    <s v="GCF"/>
    <s v="BILLAUD"/>
    <x v="14"/>
    <n v="62"/>
    <m/>
    <x v="0"/>
    <m/>
    <x v="0"/>
    <n v="14.15"/>
    <n v="0"/>
    <n v="0"/>
  </r>
  <r>
    <s v="RW"/>
    <x v="0"/>
    <s v="ONF"/>
    <s v="RAMAL"/>
    <x v="14"/>
    <n v="61"/>
    <m/>
    <x v="0"/>
    <m/>
    <x v="0"/>
    <n v="24.7"/>
    <n v="0"/>
    <n v="0"/>
  </r>
  <r>
    <s v="RW"/>
    <x v="0"/>
    <s v="FPLG"/>
    <s v="DONNADIEU"/>
    <x v="15"/>
    <s v="TK-23500"/>
    <m/>
    <x v="0"/>
    <m/>
    <x v="0"/>
    <n v="33"/>
    <n v="0"/>
    <n v="0"/>
  </r>
  <r>
    <s v="RW"/>
    <x v="0"/>
    <s v="ONF"/>
    <s v="RAMAL"/>
    <x v="15"/>
    <s v="TK-24500"/>
    <m/>
    <x v="0"/>
    <m/>
    <x v="0"/>
    <n v="27.76"/>
    <n v="0"/>
    <n v="0"/>
  </r>
  <r>
    <s v="RW"/>
    <x v="0"/>
    <s v="GCF"/>
    <s v="BH"/>
    <x v="15"/>
    <s v="TK-229747"/>
    <m/>
    <x v="0"/>
    <m/>
    <x v="0"/>
    <n v="30.86"/>
    <n v="0"/>
    <n v="0"/>
  </r>
  <r>
    <s v="RW"/>
    <x v="0"/>
    <s v="GCF"/>
    <s v="BH"/>
    <x v="15"/>
    <s v="TK-229736"/>
    <m/>
    <x v="0"/>
    <m/>
    <x v="0"/>
    <n v="27.5"/>
    <n v="0"/>
    <n v="0"/>
  </r>
  <r>
    <s v="RW"/>
    <x v="0"/>
    <s v="GCF"/>
    <s v="BILLAUD"/>
    <x v="16"/>
    <n v="73"/>
    <m/>
    <x v="0"/>
    <m/>
    <x v="0"/>
    <n v="27.75"/>
    <n v="0"/>
    <n v="0"/>
  </r>
  <r>
    <s v="RW"/>
    <x v="0"/>
    <s v="SYCO"/>
    <s v="RAMAL"/>
    <x v="16"/>
    <n v="71"/>
    <m/>
    <x v="0"/>
    <m/>
    <x v="0"/>
    <n v="24.95"/>
    <n v="0"/>
    <n v="0"/>
  </r>
  <r>
    <s v="RW"/>
    <x v="0"/>
    <s v="GCF"/>
    <s v="BH"/>
    <x v="16"/>
    <n v="66"/>
    <m/>
    <x v="0"/>
    <m/>
    <x v="0"/>
    <n v="29.15"/>
    <n v="0"/>
    <n v="0"/>
  </r>
  <r>
    <s v="RW"/>
    <x v="0"/>
    <s v="GCF"/>
    <s v="BH"/>
    <x v="16"/>
    <n v="65"/>
    <m/>
    <x v="0"/>
    <m/>
    <x v="0"/>
    <n v="33.1"/>
    <n v="0"/>
    <n v="0"/>
  </r>
  <r>
    <s v="RW"/>
    <x v="0"/>
    <s v="MACAGNO"/>
    <s v="MACAGNO"/>
    <x v="16"/>
    <n v="67"/>
    <m/>
    <x v="0"/>
    <m/>
    <x v="0"/>
    <n v="33.1"/>
    <n v="0"/>
    <n v="0"/>
  </r>
  <r>
    <s v="RW"/>
    <x v="0"/>
    <s v="MACAGNO"/>
    <s v="MACAGNO"/>
    <x v="16"/>
    <n v="75"/>
    <m/>
    <x v="0"/>
    <m/>
    <x v="0"/>
    <n v="33.450000000000003"/>
    <n v="0"/>
    <n v="0"/>
  </r>
  <r>
    <s v="RW"/>
    <x v="0"/>
    <s v="GCF"/>
    <s v="BILLAUD"/>
    <x v="17"/>
    <n v="78"/>
    <m/>
    <x v="0"/>
    <m/>
    <x v="0"/>
    <n v="26.2"/>
    <n v="0"/>
    <n v="0"/>
  </r>
  <r>
    <s v="RW"/>
    <x v="0"/>
    <s v="GCF"/>
    <s v="BILLAUD"/>
    <x v="17"/>
    <n v="83"/>
    <m/>
    <x v="0"/>
    <m/>
    <x v="0"/>
    <n v="30"/>
    <n v="0"/>
    <n v="0"/>
  </r>
  <r>
    <s v="RW"/>
    <x v="0"/>
    <s v="ONF"/>
    <s v="SPINELLI"/>
    <x v="17"/>
    <n v="79"/>
    <m/>
    <x v="0"/>
    <m/>
    <x v="0"/>
    <n v="39.25"/>
    <n v="0"/>
    <n v="0"/>
  </r>
  <r>
    <s v="RW"/>
    <x v="0"/>
    <s v="GCF"/>
    <s v="BH"/>
    <x v="17"/>
    <n v="76"/>
    <m/>
    <x v="0"/>
    <m/>
    <x v="0"/>
    <n v="32.299999999999997"/>
    <n v="0"/>
    <n v="0"/>
  </r>
  <r>
    <s v="RW"/>
    <x v="0"/>
    <s v="GCF"/>
    <s v="BH"/>
    <x v="17"/>
    <n v="77"/>
    <m/>
    <x v="0"/>
    <m/>
    <x v="0"/>
    <n v="36.35"/>
    <n v="0"/>
    <n v="0"/>
  </r>
  <r>
    <s v="RW"/>
    <x v="0"/>
    <s v="GCF"/>
    <s v="BH"/>
    <x v="17"/>
    <n v="81"/>
    <m/>
    <x v="0"/>
    <m/>
    <x v="0"/>
    <n v="28.65"/>
    <n v="0"/>
    <n v="0"/>
  </r>
  <r>
    <s v="RW"/>
    <x v="0"/>
    <s v="MACAGNO"/>
    <s v="MACAGNO"/>
    <x v="17"/>
    <n v="80"/>
    <m/>
    <x v="0"/>
    <m/>
    <x v="0"/>
    <n v="34.6"/>
    <n v="0"/>
    <n v="0"/>
  </r>
  <r>
    <s v="RW"/>
    <x v="0"/>
    <s v="MACAGNO"/>
    <s v="MACAGNO"/>
    <x v="17"/>
    <n v="82"/>
    <m/>
    <x v="0"/>
    <m/>
    <x v="0"/>
    <n v="34.200000000000003"/>
    <n v="0"/>
    <n v="0"/>
  </r>
  <r>
    <s v="RW"/>
    <x v="0"/>
    <s v="GCF"/>
    <s v="BILLAUD"/>
    <x v="18"/>
    <n v="89"/>
    <m/>
    <x v="0"/>
    <m/>
    <x v="0"/>
    <n v="27.9"/>
    <n v="0"/>
    <n v="0"/>
  </r>
  <r>
    <s v="RW"/>
    <x v="0"/>
    <s v="ONF"/>
    <s v="SPINELLI"/>
    <x v="18"/>
    <n v="86"/>
    <m/>
    <x v="0"/>
    <m/>
    <x v="0"/>
    <n v="39.1"/>
    <n v="0"/>
    <n v="0"/>
  </r>
  <r>
    <s v="RW"/>
    <x v="0"/>
    <s v="GCF"/>
    <s v="BH"/>
    <x v="18"/>
    <n v="87"/>
    <m/>
    <x v="0"/>
    <m/>
    <x v="0"/>
    <n v="27.95"/>
    <n v="0"/>
    <n v="0"/>
  </r>
  <r>
    <s v="RW"/>
    <x v="0"/>
    <s v="MACAGNO"/>
    <s v="MACAGNO"/>
    <x v="18"/>
    <n v="85"/>
    <m/>
    <x v="0"/>
    <m/>
    <x v="0"/>
    <n v="35.1"/>
    <n v="0"/>
    <n v="0"/>
  </r>
  <r>
    <s v="RW"/>
    <x v="0"/>
    <s v="ONF"/>
    <s v="RAMAL"/>
    <x v="18"/>
    <n v="90"/>
    <m/>
    <x v="0"/>
    <m/>
    <x v="0"/>
    <n v="23.4"/>
    <n v="0"/>
    <n v="0"/>
  </r>
  <r>
    <s v="RW"/>
    <x v="0"/>
    <s v="GCF"/>
    <s v="BH"/>
    <x v="19"/>
    <n v="96"/>
    <m/>
    <x v="0"/>
    <m/>
    <x v="0"/>
    <n v="31.9"/>
    <n v="0"/>
    <n v="0"/>
  </r>
  <r>
    <s v="RW"/>
    <x v="0"/>
    <s v="ONF"/>
    <s v="SPINELLI"/>
    <x v="19"/>
    <n v="93"/>
    <m/>
    <x v="0"/>
    <m/>
    <x v="0"/>
    <n v="39.700000000000003"/>
    <n v="0"/>
    <n v="0"/>
  </r>
  <r>
    <s v="RW"/>
    <x v="0"/>
    <s v="Société Forestière"/>
    <s v="BASTO"/>
    <x v="19"/>
    <n v="95"/>
    <m/>
    <x v="0"/>
    <m/>
    <x v="0"/>
    <n v="28.45"/>
    <n v="0"/>
    <n v="0"/>
  </r>
  <r>
    <s v="RW"/>
    <x v="0"/>
    <s v="Société Forestière"/>
    <s v="BASTO"/>
    <x v="19"/>
    <n v="97"/>
    <m/>
    <x v="0"/>
    <m/>
    <x v="0"/>
    <n v="31"/>
    <n v="0"/>
    <n v="0"/>
  </r>
  <r>
    <s v="RW"/>
    <x v="0"/>
    <s v="SYCO"/>
    <s v="RAMAL"/>
    <x v="19"/>
    <n v="92"/>
    <m/>
    <x v="0"/>
    <m/>
    <x v="0"/>
    <n v="24.65"/>
    <n v="0"/>
    <n v="0"/>
  </r>
  <r>
    <s v="RW"/>
    <x v="0"/>
    <s v="GCF"/>
    <s v="BILLAUD"/>
    <x v="19"/>
    <n v="94"/>
    <m/>
    <x v="0"/>
    <m/>
    <x v="0"/>
    <n v="31.9"/>
    <n v="0"/>
    <n v="0"/>
  </r>
  <r>
    <s v="RW"/>
    <x v="0"/>
    <s v="GCF"/>
    <s v="BH"/>
    <x v="20"/>
    <n v="99"/>
    <m/>
    <x v="0"/>
    <m/>
    <x v="0"/>
    <n v="34.1"/>
    <n v="0"/>
    <n v="0"/>
  </r>
  <r>
    <s v="RW"/>
    <x v="0"/>
    <s v="SYCO"/>
    <s v="RAMAL"/>
    <x v="20"/>
    <n v="100"/>
    <m/>
    <x v="0"/>
    <m/>
    <x v="0"/>
    <n v="29.4"/>
    <n v="0"/>
    <n v="0"/>
  </r>
  <r>
    <s v="RW"/>
    <x v="0"/>
    <s v="FPLG"/>
    <s v="DONNADIEU"/>
    <x v="20"/>
    <n v="98"/>
    <m/>
    <x v="0"/>
    <m/>
    <x v="0"/>
    <n v="27.85"/>
    <n v="0"/>
    <n v="0"/>
  </r>
  <r>
    <s v="RW"/>
    <x v="0"/>
    <s v="GCF"/>
    <s v="BILLAUD"/>
    <x v="21"/>
    <n v="103"/>
    <m/>
    <x v="0"/>
    <m/>
    <x v="0"/>
    <n v="27.1"/>
    <n v="0"/>
    <n v="0"/>
  </r>
  <r>
    <s v="RW"/>
    <x v="0"/>
    <s v="GCF"/>
    <s v="BILLAUD"/>
    <x v="21"/>
    <n v="104"/>
    <m/>
    <x v="0"/>
    <m/>
    <x v="0"/>
    <n v="29.6"/>
    <n v="0"/>
    <n v="0"/>
  </r>
  <r>
    <s v="RW"/>
    <x v="0"/>
    <s v="ONF"/>
    <s v="RAMAL"/>
    <x v="21"/>
    <n v="105"/>
    <m/>
    <x v="0"/>
    <m/>
    <x v="0"/>
    <n v="29.35"/>
    <n v="0"/>
    <n v="0"/>
  </r>
  <r>
    <s v="RW"/>
    <x v="0"/>
    <s v="GCF"/>
    <s v="BILLAUD"/>
    <x v="22"/>
    <n v="109"/>
    <m/>
    <x v="0"/>
    <m/>
    <x v="0"/>
    <n v="28"/>
    <n v="0"/>
    <n v="0"/>
  </r>
  <r>
    <s v="RW"/>
    <x v="0"/>
    <s v="GCF"/>
    <s v="BILLAUD"/>
    <x v="22"/>
    <n v="110"/>
    <m/>
    <x v="0"/>
    <m/>
    <x v="0"/>
    <n v="28.05"/>
    <n v="0"/>
    <n v="0"/>
  </r>
  <r>
    <s v="RW"/>
    <x v="0"/>
    <s v="GCF"/>
    <s v="BH"/>
    <x v="22"/>
    <n v="107"/>
    <m/>
    <x v="0"/>
    <m/>
    <x v="0"/>
    <n v="17.899999999999999"/>
    <n v="0"/>
    <n v="0"/>
  </r>
  <r>
    <s v="RW"/>
    <x v="0"/>
    <s v="ONF"/>
    <s v="RAMAL"/>
    <x v="22"/>
    <n v="108"/>
    <m/>
    <x v="0"/>
    <m/>
    <x v="0"/>
    <n v="21.9"/>
    <n v="0"/>
    <n v="0"/>
  </r>
  <r>
    <s v="RW"/>
    <x v="0"/>
    <s v="GCF"/>
    <s v="BH"/>
    <x v="22"/>
    <n v="106"/>
    <m/>
    <x v="0"/>
    <m/>
    <x v="0"/>
    <n v="26.75"/>
    <n v="0"/>
    <n v="0"/>
  </r>
  <r>
    <s v="RW"/>
    <x v="0"/>
    <s v="GCF"/>
    <s v="BILLAUD"/>
    <x v="23"/>
    <n v="117"/>
    <m/>
    <x v="0"/>
    <m/>
    <x v="0"/>
    <n v="26.2"/>
    <n v="0"/>
    <n v="0"/>
  </r>
  <r>
    <s v="RW"/>
    <x v="0"/>
    <s v="GCF"/>
    <s v="BH"/>
    <x v="23"/>
    <n v="112"/>
    <m/>
    <x v="0"/>
    <m/>
    <x v="0"/>
    <n v="30.85"/>
    <n v="0"/>
    <n v="0"/>
  </r>
  <r>
    <s v="RW"/>
    <x v="0"/>
    <s v="MACAGNO"/>
    <s v="MACAGNO"/>
    <x v="23"/>
    <n v="116"/>
    <m/>
    <x v="0"/>
    <m/>
    <x v="0"/>
    <n v="33.200000000000003"/>
    <n v="0"/>
    <n v="0"/>
  </r>
  <r>
    <s v="RW"/>
    <x v="0"/>
    <s v="GCF"/>
    <s v="BH"/>
    <x v="23"/>
    <n v="115"/>
    <m/>
    <x v="0"/>
    <m/>
    <x v="0"/>
    <n v="31.1"/>
    <n v="0"/>
    <n v="0"/>
  </r>
  <r>
    <s v="RW"/>
    <x v="0"/>
    <s v="GCF"/>
    <s v="BH"/>
    <x v="23"/>
    <n v="118"/>
    <m/>
    <x v="0"/>
    <m/>
    <x v="0"/>
    <n v="23.05"/>
    <n v="0"/>
    <n v="0"/>
  </r>
  <r>
    <s v="RW"/>
    <x v="0"/>
    <s v="FPLG"/>
    <s v="DONNADIEU"/>
    <x v="23"/>
    <n v="113"/>
    <m/>
    <x v="0"/>
    <m/>
    <x v="0"/>
    <n v="33.200000000000003"/>
    <n v="0"/>
    <n v="0"/>
  </r>
  <r>
    <s v="RW"/>
    <x v="0"/>
    <s v="ONF"/>
    <s v="RAMAL"/>
    <x v="23"/>
    <n v="114"/>
    <m/>
    <x v="0"/>
    <m/>
    <x v="0"/>
    <n v="24.15"/>
    <n v="0"/>
    <n v="0"/>
  </r>
  <r>
    <s v="RW"/>
    <x v="0"/>
    <s v="TRAVAUX ET ENVIRONNEMENT"/>
    <s v="TRAVAUX ET ENVIRONNEMENT"/>
    <x v="24"/>
    <n v="132"/>
    <m/>
    <x v="0"/>
    <m/>
    <x v="0"/>
    <n v="38.1"/>
    <n v="0"/>
    <n v="0"/>
  </r>
  <r>
    <s v="RW"/>
    <x v="0"/>
    <s v="ONF"/>
    <s v="SPINELLI"/>
    <x v="24"/>
    <n v="121"/>
    <m/>
    <x v="0"/>
    <m/>
    <x v="0"/>
    <n v="27.4"/>
    <n v="0"/>
    <n v="0"/>
  </r>
  <r>
    <s v="RW"/>
    <x v="0"/>
    <s v="ONF"/>
    <s v="SPINELLI"/>
    <x v="24"/>
    <n v="120"/>
    <m/>
    <x v="0"/>
    <m/>
    <x v="0"/>
    <n v="36.799999999999997"/>
    <n v="0"/>
    <n v="0"/>
  </r>
  <r>
    <s v="RW"/>
    <x v="0"/>
    <s v="TRAVAUX ET ENVIRONNEMENT"/>
    <s v="TRAVAUX ET ENVIRONNEMENT"/>
    <x v="24"/>
    <n v="122"/>
    <m/>
    <x v="0"/>
    <m/>
    <x v="0"/>
    <n v="20.05"/>
    <n v="0"/>
    <n v="0"/>
  </r>
  <r>
    <s v="RW"/>
    <x v="0"/>
    <s v="TRAVAUX ET ENVIRONNEMENT"/>
    <s v="TRAVAUX ET ENVIRONNEMENT"/>
    <x v="24"/>
    <n v="125"/>
    <m/>
    <x v="0"/>
    <m/>
    <x v="0"/>
    <n v="23.7"/>
    <n v="0"/>
    <n v="0"/>
  </r>
  <r>
    <s v="RW"/>
    <x v="0"/>
    <s v="TRAVAUX ET ENVIRONNEMENT"/>
    <s v="TRAVAUX ET ENVIRONNEMENT"/>
    <x v="24"/>
    <n v="130"/>
    <m/>
    <x v="0"/>
    <m/>
    <x v="0"/>
    <n v="23.3"/>
    <n v="0"/>
    <n v="0"/>
  </r>
  <r>
    <s v="RW"/>
    <x v="0"/>
    <s v="GCF"/>
    <s v="BH"/>
    <x v="24"/>
    <n v="128"/>
    <m/>
    <x v="0"/>
    <m/>
    <x v="0"/>
    <n v="28.45"/>
    <n v="0"/>
    <n v="0"/>
  </r>
  <r>
    <s v="RW"/>
    <x v="0"/>
    <s v="GCF"/>
    <s v="BH"/>
    <x v="24"/>
    <n v="129"/>
    <m/>
    <x v="0"/>
    <m/>
    <x v="0"/>
    <n v="20.6"/>
    <n v="0"/>
    <n v="0"/>
  </r>
  <r>
    <s v="RW"/>
    <x v="0"/>
    <s v="MACAGNO"/>
    <s v="MACAGNO"/>
    <x v="24"/>
    <n v="119"/>
    <m/>
    <x v="0"/>
    <m/>
    <x v="0"/>
    <n v="33.450000000000003"/>
    <n v="0"/>
    <n v="0"/>
  </r>
  <r>
    <s v="RW"/>
    <x v="0"/>
    <s v="ONF"/>
    <s v="RAMAL"/>
    <x v="24"/>
    <n v="127"/>
    <m/>
    <x v="0"/>
    <m/>
    <x v="0"/>
    <n v="22.35"/>
    <n v="0"/>
    <n v="0"/>
  </r>
  <r>
    <s v="RW"/>
    <x v="0"/>
    <s v="Société Forestière"/>
    <s v="BASTO"/>
    <x v="24"/>
    <m/>
    <m/>
    <x v="0"/>
    <m/>
    <x v="0"/>
    <n v="28.15"/>
    <n v="0"/>
    <n v="0"/>
  </r>
  <r>
    <s v="RW"/>
    <x v="0"/>
    <s v="Société Forestière"/>
    <s v="BASTO"/>
    <x v="24"/>
    <m/>
    <m/>
    <x v="0"/>
    <m/>
    <x v="0"/>
    <n v="29.15"/>
    <n v="0"/>
    <n v="0"/>
  </r>
  <r>
    <s v="RW"/>
    <x v="0"/>
    <s v="GCF"/>
    <s v="BILLAUD"/>
    <x v="24"/>
    <n v="123"/>
    <m/>
    <x v="0"/>
    <m/>
    <x v="0"/>
    <n v="34.450000000000003"/>
    <n v="0"/>
    <n v="0"/>
  </r>
  <r>
    <s v="RW"/>
    <x v="0"/>
    <s v="GCF"/>
    <s v="BILLAUD"/>
    <x v="24"/>
    <n v="124"/>
    <m/>
    <x v="0"/>
    <m/>
    <x v="0"/>
    <n v="32.6"/>
    <n v="0"/>
    <n v="0"/>
  </r>
  <r>
    <s v="RW"/>
    <x v="0"/>
    <s v="MACAGNO"/>
    <s v="MACAGNO"/>
    <x v="24"/>
    <n v="126"/>
    <m/>
    <x v="0"/>
    <m/>
    <x v="0"/>
    <n v="33.85"/>
    <n v="0"/>
    <n v="0"/>
  </r>
  <r>
    <s v="RW"/>
    <x v="0"/>
    <s v="TRAVAUX ET ENVIRONNEMENT"/>
    <s v="TRAVAUX ET ENVIRONNEMENT"/>
    <x v="25"/>
    <n v="131"/>
    <m/>
    <x v="0"/>
    <m/>
    <x v="0"/>
    <n v="27.6"/>
    <n v="0"/>
    <n v="0"/>
  </r>
  <r>
    <s v="RW"/>
    <x v="0"/>
    <s v="GCF"/>
    <s v="BH"/>
    <x v="25"/>
    <n v="136"/>
    <m/>
    <x v="0"/>
    <m/>
    <x v="0"/>
    <n v="29.05"/>
    <n v="0"/>
    <n v="0"/>
  </r>
  <r>
    <s v="RW"/>
    <x v="0"/>
    <s v="GCF"/>
    <s v="BH"/>
    <x v="25"/>
    <n v="135"/>
    <m/>
    <x v="0"/>
    <m/>
    <x v="0"/>
    <n v="30.6"/>
    <n v="0"/>
    <n v="0"/>
  </r>
  <r>
    <s v="RW"/>
    <x v="0"/>
    <s v="TRAVAUX ET ENVIRONNEMENT"/>
    <s v="TRAVAUX ET ENVIRONNEMENT"/>
    <x v="25"/>
    <n v="142"/>
    <m/>
    <x v="0"/>
    <m/>
    <x v="0"/>
    <n v="21"/>
    <n v="0"/>
    <n v="0"/>
  </r>
  <r>
    <s v="RW"/>
    <x v="0"/>
    <s v="TRAVAUX ET ENVIRONNEMENT"/>
    <s v="TRAVAUX ET ENVIRONNEMENT"/>
    <x v="25"/>
    <n v="146"/>
    <m/>
    <x v="0"/>
    <m/>
    <x v="0"/>
    <n v="30.05"/>
    <n v="0"/>
    <n v="0"/>
  </r>
  <r>
    <s v="RW"/>
    <x v="0"/>
    <s v="MACAGNO"/>
    <s v="MACAGNO"/>
    <x v="25"/>
    <n v="137"/>
    <m/>
    <x v="0"/>
    <m/>
    <x v="0"/>
    <n v="33.450000000000003"/>
    <n v="0"/>
    <n v="0"/>
  </r>
  <r>
    <s v="RW"/>
    <x v="0"/>
    <s v="MACAGNO"/>
    <s v="MACAGNO"/>
    <x v="25"/>
    <n v="145"/>
    <m/>
    <x v="0"/>
    <m/>
    <x v="0"/>
    <n v="26.5"/>
    <n v="0"/>
    <n v="0"/>
  </r>
  <r>
    <s v="RW"/>
    <x v="0"/>
    <s v="ONF"/>
    <s v="RAMAL"/>
    <x v="25"/>
    <n v="144"/>
    <m/>
    <x v="0"/>
    <m/>
    <x v="0"/>
    <n v="22.25"/>
    <n v="0"/>
    <n v="0"/>
  </r>
  <r>
    <s v="RW"/>
    <x v="0"/>
    <s v="ONF"/>
    <s v="SPINELLI"/>
    <x v="25"/>
    <n v="133"/>
    <m/>
    <x v="0"/>
    <m/>
    <x v="0"/>
    <n v="27.35"/>
    <n v="0"/>
    <n v="0"/>
  </r>
  <r>
    <s v="RW"/>
    <x v="0"/>
    <s v="ONF"/>
    <s v="SPINELLI"/>
    <x v="25"/>
    <n v="134"/>
    <m/>
    <x v="0"/>
    <m/>
    <x v="0"/>
    <n v="23.7"/>
    <n v="0"/>
    <n v="0"/>
  </r>
  <r>
    <s v="RW"/>
    <x v="0"/>
    <s v="GCF"/>
    <s v="BH"/>
    <x v="26"/>
    <n v="158"/>
    <m/>
    <x v="0"/>
    <m/>
    <x v="0"/>
    <n v="27.85"/>
    <n v="0"/>
    <n v="0"/>
  </r>
  <r>
    <s v="RW"/>
    <x v="0"/>
    <s v="SYCO"/>
    <s v="RAMAL"/>
    <x v="26"/>
    <n v="151"/>
    <m/>
    <x v="0"/>
    <m/>
    <x v="0"/>
    <n v="22.9"/>
    <n v="0"/>
    <n v="0"/>
  </r>
  <r>
    <s v="RW"/>
    <x v="0"/>
    <s v="MACAGNO"/>
    <s v="MACAGNO"/>
    <x v="26"/>
    <n v="150"/>
    <m/>
    <x v="0"/>
    <m/>
    <x v="0"/>
    <n v="19.75"/>
    <n v="0"/>
    <n v="0"/>
  </r>
  <r>
    <s v="RW"/>
    <x v="0"/>
    <s v="MACAGNO"/>
    <s v="MACAGNO"/>
    <x v="26"/>
    <n v="156"/>
    <m/>
    <x v="0"/>
    <m/>
    <x v="0"/>
    <n v="23.5"/>
    <n v="0"/>
    <n v="0"/>
  </r>
  <r>
    <s v="RW"/>
    <x v="0"/>
    <s v="ONF"/>
    <s v="RAMAL"/>
    <x v="26"/>
    <n v="155"/>
    <m/>
    <x v="0"/>
    <m/>
    <x v="0"/>
    <n v="24.5"/>
    <n v="0"/>
    <n v="0"/>
  </r>
  <r>
    <s v="RW"/>
    <x v="0"/>
    <s v="GCF"/>
    <s v="BILLAUD"/>
    <x v="26"/>
    <n v="157"/>
    <m/>
    <x v="0"/>
    <m/>
    <x v="0"/>
    <n v="31.5"/>
    <n v="0"/>
    <n v="0"/>
  </r>
  <r>
    <s v="RW"/>
    <x v="0"/>
    <s v="ONF"/>
    <s v="SPINELLI"/>
    <x v="26"/>
    <n v="148"/>
    <m/>
    <x v="0"/>
    <m/>
    <x v="0"/>
    <n v="32.35"/>
    <n v="0"/>
    <n v="0"/>
  </r>
  <r>
    <s v="RW"/>
    <x v="0"/>
    <s v="ONF"/>
    <s v="SPINELLI"/>
    <x v="26"/>
    <n v="147"/>
    <m/>
    <x v="0"/>
    <m/>
    <x v="0"/>
    <n v="20.5"/>
    <n v="0"/>
    <n v="0"/>
  </r>
  <r>
    <s v="RW"/>
    <x v="0"/>
    <s v="ONF"/>
    <s v="SPINELLI"/>
    <x v="26"/>
    <n v="149"/>
    <m/>
    <x v="0"/>
    <m/>
    <x v="0"/>
    <n v="20.65"/>
    <n v="0"/>
    <n v="0"/>
  </r>
  <r>
    <s v="RW"/>
    <x v="0"/>
    <s v="GCF"/>
    <s v="BH"/>
    <x v="27"/>
    <n v="161"/>
    <m/>
    <x v="0"/>
    <m/>
    <x v="0"/>
    <n v="29.6"/>
    <n v="0"/>
    <n v="0"/>
  </r>
  <r>
    <s v="RW"/>
    <x v="0"/>
    <s v="GCF"/>
    <s v="BH"/>
    <x v="27"/>
    <n v="162"/>
    <m/>
    <x v="0"/>
    <m/>
    <x v="0"/>
    <n v="34.200000000000003"/>
    <n v="0"/>
    <n v="0"/>
  </r>
  <r>
    <s v="RW"/>
    <x v="0"/>
    <s v="GCF"/>
    <s v="BILLAUD"/>
    <x v="27"/>
    <n v="167"/>
    <m/>
    <x v="0"/>
    <m/>
    <x v="0"/>
    <n v="26.45"/>
    <n v="0"/>
    <n v="0"/>
  </r>
  <r>
    <s v="RW"/>
    <x v="0"/>
    <s v="SYCO"/>
    <s v="RAMAL"/>
    <x v="27"/>
    <n v="165"/>
    <m/>
    <x v="0"/>
    <m/>
    <x v="0"/>
    <n v="22.9"/>
    <n v="0"/>
    <n v="0"/>
  </r>
  <r>
    <s v="RW"/>
    <x v="0"/>
    <s v="MACAGNO"/>
    <s v="MACAGNO"/>
    <x v="27"/>
    <n v="163"/>
    <m/>
    <x v="0"/>
    <m/>
    <x v="0"/>
    <n v="23.5"/>
    <n v="0"/>
    <n v="0"/>
  </r>
  <r>
    <s v="RW"/>
    <x v="0"/>
    <s v="MACAGNO"/>
    <s v="MACAGNO"/>
    <x v="27"/>
    <n v="166"/>
    <m/>
    <x v="0"/>
    <m/>
    <x v="0"/>
    <n v="21.4"/>
    <n v="0"/>
    <n v="0"/>
  </r>
  <r>
    <s v="RW"/>
    <x v="0"/>
    <s v="ONF"/>
    <s v="SPINELLI"/>
    <x v="27"/>
    <n v="160"/>
    <m/>
    <x v="0"/>
    <m/>
    <x v="0"/>
    <n v="23.3"/>
    <n v="0"/>
    <n v="0"/>
  </r>
  <r>
    <s v="RW"/>
    <x v="0"/>
    <s v="ONF"/>
    <s v="SPINELLI"/>
    <x v="27"/>
    <n v="164"/>
    <m/>
    <x v="0"/>
    <m/>
    <x v="0"/>
    <n v="23.85"/>
    <n v="0"/>
    <n v="0"/>
  </r>
  <r>
    <s v="RW"/>
    <x v="0"/>
    <s v="GCF"/>
    <s v="BH"/>
    <x v="28"/>
    <n v="172"/>
    <m/>
    <x v="0"/>
    <m/>
    <x v="0"/>
    <n v="26.2"/>
    <n v="0"/>
    <n v="0"/>
  </r>
  <r>
    <s v="RW"/>
    <x v="0"/>
    <s v="GCF"/>
    <s v="BH"/>
    <x v="28"/>
    <n v="171"/>
    <m/>
    <x v="0"/>
    <m/>
    <x v="0"/>
    <n v="30.3"/>
    <n v="0"/>
    <n v="0"/>
  </r>
  <r>
    <s v="RW"/>
    <x v="0"/>
    <s v="ONF"/>
    <s v="SPINELLI"/>
    <x v="28"/>
    <n v="170"/>
    <m/>
    <x v="0"/>
    <m/>
    <x v="0"/>
    <n v="28.7"/>
    <n v="0"/>
    <n v="0"/>
  </r>
  <r>
    <s v="RW"/>
    <x v="0"/>
    <s v="SYCO"/>
    <s v="RAMAL"/>
    <x v="28"/>
    <n v="168"/>
    <m/>
    <x v="0"/>
    <m/>
    <x v="0"/>
    <n v="23.95"/>
    <n v="0"/>
    <n v="0"/>
  </r>
  <r>
    <s v="RW"/>
    <x v="0"/>
    <s v="GCF"/>
    <s v="DOLZA"/>
    <x v="28"/>
    <n v="169"/>
    <m/>
    <x v="0"/>
    <m/>
    <x v="0"/>
    <n v="28.95"/>
    <n v="0"/>
    <n v="0"/>
  </r>
  <r>
    <s v="RW"/>
    <x v="0"/>
    <s v="GCF"/>
    <s v="DOLZA"/>
    <x v="28"/>
    <n v="177"/>
    <m/>
    <x v="0"/>
    <m/>
    <x v="0"/>
    <n v="31.7"/>
    <n v="0"/>
    <n v="0"/>
  </r>
  <r>
    <s v="RW"/>
    <x v="0"/>
    <s v="MACAGNO"/>
    <s v="MACAGNO"/>
    <x v="28"/>
    <n v="173"/>
    <m/>
    <x v="0"/>
    <m/>
    <x v="0"/>
    <n v="22.75"/>
    <n v="0"/>
    <n v="0"/>
  </r>
  <r>
    <s v="RW"/>
    <x v="0"/>
    <s v="MACAGNO"/>
    <s v="MACAGNO"/>
    <x v="28"/>
    <n v="176"/>
    <m/>
    <x v="0"/>
    <m/>
    <x v="0"/>
    <n v="31.8"/>
    <n v="0"/>
    <n v="0"/>
  </r>
  <r>
    <s v="RW"/>
    <x v="0"/>
    <s v="ONF"/>
    <s v="RAMAL"/>
    <x v="28"/>
    <n v="180"/>
    <m/>
    <x v="0"/>
    <m/>
    <x v="0"/>
    <n v="21.65"/>
    <n v="0"/>
    <n v="0"/>
  </r>
  <r>
    <s v="RW"/>
    <x v="0"/>
    <s v="GCF"/>
    <s v="BILLAUD"/>
    <x v="28"/>
    <n v="174"/>
    <m/>
    <x v="0"/>
    <m/>
    <x v="0"/>
    <n v="31.8"/>
    <n v="0"/>
    <n v="0"/>
  </r>
  <r>
    <s v="RW"/>
    <x v="0"/>
    <s v="GCF"/>
    <s v="BILLAUD"/>
    <x v="28"/>
    <n v="175"/>
    <m/>
    <x v="0"/>
    <m/>
    <x v="0"/>
    <n v="34.299999999999997"/>
    <n v="0"/>
    <n v="0"/>
  </r>
  <r>
    <s v="RW"/>
    <x v="0"/>
    <s v="GCF"/>
    <s v="BH"/>
    <x v="29"/>
    <n v="181"/>
    <m/>
    <x v="0"/>
    <m/>
    <x v="0"/>
    <n v="33.4"/>
    <n v="0"/>
    <n v="0"/>
  </r>
  <r>
    <s v="RW"/>
    <x v="0"/>
    <s v="GCF"/>
    <s v="BH"/>
    <x v="29"/>
    <n v="182"/>
    <m/>
    <x v="0"/>
    <m/>
    <x v="0"/>
    <n v="27.15"/>
    <n v="0"/>
    <n v="0"/>
  </r>
  <r>
    <s v="RW"/>
    <x v="0"/>
    <s v="GCF"/>
    <s v="BH"/>
    <x v="29"/>
    <n v="188"/>
    <m/>
    <x v="0"/>
    <m/>
    <x v="0"/>
    <n v="24.4"/>
    <n v="0"/>
    <n v="0"/>
  </r>
  <r>
    <s v="RW"/>
    <x v="0"/>
    <s v="GCF"/>
    <s v="BH"/>
    <x v="29"/>
    <n v="189"/>
    <m/>
    <x v="0"/>
    <m/>
    <x v="0"/>
    <n v="22.85"/>
    <n v="0"/>
    <n v="0"/>
  </r>
  <r>
    <s v="RW"/>
    <x v="0"/>
    <s v="GCF"/>
    <s v="BH"/>
    <x v="29"/>
    <n v="195"/>
    <m/>
    <x v="0"/>
    <m/>
    <x v="0"/>
    <n v="22.7"/>
    <n v="0"/>
    <n v="0"/>
  </r>
  <r>
    <s v="RW"/>
    <x v="0"/>
    <s v="GCF"/>
    <s v="BH"/>
    <x v="29"/>
    <n v="196"/>
    <m/>
    <x v="0"/>
    <m/>
    <x v="0"/>
    <n v="25.4"/>
    <n v="0"/>
    <n v="0"/>
  </r>
  <r>
    <s v="RW"/>
    <x v="0"/>
    <s v="GCF"/>
    <s v="DOLZA"/>
    <x v="29"/>
    <n v="186"/>
    <m/>
    <x v="0"/>
    <m/>
    <x v="0"/>
    <n v="32.549999999999997"/>
    <n v="0"/>
    <n v="0"/>
  </r>
  <r>
    <s v="RW"/>
    <x v="0"/>
    <s v="GCF"/>
    <s v="DOLZA"/>
    <x v="29"/>
    <n v="190"/>
    <m/>
    <x v="0"/>
    <m/>
    <x v="0"/>
    <n v="32.1"/>
    <n v="0"/>
    <n v="0"/>
  </r>
  <r>
    <s v="RW"/>
    <x v="0"/>
    <s v="GCF"/>
    <s v="DOLZA"/>
    <x v="29"/>
    <n v="194"/>
    <m/>
    <x v="0"/>
    <m/>
    <x v="0"/>
    <n v="32.1"/>
    <n v="0"/>
    <n v="0"/>
  </r>
  <r>
    <s v="RW"/>
    <x v="0"/>
    <s v="MACAGNO"/>
    <s v="MACAGNO"/>
    <x v="29"/>
    <n v="185"/>
    <m/>
    <x v="0"/>
    <m/>
    <x v="0"/>
    <n v="34.6"/>
    <n v="0"/>
    <n v="0"/>
  </r>
  <r>
    <s v="RW"/>
    <x v="0"/>
    <s v="ONF"/>
    <s v="RAMAL"/>
    <x v="29"/>
    <n v="187"/>
    <m/>
    <x v="0"/>
    <m/>
    <x v="0"/>
    <n v="23.8"/>
    <n v="0"/>
    <n v="0"/>
  </r>
  <r>
    <s v="RW"/>
    <x v="0"/>
    <s v="ONF"/>
    <s v="RAMAL"/>
    <x v="29"/>
    <n v="191"/>
    <m/>
    <x v="0"/>
    <m/>
    <x v="0"/>
    <n v="25.25"/>
    <n v="0"/>
    <n v="0"/>
  </r>
  <r>
    <s v="RW"/>
    <x v="0"/>
    <s v="GCF"/>
    <s v="BILLAUD"/>
    <x v="29"/>
    <n v="192"/>
    <m/>
    <x v="0"/>
    <m/>
    <x v="0"/>
    <n v="31.6"/>
    <n v="0"/>
    <n v="0"/>
  </r>
  <r>
    <s v="RW"/>
    <x v="0"/>
    <s v="GCF"/>
    <s v="BILLAUD"/>
    <x v="29"/>
    <n v="193"/>
    <m/>
    <x v="0"/>
    <m/>
    <x v="0"/>
    <n v="32.65"/>
    <n v="0"/>
    <n v="0"/>
  </r>
  <r>
    <s v="RW"/>
    <x v="0"/>
    <s v="ONF"/>
    <s v="SPINELLI"/>
    <x v="29"/>
    <n v="183"/>
    <m/>
    <x v="0"/>
    <m/>
    <x v="0"/>
    <n v="20.75"/>
    <n v="0"/>
    <n v="0"/>
  </r>
  <r>
    <s v="RW"/>
    <x v="0"/>
    <s v="ONF"/>
    <s v="SPINELLI"/>
    <x v="29"/>
    <n v="184"/>
    <m/>
    <x v="0"/>
    <m/>
    <x v="0"/>
    <n v="32.35"/>
    <n v="0"/>
    <n v="0"/>
  </r>
  <r>
    <s v="RW"/>
    <x v="0"/>
    <s v="GCF"/>
    <s v="BH"/>
    <x v="30"/>
    <n v="211"/>
    <m/>
    <x v="0"/>
    <m/>
    <x v="0"/>
    <n v="30.55"/>
    <n v="0"/>
    <n v="0"/>
  </r>
  <r>
    <s v="RW"/>
    <x v="0"/>
    <s v="GCF"/>
    <s v="BH"/>
    <x v="30"/>
    <n v="212"/>
    <m/>
    <x v="0"/>
    <m/>
    <x v="0"/>
    <n v="32.700000000000003"/>
    <n v="0"/>
    <n v="0"/>
  </r>
  <r>
    <s v="RW"/>
    <x v="0"/>
    <s v="SYCO"/>
    <s v="RAMAL"/>
    <x v="30"/>
    <n v="202"/>
    <m/>
    <x v="0"/>
    <m/>
    <x v="0"/>
    <n v="27.25"/>
    <n v="0"/>
    <n v="0"/>
  </r>
  <r>
    <s v="RW"/>
    <x v="0"/>
    <s v="GCF"/>
    <s v="BH"/>
    <x v="30"/>
    <n v="198"/>
    <m/>
    <x v="0"/>
    <m/>
    <x v="0"/>
    <n v="24"/>
    <n v="0"/>
    <n v="0"/>
  </r>
  <r>
    <s v="RW"/>
    <x v="0"/>
    <s v="GCF"/>
    <s v="BH"/>
    <x v="30"/>
    <n v="199"/>
    <m/>
    <x v="0"/>
    <m/>
    <x v="0"/>
    <n v="24.1"/>
    <n v="0"/>
    <n v="0"/>
  </r>
  <r>
    <s v="RW"/>
    <x v="0"/>
    <s v="GCF"/>
    <s v="BH"/>
    <x v="30"/>
    <n v="204"/>
    <m/>
    <x v="0"/>
    <m/>
    <x v="0"/>
    <n v="22.85"/>
    <n v="0"/>
    <n v="0"/>
  </r>
  <r>
    <s v="RW"/>
    <x v="0"/>
    <s v="GCF"/>
    <s v="BH"/>
    <x v="30"/>
    <n v="206"/>
    <m/>
    <x v="0"/>
    <m/>
    <x v="0"/>
    <n v="24.9"/>
    <n v="0"/>
    <n v="0"/>
  </r>
  <r>
    <s v="RW"/>
    <x v="0"/>
    <s v="GCF"/>
    <s v="DOLZA"/>
    <x v="30"/>
    <n v="200"/>
    <m/>
    <x v="0"/>
    <m/>
    <x v="0"/>
    <n v="34.75"/>
    <n v="0"/>
    <n v="0"/>
  </r>
  <r>
    <s v="RW"/>
    <x v="0"/>
    <s v="GCF"/>
    <s v="DOLZA"/>
    <x v="30"/>
    <n v="203"/>
    <m/>
    <x v="0"/>
    <m/>
    <x v="0"/>
    <n v="33.299999999999997"/>
    <n v="0"/>
    <n v="0"/>
  </r>
  <r>
    <s v="RW"/>
    <x v="0"/>
    <s v="GCF"/>
    <s v="DOLZA"/>
    <x v="30"/>
    <n v="209"/>
    <m/>
    <x v="0"/>
    <m/>
    <x v="0"/>
    <n v="33.049999999999997"/>
    <n v="0"/>
    <n v="0"/>
  </r>
  <r>
    <s v="RW"/>
    <x v="0"/>
    <s v="ONF"/>
    <s v="SPINELLI"/>
    <x v="30"/>
    <n v="197"/>
    <m/>
    <x v="0"/>
    <m/>
    <x v="0"/>
    <n v="27.35"/>
    <n v="0"/>
    <n v="0"/>
  </r>
  <r>
    <s v="RW"/>
    <x v="0"/>
    <s v="ONF"/>
    <s v="SPINELLI"/>
    <x v="30"/>
    <n v="205"/>
    <m/>
    <x v="0"/>
    <m/>
    <x v="0"/>
    <n v="23"/>
    <n v="0"/>
    <n v="0"/>
  </r>
  <r>
    <s v="RW"/>
    <x v="0"/>
    <s v="GCF"/>
    <s v="BILLAUD"/>
    <x v="30"/>
    <n v="208"/>
    <m/>
    <x v="0"/>
    <m/>
    <x v="0"/>
    <n v="32.799999999999997"/>
    <n v="0"/>
    <n v="0"/>
  </r>
  <r>
    <s v="RW"/>
    <x v="0"/>
    <s v="GCF"/>
    <s v="BILLAUD"/>
    <x v="30"/>
    <n v="207"/>
    <m/>
    <x v="0"/>
    <m/>
    <x v="0"/>
    <n v="33.6"/>
    <n v="0"/>
    <n v="0"/>
  </r>
  <r>
    <s v="RW"/>
    <x v="0"/>
    <s v="GCF"/>
    <s v="BH"/>
    <x v="31"/>
    <n v="219"/>
    <m/>
    <x v="0"/>
    <m/>
    <x v="0"/>
    <n v="32.200000000000003"/>
    <n v="0"/>
    <n v="0"/>
  </r>
  <r>
    <s v="RW"/>
    <x v="0"/>
    <s v="GCF"/>
    <s v="BH"/>
    <x v="31"/>
    <n v="218"/>
    <m/>
    <x v="0"/>
    <m/>
    <x v="0"/>
    <n v="36.65"/>
    <n v="0"/>
    <n v="0"/>
  </r>
  <r>
    <s v="RW"/>
    <x v="0"/>
    <s v="GCF"/>
    <s v="DOLZA"/>
    <x v="31"/>
    <n v="214"/>
    <m/>
    <x v="0"/>
    <m/>
    <x v="0"/>
    <n v="34.700000000000003"/>
    <n v="0"/>
    <n v="0"/>
  </r>
  <r>
    <s v="RW"/>
    <x v="0"/>
    <s v="MACAGNO"/>
    <s v="MACAGNO"/>
    <x v="31"/>
    <n v="215"/>
    <m/>
    <x v="0"/>
    <m/>
    <x v="0"/>
    <n v="31.5"/>
    <n v="0"/>
    <n v="0"/>
  </r>
  <r>
    <s v="RW"/>
    <x v="0"/>
    <s v="ONF"/>
    <s v="SPINELLI"/>
    <x v="31"/>
    <n v="213"/>
    <m/>
    <x v="0"/>
    <m/>
    <x v="0"/>
    <n v="21.75"/>
    <n v="0"/>
    <n v="0"/>
  </r>
  <r>
    <s v="RW"/>
    <x v="0"/>
    <s v="GCF"/>
    <s v="BILLAUD"/>
    <x v="31"/>
    <n v="217"/>
    <m/>
    <x v="0"/>
    <m/>
    <x v="0"/>
    <n v="27.75"/>
    <n v="0"/>
    <n v="0"/>
  </r>
  <r>
    <s v="RW"/>
    <x v="0"/>
    <s v="GCF"/>
    <s v="BILLAUD"/>
    <x v="31"/>
    <n v="216"/>
    <m/>
    <x v="0"/>
    <m/>
    <x v="0"/>
    <n v="36.450000000000003"/>
    <n v="0"/>
    <n v="0"/>
  </r>
  <r>
    <s v="RW"/>
    <x v="0"/>
    <s v="ONF"/>
    <s v="RAMAL"/>
    <x v="32"/>
    <n v="221"/>
    <m/>
    <x v="0"/>
    <m/>
    <x v="0"/>
    <n v="27.9"/>
    <n v="0"/>
    <n v="0"/>
  </r>
  <r>
    <s v="RW"/>
    <x v="0"/>
    <s v="ONF"/>
    <s v="SPINELLI"/>
    <x v="32"/>
    <n v="222"/>
    <m/>
    <x v="0"/>
    <m/>
    <x v="0"/>
    <n v="25.25"/>
    <n v="0"/>
    <n v="0"/>
  </r>
  <r>
    <s v="RW"/>
    <x v="0"/>
    <s v="GCF"/>
    <s v="BILLAUD"/>
    <x v="32"/>
    <n v="220"/>
    <m/>
    <x v="0"/>
    <m/>
    <x v="0"/>
    <n v="30.8"/>
    <n v="0"/>
    <n v="0"/>
  </r>
  <r>
    <s v="RW"/>
    <x v="0"/>
    <s v="ONF"/>
    <s v="RAMAL"/>
    <x v="33"/>
    <n v="223"/>
    <m/>
    <x v="0"/>
    <m/>
    <x v="0"/>
    <n v="23.55"/>
    <n v="0"/>
    <n v="0"/>
  </r>
  <r>
    <s v="RW"/>
    <x v="0"/>
    <s v="MACAGNO"/>
    <s v="MACAGNO"/>
    <x v="34"/>
    <n v="228"/>
    <m/>
    <x v="0"/>
    <m/>
    <x v="0"/>
    <n v="30.3"/>
    <n v="0"/>
    <n v="0"/>
  </r>
  <r>
    <s v="RW"/>
    <x v="0"/>
    <s v="ONF"/>
    <s v="RAMAL"/>
    <x v="34"/>
    <n v="227"/>
    <m/>
    <x v="0"/>
    <m/>
    <x v="0"/>
    <n v="21.2"/>
    <n v="0"/>
    <n v="0"/>
  </r>
  <r>
    <s v="RW"/>
    <x v="0"/>
    <s v="GCF"/>
    <s v="BILLAUD"/>
    <x v="34"/>
    <n v="226"/>
    <m/>
    <x v="0"/>
    <m/>
    <x v="0"/>
    <n v="30.9"/>
    <n v="0"/>
    <n v="0"/>
  </r>
  <r>
    <s v="RW"/>
    <x v="0"/>
    <s v="GCF"/>
    <s v="BH"/>
    <x v="34"/>
    <n v="229"/>
    <m/>
    <x v="0"/>
    <m/>
    <x v="0"/>
    <n v="30.65"/>
    <n v="0"/>
    <n v="0"/>
  </r>
  <r>
    <s v="RW"/>
    <x v="0"/>
    <s v="ONF"/>
    <s v="SPINELLI"/>
    <x v="34"/>
    <n v="225"/>
    <m/>
    <x v="0"/>
    <m/>
    <x v="0"/>
    <n v="25.45"/>
    <n v="0"/>
    <n v="0"/>
  </r>
  <r>
    <s v="RW"/>
    <x v="0"/>
    <s v="GCF"/>
    <s v="BILLAUD"/>
    <x v="35"/>
    <n v="232"/>
    <m/>
    <x v="0"/>
    <m/>
    <x v="0"/>
    <n v="20.9"/>
    <n v="0"/>
    <n v="0"/>
  </r>
  <r>
    <s v="RW"/>
    <x v="0"/>
    <s v="GCF"/>
    <s v="BILLAUD"/>
    <x v="35"/>
    <n v="233"/>
    <m/>
    <x v="0"/>
    <m/>
    <x v="0"/>
    <n v="28.1"/>
    <n v="0"/>
    <n v="0"/>
  </r>
  <r>
    <s v="RW"/>
    <x v="0"/>
    <s v="SYCO"/>
    <s v="RAMAL"/>
    <x v="35"/>
    <n v="234"/>
    <m/>
    <x v="0"/>
    <m/>
    <x v="0"/>
    <n v="23.85"/>
    <n v="0"/>
    <n v="0"/>
  </r>
  <r>
    <s v="RW"/>
    <x v="0"/>
    <s v="ONF"/>
    <s v="SPINELLI"/>
    <x v="35"/>
    <n v="231"/>
    <m/>
    <x v="0"/>
    <m/>
    <x v="0"/>
    <n v="21.55"/>
    <n v="0"/>
    <n v="0"/>
  </r>
  <r>
    <s v="RW"/>
    <x v="0"/>
    <s v="SYCO"/>
    <s v="RAMAL"/>
    <x v="36"/>
    <n v="237"/>
    <m/>
    <x v="0"/>
    <m/>
    <x v="0"/>
    <n v="24.25"/>
    <n v="0"/>
    <n v="0"/>
  </r>
  <r>
    <s v="RW"/>
    <x v="0"/>
    <s v="GCF"/>
    <s v="BH"/>
    <x v="36"/>
    <n v="238"/>
    <m/>
    <x v="0"/>
    <m/>
    <x v="0"/>
    <n v="30.75"/>
    <n v="0"/>
    <n v="0"/>
  </r>
  <r>
    <s v="RW"/>
    <x v="0"/>
    <s v="GCF"/>
    <s v="BILLAUD"/>
    <x v="36"/>
    <n v="236"/>
    <m/>
    <x v="0"/>
    <m/>
    <x v="0"/>
    <n v="28.75"/>
    <n v="0"/>
    <n v="0"/>
  </r>
  <r>
    <s v="RW"/>
    <x v="0"/>
    <s v="GCF"/>
    <s v="BH"/>
    <x v="36"/>
    <n v="235"/>
    <m/>
    <x v="0"/>
    <m/>
    <x v="0"/>
    <n v="33.549999999999997"/>
    <n v="0"/>
    <n v="0"/>
  </r>
  <r>
    <s v="RW"/>
    <x v="0"/>
    <s v="GCF"/>
    <s v="BH"/>
    <x v="37"/>
    <n v="242"/>
    <m/>
    <x v="0"/>
    <m/>
    <x v="0"/>
    <n v="28.2"/>
    <n v="0"/>
    <n v="0"/>
  </r>
  <r>
    <s v="RW"/>
    <x v="0"/>
    <s v="GCF"/>
    <s v="BILLAUD"/>
    <x v="37"/>
    <n v="240"/>
    <m/>
    <x v="0"/>
    <m/>
    <x v="0"/>
    <n v="31.65"/>
    <n v="0"/>
    <n v="0"/>
  </r>
  <r>
    <s v="RW"/>
    <x v="0"/>
    <s v="GCF"/>
    <s v="BH"/>
    <x v="37"/>
    <n v="239"/>
    <m/>
    <x v="0"/>
    <m/>
    <x v="0"/>
    <n v="36.15"/>
    <n v="0"/>
    <n v="0"/>
  </r>
  <r>
    <s v="RW"/>
    <x v="0"/>
    <s v="GCF"/>
    <s v="BILLAUD"/>
    <x v="38"/>
    <n v="244"/>
    <m/>
    <x v="0"/>
    <m/>
    <x v="0"/>
    <n v="33.65"/>
    <n v="0"/>
    <n v="0"/>
  </r>
  <r>
    <s v="RW"/>
    <x v="0"/>
    <s v="GCF"/>
    <s v="BILLAUD"/>
    <x v="38"/>
    <n v="245"/>
    <m/>
    <x v="0"/>
    <m/>
    <x v="0"/>
    <n v="28.2"/>
    <n v="0"/>
    <n v="0"/>
  </r>
  <r>
    <s v="RW"/>
    <x v="0"/>
    <s v="GCF"/>
    <s v="BILLAUD"/>
    <x v="38"/>
    <n v="246"/>
    <m/>
    <x v="0"/>
    <m/>
    <x v="0"/>
    <n v="33.65"/>
    <n v="0"/>
    <n v="0"/>
  </r>
  <r>
    <s v="RW"/>
    <x v="0"/>
    <s v="GCF"/>
    <s v="BH"/>
    <x v="38"/>
    <n v="243"/>
    <m/>
    <x v="0"/>
    <m/>
    <x v="0"/>
    <n v="32.1"/>
    <n v="0"/>
    <n v="0"/>
  </r>
  <r>
    <s v="RW"/>
    <x v="0"/>
    <s v="GCF"/>
    <s v="BH"/>
    <x v="38"/>
    <n v="247"/>
    <m/>
    <x v="0"/>
    <m/>
    <x v="0"/>
    <n v="29.45"/>
    <n v="0"/>
    <n v="0"/>
  </r>
  <r>
    <s v="RW"/>
    <x v="0"/>
    <s v="GCF"/>
    <s v="BH"/>
    <x v="39"/>
    <n v="255"/>
    <m/>
    <x v="0"/>
    <m/>
    <x v="0"/>
    <n v="29.3"/>
    <n v="0"/>
    <n v="0"/>
  </r>
  <r>
    <s v="RW"/>
    <x v="0"/>
    <s v="GCF"/>
    <s v="BH"/>
    <x v="39"/>
    <n v="251"/>
    <m/>
    <x v="0"/>
    <m/>
    <x v="0"/>
    <n v="18.3"/>
    <n v="0"/>
    <n v="0"/>
  </r>
  <r>
    <s v="RW"/>
    <x v="0"/>
    <s v="ONF"/>
    <s v="RAMAL"/>
    <x v="39"/>
    <n v="254"/>
    <m/>
    <x v="0"/>
    <m/>
    <x v="0"/>
    <n v="19.2"/>
    <n v="0"/>
    <n v="0"/>
  </r>
  <r>
    <s v="RW"/>
    <x v="0"/>
    <s v="GCF"/>
    <s v="BILLAUD"/>
    <x v="39"/>
    <n v="253"/>
    <m/>
    <x v="0"/>
    <m/>
    <x v="0"/>
    <n v="32.200000000000003"/>
    <n v="0"/>
    <n v="0"/>
  </r>
  <r>
    <s v="RW"/>
    <x v="0"/>
    <s v="GCF"/>
    <s v="BILLAUD"/>
    <x v="39"/>
    <n v="252"/>
    <m/>
    <x v="0"/>
    <m/>
    <x v="0"/>
    <n v="29.85"/>
    <n v="0"/>
    <n v="0"/>
  </r>
  <r>
    <s v="RW"/>
    <x v="0"/>
    <s v="ONF"/>
    <s v="RAMAL"/>
    <x v="40"/>
    <n v="259"/>
    <m/>
    <x v="0"/>
    <m/>
    <x v="0"/>
    <n v="19.7"/>
    <n v="0"/>
    <n v="0"/>
  </r>
  <r>
    <s v="RW"/>
    <x v="0"/>
    <s v="GCF"/>
    <s v="BILLAUD"/>
    <x v="40"/>
    <n v="258"/>
    <m/>
    <x v="0"/>
    <m/>
    <x v="0"/>
    <n v="30.35"/>
    <n v="0"/>
    <n v="0"/>
  </r>
  <r>
    <s v="RW"/>
    <x v="0"/>
    <s v="GCF"/>
    <s v="BILLAUD"/>
    <x v="40"/>
    <n v="257"/>
    <m/>
    <x v="0"/>
    <m/>
    <x v="0"/>
    <n v="36.75"/>
    <n v="0"/>
    <n v="0"/>
  </r>
  <r>
    <s v="RW"/>
    <x v="0"/>
    <s v="GCF"/>
    <s v="BILLAUD"/>
    <x v="40"/>
    <n v="256"/>
    <m/>
    <x v="0"/>
    <m/>
    <x v="0"/>
    <n v="35.700000000000003"/>
    <n v="0"/>
    <n v="0"/>
  </r>
  <r>
    <s v="RW"/>
    <x v="0"/>
    <s v="GCF"/>
    <s v="BILLAUD"/>
    <x v="41"/>
    <n v="262"/>
    <m/>
    <x v="0"/>
    <m/>
    <x v="0"/>
    <n v="33"/>
    <n v="0"/>
    <n v="0"/>
  </r>
  <r>
    <s v="RW"/>
    <x v="0"/>
    <s v="GCF"/>
    <s v="BH"/>
    <x v="41"/>
    <n v="263"/>
    <m/>
    <x v="0"/>
    <m/>
    <x v="0"/>
    <n v="28.5"/>
    <n v="0"/>
    <n v="0"/>
  </r>
  <r>
    <s v="RW"/>
    <x v="0"/>
    <s v="GCF"/>
    <s v="BH"/>
    <x v="41"/>
    <n v="260"/>
    <m/>
    <x v="0"/>
    <m/>
    <x v="0"/>
    <n v="31.75"/>
    <n v="0"/>
    <n v="0"/>
  </r>
  <r>
    <s v="RW"/>
    <x v="0"/>
    <s v="GCF"/>
    <s v="BILLAUD"/>
    <x v="41"/>
    <n v="261"/>
    <m/>
    <x v="0"/>
    <m/>
    <x v="0"/>
    <n v="32"/>
    <n v="0"/>
    <n v="0"/>
  </r>
  <r>
    <s v="RW"/>
    <x v="0"/>
    <s v="GCF"/>
    <s v="BILLAUD"/>
    <x v="41"/>
    <n v="264"/>
    <m/>
    <x v="0"/>
    <m/>
    <x v="0"/>
    <n v="30.15"/>
    <n v="0"/>
    <n v="0"/>
  </r>
  <r>
    <s v="RW"/>
    <x v="0"/>
    <s v="SYCO"/>
    <s v="RAMAL"/>
    <x v="42"/>
    <n v="267"/>
    <m/>
    <x v="0"/>
    <m/>
    <x v="0"/>
    <n v="22.8"/>
    <n v="0"/>
    <n v="0"/>
  </r>
  <r>
    <s v="RW"/>
    <x v="0"/>
    <s v="GCF"/>
    <s v="BILLAUD"/>
    <x v="42"/>
    <n v="265"/>
    <m/>
    <x v="0"/>
    <m/>
    <x v="0"/>
    <n v="30.9"/>
    <n v="0"/>
    <n v="0"/>
  </r>
  <r>
    <s v="RW"/>
    <x v="0"/>
    <s v="GCF"/>
    <s v="BILLAUD"/>
    <x v="42"/>
    <n v="266"/>
    <m/>
    <x v="0"/>
    <m/>
    <x v="0"/>
    <n v="31.5"/>
    <n v="0"/>
    <n v="0"/>
  </r>
  <r>
    <s v="RW"/>
    <x v="0"/>
    <s v="GCF"/>
    <s v="BILLAUD"/>
    <x v="43"/>
    <n v="268"/>
    <m/>
    <x v="0"/>
    <m/>
    <x v="0"/>
    <n v="30.8"/>
    <n v="0"/>
    <n v="0"/>
  </r>
  <r>
    <s v="RW"/>
    <x v="0"/>
    <s v="GCF"/>
    <s v="BILLAUD"/>
    <x v="43"/>
    <s v="PAS DE CARTE"/>
    <m/>
    <x v="0"/>
    <m/>
    <x v="0"/>
    <n v="27.05"/>
    <n v="0"/>
    <n v="0"/>
  </r>
  <r>
    <s v="RW"/>
    <x v="0"/>
    <s v="GCF"/>
    <s v="BILLAUD"/>
    <x v="43"/>
    <n v="269"/>
    <m/>
    <x v="0"/>
    <m/>
    <x v="0"/>
    <n v="25.15"/>
    <n v="0"/>
    <n v="0"/>
  </r>
  <r>
    <s v="RW"/>
    <x v="0"/>
    <s v="ONF"/>
    <s v="RAMAL"/>
    <x v="44"/>
    <n v="274"/>
    <m/>
    <x v="0"/>
    <m/>
    <x v="0"/>
    <n v="26.45"/>
    <n v="0"/>
    <n v="0"/>
  </r>
  <r>
    <s v="RW"/>
    <x v="0"/>
    <s v="GCF"/>
    <s v="BILLAUD"/>
    <x v="44"/>
    <n v="272"/>
    <m/>
    <x v="0"/>
    <m/>
    <x v="0"/>
    <n v="31.5"/>
    <n v="0"/>
    <n v="0"/>
  </r>
  <r>
    <s v="RW"/>
    <x v="0"/>
    <s v="GCF"/>
    <s v="BILLAUD"/>
    <x v="44"/>
    <n v="273"/>
    <m/>
    <x v="0"/>
    <m/>
    <x v="0"/>
    <n v="26.65"/>
    <n v="0"/>
    <n v="0"/>
  </r>
  <r>
    <s v="RW"/>
    <x v="0"/>
    <s v="GCF"/>
    <s v="BH"/>
    <x v="44"/>
    <n v="270"/>
    <m/>
    <x v="0"/>
    <m/>
    <x v="0"/>
    <n v="21.95"/>
    <n v="0"/>
    <n v="0"/>
  </r>
  <r>
    <s v="RW"/>
    <x v="0"/>
    <s v="GCF"/>
    <s v="BH"/>
    <x v="44"/>
    <n v="271"/>
    <m/>
    <x v="0"/>
    <m/>
    <x v="0"/>
    <n v="26.35"/>
    <n v="0"/>
    <n v="0"/>
  </r>
  <r>
    <s v="RW"/>
    <x v="0"/>
    <s v="GCF"/>
    <s v="BH"/>
    <x v="45"/>
    <n v="282"/>
    <m/>
    <x v="0"/>
    <m/>
    <x v="0"/>
    <n v="30.7"/>
    <n v="0"/>
    <n v="0"/>
  </r>
  <r>
    <s v="RW"/>
    <x v="0"/>
    <s v="Bois énergie 48"/>
    <s v="VIREBAYRE"/>
    <x v="45"/>
    <n v="280"/>
    <m/>
    <x v="0"/>
    <m/>
    <x v="0"/>
    <n v="35.85"/>
    <n v="0"/>
    <n v="0"/>
  </r>
  <r>
    <s v="RW"/>
    <x v="0"/>
    <s v="Bois énergie 48"/>
    <s v="VIREBAYRE"/>
    <x v="45"/>
    <n v="281"/>
    <m/>
    <x v="0"/>
    <m/>
    <x v="0"/>
    <n v="35.950000000000003"/>
    <n v="0"/>
    <n v="0"/>
  </r>
  <r>
    <s v="RW"/>
    <x v="0"/>
    <s v="GCF"/>
    <s v="BILLAUD"/>
    <x v="45"/>
    <n v="275"/>
    <m/>
    <x v="0"/>
    <m/>
    <x v="0"/>
    <n v="29.35"/>
    <n v="0"/>
    <n v="0"/>
  </r>
  <r>
    <s v="RW"/>
    <x v="0"/>
    <s v="GCF"/>
    <s v="BILLAUD"/>
    <x v="45"/>
    <n v="276"/>
    <m/>
    <x v="0"/>
    <m/>
    <x v="0"/>
    <n v="33.299999999999997"/>
    <n v="0"/>
    <n v="0"/>
  </r>
  <r>
    <s v="RW"/>
    <x v="0"/>
    <s v="GCF"/>
    <s v="BH"/>
    <x v="45"/>
    <n v="277"/>
    <m/>
    <x v="0"/>
    <m/>
    <x v="0"/>
    <n v="26.6"/>
    <n v="0"/>
    <n v="0"/>
  </r>
  <r>
    <s v="RW"/>
    <x v="0"/>
    <s v="GCF"/>
    <s v="BH"/>
    <x v="45"/>
    <n v="279"/>
    <m/>
    <x v="0"/>
    <m/>
    <x v="0"/>
    <n v="27.9"/>
    <n v="0"/>
    <n v="0"/>
  </r>
  <r>
    <s v="RW"/>
    <x v="0"/>
    <s v="ONF"/>
    <s v="SPINELLI"/>
    <x v="45"/>
    <n v="278"/>
    <m/>
    <x v="0"/>
    <m/>
    <x v="0"/>
    <n v="18.5"/>
    <n v="0"/>
    <n v="0"/>
  </r>
  <r>
    <s v="RW"/>
    <x v="0"/>
    <s v="SYCO"/>
    <s v="RAMAL"/>
    <x v="46"/>
    <n v="284"/>
    <m/>
    <x v="0"/>
    <m/>
    <x v="0"/>
    <n v="28.7"/>
    <n v="0"/>
    <n v="0"/>
  </r>
  <r>
    <s v="RW"/>
    <x v="0"/>
    <s v="Bois énergie 48"/>
    <s v="VIREBAYRE"/>
    <x v="46"/>
    <n v="285"/>
    <m/>
    <x v="0"/>
    <m/>
    <x v="0"/>
    <n v="25.15"/>
    <n v="0"/>
    <n v="0"/>
  </r>
  <r>
    <s v="RW"/>
    <x v="0"/>
    <s v="ONF"/>
    <s v="SPINELLI"/>
    <x v="46"/>
    <n v="283"/>
    <m/>
    <x v="0"/>
    <m/>
    <x v="0"/>
    <n v="26.45"/>
    <n v="0"/>
    <n v="0"/>
  </r>
  <r>
    <s v="RW"/>
    <x v="0"/>
    <s v="GCF"/>
    <s v="BH"/>
    <x v="47"/>
    <n v="290"/>
    <m/>
    <x v="0"/>
    <m/>
    <x v="0"/>
    <n v="25.42"/>
    <n v="0"/>
    <n v="0"/>
  </r>
  <r>
    <s v="RW"/>
    <x v="0"/>
    <s v="SYCO"/>
    <s v="RAMAL"/>
    <x v="47"/>
    <n v="287"/>
    <m/>
    <x v="0"/>
    <m/>
    <x v="0"/>
    <n v="25.7"/>
    <n v="0"/>
    <n v="0"/>
  </r>
  <r>
    <s v="RW"/>
    <x v="0"/>
    <s v="GCF"/>
    <s v="BH"/>
    <x v="47"/>
    <n v="289"/>
    <m/>
    <x v="0"/>
    <m/>
    <x v="0"/>
    <n v="29.9"/>
    <n v="0"/>
    <n v="0"/>
  </r>
  <r>
    <s v="RW"/>
    <x v="0"/>
    <s v="GCF"/>
    <s v="BH"/>
    <x v="47"/>
    <n v="291"/>
    <m/>
    <x v="0"/>
    <m/>
    <x v="0"/>
    <n v="29.9"/>
    <n v="0"/>
    <n v="0"/>
  </r>
  <r>
    <s v="RW"/>
    <x v="0"/>
    <s v="Bois énergie 48"/>
    <s v="VIREBAYRE"/>
    <x v="47"/>
    <n v="288"/>
    <m/>
    <x v="0"/>
    <m/>
    <x v="0"/>
    <n v="32.5"/>
    <n v="0"/>
    <n v="0"/>
  </r>
  <r>
    <s v="RW"/>
    <x v="0"/>
    <s v="Bois énergie 48"/>
    <s v="VIREBAYRE"/>
    <x v="47"/>
    <n v="286"/>
    <m/>
    <x v="0"/>
    <m/>
    <x v="0"/>
    <n v="25.7"/>
    <n v="0"/>
    <n v="0"/>
  </r>
  <r>
    <s v="RW"/>
    <x v="0"/>
    <s v="GCF"/>
    <s v="BH"/>
    <x v="48"/>
    <n v="297"/>
    <m/>
    <x v="0"/>
    <m/>
    <x v="0"/>
    <n v="24.8"/>
    <n v="0"/>
    <n v="0"/>
  </r>
  <r>
    <s v="RW"/>
    <x v="0"/>
    <s v="DOLZA"/>
    <s v="DOLZA"/>
    <x v="48"/>
    <n v="293"/>
    <m/>
    <x v="0"/>
    <m/>
    <x v="0"/>
    <n v="24.75"/>
    <n v="0"/>
    <n v="0"/>
  </r>
  <r>
    <s v="RW"/>
    <x v="0"/>
    <s v="DOLZA"/>
    <s v="DOLZA"/>
    <x v="48"/>
    <n v="294"/>
    <m/>
    <x v="0"/>
    <m/>
    <x v="0"/>
    <n v="26.4"/>
    <n v="0"/>
    <n v="0"/>
  </r>
  <r>
    <s v="RW"/>
    <x v="0"/>
    <s v="DOLZA"/>
    <s v="DOLZA"/>
    <x v="48"/>
    <n v="295"/>
    <m/>
    <x v="0"/>
    <m/>
    <x v="0"/>
    <n v="23"/>
    <n v="0"/>
    <n v="0"/>
  </r>
  <r>
    <s v="RW"/>
    <x v="0"/>
    <s v="MACAGNO"/>
    <s v="MACAGNO"/>
    <x v="48"/>
    <n v="292"/>
    <m/>
    <x v="0"/>
    <m/>
    <x v="0"/>
    <n v="29.65"/>
    <n v="0"/>
    <n v="0"/>
  </r>
  <r>
    <s v="RW"/>
    <x v="0"/>
    <s v="ONF"/>
    <s v="RAMAL"/>
    <x v="48"/>
    <n v="296"/>
    <m/>
    <x v="0"/>
    <m/>
    <x v="0"/>
    <n v="24"/>
    <n v="0"/>
    <n v="0"/>
  </r>
  <r>
    <s v="RW"/>
    <x v="0"/>
    <s v="GCF"/>
    <s v="BH"/>
    <x v="49"/>
    <n v="302"/>
    <m/>
    <x v="0"/>
    <m/>
    <x v="0"/>
    <n v="24"/>
    <n v="0"/>
    <n v="0"/>
  </r>
  <r>
    <s v="RW"/>
    <x v="0"/>
    <s v="ONF"/>
    <s v="SPINELLI"/>
    <x v="49"/>
    <n v="301"/>
    <m/>
    <x v="0"/>
    <m/>
    <x v="0"/>
    <n v="31.95"/>
    <n v="0"/>
    <n v="0"/>
  </r>
  <r>
    <s v="RW"/>
    <x v="0"/>
    <s v="SYCO"/>
    <s v="RAMAL"/>
    <x v="49"/>
    <n v="303"/>
    <m/>
    <x v="0"/>
    <m/>
    <x v="0"/>
    <n v="21.4"/>
    <n v="0"/>
    <n v="0"/>
  </r>
  <r>
    <s v="RW"/>
    <x v="0"/>
    <s v="DOLZA"/>
    <s v="DOLZA"/>
    <x v="49"/>
    <n v="298"/>
    <m/>
    <x v="0"/>
    <m/>
    <x v="0"/>
    <n v="21.4"/>
    <n v="0"/>
    <n v="0"/>
  </r>
  <r>
    <s v="RW"/>
    <x v="0"/>
    <s v="DOLZA"/>
    <s v="DOLZA"/>
    <x v="49"/>
    <n v="299"/>
    <m/>
    <x v="0"/>
    <m/>
    <x v="0"/>
    <n v="25.3"/>
    <n v="0"/>
    <n v="0"/>
  </r>
  <r>
    <s v="RW"/>
    <x v="0"/>
    <s v="DOLZA"/>
    <s v="DOLZA"/>
    <x v="49"/>
    <n v="300"/>
    <m/>
    <x v="0"/>
    <m/>
    <x v="0"/>
    <n v="25"/>
    <n v="0"/>
    <n v="0"/>
  </r>
  <r>
    <s v="RW"/>
    <x v="0"/>
    <s v="DOLZA"/>
    <s v="DOLZA"/>
    <x v="49"/>
    <n v="304"/>
    <m/>
    <x v="0"/>
    <m/>
    <x v="0"/>
    <n v="27.25"/>
    <n v="0"/>
    <n v="0"/>
  </r>
  <r>
    <s v="RW"/>
    <x v="0"/>
    <s v="DOLZA"/>
    <s v="DOLZA"/>
    <x v="50"/>
    <n v="307"/>
    <m/>
    <x v="0"/>
    <m/>
    <x v="0"/>
    <n v="27.65"/>
    <n v="0"/>
    <n v="0"/>
  </r>
  <r>
    <s v="RW"/>
    <x v="0"/>
    <s v="DOLZA"/>
    <s v="DOLZA"/>
    <x v="50"/>
    <n v="309"/>
    <m/>
    <x v="0"/>
    <m/>
    <x v="0"/>
    <n v="26.8"/>
    <n v="0"/>
    <n v="0"/>
  </r>
  <r>
    <s v="RW"/>
    <x v="0"/>
    <s v="DOLZA"/>
    <s v="DOLZA"/>
    <x v="50"/>
    <n v="310"/>
    <m/>
    <x v="0"/>
    <m/>
    <x v="0"/>
    <n v="26.35"/>
    <n v="0"/>
    <n v="0"/>
  </r>
  <r>
    <s v="RW"/>
    <x v="0"/>
    <s v="DOLZA"/>
    <s v="DOLZA"/>
    <x v="50"/>
    <n v="311"/>
    <m/>
    <x v="0"/>
    <m/>
    <x v="0"/>
    <n v="26.1"/>
    <n v="0"/>
    <n v="0"/>
  </r>
  <r>
    <s v="RW"/>
    <x v="0"/>
    <s v="Bois énergie 48"/>
    <s v="VIREBAYRE"/>
    <x v="50"/>
    <n v="305"/>
    <m/>
    <x v="0"/>
    <m/>
    <x v="0"/>
    <n v="28.65"/>
    <n v="0"/>
    <n v="0"/>
  </r>
  <r>
    <s v="RW"/>
    <x v="0"/>
    <s v="ONF"/>
    <s v="SPINELLI"/>
    <x v="50"/>
    <n v="308"/>
    <m/>
    <x v="0"/>
    <m/>
    <x v="0"/>
    <n v="21.55"/>
    <n v="0"/>
    <n v="0"/>
  </r>
  <r>
    <s v="RW"/>
    <x v="0"/>
    <s v="GCF"/>
    <s v="BH"/>
    <x v="50"/>
    <n v="306"/>
    <m/>
    <x v="0"/>
    <m/>
    <x v="0"/>
    <n v="34.6"/>
    <n v="0"/>
    <n v="0"/>
  </r>
  <r>
    <s v="RW"/>
    <x v="0"/>
    <s v="GCF"/>
    <s v="BH"/>
    <x v="51"/>
    <n v="315"/>
    <m/>
    <x v="0"/>
    <m/>
    <x v="0"/>
    <n v="26.35"/>
    <n v="0"/>
    <n v="0"/>
  </r>
  <r>
    <s v="RW"/>
    <x v="0"/>
    <s v="DOLZA"/>
    <s v="DOLZA"/>
    <x v="51"/>
    <n v="314"/>
    <m/>
    <x v="0"/>
    <m/>
    <x v="0"/>
    <n v="27.2"/>
    <n v="0"/>
    <n v="0"/>
  </r>
  <r>
    <s v="RW"/>
    <x v="0"/>
    <s v="DOLZA"/>
    <s v="DOLZA"/>
    <x v="51"/>
    <n v="317"/>
    <m/>
    <x v="0"/>
    <m/>
    <x v="0"/>
    <n v="28.9"/>
    <n v="0"/>
    <n v="0"/>
  </r>
  <r>
    <s v="RW"/>
    <x v="0"/>
    <s v="DOLZA"/>
    <s v="DOLZA"/>
    <x v="51"/>
    <n v="318"/>
    <m/>
    <x v="0"/>
    <m/>
    <x v="0"/>
    <n v="21.25"/>
    <n v="0"/>
    <n v="0"/>
  </r>
  <r>
    <s v="RW"/>
    <x v="0"/>
    <s v="DOLZA"/>
    <s v="DOLZA"/>
    <x v="51"/>
    <n v="320"/>
    <m/>
    <x v="0"/>
    <m/>
    <x v="0"/>
    <n v="22.95"/>
    <n v="0"/>
    <n v="0"/>
  </r>
  <r>
    <s v="RW"/>
    <x v="0"/>
    <s v="GCF"/>
    <s v="BH"/>
    <x v="51"/>
    <n v="316"/>
    <m/>
    <x v="0"/>
    <m/>
    <x v="0"/>
    <n v="23.45"/>
    <n v="0"/>
    <n v="0"/>
  </r>
  <r>
    <s v="RW"/>
    <x v="0"/>
    <s v="ONF"/>
    <s v="RAMAL"/>
    <x v="51"/>
    <n v="319"/>
    <m/>
    <x v="0"/>
    <m/>
    <x v="0"/>
    <n v="21.2"/>
    <n v="0"/>
    <n v="0"/>
  </r>
  <r>
    <s v="RW"/>
    <x v="0"/>
    <s v="ONF"/>
    <s v="SPINELLI"/>
    <x v="51"/>
    <n v="312"/>
    <m/>
    <x v="0"/>
    <m/>
    <x v="0"/>
    <n v="38.6"/>
    <n v="0"/>
    <n v="0"/>
  </r>
  <r>
    <s v="RW"/>
    <x v="0"/>
    <s v="ONF"/>
    <s v="SPINELLI"/>
    <x v="51"/>
    <n v="313"/>
    <m/>
    <x v="0"/>
    <m/>
    <x v="0"/>
    <n v="31.4"/>
    <n v="0"/>
    <n v="0"/>
  </r>
  <r>
    <s v="RW"/>
    <x v="0"/>
    <s v="DOLZA"/>
    <s v="DOLZA"/>
    <x v="52"/>
    <n v="325"/>
    <m/>
    <x v="0"/>
    <m/>
    <x v="0"/>
    <n v="23.85"/>
    <n v="0"/>
    <n v="0"/>
  </r>
  <r>
    <s v="RW"/>
    <x v="0"/>
    <s v="DOLZA"/>
    <s v="DOLZA"/>
    <x v="52"/>
    <n v="327"/>
    <m/>
    <x v="0"/>
    <m/>
    <x v="0"/>
    <n v="20.45"/>
    <n v="0"/>
    <n v="0"/>
  </r>
  <r>
    <s v="RW"/>
    <x v="0"/>
    <s v="DOLZA"/>
    <s v="DOLZA"/>
    <x v="52"/>
    <n v="328"/>
    <m/>
    <x v="0"/>
    <m/>
    <x v="0"/>
    <n v="31.75"/>
    <n v="0"/>
    <n v="0"/>
  </r>
  <r>
    <s v="RW"/>
    <x v="0"/>
    <s v="ONF"/>
    <s v="RAMAL"/>
    <x v="52"/>
    <n v="329"/>
    <m/>
    <x v="0"/>
    <m/>
    <x v="0"/>
    <n v="22.65"/>
    <n v="0"/>
    <n v="0"/>
  </r>
  <r>
    <s v="RW"/>
    <x v="0"/>
    <s v="Bois énergie 48"/>
    <s v="VIREBAYRE"/>
    <x v="52"/>
    <n v="326"/>
    <m/>
    <x v="0"/>
    <m/>
    <x v="0"/>
    <n v="33.25"/>
    <n v="0"/>
    <n v="0"/>
  </r>
  <r>
    <s v="RW"/>
    <x v="0"/>
    <s v="ONF"/>
    <s v="SPINELLI"/>
    <x v="52"/>
    <n v="321"/>
    <m/>
    <x v="0"/>
    <m/>
    <x v="0"/>
    <n v="37.049999999999997"/>
    <n v="0"/>
    <n v="0"/>
  </r>
  <r>
    <s v="RW"/>
    <x v="0"/>
    <s v="ONF"/>
    <s v="SPINELLI"/>
    <x v="52"/>
    <n v="323"/>
    <m/>
    <x v="0"/>
    <m/>
    <x v="0"/>
    <n v="30.95"/>
    <n v="0"/>
    <n v="0"/>
  </r>
  <r>
    <s v="RW"/>
    <x v="0"/>
    <s v="GCF"/>
    <s v="BH"/>
    <x v="52"/>
    <n v="322"/>
    <m/>
    <x v="0"/>
    <m/>
    <x v="0"/>
    <n v="14.55"/>
    <n v="0"/>
    <n v="0"/>
  </r>
  <r>
    <s v="RW"/>
    <x v="0"/>
    <s v="GCF"/>
    <s v="BH"/>
    <x v="52"/>
    <n v="324"/>
    <m/>
    <x v="0"/>
    <m/>
    <x v="0"/>
    <n v="19.7"/>
    <n v="0"/>
    <n v="0"/>
  </r>
  <r>
    <s v="RW"/>
    <x v="0"/>
    <s v="ONF"/>
    <s v="SPINELLI"/>
    <x v="53"/>
    <n v="334"/>
    <m/>
    <x v="0"/>
    <m/>
    <x v="0"/>
    <n v="35.200000000000003"/>
    <n v="0"/>
    <n v="0"/>
  </r>
  <r>
    <s v="RW"/>
    <x v="0"/>
    <s v="DOLZA"/>
    <s v="DOLZA"/>
    <x v="53"/>
    <n v="333"/>
    <m/>
    <x v="0"/>
    <m/>
    <x v="0"/>
    <n v="30.5"/>
    <n v="0"/>
    <n v="0"/>
  </r>
  <r>
    <s v="RW"/>
    <x v="0"/>
    <s v="DOLZA"/>
    <s v="DOLZA"/>
    <x v="53"/>
    <n v="335"/>
    <m/>
    <x v="0"/>
    <m/>
    <x v="0"/>
    <n v="22.7"/>
    <n v="0"/>
    <n v="0"/>
  </r>
  <r>
    <s v="RW"/>
    <x v="0"/>
    <s v="DOLZA"/>
    <s v="DOLZA"/>
    <x v="53"/>
    <n v="336"/>
    <m/>
    <x v="0"/>
    <m/>
    <x v="0"/>
    <n v="30.1"/>
    <n v="0"/>
    <n v="0"/>
  </r>
  <r>
    <s v="RW"/>
    <x v="0"/>
    <s v="DOLZA"/>
    <s v="DOLZA"/>
    <x v="53"/>
    <n v="338"/>
    <m/>
    <x v="0"/>
    <m/>
    <x v="0"/>
    <n v="22.65"/>
    <n v="0"/>
    <n v="0"/>
  </r>
  <r>
    <s v="RW"/>
    <x v="0"/>
    <s v="DOLZA"/>
    <s v="DOLZA"/>
    <x v="53"/>
    <n v="339"/>
    <m/>
    <x v="0"/>
    <m/>
    <x v="0"/>
    <n v="31.55"/>
    <n v="0"/>
    <n v="0"/>
  </r>
  <r>
    <s v="RW"/>
    <x v="0"/>
    <s v="DOLZA"/>
    <s v="DOLZA"/>
    <x v="53"/>
    <n v="331"/>
    <m/>
    <x v="0"/>
    <m/>
    <x v="0"/>
    <n v="19.95"/>
    <n v="0"/>
    <n v="0"/>
  </r>
  <r>
    <s v="RW"/>
    <x v="0"/>
    <s v="GCF"/>
    <s v="BH"/>
    <x v="53"/>
    <n v="337"/>
    <m/>
    <x v="0"/>
    <m/>
    <x v="0"/>
    <n v="32.549999999999997"/>
    <n v="0"/>
    <n v="0"/>
  </r>
  <r>
    <s v="RW"/>
    <x v="0"/>
    <s v="ONF"/>
    <s v="SPINELLI"/>
    <x v="53"/>
    <n v="330"/>
    <m/>
    <x v="0"/>
    <m/>
    <x v="0"/>
    <n v="33.299999999999997"/>
    <n v="0"/>
    <n v="0"/>
  </r>
  <r>
    <s v="RW"/>
    <x v="0"/>
    <s v="GCF"/>
    <s v="BH"/>
    <x v="53"/>
    <n v="332"/>
    <m/>
    <x v="0"/>
    <m/>
    <x v="0"/>
    <n v="26.05"/>
    <n v="0"/>
    <n v="0"/>
  </r>
  <r>
    <s v="RW"/>
    <x v="0"/>
    <s v="SYCO"/>
    <s v="RAMAL"/>
    <x v="54"/>
    <n v="343"/>
    <m/>
    <x v="0"/>
    <m/>
    <x v="0"/>
    <n v="23.9"/>
    <n v="0"/>
    <n v="0"/>
  </r>
  <r>
    <s v="RW"/>
    <x v="0"/>
    <s v="DOLZA"/>
    <s v="DOLZA"/>
    <x v="54"/>
    <n v="340"/>
    <m/>
    <x v="0"/>
    <m/>
    <x v="0"/>
    <n v="25.2"/>
    <n v="0"/>
    <n v="0"/>
  </r>
  <r>
    <s v="RW"/>
    <x v="0"/>
    <s v="DOLZA"/>
    <s v="DOLZA"/>
    <x v="54"/>
    <n v="345"/>
    <m/>
    <x v="0"/>
    <m/>
    <x v="0"/>
    <n v="22.1"/>
    <n v="0"/>
    <n v="0"/>
  </r>
  <r>
    <s v="RW"/>
    <x v="0"/>
    <s v="DOLZA"/>
    <s v="DOLZA"/>
    <x v="54"/>
    <n v="347"/>
    <m/>
    <x v="0"/>
    <m/>
    <x v="0"/>
    <n v="24.2"/>
    <n v="0"/>
    <n v="0"/>
  </r>
  <r>
    <s v="RW"/>
    <x v="0"/>
    <s v="GCF"/>
    <s v="BH"/>
    <x v="54"/>
    <n v="341"/>
    <m/>
    <x v="0"/>
    <m/>
    <x v="0"/>
    <n v="26.15"/>
    <n v="0"/>
    <n v="0"/>
  </r>
  <r>
    <s v="RW"/>
    <x v="0"/>
    <s v="DOLZA"/>
    <s v="DOLZA"/>
    <x v="54"/>
    <n v="342"/>
    <m/>
    <x v="0"/>
    <m/>
    <x v="0"/>
    <n v="33.200000000000003"/>
    <n v="0"/>
    <n v="0"/>
  </r>
  <r>
    <s v="RW"/>
    <x v="0"/>
    <s v="DOLZA"/>
    <s v="DOLZA"/>
    <x v="54"/>
    <n v="346"/>
    <m/>
    <x v="0"/>
    <m/>
    <x v="0"/>
    <n v="31.65"/>
    <n v="0"/>
    <n v="0"/>
  </r>
  <r>
    <s v="RW"/>
    <x v="0"/>
    <s v="GCF"/>
    <s v="BH"/>
    <x v="54"/>
    <n v="344"/>
    <m/>
    <x v="0"/>
    <m/>
    <x v="0"/>
    <n v="33.65"/>
    <n v="0"/>
    <n v="0"/>
  </r>
  <r>
    <s v="RW"/>
    <x v="0"/>
    <s v="GCF"/>
    <s v="BH"/>
    <x v="54"/>
    <n v="348"/>
    <m/>
    <x v="0"/>
    <m/>
    <x v="0"/>
    <n v="31.5"/>
    <n v="0"/>
    <n v="0"/>
  </r>
  <r>
    <s v="RW"/>
    <x v="0"/>
    <s v="GCF"/>
    <s v="BILLAUD"/>
    <x v="55"/>
    <n v="349"/>
    <m/>
    <x v="0"/>
    <m/>
    <x v="0"/>
    <n v="24.6"/>
    <n v="0"/>
    <n v="0"/>
  </r>
  <r>
    <s v="RW"/>
    <x v="0"/>
    <s v="GCF"/>
    <s v="BH"/>
    <x v="55"/>
    <n v="351"/>
    <m/>
    <x v="0"/>
    <m/>
    <x v="0"/>
    <n v="28.05"/>
    <n v="0"/>
    <n v="0"/>
  </r>
  <r>
    <s v="RW"/>
    <x v="0"/>
    <s v="DOLZA"/>
    <s v="DOLZA"/>
    <x v="55"/>
    <n v="352"/>
    <m/>
    <x v="0"/>
    <m/>
    <x v="0"/>
    <n v="21.5"/>
    <n v="0"/>
    <n v="0"/>
  </r>
  <r>
    <s v="RW"/>
    <x v="0"/>
    <s v="DOLZA"/>
    <s v="DOLZA"/>
    <x v="55"/>
    <n v="354"/>
    <m/>
    <x v="0"/>
    <m/>
    <x v="0"/>
    <n v="21.9"/>
    <n v="0"/>
    <n v="0"/>
  </r>
  <r>
    <s v="RW"/>
    <x v="0"/>
    <s v="DOLZA"/>
    <s v="DOLZA"/>
    <x v="55"/>
    <n v="355"/>
    <m/>
    <x v="0"/>
    <m/>
    <x v="0"/>
    <n v="32.299999999999997"/>
    <n v="0"/>
    <n v="0"/>
  </r>
  <r>
    <s v="RW"/>
    <x v="0"/>
    <s v="DOLZA"/>
    <s v="DOLZA"/>
    <x v="55"/>
    <n v="357"/>
    <m/>
    <x v="0"/>
    <m/>
    <x v="0"/>
    <n v="23.25"/>
    <n v="0"/>
    <n v="0"/>
  </r>
  <r>
    <s v="RW"/>
    <x v="0"/>
    <s v="DOLZA"/>
    <s v="DOLZA"/>
    <x v="55"/>
    <n v="353"/>
    <m/>
    <x v="0"/>
    <m/>
    <x v="0"/>
    <n v="32.35"/>
    <n v="0"/>
    <n v="0"/>
  </r>
  <r>
    <s v="RW"/>
    <x v="0"/>
    <s v="ONF"/>
    <s v="RAMAL"/>
    <x v="55"/>
    <n v="356"/>
    <m/>
    <x v="0"/>
    <m/>
    <x v="0"/>
    <n v="21.85"/>
    <n v="0"/>
    <n v="0"/>
  </r>
  <r>
    <s v="RW"/>
    <x v="0"/>
    <s v="GCF"/>
    <s v="BH"/>
    <x v="55"/>
    <n v="350"/>
    <m/>
    <x v="0"/>
    <m/>
    <x v="0"/>
    <n v="30.85"/>
    <n v="0"/>
    <n v="0"/>
  </r>
  <r>
    <s v="RW"/>
    <x v="0"/>
    <s v="SYCO"/>
    <s v="RAMAL"/>
    <x v="56"/>
    <n v="364"/>
    <m/>
    <x v="0"/>
    <m/>
    <x v="0"/>
    <n v="21.45"/>
    <n v="0"/>
    <n v="0"/>
  </r>
  <r>
    <s v="RW"/>
    <x v="0"/>
    <s v="DOLZA"/>
    <s v="DOLZA"/>
    <x v="56"/>
    <n v="360"/>
    <m/>
    <x v="0"/>
    <m/>
    <x v="0"/>
    <n v="31.9"/>
    <n v="0"/>
    <n v="0"/>
  </r>
  <r>
    <s v="RW"/>
    <x v="0"/>
    <s v="DOLZA"/>
    <s v="DOLZA"/>
    <x v="56"/>
    <n v="361"/>
    <m/>
    <x v="0"/>
    <m/>
    <x v="0"/>
    <n v="25.5"/>
    <n v="0"/>
    <n v="0"/>
  </r>
  <r>
    <s v="RW"/>
    <x v="0"/>
    <s v="DOLZA"/>
    <s v="DOLZA"/>
    <x v="56"/>
    <n v="362"/>
    <m/>
    <x v="0"/>
    <m/>
    <x v="0"/>
    <n v="24.1"/>
    <n v="0"/>
    <n v="0"/>
  </r>
  <r>
    <s v="RW"/>
    <x v="0"/>
    <s v="DOLZA"/>
    <s v="DOLZA"/>
    <x v="56"/>
    <n v="363"/>
    <m/>
    <x v="0"/>
    <m/>
    <x v="0"/>
    <n v="33"/>
    <n v="0"/>
    <n v="0"/>
  </r>
  <r>
    <s v="RW"/>
    <x v="0"/>
    <s v="DOLZA"/>
    <s v="DOLZA"/>
    <x v="56"/>
    <n v="365"/>
    <m/>
    <x v="0"/>
    <m/>
    <x v="0"/>
    <n v="32.25"/>
    <n v="0"/>
    <n v="0"/>
  </r>
  <r>
    <s v="RW"/>
    <x v="0"/>
    <s v="GCF"/>
    <s v="BH"/>
    <x v="56"/>
    <n v="359"/>
    <m/>
    <x v="0"/>
    <m/>
    <x v="0"/>
    <n v="34"/>
    <n v="0"/>
    <n v="0"/>
  </r>
  <r>
    <s v="RW"/>
    <x v="0"/>
    <s v="GCF"/>
    <s v="BH"/>
    <x v="56"/>
    <n v="358"/>
    <m/>
    <x v="0"/>
    <m/>
    <x v="0"/>
    <n v="32.25"/>
    <n v="0"/>
    <n v="0"/>
  </r>
  <r>
    <s v="RW"/>
    <x v="0"/>
    <s v="ONF"/>
    <s v="RAMAL"/>
    <x v="57"/>
    <n v="367"/>
    <m/>
    <x v="0"/>
    <m/>
    <x v="0"/>
    <n v="24"/>
    <n v="0"/>
    <n v="0"/>
  </r>
  <r>
    <s v="RW"/>
    <x v="0"/>
    <s v="GCF"/>
    <s v="BH"/>
    <x v="57"/>
    <n v="366"/>
    <m/>
    <x v="0"/>
    <m/>
    <x v="0"/>
    <n v="29.7"/>
    <n v="0"/>
    <n v="0"/>
  </r>
  <r>
    <s v="RW"/>
    <x v="0"/>
    <s v="SYCO"/>
    <s v="RAMAL"/>
    <x v="58"/>
    <n v="368"/>
    <m/>
    <x v="0"/>
    <m/>
    <x v="0"/>
    <n v="21.6"/>
    <n v="0"/>
    <n v="0"/>
  </r>
  <r>
    <s v="RW"/>
    <x v="0"/>
    <s v="MACAGNO"/>
    <s v="MACAGNO"/>
    <x v="59"/>
    <n v="371"/>
    <m/>
    <x v="0"/>
    <m/>
    <x v="0"/>
    <n v="28.95"/>
    <n v="0"/>
    <n v="0"/>
  </r>
  <r>
    <s v="RW"/>
    <x v="0"/>
    <s v="SYCO"/>
    <s v="RAMAL"/>
    <x v="59"/>
    <n v="372"/>
    <m/>
    <x v="0"/>
    <m/>
    <x v="0"/>
    <n v="27.15"/>
    <n v="0"/>
    <n v="0"/>
  </r>
  <r>
    <s v="RW"/>
    <x v="0"/>
    <s v="GCF"/>
    <s v="BH"/>
    <x v="59"/>
    <n v="369"/>
    <m/>
    <x v="0"/>
    <m/>
    <x v="0"/>
    <n v="32.75"/>
    <n v="0"/>
    <n v="0"/>
  </r>
  <r>
    <s v="RW"/>
    <x v="0"/>
    <s v="GCF"/>
    <s v="BH"/>
    <x v="59"/>
    <n v="370"/>
    <m/>
    <x v="0"/>
    <m/>
    <x v="0"/>
    <n v="32.65"/>
    <n v="0"/>
    <n v="0"/>
  </r>
  <r>
    <s v="RW"/>
    <x v="0"/>
    <s v="TRAVAUX ET ENVIRONNEMENT"/>
    <s v="TRAVAUX ET ENVIRONNEMENT"/>
    <x v="60"/>
    <n v="377"/>
    <m/>
    <x v="0"/>
    <m/>
    <x v="0"/>
    <n v="29.35"/>
    <n v="0"/>
    <n v="0"/>
  </r>
  <r>
    <s v="RW"/>
    <x v="0"/>
    <s v="GCF"/>
    <s v="BILLAUD"/>
    <x v="60"/>
    <n v="373"/>
    <m/>
    <x v="0"/>
    <m/>
    <x v="0"/>
    <n v="19.649999999999999"/>
    <n v="0"/>
    <n v="0"/>
  </r>
  <r>
    <s v="RW"/>
    <x v="0"/>
    <s v="MACAGNO"/>
    <s v="MACAGNO"/>
    <x v="60"/>
    <n v="375"/>
    <m/>
    <x v="0"/>
    <m/>
    <x v="0"/>
    <n v="27.95"/>
    <n v="0"/>
    <n v="0"/>
  </r>
  <r>
    <s v="RW"/>
    <x v="0"/>
    <s v="ONF"/>
    <s v="RAMAL"/>
    <x v="60"/>
    <n v="378"/>
    <m/>
    <x v="0"/>
    <m/>
    <x v="0"/>
    <n v="26.85"/>
    <n v="0"/>
    <n v="0"/>
  </r>
  <r>
    <s v="RW"/>
    <x v="0"/>
    <s v="ONF"/>
    <s v="RAMAL"/>
    <x v="60"/>
    <n v="379"/>
    <m/>
    <x v="0"/>
    <m/>
    <x v="0"/>
    <n v="20.8"/>
    <n v="0"/>
    <n v="0"/>
  </r>
  <r>
    <s v="RW"/>
    <x v="0"/>
    <s v="GCF"/>
    <s v="MAUFFREY"/>
    <x v="60"/>
    <n v="376"/>
    <m/>
    <x v="0"/>
    <m/>
    <x v="0"/>
    <n v="24.45"/>
    <n v="0"/>
    <n v="0"/>
  </r>
  <r>
    <s v="RW"/>
    <x v="0"/>
    <s v="GCF"/>
    <s v="BH"/>
    <x v="60"/>
    <n v="374"/>
    <m/>
    <x v="0"/>
    <m/>
    <x v="0"/>
    <n v="37.799999999999997"/>
    <n v="0"/>
    <n v="0"/>
  </r>
  <r>
    <s v="RW"/>
    <x v="0"/>
    <s v="TRAVAUX ET ENVIRONNEMENT"/>
    <s v="TRAVAUX ET ENVIRONNEMENT"/>
    <x v="61"/>
    <n v="383"/>
    <m/>
    <x v="0"/>
    <m/>
    <x v="0"/>
    <n v="27.5"/>
    <n v="0"/>
    <n v="0"/>
  </r>
  <r>
    <s v="RW"/>
    <x v="0"/>
    <s v="GCF"/>
    <s v="BILLAUD"/>
    <x v="61"/>
    <n v="380"/>
    <m/>
    <x v="0"/>
    <m/>
    <x v="0"/>
    <n v="34.15"/>
    <n v="0"/>
    <n v="0"/>
  </r>
  <r>
    <s v="RW"/>
    <x v="0"/>
    <s v="GCF"/>
    <s v="BILLAUD"/>
    <x v="61"/>
    <n v="382"/>
    <m/>
    <x v="0"/>
    <m/>
    <x v="0"/>
    <n v="34.9"/>
    <n v="0"/>
    <n v="0"/>
  </r>
  <r>
    <s v="RW"/>
    <x v="0"/>
    <s v="Société Forestière"/>
    <s v="MAUFFREY"/>
    <x v="61"/>
    <n v="384"/>
    <m/>
    <x v="0"/>
    <m/>
    <x v="0"/>
    <n v="40.950000000000003"/>
    <n v="0"/>
    <n v="0"/>
  </r>
  <r>
    <s v="RW"/>
    <x v="0"/>
    <s v="GCF"/>
    <s v="BH"/>
    <x v="61"/>
    <n v="381"/>
    <m/>
    <x v="0"/>
    <m/>
    <x v="0"/>
    <n v="23.75"/>
    <n v="0"/>
    <n v="0"/>
  </r>
  <r>
    <s v="RW"/>
    <x v="0"/>
    <s v="MACAGNO"/>
    <s v="MACAGNO"/>
    <x v="61"/>
    <n v="385"/>
    <m/>
    <x v="0"/>
    <m/>
    <x v="0"/>
    <n v="27.5"/>
    <n v="0"/>
    <n v="0"/>
  </r>
  <r>
    <s v="RW"/>
    <x v="0"/>
    <s v="TRAVAUX ET ENVIRONNEMENT"/>
    <s v="TRAVAUX ET ENVIRONNEMENT"/>
    <x v="62"/>
    <n v="391"/>
    <m/>
    <x v="0"/>
    <m/>
    <x v="0"/>
    <n v="29.95"/>
    <n v="0"/>
    <n v="0"/>
  </r>
  <r>
    <s v="RW"/>
    <x v="0"/>
    <s v="MACAGNO"/>
    <s v="MACAGNO"/>
    <x v="62"/>
    <n v="386"/>
    <m/>
    <x v="0"/>
    <m/>
    <x v="0"/>
    <n v="37.200000000000003"/>
    <n v="0"/>
    <n v="0"/>
  </r>
  <r>
    <s v="RW"/>
    <x v="0"/>
    <s v="MACAGNO"/>
    <s v="MACAGNO"/>
    <x v="62"/>
    <n v="389"/>
    <m/>
    <x v="0"/>
    <m/>
    <x v="0"/>
    <n v="32.6"/>
    <n v="0"/>
    <n v="0"/>
  </r>
  <r>
    <s v="RW"/>
    <x v="0"/>
    <s v="MACAGNO"/>
    <s v="MACAGNO"/>
    <x v="62"/>
    <n v="392"/>
    <m/>
    <x v="0"/>
    <m/>
    <x v="0"/>
    <n v="35.700000000000003"/>
    <n v="0"/>
    <n v="0"/>
  </r>
  <r>
    <s v="RW"/>
    <x v="0"/>
    <s v="MACAGNO"/>
    <s v="MACAGNO"/>
    <x v="62"/>
    <n v="394"/>
    <m/>
    <x v="0"/>
    <m/>
    <x v="0"/>
    <n v="32.25"/>
    <n v="0"/>
    <n v="0"/>
  </r>
  <r>
    <s v="RW"/>
    <x v="0"/>
    <s v="ONF"/>
    <s v="RAMAL"/>
    <x v="62"/>
    <n v="393"/>
    <m/>
    <x v="0"/>
    <m/>
    <x v="0"/>
    <n v="23.25"/>
    <n v="0"/>
    <n v="0"/>
  </r>
  <r>
    <s v="RW"/>
    <x v="0"/>
    <s v="GCF"/>
    <s v="MAUFFREY"/>
    <x v="62"/>
    <n v="387"/>
    <m/>
    <x v="0"/>
    <m/>
    <x v="0"/>
    <n v="15.85"/>
    <n v="0"/>
    <n v="0"/>
  </r>
  <r>
    <s v="RW"/>
    <x v="0"/>
    <s v="GCF"/>
    <s v="MAUFFREY"/>
    <x v="62"/>
    <n v="388"/>
    <m/>
    <x v="0"/>
    <m/>
    <x v="0"/>
    <n v="28.8"/>
    <n v="0"/>
    <n v="0"/>
  </r>
  <r>
    <s v="RW"/>
    <x v="0"/>
    <s v="GCF"/>
    <s v="BH"/>
    <x v="62"/>
    <n v="390"/>
    <m/>
    <x v="0"/>
    <m/>
    <x v="0"/>
    <n v="28.4"/>
    <n v="0"/>
    <n v="0"/>
  </r>
  <r>
    <s v="RW"/>
    <x v="0"/>
    <s v="GCF"/>
    <s v="BH"/>
    <x v="62"/>
    <n v="395"/>
    <m/>
    <x v="0"/>
    <m/>
    <x v="0"/>
    <n v="36.75"/>
    <n v="0"/>
    <n v="0"/>
  </r>
  <r>
    <s v="RW"/>
    <x v="0"/>
    <s v="GCF"/>
    <s v="BH"/>
    <x v="63"/>
    <n v="400"/>
    <m/>
    <x v="0"/>
    <m/>
    <x v="0"/>
    <n v="28.6"/>
    <n v="0"/>
    <n v="0"/>
  </r>
  <r>
    <s v="RW"/>
    <x v="0"/>
    <s v="Société Forestière"/>
    <s v="MAUFFREY"/>
    <x v="63"/>
    <n v="397"/>
    <m/>
    <x v="0"/>
    <m/>
    <x v="0"/>
    <n v="31"/>
    <n v="0"/>
    <n v="0"/>
  </r>
  <r>
    <s v="RW"/>
    <x v="0"/>
    <s v="MACAGNO"/>
    <s v="MACAGNO"/>
    <x v="63"/>
    <n v="396"/>
    <m/>
    <x v="0"/>
    <m/>
    <x v="0"/>
    <n v="34.799999999999997"/>
    <n v="0"/>
    <n v="0"/>
  </r>
  <r>
    <s v="RW"/>
    <x v="0"/>
    <s v="MACAGNO"/>
    <s v="MACAGNO"/>
    <x v="63"/>
    <n v="398"/>
    <m/>
    <x v="0"/>
    <m/>
    <x v="0"/>
    <n v="34.65"/>
    <n v="0"/>
    <n v="0"/>
  </r>
  <r>
    <s v="RW"/>
    <x v="0"/>
    <s v="MACAGNO"/>
    <s v="MACAGNO"/>
    <x v="63"/>
    <n v="401"/>
    <m/>
    <x v="0"/>
    <m/>
    <x v="0"/>
    <n v="32.25"/>
    <n v="0"/>
    <n v="0"/>
  </r>
  <r>
    <s v="RW"/>
    <x v="0"/>
    <s v="ONF"/>
    <s v="RAMAL"/>
    <x v="63"/>
    <n v="399"/>
    <m/>
    <x v="0"/>
    <m/>
    <x v="0"/>
    <n v="21.9"/>
    <n v="0"/>
    <n v="0"/>
  </r>
  <r>
    <s v="RW"/>
    <x v="0"/>
    <s v="TRAVAUX ET ENVIRONNEMENT"/>
    <s v="TRAVAUX ET ENVIRONNEMENT"/>
    <x v="64"/>
    <n v="402"/>
    <m/>
    <x v="0"/>
    <m/>
    <x v="0"/>
    <n v="31.2"/>
    <n v="0"/>
    <n v="0"/>
  </r>
  <r>
    <s v="RW"/>
    <x v="0"/>
    <s v="TRAVAUX ET ENVIRONNEMENT"/>
    <s v="TRAVAUX ET ENVIRONNEMENT"/>
    <x v="64"/>
    <n v="415"/>
    <m/>
    <x v="0"/>
    <m/>
    <x v="0"/>
    <n v="31.55"/>
    <n v="0"/>
    <n v="0"/>
  </r>
  <r>
    <s v="RW"/>
    <x v="0"/>
    <s v="GCF"/>
    <s v="BILLAUD"/>
    <x v="64"/>
    <n v="409"/>
    <m/>
    <x v="0"/>
    <m/>
    <x v="0"/>
    <n v="32.75"/>
    <n v="0"/>
    <n v="0"/>
  </r>
  <r>
    <s v="RW"/>
    <x v="0"/>
    <s v="MACAGNO"/>
    <s v="MACAGNO"/>
    <x v="64"/>
    <n v="404"/>
    <m/>
    <x v="0"/>
    <m/>
    <x v="0"/>
    <n v="35"/>
    <n v="0"/>
    <n v="0"/>
  </r>
  <r>
    <s v="RW"/>
    <x v="0"/>
    <s v="MACAGNO"/>
    <s v="MACAGNO"/>
    <x v="64"/>
    <n v="410"/>
    <m/>
    <x v="0"/>
    <m/>
    <x v="0"/>
    <n v="32.049999999999997"/>
    <n v="0"/>
    <n v="0"/>
  </r>
  <r>
    <s v="RW"/>
    <x v="0"/>
    <s v="MACAGNO"/>
    <s v="MACAGNO"/>
    <x v="64"/>
    <n v="412"/>
    <m/>
    <x v="0"/>
    <m/>
    <x v="0"/>
    <n v="35"/>
    <n v="0"/>
    <n v="0"/>
  </r>
  <r>
    <s v="RW"/>
    <x v="0"/>
    <s v="GCF"/>
    <s v="BH"/>
    <x v="64"/>
    <n v="407"/>
    <m/>
    <x v="0"/>
    <m/>
    <x v="0"/>
    <n v="27.55"/>
    <n v="0"/>
    <n v="0"/>
  </r>
  <r>
    <s v="RW"/>
    <x v="0"/>
    <s v="GCF"/>
    <s v="BH"/>
    <x v="64"/>
    <n v="408"/>
    <m/>
    <x v="0"/>
    <m/>
    <x v="0"/>
    <n v="25.75"/>
    <n v="0"/>
    <n v="0"/>
  </r>
  <r>
    <s v="RW"/>
    <x v="0"/>
    <s v="GCF"/>
    <s v="BH"/>
    <x v="64"/>
    <n v="413"/>
    <m/>
    <x v="0"/>
    <m/>
    <x v="0"/>
    <n v="25.95"/>
    <n v="0"/>
    <n v="0"/>
  </r>
  <r>
    <s v="RW"/>
    <x v="0"/>
    <s v="GCF"/>
    <s v="BH"/>
    <x v="64"/>
    <n v="414"/>
    <m/>
    <x v="0"/>
    <m/>
    <x v="0"/>
    <n v="28.55"/>
    <n v="0"/>
    <n v="0"/>
  </r>
  <r>
    <s v="RW"/>
    <x v="0"/>
    <s v="ONF"/>
    <s v="RAMAL"/>
    <x v="64"/>
    <n v="411"/>
    <m/>
    <x v="0"/>
    <m/>
    <x v="0"/>
    <n v="18.399999999999999"/>
    <n v="0"/>
    <n v="0"/>
  </r>
  <r>
    <s v="RW"/>
    <x v="0"/>
    <s v="GCF"/>
    <s v="MAUFFREY"/>
    <x v="64"/>
    <n v="405"/>
    <m/>
    <x v="0"/>
    <m/>
    <x v="0"/>
    <n v="27.25"/>
    <n v="0"/>
    <n v="0"/>
  </r>
  <r>
    <s v="RW"/>
    <x v="0"/>
    <s v="Bois énergie 48"/>
    <s v="VIREBAYRE"/>
    <x v="64"/>
    <n v="406"/>
    <m/>
    <x v="0"/>
    <m/>
    <x v="0"/>
    <n v="30.75"/>
    <n v="0"/>
    <n v="0"/>
  </r>
  <r>
    <s v="RW"/>
    <x v="0"/>
    <s v="GCF"/>
    <s v="BH"/>
    <x v="64"/>
    <n v="403"/>
    <m/>
    <x v="0"/>
    <m/>
    <x v="0"/>
    <n v="31.75"/>
    <n v="0"/>
    <n v="0"/>
  </r>
  <r>
    <s v="RW"/>
    <x v="0"/>
    <s v="GCF"/>
    <s v="BILLAUD"/>
    <x v="65"/>
    <n v="417"/>
    <m/>
    <x v="0"/>
    <m/>
    <x v="0"/>
    <n v="34.549999999999997"/>
    <n v="0"/>
    <n v="0"/>
  </r>
  <r>
    <s v="RW"/>
    <x v="0"/>
    <s v="SYCO"/>
    <s v="RAMAL"/>
    <x v="65"/>
    <n v="423"/>
    <m/>
    <x v="0"/>
    <m/>
    <x v="0"/>
    <n v="29.35"/>
    <n v="0"/>
    <n v="0"/>
  </r>
  <r>
    <s v="RW"/>
    <x v="0"/>
    <s v="Société Forestière"/>
    <s v="MAUFFREY"/>
    <x v="65"/>
    <n v="421"/>
    <m/>
    <x v="0"/>
    <m/>
    <x v="0"/>
    <n v="30.55"/>
    <n v="0"/>
    <n v="0"/>
  </r>
  <r>
    <s v="RW"/>
    <x v="0"/>
    <s v="MACAGNO"/>
    <s v="MACAGNO"/>
    <x v="65"/>
    <n v="419"/>
    <m/>
    <x v="0"/>
    <m/>
    <x v="0"/>
    <n v="30.85"/>
    <n v="0"/>
    <n v="0"/>
  </r>
  <r>
    <s v="RW"/>
    <x v="0"/>
    <s v="MACAGNO"/>
    <s v="MACAGNO"/>
    <x v="65"/>
    <n v="425"/>
    <m/>
    <x v="0"/>
    <m/>
    <x v="0"/>
    <n v="39.299999999999997"/>
    <n v="0"/>
    <n v="0"/>
  </r>
  <r>
    <s v="RW"/>
    <x v="0"/>
    <s v="GCF"/>
    <s v="BH"/>
    <x v="65"/>
    <n v="422"/>
    <m/>
    <x v="0"/>
    <m/>
    <x v="0"/>
    <n v="27.65"/>
    <n v="0"/>
    <n v="0"/>
  </r>
  <r>
    <s v="RW"/>
    <x v="0"/>
    <s v="GCF"/>
    <s v="BH"/>
    <x v="65"/>
    <n v="426"/>
    <m/>
    <x v="0"/>
    <m/>
    <x v="0"/>
    <n v="27.7"/>
    <n v="0"/>
    <n v="0"/>
  </r>
  <r>
    <s v="RW"/>
    <x v="0"/>
    <s v="FPLG"/>
    <s v="DONNADIEU"/>
    <x v="65"/>
    <n v="418"/>
    <m/>
    <x v="0"/>
    <m/>
    <x v="0"/>
    <n v="31.55"/>
    <n v="0"/>
    <n v="0"/>
  </r>
  <r>
    <s v="RW"/>
    <x v="0"/>
    <s v="FPLG"/>
    <s v="DONNADIEU"/>
    <x v="65"/>
    <m/>
    <m/>
    <x v="0"/>
    <m/>
    <x v="0"/>
    <n v="24.45"/>
    <n v="0"/>
    <n v="0"/>
  </r>
  <r>
    <s v="RW"/>
    <x v="0"/>
    <s v="ONF"/>
    <s v="RAMAL"/>
    <x v="65"/>
    <n v="424"/>
    <m/>
    <x v="0"/>
    <m/>
    <x v="0"/>
    <n v="13.7"/>
    <n v="0"/>
    <n v="0"/>
  </r>
  <r>
    <s v="RW"/>
    <x v="0"/>
    <s v="GCF"/>
    <s v="MAUFFREY"/>
    <x v="65"/>
    <n v="416"/>
    <m/>
    <x v="0"/>
    <m/>
    <x v="0"/>
    <n v="26.45"/>
    <n v="0"/>
    <n v="0"/>
  </r>
  <r>
    <s v="RW"/>
    <x v="0"/>
    <s v="GCF"/>
    <s v="BH"/>
    <x v="65"/>
    <n v="420"/>
    <m/>
    <x v="0"/>
    <m/>
    <x v="0"/>
    <n v="25.6"/>
    <n v="0"/>
    <n v="0"/>
  </r>
  <r>
    <s v="RW"/>
    <x v="0"/>
    <s v="GCF"/>
    <s v="BILLAUD"/>
    <x v="66"/>
    <n v="432"/>
    <m/>
    <x v="0"/>
    <m/>
    <x v="0"/>
    <n v="31.75"/>
    <n v="0"/>
    <n v="0"/>
  </r>
  <r>
    <s v="RW"/>
    <x v="0"/>
    <s v="GCF"/>
    <s v="BILLAUD"/>
    <x v="66"/>
    <n v="428"/>
    <m/>
    <x v="0"/>
    <m/>
    <x v="0"/>
    <n v="26.7"/>
    <n v="0"/>
    <n v="0"/>
  </r>
  <r>
    <s v="RW"/>
    <x v="0"/>
    <s v="Société Forestière"/>
    <s v="MAUFFREY"/>
    <x v="66"/>
    <n v="429"/>
    <m/>
    <x v="0"/>
    <m/>
    <x v="0"/>
    <n v="27.45"/>
    <n v="0"/>
    <n v="0"/>
  </r>
  <r>
    <s v="RW"/>
    <x v="0"/>
    <s v="MACAGNO"/>
    <s v="MACAGNO"/>
    <x v="66"/>
    <n v="430"/>
    <m/>
    <x v="0"/>
    <m/>
    <x v="0"/>
    <n v="29.3"/>
    <n v="0"/>
    <n v="0"/>
  </r>
  <r>
    <s v="RW"/>
    <x v="0"/>
    <s v="MACAGNO"/>
    <s v="MACAGNO"/>
    <x v="66"/>
    <n v="433"/>
    <m/>
    <x v="0"/>
    <m/>
    <x v="0"/>
    <n v="30"/>
    <n v="0"/>
    <n v="0"/>
  </r>
  <r>
    <s v="RW"/>
    <x v="0"/>
    <s v="MACAGNO"/>
    <s v="MACAGNO"/>
    <x v="66"/>
    <n v="434"/>
    <m/>
    <x v="0"/>
    <m/>
    <x v="0"/>
    <n v="31.1"/>
    <n v="0"/>
    <n v="0"/>
  </r>
  <r>
    <s v="RW"/>
    <x v="0"/>
    <s v="GCF"/>
    <s v="BH"/>
    <x v="66"/>
    <n v="427"/>
    <m/>
    <x v="0"/>
    <m/>
    <x v="0"/>
    <n v="25.45"/>
    <n v="0"/>
    <n v="0"/>
  </r>
  <r>
    <s v="RW"/>
    <x v="0"/>
    <s v="GCF"/>
    <s v="BH"/>
    <x v="66"/>
    <n v="431"/>
    <m/>
    <x v="0"/>
    <m/>
    <x v="0"/>
    <n v="26.95"/>
    <n v="0"/>
    <n v="0"/>
  </r>
  <r>
    <s v="RW"/>
    <x v="0"/>
    <s v="GCF"/>
    <s v="BH"/>
    <x v="67"/>
    <n v="440"/>
    <m/>
    <x v="0"/>
    <m/>
    <x v="0"/>
    <n v="22.7"/>
    <n v="0"/>
    <n v="0"/>
  </r>
  <r>
    <s v="RW"/>
    <x v="0"/>
    <s v="SYCO"/>
    <s v="RAMAL"/>
    <x v="67"/>
    <n v="441"/>
    <m/>
    <x v="0"/>
    <m/>
    <x v="0"/>
    <n v="22.45"/>
    <n v="0"/>
    <n v="0"/>
  </r>
  <r>
    <s v="RW"/>
    <x v="0"/>
    <s v="Société Forestière"/>
    <s v="MAUFFREY"/>
    <x v="67"/>
    <n v="435"/>
    <m/>
    <x v="0"/>
    <m/>
    <x v="0"/>
    <n v="25.85"/>
    <n v="0"/>
    <n v="0"/>
  </r>
  <r>
    <s v="RW"/>
    <x v="0"/>
    <s v="Société Forestière"/>
    <s v="MAUFFREY"/>
    <x v="67"/>
    <n v="437"/>
    <m/>
    <x v="0"/>
    <m/>
    <x v="0"/>
    <n v="26.65"/>
    <n v="0"/>
    <n v="0"/>
  </r>
  <r>
    <s v="RW"/>
    <x v="0"/>
    <s v="MACAGNO"/>
    <s v="MACAGNO"/>
    <x v="67"/>
    <n v="436"/>
    <m/>
    <x v="0"/>
    <m/>
    <x v="0"/>
    <n v="33.65"/>
    <n v="0"/>
    <n v="0"/>
  </r>
  <r>
    <s v="RW"/>
    <x v="0"/>
    <s v="MACAGNO"/>
    <s v="MACAGNO"/>
    <x v="67"/>
    <n v="438"/>
    <m/>
    <x v="0"/>
    <m/>
    <x v="0"/>
    <n v="31"/>
    <n v="0"/>
    <n v="0"/>
  </r>
  <r>
    <s v="RW"/>
    <x v="0"/>
    <s v="MACAGNO"/>
    <s v="MACAGNO"/>
    <x v="67"/>
    <n v="439"/>
    <m/>
    <x v="0"/>
    <m/>
    <x v="0"/>
    <n v="30.35"/>
    <n v="0"/>
    <n v="0"/>
  </r>
  <r>
    <s v="RW"/>
    <x v="0"/>
    <s v="GCF"/>
    <s v="BILLAUD"/>
    <x v="68"/>
    <n v="447"/>
    <m/>
    <x v="0"/>
    <m/>
    <x v="0"/>
    <n v="33.700000000000003"/>
    <n v="0"/>
    <n v="0"/>
  </r>
  <r>
    <s v="RW"/>
    <x v="0"/>
    <s v="GCF"/>
    <s v="BILLAUD"/>
    <x v="68"/>
    <n v="445"/>
    <m/>
    <x v="0"/>
    <m/>
    <x v="0"/>
    <n v="35"/>
    <n v="0"/>
    <n v="0"/>
  </r>
  <r>
    <s v="RW"/>
    <x v="0"/>
    <s v="MACAGNO"/>
    <s v="MACAGNO"/>
    <x v="68"/>
    <n v="442"/>
    <m/>
    <x v="0"/>
    <m/>
    <x v="0"/>
    <n v="26.3"/>
    <n v="0"/>
    <n v="0"/>
  </r>
  <r>
    <s v="RW"/>
    <x v="0"/>
    <s v="MACAGNO"/>
    <s v="MACAGNO"/>
    <x v="68"/>
    <n v="444"/>
    <m/>
    <x v="0"/>
    <m/>
    <x v="0"/>
    <n v="24.9"/>
    <n v="0"/>
    <n v="0"/>
  </r>
  <r>
    <s v="RW"/>
    <x v="0"/>
    <s v="MACAGNO"/>
    <s v="MACAGNO"/>
    <x v="68"/>
    <n v="446"/>
    <m/>
    <x v="0"/>
    <m/>
    <x v="0"/>
    <n v="31.1"/>
    <n v="0"/>
    <n v="0"/>
  </r>
  <r>
    <s v="RW"/>
    <x v="0"/>
    <s v="MACAGNO"/>
    <s v="MACAGNO"/>
    <x v="68"/>
    <n v="448"/>
    <m/>
    <x v="0"/>
    <m/>
    <x v="0"/>
    <n v="27.05"/>
    <n v="0"/>
    <n v="0"/>
  </r>
  <r>
    <s v="RW"/>
    <x v="0"/>
    <s v="FPLG"/>
    <s v="DONNADIEU"/>
    <x v="68"/>
    <n v="443"/>
    <m/>
    <x v="0"/>
    <m/>
    <x v="0"/>
    <n v="32.049999999999997"/>
    <n v="0"/>
    <n v="0"/>
  </r>
  <r>
    <s v="RW"/>
    <x v="0"/>
    <s v="GCF"/>
    <s v="BILLAUD"/>
    <x v="69"/>
    <n v="450"/>
    <m/>
    <x v="0"/>
    <m/>
    <x v="0"/>
    <n v="30.75"/>
    <n v="0"/>
    <n v="0"/>
  </r>
  <r>
    <s v="RW"/>
    <x v="0"/>
    <s v="GCF"/>
    <s v="BILLAUD"/>
    <x v="69"/>
    <n v="451"/>
    <m/>
    <x v="0"/>
    <m/>
    <x v="0"/>
    <n v="34.200000000000003"/>
    <n v="0"/>
    <n v="0"/>
  </r>
  <r>
    <s v="RW"/>
    <x v="0"/>
    <s v="Société Forestière"/>
    <s v="MAUFFREY"/>
    <x v="69"/>
    <n v="456"/>
    <m/>
    <x v="0"/>
    <m/>
    <x v="0"/>
    <n v="22.95"/>
    <n v="0"/>
    <n v="0"/>
  </r>
  <r>
    <s v="RW"/>
    <x v="0"/>
    <s v="MACAGNO"/>
    <s v="MACAGNO"/>
    <x v="69"/>
    <n v="452"/>
    <m/>
    <x v="0"/>
    <m/>
    <x v="0"/>
    <n v="29.3"/>
    <n v="0"/>
    <n v="0"/>
  </r>
  <r>
    <s v="RW"/>
    <x v="0"/>
    <s v="MACAGNO"/>
    <s v="MACAGNO"/>
    <x v="69"/>
    <n v="454"/>
    <m/>
    <x v="0"/>
    <m/>
    <x v="0"/>
    <n v="29.8"/>
    <n v="0"/>
    <n v="0"/>
  </r>
  <r>
    <s v="RW"/>
    <x v="0"/>
    <s v="MACAGNO"/>
    <s v="MACAGNO"/>
    <x v="69"/>
    <n v="458"/>
    <m/>
    <x v="0"/>
    <m/>
    <x v="0"/>
    <n v="33.049999999999997"/>
    <n v="0"/>
    <n v="0"/>
  </r>
  <r>
    <s v="RW"/>
    <x v="0"/>
    <s v="FPLG"/>
    <s v="DONNADIEU"/>
    <x v="69"/>
    <n v="457"/>
    <m/>
    <x v="0"/>
    <m/>
    <x v="0"/>
    <n v="32.5"/>
    <n v="0"/>
    <n v="0"/>
  </r>
  <r>
    <s v="RW"/>
    <x v="0"/>
    <s v="GCF"/>
    <s v="MAUFFREY"/>
    <x v="69"/>
    <n v="453"/>
    <m/>
    <x v="0"/>
    <m/>
    <x v="0"/>
    <n v="28.1"/>
    <n v="0"/>
    <n v="0"/>
  </r>
  <r>
    <s v="RW"/>
    <x v="0"/>
    <s v="GCF"/>
    <s v="MAUFFREY"/>
    <x v="69"/>
    <n v="455"/>
    <m/>
    <x v="0"/>
    <m/>
    <x v="0"/>
    <n v="22"/>
    <n v="0"/>
    <n v="0"/>
  </r>
  <r>
    <s v="RW"/>
    <x v="0"/>
    <s v="GCF"/>
    <s v="BH"/>
    <x v="69"/>
    <n v="449"/>
    <m/>
    <x v="0"/>
    <m/>
    <x v="0"/>
    <n v="31.7"/>
    <n v="0"/>
    <n v="0"/>
  </r>
  <r>
    <s v="RW"/>
    <x v="0"/>
    <s v="TRAVAUX ET ENVIRONNEMENT"/>
    <s v="TRAVAUX ET ENVIRONNEMENT"/>
    <x v="70"/>
    <n v="459"/>
    <m/>
    <x v="0"/>
    <m/>
    <x v="0"/>
    <n v="29.85"/>
    <n v="0"/>
    <n v="0"/>
  </r>
  <r>
    <s v="RW"/>
    <x v="0"/>
    <s v="TRAVAUX ET ENVIRONNEMENT"/>
    <s v="TRAVAUX ET ENVIRONNEMENT"/>
    <x v="70"/>
    <n v="469"/>
    <m/>
    <x v="0"/>
    <m/>
    <x v="0"/>
    <n v="30.25"/>
    <n v="0"/>
    <n v="0"/>
  </r>
  <r>
    <s v="RW"/>
    <x v="0"/>
    <s v="GCF"/>
    <s v="BILLAUD"/>
    <x v="70"/>
    <n v="465"/>
    <m/>
    <x v="0"/>
    <m/>
    <x v="0"/>
    <n v="31.2"/>
    <n v="0"/>
    <n v="0"/>
  </r>
  <r>
    <s v="RW"/>
    <x v="0"/>
    <s v="GCF"/>
    <s v="BH"/>
    <x v="70"/>
    <n v="460"/>
    <m/>
    <x v="0"/>
    <m/>
    <x v="0"/>
    <n v="25.55"/>
    <n v="0"/>
    <n v="0"/>
  </r>
  <r>
    <s v="RW"/>
    <x v="0"/>
    <s v="GCF"/>
    <s v="BH"/>
    <x v="70"/>
    <n v="461"/>
    <m/>
    <x v="0"/>
    <m/>
    <x v="0"/>
    <n v="29.45"/>
    <n v="0"/>
    <n v="0"/>
  </r>
  <r>
    <s v="RW"/>
    <x v="0"/>
    <s v="SYCO"/>
    <s v="RAMAL"/>
    <x v="70"/>
    <n v="463"/>
    <m/>
    <x v="0"/>
    <m/>
    <x v="0"/>
    <n v="21.6"/>
    <n v="0"/>
    <n v="0"/>
  </r>
  <r>
    <s v="RW"/>
    <x v="0"/>
    <s v="Société Forestière"/>
    <s v="MAUFFREY"/>
    <x v="70"/>
    <n v="466"/>
    <m/>
    <x v="0"/>
    <m/>
    <x v="0"/>
    <n v="25.15"/>
    <n v="0"/>
    <n v="0"/>
  </r>
  <r>
    <s v="RW"/>
    <x v="0"/>
    <s v="MACAGNO"/>
    <s v="MACAGNO"/>
    <x v="70"/>
    <n v="462"/>
    <m/>
    <x v="0"/>
    <m/>
    <x v="0"/>
    <n v="33.200000000000003"/>
    <n v="0"/>
    <n v="0"/>
  </r>
  <r>
    <s v="RW"/>
    <x v="0"/>
    <s v="MACAGNO"/>
    <s v="MACAGNO"/>
    <x v="70"/>
    <n v="468"/>
    <m/>
    <x v="0"/>
    <m/>
    <x v="0"/>
    <n v="33.6"/>
    <n v="0"/>
    <n v="0"/>
  </r>
  <r>
    <s v="RW"/>
    <x v="0"/>
    <s v="MACAGNO"/>
    <s v="MACAGNO"/>
    <x v="70"/>
    <n v="470"/>
    <m/>
    <x v="0"/>
    <m/>
    <x v="0"/>
    <n v="28.55"/>
    <n v="0"/>
    <n v="0"/>
  </r>
  <r>
    <s v="RW"/>
    <x v="0"/>
    <s v="FPLG"/>
    <s v="DONNADIEU"/>
    <x v="70"/>
    <m/>
    <m/>
    <x v="0"/>
    <m/>
    <x v="0"/>
    <n v="32.65"/>
    <n v="0"/>
    <n v="0"/>
  </r>
  <r>
    <s v="RW"/>
    <x v="0"/>
    <s v="FPLG"/>
    <s v="DONNADIEU"/>
    <x v="70"/>
    <n v="467"/>
    <m/>
    <x v="0"/>
    <m/>
    <x v="0"/>
    <n v="33.35"/>
    <n v="0"/>
    <n v="0"/>
  </r>
  <r>
    <s v="RW"/>
    <x v="0"/>
    <s v="Bois énergie 48"/>
    <s v="VIREBAYRE"/>
    <x v="70"/>
    <n v="464"/>
    <m/>
    <x v="0"/>
    <m/>
    <x v="0"/>
    <n v="27.6"/>
    <n v="0"/>
    <n v="0"/>
  </r>
  <r>
    <s v="RW"/>
    <x v="0"/>
    <s v="GCF"/>
    <s v="BH"/>
    <x v="70"/>
    <n v="471"/>
    <m/>
    <x v="0"/>
    <m/>
    <x v="0"/>
    <n v="33.200000000000003"/>
    <n v="0"/>
    <n v="0"/>
  </r>
  <r>
    <s v="RW"/>
    <x v="0"/>
    <s v="GCF"/>
    <s v="BILLAUD"/>
    <x v="71"/>
    <n v="480"/>
    <m/>
    <x v="0"/>
    <m/>
    <x v="0"/>
    <n v="30.55"/>
    <n v="0"/>
    <n v="0"/>
  </r>
  <r>
    <s v="RW"/>
    <x v="0"/>
    <s v="GCF"/>
    <s v="BH"/>
    <x v="71"/>
    <n v="486"/>
    <m/>
    <x v="0"/>
    <m/>
    <x v="0"/>
    <n v="28.55"/>
    <n v="0"/>
    <n v="0"/>
  </r>
  <r>
    <s v="RW"/>
    <x v="0"/>
    <s v="SYCO"/>
    <s v="RAMAL"/>
    <x v="71"/>
    <n v="479"/>
    <m/>
    <x v="0"/>
    <m/>
    <x v="0"/>
    <n v="22.45"/>
    <n v="0"/>
    <n v="0"/>
  </r>
  <r>
    <s v="RW"/>
    <x v="0"/>
    <s v="MACAGNO"/>
    <s v="MACAGNO"/>
    <x v="71"/>
    <n v="487"/>
    <m/>
    <x v="0"/>
    <m/>
    <x v="0"/>
    <n v="30.95"/>
    <n v="0"/>
    <n v="0"/>
  </r>
  <r>
    <s v="RW"/>
    <x v="0"/>
    <s v="FPLG"/>
    <s v="DONNADIEU"/>
    <x v="71"/>
    <m/>
    <m/>
    <x v="0"/>
    <m/>
    <x v="0"/>
    <n v="21.15"/>
    <n v="0"/>
    <n v="0"/>
  </r>
  <r>
    <s v="RW"/>
    <x v="0"/>
    <s v="GCF"/>
    <s v="MAUFFREY"/>
    <x v="71"/>
    <n v="474"/>
    <m/>
    <x v="0"/>
    <m/>
    <x v="0"/>
    <n v="20.9"/>
    <n v="0"/>
    <n v="0"/>
  </r>
  <r>
    <s v="RW"/>
    <x v="0"/>
    <s v="GCF"/>
    <s v="BH"/>
    <x v="71"/>
    <n v="478"/>
    <m/>
    <x v="0"/>
    <m/>
    <x v="0"/>
    <n v="29.95"/>
    <n v="0"/>
    <n v="0"/>
  </r>
  <r>
    <s v="RW"/>
    <x v="0"/>
    <s v="GCF"/>
    <s v="BH"/>
    <x v="71"/>
    <n v="485"/>
    <m/>
    <x v="0"/>
    <m/>
    <x v="0"/>
    <n v="31.35"/>
    <n v="0"/>
    <n v="0"/>
  </r>
  <r>
    <s v="RW"/>
    <x v="0"/>
    <s v="GCF"/>
    <s v="BH"/>
    <x v="71"/>
    <n v="481"/>
    <m/>
    <x v="0"/>
    <m/>
    <x v="0"/>
    <n v="30.3"/>
    <n v="0"/>
    <n v="0"/>
  </r>
  <r>
    <s v="RW"/>
    <x v="0"/>
    <s v="MACAGNO"/>
    <s v="MACAGNO"/>
    <x v="71"/>
    <n v="472"/>
    <m/>
    <x v="0"/>
    <m/>
    <x v="0"/>
    <n v="32"/>
    <n v="0"/>
    <n v="0"/>
  </r>
  <r>
    <s v="RW"/>
    <x v="0"/>
    <s v="MACAGNO"/>
    <s v="MACAGNO"/>
    <x v="72"/>
    <n v="497"/>
    <m/>
    <x v="0"/>
    <m/>
    <x v="0"/>
    <n v="30.1"/>
    <n v="0"/>
    <n v="0"/>
  </r>
  <r>
    <s v="RW"/>
    <x v="0"/>
    <s v="GCF"/>
    <s v="BH"/>
    <x v="72"/>
    <n v="489"/>
    <m/>
    <x v="0"/>
    <m/>
    <x v="0"/>
    <n v="33.35"/>
    <n v="0"/>
    <n v="0"/>
  </r>
  <r>
    <s v="RW"/>
    <x v="0"/>
    <s v="GCF"/>
    <s v="BH"/>
    <x v="72"/>
    <n v="495"/>
    <m/>
    <x v="0"/>
    <m/>
    <x v="0"/>
    <n v="28.9"/>
    <n v="0"/>
    <n v="0"/>
  </r>
  <r>
    <s v="RW"/>
    <x v="0"/>
    <s v="GCF"/>
    <s v="BH"/>
    <x v="72"/>
    <n v="488"/>
    <m/>
    <x v="0"/>
    <m/>
    <x v="0"/>
    <n v="31.5"/>
    <n v="0"/>
    <n v="0"/>
  </r>
  <r>
    <s v="RW"/>
    <x v="0"/>
    <s v="GCF"/>
    <s v="BILLAUD"/>
    <x v="73"/>
    <n v="506"/>
    <m/>
    <x v="0"/>
    <m/>
    <x v="0"/>
    <n v="30.15"/>
    <n v="0"/>
    <n v="0"/>
  </r>
  <r>
    <s v="RW"/>
    <x v="0"/>
    <s v="MACAGNO"/>
    <s v="MACAGNO"/>
    <x v="73"/>
    <n v="499"/>
    <m/>
    <x v="0"/>
    <m/>
    <x v="0"/>
    <n v="29.1"/>
    <n v="0"/>
    <n v="0"/>
  </r>
  <r>
    <s v="RW"/>
    <x v="0"/>
    <s v="MACAGNO"/>
    <s v="MACAGNO"/>
    <x v="73"/>
    <n v="500"/>
    <m/>
    <x v="0"/>
    <m/>
    <x v="0"/>
    <n v="30.7"/>
    <n v="0"/>
    <n v="0"/>
  </r>
  <r>
    <s v="RW"/>
    <x v="0"/>
    <s v="MACAGNO"/>
    <s v="MACAGNO"/>
    <x v="73"/>
    <n v="508"/>
    <m/>
    <x v="0"/>
    <m/>
    <x v="0"/>
    <n v="28.2"/>
    <n v="0"/>
    <n v="0"/>
  </r>
  <r>
    <s v="RW"/>
    <x v="0"/>
    <s v="FPLG"/>
    <s v="DONNADIEU"/>
    <x v="73"/>
    <n v="498"/>
    <m/>
    <x v="0"/>
    <m/>
    <x v="0"/>
    <n v="31.9"/>
    <n v="0"/>
    <n v="0"/>
  </r>
  <r>
    <s v="RW"/>
    <x v="0"/>
    <s v="TRAVAUX ET ENVIRONNEMENT"/>
    <s v="TRAVAUX ET ENVIRONNEMENT"/>
    <x v="74"/>
    <n v="511"/>
    <m/>
    <x v="0"/>
    <m/>
    <x v="0"/>
    <n v="30.95"/>
    <n v="0"/>
    <n v="0"/>
  </r>
  <r>
    <s v="RW"/>
    <x v="0"/>
    <s v="GCF"/>
    <s v="BILLAUD"/>
    <x v="74"/>
    <n v="509"/>
    <m/>
    <x v="0"/>
    <m/>
    <x v="0"/>
    <n v="31.9"/>
    <n v="0"/>
    <n v="0"/>
  </r>
  <r>
    <s v="RW"/>
    <x v="0"/>
    <s v="FPLG"/>
    <s v="DONNADIEU"/>
    <x v="74"/>
    <n v="510"/>
    <m/>
    <x v="0"/>
    <m/>
    <x v="0"/>
    <n v="28.9"/>
    <n v="0"/>
    <n v="0"/>
  </r>
  <r>
    <s v="RW"/>
    <x v="0"/>
    <s v="TRAVAUX ET ENVIRONNEMENT"/>
    <s v="TRAVAUX ET ENVIRONNEMENT"/>
    <x v="75"/>
    <n v="513"/>
    <m/>
    <x v="0"/>
    <m/>
    <x v="0"/>
    <n v="30.6"/>
    <n v="0"/>
    <n v="0"/>
  </r>
  <r>
    <s v="RW"/>
    <x v="0"/>
    <s v="GCF"/>
    <s v="BILLAUD"/>
    <x v="75"/>
    <n v="515"/>
    <m/>
    <x v="0"/>
    <m/>
    <x v="0"/>
    <n v="19.55"/>
    <n v="0"/>
    <n v="0"/>
  </r>
  <r>
    <s v="RW"/>
    <x v="0"/>
    <s v="MACAGNO"/>
    <s v="MACAGNO"/>
    <x v="75"/>
    <n v="512"/>
    <m/>
    <x v="0"/>
    <m/>
    <x v="0"/>
    <n v="28.1"/>
    <n v="0"/>
    <n v="0"/>
  </r>
  <r>
    <s v="RW"/>
    <x v="0"/>
    <s v="MACAGNO"/>
    <s v="MACAGNO"/>
    <x v="75"/>
    <n v="514"/>
    <m/>
    <x v="0"/>
    <m/>
    <x v="0"/>
    <n v="36.35"/>
    <n v="0"/>
    <n v="0"/>
  </r>
  <r>
    <s v="RW"/>
    <x v="0"/>
    <s v="FPLG"/>
    <s v="DONNADIEU"/>
    <x v="75"/>
    <m/>
    <m/>
    <x v="0"/>
    <m/>
    <x v="0"/>
    <n v="17.399999999999999"/>
    <n v="0"/>
    <n v="0"/>
  </r>
  <r>
    <s v="RW"/>
    <x v="0"/>
    <s v="GCF"/>
    <s v="BH"/>
    <x v="76"/>
    <n v="519"/>
    <m/>
    <x v="0"/>
    <m/>
    <x v="0"/>
    <n v="18.75"/>
    <n v="0"/>
    <n v="0"/>
  </r>
  <r>
    <s v="RW"/>
    <x v="0"/>
    <s v="GCF"/>
    <s v="BH"/>
    <x v="76"/>
    <n v="516"/>
    <m/>
    <x v="0"/>
    <m/>
    <x v="0"/>
    <n v="25.65"/>
    <n v="0"/>
    <n v="0"/>
  </r>
  <r>
    <s v="RW"/>
    <x v="0"/>
    <s v="GCF"/>
    <s v="BH"/>
    <x v="76"/>
    <n v="517"/>
    <m/>
    <x v="0"/>
    <m/>
    <x v="0"/>
    <n v="25.75"/>
    <n v="0"/>
    <n v="0"/>
  </r>
  <r>
    <s v="RW"/>
    <x v="0"/>
    <s v="GCF"/>
    <s v="BH"/>
    <x v="76"/>
    <n v="522"/>
    <m/>
    <x v="0"/>
    <m/>
    <x v="0"/>
    <n v="25.5"/>
    <n v="0"/>
    <n v="0"/>
  </r>
  <r>
    <s v="RW"/>
    <x v="0"/>
    <s v="GCF"/>
    <s v="BH"/>
    <x v="76"/>
    <n v="523"/>
    <m/>
    <x v="0"/>
    <m/>
    <x v="0"/>
    <n v="24"/>
    <n v="0"/>
    <n v="0"/>
  </r>
  <r>
    <s v="RW"/>
    <x v="0"/>
    <s v="MACAGNO"/>
    <s v="MACAGNO"/>
    <x v="76"/>
    <n v="518"/>
    <m/>
    <x v="0"/>
    <m/>
    <x v="0"/>
    <n v="37.15"/>
    <n v="0"/>
    <n v="0"/>
  </r>
  <r>
    <s v="RW"/>
    <x v="0"/>
    <s v="MACAGNO"/>
    <s v="MACAGNO"/>
    <x v="76"/>
    <n v="521"/>
    <m/>
    <x v="0"/>
    <m/>
    <x v="0"/>
    <n v="25"/>
    <n v="0"/>
    <n v="0"/>
  </r>
  <r>
    <s v="RW"/>
    <x v="0"/>
    <s v="GCF"/>
    <s v="BH"/>
    <x v="76"/>
    <n v="520"/>
    <m/>
    <x v="0"/>
    <m/>
    <x v="0"/>
    <n v="29.65"/>
    <n v="0"/>
    <n v="0"/>
  </r>
  <r>
    <s v="RW"/>
    <x v="0"/>
    <s v="GCF"/>
    <s v="BILLAUD"/>
    <x v="77"/>
    <n v="524"/>
    <m/>
    <x v="0"/>
    <m/>
    <x v="0"/>
    <n v="31.35"/>
    <n v="0"/>
    <n v="0"/>
  </r>
  <r>
    <s v="RW"/>
    <x v="0"/>
    <s v="GCF"/>
    <s v="BH"/>
    <x v="77"/>
    <n v="526"/>
    <m/>
    <x v="0"/>
    <m/>
    <x v="0"/>
    <n v="22.75"/>
    <n v="0"/>
    <n v="0"/>
  </r>
  <r>
    <s v="RW"/>
    <x v="0"/>
    <s v="GCF"/>
    <s v="BH"/>
    <x v="77"/>
    <n v="527"/>
    <m/>
    <x v="0"/>
    <m/>
    <x v="0"/>
    <n v="24.75"/>
    <n v="0"/>
    <n v="0"/>
  </r>
  <r>
    <s v="RW"/>
    <x v="0"/>
    <s v="GCF"/>
    <s v="BH"/>
    <x v="77"/>
    <n v="531"/>
    <m/>
    <x v="0"/>
    <m/>
    <x v="0"/>
    <n v="22.65"/>
    <n v="0"/>
    <n v="0"/>
  </r>
  <r>
    <s v="RW"/>
    <x v="0"/>
    <s v="GCF"/>
    <s v="BH"/>
    <x v="77"/>
    <n v="532"/>
    <m/>
    <x v="0"/>
    <m/>
    <x v="0"/>
    <n v="26.4"/>
    <n v="0"/>
    <n v="0"/>
  </r>
  <r>
    <s v="RW"/>
    <x v="0"/>
    <s v="MACAGNO"/>
    <s v="MACAGNO"/>
    <x v="77"/>
    <n v="525"/>
    <m/>
    <x v="0"/>
    <m/>
    <x v="0"/>
    <n v="32.15"/>
    <n v="0"/>
    <n v="0"/>
  </r>
  <r>
    <s v="RW"/>
    <x v="0"/>
    <s v="MACAGNO"/>
    <s v="MACAGNO"/>
    <x v="77"/>
    <n v="529"/>
    <m/>
    <x v="0"/>
    <m/>
    <x v="0"/>
    <n v="34.5"/>
    <n v="0"/>
    <n v="0"/>
  </r>
  <r>
    <s v="RW"/>
    <x v="0"/>
    <s v="MACAGNO"/>
    <s v="MACAGNO"/>
    <x v="77"/>
    <n v="530"/>
    <m/>
    <x v="0"/>
    <m/>
    <x v="0"/>
    <n v="28.45"/>
    <n v="0"/>
    <n v="0"/>
  </r>
  <r>
    <s v="RW"/>
    <x v="0"/>
    <s v="FPLG"/>
    <s v="DONNADIEU"/>
    <x v="77"/>
    <n v="528"/>
    <m/>
    <x v="0"/>
    <m/>
    <x v="0"/>
    <n v="28.2"/>
    <n v="0"/>
    <n v="0"/>
  </r>
  <r>
    <s v="RW"/>
    <x v="0"/>
    <s v="GCF"/>
    <s v="BILLAUD"/>
    <x v="78"/>
    <n v="536"/>
    <m/>
    <x v="0"/>
    <m/>
    <x v="0"/>
    <n v="19.850000000000001"/>
    <n v="0"/>
    <n v="0"/>
  </r>
  <r>
    <s v="RW"/>
    <x v="0"/>
    <s v="GCF"/>
    <s v="BH"/>
    <x v="78"/>
    <n v="533"/>
    <m/>
    <x v="0"/>
    <m/>
    <x v="0"/>
    <n v="23.85"/>
    <n v="0"/>
    <n v="0"/>
  </r>
  <r>
    <s v="RW"/>
    <x v="0"/>
    <s v="GCF"/>
    <s v="BH"/>
    <x v="78"/>
    <n v="534"/>
    <m/>
    <x v="0"/>
    <m/>
    <x v="0"/>
    <n v="24.65"/>
    <n v="0"/>
    <n v="0"/>
  </r>
  <r>
    <s v="RW"/>
    <x v="0"/>
    <s v="MACAGNO"/>
    <s v="MACAGNO"/>
    <x v="78"/>
    <n v="535"/>
    <m/>
    <x v="0"/>
    <m/>
    <x v="0"/>
    <n v="36.15"/>
    <n v="0"/>
    <n v="0"/>
  </r>
  <r>
    <s v="RW"/>
    <x v="0"/>
    <s v="TRAVAUX ET ENVIRONNEMENT"/>
    <s v="TRAVAUX ET ENVIRONNEMENT"/>
    <x v="79"/>
    <n v="538"/>
    <m/>
    <x v="0"/>
    <m/>
    <x v="0"/>
    <n v="31.3"/>
    <n v="0"/>
    <n v="0"/>
  </r>
  <r>
    <s v="RW"/>
    <x v="0"/>
    <s v="TRAVAUX ET ENVIRONNEMENT"/>
    <s v="TRAVAUX ET ENVIRONNEMENT"/>
    <x v="79"/>
    <n v="544"/>
    <m/>
    <x v="0"/>
    <m/>
    <x v="0"/>
    <n v="31.15"/>
    <n v="0"/>
    <n v="0"/>
  </r>
  <r>
    <s v="RW"/>
    <x v="0"/>
    <s v="GCF"/>
    <s v="BILLAUD"/>
    <x v="79"/>
    <n v="537"/>
    <m/>
    <x v="0"/>
    <m/>
    <x v="0"/>
    <n v="20.25"/>
    <n v="0"/>
    <n v="0"/>
  </r>
  <r>
    <s v="RW"/>
    <x v="0"/>
    <s v="GCF"/>
    <s v="BILLAUD"/>
    <x v="79"/>
    <n v="543"/>
    <m/>
    <x v="0"/>
    <m/>
    <x v="0"/>
    <n v="20.3"/>
    <n v="0"/>
    <n v="0"/>
  </r>
  <r>
    <s v="RW"/>
    <x v="0"/>
    <s v="SYCO"/>
    <s v="RAMAL"/>
    <x v="79"/>
    <n v="542"/>
    <m/>
    <x v="0"/>
    <m/>
    <x v="0"/>
    <n v="25.2"/>
    <n v="0"/>
    <n v="0"/>
  </r>
  <r>
    <s v="RW"/>
    <x v="0"/>
    <s v="GCF"/>
    <s v="BH"/>
    <x v="79"/>
    <n v="539"/>
    <m/>
    <x v="0"/>
    <m/>
    <x v="0"/>
    <n v="24.25"/>
    <n v="0"/>
    <n v="0"/>
  </r>
  <r>
    <s v="RW"/>
    <x v="0"/>
    <s v="MACAGNO"/>
    <s v="MACAGNO"/>
    <x v="79"/>
    <n v="540"/>
    <m/>
    <x v="0"/>
    <m/>
    <x v="0"/>
    <n v="36.4"/>
    <n v="0"/>
    <n v="0"/>
  </r>
  <r>
    <s v="RW"/>
    <x v="0"/>
    <s v="FPLG"/>
    <s v="DONNADIEU"/>
    <x v="79"/>
    <n v="541"/>
    <m/>
    <x v="0"/>
    <m/>
    <x v="0"/>
    <n v="25.85"/>
    <n v="0"/>
    <n v="0"/>
  </r>
  <r>
    <s v="RW"/>
    <x v="0"/>
    <s v="TRAVAUX ET ENVIRONNEMENT"/>
    <s v="TRAVAUX ET ENVIRONNEMENT"/>
    <x v="80"/>
    <n v="549"/>
    <m/>
    <x v="0"/>
    <m/>
    <x v="0"/>
    <n v="31.85"/>
    <n v="0"/>
    <n v="0"/>
  </r>
  <r>
    <s v="RW"/>
    <x v="0"/>
    <s v="MACAGNO"/>
    <s v="MACAGNO"/>
    <x v="80"/>
    <n v="546"/>
    <m/>
    <x v="0"/>
    <m/>
    <x v="0"/>
    <n v="30.55"/>
    <n v="0"/>
    <n v="0"/>
  </r>
  <r>
    <s v="RW"/>
    <x v="0"/>
    <s v="MACAGNO"/>
    <s v="MACAGNO"/>
    <x v="80"/>
    <n v="550"/>
    <m/>
    <x v="0"/>
    <m/>
    <x v="0"/>
    <n v="33"/>
    <n v="0"/>
    <n v="0"/>
  </r>
  <r>
    <s v="RW"/>
    <x v="0"/>
    <s v="FPLG"/>
    <s v="DONNADIEU"/>
    <x v="80"/>
    <n v="548"/>
    <m/>
    <x v="0"/>
    <m/>
    <x v="0"/>
    <n v="33.35"/>
    <n v="0"/>
    <n v="0"/>
  </r>
  <r>
    <s v="RW"/>
    <x v="0"/>
    <s v="Société Forestière"/>
    <s v="MAUFFREY"/>
    <x v="80"/>
    <n v="547"/>
    <m/>
    <x v="0"/>
    <m/>
    <x v="0"/>
    <n v="23.75"/>
    <n v="0"/>
    <n v="0"/>
  </r>
  <r>
    <s v="RW"/>
    <x v="0"/>
    <s v="GCF"/>
    <s v="BH"/>
    <x v="80"/>
    <n v="545"/>
    <m/>
    <x v="0"/>
    <m/>
    <x v="0"/>
    <n v="26.95"/>
    <n v="0"/>
    <n v="0"/>
  </r>
  <r>
    <s v="RW"/>
    <x v="0"/>
    <s v="GCF"/>
    <s v="BH"/>
    <x v="80"/>
    <n v="551"/>
    <m/>
    <x v="0"/>
    <m/>
    <x v="0"/>
    <n v="30.2"/>
    <n v="0"/>
    <n v="0"/>
  </r>
  <r>
    <s v="RW"/>
    <x v="0"/>
    <s v="SYCO"/>
    <s v="RAMAL"/>
    <x v="81"/>
    <n v="558"/>
    <m/>
    <x v="0"/>
    <m/>
    <x v="0"/>
    <n v="25.05"/>
    <n v="0"/>
    <n v="0"/>
  </r>
  <r>
    <s v="RW"/>
    <x v="0"/>
    <s v="MACAGNO"/>
    <s v="MACAGNO"/>
    <x v="81"/>
    <n v="555"/>
    <m/>
    <x v="0"/>
    <m/>
    <x v="0"/>
    <n v="33.1"/>
    <n v="0"/>
    <n v="0"/>
  </r>
  <r>
    <s v="RW"/>
    <x v="0"/>
    <s v="MACAGNO"/>
    <s v="MACAGNO"/>
    <x v="81"/>
    <n v="559"/>
    <m/>
    <x v="0"/>
    <m/>
    <x v="0"/>
    <n v="35.65"/>
    <n v="0"/>
    <n v="0"/>
  </r>
  <r>
    <s v="RW"/>
    <x v="0"/>
    <s v="FPLG"/>
    <s v="DONNADIEU"/>
    <x v="81"/>
    <n v="556"/>
    <m/>
    <x v="0"/>
    <m/>
    <x v="0"/>
    <n v="34.4"/>
    <n v="0"/>
    <n v="0"/>
  </r>
  <r>
    <s v="RW"/>
    <x v="0"/>
    <s v="FPLG"/>
    <s v="DONNADIEU"/>
    <x v="81"/>
    <n v="557"/>
    <m/>
    <x v="0"/>
    <m/>
    <x v="0"/>
    <n v="32.9"/>
    <n v="0"/>
    <n v="0"/>
  </r>
  <r>
    <s v="RW"/>
    <x v="0"/>
    <s v="GCF"/>
    <s v="BILLAUD"/>
    <x v="81"/>
    <n v="553"/>
    <m/>
    <x v="0"/>
    <m/>
    <x v="0"/>
    <n v="31.9"/>
    <n v="0"/>
    <n v="0"/>
  </r>
  <r>
    <s v="RW"/>
    <x v="0"/>
    <s v="GCF"/>
    <s v="BH"/>
    <x v="81"/>
    <n v="552"/>
    <m/>
    <x v="0"/>
    <m/>
    <x v="0"/>
    <n v="31.5"/>
    <n v="0"/>
    <n v="0"/>
  </r>
  <r>
    <s v="RW"/>
    <x v="0"/>
    <s v="GCF"/>
    <s v="BH"/>
    <x v="81"/>
    <n v="554"/>
    <m/>
    <x v="0"/>
    <m/>
    <x v="0"/>
    <n v="35.25"/>
    <n v="0"/>
    <n v="0"/>
  </r>
  <r>
    <s v="RW"/>
    <x v="0"/>
    <s v="GCF"/>
    <s v="BH"/>
    <x v="81"/>
    <n v="560"/>
    <m/>
    <x v="0"/>
    <m/>
    <x v="0"/>
    <n v="31.05"/>
    <n v="0"/>
    <n v="0"/>
  </r>
  <r>
    <s v="RW"/>
    <x v="0"/>
    <s v="MACAGNO"/>
    <s v="MACAGNO"/>
    <x v="82"/>
    <n v="566"/>
    <m/>
    <x v="0"/>
    <m/>
    <x v="0"/>
    <n v="33.450000000000003"/>
    <n v="0"/>
    <n v="0"/>
  </r>
  <r>
    <s v="RW"/>
    <x v="0"/>
    <s v="MACAGNO"/>
    <s v="MACAGNO"/>
    <x v="82"/>
    <n v="567"/>
    <m/>
    <x v="0"/>
    <m/>
    <x v="0"/>
    <n v="33.35"/>
    <n v="0"/>
    <n v="0"/>
  </r>
  <r>
    <s v="RW"/>
    <x v="0"/>
    <s v="FPLG"/>
    <s v="DONNADIEU"/>
    <x v="82"/>
    <n v="564"/>
    <m/>
    <x v="0"/>
    <m/>
    <x v="0"/>
    <n v="32.4"/>
    <n v="0"/>
    <n v="0"/>
  </r>
  <r>
    <s v="RW"/>
    <x v="0"/>
    <s v="Société Forestière"/>
    <s v="MAUFFREY"/>
    <x v="82"/>
    <n v="562"/>
    <m/>
    <x v="0"/>
    <m/>
    <x v="0"/>
    <n v="24.4"/>
    <n v="0"/>
    <n v="0"/>
  </r>
  <r>
    <s v="RW"/>
    <x v="0"/>
    <s v="Société Forestière"/>
    <s v="MAUFFREY"/>
    <x v="82"/>
    <n v="563"/>
    <m/>
    <x v="0"/>
    <m/>
    <x v="0"/>
    <n v="23.85"/>
    <n v="0"/>
    <n v="0"/>
  </r>
  <r>
    <s v="RW"/>
    <x v="0"/>
    <s v="FPLG"/>
    <s v="DONNADIEU"/>
    <x v="82"/>
    <n v="565"/>
    <m/>
    <x v="0"/>
    <m/>
    <x v="0"/>
    <n v="32.299999999999997"/>
    <n v="0"/>
    <n v="0"/>
  </r>
  <r>
    <s v="RW"/>
    <x v="0"/>
    <s v="GCF"/>
    <s v="BH"/>
    <x v="82"/>
    <n v="561"/>
    <m/>
    <x v="0"/>
    <m/>
    <x v="0"/>
    <n v="32.049999999999997"/>
    <n v="0"/>
    <n v="0"/>
  </r>
  <r>
    <s v="RW"/>
    <x v="0"/>
    <s v="FPLG"/>
    <s v="DONNADIEU"/>
    <x v="83"/>
    <n v="569"/>
    <m/>
    <x v="0"/>
    <m/>
    <x v="0"/>
    <n v="29.55"/>
    <n v="0"/>
    <n v="0"/>
  </r>
  <r>
    <s v="RW"/>
    <x v="0"/>
    <s v="GCF"/>
    <s v="BH"/>
    <x v="83"/>
    <n v="568"/>
    <m/>
    <x v="0"/>
    <m/>
    <x v="0"/>
    <n v="30.9"/>
    <n v="0"/>
    <n v="0"/>
  </r>
  <r>
    <s v="RW"/>
    <x v="0"/>
    <s v="GCF"/>
    <s v="BH"/>
    <x v="84"/>
    <n v="570"/>
    <m/>
    <x v="0"/>
    <m/>
    <x v="0"/>
    <n v="33.1"/>
    <n v="0"/>
    <n v="0"/>
  </r>
  <r>
    <s v="RW"/>
    <x v="0"/>
    <s v="GCF"/>
    <s v="BH"/>
    <x v="84"/>
    <n v="571"/>
    <m/>
    <x v="0"/>
    <m/>
    <x v="0"/>
    <n v="37.1"/>
    <n v="0"/>
    <n v="0"/>
  </r>
  <r>
    <s v="RW"/>
    <x v="0"/>
    <s v="MACAGNO"/>
    <s v="MACAGNO"/>
    <x v="85"/>
    <n v="572"/>
    <m/>
    <x v="0"/>
    <m/>
    <x v="0"/>
    <n v="30.5"/>
    <n v="0"/>
    <n v="0"/>
  </r>
  <r>
    <s v="RW"/>
    <x v="0"/>
    <s v="MACAGNO"/>
    <s v="MACAGNO"/>
    <x v="85"/>
    <n v="575"/>
    <m/>
    <x v="0"/>
    <m/>
    <x v="0"/>
    <n v="27.45"/>
    <n v="0"/>
    <n v="0"/>
  </r>
  <r>
    <s v="RW"/>
    <x v="0"/>
    <s v="FPLG"/>
    <s v="DONNADIEU"/>
    <x v="85"/>
    <n v="573"/>
    <m/>
    <x v="0"/>
    <m/>
    <x v="0"/>
    <n v="31"/>
    <n v="0"/>
    <n v="0"/>
  </r>
  <r>
    <s v="RW"/>
    <x v="0"/>
    <s v="GCF"/>
    <s v="BH"/>
    <x v="85"/>
    <n v="574"/>
    <m/>
    <x v="0"/>
    <m/>
    <x v="0"/>
    <n v="29.85"/>
    <n v="0"/>
    <n v="0"/>
  </r>
  <r>
    <s v="RW"/>
    <x v="0"/>
    <s v="MACAGNO"/>
    <s v="MACAGNO"/>
    <x v="86"/>
    <n v="576"/>
    <m/>
    <x v="0"/>
    <m/>
    <x v="0"/>
    <n v="32.450000000000003"/>
    <n v="0"/>
    <n v="0"/>
  </r>
  <r>
    <s v="RW"/>
    <x v="0"/>
    <s v="MACAGNO"/>
    <s v="MACAGNO"/>
    <x v="87"/>
    <n v="577"/>
    <m/>
    <x v="0"/>
    <m/>
    <x v="0"/>
    <n v="31.4"/>
    <n v="0"/>
    <n v="0"/>
  </r>
  <r>
    <s v="RW"/>
    <x v="0"/>
    <s v="MACAGNO"/>
    <s v="MACAGNO"/>
    <x v="87"/>
    <n v="578"/>
    <m/>
    <x v="0"/>
    <m/>
    <x v="0"/>
    <n v="31.85"/>
    <n v="0"/>
    <n v="0"/>
  </r>
  <r>
    <s v="RW"/>
    <x v="0"/>
    <s v="MACAGNO"/>
    <s v="MACAGNO"/>
    <x v="88"/>
    <n v="579"/>
    <m/>
    <x v="0"/>
    <m/>
    <x v="0"/>
    <n v="34.200000000000003"/>
    <n v="0"/>
    <n v="0"/>
  </r>
  <r>
    <s v="RW"/>
    <x v="0"/>
    <s v="MACAGNO"/>
    <s v="MACAGNO"/>
    <x v="88"/>
    <n v="581"/>
    <m/>
    <x v="0"/>
    <m/>
    <x v="0"/>
    <n v="32.25"/>
    <n v="0"/>
    <n v="0"/>
  </r>
  <r>
    <s v="RW"/>
    <x v="0"/>
    <s v="GCF"/>
    <s v="BH"/>
    <x v="88"/>
    <n v="580"/>
    <m/>
    <x v="0"/>
    <m/>
    <x v="0"/>
    <n v="35.450000000000003"/>
    <n v="0"/>
    <n v="0"/>
  </r>
  <r>
    <s v="RW"/>
    <x v="0"/>
    <s v="GCF"/>
    <s v="BH"/>
    <x v="89"/>
    <n v="582"/>
    <m/>
    <x v="0"/>
    <m/>
    <x v="0"/>
    <n v="32.799999999999997"/>
    <n v="0"/>
    <n v="0"/>
  </r>
  <r>
    <s v="RW"/>
    <x v="0"/>
    <s v="GCF"/>
    <s v="BH"/>
    <x v="89"/>
    <n v="583"/>
    <m/>
    <x v="0"/>
    <m/>
    <x v="0"/>
    <n v="34.200000000000003"/>
    <n v="0"/>
    <n v="0"/>
  </r>
  <r>
    <s v="RW"/>
    <x v="0"/>
    <s v="GCF"/>
    <s v="BH"/>
    <x v="90"/>
    <s v="004468-TM"/>
    <m/>
    <x v="1"/>
    <n v="17120"/>
    <x v="1"/>
    <n v="10.26"/>
    <n v="0"/>
    <n v="0"/>
  </r>
  <r>
    <s v="RW"/>
    <x v="0"/>
    <s v="GCF"/>
    <s v="BH"/>
    <x v="90"/>
    <s v="004468-TM"/>
    <m/>
    <x v="2"/>
    <n v="6700"/>
    <x v="1"/>
    <n v="20.9"/>
    <n v="0"/>
    <n v="0"/>
  </r>
  <r>
    <s v="RW"/>
    <x v="0"/>
    <s v="GCF"/>
    <s v="BH"/>
    <x v="91"/>
    <n v="7"/>
    <n v="5"/>
    <x v="3"/>
    <n v="15700"/>
    <x v="1"/>
    <n v="32.450000000000003"/>
    <n v="0"/>
    <n v="0"/>
  </r>
  <r>
    <s v="RW"/>
    <x v="0"/>
    <s v="GCF"/>
    <s v="BH"/>
    <x v="91"/>
    <n v="5"/>
    <n v="6"/>
    <x v="4"/>
    <n v="24400"/>
    <x v="1"/>
    <n v="34.1"/>
    <n v="1.5"/>
    <n v="2.6315789473684209E-2"/>
  </r>
  <r>
    <s v="RW"/>
    <x v="0"/>
    <s v="GCF"/>
    <s v="BH"/>
    <x v="92"/>
    <n v="585"/>
    <m/>
    <x v="0"/>
    <m/>
    <x v="0"/>
    <n v="29.45"/>
    <n v="0"/>
    <n v="0"/>
  </r>
  <r>
    <s v="RW"/>
    <x v="0"/>
    <s v="GCF"/>
    <s v="BH"/>
    <x v="92"/>
    <n v="584"/>
    <m/>
    <x v="0"/>
    <m/>
    <x v="0"/>
    <n v="31.95"/>
    <n v="0"/>
    <n v="0"/>
  </r>
  <r>
    <s v="RW"/>
    <x v="0"/>
    <s v="GCF"/>
    <s v="BH"/>
    <x v="93"/>
    <n v="8"/>
    <n v="5"/>
    <x v="5"/>
    <n v="16150"/>
    <x v="1"/>
    <n v="29.75"/>
    <n v="0"/>
    <n v="0"/>
  </r>
  <r>
    <s v="RW"/>
    <x v="0"/>
    <s v="GCF"/>
    <s v="BH"/>
    <x v="93"/>
    <n v="9"/>
    <n v="6"/>
    <x v="6"/>
    <n v="24400"/>
    <x v="1"/>
    <n v="32.700000000000003"/>
    <n v="0.1"/>
    <n v="1.7543859649122807E-3"/>
  </r>
  <r>
    <s v="RW"/>
    <x v="0"/>
    <s v="GCF"/>
    <s v="BH"/>
    <x v="94"/>
    <n v="12"/>
    <n v="6"/>
    <x v="7"/>
    <n v="24350"/>
    <x v="1"/>
    <n v="34"/>
    <n v="1.35"/>
    <n v="2.368421052631579E-2"/>
  </r>
  <r>
    <s v="RW"/>
    <x v="0"/>
    <s v="GCF"/>
    <s v="BH"/>
    <x v="94"/>
    <n v="10"/>
    <n v="6"/>
    <x v="8"/>
    <n v="24400"/>
    <x v="1"/>
    <n v="32.200000000000003"/>
    <n v="0"/>
    <n v="0"/>
  </r>
  <r>
    <s v="RW"/>
    <x v="0"/>
    <s v="GCF"/>
    <s v="AG BOIS"/>
    <x v="95"/>
    <n v="13"/>
    <n v="5"/>
    <x v="9"/>
    <n v="28150"/>
    <x v="1"/>
    <n v="17"/>
    <n v="0"/>
    <n v="0"/>
  </r>
  <r>
    <s v="RW"/>
    <x v="0"/>
    <s v="GCF"/>
    <s v="BILLAUD"/>
    <x v="95"/>
    <n v="14"/>
    <n v="6"/>
    <x v="10"/>
    <n v="23350"/>
    <x v="1"/>
    <n v="34.1"/>
    <n v="0.45"/>
    <n v="7.8947368421052634E-3"/>
  </r>
  <r>
    <s v="RW"/>
    <x v="0"/>
    <s v="GCF"/>
    <s v="BH"/>
    <x v="95"/>
    <n v="15"/>
    <n v="6"/>
    <x v="11"/>
    <n v="24400"/>
    <x v="1"/>
    <n v="32.85"/>
    <n v="0.25"/>
    <n v="4.3859649122807015E-3"/>
  </r>
  <r>
    <s v="RW"/>
    <x v="0"/>
    <s v="GCF"/>
    <s v="BH"/>
    <x v="95"/>
    <n v="16"/>
    <n v="6"/>
    <x v="12"/>
    <n v="21700"/>
    <x v="1"/>
    <n v="32.15"/>
    <n v="0"/>
    <n v="0"/>
  </r>
  <r>
    <s v="RW"/>
    <x v="0"/>
    <s v="GCF"/>
    <s v="AG BOIS"/>
    <x v="96"/>
    <n v="17"/>
    <n v="5"/>
    <x v="13"/>
    <n v="28350"/>
    <x v="1"/>
    <n v="17.149999999999999"/>
    <n v="0"/>
    <n v="0"/>
  </r>
  <r>
    <s v="RW"/>
    <x v="0"/>
    <s v="GCF"/>
    <s v="AG BOIS"/>
    <x v="96"/>
    <n v="18"/>
    <n v="5"/>
    <x v="14"/>
    <n v="15950"/>
    <x v="1"/>
    <n v="16.350000000000001"/>
    <n v="0"/>
    <n v="0"/>
  </r>
  <r>
    <s v="RW"/>
    <x v="0"/>
    <s v="GCF"/>
    <s v="BH"/>
    <x v="96"/>
    <n v="20"/>
    <n v="6"/>
    <x v="15"/>
    <n v="24250"/>
    <x v="1"/>
    <n v="33.049999999999997"/>
    <n v="0.3"/>
    <n v="5.263157894736842E-3"/>
  </r>
  <r>
    <s v="RW"/>
    <x v="0"/>
    <s v="GCF"/>
    <s v="BH"/>
    <x v="96"/>
    <n v="19"/>
    <n v="5"/>
    <x v="16"/>
    <n v="16000"/>
    <x v="1"/>
    <n v="33.299999999999997"/>
    <n v="0"/>
    <n v="0"/>
  </r>
  <r>
    <s v="RW"/>
    <x v="0"/>
    <s v="GCF"/>
    <s v="AG BOIS"/>
    <x v="97"/>
    <n v="22"/>
    <n v="5"/>
    <x v="17"/>
    <n v="28450"/>
    <x v="1"/>
    <n v="16.25"/>
    <n v="0"/>
    <n v="0"/>
  </r>
  <r>
    <s v="RW"/>
    <x v="0"/>
    <s v="GCF"/>
    <s v="AG BOIS"/>
    <x v="97"/>
    <n v="23"/>
    <n v="5"/>
    <x v="18"/>
    <n v="15850"/>
    <x v="1"/>
    <n v="16.8"/>
    <n v="0"/>
    <n v="0"/>
  </r>
  <r>
    <s v="RW"/>
    <x v="0"/>
    <s v="GCF"/>
    <s v="BH"/>
    <x v="97"/>
    <n v="21"/>
    <n v="6"/>
    <x v="10"/>
    <n v="24300"/>
    <x v="1"/>
    <n v="33.15"/>
    <n v="0.45"/>
    <n v="7.8947368421052634E-3"/>
  </r>
  <r>
    <s v="RW"/>
    <x v="0"/>
    <s v="GCF"/>
    <s v="BH"/>
    <x v="98"/>
    <n v="24"/>
    <n v="6"/>
    <x v="19"/>
    <n v="24200"/>
    <x v="1"/>
    <n v="33.799999999999997"/>
    <n v="1"/>
    <n v="1.7543859649122806E-2"/>
  </r>
  <r>
    <s v="RW"/>
    <x v="0"/>
    <s v="GCF"/>
    <s v="AG BOIS"/>
    <x v="99"/>
    <n v="26"/>
    <n v="5"/>
    <x v="20"/>
    <n v="28350"/>
    <x v="1"/>
    <n v="31.1"/>
    <n v="7.45"/>
    <n v="0.14326923076923076"/>
  </r>
  <r>
    <s v="RW"/>
    <x v="0"/>
    <s v="GCF"/>
    <s v="BILLAUD"/>
    <x v="99"/>
    <n v="25"/>
    <n v="6"/>
    <x v="21"/>
    <n v="23550"/>
    <x v="1"/>
    <n v="34.049999999999997"/>
    <n v="0.6"/>
    <n v="1.0526315789473684E-2"/>
  </r>
  <r>
    <s v="RW"/>
    <x v="0"/>
    <s v="GCF"/>
    <s v="BH"/>
    <x v="99"/>
    <n v="27"/>
    <n v="6"/>
    <x v="22"/>
    <n v="24350"/>
    <x v="1"/>
    <n v="34.049999999999997"/>
    <n v="1.4"/>
    <n v="2.456140350877193E-2"/>
  </r>
  <r>
    <s v="RW"/>
    <x v="0"/>
    <s v="GCF"/>
    <s v="BH"/>
    <x v="99"/>
    <n v="28"/>
    <n v="5"/>
    <x v="23"/>
    <n v="16150"/>
    <x v="1"/>
    <n v="28.4"/>
    <n v="0"/>
    <n v="0"/>
  </r>
  <r>
    <s v="RW"/>
    <x v="0"/>
    <s v="GCF"/>
    <s v="BH"/>
    <x v="99"/>
    <n v="29"/>
    <n v="6"/>
    <x v="24"/>
    <n v="24300"/>
    <x v="1"/>
    <n v="29.6"/>
    <n v="0"/>
    <n v="0"/>
  </r>
  <r>
    <s v="RW"/>
    <x v="0"/>
    <s v="GCF"/>
    <s v="BILLAUD"/>
    <x v="100"/>
    <n v="32"/>
    <n v="6"/>
    <x v="25"/>
    <n v="24350"/>
    <x v="1"/>
    <n v="31.45"/>
    <n v="0"/>
    <n v="0"/>
  </r>
  <r>
    <s v="RW"/>
    <x v="0"/>
    <s v="GCF"/>
    <s v="AG BOIS"/>
    <x v="100"/>
    <n v="30"/>
    <n v="5"/>
    <x v="26"/>
    <n v="28150"/>
    <x v="1"/>
    <n v="34.75"/>
    <n v="10.9"/>
    <n v="0.20961538461538462"/>
  </r>
  <r>
    <s v="RW"/>
    <x v="0"/>
    <s v="GCF"/>
    <s v="BILLAUD"/>
    <x v="100"/>
    <n v="31"/>
    <n v="6"/>
    <x v="27"/>
    <n v="23500"/>
    <x v="1"/>
    <n v="36.15"/>
    <n v="2.65"/>
    <n v="4.6491228070175437E-2"/>
  </r>
  <r>
    <s v="RW"/>
    <x v="0"/>
    <s v="GCF"/>
    <s v="BILLAUD"/>
    <x v="101"/>
    <n v="33"/>
    <n v="6"/>
    <x v="28"/>
    <n v="24500"/>
    <x v="1"/>
    <n v="33.4"/>
    <n v="0.9"/>
    <n v="1.5789473684210527E-2"/>
  </r>
  <r>
    <s v="RW"/>
    <x v="0"/>
    <s v="GCF"/>
    <s v="BH"/>
    <x v="101"/>
    <n v="34"/>
    <n v="6"/>
    <x v="27"/>
    <n v="24350"/>
    <x v="1"/>
    <n v="35.299999999999997"/>
    <n v="2.65"/>
    <n v="4.6491228070175437E-2"/>
  </r>
  <r>
    <s v="RW"/>
    <x v="0"/>
    <s v="GCF"/>
    <s v="BH"/>
    <x v="101"/>
    <n v="35"/>
    <n v="6"/>
    <x v="29"/>
    <n v="24300"/>
    <x v="1"/>
    <n v="39.950000000000003"/>
    <n v="7.25"/>
    <n v="0.12719298245614036"/>
  </r>
  <r>
    <s v="RW"/>
    <x v="0"/>
    <s v="GCF"/>
    <s v="BILLAUD"/>
    <x v="102"/>
    <n v="37"/>
    <n v="6"/>
    <x v="8"/>
    <n v="24250"/>
    <x v="1"/>
    <n v="32.35"/>
    <n v="0"/>
    <n v="0"/>
  </r>
  <r>
    <s v="RW"/>
    <x v="0"/>
    <s v="GCF"/>
    <s v="BH"/>
    <x v="102"/>
    <n v="36"/>
    <n v="6"/>
    <x v="30"/>
    <n v="24150"/>
    <x v="1"/>
    <n v="33.950000000000003"/>
    <n v="1.1000000000000001"/>
    <n v="1.9298245614035089E-2"/>
  </r>
  <r>
    <s v="RW"/>
    <x v="0"/>
    <s v="GCF"/>
    <s v="BH"/>
    <x v="102"/>
    <n v="38"/>
    <n v="6"/>
    <x v="31"/>
    <n v="24150"/>
    <x v="1"/>
    <n v="35.75"/>
    <n v="2.9"/>
    <n v="5.0877192982456139E-2"/>
  </r>
  <r>
    <s v="RW"/>
    <x v="0"/>
    <s v="GCF"/>
    <s v="BH"/>
    <x v="103"/>
    <n v="39"/>
    <n v="6"/>
    <x v="32"/>
    <n v="24250"/>
    <x v="1"/>
    <n v="32.1"/>
    <n v="0"/>
    <n v="0"/>
  </r>
  <r>
    <s v="RW"/>
    <x v="0"/>
    <s v="GCF"/>
    <s v="AG BOIS"/>
    <x v="104"/>
    <n v="40"/>
    <m/>
    <x v="33"/>
    <n v="20050"/>
    <x v="1"/>
    <n v="14.55"/>
    <n v="0"/>
    <n v="0"/>
  </r>
  <r>
    <s v="RW"/>
    <x v="0"/>
    <s v="GCF"/>
    <s v="AG BOIS"/>
    <x v="104"/>
    <n v="41"/>
    <m/>
    <x v="34"/>
    <n v="8550"/>
    <x v="1"/>
    <n v="18.149999999999999"/>
    <n v="0"/>
    <n v="0"/>
  </r>
  <r>
    <s v="WC"/>
    <x v="0"/>
    <s v="ONF"/>
    <s v="MASINI"/>
    <x v="105"/>
    <n v="781"/>
    <s v="FMA"/>
    <x v="35"/>
    <n v="15460"/>
    <x v="2"/>
    <n v="30.66"/>
    <n v="2.12"/>
    <n v="4.0769230769230766E-2"/>
  </r>
  <r>
    <s v="WC"/>
    <x v="0"/>
    <s v="ONF"/>
    <s v="MAUFFREY"/>
    <x v="105"/>
    <n v="782"/>
    <s v="FMA"/>
    <x v="36"/>
    <n v="15900"/>
    <x v="2"/>
    <n v="27"/>
    <n v="0"/>
    <n v="0"/>
  </r>
  <r>
    <s v="WC"/>
    <x v="0"/>
    <s v="ONF"/>
    <s v="MAUFFREY"/>
    <x v="105"/>
    <n v="783"/>
    <s v="FMA"/>
    <x v="37"/>
    <n v="15800"/>
    <x v="2"/>
    <n v="30.08"/>
    <n v="1.88"/>
    <n v="3.6153846153846154E-2"/>
  </r>
  <r>
    <s v="RW"/>
    <x v="0"/>
    <s v="GCF"/>
    <s v="BH"/>
    <x v="106"/>
    <n v="42"/>
    <n v="6"/>
    <x v="38"/>
    <n v="24500"/>
    <x v="1"/>
    <n v="34.450000000000003"/>
    <n v="1.95"/>
    <n v="3.4210526315789476E-2"/>
  </r>
  <r>
    <s v="WC"/>
    <x v="0"/>
    <s v="ONF"/>
    <s v="MASINI"/>
    <x v="106"/>
    <n v="784"/>
    <s v="FMA"/>
    <x v="39"/>
    <n v="15700"/>
    <x v="2"/>
    <n v="31.8"/>
    <n v="3.5"/>
    <n v="6.7307692307692304E-2"/>
  </r>
  <r>
    <s v="WC"/>
    <x v="0"/>
    <s v="ONF"/>
    <s v="MAUFFREY"/>
    <x v="106"/>
    <n v="785"/>
    <s v="FMA"/>
    <x v="40"/>
    <n v="15880"/>
    <x v="2"/>
    <n v="30.64"/>
    <n v="2.52"/>
    <n v="4.8461538461538459E-2"/>
  </r>
  <r>
    <s v="WC"/>
    <x v="0"/>
    <s v="ONF"/>
    <s v="MAUFFREY"/>
    <x v="106"/>
    <n v="786"/>
    <s v="FMA"/>
    <x v="41"/>
    <n v="15900"/>
    <x v="2"/>
    <n v="28.7"/>
    <n v="0.6"/>
    <n v="1.1538461538461539E-2"/>
  </r>
  <r>
    <s v="RW"/>
    <x v="0"/>
    <s v="GCF"/>
    <s v="BH"/>
    <x v="106"/>
    <n v="43"/>
    <n v="6"/>
    <x v="42"/>
    <n v="16100"/>
    <x v="1"/>
    <n v="30.95"/>
    <n v="0"/>
    <n v="0"/>
  </r>
  <r>
    <s v="RW"/>
    <x v="0"/>
    <s v="GCF"/>
    <s v="BILLAUD"/>
    <x v="107"/>
    <n v="44"/>
    <n v="6"/>
    <x v="22"/>
    <n v="23000"/>
    <x v="1"/>
    <n v="35.4"/>
    <n v="1.4"/>
    <n v="2.456140350877193E-2"/>
  </r>
  <r>
    <s v="RW"/>
    <x v="0"/>
    <s v="GCF"/>
    <s v="BH"/>
    <x v="107"/>
    <n v="46"/>
    <n v="6"/>
    <x v="43"/>
    <n v="24550"/>
    <x v="1"/>
    <n v="32.450000000000003"/>
    <n v="0"/>
    <n v="0"/>
  </r>
  <r>
    <s v="WC"/>
    <x v="0"/>
    <s v="ONF"/>
    <s v="MAUFFREY"/>
    <x v="107"/>
    <n v="788"/>
    <s v="FMA"/>
    <x v="44"/>
    <n v="15800"/>
    <x v="2"/>
    <n v="28.1"/>
    <n v="0"/>
    <n v="0"/>
  </r>
  <r>
    <s v="WC"/>
    <x v="0"/>
    <s v="ONF"/>
    <s v="MAUFFREY"/>
    <x v="107"/>
    <n v="789"/>
    <s v="FMA"/>
    <x v="45"/>
    <n v="15800"/>
    <x v="2"/>
    <n v="28.82"/>
    <n v="0.62"/>
    <n v="1.1923076923076923E-2"/>
  </r>
  <r>
    <s v="WC"/>
    <x v="0"/>
    <s v="ONF"/>
    <s v="MASINI"/>
    <x v="107"/>
    <n v="790"/>
    <s v="FMA"/>
    <x v="46"/>
    <n v="15480"/>
    <x v="2"/>
    <n v="31.16"/>
    <n v="2.64"/>
    <n v="5.0769230769230768E-2"/>
  </r>
  <r>
    <s v="WC"/>
    <x v="0"/>
    <s v="ONF"/>
    <s v="MASINI"/>
    <x v="107"/>
    <n v="797"/>
    <s v="FMA"/>
    <x v="47"/>
    <n v="15620"/>
    <x v="2"/>
    <n v="30.58"/>
    <n v="2.2000000000000002"/>
    <n v="4.230769230769231E-2"/>
  </r>
  <r>
    <s v="RW"/>
    <x v="0"/>
    <s v="GCF"/>
    <s v="BH"/>
    <x v="107"/>
    <n v="45"/>
    <n v="5"/>
    <x v="48"/>
    <n v="15900"/>
    <x v="1"/>
    <n v="35"/>
    <n v="0"/>
    <n v="0"/>
  </r>
  <r>
    <s v="RW"/>
    <x v="0"/>
    <s v="GCF"/>
    <s v="BILLAUD"/>
    <x v="108"/>
    <n v="47"/>
    <n v="6"/>
    <x v="49"/>
    <n v="23000"/>
    <x v="1"/>
    <n v="34.549999999999997"/>
    <n v="0.55000000000000004"/>
    <n v="9.6491228070175444E-3"/>
  </r>
  <r>
    <s v="RW"/>
    <x v="0"/>
    <s v="GCF"/>
    <s v="BH"/>
    <x v="108"/>
    <n v="48"/>
    <n v="6"/>
    <x v="50"/>
    <n v="24250"/>
    <x v="1"/>
    <n v="34.35"/>
    <n v="1.6"/>
    <n v="2.8070175438596492E-2"/>
  </r>
  <r>
    <s v="RW"/>
    <x v="0"/>
    <s v="GCF"/>
    <s v="BH"/>
    <x v="108"/>
    <n v="50"/>
    <n v="5"/>
    <x v="51"/>
    <n v="16200"/>
    <x v="1"/>
    <n v="24.9"/>
    <n v="0"/>
    <n v="0"/>
  </r>
  <r>
    <s v="RW"/>
    <x v="0"/>
    <s v="GCF"/>
    <s v="BH"/>
    <x v="108"/>
    <n v="51"/>
    <n v="6"/>
    <x v="52"/>
    <n v="24350"/>
    <x v="1"/>
    <n v="27.3"/>
    <n v="0"/>
    <n v="0"/>
  </r>
  <r>
    <s v="WC"/>
    <x v="0"/>
    <s v="ONF"/>
    <s v="MAUFFREY"/>
    <x v="108"/>
    <n v="791"/>
    <s v="FMA"/>
    <x v="53"/>
    <n v="15700"/>
    <x v="2"/>
    <n v="28.32"/>
    <n v="0.02"/>
    <n v="3.8461538461538462E-4"/>
  </r>
  <r>
    <s v="WC"/>
    <x v="0"/>
    <s v="ONF"/>
    <s v="MAUFFREY"/>
    <x v="108"/>
    <n v="792"/>
    <s v="FMA"/>
    <x v="54"/>
    <n v="15800"/>
    <x v="2"/>
    <n v="29.66"/>
    <n v="1.46"/>
    <n v="2.8076923076923076E-2"/>
  </r>
  <r>
    <s v="WC"/>
    <x v="0"/>
    <s v="ONF"/>
    <s v="MASINI"/>
    <x v="108"/>
    <n v="794"/>
    <s v="FMA"/>
    <x v="55"/>
    <n v="15720"/>
    <x v="2"/>
    <n v="30.66"/>
    <n v="2.38"/>
    <n v="4.576923076923077E-2"/>
  </r>
  <r>
    <s v="RW"/>
    <x v="0"/>
    <s v="GCF"/>
    <s v="BH"/>
    <x v="108"/>
    <n v="49"/>
    <n v="6"/>
    <x v="56"/>
    <n v="16300"/>
    <x v="1"/>
    <n v="35"/>
    <n v="0"/>
    <n v="0"/>
  </r>
  <r>
    <s v="RW"/>
    <x v="0"/>
    <s v="GCF"/>
    <s v="BH"/>
    <x v="109"/>
    <n v="52"/>
    <n v="6"/>
    <x v="57"/>
    <n v="24450"/>
    <x v="1"/>
    <n v="33.700000000000003"/>
    <n v="1.1499999999999999"/>
    <n v="2.0175438596491228E-2"/>
  </r>
  <r>
    <s v="RW"/>
    <x v="0"/>
    <s v="GCF"/>
    <s v="BH"/>
    <x v="109"/>
    <n v="53"/>
    <n v="6"/>
    <x v="58"/>
    <n v="24450"/>
    <x v="1"/>
    <n v="24.8"/>
    <n v="0"/>
    <n v="0"/>
  </r>
  <r>
    <s v="WC"/>
    <x v="0"/>
    <s v="ONF"/>
    <s v="MASINI"/>
    <x v="109"/>
    <n v="795"/>
    <s v="FMA"/>
    <x v="59"/>
    <n v="15620"/>
    <x v="2"/>
    <n v="30.18"/>
    <n v="1.8"/>
    <n v="3.4615384615384617E-2"/>
  </r>
  <r>
    <s v="WC"/>
    <x v="0"/>
    <s v="ONF"/>
    <s v="MAUFFREY"/>
    <x v="109"/>
    <n v="796"/>
    <s v="FMA"/>
    <x v="60"/>
    <n v="15800"/>
    <x v="2"/>
    <n v="27.94"/>
    <n v="0"/>
    <n v="0"/>
  </r>
  <r>
    <s v="WC"/>
    <x v="0"/>
    <s v="ONF"/>
    <s v="MAUFFREY"/>
    <x v="109"/>
    <n v="798"/>
    <s v="FMA"/>
    <x v="61"/>
    <n v="15800"/>
    <x v="2"/>
    <n v="29.68"/>
    <n v="1.48"/>
    <n v="2.8461538461538462E-2"/>
  </r>
  <r>
    <s v="RW"/>
    <x v="0"/>
    <s v="GCF"/>
    <s v="BH"/>
    <x v="110"/>
    <n v="57"/>
    <n v="5"/>
    <x v="41"/>
    <n v="16250"/>
    <x v="1"/>
    <n v="28.35"/>
    <n v="0"/>
    <n v="0"/>
  </r>
  <r>
    <s v="RW"/>
    <x v="0"/>
    <s v="GCF"/>
    <s v="BH"/>
    <x v="110"/>
    <n v="56"/>
    <n v="6"/>
    <x v="62"/>
    <n v="24000"/>
    <x v="1"/>
    <n v="33.799999999999997"/>
    <n v="0.8"/>
    <n v="1.4035087719298246E-2"/>
  </r>
  <r>
    <s v="RW"/>
    <x v="0"/>
    <s v="GCF"/>
    <s v="BILLAUD"/>
    <x v="110"/>
    <n v="55"/>
    <n v="6"/>
    <x v="6"/>
    <n v="22900"/>
    <x v="1"/>
    <n v="34.200000000000003"/>
    <n v="0.1"/>
    <n v="1.7543859649122807E-3"/>
  </r>
  <r>
    <s v="RW"/>
    <x v="0"/>
    <s v="GCF"/>
    <s v="BILLAUD"/>
    <x v="110"/>
    <n v="54"/>
    <n v="5"/>
    <x v="63"/>
    <n v="15050"/>
    <x v="1"/>
    <n v="33.799999999999997"/>
    <n v="0"/>
    <n v="0"/>
  </r>
  <r>
    <s v="RW"/>
    <x v="0"/>
    <s v="GCF"/>
    <s v="BH"/>
    <x v="111"/>
    <n v="60"/>
    <n v="6"/>
    <x v="64"/>
    <n v="24600"/>
    <x v="1"/>
    <n v="35.9"/>
    <n v="3.5"/>
    <n v="6.1403508771929821E-2"/>
  </r>
  <r>
    <s v="RW"/>
    <x v="0"/>
    <s v="GCF"/>
    <s v="BILLAUD"/>
    <x v="111"/>
    <n v="59"/>
    <n v="6"/>
    <x v="7"/>
    <n v="23000"/>
    <x v="1"/>
    <n v="35.35"/>
    <n v="1.35"/>
    <n v="2.368421052631579E-2"/>
  </r>
  <r>
    <s v="RW"/>
    <x v="0"/>
    <s v="GCF"/>
    <s v="BILLAUD"/>
    <x v="111"/>
    <n v="58"/>
    <n v="5"/>
    <x v="65"/>
    <n v="14950"/>
    <x v="1"/>
    <n v="29.45"/>
    <n v="0"/>
    <n v="0"/>
  </r>
  <r>
    <s v="RW"/>
    <x v="0"/>
    <s v="GCF"/>
    <s v="BH"/>
    <x v="112"/>
    <n v="62"/>
    <n v="6"/>
    <x v="66"/>
    <n v="24100"/>
    <x v="1"/>
    <n v="36.6"/>
    <n v="3.7"/>
    <n v="6.491228070175438E-2"/>
  </r>
  <r>
    <s v="RW"/>
    <x v="0"/>
    <s v="GCF"/>
    <s v="BH"/>
    <x v="112"/>
    <n v="61"/>
    <n v="6"/>
    <x v="67"/>
    <n v="24150"/>
    <x v="1"/>
    <n v="35.950000000000003"/>
    <n v="3.1"/>
    <n v="5.4385964912280704E-2"/>
  </r>
  <r>
    <s v="RW"/>
    <x v="0"/>
    <s v="GCF"/>
    <s v="BH"/>
    <x v="113"/>
    <n v="63"/>
    <n v="6"/>
    <x v="68"/>
    <n v="24300"/>
    <x v="1"/>
    <n v="27.65"/>
    <n v="0"/>
    <n v="0"/>
  </r>
  <r>
    <s v="RW"/>
    <x v="0"/>
    <s v="GCF"/>
    <s v="BH"/>
    <x v="114"/>
    <n v="64"/>
    <n v="6"/>
    <x v="69"/>
    <n v="24150"/>
    <x v="1"/>
    <n v="26.7"/>
    <n v="0"/>
    <n v="0"/>
  </r>
  <r>
    <s v="RW"/>
    <x v="0"/>
    <s v="GCF"/>
    <s v="BH"/>
    <x v="115"/>
    <n v="65"/>
    <n v="6"/>
    <x v="70"/>
    <n v="24350"/>
    <x v="1"/>
    <n v="31.8"/>
    <n v="0"/>
    <n v="0"/>
  </r>
  <r>
    <s v="RW"/>
    <x v="0"/>
    <s v="GCF"/>
    <s v="AG BOIS"/>
    <x v="116"/>
    <n v="66"/>
    <n v="5"/>
    <x v="71"/>
    <n v="28555"/>
    <x v="1"/>
    <n v="30.645"/>
    <n v="7.2"/>
    <n v="0.13846153846153847"/>
  </r>
  <r>
    <s v="RW"/>
    <x v="0"/>
    <s v="GCF"/>
    <s v="BILLAUD"/>
    <x v="117"/>
    <n v="68"/>
    <n v="6"/>
    <x v="72"/>
    <n v="23050"/>
    <x v="1"/>
    <n v="34.6"/>
    <n v="0.65"/>
    <n v="1.1403508771929825E-2"/>
  </r>
  <r>
    <s v="RW"/>
    <x v="0"/>
    <s v="GCF"/>
    <s v="BILLAUD"/>
    <x v="117"/>
    <n v="69"/>
    <n v="6"/>
    <x v="73"/>
    <n v="22650"/>
    <x v="1"/>
    <n v="38.75"/>
    <n v="4.4000000000000004"/>
    <n v="7.7192982456140355E-2"/>
  </r>
  <r>
    <s v="RW"/>
    <x v="0"/>
    <s v="GCF"/>
    <s v="BH"/>
    <x v="117"/>
    <n v="67"/>
    <n v="6"/>
    <x v="74"/>
    <n v="24250"/>
    <x v="1"/>
    <n v="39.4"/>
    <n v="6.65"/>
    <n v="0.11666666666666667"/>
  </r>
  <r>
    <s v="RW"/>
    <x v="0"/>
    <s v="GCF"/>
    <s v="BH"/>
    <x v="117"/>
    <n v="70"/>
    <n v="6"/>
    <x v="75"/>
    <n v="24150"/>
    <x v="1"/>
    <n v="38.700000000000003"/>
    <n v="5.85"/>
    <n v="0.10263157894736842"/>
  </r>
  <r>
    <s v="RW"/>
    <x v="0"/>
    <s v="GCF"/>
    <s v="BH"/>
    <x v="118"/>
    <n v="71"/>
    <n v="6"/>
    <x v="76"/>
    <n v="24350"/>
    <x v="1"/>
    <n v="34.75"/>
    <n v="2.1"/>
    <n v="3.6842105263157891E-2"/>
  </r>
  <r>
    <s v="RW"/>
    <x v="0"/>
    <s v="GCF"/>
    <s v="BH"/>
    <x v="118"/>
    <n v="72"/>
    <n v="6"/>
    <x v="77"/>
    <n v="24300"/>
    <x v="1"/>
    <n v="35.299999999999997"/>
    <n v="2.6"/>
    <n v="4.5614035087719301E-2"/>
  </r>
  <r>
    <s v="RW"/>
    <x v="0"/>
    <s v="GCF"/>
    <s v="BILLAUD"/>
    <x v="119"/>
    <n v="73"/>
    <n v="6"/>
    <x v="50"/>
    <n v="23100"/>
    <x v="1"/>
    <n v="35.5"/>
    <n v="1.6"/>
    <n v="2.8070175438596492E-2"/>
  </r>
  <r>
    <s v="RW"/>
    <x v="0"/>
    <s v="GCF"/>
    <s v="BH"/>
    <x v="120"/>
    <n v="74"/>
    <n v="6"/>
    <x v="43"/>
    <n v="22350"/>
    <x v="1"/>
    <n v="34.65"/>
    <n v="0"/>
    <n v="0"/>
  </r>
  <r>
    <s v="RW"/>
    <x v="0"/>
    <s v="GCF"/>
    <s v="BH"/>
    <x v="120"/>
    <n v="75"/>
    <n v="6"/>
    <x v="50"/>
    <n v="22300"/>
    <x v="1"/>
    <n v="36.299999999999997"/>
    <n v="1.6"/>
    <n v="2.8070175438596492E-2"/>
  </r>
  <r>
    <s v="RW"/>
    <x v="0"/>
    <s v="GCF"/>
    <s v="BH"/>
    <x v="121"/>
    <n v="76"/>
    <n v="6"/>
    <x v="78"/>
    <n v="22450"/>
    <x v="1"/>
    <n v="34.35"/>
    <n v="0"/>
    <n v="0"/>
  </r>
  <r>
    <s v="RW"/>
    <x v="0"/>
    <s v="GCF"/>
    <s v="BH"/>
    <x v="121"/>
    <n v="77"/>
    <n v="6"/>
    <x v="79"/>
    <n v="22350"/>
    <x v="1"/>
    <n v="33.549999999999997"/>
    <n v="0"/>
    <n v="0"/>
  </r>
  <r>
    <s v="RW"/>
    <x v="0"/>
    <s v="GCF"/>
    <s v="BH"/>
    <x v="122"/>
    <n v="79"/>
    <n v="6"/>
    <x v="80"/>
    <n v="24300"/>
    <x v="1"/>
    <n v="36.25"/>
    <n v="3.55"/>
    <n v="6.2280701754385964E-2"/>
  </r>
  <r>
    <s v="RW"/>
    <x v="0"/>
    <s v="GCF"/>
    <s v="BH"/>
    <x v="122"/>
    <n v="78"/>
    <n v="6"/>
    <x v="81"/>
    <n v="24500"/>
    <x v="1"/>
    <n v="25.9"/>
    <n v="0"/>
    <n v="0"/>
  </r>
  <r>
    <s v="RW"/>
    <x v="0"/>
    <s v="GCF"/>
    <s v="BH"/>
    <x v="123"/>
    <n v="80"/>
    <n v="6"/>
    <x v="19"/>
    <n v="24150"/>
    <x v="1"/>
    <n v="33.85"/>
    <n v="1"/>
    <n v="1.7543859649122806E-2"/>
  </r>
  <r>
    <s v="RW"/>
    <x v="0"/>
    <s v="GCF"/>
    <s v="BH"/>
    <x v="123"/>
    <n v="81"/>
    <n v="6"/>
    <x v="82"/>
    <n v="24400"/>
    <x v="1"/>
    <n v="9.1999999999999993"/>
    <n v="0"/>
    <n v="0"/>
  </r>
  <r>
    <s v="RW"/>
    <x v="0"/>
    <s v="GCF"/>
    <s v="BH"/>
    <x v="124"/>
    <n v="82"/>
    <n v="6"/>
    <x v="83"/>
    <n v="24400"/>
    <x v="1"/>
    <n v="31.85"/>
    <n v="0"/>
    <n v="0"/>
  </r>
  <r>
    <s v="RW"/>
    <x v="0"/>
    <s v="GCF"/>
    <s v="BH"/>
    <x v="125"/>
    <n v="83"/>
    <n v="6"/>
    <x v="84"/>
    <n v="24250"/>
    <x v="1"/>
    <n v="32.4"/>
    <n v="0"/>
    <n v="0"/>
  </r>
  <r>
    <s v="RW"/>
    <x v="0"/>
    <s v="GCF"/>
    <s v="BH"/>
    <x v="125"/>
    <n v="85"/>
    <n v="6"/>
    <x v="85"/>
    <n v="24150"/>
    <x v="1"/>
    <n v="29.85"/>
    <n v="0"/>
    <n v="0"/>
  </r>
  <r>
    <s v="RW"/>
    <x v="0"/>
    <s v="GCF"/>
    <s v="BILLAUD"/>
    <x v="125"/>
    <n v="84"/>
    <n v="6"/>
    <x v="86"/>
    <n v="23500"/>
    <x v="1"/>
    <n v="32.25"/>
    <n v="0"/>
    <n v="0"/>
  </r>
  <r>
    <s v="RW"/>
    <x v="0"/>
    <s v="GCF"/>
    <s v="BH"/>
    <x v="126"/>
    <n v="86"/>
    <n v="6"/>
    <x v="87"/>
    <n v="24400"/>
    <x v="1"/>
    <n v="30.25"/>
    <n v="0"/>
    <n v="0"/>
  </r>
  <r>
    <s v="RW"/>
    <x v="0"/>
    <s v="GCF"/>
    <s v="BH"/>
    <x v="127"/>
    <n v="87"/>
    <n v="6"/>
    <x v="88"/>
    <n v="24500"/>
    <x v="1"/>
    <n v="34.299999999999997"/>
    <n v="1.8"/>
    <n v="3.1578947368421054E-2"/>
  </r>
  <r>
    <s v="RW"/>
    <x v="0"/>
    <s v="GCF"/>
    <s v="BH"/>
    <x v="128"/>
    <n v="89"/>
    <n v="6"/>
    <x v="15"/>
    <n v="24300"/>
    <x v="1"/>
    <n v="33"/>
    <n v="0.3"/>
    <n v="5.263157894736842E-3"/>
  </r>
  <r>
    <s v="RW"/>
    <x v="0"/>
    <s v="GCF"/>
    <s v="BILLAUD"/>
    <x v="128"/>
    <n v="88"/>
    <n v="6"/>
    <x v="89"/>
    <n v="23300"/>
    <x v="1"/>
    <n v="33.4"/>
    <n v="0"/>
    <n v="0"/>
  </r>
  <r>
    <s v="RW"/>
    <x v="0"/>
    <s v="GCF"/>
    <s v="BH"/>
    <x v="129"/>
    <n v="91"/>
    <n v="6"/>
    <x v="90"/>
    <n v="24400"/>
    <x v="1"/>
    <n v="38.85"/>
    <n v="6.25"/>
    <n v="0.10964912280701754"/>
  </r>
  <r>
    <s v="RW"/>
    <x v="0"/>
    <s v="GCF"/>
    <s v="BILLAUD"/>
    <x v="129"/>
    <n v="90"/>
    <n v="6"/>
    <x v="91"/>
    <n v="23550"/>
    <x v="1"/>
    <n v="35.35"/>
    <n v="1.9"/>
    <n v="3.3333333333333333E-2"/>
  </r>
  <r>
    <s v="WC"/>
    <x v="0"/>
    <s v="ONF"/>
    <s v="MAUFFREY"/>
    <x v="129"/>
    <n v="1318"/>
    <s v="FMA"/>
    <x v="92"/>
    <n v="16000"/>
    <x v="2"/>
    <n v="31.74"/>
    <n v="3.74"/>
    <n v="7.1923076923076923E-2"/>
  </r>
  <r>
    <s v="WC"/>
    <x v="0"/>
    <s v="ONF"/>
    <s v="MASINI"/>
    <x v="129"/>
    <n v="1317"/>
    <s v="FMA"/>
    <x v="93"/>
    <n v="15680"/>
    <x v="2"/>
    <n v="29"/>
    <n v="0.68"/>
    <n v="1.3076923076923076E-2"/>
  </r>
  <r>
    <s v="WC"/>
    <x v="0"/>
    <s v="ONF"/>
    <s v="MAUFFREY"/>
    <x v="129"/>
    <n v="1316"/>
    <s v="FMA"/>
    <x v="94"/>
    <n v="15780"/>
    <x v="2"/>
    <n v="30.56"/>
    <n v="2.34"/>
    <n v="4.4999999999999998E-2"/>
  </r>
  <r>
    <s v="WC"/>
    <x v="0"/>
    <s v="ONF"/>
    <s v="MAUFFREY"/>
    <x v="129"/>
    <n v="1315"/>
    <s v="FMA"/>
    <x v="95"/>
    <n v="15800"/>
    <x v="2"/>
    <n v="27.04"/>
    <n v="0"/>
    <n v="0"/>
  </r>
  <r>
    <s v="RW"/>
    <x v="0"/>
    <s v="GCF"/>
    <s v="BILLAUD"/>
    <x v="130"/>
    <n v="92"/>
    <n v="5"/>
    <x v="59"/>
    <n v="17650"/>
    <x v="1"/>
    <n v="28.15"/>
    <n v="0"/>
    <n v="0"/>
  </r>
  <r>
    <s v="WC"/>
    <x v="0"/>
    <s v="ONF"/>
    <s v="MAUFFREY"/>
    <x v="130"/>
    <n v="1324"/>
    <s v="FMA"/>
    <x v="96"/>
    <n v="15780"/>
    <x v="2"/>
    <n v="27.6"/>
    <n v="0"/>
    <n v="0"/>
  </r>
  <r>
    <s v="WC"/>
    <x v="0"/>
    <s v="ONF"/>
    <s v="MAUFFREY"/>
    <x v="130"/>
    <n v="1323"/>
    <s v="FMA"/>
    <x v="97"/>
    <n v="15800"/>
    <x v="2"/>
    <n v="27.42"/>
    <n v="0"/>
    <n v="0"/>
  </r>
  <r>
    <s v="WC"/>
    <x v="0"/>
    <s v="ONF"/>
    <s v="MAUFFREY"/>
    <x v="130"/>
    <n v="1322"/>
    <s v="FMA"/>
    <x v="98"/>
    <n v="16000"/>
    <x v="2"/>
    <n v="29.72"/>
    <n v="1.72"/>
    <n v="3.307692307692308E-2"/>
  </r>
  <r>
    <s v="WC"/>
    <x v="0"/>
    <s v="ONF"/>
    <s v="MASINI"/>
    <x v="130"/>
    <n v="1321"/>
    <s v="FMA"/>
    <x v="99"/>
    <n v="15560"/>
    <x v="2"/>
    <n v="29.62"/>
    <n v="1.18"/>
    <n v="2.2692307692307692E-2"/>
  </r>
  <r>
    <s v="WC"/>
    <x v="0"/>
    <s v="ONF"/>
    <s v="MAUFFREY"/>
    <x v="130"/>
    <n v="1320"/>
    <s v="FMA"/>
    <x v="100"/>
    <n v="15780"/>
    <x v="2"/>
    <n v="29.9"/>
    <n v="1.68"/>
    <n v="3.2307692307692308E-2"/>
  </r>
  <r>
    <s v="WC"/>
    <x v="0"/>
    <s v="ONF"/>
    <s v="MAUFFREY"/>
    <x v="130"/>
    <n v="1319"/>
    <s v="FMA"/>
    <x v="101"/>
    <n v="15800"/>
    <x v="2"/>
    <n v="27.72"/>
    <n v="0"/>
    <n v="0"/>
  </r>
  <r>
    <s v="RW"/>
    <x v="0"/>
    <s v="GCF"/>
    <s v="BH"/>
    <x v="130"/>
    <n v="93"/>
    <n v="6"/>
    <x v="102"/>
    <n v="24200"/>
    <x v="1"/>
    <n v="41.55"/>
    <n v="8.75"/>
    <n v="0.15350877192982457"/>
  </r>
  <r>
    <s v="RW"/>
    <x v="0"/>
    <s v="GCF"/>
    <s v="BH"/>
    <x v="131"/>
    <n v="94"/>
    <n v="6"/>
    <x v="103"/>
    <n v="24550"/>
    <x v="1"/>
    <n v="34.200000000000003"/>
    <n v="1.75"/>
    <n v="3.0701754385964911E-2"/>
  </r>
  <r>
    <s v="RW"/>
    <x v="0"/>
    <s v="GCF"/>
    <s v="BH"/>
    <x v="132"/>
    <n v="95"/>
    <n v="6"/>
    <x v="104"/>
    <n v="24300"/>
    <x v="1"/>
    <n v="30.85"/>
    <n v="0"/>
    <n v="0"/>
  </r>
  <r>
    <s v="RW"/>
    <x v="0"/>
    <s v="GCF"/>
    <s v="BILLAUD"/>
    <x v="132"/>
    <n v="96"/>
    <n v="6"/>
    <x v="105"/>
    <n v="23050"/>
    <x v="1"/>
    <n v="30"/>
    <n v="0"/>
    <n v="0"/>
  </r>
  <r>
    <s v="RW"/>
    <x v="0"/>
    <s v="GCF"/>
    <s v="BILLAUD"/>
    <x v="132"/>
    <n v="97"/>
    <n v="6"/>
    <x v="106"/>
    <n v="23300"/>
    <x v="1"/>
    <n v="36.5"/>
    <n v="2.8"/>
    <n v="4.912280701754386E-2"/>
  </r>
  <r>
    <s v="WC"/>
    <x v="0"/>
    <s v="ONF"/>
    <s v="MAUFFREY"/>
    <x v="132"/>
    <n v="1326"/>
    <s v="FMA"/>
    <x v="107"/>
    <n v="15800"/>
    <x v="2"/>
    <n v="27.84"/>
    <n v="0"/>
    <n v="0"/>
  </r>
  <r>
    <s v="WC"/>
    <x v="0"/>
    <s v="ONF"/>
    <s v="MAUFFREY"/>
    <x v="132"/>
    <n v="1325"/>
    <s v="FMA"/>
    <x v="54"/>
    <n v="15780"/>
    <x v="2"/>
    <n v="29.68"/>
    <n v="1.46"/>
    <n v="2.8076923076923076E-2"/>
  </r>
  <r>
    <s v="RW"/>
    <x v="0"/>
    <s v="GCF"/>
    <s v="BH"/>
    <x v="133"/>
    <n v="98"/>
    <n v="6"/>
    <x v="84"/>
    <n v="24250"/>
    <x v="1"/>
    <n v="32.4"/>
    <n v="0"/>
    <n v="0"/>
  </r>
  <r>
    <s v="RW"/>
    <x v="0"/>
    <s v="GCF"/>
    <s v="BH"/>
    <x v="133"/>
    <n v="99"/>
    <n v="6"/>
    <x v="43"/>
    <n v="24450"/>
    <x v="1"/>
    <n v="32.549999999999997"/>
    <n v="0"/>
    <n v="0"/>
  </r>
  <r>
    <s v="WC"/>
    <x v="0"/>
    <s v="ONF"/>
    <s v="MAUFFREY"/>
    <x v="133"/>
    <n v="1329"/>
    <s v="FMA"/>
    <x v="108"/>
    <n v="15800"/>
    <x v="2"/>
    <n v="26.92"/>
    <n v="0"/>
    <n v="0"/>
  </r>
  <r>
    <s v="RW"/>
    <x v="0"/>
    <s v="GCF"/>
    <s v="BH"/>
    <x v="134"/>
    <n v="101"/>
    <n v="5"/>
    <x v="109"/>
    <n v="16200"/>
    <x v="1"/>
    <n v="23.45"/>
    <n v="0"/>
    <n v="0"/>
  </r>
  <r>
    <s v="RW"/>
    <x v="0"/>
    <s v="GCF"/>
    <s v="BH"/>
    <x v="134"/>
    <n v="100"/>
    <n v="6"/>
    <x v="89"/>
    <n v="24450"/>
    <x v="1"/>
    <n v="32.25"/>
    <n v="0"/>
    <n v="0"/>
  </r>
  <r>
    <s v="WC"/>
    <x v="0"/>
    <s v="ONF"/>
    <s v="MAUFFREY"/>
    <x v="134"/>
    <n v="1330"/>
    <s v="FMA"/>
    <x v="110"/>
    <n v="15800"/>
    <x v="2"/>
    <n v="25.52"/>
    <n v="0"/>
    <n v="0"/>
  </r>
  <r>
    <s v="WC"/>
    <x v="0"/>
    <s v="ONF"/>
    <s v="MAUFFREY"/>
    <x v="134"/>
    <n v="1331"/>
    <s v="FMA"/>
    <x v="111"/>
    <n v="15800"/>
    <x v="2"/>
    <n v="27.3"/>
    <n v="0"/>
    <n v="0"/>
  </r>
  <r>
    <s v="RW"/>
    <x v="0"/>
    <s v="GCF"/>
    <s v="BH"/>
    <x v="135"/>
    <n v="102"/>
    <n v="6"/>
    <x v="8"/>
    <n v="24100"/>
    <x v="1"/>
    <n v="32.5"/>
    <n v="0"/>
    <n v="0"/>
  </r>
  <r>
    <s v="RW"/>
    <x v="0"/>
    <s v="GCF"/>
    <s v="BH"/>
    <x v="136"/>
    <n v="103"/>
    <n v="6"/>
    <x v="32"/>
    <n v="24450"/>
    <x v="1"/>
    <n v="31.9"/>
    <n v="0"/>
    <n v="0"/>
  </r>
  <r>
    <s v="WC"/>
    <x v="0"/>
    <s v="ONF"/>
    <s v="MAUFFREY"/>
    <x v="136"/>
    <n v="1333"/>
    <s v="FMA"/>
    <x v="112"/>
    <n v="15600"/>
    <x v="2"/>
    <n v="28.52"/>
    <n v="0.12"/>
    <n v="2.3076923076923079E-3"/>
  </r>
  <r>
    <s v="WC"/>
    <x v="0"/>
    <s v="ONF"/>
    <s v="MAUFFREY"/>
    <x v="136"/>
    <n v="1334"/>
    <s v="FMA"/>
    <x v="113"/>
    <n v="15800"/>
    <x v="2"/>
    <n v="28.05"/>
    <n v="0"/>
    <n v="0"/>
  </r>
  <r>
    <s v="WC"/>
    <x v="0"/>
    <s v="ONF"/>
    <s v="MAUFFREY"/>
    <x v="136"/>
    <n v="1332"/>
    <s v="FMA"/>
    <x v="114"/>
    <n v="15800"/>
    <x v="2"/>
    <n v="27.56"/>
    <n v="0"/>
    <n v="0"/>
  </r>
  <r>
    <s v="RW"/>
    <x v="0"/>
    <s v="GCF"/>
    <s v="BH"/>
    <x v="137"/>
    <n v="104"/>
    <n v="6"/>
    <x v="115"/>
    <n v="24250"/>
    <x v="1"/>
    <n v="30.15"/>
    <n v="0"/>
    <n v="0"/>
  </r>
  <r>
    <s v="RW"/>
    <x v="0"/>
    <s v="GCF"/>
    <s v="BH"/>
    <x v="137"/>
    <n v="105"/>
    <n v="5"/>
    <x v="116"/>
    <n v="16050"/>
    <x v="1"/>
    <n v="27.55"/>
    <n v="0"/>
    <n v="0"/>
  </r>
  <r>
    <s v="WC"/>
    <x v="0"/>
    <s v="ONF"/>
    <s v="MAUFFREY"/>
    <x v="137"/>
    <n v="1335"/>
    <s v="FMA"/>
    <x v="117"/>
    <n v="15800"/>
    <x v="2"/>
    <n v="26.82"/>
    <n v="0"/>
    <n v="0"/>
  </r>
  <r>
    <s v="WC"/>
    <x v="0"/>
    <s v="ONF"/>
    <s v="MAUFFREY"/>
    <x v="137"/>
    <n v="1336"/>
    <s v="FMA"/>
    <x v="118"/>
    <n v="15600"/>
    <x v="2"/>
    <n v="24.8"/>
    <n v="0"/>
    <n v="0"/>
  </r>
  <r>
    <s v="WC"/>
    <x v="0"/>
    <s v="ONF"/>
    <s v="MAUFFREY"/>
    <x v="137"/>
    <n v="1338"/>
    <s v="FMA"/>
    <x v="119"/>
    <n v="15800"/>
    <x v="2"/>
    <n v="28.2"/>
    <n v="0"/>
    <n v="0"/>
  </r>
  <r>
    <s v="WC"/>
    <x v="0"/>
    <s v="ONF"/>
    <s v="MAUFFREY"/>
    <x v="137"/>
    <n v="1339"/>
    <s v="FMA"/>
    <x v="120"/>
    <n v="15800"/>
    <x v="2"/>
    <n v="25.82"/>
    <n v="0"/>
    <n v="0"/>
  </r>
  <r>
    <s v="WC"/>
    <x v="0"/>
    <s v="ONF"/>
    <s v="MAUFFREY"/>
    <x v="137"/>
    <n v="1341"/>
    <s v="FMA"/>
    <x v="121"/>
    <n v="15600"/>
    <x v="2"/>
    <n v="26.84"/>
    <n v="0"/>
    <n v="0"/>
  </r>
  <r>
    <s v="RW"/>
    <x v="0"/>
    <s v="GCF"/>
    <s v="BH"/>
    <x v="138"/>
    <n v="106"/>
    <n v="6"/>
    <x v="122"/>
    <n v="24200"/>
    <x v="1"/>
    <n v="32.200000000000003"/>
    <n v="0"/>
    <n v="0"/>
  </r>
  <r>
    <s v="WC"/>
    <x v="0"/>
    <s v="ONF"/>
    <s v="MAUFFREY"/>
    <x v="138"/>
    <n v="1344"/>
    <s v="FMA"/>
    <x v="123"/>
    <n v="15600"/>
    <x v="2"/>
    <n v="29.8"/>
    <n v="1.4"/>
    <n v="2.6923076923076925E-2"/>
  </r>
  <r>
    <s v="WC"/>
    <x v="0"/>
    <s v="ONF"/>
    <s v="MAUFFREY"/>
    <x v="138"/>
    <n v="1343"/>
    <s v="FMA"/>
    <x v="124"/>
    <n v="15200"/>
    <x v="2"/>
    <n v="29.3"/>
    <n v="0.5"/>
    <n v="9.6153846153846159E-3"/>
  </r>
  <r>
    <s v="WC"/>
    <x v="0"/>
    <s v="ONF"/>
    <s v="MAUFFREY"/>
    <x v="138"/>
    <n v="1342"/>
    <s v="FMA"/>
    <x v="119"/>
    <n v="15800"/>
    <x v="2"/>
    <n v="28.2"/>
    <n v="0"/>
    <n v="0"/>
  </r>
  <r>
    <s v="RW"/>
    <x v="0"/>
    <s v="GCF"/>
    <s v="BH"/>
    <x v="139"/>
    <n v="107"/>
    <n v="5"/>
    <x v="125"/>
    <n v="16050"/>
    <x v="1"/>
    <n v="24.6"/>
    <n v="0"/>
    <n v="0"/>
  </r>
  <r>
    <s v="RW"/>
    <x v="0"/>
    <s v="GCF"/>
    <s v="BH"/>
    <x v="139"/>
    <n v="108"/>
    <n v="6"/>
    <x v="126"/>
    <n v="24450"/>
    <x v="1"/>
    <n v="26.35"/>
    <n v="0"/>
    <n v="0"/>
  </r>
  <r>
    <s v="RW"/>
    <x v="0"/>
    <s v="GCF"/>
    <s v="BH"/>
    <x v="140"/>
    <n v="109"/>
    <n v="6"/>
    <x v="127"/>
    <n v="24300"/>
    <x v="1"/>
    <n v="25.95"/>
    <n v="0"/>
    <n v="0"/>
  </r>
  <r>
    <s v="RW"/>
    <x v="0"/>
    <s v="GCF"/>
    <s v="BH"/>
    <x v="141"/>
    <n v="110"/>
    <n v="6"/>
    <x v="128"/>
    <n v="20900"/>
    <x v="1"/>
    <n v="21.45"/>
    <n v="0"/>
    <n v="0"/>
  </r>
  <r>
    <s v="RW"/>
    <x v="0"/>
    <s v="GCF"/>
    <s v="BH"/>
    <x v="142"/>
    <n v="111"/>
    <n v="6"/>
    <x v="129"/>
    <n v="22900"/>
    <x v="1"/>
    <n v="33.15"/>
    <n v="0"/>
    <n v="0"/>
  </r>
  <r>
    <s v="RW"/>
    <x v="0"/>
    <s v="GCF"/>
    <s v="BH"/>
    <x v="143"/>
    <n v="112"/>
    <n v="6"/>
    <x v="130"/>
    <n v="22450"/>
    <x v="1"/>
    <n v="13.05"/>
    <n v="0"/>
    <n v="0"/>
  </r>
  <r>
    <s v="RW"/>
    <x v="0"/>
    <s v="GCF"/>
    <s v="BH"/>
    <x v="143"/>
    <n v="113"/>
    <n v="6"/>
    <x v="131"/>
    <n v="22200"/>
    <x v="1"/>
    <n v="27.7"/>
    <n v="0"/>
    <n v="0"/>
  </r>
  <r>
    <s v="RW"/>
    <x v="0"/>
    <s v="GCF"/>
    <s v="BILLAUD"/>
    <x v="144"/>
    <n v="114"/>
    <n v="6"/>
    <x v="132"/>
    <n v="24150"/>
    <x v="1"/>
    <n v="32.35"/>
    <n v="0"/>
    <n v="0"/>
  </r>
  <r>
    <s v="RW"/>
    <x v="0"/>
    <s v="GCF"/>
    <s v="BILLAUD"/>
    <x v="144"/>
    <n v="115"/>
    <n v="6"/>
    <x v="122"/>
    <n v="25250"/>
    <x v="1"/>
    <n v="31.15"/>
    <n v="0"/>
    <n v="0"/>
  </r>
  <r>
    <s v="RW"/>
    <x v="0"/>
    <s v="GCF"/>
    <s v="BILLAUD"/>
    <x v="144"/>
    <n v="116"/>
    <n v="6"/>
    <x v="133"/>
    <n v="24300"/>
    <x v="1"/>
    <n v="32.549999999999997"/>
    <n v="0"/>
    <n v="0"/>
  </r>
  <r>
    <s v="RW"/>
    <x v="0"/>
    <s v="GCF"/>
    <s v="BILLAUD"/>
    <x v="145"/>
    <n v="117"/>
    <n v="6"/>
    <x v="134"/>
    <n v="25150"/>
    <x v="1"/>
    <n v="32.049999999999997"/>
    <n v="0.2"/>
    <n v="3.5087719298245615E-3"/>
  </r>
  <r>
    <s v="RW"/>
    <x v="0"/>
    <s v="GCF"/>
    <s v="BILLAUD"/>
    <x v="145"/>
    <n v="118"/>
    <n v="6"/>
    <x v="76"/>
    <n v="24400"/>
    <x v="1"/>
    <n v="34.700000000000003"/>
    <n v="2.1"/>
    <n v="3.6842105263157891E-2"/>
  </r>
  <r>
    <s v="RW"/>
    <x v="0"/>
    <s v="GCF"/>
    <s v="BILLAUD"/>
    <x v="146"/>
    <n v="119"/>
    <n v="6"/>
    <x v="135"/>
    <n v="24050"/>
    <x v="1"/>
    <n v="34.200000000000003"/>
    <n v="1.25"/>
    <n v="2.1929824561403508E-2"/>
  </r>
  <r>
    <s v="RW"/>
    <x v="0"/>
    <s v="GCF"/>
    <s v="BILLAUD"/>
    <x v="146"/>
    <n v="120"/>
    <n v="6"/>
    <x v="15"/>
    <n v="22250"/>
    <x v="1"/>
    <n v="35.049999999999997"/>
    <n v="0.3"/>
    <n v="5.263157894736842E-3"/>
  </r>
  <r>
    <s v="RW"/>
    <x v="0"/>
    <s v="GCF"/>
    <s v="BILLAUD"/>
    <x v="147"/>
    <n v="122"/>
    <n v="6"/>
    <x v="76"/>
    <n v="24250"/>
    <x v="1"/>
    <n v="34.85"/>
    <n v="2.1"/>
    <n v="3.6842105263157891E-2"/>
  </r>
  <r>
    <s v="RW"/>
    <x v="0"/>
    <s v="GCF"/>
    <s v="BH"/>
    <x v="147"/>
    <n v="123"/>
    <n v="6"/>
    <x v="64"/>
    <n v="23450"/>
    <x v="1"/>
    <n v="37.049999999999997"/>
    <n v="3.5"/>
    <n v="6.1403508771929821E-2"/>
  </r>
  <r>
    <s v="RW"/>
    <x v="0"/>
    <s v="GCF"/>
    <s v="BH"/>
    <x v="147"/>
    <n v="124"/>
    <n v="5"/>
    <x v="136"/>
    <n v="16150"/>
    <x v="1"/>
    <n v="34.299999999999997"/>
    <n v="0"/>
    <n v="0"/>
  </r>
  <r>
    <s v="RW"/>
    <x v="0"/>
    <s v="GCF"/>
    <s v="BILLAUD"/>
    <x v="147"/>
    <n v="125"/>
    <n v="6"/>
    <x v="137"/>
    <n v="22350"/>
    <x v="1"/>
    <n v="35.4"/>
    <n v="0.75"/>
    <n v="1.3157894736842105E-2"/>
  </r>
  <r>
    <s v="RW"/>
    <x v="0"/>
    <s v="GCF"/>
    <s v="BH"/>
    <x v="148"/>
    <n v="126"/>
    <n v="6"/>
    <x v="44"/>
    <n v="22550"/>
    <x v="1"/>
    <n v="21.35"/>
    <n v="0"/>
    <n v="0"/>
  </r>
  <r>
    <s v="RW"/>
    <x v="0"/>
    <s v="GCF"/>
    <s v="BILLAUD"/>
    <x v="148"/>
    <n v="127"/>
    <n v="6"/>
    <x v="138"/>
    <n v="24600"/>
    <x v="1"/>
    <n v="35.450000000000003"/>
    <n v="3.05"/>
    <n v="5.3508771929824561E-2"/>
  </r>
  <r>
    <s v="RW"/>
    <x v="0"/>
    <s v="GCF"/>
    <s v="BILLAUD"/>
    <x v="148"/>
    <n v="128"/>
    <n v="6"/>
    <x v="38"/>
    <n v="23900"/>
    <x v="1"/>
    <n v="35.049999999999997"/>
    <n v="1.95"/>
    <n v="3.4210526315789476E-2"/>
  </r>
  <r>
    <s v="RW"/>
    <x v="0"/>
    <s v="GCF"/>
    <s v="BILLAUD"/>
    <x v="148"/>
    <n v="129"/>
    <n v="6"/>
    <x v="11"/>
    <n v="25050"/>
    <x v="1"/>
    <n v="32.200000000000003"/>
    <n v="0.25"/>
    <n v="4.3859649122807015E-3"/>
  </r>
  <r>
    <s v="RW"/>
    <x v="0"/>
    <s v="GCF"/>
    <s v="BH"/>
    <x v="149"/>
    <n v="130"/>
    <n v="6"/>
    <x v="139"/>
    <n v="22700"/>
    <x v="1"/>
    <n v="38.549999999999997"/>
    <n v="4.25"/>
    <n v="7.4561403508771926E-2"/>
  </r>
  <r>
    <s v="RW"/>
    <x v="0"/>
    <s v="GCF"/>
    <s v="BILLAUD"/>
    <x v="150"/>
    <n v="131"/>
    <n v="6"/>
    <x v="113"/>
    <n v="25250"/>
    <x v="1"/>
    <n v="18.600000000000001"/>
    <n v="0"/>
    <n v="0"/>
  </r>
  <r>
    <s v="RW"/>
    <x v="0"/>
    <s v="GCF"/>
    <s v="BILLAUD"/>
    <x v="150"/>
    <n v="132"/>
    <n v="6"/>
    <x v="140"/>
    <n v="24450"/>
    <x v="1"/>
    <n v="19.05"/>
    <n v="0"/>
    <n v="0"/>
  </r>
  <r>
    <s v="RW"/>
    <x v="0"/>
    <s v="GCF"/>
    <s v="BH"/>
    <x v="151"/>
    <n v="133"/>
    <n v="6"/>
    <x v="71"/>
    <n v="24400"/>
    <x v="1"/>
    <n v="34.799999999999997"/>
    <n v="2.2000000000000002"/>
    <n v="3.8596491228070177E-2"/>
  </r>
  <r>
    <s v="RW"/>
    <x v="0"/>
    <s v="GCF"/>
    <s v="BILLAUD"/>
    <x v="151"/>
    <n v="134"/>
    <n v="6"/>
    <x v="141"/>
    <n v="24450"/>
    <x v="1"/>
    <n v="18.350000000000001"/>
    <n v="0"/>
    <n v="0"/>
  </r>
  <r>
    <s v="RW"/>
    <x v="0"/>
    <s v="GCF"/>
    <s v="BILLAUD"/>
    <x v="151"/>
    <n v="135"/>
    <n v="6"/>
    <x v="142"/>
    <n v="25150"/>
    <x v="1"/>
    <n v="19.3"/>
    <n v="0"/>
    <n v="0"/>
  </r>
  <r>
    <s v="RW"/>
    <x v="0"/>
    <s v="GCF"/>
    <s v="BH"/>
    <x v="151"/>
    <n v="136"/>
    <n v="6"/>
    <x v="84"/>
    <n v="23350"/>
    <x v="1"/>
    <n v="33.299999999999997"/>
    <n v="0"/>
    <n v="0"/>
  </r>
  <r>
    <s v="RW"/>
    <x v="0"/>
    <s v="GCF"/>
    <s v="BH"/>
    <x v="152"/>
    <n v="138"/>
    <n v="6"/>
    <x v="143"/>
    <n v="15800"/>
    <x v="1"/>
    <n v="31.9"/>
    <n v="0"/>
    <n v="0"/>
  </r>
  <r>
    <s v="RW"/>
    <x v="0"/>
    <s v="GCF"/>
    <s v="BH"/>
    <x v="152"/>
    <n v="137"/>
    <n v="6"/>
    <x v="144"/>
    <n v="22700"/>
    <x v="1"/>
    <n v="26.35"/>
    <n v="0"/>
    <n v="0"/>
  </r>
  <r>
    <s v="RW"/>
    <x v="0"/>
    <s v="GCF"/>
    <s v="BILLAUD"/>
    <x v="152"/>
    <n v="139"/>
    <n v="6"/>
    <x v="145"/>
    <n v="24400"/>
    <x v="1"/>
    <n v="19.05"/>
    <n v="0"/>
    <n v="0"/>
  </r>
  <r>
    <s v="RW"/>
    <x v="0"/>
    <s v="GCF"/>
    <s v="BILLAUD"/>
    <x v="152"/>
    <n v="140"/>
    <n v="6"/>
    <x v="146"/>
    <n v="25100"/>
    <x v="1"/>
    <n v="18.649999999999999"/>
    <n v="0"/>
    <n v="0"/>
  </r>
  <r>
    <s v="RW"/>
    <x v="0"/>
    <s v="GCF"/>
    <s v="BH"/>
    <x v="152"/>
    <n v="141"/>
    <n v="6"/>
    <x v="28"/>
    <n v="23200"/>
    <x v="1"/>
    <n v="34.700000000000003"/>
    <n v="0.9"/>
    <n v="1.5789473684210527E-2"/>
  </r>
  <r>
    <s v="RW"/>
    <x v="0"/>
    <s v="GCF"/>
    <s v="BH"/>
    <x v="152"/>
    <n v="142"/>
    <n v="6"/>
    <x v="147"/>
    <n v="24450"/>
    <x v="1"/>
    <n v="31.4"/>
    <n v="0"/>
    <n v="0"/>
  </r>
  <r>
    <s v="RW"/>
    <x v="0"/>
    <s v="GCF"/>
    <s v="BILLAUD"/>
    <x v="153"/>
    <n v="143"/>
    <n v="6"/>
    <x v="86"/>
    <n v="24850"/>
    <x v="1"/>
    <n v="30.9"/>
    <n v="0"/>
    <n v="0"/>
  </r>
  <r>
    <s v="RW"/>
    <x v="0"/>
    <s v="GCF"/>
    <s v="BILLAUD"/>
    <x v="153"/>
    <n v="144"/>
    <n v="6"/>
    <x v="148"/>
    <n v="24500"/>
    <x v="1"/>
    <n v="35.049999999999997"/>
    <n v="2.5499999999999998"/>
    <n v="4.4736842105263158E-2"/>
  </r>
  <r>
    <s v="RW"/>
    <x v="0"/>
    <s v="GCF"/>
    <s v="BILLAUD"/>
    <x v="153"/>
    <n v="145"/>
    <n v="6"/>
    <x v="149"/>
    <n v="23900"/>
    <x v="1"/>
    <n v="33.950000000000003"/>
    <n v="0.85"/>
    <n v="1.4912280701754385E-2"/>
  </r>
  <r>
    <s v="RW"/>
    <x v="0"/>
    <s v="GCF"/>
    <s v="BH"/>
    <x v="153"/>
    <n v="146"/>
    <n v="5"/>
    <x v="150"/>
    <n v="16050"/>
    <x v="1"/>
    <n v="32.15"/>
    <n v="0"/>
    <n v="0"/>
  </r>
  <r>
    <s v="RW"/>
    <x v="0"/>
    <s v="GCF"/>
    <s v="BH"/>
    <x v="153"/>
    <n v="147"/>
    <n v="6"/>
    <x v="151"/>
    <n v="22500"/>
    <x v="1"/>
    <n v="32.6"/>
    <n v="0"/>
    <n v="0"/>
  </r>
  <r>
    <s v="RW"/>
    <x v="0"/>
    <s v="GCF"/>
    <s v="BH"/>
    <x v="154"/>
    <n v="148"/>
    <n v="5"/>
    <x v="152"/>
    <n v="15900"/>
    <x v="1"/>
    <n v="31.7"/>
    <n v="0"/>
    <n v="0"/>
  </r>
  <r>
    <s v="RW"/>
    <x v="0"/>
    <s v="GCF"/>
    <s v="BH"/>
    <x v="154"/>
    <n v="149"/>
    <n v="6"/>
    <x v="153"/>
    <n v="22450"/>
    <x v="1"/>
    <n v="28.15"/>
    <n v="0"/>
    <n v="0"/>
  </r>
  <r>
    <s v="RW"/>
    <x v="0"/>
    <s v="GCF"/>
    <s v="BILLAUD"/>
    <x v="154"/>
    <n v="150"/>
    <n v="6"/>
    <x v="154"/>
    <n v="24050"/>
    <x v="1"/>
    <n v="30.05"/>
    <n v="0"/>
    <n v="0"/>
  </r>
  <r>
    <s v="RW"/>
    <x v="0"/>
    <s v="GCF"/>
    <s v="BILLAUD"/>
    <x v="154"/>
    <n v="151"/>
    <n v="6"/>
    <x v="70"/>
    <n v="24500"/>
    <x v="1"/>
    <n v="31.65"/>
    <n v="0"/>
    <n v="0"/>
  </r>
  <r>
    <s v="RW"/>
    <x v="0"/>
    <s v="GCF"/>
    <s v="BILLAUD"/>
    <x v="154"/>
    <n v="152"/>
    <n v="6"/>
    <x v="52"/>
    <n v="18450"/>
    <x v="1"/>
    <n v="33.200000000000003"/>
    <n v="0"/>
    <n v="0"/>
  </r>
  <r>
    <s v="RW"/>
    <x v="0"/>
    <s v="GCF"/>
    <s v="BILLAUD"/>
    <x v="155"/>
    <n v="153"/>
    <n v="6"/>
    <x v="155"/>
    <n v="24500"/>
    <x v="1"/>
    <n v="30.55"/>
    <n v="0"/>
    <n v="0"/>
  </r>
  <r>
    <s v="RW"/>
    <x v="0"/>
    <s v="GCF"/>
    <s v="BILLAUD"/>
    <x v="155"/>
    <n v="154"/>
    <n v="6"/>
    <x v="156"/>
    <n v="23950"/>
    <x v="1"/>
    <n v="29.4"/>
    <n v="0"/>
    <n v="0"/>
  </r>
  <r>
    <s v="RW"/>
    <x v="0"/>
    <s v="GCF"/>
    <s v="BILLAUD"/>
    <x v="156"/>
    <n v="155"/>
    <n v="6"/>
    <x v="157"/>
    <n v="24550"/>
    <x v="1"/>
    <n v="37.4"/>
    <n v="4.95"/>
    <n v="8.6842105263157901E-2"/>
  </r>
  <r>
    <s v="RW"/>
    <x v="0"/>
    <s v="GCF"/>
    <s v="BILLAUD"/>
    <x v="156"/>
    <n v="156"/>
    <n v="6"/>
    <x v="78"/>
    <n v="19700"/>
    <x v="1"/>
    <n v="37.1"/>
    <n v="0"/>
    <n v="0"/>
  </r>
  <r>
    <s v="RW"/>
    <x v="0"/>
    <s v="GCF"/>
    <s v="BH"/>
    <x v="156"/>
    <n v="157"/>
    <n v="6"/>
    <x v="158"/>
    <n v="21100"/>
    <x v="1"/>
    <n v="32.950000000000003"/>
    <n v="0"/>
    <n v="0"/>
  </r>
  <r>
    <s v="RW"/>
    <x v="0"/>
    <s v="GCF"/>
    <s v="BILLAUD"/>
    <x v="157"/>
    <n v="158"/>
    <n v="6"/>
    <x v="132"/>
    <n v="24550"/>
    <x v="1"/>
    <n v="31.95"/>
    <n v="0"/>
    <n v="0"/>
  </r>
  <r>
    <s v="RW"/>
    <x v="0"/>
    <s v="GCF"/>
    <s v="BILLAUD"/>
    <x v="157"/>
    <n v="159"/>
    <n v="6"/>
    <x v="6"/>
    <n v="19850"/>
    <x v="1"/>
    <n v="37.25"/>
    <n v="0.1"/>
    <n v="1.7543859649122807E-3"/>
  </r>
  <r>
    <s v="RW"/>
    <x v="0"/>
    <s v="GCF"/>
    <s v="BH"/>
    <x v="157"/>
    <n v="160"/>
    <n v="6"/>
    <x v="32"/>
    <n v="24450"/>
    <x v="1"/>
    <n v="31.9"/>
    <n v="0"/>
    <n v="0"/>
  </r>
  <r>
    <s v="RW"/>
    <x v="0"/>
    <s v="GCF"/>
    <s v="BH"/>
    <x v="157"/>
    <n v="161"/>
    <n v="6"/>
    <x v="159"/>
    <n v="22450"/>
    <x v="1"/>
    <n v="33"/>
    <n v="0"/>
    <n v="0"/>
  </r>
  <r>
    <s v="RW"/>
    <x v="0"/>
    <s v="GCF"/>
    <s v="BH"/>
    <x v="158"/>
    <n v="162"/>
    <n v="6"/>
    <x v="76"/>
    <n v="24650"/>
    <x v="1"/>
    <n v="34.450000000000003"/>
    <n v="2.1"/>
    <n v="3.6842105263157891E-2"/>
  </r>
  <r>
    <s v="RW"/>
    <x v="0"/>
    <s v="GCF"/>
    <s v="BH"/>
    <x v="158"/>
    <n v="163"/>
    <n v="6"/>
    <x v="32"/>
    <n v="22650"/>
    <x v="1"/>
    <n v="33.700000000000003"/>
    <n v="0"/>
    <n v="0"/>
  </r>
  <r>
    <s v="RW"/>
    <x v="0"/>
    <s v="GCF"/>
    <s v="BILLAUD"/>
    <x v="159"/>
    <n v="164"/>
    <n v="6"/>
    <x v="111"/>
    <n v="24500"/>
    <x v="1"/>
    <n v="18.600000000000001"/>
    <n v="0"/>
    <n v="0"/>
  </r>
  <r>
    <s v="RW"/>
    <x v="0"/>
    <s v="GCF"/>
    <s v="BILLAUD"/>
    <x v="159"/>
    <n v="165"/>
    <n v="6"/>
    <x v="160"/>
    <n v="25100"/>
    <x v="1"/>
    <n v="19.7"/>
    <n v="0"/>
    <n v="0"/>
  </r>
  <r>
    <s v="RW"/>
    <x v="0"/>
    <s v="GCF"/>
    <s v="BILLAUD"/>
    <x v="160"/>
    <n v="166"/>
    <n v="6"/>
    <x v="32"/>
    <n v="24000"/>
    <x v="1"/>
    <n v="32.35"/>
    <n v="0"/>
    <n v="0"/>
  </r>
  <r>
    <s v="RW"/>
    <x v="0"/>
    <s v="GCF"/>
    <s v="BILLAUD"/>
    <x v="160"/>
    <n v="167"/>
    <n v="6"/>
    <x v="79"/>
    <n v="25000"/>
    <x v="1"/>
    <n v="30.9"/>
    <n v="0"/>
    <n v="0"/>
  </r>
  <r>
    <s v="RW"/>
    <x v="0"/>
    <s v="GCF"/>
    <s v="BILLAUD"/>
    <x v="161"/>
    <n v="168"/>
    <n v="6"/>
    <x v="161"/>
    <n v="24150"/>
    <x v="1"/>
    <n v="33.9"/>
    <n v="1.05"/>
    <n v="1.8421052631578946E-2"/>
  </r>
  <r>
    <s v="RW"/>
    <x v="0"/>
    <s v="GCF"/>
    <s v="BILLAUD"/>
    <x v="161"/>
    <n v="169"/>
    <n v="6"/>
    <x v="43"/>
    <n v="25000"/>
    <x v="1"/>
    <n v="32"/>
    <n v="0"/>
    <n v="0"/>
  </r>
  <r>
    <s v="RW"/>
    <x v="0"/>
    <s v="GCF"/>
    <s v="BH"/>
    <x v="161"/>
    <n v="170"/>
    <n v="6"/>
    <x v="8"/>
    <n v="22650"/>
    <x v="1"/>
    <n v="33.950000000000003"/>
    <n v="0"/>
    <n v="0"/>
  </r>
  <r>
    <s v="RW"/>
    <x v="0"/>
    <s v="GCF"/>
    <s v="BH"/>
    <x v="162"/>
    <n v="171"/>
    <n v="6"/>
    <x v="162"/>
    <n v="24500"/>
    <x v="1"/>
    <n v="30.3"/>
    <n v="0"/>
    <n v="0"/>
  </r>
  <r>
    <s v="RW"/>
    <x v="0"/>
    <s v="GCF"/>
    <s v="BH"/>
    <x v="162"/>
    <n v="172"/>
    <n v="6"/>
    <x v="163"/>
    <n v="22600"/>
    <x v="1"/>
    <n v="28.85"/>
    <n v="0"/>
    <n v="0"/>
  </r>
  <r>
    <s v="RW"/>
    <x v="0"/>
    <s v="GCF"/>
    <s v="BH"/>
    <x v="162"/>
    <n v="173"/>
    <n v="6"/>
    <x v="62"/>
    <n v="24500"/>
    <x v="1"/>
    <n v="33.299999999999997"/>
    <n v="0.8"/>
    <n v="1.4035087719298246E-2"/>
  </r>
  <r>
    <s v="RW"/>
    <x v="0"/>
    <s v="GCF"/>
    <s v="BILLAUD"/>
    <x v="163"/>
    <n v="174"/>
    <n v="6"/>
    <x v="164"/>
    <n v="24600"/>
    <x v="1"/>
    <n v="33.1"/>
    <n v="0.7"/>
    <n v="1.2280701754385965E-2"/>
  </r>
  <r>
    <s v="RW"/>
    <x v="0"/>
    <s v="GCF"/>
    <s v="BILLAUD"/>
    <x v="163"/>
    <n v="175"/>
    <n v="6"/>
    <x v="165"/>
    <n v="18650"/>
    <x v="1"/>
    <n v="35.700000000000003"/>
    <n v="0"/>
    <n v="0"/>
  </r>
  <r>
    <s v="RW"/>
    <x v="0"/>
    <s v="GCF"/>
    <s v="BH"/>
    <x v="163"/>
    <n v="176"/>
    <n v="5"/>
    <x v="166"/>
    <n v="16100"/>
    <x v="1"/>
    <n v="34.25"/>
    <n v="0"/>
    <n v="0"/>
  </r>
  <r>
    <s v="RW"/>
    <x v="0"/>
    <s v="GCF"/>
    <s v="BH"/>
    <x v="163"/>
    <n v="177"/>
    <n v="6"/>
    <x v="167"/>
    <n v="22700"/>
    <x v="1"/>
    <n v="30.7"/>
    <n v="0"/>
    <n v="0"/>
  </r>
  <r>
    <s v="WC"/>
    <x v="1"/>
    <m/>
    <s v="UTBI"/>
    <x v="164"/>
    <m/>
    <m/>
    <x v="168"/>
    <n v="15960"/>
    <x v="0"/>
    <n v="19.12"/>
    <n v="0"/>
    <n v="0"/>
  </r>
  <r>
    <s v="WC"/>
    <x v="1"/>
    <m/>
    <s v="UTBI"/>
    <x v="164"/>
    <m/>
    <m/>
    <x v="169"/>
    <n v="16500"/>
    <x v="0"/>
    <n v="24.5"/>
    <n v="0"/>
    <n v="0"/>
  </r>
  <r>
    <s v="WC"/>
    <x v="1"/>
    <m/>
    <s v="UTBI"/>
    <x v="164"/>
    <m/>
    <m/>
    <x v="170"/>
    <n v="16600"/>
    <x v="0"/>
    <n v="23.9"/>
    <n v="0"/>
    <n v="0"/>
  </r>
  <r>
    <s v="WC"/>
    <x v="1"/>
    <m/>
    <s v="UTBI"/>
    <x v="164"/>
    <m/>
    <m/>
    <x v="171"/>
    <n v="16600"/>
    <x v="0"/>
    <n v="22.04"/>
    <n v="0"/>
    <n v="0"/>
  </r>
  <r>
    <s v="WC"/>
    <x v="1"/>
    <m/>
    <s v="UTBI"/>
    <x v="164"/>
    <m/>
    <m/>
    <x v="172"/>
    <n v="16550"/>
    <x v="0"/>
    <n v="23.45"/>
    <n v="0"/>
    <n v="0"/>
  </r>
  <r>
    <s v="WC"/>
    <x v="1"/>
    <m/>
    <s v="UTBI"/>
    <x v="164"/>
    <m/>
    <m/>
    <x v="173"/>
    <n v="16600"/>
    <x v="0"/>
    <n v="19"/>
    <n v="0"/>
    <n v="0"/>
  </r>
  <r>
    <s v="WC"/>
    <x v="1"/>
    <m/>
    <s v="UTBI"/>
    <x v="164"/>
    <m/>
    <m/>
    <x v="174"/>
    <n v="16620"/>
    <x v="0"/>
    <n v="18.8"/>
    <n v="0"/>
    <n v="0"/>
  </r>
  <r>
    <s v="WC"/>
    <x v="1"/>
    <m/>
    <s v="UTBI"/>
    <x v="164"/>
    <m/>
    <m/>
    <x v="168"/>
    <n v="15960"/>
    <x v="0"/>
    <n v="19.12"/>
    <n v="0"/>
    <n v="0"/>
  </r>
  <r>
    <s v="WC"/>
    <x v="1"/>
    <m/>
    <s v="UTBI"/>
    <x v="165"/>
    <m/>
    <m/>
    <x v="175"/>
    <n v="16440"/>
    <x v="0"/>
    <n v="21.24"/>
    <n v="0"/>
    <n v="0"/>
  </r>
  <r>
    <s v="WC"/>
    <x v="1"/>
    <m/>
    <s v="UTBI"/>
    <x v="165"/>
    <m/>
    <m/>
    <x v="176"/>
    <n v="16420"/>
    <x v="0"/>
    <n v="26.58"/>
    <n v="0"/>
    <n v="0"/>
  </r>
  <r>
    <s v="WC"/>
    <x v="1"/>
    <m/>
    <s v="UTBI"/>
    <x v="165"/>
    <m/>
    <m/>
    <x v="177"/>
    <n v="16140"/>
    <x v="0"/>
    <n v="21.52"/>
    <n v="0"/>
    <n v="0"/>
  </r>
  <r>
    <s v="RW"/>
    <x v="0"/>
    <s v="GCF"/>
    <s v="BILLAUD"/>
    <x v="166"/>
    <n v="178"/>
    <n v="6"/>
    <x v="132"/>
    <n v="23950"/>
    <x v="1"/>
    <n v="32.549999999999997"/>
    <n v="0"/>
    <n v="0"/>
  </r>
  <r>
    <s v="RW"/>
    <x v="0"/>
    <s v="GCF"/>
    <s v="BILLAUD"/>
    <x v="166"/>
    <n v="179"/>
    <n v="6"/>
    <x v="178"/>
    <n v="25000"/>
    <x v="1"/>
    <n v="19.649999999999999"/>
    <n v="0"/>
    <n v="0"/>
  </r>
  <r>
    <s v="RW"/>
    <x v="0"/>
    <s v="GCF"/>
    <s v="BILLAUD"/>
    <x v="166"/>
    <n v="180"/>
    <n v="6"/>
    <x v="179"/>
    <n v="24450"/>
    <x v="1"/>
    <n v="18.3"/>
    <n v="0"/>
    <n v="0"/>
  </r>
  <r>
    <s v="RW"/>
    <x v="0"/>
    <s v="GCF"/>
    <s v="BH"/>
    <x v="167"/>
    <n v="181"/>
    <n v="6"/>
    <x v="180"/>
    <n v="22750"/>
    <x v="1"/>
    <n v="33.549999999999997"/>
    <n v="0"/>
    <n v="0"/>
  </r>
  <r>
    <s v="RW"/>
    <x v="0"/>
    <s v="GCF"/>
    <s v="BH"/>
    <x v="167"/>
    <n v="182"/>
    <n v="5"/>
    <x v="181"/>
    <n v="16050"/>
    <x v="1"/>
    <n v="35.15"/>
    <n v="0"/>
    <n v="0"/>
  </r>
  <r>
    <s v="RW"/>
    <x v="0"/>
    <s v="GCF"/>
    <s v="BILLAUD"/>
    <x v="167"/>
    <n v="183"/>
    <n v="6"/>
    <x v="176"/>
    <n v="24300"/>
    <x v="1"/>
    <n v="18.7"/>
    <n v="0"/>
    <n v="0"/>
  </r>
  <r>
    <s v="RW"/>
    <x v="0"/>
    <s v="GCF"/>
    <s v="BILLAUD"/>
    <x v="167"/>
    <n v="184"/>
    <n v="6"/>
    <x v="182"/>
    <n v="25250"/>
    <x v="1"/>
    <n v="17.7"/>
    <n v="0"/>
    <n v="0"/>
  </r>
  <r>
    <s v="RW"/>
    <x v="0"/>
    <s v="GCF"/>
    <s v="BILLAUD"/>
    <x v="168"/>
    <n v="185"/>
    <n v="6"/>
    <x v="19"/>
    <n v="23950"/>
    <x v="1"/>
    <n v="34.049999999999997"/>
    <n v="1"/>
    <n v="1.7543859649122806E-2"/>
  </r>
  <r>
    <s v="RW"/>
    <x v="0"/>
    <s v="GCF"/>
    <s v="BILLAUD"/>
    <x v="168"/>
    <n v="186"/>
    <n v="6"/>
    <x v="183"/>
    <n v="25250"/>
    <x v="1"/>
    <n v="23.95"/>
    <n v="0"/>
    <n v="0"/>
  </r>
  <r>
    <s v="RW"/>
    <x v="0"/>
    <s v="GCF"/>
    <s v="BH"/>
    <x v="168"/>
    <n v="187"/>
    <n v="6"/>
    <x v="184"/>
    <n v="22800"/>
    <x v="1"/>
    <n v="29.4"/>
    <n v="0"/>
    <n v="0"/>
  </r>
  <r>
    <s v="RW"/>
    <x v="0"/>
    <s v="GCF"/>
    <s v="BH"/>
    <x v="168"/>
    <n v="188"/>
    <n v="6"/>
    <x v="185"/>
    <n v="24500"/>
    <x v="1"/>
    <n v="28.65"/>
    <n v="0"/>
    <n v="0"/>
  </r>
  <r>
    <s v="RW"/>
    <x v="0"/>
    <s v="GCF"/>
    <s v="BH"/>
    <x v="169"/>
    <m/>
    <n v="5"/>
    <x v="186"/>
    <n v="15950"/>
    <x v="0"/>
    <n v="30"/>
    <n v="0"/>
    <n v="0"/>
  </r>
  <r>
    <s v="RW"/>
    <x v="0"/>
    <s v="GCF"/>
    <s v="BH"/>
    <x v="169"/>
    <m/>
    <n v="6"/>
    <x v="104"/>
    <n v="22700"/>
    <x v="0"/>
    <n v="32.450000000000003"/>
    <n v="0"/>
    <n v="0"/>
  </r>
  <r>
    <s v="RW"/>
    <x v="0"/>
    <s v="GCF"/>
    <s v="BILLAUD"/>
    <x v="169"/>
    <n v="589"/>
    <n v="6"/>
    <x v="187"/>
    <n v="25150"/>
    <x v="0"/>
    <n v="29.7"/>
    <n v="0"/>
    <n v="0"/>
  </r>
  <r>
    <s v="RW"/>
    <x v="0"/>
    <s v="GCF"/>
    <s v="BILLAUD"/>
    <x v="169"/>
    <n v="590"/>
    <n v="6"/>
    <x v="159"/>
    <n v="24050"/>
    <x v="0"/>
    <n v="31.4"/>
    <n v="0"/>
    <n v="0"/>
  </r>
  <r>
    <s v="RW"/>
    <x v="0"/>
    <s v="GCF"/>
    <s v="BILLAUD"/>
    <x v="169"/>
    <n v="591"/>
    <n v="5"/>
    <x v="145"/>
    <n v="14850"/>
    <x v="0"/>
    <n v="28.6"/>
    <n v="0"/>
    <n v="0"/>
  </r>
  <r>
    <s v="RW"/>
    <x v="0"/>
    <s v="MACAGNO"/>
    <s v="MACAGNO"/>
    <x v="169"/>
    <n v="592"/>
    <n v="5"/>
    <x v="188"/>
    <n v="15000"/>
    <x v="0"/>
    <n v="37.049999999999997"/>
    <n v="0.05"/>
    <n v="9.6153846153846159E-4"/>
  </r>
  <r>
    <s v="RW"/>
    <x v="0"/>
    <s v="MACAGNO"/>
    <s v="MACAGNO"/>
    <x v="169"/>
    <n v="593"/>
    <n v="6"/>
    <x v="189"/>
    <n v="23200"/>
    <x v="0"/>
    <n v="36.75"/>
    <n v="2.95"/>
    <n v="5.1754385964912282E-2"/>
  </r>
  <r>
    <s v="RW"/>
    <x v="0"/>
    <s v="DOLZA"/>
    <s v="DOLZA"/>
    <x v="169"/>
    <n v="594"/>
    <n v="5"/>
    <x v="190"/>
    <n v="24250"/>
    <x v="0"/>
    <n v="32.700000000000003"/>
    <n v="4.95"/>
    <n v="9.5192307692307687E-2"/>
  </r>
  <r>
    <s v="RW"/>
    <x v="0"/>
    <s v="DOLZA"/>
    <s v="DOLZA"/>
    <x v="169"/>
    <n v="595"/>
    <n v="6"/>
    <x v="191"/>
    <n v="14750"/>
    <x v="0"/>
    <n v="31.35"/>
    <n v="0"/>
    <n v="0"/>
  </r>
  <r>
    <s v="RW"/>
    <x v="0"/>
    <s v="DOLZA"/>
    <s v="DOLZA"/>
    <x v="169"/>
    <n v="596"/>
    <n v="5"/>
    <x v="51"/>
    <n v="13800"/>
    <x v="0"/>
    <n v="27.3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0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s v=""/>
    <n v="0"/>
    <n v="0"/>
  </r>
  <r>
    <m/>
    <x v="2"/>
    <m/>
    <m/>
    <x v="170"/>
    <m/>
    <m/>
    <x v="0"/>
    <m/>
    <x v="3"/>
    <m/>
    <m/>
    <m/>
  </r>
  <r>
    <m/>
    <x v="2"/>
    <m/>
    <m/>
    <x v="170"/>
    <m/>
    <m/>
    <x v="0"/>
    <m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9" applyNumberFormats="0" applyBorderFormats="0" applyFontFormats="0" applyPatternFormats="0" applyAlignmentFormats="0" applyWidthHeightFormats="1" dataCaption="Valeurs" updatedVersion="6" minRefreshableVersion="3" useAutoFormatting="1" itemPrintTitles="1" createdVersion="4" indent="0" outline="1" outlineData="1">
  <location ref="A2:D188" firstHeaderRow="0" firstDataRow="1" firstDataCol="1"/>
  <pivotFields count="13">
    <pivotField showAll="0"/>
    <pivotField showAll="0">
      <items count="4">
        <item x="0"/>
        <item x="1"/>
        <item x="2"/>
        <item t="default"/>
      </items>
    </pivotField>
    <pivotField showAll="0"/>
    <pivotField showAll="0"/>
    <pivotField axis="axisRow" showAll="0">
      <items count="1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t="default"/>
      </items>
    </pivotField>
    <pivotField showAll="0"/>
    <pivotField showAll="0"/>
    <pivotField dataField="1" showAll="0"/>
    <pivotField dataField="1" showAll="0"/>
    <pivotField axis="axisRow" showAll="0" sumSubtotal="1">
      <items count="5">
        <item x="1"/>
        <item x="2"/>
        <item x="0"/>
        <item h="1" x="3"/>
        <item t="sum"/>
      </items>
    </pivotField>
    <pivotField dataField="1" showAll="0"/>
    <pivotField showAll="0"/>
    <pivotField showAll="0"/>
  </pivotFields>
  <rowFields count="2">
    <field x="9"/>
    <field x="4"/>
  </rowFields>
  <rowItems count="186">
    <i>
      <x/>
    </i>
    <i r="1">
      <x v="90"/>
    </i>
    <i r="1">
      <x v="91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6"/>
    </i>
    <i r="1">
      <x v="167"/>
    </i>
    <i r="1">
      <x v="168"/>
    </i>
    <i>
      <x v="1"/>
    </i>
    <i r="1">
      <x v="105"/>
    </i>
    <i r="1">
      <x v="106"/>
    </i>
    <i r="1">
      <x v="107"/>
    </i>
    <i r="1">
      <x v="108"/>
    </i>
    <i r="1">
      <x v="109"/>
    </i>
    <i r="1">
      <x v="129"/>
    </i>
    <i r="1">
      <x v="130"/>
    </i>
    <i r="1">
      <x v="132"/>
    </i>
    <i r="1">
      <x v="133"/>
    </i>
    <i r="1">
      <x v="134"/>
    </i>
    <i r="1">
      <x v="136"/>
    </i>
    <i r="1">
      <x v="137"/>
    </i>
    <i r="1">
      <x v="138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2"/>
    </i>
    <i r="1">
      <x v="164"/>
    </i>
    <i r="1">
      <x v="165"/>
    </i>
    <i r="1">
      <x v="16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Poids net (t)" fld="10" baseField="4" baseItem="135"/>
    <dataField name="Somme de Poids Sortie(kg)" fld="8" baseField="9" baseItem="0"/>
    <dataField name="Somme de Poids Entrée(kg)" fld="7" baseField="9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26"/>
  <sheetViews>
    <sheetView zoomScale="90" zoomScaleNormal="90" workbookViewId="0">
      <selection activeCell="J1029" sqref="J1029"/>
    </sheetView>
  </sheetViews>
  <sheetFormatPr baseColWidth="10" defaultRowHeight="15" x14ac:dyDescent="0.25"/>
  <cols>
    <col min="1" max="1" width="11.42578125" style="75" customWidth="1"/>
    <col min="2" max="2" width="11.42578125" style="127" customWidth="1"/>
    <col min="3" max="3" width="28.5703125" style="9" customWidth="1"/>
    <col min="4" max="4" width="11.28515625" style="24" customWidth="1"/>
    <col min="5" max="6" width="13.140625" style="86" customWidth="1"/>
    <col min="7" max="7" width="16.28515625" style="147" customWidth="1"/>
    <col min="8" max="8" width="11.85546875" style="74" customWidth="1"/>
    <col min="9" max="12" width="12.5703125" style="9" customWidth="1"/>
    <col min="13" max="13" width="12.5703125" style="123" customWidth="1"/>
    <col min="14" max="14" width="9.28515625" style="9" customWidth="1"/>
    <col min="15" max="15" width="10.7109375" style="9" customWidth="1"/>
    <col min="16" max="16" width="12.42578125" style="9" customWidth="1"/>
    <col min="17" max="17" width="16.28515625" customWidth="1"/>
    <col min="20" max="20" width="11.42578125" style="125"/>
    <col min="26" max="29" width="25.5703125" bestFit="1" customWidth="1"/>
    <col min="31" max="31" width="20.42578125" customWidth="1"/>
    <col min="32" max="32" width="21.140625" customWidth="1"/>
    <col min="33" max="33" width="22.7109375" customWidth="1"/>
  </cols>
  <sheetData>
    <row r="1" spans="1:33" ht="45" x14ac:dyDescent="0.25">
      <c r="A1" s="150" t="s">
        <v>817</v>
      </c>
      <c r="B1" s="150"/>
      <c r="C1" s="150"/>
      <c r="D1" s="150"/>
      <c r="E1" s="150"/>
      <c r="F1" s="150"/>
      <c r="G1" s="126"/>
      <c r="H1" s="73">
        <f>+SUBTOTAL(109,H3:H9640)</f>
        <v>23205.395000000019</v>
      </c>
      <c r="I1" s="65"/>
      <c r="J1" s="65"/>
      <c r="K1" s="65"/>
      <c r="L1" s="65"/>
      <c r="M1" s="115"/>
      <c r="N1" s="65"/>
      <c r="O1" s="65"/>
      <c r="P1" s="65"/>
      <c r="Q1" s="66"/>
      <c r="R1" s="66"/>
      <c r="S1" s="73" t="e">
        <f>+SUBTOTAL(109,S3:S9640)</f>
        <v>#REF!</v>
      </c>
      <c r="T1" s="126"/>
      <c r="U1" s="83">
        <f t="shared" ref="U1:AC1" si="0">+SUBTOTAL(109,U3:U9640)</f>
        <v>793</v>
      </c>
      <c r="V1" s="83" t="e">
        <f t="shared" si="0"/>
        <v>#REF!</v>
      </c>
      <c r="W1" s="83" t="e">
        <f t="shared" si="0"/>
        <v>#REF!</v>
      </c>
      <c r="X1" s="83">
        <f t="shared" si="0"/>
        <v>863597.35450000083</v>
      </c>
      <c r="Y1" s="83" t="e">
        <f t="shared" si="0"/>
        <v>#REF!</v>
      </c>
      <c r="Z1" s="83" t="e">
        <f t="shared" si="0"/>
        <v>#REF!</v>
      </c>
      <c r="AA1" s="83" t="e">
        <f t="shared" si="0"/>
        <v>#REF!</v>
      </c>
      <c r="AB1" s="83" t="e">
        <f t="shared" si="0"/>
        <v>#REF!</v>
      </c>
      <c r="AC1" s="83" t="e">
        <f t="shared" si="0"/>
        <v>#REF!</v>
      </c>
      <c r="AE1" s="77" t="s">
        <v>826</v>
      </c>
      <c r="AF1" s="78" t="s">
        <v>825</v>
      </c>
      <c r="AG1" s="80" t="s">
        <v>824</v>
      </c>
    </row>
    <row r="2" spans="1:33" s="61" customFormat="1" ht="45" x14ac:dyDescent="0.25">
      <c r="A2" s="58" t="s">
        <v>827</v>
      </c>
      <c r="B2" s="58" t="s">
        <v>845</v>
      </c>
      <c r="C2" s="58" t="s">
        <v>8</v>
      </c>
      <c r="D2" s="59" t="s">
        <v>852</v>
      </c>
      <c r="E2" s="84" t="s">
        <v>821</v>
      </c>
      <c r="F2" s="84" t="s">
        <v>822</v>
      </c>
      <c r="G2" s="60" t="s">
        <v>697</v>
      </c>
      <c r="H2" s="129" t="s">
        <v>3</v>
      </c>
      <c r="I2" s="58" t="s">
        <v>859</v>
      </c>
      <c r="J2" s="153" t="s">
        <v>863</v>
      </c>
      <c r="K2" s="58" t="s">
        <v>5</v>
      </c>
      <c r="L2" s="67" t="s">
        <v>844</v>
      </c>
      <c r="M2" s="116" t="s">
        <v>842</v>
      </c>
      <c r="N2" s="58" t="s">
        <v>6</v>
      </c>
      <c r="O2" s="60" t="s">
        <v>107</v>
      </c>
      <c r="P2" s="60" t="s">
        <v>698</v>
      </c>
      <c r="Q2" s="67" t="s">
        <v>819</v>
      </c>
      <c r="R2" s="67" t="s">
        <v>818</v>
      </c>
      <c r="S2" s="67" t="s">
        <v>837</v>
      </c>
      <c r="T2" s="67" t="s">
        <v>820</v>
      </c>
      <c r="U2" s="67" t="s">
        <v>834</v>
      </c>
      <c r="V2" s="67" t="s">
        <v>835</v>
      </c>
      <c r="W2" s="67" t="s">
        <v>836</v>
      </c>
      <c r="X2" s="67" t="s">
        <v>858</v>
      </c>
      <c r="Y2" s="67" t="s">
        <v>854</v>
      </c>
      <c r="Z2" s="67" t="s">
        <v>853</v>
      </c>
      <c r="AA2" s="67" t="s">
        <v>857</v>
      </c>
      <c r="AB2" s="67" t="s">
        <v>855</v>
      </c>
      <c r="AC2" s="67" t="s">
        <v>856</v>
      </c>
      <c r="AE2" s="76">
        <v>52000</v>
      </c>
      <c r="AF2" s="79">
        <v>57000</v>
      </c>
      <c r="AG2" s="81">
        <v>44000</v>
      </c>
    </row>
    <row r="3" spans="1:33" x14ac:dyDescent="0.25">
      <c r="A3" s="131" t="s">
        <v>830</v>
      </c>
      <c r="B3" s="131" t="s">
        <v>846</v>
      </c>
      <c r="C3" s="62" t="s">
        <v>11</v>
      </c>
      <c r="D3" s="12">
        <v>42170</v>
      </c>
      <c r="E3" s="45"/>
      <c r="F3" s="45"/>
      <c r="G3" s="62" t="s">
        <v>701</v>
      </c>
      <c r="H3" s="71">
        <v>27.5</v>
      </c>
      <c r="I3" s="62"/>
      <c r="J3" s="11"/>
      <c r="K3" s="45">
        <v>6</v>
      </c>
      <c r="L3" s="71">
        <f>+IF(N3="oui",H3,"")</f>
        <v>27.5</v>
      </c>
      <c r="M3" s="117">
        <v>35.200000000000003</v>
      </c>
      <c r="N3" s="62" t="s">
        <v>106</v>
      </c>
      <c r="O3" s="62" t="s">
        <v>105</v>
      </c>
      <c r="P3" s="14" t="s">
        <v>167</v>
      </c>
      <c r="Q3" s="69">
        <f>IF(D3="","",(YEAR(D3)))</f>
        <v>2015</v>
      </c>
      <c r="R3" s="68" t="str">
        <f>IF(D3="","",(TEXT(D3,"mmmm")))</f>
        <v>juin</v>
      </c>
      <c r="S3" s="94" t="e">
        <f>+IF(#REF!&gt;0.05,IF(#REF!=5,($AE$2-F3)/1000,IF(#REF!=6,($AF$2-F3)/1000,IF(#REF!="FMA",($AG$2-F3)/1000,H3))),H3)</f>
        <v>#REF!</v>
      </c>
      <c r="T3" s="68" t="str">
        <f t="shared" ref="T3:T66" si="1">R3</f>
        <v>juin</v>
      </c>
      <c r="U3" s="91">
        <f>IF(H3="",0,1)</f>
        <v>1</v>
      </c>
      <c r="V3" s="92" t="e">
        <f>IF(#REF!&gt;0,1,0)</f>
        <v>#REF!</v>
      </c>
      <c r="W3" s="92" t="e">
        <f>IF(#REF!&gt;0.02,1,0)</f>
        <v>#REF!</v>
      </c>
      <c r="X3" s="92">
        <f>+IF(H3="","",(M3*H3))</f>
        <v>968.00000000000011</v>
      </c>
      <c r="Y3" s="92" t="e">
        <f>+IF(G3="La Mounine",(VLOOKUP(Base!J3,#REF!,5,FALSE)),(IF(G3="Brignoles",VLOOKUP(J3,#REF!,3,FALSE),(IF(G3="FOS",VLOOKUP(J3,#REF!,4,FALSE))))))</f>
        <v>#REF!</v>
      </c>
      <c r="Z3" s="92" t="e">
        <f>+(IF(H3="","",(Y3*H3)))</f>
        <v>#REF!</v>
      </c>
      <c r="AA3" s="94" t="e">
        <f>IF(Y3="","",IF(A3="RW",VLOOKUP(Y3,#REF!,3,FALSE),VLOOKUP(Y3,#REF!,2,FALSE)))</f>
        <v>#REF!</v>
      </c>
      <c r="AB3" s="92" t="e">
        <f>+IF(A3="","",(IF(A3="RW",(IF(H3&gt;32,32*AA3,(IF(H3&lt;29,29*AA3,H3*AA3)))),(IF(H3&gt;30,30*AA3,(IF(H3&lt;24,24*AA3,H3*AA3)))))))</f>
        <v>#REF!</v>
      </c>
      <c r="AC3" s="92" t="e">
        <f>(IF(A3="","0",(IF(A3="RW",VLOOKUP(#REF!,#REF!,2,FALSE),VLOOKUP(Base!#REF!,#REF!,3,FALSE)))))*S3</f>
        <v>#REF!</v>
      </c>
      <c r="AD3" s="28"/>
      <c r="AE3" s="28"/>
      <c r="AF3" s="28"/>
      <c r="AG3" s="28"/>
    </row>
    <row r="4" spans="1:33" x14ac:dyDescent="0.25">
      <c r="A4" s="131" t="s">
        <v>830</v>
      </c>
      <c r="B4" s="131" t="s">
        <v>846</v>
      </c>
      <c r="C4" s="62" t="s">
        <v>11</v>
      </c>
      <c r="D4" s="12">
        <v>42170</v>
      </c>
      <c r="E4" s="45"/>
      <c r="F4" s="45"/>
      <c r="G4" s="62" t="s">
        <v>701</v>
      </c>
      <c r="H4" s="128">
        <v>33.479999999999997</v>
      </c>
      <c r="I4" s="7"/>
      <c r="J4" s="7"/>
      <c r="K4" s="45">
        <v>6</v>
      </c>
      <c r="L4" s="71">
        <f>+IF(N4="oui",H4,"")</f>
        <v>33.479999999999997</v>
      </c>
      <c r="M4" s="117">
        <v>39.4</v>
      </c>
      <c r="N4" s="62" t="s">
        <v>106</v>
      </c>
      <c r="O4" s="62" t="s">
        <v>105</v>
      </c>
      <c r="P4" s="14" t="s">
        <v>167</v>
      </c>
      <c r="Q4" s="69">
        <f>IF(D4="","",(YEAR(D4)))</f>
        <v>2015</v>
      </c>
      <c r="R4" s="68" t="str">
        <f>IF(D4="","",(TEXT(D4,"mmmm")))</f>
        <v>juin</v>
      </c>
      <c r="S4" s="94" t="e">
        <f>+IF(#REF!&gt;0.05,IF(#REF!=5,($AE$2-F4)/1000,IF(#REF!=6,($AF$2-F4)/1000,IF(#REF!="FMA",($AG$2-F4)/1000,H4))),H4)</f>
        <v>#REF!</v>
      </c>
      <c r="T4" s="68" t="str">
        <f t="shared" si="1"/>
        <v>juin</v>
      </c>
      <c r="U4" s="91">
        <f>IF(H4="",0,1)</f>
        <v>1</v>
      </c>
      <c r="V4" s="92" t="e">
        <f>IF(#REF!&gt;0,1,0)</f>
        <v>#REF!</v>
      </c>
      <c r="W4" s="92" t="e">
        <f>IF(#REF!&gt;0.02,1,0)</f>
        <v>#REF!</v>
      </c>
      <c r="X4" s="92">
        <f>+IF(H4="","",(M4*H4))</f>
        <v>1319.1119999999999</v>
      </c>
      <c r="Y4" s="92" t="e">
        <f>+IF(G4="La Mounine",(VLOOKUP(Base!J4,#REF!,5,FALSE)),(IF(G4="Brignoles",VLOOKUP(J4,#REF!,3,FALSE),(IF(G4="FOS",VLOOKUP(J4,#REF!,4,FALSE))))))</f>
        <v>#REF!</v>
      </c>
      <c r="Z4" s="92" t="e">
        <f>+(IF(H4="","",(Y4*H4)))</f>
        <v>#REF!</v>
      </c>
      <c r="AA4" s="94" t="e">
        <f>IF(Y4="","",IF(A4="RW",VLOOKUP(Y4,#REF!,3,FALSE),VLOOKUP(Y4,#REF!,2,FALSE)))</f>
        <v>#REF!</v>
      </c>
      <c r="AB4" s="92" t="e">
        <f>+IF(A4="","",(IF(A4="RW",(IF(H4&gt;32,32*AA4,(IF(H4&lt;29,29*AA4,H4*AA4)))),(IF(H4&gt;30,30*AA4,(IF(H4&lt;24,24*AA4,H4*AA4)))))))</f>
        <v>#REF!</v>
      </c>
      <c r="AC4" s="92" t="e">
        <f>(IF(A4="","0",(IF(A4="RW",VLOOKUP(#REF!,#REF!,2,FALSE),VLOOKUP(Base!#REF!,#REF!,3,FALSE)))))*S4</f>
        <v>#REF!</v>
      </c>
      <c r="AD4" s="28"/>
      <c r="AE4" s="28"/>
      <c r="AF4" s="28"/>
      <c r="AG4" s="28"/>
    </row>
    <row r="5" spans="1:33" x14ac:dyDescent="0.25">
      <c r="A5" s="131" t="s">
        <v>830</v>
      </c>
      <c r="B5" s="131" t="s">
        <v>846</v>
      </c>
      <c r="C5" s="62" t="s">
        <v>11</v>
      </c>
      <c r="D5" s="12">
        <v>42170</v>
      </c>
      <c r="E5" s="45"/>
      <c r="F5" s="45"/>
      <c r="G5" s="62" t="s">
        <v>701</v>
      </c>
      <c r="H5" s="71">
        <v>26.54</v>
      </c>
      <c r="I5" s="62"/>
      <c r="J5" s="62"/>
      <c r="K5" s="45">
        <v>83</v>
      </c>
      <c r="L5" s="71" t="str">
        <f>+IF(N5="oui",H5,"")</f>
        <v/>
      </c>
      <c r="M5" s="117">
        <v>41</v>
      </c>
      <c r="N5" s="62" t="s">
        <v>105</v>
      </c>
      <c r="O5" s="62" t="s">
        <v>105</v>
      </c>
      <c r="P5" s="14" t="s">
        <v>172</v>
      </c>
      <c r="Q5" s="69">
        <f>IF(D5="","",(YEAR(D5)))</f>
        <v>2015</v>
      </c>
      <c r="R5" s="68" t="str">
        <f>IF(D5="","",(TEXT(D5,"mmmm")))</f>
        <v>juin</v>
      </c>
      <c r="S5" s="94" t="e">
        <f>+IF(#REF!&gt;0.05,IF(#REF!=5,($AE$2-F5)/1000,IF(#REF!=6,($AF$2-F5)/1000,IF(#REF!="FMA",($AG$2-F5)/1000,H5))),H5)</f>
        <v>#REF!</v>
      </c>
      <c r="T5" s="68" t="str">
        <f t="shared" si="1"/>
        <v>juin</v>
      </c>
      <c r="U5" s="91">
        <f>IF(H5="",0,1)</f>
        <v>1</v>
      </c>
      <c r="V5" s="92" t="e">
        <f>IF(#REF!&gt;0,1,0)</f>
        <v>#REF!</v>
      </c>
      <c r="W5" s="92" t="e">
        <f>IF(#REF!&gt;0.02,1,0)</f>
        <v>#REF!</v>
      </c>
      <c r="X5" s="92">
        <f>+IF(H5="","",(M5*H5))</f>
        <v>1088.1399999999999</v>
      </c>
      <c r="Y5" s="92" t="e">
        <f>+IF(G5="La Mounine",(VLOOKUP(Base!J5,#REF!,5,FALSE)),(IF(G5="Brignoles",VLOOKUP(J5,#REF!,3,FALSE),(IF(G5="FOS",VLOOKUP(J5,#REF!,4,FALSE))))))</f>
        <v>#REF!</v>
      </c>
      <c r="Z5" s="92" t="e">
        <f>+(IF(H5="","",(Y5*H5)))</f>
        <v>#REF!</v>
      </c>
      <c r="AA5" s="94" t="e">
        <f>IF(Y5="","",IF(A5="RW",VLOOKUP(Y5,#REF!,3,FALSE),VLOOKUP(Y5,#REF!,2,FALSE)))</f>
        <v>#REF!</v>
      </c>
      <c r="AB5" s="92" t="e">
        <f>+IF(A5="","",(IF(A5="RW",(IF(H5&gt;32,32*AA5,(IF(H5&lt;29,29*AA5,H5*AA5)))),(IF(H5&gt;30,30*AA5,(IF(H5&lt;24,24*AA5,H5*AA5)))))))</f>
        <v>#REF!</v>
      </c>
      <c r="AC5" s="92" t="e">
        <f>(IF(A5="","0",(IF(A5="RW",VLOOKUP(#REF!,#REF!,2,FALSE),VLOOKUP(Base!#REF!,#REF!,3,FALSE)))))*S5</f>
        <v>#REF!</v>
      </c>
      <c r="AD5" s="28"/>
      <c r="AE5" s="28"/>
      <c r="AF5" s="28"/>
      <c r="AG5" s="28"/>
    </row>
    <row r="6" spans="1:33" x14ac:dyDescent="0.25">
      <c r="A6" s="131" t="s">
        <v>830</v>
      </c>
      <c r="B6" s="131" t="s">
        <v>846</v>
      </c>
      <c r="C6" s="62" t="s">
        <v>11</v>
      </c>
      <c r="D6" s="12">
        <v>42170</v>
      </c>
      <c r="E6" s="45"/>
      <c r="F6" s="45"/>
      <c r="G6" s="62" t="s">
        <v>701</v>
      </c>
      <c r="H6" s="71">
        <v>26.92</v>
      </c>
      <c r="I6" s="62"/>
      <c r="J6" s="62"/>
      <c r="K6" s="45">
        <v>83</v>
      </c>
      <c r="L6" s="71" t="str">
        <f>+IF(N6="oui",H6,"")</f>
        <v/>
      </c>
      <c r="M6" s="117">
        <v>41</v>
      </c>
      <c r="N6" s="62" t="s">
        <v>105</v>
      </c>
      <c r="O6" s="62" t="s">
        <v>105</v>
      </c>
      <c r="P6" s="14" t="s">
        <v>172</v>
      </c>
      <c r="Q6" s="69">
        <f>IF(D6="","",(YEAR(D6)))</f>
        <v>2015</v>
      </c>
      <c r="R6" s="68" t="str">
        <f>IF(D6="","",(TEXT(D6,"mmmm")))</f>
        <v>juin</v>
      </c>
      <c r="S6" s="94" t="e">
        <f>+IF(#REF!&gt;0.05,IF(#REF!=5,($AE$2-F6)/1000,IF(#REF!=6,($AF$2-F6)/1000,IF(#REF!="FMA",($AG$2-F6)/1000,H6))),H6)</f>
        <v>#REF!</v>
      </c>
      <c r="T6" s="68" t="str">
        <f t="shared" si="1"/>
        <v>juin</v>
      </c>
      <c r="U6" s="91">
        <f>IF(H6="",0,1)</f>
        <v>1</v>
      </c>
      <c r="V6" s="92" t="e">
        <f>IF(#REF!&gt;0,1,0)</f>
        <v>#REF!</v>
      </c>
      <c r="W6" s="92" t="e">
        <f>IF(#REF!&gt;0.02,1,0)</f>
        <v>#REF!</v>
      </c>
      <c r="X6" s="92">
        <f>+IF(H6="","",(M6*H6))</f>
        <v>1103.72</v>
      </c>
      <c r="Y6" s="92" t="e">
        <f>+IF(G6="La Mounine",(VLOOKUP(Base!J6,#REF!,5,FALSE)),(IF(G6="Brignoles",VLOOKUP(J6,#REF!,3,FALSE),(IF(G6="FOS",VLOOKUP(J6,#REF!,4,FALSE))))))</f>
        <v>#REF!</v>
      </c>
      <c r="Z6" s="92" t="e">
        <f>+(IF(H6="","",(Y6*H6)))</f>
        <v>#REF!</v>
      </c>
      <c r="AA6" s="94" t="e">
        <f>IF(Y6="","",IF(A6="RW",VLOOKUP(Y6,#REF!,3,FALSE),VLOOKUP(Y6,#REF!,2,FALSE)))</f>
        <v>#REF!</v>
      </c>
      <c r="AB6" s="92" t="e">
        <f>+IF(A6="","",(IF(A6="RW",(IF(H6&gt;32,32*AA6,(IF(H6&lt;29,29*AA6,H6*AA6)))),(IF(H6&gt;30,30*AA6,(IF(H6&lt;24,24*AA6,H6*AA6)))))))</f>
        <v>#REF!</v>
      </c>
      <c r="AC6" s="92" t="e">
        <f>(IF(A6="","0",(IF(A6="RW",VLOOKUP(#REF!,#REF!,2,FALSE),VLOOKUP(Base!#REF!,#REF!,3,FALSE)))))*S6</f>
        <v>#REF!</v>
      </c>
      <c r="AD6" s="28"/>
      <c r="AE6" s="28"/>
      <c r="AF6" s="28"/>
      <c r="AG6" s="28"/>
    </row>
    <row r="7" spans="1:33" x14ac:dyDescent="0.25">
      <c r="A7" s="131" t="s">
        <v>830</v>
      </c>
      <c r="B7" s="131" t="s">
        <v>846</v>
      </c>
      <c r="C7" s="62" t="s">
        <v>12</v>
      </c>
      <c r="D7" s="12">
        <v>42170</v>
      </c>
      <c r="E7" s="45"/>
      <c r="F7" s="45"/>
      <c r="G7" s="62" t="s">
        <v>701</v>
      </c>
      <c r="H7" s="71">
        <v>32.92</v>
      </c>
      <c r="I7" s="11"/>
      <c r="J7" s="11"/>
      <c r="K7" s="45">
        <v>83</v>
      </c>
      <c r="L7" s="71" t="str">
        <f>+IF(N7="oui",H7,"")</f>
        <v/>
      </c>
      <c r="M7" s="117">
        <v>36.5</v>
      </c>
      <c r="N7" s="62" t="s">
        <v>105</v>
      </c>
      <c r="O7" s="62" t="s">
        <v>105</v>
      </c>
      <c r="P7" s="14" t="s">
        <v>168</v>
      </c>
      <c r="Q7" s="69">
        <f>IF(D7="","",(YEAR(D7)))</f>
        <v>2015</v>
      </c>
      <c r="R7" s="68" t="str">
        <f>IF(D7="","",(TEXT(D7,"mmmm")))</f>
        <v>juin</v>
      </c>
      <c r="S7" s="94" t="e">
        <f>+IF(#REF!&gt;0.05,IF(#REF!=5,($AE$2-F7)/1000,IF(#REF!=6,($AF$2-F7)/1000,IF(#REF!="FMA",($AG$2-F7)/1000,H7))),H7)</f>
        <v>#REF!</v>
      </c>
      <c r="T7" s="68" t="str">
        <f t="shared" si="1"/>
        <v>juin</v>
      </c>
      <c r="U7" s="91">
        <f>IF(H7="",0,1)</f>
        <v>1</v>
      </c>
      <c r="V7" s="92" t="e">
        <f>IF(#REF!&gt;0,1,0)</f>
        <v>#REF!</v>
      </c>
      <c r="W7" s="92" t="e">
        <f>IF(#REF!&gt;0.02,1,0)</f>
        <v>#REF!</v>
      </c>
      <c r="X7" s="92">
        <f>+IF(H7="","",(M7*H7))</f>
        <v>1201.5800000000002</v>
      </c>
      <c r="Y7" s="92" t="e">
        <f>+IF(G7="La Mounine",(VLOOKUP(Base!J7,#REF!,5,FALSE)),(IF(G7="Brignoles",VLOOKUP(J7,#REF!,3,FALSE),(IF(G7="FOS",VLOOKUP(J7,#REF!,4,FALSE))))))</f>
        <v>#REF!</v>
      </c>
      <c r="Z7" s="92" t="e">
        <f>+(IF(H7="","",(Y7*H7)))</f>
        <v>#REF!</v>
      </c>
      <c r="AA7" s="94" t="e">
        <f>IF(Y7="","",IF(A7="RW",VLOOKUP(Y7,#REF!,3,FALSE),VLOOKUP(Y7,#REF!,2,FALSE)))</f>
        <v>#REF!</v>
      </c>
      <c r="AB7" s="92" t="e">
        <f>+IF(A7="","",(IF(A7="RW",(IF(H7&gt;32,32*AA7,(IF(H7&lt;29,29*AA7,H7*AA7)))),(IF(H7&gt;30,30*AA7,(IF(H7&lt;24,24*AA7,H7*AA7)))))))</f>
        <v>#REF!</v>
      </c>
      <c r="AC7" s="92" t="e">
        <f>(IF(A7="","0",(IF(A7="RW",VLOOKUP(#REF!,#REF!,2,FALSE),VLOOKUP(Base!#REF!,#REF!,3,FALSE)))))*S7</f>
        <v>#REF!</v>
      </c>
    </row>
    <row r="8" spans="1:33" x14ac:dyDescent="0.25">
      <c r="A8" s="131" t="s">
        <v>830</v>
      </c>
      <c r="B8" s="131" t="s">
        <v>846</v>
      </c>
      <c r="C8" s="62" t="s">
        <v>12</v>
      </c>
      <c r="D8" s="12">
        <v>42170</v>
      </c>
      <c r="E8" s="47"/>
      <c r="F8" s="47"/>
      <c r="G8" s="62" t="s">
        <v>701</v>
      </c>
      <c r="H8" s="71">
        <v>33.6</v>
      </c>
      <c r="I8" s="62"/>
      <c r="J8" s="62"/>
      <c r="K8" s="45">
        <v>83</v>
      </c>
      <c r="L8" s="71" t="str">
        <f>+IF(N8="oui",H8,"")</f>
        <v/>
      </c>
      <c r="M8" s="117">
        <v>36.5</v>
      </c>
      <c r="N8" s="62" t="s">
        <v>105</v>
      </c>
      <c r="O8" s="62" t="s">
        <v>105</v>
      </c>
      <c r="P8" s="14" t="s">
        <v>167</v>
      </c>
      <c r="Q8" s="69">
        <f>IF(D8="","",(YEAR(D8)))</f>
        <v>2015</v>
      </c>
      <c r="R8" s="68" t="str">
        <f>IF(D8="","",(TEXT(D8,"mmmm")))</f>
        <v>juin</v>
      </c>
      <c r="S8" s="94" t="e">
        <f>+IF(#REF!&gt;0.05,IF(#REF!=5,($AE$2-F8)/1000,IF(#REF!=6,($AF$2-F8)/1000,IF(#REF!="FMA",($AG$2-F8)/1000,H8))),H8)</f>
        <v>#REF!</v>
      </c>
      <c r="T8" s="68" t="str">
        <f t="shared" si="1"/>
        <v>juin</v>
      </c>
      <c r="U8" s="91">
        <f>IF(H8="",0,1)</f>
        <v>1</v>
      </c>
      <c r="V8" s="92" t="e">
        <f>IF(#REF!&gt;0,1,0)</f>
        <v>#REF!</v>
      </c>
      <c r="W8" s="92" t="e">
        <f>IF(#REF!&gt;0.02,1,0)</f>
        <v>#REF!</v>
      </c>
      <c r="X8" s="92">
        <f>+IF(H8="","",(M8*H8))</f>
        <v>1226.4000000000001</v>
      </c>
      <c r="Y8" s="92" t="e">
        <f>+IF(G8="La Mounine",(VLOOKUP(Base!J8,#REF!,5,FALSE)),(IF(G8="Brignoles",VLOOKUP(J8,#REF!,3,FALSE),(IF(G8="FOS",VLOOKUP(J8,#REF!,4,FALSE))))))</f>
        <v>#REF!</v>
      </c>
      <c r="Z8" s="92" t="e">
        <f>+(IF(H8="","",(Y8*H8)))</f>
        <v>#REF!</v>
      </c>
      <c r="AA8" s="94" t="e">
        <f>IF(Y8="","",IF(A8="RW",VLOOKUP(Y8,#REF!,3,FALSE),VLOOKUP(Y8,#REF!,2,FALSE)))</f>
        <v>#REF!</v>
      </c>
      <c r="AB8" s="92" t="e">
        <f>+IF(A8="","",(IF(A8="RW",(IF(H8&gt;32,32*AA8,(IF(H8&lt;29,29*AA8,H8*AA8)))),(IF(H8&gt;30,30*AA8,(IF(H8&lt;24,24*AA8,H8*AA8)))))))</f>
        <v>#REF!</v>
      </c>
      <c r="AC8" s="92" t="e">
        <f>(IF(A8="","0",(IF(A8="RW",VLOOKUP(#REF!,#REF!,2,FALSE),VLOOKUP(Base!#REF!,#REF!,3,FALSE)))))*S8</f>
        <v>#REF!</v>
      </c>
    </row>
    <row r="9" spans="1:33" x14ac:dyDescent="0.25">
      <c r="A9" s="131" t="s">
        <v>830</v>
      </c>
      <c r="B9" s="131" t="s">
        <v>846</v>
      </c>
      <c r="C9" s="62" t="s">
        <v>12</v>
      </c>
      <c r="D9" s="12">
        <v>42170</v>
      </c>
      <c r="E9" s="45"/>
      <c r="F9" s="45"/>
      <c r="G9" s="62" t="s">
        <v>701</v>
      </c>
      <c r="H9" s="71">
        <v>31.14</v>
      </c>
      <c r="I9" s="62"/>
      <c r="J9" s="62"/>
      <c r="K9" s="45">
        <v>83</v>
      </c>
      <c r="L9" s="71" t="str">
        <f>+IF(N9="oui",H9,"")</f>
        <v/>
      </c>
      <c r="M9" s="117">
        <v>36.5</v>
      </c>
      <c r="N9" s="62" t="s">
        <v>105</v>
      </c>
      <c r="O9" s="62" t="s">
        <v>105</v>
      </c>
      <c r="P9" s="14" t="s">
        <v>168</v>
      </c>
      <c r="Q9" s="69">
        <f>IF(D9="","",(YEAR(D9)))</f>
        <v>2015</v>
      </c>
      <c r="R9" s="68" t="str">
        <f>IF(D9="","",(TEXT(D9,"mmmm")))</f>
        <v>juin</v>
      </c>
      <c r="S9" s="94" t="e">
        <f>+IF(#REF!&gt;0.05,IF(#REF!=5,($AE$2-F9)/1000,IF(#REF!=6,($AF$2-F9)/1000,IF(#REF!="FMA",($AG$2-F9)/1000,H9))),H9)</f>
        <v>#REF!</v>
      </c>
      <c r="T9" s="68" t="str">
        <f t="shared" si="1"/>
        <v>juin</v>
      </c>
      <c r="U9" s="91">
        <f>IF(H9="",0,1)</f>
        <v>1</v>
      </c>
      <c r="V9" s="92" t="e">
        <f>IF(#REF!&gt;0,1,0)</f>
        <v>#REF!</v>
      </c>
      <c r="W9" s="92" t="e">
        <f>IF(#REF!&gt;0.02,1,0)</f>
        <v>#REF!</v>
      </c>
      <c r="X9" s="92">
        <f>+IF(H9="","",(M9*H9))</f>
        <v>1136.6100000000001</v>
      </c>
      <c r="Y9" s="92" t="e">
        <f>+IF(G9="La Mounine",(VLOOKUP(Base!J9,#REF!,5,FALSE)),(IF(G9="Brignoles",VLOOKUP(J9,#REF!,3,FALSE),(IF(G9="FOS",VLOOKUP(J9,#REF!,4,FALSE))))))</f>
        <v>#REF!</v>
      </c>
      <c r="Z9" s="92" t="e">
        <f>+(IF(H9="","",(Y9*H9)))</f>
        <v>#REF!</v>
      </c>
      <c r="AA9" s="94" t="e">
        <f>IF(Y9="","",IF(A9="RW",VLOOKUP(Y9,#REF!,3,FALSE),VLOOKUP(Y9,#REF!,2,FALSE)))</f>
        <v>#REF!</v>
      </c>
      <c r="AB9" s="92" t="e">
        <f>+IF(A9="","",(IF(A9="RW",(IF(H9&gt;32,32*AA9,(IF(H9&lt;29,29*AA9,H9*AA9)))),(IF(H9&gt;30,30*AA9,(IF(H9&lt;24,24*AA9,H9*AA9)))))))</f>
        <v>#REF!</v>
      </c>
      <c r="AC9" s="92" t="e">
        <f>(IF(A9="","0",(IF(A9="RW",VLOOKUP(#REF!,#REF!,2,FALSE),VLOOKUP(Base!#REF!,#REF!,3,FALSE)))))*S9</f>
        <v>#REF!</v>
      </c>
    </row>
    <row r="10" spans="1:33" x14ac:dyDescent="0.25">
      <c r="A10" s="131" t="s">
        <v>830</v>
      </c>
      <c r="B10" s="131" t="s">
        <v>846</v>
      </c>
      <c r="C10" s="62" t="s">
        <v>11</v>
      </c>
      <c r="D10" s="12">
        <v>42171</v>
      </c>
      <c r="E10" s="45"/>
      <c r="F10" s="45"/>
      <c r="G10" s="62" t="s">
        <v>701</v>
      </c>
      <c r="H10" s="71">
        <v>25.74</v>
      </c>
      <c r="I10" s="62"/>
      <c r="J10" s="62"/>
      <c r="K10" s="45">
        <v>83</v>
      </c>
      <c r="L10" s="71" t="str">
        <f>+IF(N10="oui",H10,"")</f>
        <v/>
      </c>
      <c r="M10" s="117">
        <v>41</v>
      </c>
      <c r="N10" s="62" t="s">
        <v>105</v>
      </c>
      <c r="O10" s="62" t="s">
        <v>105</v>
      </c>
      <c r="P10" s="14" t="s">
        <v>171</v>
      </c>
      <c r="Q10" s="69">
        <f>IF(D10="","",(YEAR(D10)))</f>
        <v>2015</v>
      </c>
      <c r="R10" s="68" t="str">
        <f>IF(D10="","",(TEXT(D10,"mmmm")))</f>
        <v>juin</v>
      </c>
      <c r="S10" s="94" t="e">
        <f>+IF(#REF!&gt;0.05,IF(#REF!=5,($AE$2-F10)/1000,IF(#REF!=6,($AF$2-F10)/1000,IF(#REF!="FMA",($AG$2-F10)/1000,H10))),H10)</f>
        <v>#REF!</v>
      </c>
      <c r="T10" s="68" t="str">
        <f t="shared" si="1"/>
        <v>juin</v>
      </c>
      <c r="U10" s="91">
        <f>IF(H10="",0,1)</f>
        <v>1</v>
      </c>
      <c r="V10" s="92" t="e">
        <f>IF(#REF!&gt;0,1,0)</f>
        <v>#REF!</v>
      </c>
      <c r="W10" s="92" t="e">
        <f>IF(#REF!&gt;0.02,1,0)</f>
        <v>#REF!</v>
      </c>
      <c r="X10" s="92">
        <f>+IF(H10="","",(M10*H10))</f>
        <v>1055.3399999999999</v>
      </c>
      <c r="Y10" s="92" t="e">
        <f>+IF(G10="La Mounine",(VLOOKUP(Base!J10,#REF!,5,FALSE)),(IF(G10="Brignoles",VLOOKUP(J10,#REF!,3,FALSE),(IF(G10="FOS",VLOOKUP(J10,#REF!,4,FALSE))))))</f>
        <v>#REF!</v>
      </c>
      <c r="Z10" s="92" t="e">
        <f>+(IF(H10="","",(Y10*H10)))</f>
        <v>#REF!</v>
      </c>
      <c r="AA10" s="94" t="e">
        <f>IF(Y10="","",IF(A10="RW",VLOOKUP(Y10,#REF!,3,FALSE),VLOOKUP(Y10,#REF!,2,FALSE)))</f>
        <v>#REF!</v>
      </c>
      <c r="AB10" s="92" t="e">
        <f>+IF(A10="","",(IF(A10="RW",(IF(H10&gt;32,32*AA10,(IF(H10&lt;29,29*AA10,H10*AA10)))),(IF(H10&gt;30,30*AA10,(IF(H10&lt;24,24*AA10,H10*AA10)))))))</f>
        <v>#REF!</v>
      </c>
      <c r="AC10" s="92" t="e">
        <f>(IF(A10="","0",(IF(A10="RW",VLOOKUP(#REF!,#REF!,2,FALSE),VLOOKUP(Base!#REF!,#REF!,3,FALSE)))))*S10</f>
        <v>#REF!</v>
      </c>
    </row>
    <row r="11" spans="1:33" x14ac:dyDescent="0.25">
      <c r="A11" s="131" t="s">
        <v>830</v>
      </c>
      <c r="B11" s="131" t="s">
        <v>846</v>
      </c>
      <c r="C11" s="62" t="s">
        <v>11</v>
      </c>
      <c r="D11" s="12">
        <v>42171</v>
      </c>
      <c r="E11" s="45"/>
      <c r="F11" s="45"/>
      <c r="G11" s="62" t="s">
        <v>701</v>
      </c>
      <c r="H11" s="71">
        <v>27.84</v>
      </c>
      <c r="I11" s="7"/>
      <c r="J11" s="62"/>
      <c r="K11" s="45">
        <v>83</v>
      </c>
      <c r="L11" s="71" t="str">
        <f>+IF(N11="oui",H11,"")</f>
        <v/>
      </c>
      <c r="M11" s="117">
        <v>41</v>
      </c>
      <c r="N11" s="62" t="s">
        <v>105</v>
      </c>
      <c r="O11" s="62" t="s">
        <v>105</v>
      </c>
      <c r="P11" s="14" t="s">
        <v>168</v>
      </c>
      <c r="Q11" s="69">
        <f>IF(D11="","",(YEAR(D11)))</f>
        <v>2015</v>
      </c>
      <c r="R11" s="68" t="str">
        <f>IF(D11="","",(TEXT(D11,"mmmm")))</f>
        <v>juin</v>
      </c>
      <c r="S11" s="94" t="e">
        <f>+IF(#REF!&gt;0.05,IF(#REF!=5,($AE$2-F11)/1000,IF(#REF!=6,($AF$2-F11)/1000,IF(#REF!="FMA",($AG$2-F11)/1000,H11))),H11)</f>
        <v>#REF!</v>
      </c>
      <c r="T11" s="68" t="str">
        <f t="shared" si="1"/>
        <v>juin</v>
      </c>
      <c r="U11" s="91">
        <f>IF(H11="",0,1)</f>
        <v>1</v>
      </c>
      <c r="V11" s="92" t="e">
        <f>IF(#REF!&gt;0,1,0)</f>
        <v>#REF!</v>
      </c>
      <c r="W11" s="92" t="e">
        <f>IF(#REF!&gt;0.02,1,0)</f>
        <v>#REF!</v>
      </c>
      <c r="X11" s="92">
        <f>+IF(H11="","",(M11*H11))</f>
        <v>1141.44</v>
      </c>
      <c r="Y11" s="92" t="e">
        <f>+IF(G11="La Mounine",(VLOOKUP(Base!J11,#REF!,5,FALSE)),(IF(G11="Brignoles",VLOOKUP(J11,#REF!,3,FALSE),(IF(G11="FOS",VLOOKUP(J11,#REF!,4,FALSE))))))</f>
        <v>#REF!</v>
      </c>
      <c r="Z11" s="92" t="e">
        <f>+(IF(H11="","",(Y11*H11)))</f>
        <v>#REF!</v>
      </c>
      <c r="AA11" s="94" t="e">
        <f>IF(Y11="","",IF(A11="RW",VLOOKUP(Y11,#REF!,3,FALSE),VLOOKUP(Y11,#REF!,2,FALSE)))</f>
        <v>#REF!</v>
      </c>
      <c r="AB11" s="92" t="e">
        <f>+IF(A11="","",(IF(A11="RW",(IF(H11&gt;32,32*AA11,(IF(H11&lt;29,29*AA11,H11*AA11)))),(IF(H11&gt;30,30*AA11,(IF(H11&lt;24,24*AA11,H11*AA11)))))))</f>
        <v>#REF!</v>
      </c>
      <c r="AC11" s="92" t="e">
        <f>(IF(A11="","0",(IF(A11="RW",VLOOKUP(#REF!,#REF!,2,FALSE),VLOOKUP(Base!#REF!,#REF!,3,FALSE)))))*S11</f>
        <v>#REF!</v>
      </c>
    </row>
    <row r="12" spans="1:33" x14ac:dyDescent="0.25">
      <c r="A12" s="131" t="s">
        <v>830</v>
      </c>
      <c r="B12" s="131" t="s">
        <v>846</v>
      </c>
      <c r="C12" s="62" t="s">
        <v>12</v>
      </c>
      <c r="D12" s="12">
        <v>42171</v>
      </c>
      <c r="E12" s="45"/>
      <c r="F12" s="45"/>
      <c r="G12" s="62" t="s">
        <v>701</v>
      </c>
      <c r="H12" s="71">
        <v>35</v>
      </c>
      <c r="I12" s="10"/>
      <c r="J12" s="62"/>
      <c r="K12" s="45">
        <v>83</v>
      </c>
      <c r="L12" s="71" t="str">
        <f>+IF(N12="oui",H12,"")</f>
        <v/>
      </c>
      <c r="M12" s="117">
        <v>46</v>
      </c>
      <c r="N12" s="62" t="s">
        <v>105</v>
      </c>
      <c r="O12" s="62" t="s">
        <v>105</v>
      </c>
      <c r="P12" s="14" t="s">
        <v>168</v>
      </c>
      <c r="Q12" s="69">
        <f>IF(D12="","",(YEAR(D12)))</f>
        <v>2015</v>
      </c>
      <c r="R12" s="68" t="str">
        <f>IF(D12="","",(TEXT(D12,"mmmm")))</f>
        <v>juin</v>
      </c>
      <c r="S12" s="94" t="e">
        <f>+IF(#REF!&gt;0.05,IF(#REF!=5,($AE$2-F12)/1000,IF(#REF!=6,($AF$2-F12)/1000,IF(#REF!="FMA",($AG$2-F12)/1000,H12))),H12)</f>
        <v>#REF!</v>
      </c>
      <c r="T12" s="68" t="str">
        <f t="shared" si="1"/>
        <v>juin</v>
      </c>
      <c r="U12" s="91">
        <f>IF(H12="",0,1)</f>
        <v>1</v>
      </c>
      <c r="V12" s="92" t="e">
        <f>IF(#REF!&gt;0,1,0)</f>
        <v>#REF!</v>
      </c>
      <c r="W12" s="92" t="e">
        <f>IF(#REF!&gt;0.02,1,0)</f>
        <v>#REF!</v>
      </c>
      <c r="X12" s="92">
        <f>+IF(H12="","",(M12*H12))</f>
        <v>1610</v>
      </c>
      <c r="Y12" s="92" t="e">
        <f>+IF(G12="La Mounine",(VLOOKUP(Base!J12,#REF!,5,FALSE)),(IF(G12="Brignoles",VLOOKUP(J12,#REF!,3,FALSE),(IF(G12="FOS",VLOOKUP(J12,#REF!,4,FALSE))))))</f>
        <v>#REF!</v>
      </c>
      <c r="Z12" s="92" t="e">
        <f>+(IF(H12="","",(Y12*H12)))</f>
        <v>#REF!</v>
      </c>
      <c r="AA12" s="94" t="e">
        <f>IF(Y12="","",IF(A12="RW",VLOOKUP(Y12,#REF!,3,FALSE),VLOOKUP(Y12,#REF!,2,FALSE)))</f>
        <v>#REF!</v>
      </c>
      <c r="AB12" s="92" t="e">
        <f>+IF(A12="","",(IF(A12="RW",(IF(H12&gt;32,32*AA12,(IF(H12&lt;29,29*AA12,H12*AA12)))),(IF(H12&gt;30,30*AA12,(IF(H12&lt;24,24*AA12,H12*AA12)))))))</f>
        <v>#REF!</v>
      </c>
      <c r="AC12" s="92" t="e">
        <f>(IF(A12="","0",(IF(A12="RW",VLOOKUP(#REF!,#REF!,2,FALSE),VLOOKUP(Base!#REF!,#REF!,3,FALSE)))))*S12</f>
        <v>#REF!</v>
      </c>
    </row>
    <row r="13" spans="1:33" x14ac:dyDescent="0.25">
      <c r="A13" s="131" t="s">
        <v>830</v>
      </c>
      <c r="B13" s="131" t="s">
        <v>846</v>
      </c>
      <c r="C13" s="62" t="s">
        <v>12</v>
      </c>
      <c r="D13" s="12">
        <v>42171</v>
      </c>
      <c r="E13" s="45"/>
      <c r="F13" s="45"/>
      <c r="G13" s="62" t="s">
        <v>701</v>
      </c>
      <c r="H13" s="71">
        <v>39.659999999999997</v>
      </c>
      <c r="I13" s="11"/>
      <c r="J13" s="11"/>
      <c r="K13" s="45">
        <v>83</v>
      </c>
      <c r="L13" s="71">
        <f>+IF(N13="oui",H13,"")</f>
        <v>39.659999999999997</v>
      </c>
      <c r="M13" s="117">
        <v>40</v>
      </c>
      <c r="N13" s="62" t="s">
        <v>106</v>
      </c>
      <c r="O13" s="62" t="s">
        <v>105</v>
      </c>
      <c r="P13" s="14" t="s">
        <v>167</v>
      </c>
      <c r="Q13" s="69">
        <f>IF(D13="","",(YEAR(D13)))</f>
        <v>2015</v>
      </c>
      <c r="R13" s="68" t="str">
        <f>IF(D13="","",(TEXT(D13,"mmmm")))</f>
        <v>juin</v>
      </c>
      <c r="S13" s="94" t="e">
        <f>+IF(#REF!&gt;0.05,IF(#REF!=5,($AE$2-F13)/1000,IF(#REF!=6,($AF$2-F13)/1000,IF(#REF!="FMA",($AG$2-F13)/1000,H13))),H13)</f>
        <v>#REF!</v>
      </c>
      <c r="T13" s="68" t="str">
        <f t="shared" si="1"/>
        <v>juin</v>
      </c>
      <c r="U13" s="91">
        <f>IF(H13="",0,1)</f>
        <v>1</v>
      </c>
      <c r="V13" s="92" t="e">
        <f>IF(#REF!&gt;0,1,0)</f>
        <v>#REF!</v>
      </c>
      <c r="W13" s="92" t="e">
        <f>IF(#REF!&gt;0.02,1,0)</f>
        <v>#REF!</v>
      </c>
      <c r="X13" s="92">
        <f>+IF(H13="","",(M13*H13))</f>
        <v>1586.3999999999999</v>
      </c>
      <c r="Y13" s="92" t="e">
        <f>+IF(G13="La Mounine",(VLOOKUP(Base!J13,#REF!,5,FALSE)),(IF(G13="Brignoles",VLOOKUP(J13,#REF!,3,FALSE),(IF(G13="FOS",VLOOKUP(J13,#REF!,4,FALSE))))))</f>
        <v>#REF!</v>
      </c>
      <c r="Z13" s="92" t="e">
        <f>+(IF(H13="","",(Y13*H13)))</f>
        <v>#REF!</v>
      </c>
      <c r="AA13" s="94" t="e">
        <f>IF(Y13="","",IF(A13="RW",VLOOKUP(Y13,#REF!,3,FALSE),VLOOKUP(Y13,#REF!,2,FALSE)))</f>
        <v>#REF!</v>
      </c>
      <c r="AB13" s="92" t="e">
        <f>+IF(A13="","",(IF(A13="RW",(IF(H13&gt;32,32*AA13,(IF(H13&lt;29,29*AA13,H13*AA13)))),(IF(H13&gt;30,30*AA13,(IF(H13&lt;24,24*AA13,H13*AA13)))))))</f>
        <v>#REF!</v>
      </c>
      <c r="AC13" s="92" t="e">
        <f>(IF(A13="","0",(IF(A13="RW",VLOOKUP(#REF!,#REF!,2,FALSE),VLOOKUP(Base!#REF!,#REF!,3,FALSE)))))*S13</f>
        <v>#REF!</v>
      </c>
    </row>
    <row r="14" spans="1:33" x14ac:dyDescent="0.25">
      <c r="A14" s="131" t="s">
        <v>830</v>
      </c>
      <c r="B14" s="131" t="s">
        <v>846</v>
      </c>
      <c r="C14" s="62" t="s">
        <v>12</v>
      </c>
      <c r="D14" s="12">
        <v>42171</v>
      </c>
      <c r="E14" s="45"/>
      <c r="F14" s="45"/>
      <c r="G14" s="62" t="s">
        <v>701</v>
      </c>
      <c r="H14" s="71">
        <v>35.4</v>
      </c>
      <c r="I14" s="11"/>
      <c r="J14" s="11"/>
      <c r="K14" s="45">
        <v>83</v>
      </c>
      <c r="L14" s="71">
        <f>+IF(N14="oui",H14,"")</f>
        <v>35.4</v>
      </c>
      <c r="M14" s="117">
        <v>40</v>
      </c>
      <c r="N14" s="62" t="s">
        <v>106</v>
      </c>
      <c r="O14" s="62" t="s">
        <v>105</v>
      </c>
      <c r="P14" s="14" t="s">
        <v>167</v>
      </c>
      <c r="Q14" s="69">
        <f>IF(D14="","",(YEAR(D14)))</f>
        <v>2015</v>
      </c>
      <c r="R14" s="68" t="str">
        <f>IF(D14="","",(TEXT(D14,"mmmm")))</f>
        <v>juin</v>
      </c>
      <c r="S14" s="94" t="e">
        <f>+IF(#REF!&gt;0.05,IF(#REF!=5,($AE$2-F14)/1000,IF(#REF!=6,($AF$2-F14)/1000,IF(#REF!="FMA",($AG$2-F14)/1000,H14))),H14)</f>
        <v>#REF!</v>
      </c>
      <c r="T14" s="68" t="str">
        <f t="shared" si="1"/>
        <v>juin</v>
      </c>
      <c r="U14" s="91">
        <f>IF(H14="",0,1)</f>
        <v>1</v>
      </c>
      <c r="V14" s="92" t="e">
        <f>IF(#REF!&gt;0,1,0)</f>
        <v>#REF!</v>
      </c>
      <c r="W14" s="92" t="e">
        <f>IF(#REF!&gt;0.02,1,0)</f>
        <v>#REF!</v>
      </c>
      <c r="X14" s="92">
        <f>+IF(H14="","",(M14*H14))</f>
        <v>1416</v>
      </c>
      <c r="Y14" s="92" t="e">
        <f>+IF(G14="La Mounine",(VLOOKUP(Base!J14,#REF!,5,FALSE)),(IF(G14="Brignoles",VLOOKUP(J14,#REF!,3,FALSE),(IF(G14="FOS",VLOOKUP(J14,#REF!,4,FALSE))))))</f>
        <v>#REF!</v>
      </c>
      <c r="Z14" s="92" t="e">
        <f>+(IF(H14="","",(Y14*H14)))</f>
        <v>#REF!</v>
      </c>
      <c r="AA14" s="94" t="e">
        <f>IF(Y14="","",IF(A14="RW",VLOOKUP(Y14,#REF!,3,FALSE),VLOOKUP(Y14,#REF!,2,FALSE)))</f>
        <v>#REF!</v>
      </c>
      <c r="AB14" s="92" t="e">
        <f>+IF(A14="","",(IF(A14="RW",(IF(H14&gt;32,32*AA14,(IF(H14&lt;29,29*AA14,H14*AA14)))),(IF(H14&gt;30,30*AA14,(IF(H14&lt;24,24*AA14,H14*AA14)))))))</f>
        <v>#REF!</v>
      </c>
      <c r="AC14" s="92" t="e">
        <f>(IF(A14="","0",(IF(A14="RW",VLOOKUP(#REF!,#REF!,2,FALSE),VLOOKUP(Base!#REF!,#REF!,3,FALSE)))))*S14</f>
        <v>#REF!</v>
      </c>
    </row>
    <row r="15" spans="1:33" x14ac:dyDescent="0.25">
      <c r="A15" s="131" t="s">
        <v>830</v>
      </c>
      <c r="B15" s="131" t="s">
        <v>846</v>
      </c>
      <c r="C15" s="62" t="s">
        <v>11</v>
      </c>
      <c r="D15" s="12">
        <v>42172</v>
      </c>
      <c r="E15" s="45"/>
      <c r="F15" s="45"/>
      <c r="G15" s="62" t="s">
        <v>701</v>
      </c>
      <c r="H15" s="71">
        <v>29.84</v>
      </c>
      <c r="I15" s="62"/>
      <c r="J15" s="62"/>
      <c r="K15" s="45">
        <v>83</v>
      </c>
      <c r="L15" s="71" t="str">
        <f>+IF(N15="oui",H15,"")</f>
        <v/>
      </c>
      <c r="M15" s="117">
        <v>41</v>
      </c>
      <c r="N15" s="62" t="s">
        <v>105</v>
      </c>
      <c r="O15" s="62" t="s">
        <v>105</v>
      </c>
      <c r="P15" s="14" t="s">
        <v>167</v>
      </c>
      <c r="Q15" s="69">
        <f>IF(D15="","",(YEAR(D15)))</f>
        <v>2015</v>
      </c>
      <c r="R15" s="68" t="str">
        <f>IF(D15="","",(TEXT(D15,"mmmm")))</f>
        <v>juin</v>
      </c>
      <c r="S15" s="94" t="e">
        <f>+IF(#REF!&gt;0.05,IF(#REF!=5,($AE$2-F15)/1000,IF(#REF!=6,($AF$2-F15)/1000,IF(#REF!="FMA",($AG$2-F15)/1000,H15))),H15)</f>
        <v>#REF!</v>
      </c>
      <c r="T15" s="68" t="str">
        <f t="shared" si="1"/>
        <v>juin</v>
      </c>
      <c r="U15" s="91">
        <f>IF(H15="",0,1)</f>
        <v>1</v>
      </c>
      <c r="V15" s="92" t="e">
        <f>IF(#REF!&gt;0,1,0)</f>
        <v>#REF!</v>
      </c>
      <c r="W15" s="92" t="e">
        <f>IF(#REF!&gt;0.02,1,0)</f>
        <v>#REF!</v>
      </c>
      <c r="X15" s="92">
        <f>+IF(H15="","",(M15*H15))</f>
        <v>1223.44</v>
      </c>
      <c r="Y15" s="92" t="e">
        <f>+IF(G15="La Mounine",(VLOOKUP(Base!J15,#REF!,5,FALSE)),(IF(G15="Brignoles",VLOOKUP(J15,#REF!,3,FALSE),(IF(G15="FOS",VLOOKUP(J15,#REF!,4,FALSE))))))</f>
        <v>#REF!</v>
      </c>
      <c r="Z15" s="92" t="e">
        <f>+(IF(H15="","",(Y15*H15)))</f>
        <v>#REF!</v>
      </c>
      <c r="AA15" s="94" t="e">
        <f>IF(Y15="","",IF(A15="RW",VLOOKUP(Y15,#REF!,3,FALSE),VLOOKUP(Y15,#REF!,2,FALSE)))</f>
        <v>#REF!</v>
      </c>
      <c r="AB15" s="92" t="e">
        <f>+IF(A15="","",(IF(A15="RW",(IF(H15&gt;32,32*AA15,(IF(H15&lt;29,29*AA15,H15*AA15)))),(IF(H15&gt;30,30*AA15,(IF(H15&lt;24,24*AA15,H15*AA15)))))))</f>
        <v>#REF!</v>
      </c>
      <c r="AC15" s="92" t="e">
        <f>(IF(A15="","0",(IF(A15="RW",VLOOKUP(#REF!,#REF!,2,FALSE),VLOOKUP(Base!#REF!,#REF!,3,FALSE)))))*S15</f>
        <v>#REF!</v>
      </c>
    </row>
    <row r="16" spans="1:33" x14ac:dyDescent="0.25">
      <c r="A16" s="131" t="s">
        <v>830</v>
      </c>
      <c r="B16" s="131" t="s">
        <v>846</v>
      </c>
      <c r="C16" s="62" t="s">
        <v>11</v>
      </c>
      <c r="D16" s="12">
        <v>42172</v>
      </c>
      <c r="E16" s="45"/>
      <c r="F16" s="45"/>
      <c r="G16" s="62" t="s">
        <v>701</v>
      </c>
      <c r="H16" s="71">
        <v>27.26</v>
      </c>
      <c r="I16" s="62"/>
      <c r="J16" s="62"/>
      <c r="K16" s="45">
        <v>83</v>
      </c>
      <c r="L16" s="71" t="str">
        <f>+IF(N16="oui",H16,"")</f>
        <v/>
      </c>
      <c r="M16" s="117">
        <v>41</v>
      </c>
      <c r="N16" s="62" t="s">
        <v>105</v>
      </c>
      <c r="O16" s="62" t="s">
        <v>105</v>
      </c>
      <c r="P16" s="14" t="s">
        <v>169</v>
      </c>
      <c r="Q16" s="69">
        <f>IF(D16="","",(YEAR(D16)))</f>
        <v>2015</v>
      </c>
      <c r="R16" s="68" t="str">
        <f>IF(D16="","",(TEXT(D16,"mmmm")))</f>
        <v>juin</v>
      </c>
      <c r="S16" s="94" t="e">
        <f>+IF(#REF!&gt;0.05,IF(#REF!=5,($AE$2-F16)/1000,IF(#REF!=6,($AF$2-F16)/1000,IF(#REF!="FMA",($AG$2-F16)/1000,H16))),H16)</f>
        <v>#REF!</v>
      </c>
      <c r="T16" s="68" t="str">
        <f t="shared" si="1"/>
        <v>juin</v>
      </c>
      <c r="U16" s="91">
        <f>IF(H16="",0,1)</f>
        <v>1</v>
      </c>
      <c r="V16" s="92" t="e">
        <f>IF(#REF!&gt;0,1,0)</f>
        <v>#REF!</v>
      </c>
      <c r="W16" s="92" t="e">
        <f>IF(#REF!&gt;0.02,1,0)</f>
        <v>#REF!</v>
      </c>
      <c r="X16" s="92">
        <f>+IF(H16="","",(M16*H16))</f>
        <v>1117.6600000000001</v>
      </c>
      <c r="Y16" s="92" t="e">
        <f>+IF(G16="La Mounine",(VLOOKUP(Base!J16,#REF!,5,FALSE)),(IF(G16="Brignoles",VLOOKUP(J16,#REF!,3,FALSE),(IF(G16="FOS",VLOOKUP(J16,#REF!,4,FALSE))))))</f>
        <v>#REF!</v>
      </c>
      <c r="Z16" s="92" t="e">
        <f>+(IF(H16="","",(Y16*H16)))</f>
        <v>#REF!</v>
      </c>
      <c r="AA16" s="94" t="e">
        <f>IF(Y16="","",IF(A16="RW",VLOOKUP(Y16,#REF!,3,FALSE),VLOOKUP(Y16,#REF!,2,FALSE)))</f>
        <v>#REF!</v>
      </c>
      <c r="AB16" s="92" t="e">
        <f>+IF(A16="","",(IF(A16="RW",(IF(H16&gt;32,32*AA16,(IF(H16&lt;29,29*AA16,H16*AA16)))),(IF(H16&gt;30,30*AA16,(IF(H16&lt;24,24*AA16,H16*AA16)))))))</f>
        <v>#REF!</v>
      </c>
      <c r="AC16" s="92" t="e">
        <f>(IF(A16="","0",(IF(A16="RW",VLOOKUP(#REF!,#REF!,2,FALSE),VLOOKUP(Base!#REF!,#REF!,3,FALSE)))))*S16</f>
        <v>#REF!</v>
      </c>
    </row>
    <row r="17" spans="1:29" x14ac:dyDescent="0.25">
      <c r="A17" s="131" t="s">
        <v>830</v>
      </c>
      <c r="B17" s="131" t="s">
        <v>846</v>
      </c>
      <c r="C17" s="62" t="s">
        <v>11</v>
      </c>
      <c r="D17" s="12">
        <v>42172</v>
      </c>
      <c r="E17" s="45"/>
      <c r="F17" s="45"/>
      <c r="G17" s="62" t="s">
        <v>701</v>
      </c>
      <c r="H17" s="71">
        <v>25.34</v>
      </c>
      <c r="I17" s="62"/>
      <c r="J17" s="62"/>
      <c r="K17" s="45">
        <v>83</v>
      </c>
      <c r="L17" s="71" t="str">
        <f>+IF(N17="oui",H17,"")</f>
        <v/>
      </c>
      <c r="M17" s="117">
        <v>41</v>
      </c>
      <c r="N17" s="62" t="s">
        <v>105</v>
      </c>
      <c r="O17" s="62" t="s">
        <v>105</v>
      </c>
      <c r="P17" s="14" t="s">
        <v>170</v>
      </c>
      <c r="Q17" s="69">
        <f>IF(D17="","",(YEAR(D17)))</f>
        <v>2015</v>
      </c>
      <c r="R17" s="68" t="str">
        <f>IF(D17="","",(TEXT(D17,"mmmm")))</f>
        <v>juin</v>
      </c>
      <c r="S17" s="94" t="e">
        <f>+IF(#REF!&gt;0.05,IF(#REF!=5,($AE$2-F17)/1000,IF(#REF!=6,($AF$2-F17)/1000,IF(#REF!="FMA",($AG$2-F17)/1000,H17))),H17)</f>
        <v>#REF!</v>
      </c>
      <c r="T17" s="68" t="str">
        <f t="shared" si="1"/>
        <v>juin</v>
      </c>
      <c r="U17" s="91">
        <f>IF(H17="",0,1)</f>
        <v>1</v>
      </c>
      <c r="V17" s="92" t="e">
        <f>IF(#REF!&gt;0,1,0)</f>
        <v>#REF!</v>
      </c>
      <c r="W17" s="92" t="e">
        <f>IF(#REF!&gt;0.02,1,0)</f>
        <v>#REF!</v>
      </c>
      <c r="X17" s="92">
        <f>+IF(H17="","",(M17*H17))</f>
        <v>1038.94</v>
      </c>
      <c r="Y17" s="92" t="e">
        <f>+IF(G17="La Mounine",(VLOOKUP(Base!J17,#REF!,5,FALSE)),(IF(G17="Brignoles",VLOOKUP(J17,#REF!,3,FALSE),(IF(G17="FOS",VLOOKUP(J17,#REF!,4,FALSE))))))</f>
        <v>#REF!</v>
      </c>
      <c r="Z17" s="92" t="e">
        <f>+(IF(H17="","",(Y17*H17)))</f>
        <v>#REF!</v>
      </c>
      <c r="AA17" s="94" t="e">
        <f>IF(Y17="","",IF(A17="RW",VLOOKUP(Y17,#REF!,3,FALSE),VLOOKUP(Y17,#REF!,2,FALSE)))</f>
        <v>#REF!</v>
      </c>
      <c r="AB17" s="92" t="e">
        <f>+IF(A17="","",(IF(A17="RW",(IF(H17&gt;32,32*AA17,(IF(H17&lt;29,29*AA17,H17*AA17)))),(IF(H17&gt;30,30*AA17,(IF(H17&lt;24,24*AA17,H17*AA17)))))))</f>
        <v>#REF!</v>
      </c>
      <c r="AC17" s="92" t="e">
        <f>(IF(A17="","0",(IF(A17="RW",VLOOKUP(#REF!,#REF!,2,FALSE),VLOOKUP(Base!#REF!,#REF!,3,FALSE)))))*S17</f>
        <v>#REF!</v>
      </c>
    </row>
    <row r="18" spans="1:29" x14ac:dyDescent="0.25">
      <c r="A18" s="131" t="s">
        <v>830</v>
      </c>
      <c r="B18" s="131" t="s">
        <v>846</v>
      </c>
      <c r="C18" s="62" t="s">
        <v>12</v>
      </c>
      <c r="D18" s="12">
        <v>42172</v>
      </c>
      <c r="E18" s="45"/>
      <c r="F18" s="45"/>
      <c r="G18" s="62" t="s">
        <v>701</v>
      </c>
      <c r="H18" s="71">
        <v>37.979999999999997</v>
      </c>
      <c r="I18" s="62"/>
      <c r="J18" s="62"/>
      <c r="K18" s="45">
        <v>83</v>
      </c>
      <c r="L18" s="71" t="str">
        <f>+IF(N18="oui",H18,"")</f>
        <v/>
      </c>
      <c r="M18" s="117">
        <v>46</v>
      </c>
      <c r="N18" s="62" t="s">
        <v>105</v>
      </c>
      <c r="O18" s="62" t="s">
        <v>105</v>
      </c>
      <c r="P18" s="14" t="s">
        <v>171</v>
      </c>
      <c r="Q18" s="69">
        <f>IF(D18="","",(YEAR(D18)))</f>
        <v>2015</v>
      </c>
      <c r="R18" s="68" t="str">
        <f>IF(D18="","",(TEXT(D18,"mmmm")))</f>
        <v>juin</v>
      </c>
      <c r="S18" s="94" t="e">
        <f>+IF(#REF!&gt;0.05,IF(#REF!=5,($AE$2-F18)/1000,IF(#REF!=6,($AF$2-F18)/1000,IF(#REF!="FMA",($AG$2-F18)/1000,H18))),H18)</f>
        <v>#REF!</v>
      </c>
      <c r="T18" s="68" t="str">
        <f t="shared" si="1"/>
        <v>juin</v>
      </c>
      <c r="U18" s="91">
        <f>IF(H18="",0,1)</f>
        <v>1</v>
      </c>
      <c r="V18" s="92" t="e">
        <f>IF(#REF!&gt;0,1,0)</f>
        <v>#REF!</v>
      </c>
      <c r="W18" s="92" t="e">
        <f>IF(#REF!&gt;0.02,1,0)</f>
        <v>#REF!</v>
      </c>
      <c r="X18" s="92">
        <f>+IF(H18="","",(M18*H18))</f>
        <v>1747.08</v>
      </c>
      <c r="Y18" s="92" t="e">
        <f>+IF(G18="La Mounine",(VLOOKUP(Base!J18,#REF!,5,FALSE)),(IF(G18="Brignoles",VLOOKUP(J18,#REF!,3,FALSE),(IF(G18="FOS",VLOOKUP(J18,#REF!,4,FALSE))))))</f>
        <v>#REF!</v>
      </c>
      <c r="Z18" s="92" t="e">
        <f>+(IF(H18="","",(Y18*H18)))</f>
        <v>#REF!</v>
      </c>
      <c r="AA18" s="94" t="e">
        <f>IF(Y18="","",IF(A18="RW",VLOOKUP(Y18,#REF!,3,FALSE),VLOOKUP(Y18,#REF!,2,FALSE)))</f>
        <v>#REF!</v>
      </c>
      <c r="AB18" s="92" t="e">
        <f>+IF(A18="","",(IF(A18="RW",(IF(H18&gt;32,32*AA18,(IF(H18&lt;29,29*AA18,H18*AA18)))),(IF(H18&gt;30,30*AA18,(IF(H18&lt;24,24*AA18,H18*AA18)))))))</f>
        <v>#REF!</v>
      </c>
      <c r="AC18" s="92" t="e">
        <f>(IF(A18="","0",(IF(A18="RW",VLOOKUP(#REF!,#REF!,2,FALSE),VLOOKUP(Base!#REF!,#REF!,3,FALSE)))))*S18</f>
        <v>#REF!</v>
      </c>
    </row>
    <row r="19" spans="1:29" x14ac:dyDescent="0.25">
      <c r="A19" s="131" t="s">
        <v>830</v>
      </c>
      <c r="B19" s="131" t="s">
        <v>846</v>
      </c>
      <c r="C19" s="62" t="s">
        <v>12</v>
      </c>
      <c r="D19" s="12">
        <v>42173</v>
      </c>
      <c r="E19" s="45"/>
      <c r="F19" s="45"/>
      <c r="G19" s="62" t="s">
        <v>701</v>
      </c>
      <c r="H19" s="71">
        <v>25.2</v>
      </c>
      <c r="I19" s="62"/>
      <c r="J19" s="62"/>
      <c r="K19" s="45">
        <v>13</v>
      </c>
      <c r="L19" s="71">
        <f>+IF(N19="oui",H19,"")</f>
        <v>25.2</v>
      </c>
      <c r="M19" s="117">
        <v>37.700000000000003</v>
      </c>
      <c r="N19" s="62" t="s">
        <v>106</v>
      </c>
      <c r="O19" s="62" t="s">
        <v>105</v>
      </c>
      <c r="P19" s="14" t="s">
        <v>173</v>
      </c>
      <c r="Q19" s="69">
        <f>IF(D19="","",(YEAR(D19)))</f>
        <v>2015</v>
      </c>
      <c r="R19" s="68" t="str">
        <f>IF(D19="","",(TEXT(D19,"mmmm")))</f>
        <v>juin</v>
      </c>
      <c r="S19" s="94" t="e">
        <f>+IF(#REF!&gt;0.05,IF(#REF!=5,($AE$2-F19)/1000,IF(#REF!=6,($AF$2-F19)/1000,IF(#REF!="FMA",($AG$2-F19)/1000,H19))),H19)</f>
        <v>#REF!</v>
      </c>
      <c r="T19" s="68" t="str">
        <f t="shared" si="1"/>
        <v>juin</v>
      </c>
      <c r="U19" s="91">
        <f>IF(H19="",0,1)</f>
        <v>1</v>
      </c>
      <c r="V19" s="92" t="e">
        <f>IF(#REF!&gt;0,1,0)</f>
        <v>#REF!</v>
      </c>
      <c r="W19" s="92" t="e">
        <f>IF(#REF!&gt;0.02,1,0)</f>
        <v>#REF!</v>
      </c>
      <c r="X19" s="92">
        <f>+IF(H19="","",(M19*H19))</f>
        <v>950.04000000000008</v>
      </c>
      <c r="Y19" s="92" t="e">
        <f>+IF(G19="La Mounine",(VLOOKUP(Base!J19,#REF!,5,FALSE)),(IF(G19="Brignoles",VLOOKUP(J19,#REF!,3,FALSE),(IF(G19="FOS",VLOOKUP(J19,#REF!,4,FALSE))))))</f>
        <v>#REF!</v>
      </c>
      <c r="Z19" s="92" t="e">
        <f>+(IF(H19="","",(Y19*H19)))</f>
        <v>#REF!</v>
      </c>
      <c r="AA19" s="94" t="e">
        <f>IF(Y19="","",IF(A19="RW",VLOOKUP(Y19,#REF!,3,FALSE),VLOOKUP(Y19,#REF!,2,FALSE)))</f>
        <v>#REF!</v>
      </c>
      <c r="AB19" s="92" t="e">
        <f>+IF(A19="","",(IF(A19="RW",(IF(H19&gt;32,32*AA19,(IF(H19&lt;29,29*AA19,H19*AA19)))),(IF(H19&gt;30,30*AA19,(IF(H19&lt;24,24*AA19,H19*AA19)))))))</f>
        <v>#REF!</v>
      </c>
      <c r="AC19" s="92" t="e">
        <f>(IF(A19="","0",(IF(A19="RW",VLOOKUP(#REF!,#REF!,2,FALSE),VLOOKUP(Base!#REF!,#REF!,3,FALSE)))))*S19</f>
        <v>#REF!</v>
      </c>
    </row>
    <row r="20" spans="1:29" x14ac:dyDescent="0.25">
      <c r="A20" s="131" t="s">
        <v>830</v>
      </c>
      <c r="B20" s="131" t="s">
        <v>846</v>
      </c>
      <c r="C20" s="11" t="s">
        <v>11</v>
      </c>
      <c r="D20" s="12">
        <v>42173</v>
      </c>
      <c r="E20" s="45"/>
      <c r="F20" s="45"/>
      <c r="G20" s="62" t="s">
        <v>701</v>
      </c>
      <c r="H20" s="71">
        <v>24.42</v>
      </c>
      <c r="I20" s="62"/>
      <c r="J20" s="11"/>
      <c r="K20" s="45">
        <v>83</v>
      </c>
      <c r="L20" s="71" t="str">
        <f>+IF(N20="oui",H20,"")</f>
        <v/>
      </c>
      <c r="M20" s="117">
        <v>41</v>
      </c>
      <c r="N20" s="62" t="s">
        <v>105</v>
      </c>
      <c r="O20" s="62" t="s">
        <v>105</v>
      </c>
      <c r="P20" s="14" t="s">
        <v>168</v>
      </c>
      <c r="Q20" s="69">
        <f>IF(D20="","",(YEAR(D20)))</f>
        <v>2015</v>
      </c>
      <c r="R20" s="68" t="str">
        <f>IF(D20="","",(TEXT(D20,"mmmm")))</f>
        <v>juin</v>
      </c>
      <c r="S20" s="94" t="e">
        <f>+IF(#REF!&gt;0.05,IF(#REF!=5,($AE$2-F20)/1000,IF(#REF!=6,($AF$2-F20)/1000,IF(#REF!="FMA",($AG$2-F20)/1000,H20))),H20)</f>
        <v>#REF!</v>
      </c>
      <c r="T20" s="68" t="str">
        <f t="shared" si="1"/>
        <v>juin</v>
      </c>
      <c r="U20" s="91">
        <f>IF(H20="",0,1)</f>
        <v>1</v>
      </c>
      <c r="V20" s="92" t="e">
        <f>IF(#REF!&gt;0,1,0)</f>
        <v>#REF!</v>
      </c>
      <c r="W20" s="92" t="e">
        <f>IF(#REF!&gt;0.02,1,0)</f>
        <v>#REF!</v>
      </c>
      <c r="X20" s="92">
        <f>+IF(H20="","",(M20*H20))</f>
        <v>1001.22</v>
      </c>
      <c r="Y20" s="92" t="e">
        <f>+IF(G20="La Mounine",(VLOOKUP(Base!J20,#REF!,5,FALSE)),(IF(G20="Brignoles",VLOOKUP(J20,#REF!,3,FALSE),(IF(G20="FOS",VLOOKUP(J20,#REF!,4,FALSE))))))</f>
        <v>#REF!</v>
      </c>
      <c r="Z20" s="92" t="e">
        <f>+(IF(H20="","",(Y20*H20)))</f>
        <v>#REF!</v>
      </c>
      <c r="AA20" s="94" t="e">
        <f>IF(Y20="","",IF(A20="RW",VLOOKUP(Y20,#REF!,3,FALSE),VLOOKUP(Y20,#REF!,2,FALSE)))</f>
        <v>#REF!</v>
      </c>
      <c r="AB20" s="92" t="e">
        <f>+IF(A20="","",(IF(A20="RW",(IF(H20&gt;32,32*AA20,(IF(H20&lt;29,29*AA20,H20*AA20)))),(IF(H20&gt;30,30*AA20,(IF(H20&lt;24,24*AA20,H20*AA20)))))))</f>
        <v>#REF!</v>
      </c>
      <c r="AC20" s="92" t="e">
        <f>(IF(A20="","0",(IF(A20="RW",VLOOKUP(#REF!,#REF!,2,FALSE),VLOOKUP(Base!#REF!,#REF!,3,FALSE)))))*S20</f>
        <v>#REF!</v>
      </c>
    </row>
    <row r="21" spans="1:29" x14ac:dyDescent="0.25">
      <c r="A21" s="131" t="s">
        <v>830</v>
      </c>
      <c r="B21" s="131" t="s">
        <v>846</v>
      </c>
      <c r="C21" s="62" t="s">
        <v>12</v>
      </c>
      <c r="D21" s="12">
        <v>42173</v>
      </c>
      <c r="E21" s="47"/>
      <c r="F21" s="47"/>
      <c r="G21" s="62" t="s">
        <v>701</v>
      </c>
      <c r="H21" s="71">
        <v>30.88</v>
      </c>
      <c r="I21" s="62"/>
      <c r="J21" s="62"/>
      <c r="K21" s="45">
        <v>83</v>
      </c>
      <c r="L21" s="71" t="str">
        <f>+IF(N21="oui",H21,"")</f>
        <v/>
      </c>
      <c r="M21" s="117">
        <v>36.5</v>
      </c>
      <c r="N21" s="62" t="s">
        <v>105</v>
      </c>
      <c r="O21" s="62" t="s">
        <v>105</v>
      </c>
      <c r="P21" s="14" t="s">
        <v>167</v>
      </c>
      <c r="Q21" s="69">
        <f>IF(D21="","",(YEAR(D21)))</f>
        <v>2015</v>
      </c>
      <c r="R21" s="68" t="str">
        <f>IF(D21="","",(TEXT(D21,"mmmm")))</f>
        <v>juin</v>
      </c>
      <c r="S21" s="94" t="e">
        <f>+IF(#REF!&gt;0.05,IF(#REF!=5,($AE$2-F21)/1000,IF(#REF!=6,($AF$2-F21)/1000,IF(#REF!="FMA",($AG$2-F21)/1000,H21))),H21)</f>
        <v>#REF!</v>
      </c>
      <c r="T21" s="68" t="str">
        <f t="shared" si="1"/>
        <v>juin</v>
      </c>
      <c r="U21" s="91">
        <f>IF(H21="",0,1)</f>
        <v>1</v>
      </c>
      <c r="V21" s="92" t="e">
        <f>IF(#REF!&gt;0,1,0)</f>
        <v>#REF!</v>
      </c>
      <c r="W21" s="92" t="e">
        <f>IF(#REF!&gt;0.02,1,0)</f>
        <v>#REF!</v>
      </c>
      <c r="X21" s="92">
        <f>+IF(H21="","",(M21*H21))</f>
        <v>1127.1199999999999</v>
      </c>
      <c r="Y21" s="92" t="e">
        <f>+IF(G21="La Mounine",(VLOOKUP(Base!J21,#REF!,5,FALSE)),(IF(G21="Brignoles",VLOOKUP(J21,#REF!,3,FALSE),(IF(G21="FOS",VLOOKUP(J21,#REF!,4,FALSE))))))</f>
        <v>#REF!</v>
      </c>
      <c r="Z21" s="92" t="e">
        <f>+(IF(H21="","",(Y21*H21)))</f>
        <v>#REF!</v>
      </c>
      <c r="AA21" s="94" t="e">
        <f>IF(Y21="","",IF(A21="RW",VLOOKUP(Y21,#REF!,3,FALSE),VLOOKUP(Y21,#REF!,2,FALSE)))</f>
        <v>#REF!</v>
      </c>
      <c r="AB21" s="92" t="e">
        <f>+IF(A21="","",(IF(A21="RW",(IF(H21&gt;32,32*AA21,(IF(H21&lt;29,29*AA21,H21*AA21)))),(IF(H21&gt;30,30*AA21,(IF(H21&lt;24,24*AA21,H21*AA21)))))))</f>
        <v>#REF!</v>
      </c>
      <c r="AC21" s="92" t="e">
        <f>(IF(A21="","0",(IF(A21="RW",VLOOKUP(#REF!,#REF!,2,FALSE),VLOOKUP(Base!#REF!,#REF!,3,FALSE)))))*S21</f>
        <v>#REF!</v>
      </c>
    </row>
    <row r="22" spans="1:29" x14ac:dyDescent="0.25">
      <c r="A22" s="131" t="s">
        <v>830</v>
      </c>
      <c r="B22" s="131" t="s">
        <v>846</v>
      </c>
      <c r="C22" s="62" t="s">
        <v>12</v>
      </c>
      <c r="D22" s="12">
        <v>42173</v>
      </c>
      <c r="E22" s="45"/>
      <c r="F22" s="45"/>
      <c r="G22" s="62" t="s">
        <v>701</v>
      </c>
      <c r="H22" s="71">
        <v>37.979999999999997</v>
      </c>
      <c r="I22" s="62"/>
      <c r="J22" s="62"/>
      <c r="K22" s="45">
        <v>83</v>
      </c>
      <c r="L22" s="71">
        <f>+IF(N22="oui",H22,"")</f>
        <v>37.979999999999997</v>
      </c>
      <c r="M22" s="117">
        <v>40</v>
      </c>
      <c r="N22" s="62" t="s">
        <v>106</v>
      </c>
      <c r="O22" s="62" t="s">
        <v>105</v>
      </c>
      <c r="P22" s="14" t="s">
        <v>172</v>
      </c>
      <c r="Q22" s="69">
        <f>IF(D22="","",(YEAR(D22)))</f>
        <v>2015</v>
      </c>
      <c r="R22" s="68" t="str">
        <f>IF(D22="","",(TEXT(D22,"mmmm")))</f>
        <v>juin</v>
      </c>
      <c r="S22" s="94" t="e">
        <f>+IF(#REF!&gt;0.05,IF(#REF!=5,($AE$2-F22)/1000,IF(#REF!=6,($AF$2-F22)/1000,IF(#REF!="FMA",($AG$2-F22)/1000,H22))),H22)</f>
        <v>#REF!</v>
      </c>
      <c r="T22" s="68" t="str">
        <f t="shared" si="1"/>
        <v>juin</v>
      </c>
      <c r="U22" s="91">
        <f>IF(H22="",0,1)</f>
        <v>1</v>
      </c>
      <c r="V22" s="92" t="e">
        <f>IF(#REF!&gt;0,1,0)</f>
        <v>#REF!</v>
      </c>
      <c r="W22" s="92" t="e">
        <f>IF(#REF!&gt;0.02,1,0)</f>
        <v>#REF!</v>
      </c>
      <c r="X22" s="92">
        <f>+IF(H22="","",(M22*H22))</f>
        <v>1519.1999999999998</v>
      </c>
      <c r="Y22" s="92" t="e">
        <f>+IF(G22="La Mounine",(VLOOKUP(Base!J22,#REF!,5,FALSE)),(IF(G22="Brignoles",VLOOKUP(J22,#REF!,3,FALSE),(IF(G22="FOS",VLOOKUP(J22,#REF!,4,FALSE))))))</f>
        <v>#REF!</v>
      </c>
      <c r="Z22" s="92" t="e">
        <f>+(IF(H22="","",(Y22*H22)))</f>
        <v>#REF!</v>
      </c>
      <c r="AA22" s="94" t="e">
        <f>IF(Y22="","",IF(A22="RW",VLOOKUP(Y22,#REF!,3,FALSE),VLOOKUP(Y22,#REF!,2,FALSE)))</f>
        <v>#REF!</v>
      </c>
      <c r="AB22" s="92" t="e">
        <f>+IF(A22="","",(IF(A22="RW",(IF(H22&gt;32,32*AA22,(IF(H22&lt;29,29*AA22,H22*AA22)))),(IF(H22&gt;30,30*AA22,(IF(H22&lt;24,24*AA22,H22*AA22)))))))</f>
        <v>#REF!</v>
      </c>
      <c r="AC22" s="92" t="e">
        <f>(IF(A22="","0",(IF(A22="RW",VLOOKUP(#REF!,#REF!,2,FALSE),VLOOKUP(Base!#REF!,#REF!,3,FALSE)))))*S22</f>
        <v>#REF!</v>
      </c>
    </row>
    <row r="23" spans="1:29" x14ac:dyDescent="0.25">
      <c r="A23" s="131" t="s">
        <v>830</v>
      </c>
      <c r="B23" s="131" t="s">
        <v>846</v>
      </c>
      <c r="C23" s="62" t="s">
        <v>12</v>
      </c>
      <c r="D23" s="12">
        <v>42173</v>
      </c>
      <c r="E23" s="45"/>
      <c r="F23" s="45"/>
      <c r="G23" s="62" t="s">
        <v>701</v>
      </c>
      <c r="H23" s="71">
        <v>35.700000000000003</v>
      </c>
      <c r="I23" s="62"/>
      <c r="J23" s="62"/>
      <c r="K23" s="45">
        <v>83</v>
      </c>
      <c r="L23" s="71">
        <f>+IF(N23="oui",H23,"")</f>
        <v>35.700000000000003</v>
      </c>
      <c r="M23" s="117">
        <v>40</v>
      </c>
      <c r="N23" s="62" t="s">
        <v>106</v>
      </c>
      <c r="O23" s="62" t="s">
        <v>105</v>
      </c>
      <c r="P23" s="14" t="s">
        <v>172</v>
      </c>
      <c r="Q23" s="69">
        <f>IF(D23="","",(YEAR(D23)))</f>
        <v>2015</v>
      </c>
      <c r="R23" s="68" t="str">
        <f>IF(D23="","",(TEXT(D23,"mmmm")))</f>
        <v>juin</v>
      </c>
      <c r="S23" s="94" t="e">
        <f>+IF(#REF!&gt;0.05,IF(#REF!=5,($AE$2-F23)/1000,IF(#REF!=6,($AF$2-F23)/1000,IF(#REF!="FMA",($AG$2-F23)/1000,H23))),H23)</f>
        <v>#REF!</v>
      </c>
      <c r="T23" s="68" t="str">
        <f t="shared" si="1"/>
        <v>juin</v>
      </c>
      <c r="U23" s="91">
        <f>IF(H23="",0,1)</f>
        <v>1</v>
      </c>
      <c r="V23" s="92" t="e">
        <f>IF(#REF!&gt;0,1,0)</f>
        <v>#REF!</v>
      </c>
      <c r="W23" s="92" t="e">
        <f>IF(#REF!&gt;0.02,1,0)</f>
        <v>#REF!</v>
      </c>
      <c r="X23" s="92">
        <f>+IF(H23="","",(M23*H23))</f>
        <v>1428</v>
      </c>
      <c r="Y23" s="92" t="e">
        <f>+IF(G23="La Mounine",(VLOOKUP(Base!J23,#REF!,5,FALSE)),(IF(G23="Brignoles",VLOOKUP(J23,#REF!,3,FALSE),(IF(G23="FOS",VLOOKUP(J23,#REF!,4,FALSE))))))</f>
        <v>#REF!</v>
      </c>
      <c r="Z23" s="92" t="e">
        <f>+(IF(H23="","",(Y23*H23)))</f>
        <v>#REF!</v>
      </c>
      <c r="AA23" s="94" t="e">
        <f>IF(Y23="","",IF(A23="RW",VLOOKUP(Y23,#REF!,3,FALSE),VLOOKUP(Y23,#REF!,2,FALSE)))</f>
        <v>#REF!</v>
      </c>
      <c r="AB23" s="92" t="e">
        <f>+IF(A23="","",(IF(A23="RW",(IF(H23&gt;32,32*AA23,(IF(H23&lt;29,29*AA23,H23*AA23)))),(IF(H23&gt;30,30*AA23,(IF(H23&lt;24,24*AA23,H23*AA23)))))))</f>
        <v>#REF!</v>
      </c>
      <c r="AC23" s="92" t="e">
        <f>(IF(A23="","0",(IF(A23="RW",VLOOKUP(#REF!,#REF!,2,FALSE),VLOOKUP(Base!#REF!,#REF!,3,FALSE)))))*S23</f>
        <v>#REF!</v>
      </c>
    </row>
    <row r="24" spans="1:29" x14ac:dyDescent="0.25">
      <c r="A24" s="131" t="s">
        <v>830</v>
      </c>
      <c r="B24" s="131" t="s">
        <v>846</v>
      </c>
      <c r="C24" s="62" t="s">
        <v>12</v>
      </c>
      <c r="D24" s="12">
        <v>42174</v>
      </c>
      <c r="E24" s="45"/>
      <c r="F24" s="45"/>
      <c r="G24" s="62" t="s">
        <v>701</v>
      </c>
      <c r="H24" s="71">
        <v>30.82</v>
      </c>
      <c r="I24" s="7"/>
      <c r="J24" s="62"/>
      <c r="K24" s="45">
        <v>13</v>
      </c>
      <c r="L24" s="71">
        <f>+IF(N24="oui",H24,"")</f>
        <v>30.82</v>
      </c>
      <c r="M24" s="117">
        <v>37.700000000000003</v>
      </c>
      <c r="N24" s="62" t="s">
        <v>106</v>
      </c>
      <c r="O24" s="62" t="s">
        <v>105</v>
      </c>
      <c r="P24" s="14" t="s">
        <v>167</v>
      </c>
      <c r="Q24" s="69">
        <f>IF(D24="","",(YEAR(D24)))</f>
        <v>2015</v>
      </c>
      <c r="R24" s="68" t="str">
        <f>IF(D24="","",(TEXT(D24,"mmmm")))</f>
        <v>juin</v>
      </c>
      <c r="S24" s="94" t="e">
        <f>+IF(#REF!&gt;0.05,IF(#REF!=5,($AE$2-F24)/1000,IF(#REF!=6,($AF$2-F24)/1000,IF(#REF!="FMA",($AG$2-F24)/1000,H24))),H24)</f>
        <v>#REF!</v>
      </c>
      <c r="T24" s="68" t="str">
        <f t="shared" si="1"/>
        <v>juin</v>
      </c>
      <c r="U24" s="91">
        <f>IF(H24="",0,1)</f>
        <v>1</v>
      </c>
      <c r="V24" s="92" t="e">
        <f>IF(#REF!&gt;0,1,0)</f>
        <v>#REF!</v>
      </c>
      <c r="W24" s="92" t="e">
        <f>IF(#REF!&gt;0.02,1,0)</f>
        <v>#REF!</v>
      </c>
      <c r="X24" s="92">
        <f>+IF(H24="","",(M24*H24))</f>
        <v>1161.914</v>
      </c>
      <c r="Y24" s="92" t="e">
        <f>+IF(G24="La Mounine",(VLOOKUP(Base!J24,#REF!,5,FALSE)),(IF(G24="Brignoles",VLOOKUP(J24,#REF!,3,FALSE),(IF(G24="FOS",VLOOKUP(J24,#REF!,4,FALSE))))))</f>
        <v>#REF!</v>
      </c>
      <c r="Z24" s="92" t="e">
        <f>+(IF(H24="","",(Y24*H24)))</f>
        <v>#REF!</v>
      </c>
      <c r="AA24" s="94" t="e">
        <f>IF(Y24="","",IF(A24="RW",VLOOKUP(Y24,#REF!,3,FALSE),VLOOKUP(Y24,#REF!,2,FALSE)))</f>
        <v>#REF!</v>
      </c>
      <c r="AB24" s="92" t="e">
        <f>+IF(A24="","",(IF(A24="RW",(IF(H24&gt;32,32*AA24,(IF(H24&lt;29,29*AA24,H24*AA24)))),(IF(H24&gt;30,30*AA24,(IF(H24&lt;24,24*AA24,H24*AA24)))))))</f>
        <v>#REF!</v>
      </c>
      <c r="AC24" s="92" t="e">
        <f>(IF(A24="","0",(IF(A24="RW",VLOOKUP(#REF!,#REF!,2,FALSE),VLOOKUP(Base!#REF!,#REF!,3,FALSE)))))*S24</f>
        <v>#REF!</v>
      </c>
    </row>
    <row r="25" spans="1:29" x14ac:dyDescent="0.25">
      <c r="A25" s="131" t="s">
        <v>830</v>
      </c>
      <c r="B25" s="131" t="s">
        <v>846</v>
      </c>
      <c r="C25" s="11" t="s">
        <v>11</v>
      </c>
      <c r="D25" s="12">
        <v>42174</v>
      </c>
      <c r="E25" s="45"/>
      <c r="F25" s="45"/>
      <c r="G25" s="62" t="s">
        <v>701</v>
      </c>
      <c r="H25" s="71">
        <v>23.3</v>
      </c>
      <c r="I25" s="62"/>
      <c r="J25" s="62"/>
      <c r="K25" s="45">
        <v>83</v>
      </c>
      <c r="L25" s="71" t="str">
        <f>+IF(N25="oui",H25,"")</f>
        <v/>
      </c>
      <c r="M25" s="117">
        <v>41</v>
      </c>
      <c r="N25" s="62" t="s">
        <v>105</v>
      </c>
      <c r="O25" s="62" t="s">
        <v>105</v>
      </c>
      <c r="P25" s="14" t="s">
        <v>167</v>
      </c>
      <c r="Q25" s="69">
        <f>IF(D25="","",(YEAR(D25)))</f>
        <v>2015</v>
      </c>
      <c r="R25" s="68" t="str">
        <f>IF(D25="","",(TEXT(D25,"mmmm")))</f>
        <v>juin</v>
      </c>
      <c r="S25" s="94" t="e">
        <f>+IF(#REF!&gt;0.05,IF(#REF!=5,($AE$2-F25)/1000,IF(#REF!=6,($AF$2-F25)/1000,IF(#REF!="FMA",($AG$2-F25)/1000,H25))),H25)</f>
        <v>#REF!</v>
      </c>
      <c r="T25" s="68" t="str">
        <f t="shared" si="1"/>
        <v>juin</v>
      </c>
      <c r="U25" s="91">
        <f>IF(H25="",0,1)</f>
        <v>1</v>
      </c>
      <c r="V25" s="92" t="e">
        <f>IF(#REF!&gt;0,1,0)</f>
        <v>#REF!</v>
      </c>
      <c r="W25" s="92" t="e">
        <f>IF(#REF!&gt;0.02,1,0)</f>
        <v>#REF!</v>
      </c>
      <c r="X25" s="92">
        <f>+IF(H25="","",(M25*H25))</f>
        <v>955.30000000000007</v>
      </c>
      <c r="Y25" s="92" t="e">
        <f>+IF(G25="La Mounine",(VLOOKUP(Base!J25,#REF!,5,FALSE)),(IF(G25="Brignoles",VLOOKUP(J25,#REF!,3,FALSE),(IF(G25="FOS",VLOOKUP(J25,#REF!,4,FALSE))))))</f>
        <v>#REF!</v>
      </c>
      <c r="Z25" s="92" t="e">
        <f>+(IF(H25="","",(Y25*H25)))</f>
        <v>#REF!</v>
      </c>
      <c r="AA25" s="94" t="e">
        <f>IF(Y25="","",IF(A25="RW",VLOOKUP(Y25,#REF!,3,FALSE),VLOOKUP(Y25,#REF!,2,FALSE)))</f>
        <v>#REF!</v>
      </c>
      <c r="AB25" s="92" t="e">
        <f>+IF(A25="","",(IF(A25="RW",(IF(H25&gt;32,32*AA25,(IF(H25&lt;29,29*AA25,H25*AA25)))),(IF(H25&gt;30,30*AA25,(IF(H25&lt;24,24*AA25,H25*AA25)))))))</f>
        <v>#REF!</v>
      </c>
      <c r="AC25" s="92" t="e">
        <f>(IF(A25="","0",(IF(A25="RW",VLOOKUP(#REF!,#REF!,2,FALSE),VLOOKUP(Base!#REF!,#REF!,3,FALSE)))))*S25</f>
        <v>#REF!</v>
      </c>
    </row>
    <row r="26" spans="1:29" x14ac:dyDescent="0.25">
      <c r="A26" s="131" t="s">
        <v>830</v>
      </c>
      <c r="B26" s="131" t="s">
        <v>846</v>
      </c>
      <c r="C26" s="62" t="s">
        <v>46</v>
      </c>
      <c r="D26" s="12">
        <v>42177</v>
      </c>
      <c r="E26" s="45"/>
      <c r="F26" s="45"/>
      <c r="G26" s="62" t="s">
        <v>701</v>
      </c>
      <c r="H26" s="71">
        <v>41.35</v>
      </c>
      <c r="I26" s="62"/>
      <c r="J26" s="62"/>
      <c r="K26" s="45">
        <v>13</v>
      </c>
      <c r="L26" s="71">
        <f>+IF(N26="oui",H26,"")</f>
        <v>41.35</v>
      </c>
      <c r="M26" s="117">
        <v>47.1</v>
      </c>
      <c r="N26" s="62" t="s">
        <v>106</v>
      </c>
      <c r="O26" s="17" t="s">
        <v>105</v>
      </c>
      <c r="P26" s="14" t="s">
        <v>177</v>
      </c>
      <c r="Q26" s="69">
        <f>IF(D26="","",(YEAR(D26)))</f>
        <v>2015</v>
      </c>
      <c r="R26" s="68" t="str">
        <f>IF(D26="","",(TEXT(D26,"mmmm")))</f>
        <v>juin</v>
      </c>
      <c r="S26" s="94" t="e">
        <f>+IF(#REF!&gt;0.05,IF(#REF!=5,($AE$2-F26)/1000,IF(#REF!=6,($AF$2-F26)/1000,IF(#REF!="FMA",($AG$2-F26)/1000,H26))),H26)</f>
        <v>#REF!</v>
      </c>
      <c r="T26" s="68" t="str">
        <f t="shared" si="1"/>
        <v>juin</v>
      </c>
      <c r="U26" s="91">
        <f>IF(H26="",0,1)</f>
        <v>1</v>
      </c>
      <c r="V26" s="92" t="e">
        <f>IF(#REF!&gt;0,1,0)</f>
        <v>#REF!</v>
      </c>
      <c r="W26" s="92" t="e">
        <f>IF(#REF!&gt;0.02,1,0)</f>
        <v>#REF!</v>
      </c>
      <c r="X26" s="92">
        <f>+IF(H26="","",(M26*H26))</f>
        <v>1947.585</v>
      </c>
      <c r="Y26" s="92" t="e">
        <f>+IF(G26="La Mounine",(VLOOKUP(Base!J26,#REF!,5,FALSE)),(IF(G26="Brignoles",VLOOKUP(J26,#REF!,3,FALSE),(IF(G26="FOS",VLOOKUP(J26,#REF!,4,FALSE))))))</f>
        <v>#REF!</v>
      </c>
      <c r="Z26" s="92" t="e">
        <f>+(IF(H26="","",(Y26*H26)))</f>
        <v>#REF!</v>
      </c>
      <c r="AA26" s="94" t="e">
        <f>IF(Y26="","",IF(A26="RW",VLOOKUP(Y26,#REF!,3,FALSE),VLOOKUP(Y26,#REF!,2,FALSE)))</f>
        <v>#REF!</v>
      </c>
      <c r="AB26" s="92" t="e">
        <f>+IF(A26="","",(IF(A26="RW",(IF(H26&gt;32,32*AA26,(IF(H26&lt;29,29*AA26,H26*AA26)))),(IF(H26&gt;30,30*AA26,(IF(H26&lt;24,24*AA26,H26*AA26)))))))</f>
        <v>#REF!</v>
      </c>
      <c r="AC26" s="92" t="e">
        <f>(IF(A26="","0",(IF(A26="RW",VLOOKUP(#REF!,#REF!,2,FALSE),VLOOKUP(Base!#REF!,#REF!,3,FALSE)))))*S26</f>
        <v>#REF!</v>
      </c>
    </row>
    <row r="27" spans="1:29" x14ac:dyDescent="0.25">
      <c r="A27" s="131" t="s">
        <v>830</v>
      </c>
      <c r="B27" s="131" t="s">
        <v>846</v>
      </c>
      <c r="C27" s="62" t="s">
        <v>46</v>
      </c>
      <c r="D27" s="12">
        <v>42177</v>
      </c>
      <c r="E27" s="45"/>
      <c r="F27" s="45"/>
      <c r="G27" s="62" t="s">
        <v>701</v>
      </c>
      <c r="H27" s="128">
        <v>35.9</v>
      </c>
      <c r="I27" s="62"/>
      <c r="J27" s="62"/>
      <c r="K27" s="45">
        <v>13</v>
      </c>
      <c r="L27" s="71">
        <f>+IF(N27="oui",H27,"")</f>
        <v>35.9</v>
      </c>
      <c r="M27" s="117">
        <v>47.1</v>
      </c>
      <c r="N27" s="62" t="s">
        <v>106</v>
      </c>
      <c r="O27" s="7" t="s">
        <v>105</v>
      </c>
      <c r="P27" s="14" t="s">
        <v>171</v>
      </c>
      <c r="Q27" s="69">
        <f>IF(D27="","",(YEAR(D27)))</f>
        <v>2015</v>
      </c>
      <c r="R27" s="68" t="str">
        <f>IF(D27="","",(TEXT(D27,"mmmm")))</f>
        <v>juin</v>
      </c>
      <c r="S27" s="94" t="e">
        <f>+IF(#REF!&gt;0.05,IF(#REF!=5,($AE$2-F27)/1000,IF(#REF!=6,($AF$2-F27)/1000,IF(#REF!="FMA",($AG$2-F27)/1000,H27))),H27)</f>
        <v>#REF!</v>
      </c>
      <c r="T27" s="68" t="str">
        <f t="shared" si="1"/>
        <v>juin</v>
      </c>
      <c r="U27" s="91">
        <f>IF(H27="",0,1)</f>
        <v>1</v>
      </c>
      <c r="V27" s="92" t="e">
        <f>IF(#REF!&gt;0,1,0)</f>
        <v>#REF!</v>
      </c>
      <c r="W27" s="92" t="e">
        <f>IF(#REF!&gt;0.02,1,0)</f>
        <v>#REF!</v>
      </c>
      <c r="X27" s="92">
        <f>+IF(H27="","",(M27*H27))</f>
        <v>1690.8899999999999</v>
      </c>
      <c r="Y27" s="92" t="e">
        <f>+IF(G27="La Mounine",(VLOOKUP(Base!J27,#REF!,5,FALSE)),(IF(G27="Brignoles",VLOOKUP(J27,#REF!,3,FALSE),(IF(G27="FOS",VLOOKUP(J27,#REF!,4,FALSE))))))</f>
        <v>#REF!</v>
      </c>
      <c r="Z27" s="92" t="e">
        <f>+(IF(H27="","",(Y27*H27)))</f>
        <v>#REF!</v>
      </c>
      <c r="AA27" s="94" t="e">
        <f>IF(Y27="","",IF(A27="RW",VLOOKUP(Y27,#REF!,3,FALSE),VLOOKUP(Y27,#REF!,2,FALSE)))</f>
        <v>#REF!</v>
      </c>
      <c r="AB27" s="92" t="e">
        <f>+IF(A27="","",(IF(A27="RW",(IF(H27&gt;32,32*AA27,(IF(H27&lt;29,29*AA27,H27*AA27)))),(IF(H27&gt;30,30*AA27,(IF(H27&lt;24,24*AA27,H27*AA27)))))))</f>
        <v>#REF!</v>
      </c>
      <c r="AC27" s="92" t="e">
        <f>(IF(A27="","0",(IF(A27="RW",VLOOKUP(#REF!,#REF!,2,FALSE),VLOOKUP(Base!#REF!,#REF!,3,FALSE)))))*S27</f>
        <v>#REF!</v>
      </c>
    </row>
    <row r="28" spans="1:29" x14ac:dyDescent="0.25">
      <c r="A28" s="131" t="s">
        <v>830</v>
      </c>
      <c r="B28" s="131" t="s">
        <v>846</v>
      </c>
      <c r="C28" s="62" t="s">
        <v>11</v>
      </c>
      <c r="D28" s="12">
        <v>42178</v>
      </c>
      <c r="E28" s="45"/>
      <c r="F28" s="45"/>
      <c r="G28" s="62" t="s">
        <v>701</v>
      </c>
      <c r="H28" s="71">
        <v>38.049999999999997</v>
      </c>
      <c r="I28" s="62"/>
      <c r="J28" s="62"/>
      <c r="K28" s="45">
        <v>6</v>
      </c>
      <c r="L28" s="71">
        <f>+IF(N28="oui",H28,"")</f>
        <v>38.049999999999997</v>
      </c>
      <c r="M28" s="117">
        <v>29.5</v>
      </c>
      <c r="N28" s="62" t="s">
        <v>106</v>
      </c>
      <c r="O28" s="7" t="s">
        <v>106</v>
      </c>
      <c r="P28" s="14" t="s">
        <v>167</v>
      </c>
      <c r="Q28" s="69">
        <f>IF(D28="","",(YEAR(D28)))</f>
        <v>2015</v>
      </c>
      <c r="R28" s="68" t="str">
        <f>IF(D28="","",(TEXT(D28,"mmmm")))</f>
        <v>juin</v>
      </c>
      <c r="S28" s="94" t="e">
        <f>+IF(#REF!&gt;0.05,IF(#REF!=5,($AE$2-F28)/1000,IF(#REF!=6,($AF$2-F28)/1000,IF(#REF!="FMA",($AG$2-F28)/1000,H28))),H28)</f>
        <v>#REF!</v>
      </c>
      <c r="T28" s="68" t="str">
        <f t="shared" si="1"/>
        <v>juin</v>
      </c>
      <c r="U28" s="91">
        <f>IF(H28="",0,1)</f>
        <v>1</v>
      </c>
      <c r="V28" s="92" t="e">
        <f>IF(#REF!&gt;0,1,0)</f>
        <v>#REF!</v>
      </c>
      <c r="W28" s="92" t="e">
        <f>IF(#REF!&gt;0.02,1,0)</f>
        <v>#REF!</v>
      </c>
      <c r="X28" s="92">
        <f>+IF(H28="","",(M28*H28))</f>
        <v>1122.4749999999999</v>
      </c>
      <c r="Y28" s="92" t="e">
        <f>+IF(G28="La Mounine",(VLOOKUP(Base!J28,#REF!,5,FALSE)),(IF(G28="Brignoles",VLOOKUP(J28,#REF!,3,FALSE),(IF(G28="FOS",VLOOKUP(J28,#REF!,4,FALSE))))))</f>
        <v>#REF!</v>
      </c>
      <c r="Z28" s="92" t="e">
        <f>+(IF(H28="","",(Y28*H28)))</f>
        <v>#REF!</v>
      </c>
      <c r="AA28" s="94" t="e">
        <f>IF(Y28="","",IF(A28="RW",VLOOKUP(Y28,#REF!,3,FALSE),VLOOKUP(Y28,#REF!,2,FALSE)))</f>
        <v>#REF!</v>
      </c>
      <c r="AB28" s="92" t="e">
        <f>+IF(A28="","",(IF(A28="RW",(IF(H28&gt;32,32*AA28,(IF(H28&lt;29,29*AA28,H28*AA28)))),(IF(H28&gt;30,30*AA28,(IF(H28&lt;24,24*AA28,H28*AA28)))))))</f>
        <v>#REF!</v>
      </c>
      <c r="AC28" s="92" t="e">
        <f>(IF(A28="","0",(IF(A28="RW",VLOOKUP(#REF!,#REF!,2,FALSE),VLOOKUP(Base!#REF!,#REF!,3,FALSE)))))*S28</f>
        <v>#REF!</v>
      </c>
    </row>
    <row r="29" spans="1:29" x14ac:dyDescent="0.25">
      <c r="A29" s="131" t="s">
        <v>830</v>
      </c>
      <c r="B29" s="131" t="s">
        <v>846</v>
      </c>
      <c r="C29" s="62" t="s">
        <v>12</v>
      </c>
      <c r="D29" s="12">
        <v>42178</v>
      </c>
      <c r="E29" s="45"/>
      <c r="F29" s="45"/>
      <c r="G29" s="62" t="s">
        <v>701</v>
      </c>
      <c r="H29" s="71">
        <v>29.15</v>
      </c>
      <c r="I29" s="62"/>
      <c r="J29" s="62"/>
      <c r="K29" s="45">
        <v>13</v>
      </c>
      <c r="L29" s="71">
        <f>+IF(N29="oui",H29,"")</f>
        <v>29.15</v>
      </c>
      <c r="M29" s="117">
        <v>37.700000000000003</v>
      </c>
      <c r="N29" s="62" t="s">
        <v>106</v>
      </c>
      <c r="O29" s="7" t="s">
        <v>105</v>
      </c>
      <c r="P29" s="14" t="s">
        <v>174</v>
      </c>
      <c r="Q29" s="69">
        <f>IF(D29="","",(YEAR(D29)))</f>
        <v>2015</v>
      </c>
      <c r="R29" s="68" t="str">
        <f>IF(D29="","",(TEXT(D29,"mmmm")))</f>
        <v>juin</v>
      </c>
      <c r="S29" s="94" t="e">
        <f>+IF(#REF!&gt;0.05,IF(#REF!=5,($AE$2-F29)/1000,IF(#REF!=6,($AF$2-F29)/1000,IF(#REF!="FMA",($AG$2-F29)/1000,H29))),H29)</f>
        <v>#REF!</v>
      </c>
      <c r="T29" s="68" t="str">
        <f t="shared" si="1"/>
        <v>juin</v>
      </c>
      <c r="U29" s="91">
        <f>IF(H29="",0,1)</f>
        <v>1</v>
      </c>
      <c r="V29" s="92" t="e">
        <f>IF(#REF!&gt;0,1,0)</f>
        <v>#REF!</v>
      </c>
      <c r="W29" s="92" t="e">
        <f>IF(#REF!&gt;0.02,1,0)</f>
        <v>#REF!</v>
      </c>
      <c r="X29" s="92">
        <f>+IF(H29="","",(M29*H29))</f>
        <v>1098.9549999999999</v>
      </c>
      <c r="Y29" s="92" t="e">
        <f>+IF(G29="La Mounine",(VLOOKUP(Base!J29,#REF!,5,FALSE)),(IF(G29="Brignoles",VLOOKUP(J29,#REF!,3,FALSE),(IF(G29="FOS",VLOOKUP(J29,#REF!,4,FALSE))))))</f>
        <v>#REF!</v>
      </c>
      <c r="Z29" s="92" t="e">
        <f>+(IF(H29="","",(Y29*H29)))</f>
        <v>#REF!</v>
      </c>
      <c r="AA29" s="94" t="e">
        <f>IF(Y29="","",IF(A29="RW",VLOOKUP(Y29,#REF!,3,FALSE),VLOOKUP(Y29,#REF!,2,FALSE)))</f>
        <v>#REF!</v>
      </c>
      <c r="AB29" s="92" t="e">
        <f>+IF(A29="","",(IF(A29="RW",(IF(H29&gt;32,32*AA29,(IF(H29&lt;29,29*AA29,H29*AA29)))),(IF(H29&gt;30,30*AA29,(IF(H29&lt;24,24*AA29,H29*AA29)))))))</f>
        <v>#REF!</v>
      </c>
      <c r="AC29" s="92" t="e">
        <f>(IF(A29="","0",(IF(A29="RW",VLOOKUP(#REF!,#REF!,2,FALSE),VLOOKUP(Base!#REF!,#REF!,3,FALSE)))))*S29</f>
        <v>#REF!</v>
      </c>
    </row>
    <row r="30" spans="1:29" x14ac:dyDescent="0.25">
      <c r="A30" s="131" t="s">
        <v>830</v>
      </c>
      <c r="B30" s="131" t="s">
        <v>846</v>
      </c>
      <c r="C30" s="62" t="s">
        <v>46</v>
      </c>
      <c r="D30" s="12">
        <v>42178</v>
      </c>
      <c r="E30" s="45"/>
      <c r="F30" s="45"/>
      <c r="G30" s="62" t="s">
        <v>701</v>
      </c>
      <c r="H30" s="71">
        <v>34.85</v>
      </c>
      <c r="I30" s="62"/>
      <c r="J30" s="62"/>
      <c r="K30" s="45">
        <v>13</v>
      </c>
      <c r="L30" s="71">
        <f>+IF(N30="oui",H30,"")</f>
        <v>34.85</v>
      </c>
      <c r="M30" s="117">
        <v>47.1</v>
      </c>
      <c r="N30" s="62" t="s">
        <v>106</v>
      </c>
      <c r="O30" s="7" t="s">
        <v>105</v>
      </c>
      <c r="P30" s="14" t="s">
        <v>169</v>
      </c>
      <c r="Q30" s="69">
        <f>IF(D30="","",(YEAR(D30)))</f>
        <v>2015</v>
      </c>
      <c r="R30" s="68" t="str">
        <f>IF(D30="","",(TEXT(D30,"mmmm")))</f>
        <v>juin</v>
      </c>
      <c r="S30" s="94" t="e">
        <f>+IF(#REF!&gt;0.05,IF(#REF!=5,($AE$2-F30)/1000,IF(#REF!=6,($AF$2-F30)/1000,IF(#REF!="FMA",($AG$2-F30)/1000,H30))),H30)</f>
        <v>#REF!</v>
      </c>
      <c r="T30" s="68" t="str">
        <f t="shared" si="1"/>
        <v>juin</v>
      </c>
      <c r="U30" s="91">
        <f>IF(H30="",0,1)</f>
        <v>1</v>
      </c>
      <c r="V30" s="92" t="e">
        <f>IF(#REF!&gt;0,1,0)</f>
        <v>#REF!</v>
      </c>
      <c r="W30" s="92" t="e">
        <f>IF(#REF!&gt;0.02,1,0)</f>
        <v>#REF!</v>
      </c>
      <c r="X30" s="92">
        <f>+IF(H30="","",(M30*H30))</f>
        <v>1641.4350000000002</v>
      </c>
      <c r="Y30" s="92" t="e">
        <f>+IF(G30="La Mounine",(VLOOKUP(Base!J30,#REF!,5,FALSE)),(IF(G30="Brignoles",VLOOKUP(J30,#REF!,3,FALSE),(IF(G30="FOS",VLOOKUP(J30,#REF!,4,FALSE))))))</f>
        <v>#REF!</v>
      </c>
      <c r="Z30" s="92" t="e">
        <f>+(IF(H30="","",(Y30*H30)))</f>
        <v>#REF!</v>
      </c>
      <c r="AA30" s="94" t="e">
        <f>IF(Y30="","",IF(A30="RW",VLOOKUP(Y30,#REF!,3,FALSE),VLOOKUP(Y30,#REF!,2,FALSE)))</f>
        <v>#REF!</v>
      </c>
      <c r="AB30" s="92" t="e">
        <f>+IF(A30="","",(IF(A30="RW",(IF(H30&gt;32,32*AA30,(IF(H30&lt;29,29*AA30,H30*AA30)))),(IF(H30&gt;30,30*AA30,(IF(H30&lt;24,24*AA30,H30*AA30)))))))</f>
        <v>#REF!</v>
      </c>
      <c r="AC30" s="92" t="e">
        <f>(IF(A30="","0",(IF(A30="RW",VLOOKUP(#REF!,#REF!,2,FALSE),VLOOKUP(Base!#REF!,#REF!,3,FALSE)))))*S30</f>
        <v>#REF!</v>
      </c>
    </row>
    <row r="31" spans="1:29" x14ac:dyDescent="0.25">
      <c r="A31" s="131" t="s">
        <v>830</v>
      </c>
      <c r="B31" s="131" t="s">
        <v>846</v>
      </c>
      <c r="C31" s="62" t="s">
        <v>12</v>
      </c>
      <c r="D31" s="12">
        <v>42178</v>
      </c>
      <c r="E31" s="45"/>
      <c r="F31" s="45"/>
      <c r="G31" s="62" t="s">
        <v>701</v>
      </c>
      <c r="H31" s="71">
        <v>33.200000000000003</v>
      </c>
      <c r="I31" s="62"/>
      <c r="J31" s="62"/>
      <c r="K31" s="45">
        <v>83</v>
      </c>
      <c r="L31" s="71" t="str">
        <f>+IF(N31="oui",H31,"")</f>
        <v/>
      </c>
      <c r="M31" s="117">
        <v>36.5</v>
      </c>
      <c r="N31" s="62" t="s">
        <v>105</v>
      </c>
      <c r="O31" s="7" t="s">
        <v>105</v>
      </c>
      <c r="P31" s="14" t="s">
        <v>167</v>
      </c>
      <c r="Q31" s="69">
        <f>IF(D31="","",(YEAR(D31)))</f>
        <v>2015</v>
      </c>
      <c r="R31" s="68" t="str">
        <f>IF(D31="","",(TEXT(D31,"mmmm")))</f>
        <v>juin</v>
      </c>
      <c r="S31" s="94" t="e">
        <f>+IF(#REF!&gt;0.05,IF(#REF!=5,($AE$2-F31)/1000,IF(#REF!=6,($AF$2-F31)/1000,IF(#REF!="FMA",($AG$2-F31)/1000,H31))),H31)</f>
        <v>#REF!</v>
      </c>
      <c r="T31" s="68" t="str">
        <f t="shared" si="1"/>
        <v>juin</v>
      </c>
      <c r="U31" s="91">
        <f>IF(H31="",0,1)</f>
        <v>1</v>
      </c>
      <c r="V31" s="92" t="e">
        <f>IF(#REF!&gt;0,1,0)</f>
        <v>#REF!</v>
      </c>
      <c r="W31" s="92" t="e">
        <f>IF(#REF!&gt;0.02,1,0)</f>
        <v>#REF!</v>
      </c>
      <c r="X31" s="92">
        <f>+IF(H31="","",(M31*H31))</f>
        <v>1211.8000000000002</v>
      </c>
      <c r="Y31" s="92" t="e">
        <f>+IF(G31="La Mounine",(VLOOKUP(Base!J31,#REF!,5,FALSE)),(IF(G31="Brignoles",VLOOKUP(J31,#REF!,3,FALSE),(IF(G31="FOS",VLOOKUP(J31,#REF!,4,FALSE))))))</f>
        <v>#REF!</v>
      </c>
      <c r="Z31" s="92" t="e">
        <f>+(IF(H31="","",(Y31*H31)))</f>
        <v>#REF!</v>
      </c>
      <c r="AA31" s="94" t="e">
        <f>IF(Y31="","",IF(A31="RW",VLOOKUP(Y31,#REF!,3,FALSE),VLOOKUP(Y31,#REF!,2,FALSE)))</f>
        <v>#REF!</v>
      </c>
      <c r="AB31" s="92" t="e">
        <f>+IF(A31="","",(IF(A31="RW",(IF(H31&gt;32,32*AA31,(IF(H31&lt;29,29*AA31,H31*AA31)))),(IF(H31&gt;30,30*AA31,(IF(H31&lt;24,24*AA31,H31*AA31)))))))</f>
        <v>#REF!</v>
      </c>
      <c r="AC31" s="92" t="e">
        <f>(IF(A31="","0",(IF(A31="RW",VLOOKUP(#REF!,#REF!,2,FALSE),VLOOKUP(Base!#REF!,#REF!,3,FALSE)))))*S31</f>
        <v>#REF!</v>
      </c>
    </row>
    <row r="32" spans="1:29" x14ac:dyDescent="0.25">
      <c r="A32" s="131" t="s">
        <v>830</v>
      </c>
      <c r="B32" s="131" t="s">
        <v>846</v>
      </c>
      <c r="C32" s="62" t="s">
        <v>11</v>
      </c>
      <c r="D32" s="12">
        <v>42179</v>
      </c>
      <c r="E32" s="45"/>
      <c r="F32" s="45"/>
      <c r="G32" s="62" t="s">
        <v>701</v>
      </c>
      <c r="H32" s="71">
        <v>42.95</v>
      </c>
      <c r="I32" s="62"/>
      <c r="J32" s="62"/>
      <c r="K32" s="45">
        <v>6</v>
      </c>
      <c r="L32" s="71">
        <f>+IF(N32="oui",H32,"")</f>
        <v>42.95</v>
      </c>
      <c r="M32" s="117">
        <v>35.200000000000003</v>
      </c>
      <c r="N32" s="62" t="s">
        <v>106</v>
      </c>
      <c r="O32" s="7" t="s">
        <v>106</v>
      </c>
      <c r="P32" s="14" t="s">
        <v>167</v>
      </c>
      <c r="Q32" s="69">
        <f>IF(D32="","",(YEAR(D32)))</f>
        <v>2015</v>
      </c>
      <c r="R32" s="68" t="str">
        <f>IF(D32="","",(TEXT(D32,"mmmm")))</f>
        <v>juin</v>
      </c>
      <c r="S32" s="94" t="e">
        <f>+IF(#REF!&gt;0.05,IF(#REF!=5,($AE$2-F32)/1000,IF(#REF!=6,($AF$2-F32)/1000,IF(#REF!="FMA",($AG$2-F32)/1000,H32))),H32)</f>
        <v>#REF!</v>
      </c>
      <c r="T32" s="68" t="str">
        <f t="shared" si="1"/>
        <v>juin</v>
      </c>
      <c r="U32" s="91">
        <f>IF(H32="",0,1)</f>
        <v>1</v>
      </c>
      <c r="V32" s="92" t="e">
        <f>IF(#REF!&gt;0,1,0)</f>
        <v>#REF!</v>
      </c>
      <c r="W32" s="92" t="e">
        <f>IF(#REF!&gt;0.02,1,0)</f>
        <v>#REF!</v>
      </c>
      <c r="X32" s="92">
        <f>+IF(H32="","",(M32*H32))</f>
        <v>1511.8400000000001</v>
      </c>
      <c r="Y32" s="92" t="e">
        <f>+IF(G32="La Mounine",(VLOOKUP(Base!J32,#REF!,5,FALSE)),(IF(G32="Brignoles",VLOOKUP(J32,#REF!,3,FALSE),(IF(G32="FOS",VLOOKUP(J32,#REF!,4,FALSE))))))</f>
        <v>#REF!</v>
      </c>
      <c r="Z32" s="92" t="e">
        <f>+(IF(H32="","",(Y32*H32)))</f>
        <v>#REF!</v>
      </c>
      <c r="AA32" s="94" t="e">
        <f>IF(Y32="","",IF(A32="RW",VLOOKUP(Y32,#REF!,3,FALSE),VLOOKUP(Y32,#REF!,2,FALSE)))</f>
        <v>#REF!</v>
      </c>
      <c r="AB32" s="92" t="e">
        <f>+IF(A32="","",(IF(A32="RW",(IF(H32&gt;32,32*AA32,(IF(H32&lt;29,29*AA32,H32*AA32)))),(IF(H32&gt;30,30*AA32,(IF(H32&lt;24,24*AA32,H32*AA32)))))))</f>
        <v>#REF!</v>
      </c>
      <c r="AC32" s="92" t="e">
        <f>(IF(A32="","0",(IF(A32="RW",VLOOKUP(#REF!,#REF!,2,FALSE),VLOOKUP(Base!#REF!,#REF!,3,FALSE)))))*S32</f>
        <v>#REF!</v>
      </c>
    </row>
    <row r="33" spans="1:32" x14ac:dyDescent="0.25">
      <c r="A33" s="131" t="s">
        <v>830</v>
      </c>
      <c r="B33" s="131" t="s">
        <v>846</v>
      </c>
      <c r="C33" s="62" t="s">
        <v>11</v>
      </c>
      <c r="D33" s="12">
        <v>42179</v>
      </c>
      <c r="E33" s="45"/>
      <c r="F33" s="45"/>
      <c r="G33" s="62" t="s">
        <v>701</v>
      </c>
      <c r="H33" s="71">
        <v>29.15</v>
      </c>
      <c r="I33" s="62"/>
      <c r="J33" s="62"/>
      <c r="K33" s="45">
        <v>6</v>
      </c>
      <c r="L33" s="71" t="str">
        <f>+IF(N33="oui",H33,"")</f>
        <v/>
      </c>
      <c r="M33" s="117">
        <v>33.9</v>
      </c>
      <c r="N33" s="62" t="s">
        <v>105</v>
      </c>
      <c r="O33" s="7" t="s">
        <v>106</v>
      </c>
      <c r="P33" s="14" t="s">
        <v>167</v>
      </c>
      <c r="Q33" s="69">
        <f>IF(D33="","",(YEAR(D33)))</f>
        <v>2015</v>
      </c>
      <c r="R33" s="68" t="str">
        <f>IF(D33="","",(TEXT(D33,"mmmm")))</f>
        <v>juin</v>
      </c>
      <c r="S33" s="94" t="e">
        <f>+IF(#REF!&gt;0.05,IF(#REF!=5,($AE$2-F33)/1000,IF(#REF!=6,($AF$2-F33)/1000,IF(#REF!="FMA",($AG$2-F33)/1000,H33))),H33)</f>
        <v>#REF!</v>
      </c>
      <c r="T33" s="68" t="str">
        <f t="shared" si="1"/>
        <v>juin</v>
      </c>
      <c r="U33" s="91">
        <f>IF(H33="",0,1)</f>
        <v>1</v>
      </c>
      <c r="V33" s="92" t="e">
        <f>IF(#REF!&gt;0,1,0)</f>
        <v>#REF!</v>
      </c>
      <c r="W33" s="92" t="e">
        <f>IF(#REF!&gt;0.02,1,0)</f>
        <v>#REF!</v>
      </c>
      <c r="X33" s="92">
        <f>+IF(H33="","",(M33*H33))</f>
        <v>988.18499999999995</v>
      </c>
      <c r="Y33" s="92" t="e">
        <f>+IF(G33="La Mounine",(VLOOKUP(Base!J33,#REF!,5,FALSE)),(IF(G33="Brignoles",VLOOKUP(J33,#REF!,3,FALSE),(IF(G33="FOS",VLOOKUP(J33,#REF!,4,FALSE))))))</f>
        <v>#REF!</v>
      </c>
      <c r="Z33" s="92" t="e">
        <f>+(IF(H33="","",(Y33*H33)))</f>
        <v>#REF!</v>
      </c>
      <c r="AA33" s="94" t="e">
        <f>IF(Y33="","",IF(A33="RW",VLOOKUP(Y33,#REF!,3,FALSE),VLOOKUP(Y33,#REF!,2,FALSE)))</f>
        <v>#REF!</v>
      </c>
      <c r="AB33" s="92" t="e">
        <f>+IF(A33="","",(IF(A33="RW",(IF(H33&gt;32,32*AA33,(IF(H33&lt;29,29*AA33,H33*AA33)))),(IF(H33&gt;30,30*AA33,(IF(H33&lt;24,24*AA33,H33*AA33)))))))</f>
        <v>#REF!</v>
      </c>
      <c r="AC33" s="92" t="e">
        <f>(IF(A33="","0",(IF(A33="RW",VLOOKUP(#REF!,#REF!,2,FALSE),VLOOKUP(Base!#REF!,#REF!,3,FALSE)))))*S33</f>
        <v>#REF!</v>
      </c>
    </row>
    <row r="34" spans="1:32" x14ac:dyDescent="0.25">
      <c r="A34" s="131" t="s">
        <v>830</v>
      </c>
      <c r="B34" s="131" t="s">
        <v>846</v>
      </c>
      <c r="C34" s="62" t="s">
        <v>12</v>
      </c>
      <c r="D34" s="12">
        <v>42179</v>
      </c>
      <c r="E34" s="45"/>
      <c r="F34" s="45"/>
      <c r="G34" s="62" t="s">
        <v>701</v>
      </c>
      <c r="H34" s="71">
        <v>29.75</v>
      </c>
      <c r="I34" s="62"/>
      <c r="J34" s="62"/>
      <c r="K34" s="45">
        <v>13</v>
      </c>
      <c r="L34" s="71" t="str">
        <f>+IF(N34="oui",H34,"")</f>
        <v/>
      </c>
      <c r="M34" s="117">
        <v>42.8</v>
      </c>
      <c r="N34" s="62" t="s">
        <v>105</v>
      </c>
      <c r="O34" s="7" t="s">
        <v>105</v>
      </c>
      <c r="P34" s="14" t="s">
        <v>171</v>
      </c>
      <c r="Q34" s="69">
        <f>IF(D34="","",(YEAR(D34)))</f>
        <v>2015</v>
      </c>
      <c r="R34" s="68" t="str">
        <f>IF(D34="","",(TEXT(D34,"mmmm")))</f>
        <v>juin</v>
      </c>
      <c r="S34" s="94" t="e">
        <f>+IF(#REF!&gt;0.05,IF(#REF!=5,($AE$2-F34)/1000,IF(#REF!=6,($AF$2-F34)/1000,IF(#REF!="FMA",($AG$2-F34)/1000,H34))),H34)</f>
        <v>#REF!</v>
      </c>
      <c r="T34" s="68" t="str">
        <f t="shared" si="1"/>
        <v>juin</v>
      </c>
      <c r="U34" s="91">
        <f>IF(H34="",0,1)</f>
        <v>1</v>
      </c>
      <c r="V34" s="92" t="e">
        <f>IF(#REF!&gt;0,1,0)</f>
        <v>#REF!</v>
      </c>
      <c r="W34" s="92" t="e">
        <f>IF(#REF!&gt;0.02,1,0)</f>
        <v>#REF!</v>
      </c>
      <c r="X34" s="92">
        <f>+IF(H34="","",(M34*H34))</f>
        <v>1273.3</v>
      </c>
      <c r="Y34" s="92" t="e">
        <f>+IF(G34="La Mounine",(VLOOKUP(Base!J34,#REF!,5,FALSE)),(IF(G34="Brignoles",VLOOKUP(J34,#REF!,3,FALSE),(IF(G34="FOS",VLOOKUP(J34,#REF!,4,FALSE))))))</f>
        <v>#REF!</v>
      </c>
      <c r="Z34" s="92" t="e">
        <f>+(IF(H34="","",(Y34*H34)))</f>
        <v>#REF!</v>
      </c>
      <c r="AA34" s="94" t="e">
        <f>IF(Y34="","",IF(A34="RW",VLOOKUP(Y34,#REF!,3,FALSE),VLOOKUP(Y34,#REF!,2,FALSE)))</f>
        <v>#REF!</v>
      </c>
      <c r="AB34" s="92" t="e">
        <f>+IF(A34="","",(IF(A34="RW",(IF(H34&gt;32,32*AA34,(IF(H34&lt;29,29*AA34,H34*AA34)))),(IF(H34&gt;30,30*AA34,(IF(H34&lt;24,24*AA34,H34*AA34)))))))</f>
        <v>#REF!</v>
      </c>
      <c r="AC34" s="92" t="e">
        <f>(IF(A34="","0",(IF(A34="RW",VLOOKUP(#REF!,#REF!,2,FALSE),VLOOKUP(Base!#REF!,#REF!,3,FALSE)))))*S34</f>
        <v>#REF!</v>
      </c>
    </row>
    <row r="35" spans="1:32" x14ac:dyDescent="0.25">
      <c r="A35" s="131" t="s">
        <v>830</v>
      </c>
      <c r="B35" s="131" t="s">
        <v>846</v>
      </c>
      <c r="C35" s="62" t="s">
        <v>46</v>
      </c>
      <c r="D35" s="12">
        <v>42179</v>
      </c>
      <c r="E35" s="45"/>
      <c r="F35" s="45"/>
      <c r="G35" s="62" t="s">
        <v>701</v>
      </c>
      <c r="H35" s="71">
        <v>33.950000000000003</v>
      </c>
      <c r="I35" s="62"/>
      <c r="J35" s="62"/>
      <c r="K35" s="45">
        <v>13</v>
      </c>
      <c r="L35" s="71">
        <f>+IF(N35="oui",H35,"")</f>
        <v>33.950000000000003</v>
      </c>
      <c r="M35" s="117">
        <v>47.1</v>
      </c>
      <c r="N35" s="62" t="s">
        <v>106</v>
      </c>
      <c r="O35" s="7" t="s">
        <v>105</v>
      </c>
      <c r="P35" s="14" t="s">
        <v>173</v>
      </c>
      <c r="Q35" s="69">
        <f>IF(D35="","",(YEAR(D35)))</f>
        <v>2015</v>
      </c>
      <c r="R35" s="68" t="str">
        <f>IF(D35="","",(TEXT(D35,"mmmm")))</f>
        <v>juin</v>
      </c>
      <c r="S35" s="94" t="e">
        <f>+IF(#REF!&gt;0.05,IF(#REF!=5,($AE$2-F35)/1000,IF(#REF!=6,($AF$2-F35)/1000,IF(#REF!="FMA",($AG$2-F35)/1000,H35))),H35)</f>
        <v>#REF!</v>
      </c>
      <c r="T35" s="68" t="str">
        <f t="shared" si="1"/>
        <v>juin</v>
      </c>
      <c r="U35" s="91">
        <f>IF(H35="",0,1)</f>
        <v>1</v>
      </c>
      <c r="V35" s="92" t="e">
        <f>IF(#REF!&gt;0,1,0)</f>
        <v>#REF!</v>
      </c>
      <c r="W35" s="92" t="e">
        <f>IF(#REF!&gt;0.02,1,0)</f>
        <v>#REF!</v>
      </c>
      <c r="X35" s="92">
        <f>+IF(H35="","",(M35*H35))</f>
        <v>1599.0450000000001</v>
      </c>
      <c r="Y35" s="92" t="e">
        <f>+IF(G35="La Mounine",(VLOOKUP(Base!J35,#REF!,5,FALSE)),(IF(G35="Brignoles",VLOOKUP(J35,#REF!,3,FALSE),(IF(G35="FOS",VLOOKUP(J35,#REF!,4,FALSE))))))</f>
        <v>#REF!</v>
      </c>
      <c r="Z35" s="92" t="e">
        <f>+(IF(H35="","",(Y35*H35)))</f>
        <v>#REF!</v>
      </c>
      <c r="AA35" s="94" t="e">
        <f>IF(Y35="","",IF(A35="RW",VLOOKUP(Y35,#REF!,3,FALSE),VLOOKUP(Y35,#REF!,2,FALSE)))</f>
        <v>#REF!</v>
      </c>
      <c r="AB35" s="92" t="e">
        <f>+IF(A35="","",(IF(A35="RW",(IF(H35&gt;32,32*AA35,(IF(H35&lt;29,29*AA35,H35*AA35)))),(IF(H35&gt;30,30*AA35,(IF(H35&lt;24,24*AA35,H35*AA35)))))))</f>
        <v>#REF!</v>
      </c>
      <c r="AC35" s="92" t="e">
        <f>(IF(A35="","0",(IF(A35="RW",VLOOKUP(#REF!,#REF!,2,FALSE),VLOOKUP(Base!#REF!,#REF!,3,FALSE)))))*S35</f>
        <v>#REF!</v>
      </c>
    </row>
    <row r="36" spans="1:32" x14ac:dyDescent="0.25">
      <c r="A36" s="131" t="s">
        <v>830</v>
      </c>
      <c r="B36" s="131" t="s">
        <v>846</v>
      </c>
      <c r="C36" s="62" t="s">
        <v>12</v>
      </c>
      <c r="D36" s="12">
        <v>42179</v>
      </c>
      <c r="E36" s="45"/>
      <c r="F36" s="45"/>
      <c r="G36" s="62" t="s">
        <v>701</v>
      </c>
      <c r="H36" s="71">
        <v>35.65</v>
      </c>
      <c r="I36" s="62"/>
      <c r="J36" s="62"/>
      <c r="K36" s="45">
        <v>83</v>
      </c>
      <c r="L36" s="71">
        <f>+IF(N36="oui",H36,"")</f>
        <v>35.65</v>
      </c>
      <c r="M36" s="117">
        <v>40</v>
      </c>
      <c r="N36" s="62" t="s">
        <v>106</v>
      </c>
      <c r="O36" s="7" t="s">
        <v>105</v>
      </c>
      <c r="P36" s="14" t="s">
        <v>167</v>
      </c>
      <c r="Q36" s="69">
        <f>IF(D36="","",(YEAR(D36)))</f>
        <v>2015</v>
      </c>
      <c r="R36" s="68" t="str">
        <f>IF(D36="","",(TEXT(D36,"mmmm")))</f>
        <v>juin</v>
      </c>
      <c r="S36" s="94" t="e">
        <f>+IF(#REF!&gt;0.05,IF(#REF!=5,($AE$2-F36)/1000,IF(#REF!=6,($AF$2-F36)/1000,IF(#REF!="FMA",($AG$2-F36)/1000,H36))),H36)</f>
        <v>#REF!</v>
      </c>
      <c r="T36" s="68" t="str">
        <f t="shared" si="1"/>
        <v>juin</v>
      </c>
      <c r="U36" s="91">
        <f>IF(H36="",0,1)</f>
        <v>1</v>
      </c>
      <c r="V36" s="92" t="e">
        <f>IF(#REF!&gt;0,1,0)</f>
        <v>#REF!</v>
      </c>
      <c r="W36" s="92" t="e">
        <f>IF(#REF!&gt;0.02,1,0)</f>
        <v>#REF!</v>
      </c>
      <c r="X36" s="92">
        <f>+IF(H36="","",(M36*H36))</f>
        <v>1426</v>
      </c>
      <c r="Y36" s="92" t="e">
        <f>+IF(G36="La Mounine",(VLOOKUP(Base!J36,#REF!,5,FALSE)),(IF(G36="Brignoles",VLOOKUP(J36,#REF!,3,FALSE),(IF(G36="FOS",VLOOKUP(J36,#REF!,4,FALSE))))))</f>
        <v>#REF!</v>
      </c>
      <c r="Z36" s="92" t="e">
        <f>+(IF(H36="","",(Y36*H36)))</f>
        <v>#REF!</v>
      </c>
      <c r="AA36" s="94" t="e">
        <f>IF(Y36="","",IF(A36="RW",VLOOKUP(Y36,#REF!,3,FALSE),VLOOKUP(Y36,#REF!,2,FALSE)))</f>
        <v>#REF!</v>
      </c>
      <c r="AB36" s="92" t="e">
        <f>+IF(A36="","",(IF(A36="RW",(IF(H36&gt;32,32*AA36,(IF(H36&lt;29,29*AA36,H36*AA36)))),(IF(H36&gt;30,30*AA36,(IF(H36&lt;24,24*AA36,H36*AA36)))))))</f>
        <v>#REF!</v>
      </c>
      <c r="AC36" s="92" t="e">
        <f>(IF(A36="","0",(IF(A36="RW",VLOOKUP(#REF!,#REF!,2,FALSE),VLOOKUP(Base!#REF!,#REF!,3,FALSE)))))*S36</f>
        <v>#REF!</v>
      </c>
    </row>
    <row r="37" spans="1:32" x14ac:dyDescent="0.25">
      <c r="A37" s="131" t="s">
        <v>830</v>
      </c>
      <c r="B37" s="131" t="s">
        <v>846</v>
      </c>
      <c r="C37" s="62" t="s">
        <v>46</v>
      </c>
      <c r="D37" s="12">
        <v>42180</v>
      </c>
      <c r="E37" s="45"/>
      <c r="F37" s="45"/>
      <c r="G37" s="62" t="s">
        <v>701</v>
      </c>
      <c r="H37" s="71">
        <v>28.5</v>
      </c>
      <c r="I37" s="62"/>
      <c r="J37" s="62"/>
      <c r="K37" s="45">
        <v>4</v>
      </c>
      <c r="L37" s="71" t="str">
        <f>+IF(N37="oui",H37,"")</f>
        <v/>
      </c>
      <c r="M37" s="117">
        <v>41.8</v>
      </c>
      <c r="N37" s="62" t="s">
        <v>105</v>
      </c>
      <c r="O37" s="7" t="s">
        <v>105</v>
      </c>
      <c r="P37" s="14" t="s">
        <v>168</v>
      </c>
      <c r="Q37" s="69">
        <f>IF(D37="","",(YEAR(D37)))</f>
        <v>2015</v>
      </c>
      <c r="R37" s="68" t="str">
        <f>IF(D37="","",(TEXT(D37,"mmmm")))</f>
        <v>juin</v>
      </c>
      <c r="S37" s="94" t="e">
        <f>+IF(#REF!&gt;0.05,IF(#REF!=5,($AE$2-F37)/1000,IF(#REF!=6,($AF$2-F37)/1000,IF(#REF!="FMA",($AG$2-F37)/1000,H37))),H37)</f>
        <v>#REF!</v>
      </c>
      <c r="T37" s="68" t="str">
        <f t="shared" si="1"/>
        <v>juin</v>
      </c>
      <c r="U37" s="91">
        <f>IF(H37="",0,1)</f>
        <v>1</v>
      </c>
      <c r="V37" s="92" t="e">
        <f>IF(#REF!&gt;0,1,0)</f>
        <v>#REF!</v>
      </c>
      <c r="W37" s="92" t="e">
        <f>IF(#REF!&gt;0.02,1,0)</f>
        <v>#REF!</v>
      </c>
      <c r="X37" s="92">
        <f>+IF(H37="","",(M37*H37))</f>
        <v>1191.3</v>
      </c>
      <c r="Y37" s="92" t="e">
        <f>+IF(G37="La Mounine",(VLOOKUP(Base!J37,#REF!,5,FALSE)),(IF(G37="Brignoles",VLOOKUP(J37,#REF!,3,FALSE),(IF(G37="FOS",VLOOKUP(J37,#REF!,4,FALSE))))))</f>
        <v>#REF!</v>
      </c>
      <c r="Z37" s="92" t="e">
        <f>+(IF(H37="","",(Y37*H37)))</f>
        <v>#REF!</v>
      </c>
      <c r="AA37" s="94" t="e">
        <f>IF(Y37="","",IF(A37="RW",VLOOKUP(Y37,#REF!,3,FALSE),VLOOKUP(Y37,#REF!,2,FALSE)))</f>
        <v>#REF!</v>
      </c>
      <c r="AB37" s="92" t="e">
        <f>+IF(A37="","",(IF(A37="RW",(IF(H37&gt;32,32*AA37,(IF(H37&lt;29,29*AA37,H37*AA37)))),(IF(H37&gt;30,30*AA37,(IF(H37&lt;24,24*AA37,H37*AA37)))))))</f>
        <v>#REF!</v>
      </c>
      <c r="AC37" s="92" t="e">
        <f>(IF(A37="","0",(IF(A37="RW",VLOOKUP(#REF!,#REF!,2,FALSE),VLOOKUP(Base!#REF!,#REF!,3,FALSE)))))*S37</f>
        <v>#REF!</v>
      </c>
    </row>
    <row r="38" spans="1:32" x14ac:dyDescent="0.25">
      <c r="A38" s="131" t="s">
        <v>830</v>
      </c>
      <c r="B38" s="131" t="s">
        <v>846</v>
      </c>
      <c r="C38" s="3" t="s">
        <v>46</v>
      </c>
      <c r="D38" s="18">
        <v>42180</v>
      </c>
      <c r="E38" s="46"/>
      <c r="F38" s="46"/>
      <c r="G38" s="62" t="s">
        <v>701</v>
      </c>
      <c r="H38" s="71">
        <v>26.75</v>
      </c>
      <c r="I38" s="3"/>
      <c r="J38" s="3"/>
      <c r="K38" s="46">
        <v>4</v>
      </c>
      <c r="L38" s="71" t="str">
        <f>+IF(N38="oui",H38,"")</f>
        <v/>
      </c>
      <c r="M38" s="117">
        <v>41.8</v>
      </c>
      <c r="N38" s="3" t="s">
        <v>105</v>
      </c>
      <c r="O38" s="62" t="s">
        <v>105</v>
      </c>
      <c r="P38" s="14" t="s">
        <v>174</v>
      </c>
      <c r="Q38" s="69">
        <f>IF(D38="","",(YEAR(D38)))</f>
        <v>2015</v>
      </c>
      <c r="R38" s="68" t="str">
        <f>IF(D38="","",(TEXT(D38,"mmmm")))</f>
        <v>juin</v>
      </c>
      <c r="S38" s="94" t="e">
        <f>+IF(#REF!&gt;0.05,IF(#REF!=5,($AE$2-F38)/1000,IF(#REF!=6,($AF$2-F38)/1000,IF(#REF!="FMA",($AG$2-F38)/1000,H38))),H38)</f>
        <v>#REF!</v>
      </c>
      <c r="T38" s="68" t="str">
        <f t="shared" si="1"/>
        <v>juin</v>
      </c>
      <c r="U38" s="91">
        <f>IF(H38="",0,1)</f>
        <v>1</v>
      </c>
      <c r="V38" s="92" t="e">
        <f>IF(#REF!&gt;0,1,0)</f>
        <v>#REF!</v>
      </c>
      <c r="W38" s="92" t="e">
        <f>IF(#REF!&gt;0.02,1,0)</f>
        <v>#REF!</v>
      </c>
      <c r="X38" s="92">
        <f>+IF(H38="","",(M38*H38))</f>
        <v>1118.1499999999999</v>
      </c>
      <c r="Y38" s="92" t="e">
        <f>+IF(G38="La Mounine",(VLOOKUP(Base!J38,#REF!,5,FALSE)),(IF(G38="Brignoles",VLOOKUP(J38,#REF!,3,FALSE),(IF(G38="FOS",VLOOKUP(J38,#REF!,4,FALSE))))))</f>
        <v>#REF!</v>
      </c>
      <c r="Z38" s="92" t="e">
        <f>+(IF(H38="","",(Y38*H38)))</f>
        <v>#REF!</v>
      </c>
      <c r="AA38" s="94" t="e">
        <f>IF(Y38="","",IF(A38="RW",VLOOKUP(Y38,#REF!,3,FALSE),VLOOKUP(Y38,#REF!,2,FALSE)))</f>
        <v>#REF!</v>
      </c>
      <c r="AB38" s="92" t="e">
        <f>+IF(A38="","",(IF(A38="RW",(IF(H38&gt;32,32*AA38,(IF(H38&lt;29,29*AA38,H38*AA38)))),(IF(H38&gt;30,30*AA38,(IF(H38&lt;24,24*AA38,H38*AA38)))))))</f>
        <v>#REF!</v>
      </c>
      <c r="AC38" s="92" t="e">
        <f>(IF(A38="","0",(IF(A38="RW",VLOOKUP(#REF!,#REF!,2,FALSE),VLOOKUP(Base!#REF!,#REF!,3,FALSE)))))*S38</f>
        <v>#REF!</v>
      </c>
    </row>
    <row r="39" spans="1:32" x14ac:dyDescent="0.25">
      <c r="A39" s="131" t="s">
        <v>830</v>
      </c>
      <c r="B39" s="131" t="s">
        <v>846</v>
      </c>
      <c r="C39" s="3" t="s">
        <v>11</v>
      </c>
      <c r="D39" s="18">
        <v>42180</v>
      </c>
      <c r="E39" s="46"/>
      <c r="F39" s="46"/>
      <c r="G39" s="62" t="s">
        <v>701</v>
      </c>
      <c r="H39" s="71">
        <v>38.85</v>
      </c>
      <c r="I39" s="3"/>
      <c r="J39" s="3"/>
      <c r="K39" s="46">
        <v>6</v>
      </c>
      <c r="L39" s="71">
        <f>+IF(N39="oui",H39,"")</f>
        <v>38.85</v>
      </c>
      <c r="M39" s="117">
        <v>35.200000000000003</v>
      </c>
      <c r="N39" s="3" t="s">
        <v>106</v>
      </c>
      <c r="O39" s="62" t="s">
        <v>106</v>
      </c>
      <c r="P39" s="14" t="s">
        <v>167</v>
      </c>
      <c r="Q39" s="69">
        <f>IF(D39="","",(YEAR(D39)))</f>
        <v>2015</v>
      </c>
      <c r="R39" s="68" t="str">
        <f>IF(D39="","",(TEXT(D39,"mmmm")))</f>
        <v>juin</v>
      </c>
      <c r="S39" s="94" t="e">
        <f>+IF(#REF!&gt;0.05,IF(#REF!=5,($AE$2-F39)/1000,IF(#REF!=6,($AF$2-F39)/1000,IF(#REF!="FMA",($AG$2-F39)/1000,H39))),H39)</f>
        <v>#REF!</v>
      </c>
      <c r="T39" s="68" t="str">
        <f t="shared" si="1"/>
        <v>juin</v>
      </c>
      <c r="U39" s="91">
        <f>IF(H39="",0,1)</f>
        <v>1</v>
      </c>
      <c r="V39" s="92" t="e">
        <f>IF(#REF!&gt;0,1,0)</f>
        <v>#REF!</v>
      </c>
      <c r="W39" s="92" t="e">
        <f>IF(#REF!&gt;0.02,1,0)</f>
        <v>#REF!</v>
      </c>
      <c r="X39" s="92">
        <f>+IF(H39="","",(M39*H39))</f>
        <v>1367.5200000000002</v>
      </c>
      <c r="Y39" s="92" t="e">
        <f>+IF(G39="La Mounine",(VLOOKUP(Base!J39,#REF!,5,FALSE)),(IF(G39="Brignoles",VLOOKUP(J39,#REF!,3,FALSE),(IF(G39="FOS",VLOOKUP(J39,#REF!,4,FALSE))))))</f>
        <v>#REF!</v>
      </c>
      <c r="Z39" s="92" t="e">
        <f>+(IF(H39="","",(Y39*H39)))</f>
        <v>#REF!</v>
      </c>
      <c r="AA39" s="94" t="e">
        <f>IF(Y39="","",IF(A39="RW",VLOOKUP(Y39,#REF!,3,FALSE),VLOOKUP(Y39,#REF!,2,FALSE)))</f>
        <v>#REF!</v>
      </c>
      <c r="AB39" s="92" t="e">
        <f>+IF(A39="","",(IF(A39="RW",(IF(H39&gt;32,32*AA39,(IF(H39&lt;29,29*AA39,H39*AA39)))),(IF(H39&gt;30,30*AA39,(IF(H39&lt;24,24*AA39,H39*AA39)))))))</f>
        <v>#REF!</v>
      </c>
      <c r="AC39" s="92" t="e">
        <f>(IF(A39="","0",(IF(A39="RW",VLOOKUP(#REF!,#REF!,2,FALSE),VLOOKUP(Base!#REF!,#REF!,3,FALSE)))))*S39</f>
        <v>#REF!</v>
      </c>
    </row>
    <row r="40" spans="1:32" x14ac:dyDescent="0.25">
      <c r="A40" s="131" t="s">
        <v>830</v>
      </c>
      <c r="B40" s="131" t="s">
        <v>846</v>
      </c>
      <c r="C40" s="62" t="s">
        <v>12</v>
      </c>
      <c r="D40" s="12">
        <v>42180</v>
      </c>
      <c r="E40" s="45"/>
      <c r="F40" s="45"/>
      <c r="G40" s="62" t="s">
        <v>701</v>
      </c>
      <c r="H40" s="71">
        <v>30.7</v>
      </c>
      <c r="I40" s="62"/>
      <c r="J40" s="62"/>
      <c r="K40" s="45">
        <v>13</v>
      </c>
      <c r="L40" s="71" t="str">
        <f>+IF(N40="oui",H40,"")</f>
        <v/>
      </c>
      <c r="M40" s="117">
        <v>42.8</v>
      </c>
      <c r="N40" s="62" t="s">
        <v>105</v>
      </c>
      <c r="O40" s="7" t="s">
        <v>105</v>
      </c>
      <c r="P40" s="14" t="s">
        <v>167</v>
      </c>
      <c r="Q40" s="69">
        <f>IF(D40="","",(YEAR(D40)))</f>
        <v>2015</v>
      </c>
      <c r="R40" s="68" t="str">
        <f>IF(D40="","",(TEXT(D40,"mmmm")))</f>
        <v>juin</v>
      </c>
      <c r="S40" s="94" t="e">
        <f>+IF(#REF!&gt;0.05,IF(#REF!=5,($AE$2-F40)/1000,IF(#REF!=6,($AF$2-F40)/1000,IF(#REF!="FMA",($AG$2-F40)/1000,H40))),H40)</f>
        <v>#REF!</v>
      </c>
      <c r="T40" s="68" t="str">
        <f t="shared" si="1"/>
        <v>juin</v>
      </c>
      <c r="U40" s="91">
        <f>IF(H40="",0,1)</f>
        <v>1</v>
      </c>
      <c r="V40" s="92" t="e">
        <f>IF(#REF!&gt;0,1,0)</f>
        <v>#REF!</v>
      </c>
      <c r="W40" s="92" t="e">
        <f>IF(#REF!&gt;0.02,1,0)</f>
        <v>#REF!</v>
      </c>
      <c r="X40" s="92">
        <f>+IF(H40="","",(M40*H40))</f>
        <v>1313.9599999999998</v>
      </c>
      <c r="Y40" s="92" t="e">
        <f>+IF(G40="La Mounine",(VLOOKUP(Base!J40,#REF!,5,FALSE)),(IF(G40="Brignoles",VLOOKUP(J40,#REF!,3,FALSE),(IF(G40="FOS",VLOOKUP(J40,#REF!,4,FALSE))))))</f>
        <v>#REF!</v>
      </c>
      <c r="Z40" s="92" t="e">
        <f>+(IF(H40="","",(Y40*H40)))</f>
        <v>#REF!</v>
      </c>
      <c r="AA40" s="94" t="e">
        <f>IF(Y40="","",IF(A40="RW",VLOOKUP(Y40,#REF!,3,FALSE),VLOOKUP(Y40,#REF!,2,FALSE)))</f>
        <v>#REF!</v>
      </c>
      <c r="AB40" s="92" t="e">
        <f>+IF(A40="","",(IF(A40="RW",(IF(H40&gt;32,32*AA40,(IF(H40&lt;29,29*AA40,H40*AA40)))),(IF(H40&gt;30,30*AA40,(IF(H40&lt;24,24*AA40,H40*AA40)))))))</f>
        <v>#REF!</v>
      </c>
      <c r="AC40" s="92" t="e">
        <f>(IF(A40="","0",(IF(A40="RW",VLOOKUP(#REF!,#REF!,2,FALSE),VLOOKUP(Base!#REF!,#REF!,3,FALSE)))))*S40</f>
        <v>#REF!</v>
      </c>
    </row>
    <row r="41" spans="1:32" x14ac:dyDescent="0.25">
      <c r="A41" s="131" t="s">
        <v>830</v>
      </c>
      <c r="B41" s="131" t="s">
        <v>846</v>
      </c>
      <c r="C41" s="3" t="s">
        <v>11</v>
      </c>
      <c r="D41" s="18">
        <v>42181</v>
      </c>
      <c r="E41" s="46"/>
      <c r="F41" s="46"/>
      <c r="G41" s="62" t="s">
        <v>701</v>
      </c>
      <c r="H41" s="71">
        <v>26.4</v>
      </c>
      <c r="I41" s="3"/>
      <c r="J41" s="3"/>
      <c r="K41" s="46">
        <v>6</v>
      </c>
      <c r="L41" s="71">
        <f>+IF(N41="oui",H41,"")</f>
        <v>26.4</v>
      </c>
      <c r="M41" s="117">
        <v>35.200000000000003</v>
      </c>
      <c r="N41" s="3" t="s">
        <v>106</v>
      </c>
      <c r="O41" s="62" t="s">
        <v>106</v>
      </c>
      <c r="P41" s="14" t="s">
        <v>167</v>
      </c>
      <c r="Q41" s="69">
        <f>IF(D41="","",(YEAR(D41)))</f>
        <v>2015</v>
      </c>
      <c r="R41" s="68" t="str">
        <f>IF(D41="","",(TEXT(D41,"mmmm")))</f>
        <v>juin</v>
      </c>
      <c r="S41" s="94" t="e">
        <f>+IF(#REF!&gt;0.05,IF(#REF!=5,($AE$2-F41)/1000,IF(#REF!=6,($AF$2-F41)/1000,IF(#REF!="FMA",($AG$2-F41)/1000,H41))),H41)</f>
        <v>#REF!</v>
      </c>
      <c r="T41" s="68" t="str">
        <f t="shared" si="1"/>
        <v>juin</v>
      </c>
      <c r="U41" s="91">
        <f>IF(H41="",0,1)</f>
        <v>1</v>
      </c>
      <c r="V41" s="92" t="e">
        <f>IF(#REF!&gt;0,1,0)</f>
        <v>#REF!</v>
      </c>
      <c r="W41" s="92" t="e">
        <f>IF(#REF!&gt;0.02,1,0)</f>
        <v>#REF!</v>
      </c>
      <c r="X41" s="92">
        <f>+IF(H41="","",(M41*H41))</f>
        <v>929.28</v>
      </c>
      <c r="Y41" s="92" t="e">
        <f>+IF(G41="La Mounine",(VLOOKUP(Base!J41,#REF!,5,FALSE)),(IF(G41="Brignoles",VLOOKUP(J41,#REF!,3,FALSE),(IF(G41="FOS",VLOOKUP(J41,#REF!,4,FALSE))))))</f>
        <v>#REF!</v>
      </c>
      <c r="Z41" s="92" t="e">
        <f>+(IF(H41="","",(Y41*H41)))</f>
        <v>#REF!</v>
      </c>
      <c r="AA41" s="94" t="e">
        <f>IF(Y41="","",IF(A41="RW",VLOOKUP(Y41,#REF!,3,FALSE),VLOOKUP(Y41,#REF!,2,FALSE)))</f>
        <v>#REF!</v>
      </c>
      <c r="AB41" s="92" t="e">
        <f>+IF(A41="","",(IF(A41="RW",(IF(H41&gt;32,32*AA41,(IF(H41&lt;29,29*AA41,H41*AA41)))),(IF(H41&gt;30,30*AA41,(IF(H41&lt;24,24*AA41,H41*AA41)))))))</f>
        <v>#REF!</v>
      </c>
      <c r="AC41" s="92" t="e">
        <f>(IF(A41="","0",(IF(A41="RW",VLOOKUP(#REF!,#REF!,2,FALSE),VLOOKUP(Base!#REF!,#REF!,3,FALSE)))))*S41</f>
        <v>#REF!</v>
      </c>
    </row>
    <row r="42" spans="1:32" x14ac:dyDescent="0.25">
      <c r="A42" s="131" t="s">
        <v>830</v>
      </c>
      <c r="B42" s="131" t="s">
        <v>846</v>
      </c>
      <c r="C42" s="3" t="s">
        <v>11</v>
      </c>
      <c r="D42" s="18">
        <v>42181</v>
      </c>
      <c r="E42" s="46"/>
      <c r="F42" s="46"/>
      <c r="G42" s="62" t="s">
        <v>701</v>
      </c>
      <c r="H42" s="71">
        <v>43.75</v>
      </c>
      <c r="I42" s="3"/>
      <c r="J42" s="3"/>
      <c r="K42" s="46">
        <v>6</v>
      </c>
      <c r="L42" s="71">
        <f>+IF(N42="oui",H42,"")</f>
        <v>43.75</v>
      </c>
      <c r="M42" s="117">
        <v>35.200000000000003</v>
      </c>
      <c r="N42" s="3" t="s">
        <v>106</v>
      </c>
      <c r="O42" s="62" t="s">
        <v>106</v>
      </c>
      <c r="P42" s="14" t="s">
        <v>167</v>
      </c>
      <c r="Q42" s="69">
        <f>IF(D42="","",(YEAR(D42)))</f>
        <v>2015</v>
      </c>
      <c r="R42" s="68" t="str">
        <f>IF(D42="","",(TEXT(D42,"mmmm")))</f>
        <v>juin</v>
      </c>
      <c r="S42" s="94" t="e">
        <f>+IF(#REF!&gt;0.05,IF(#REF!=5,($AE$2-F42)/1000,IF(#REF!=6,($AF$2-F42)/1000,IF(#REF!="FMA",($AG$2-F42)/1000,H42))),H42)</f>
        <v>#REF!</v>
      </c>
      <c r="T42" s="68" t="str">
        <f t="shared" si="1"/>
        <v>juin</v>
      </c>
      <c r="U42" s="91">
        <f>IF(H42="",0,1)</f>
        <v>1</v>
      </c>
      <c r="V42" s="92" t="e">
        <f>IF(#REF!&gt;0,1,0)</f>
        <v>#REF!</v>
      </c>
      <c r="W42" s="92" t="e">
        <f>IF(#REF!&gt;0.02,1,0)</f>
        <v>#REF!</v>
      </c>
      <c r="X42" s="92">
        <f>+IF(H42="","",(M42*H42))</f>
        <v>1540.0000000000002</v>
      </c>
      <c r="Y42" s="92" t="e">
        <f>+IF(G42="La Mounine",(VLOOKUP(Base!J42,#REF!,5,FALSE)),(IF(G42="Brignoles",VLOOKUP(J42,#REF!,3,FALSE),(IF(G42="FOS",VLOOKUP(J42,#REF!,4,FALSE))))))</f>
        <v>#REF!</v>
      </c>
      <c r="Z42" s="92" t="e">
        <f>+(IF(H42="","",(Y42*H42)))</f>
        <v>#REF!</v>
      </c>
      <c r="AA42" s="94" t="e">
        <f>IF(Y42="","",IF(A42="RW",VLOOKUP(Y42,#REF!,3,FALSE),VLOOKUP(Y42,#REF!,2,FALSE)))</f>
        <v>#REF!</v>
      </c>
      <c r="AB42" s="92" t="e">
        <f>+IF(A42="","",(IF(A42="RW",(IF(H42&gt;32,32*AA42,(IF(H42&lt;29,29*AA42,H42*AA42)))),(IF(H42&gt;30,30*AA42,(IF(H42&lt;24,24*AA42,H42*AA42)))))))</f>
        <v>#REF!</v>
      </c>
      <c r="AC42" s="92" t="e">
        <f>(IF(A42="","0",(IF(A42="RW",VLOOKUP(#REF!,#REF!,2,FALSE),VLOOKUP(Base!#REF!,#REF!,3,FALSE)))))*S42</f>
        <v>#REF!</v>
      </c>
      <c r="AF42" t="s">
        <v>177</v>
      </c>
    </row>
    <row r="43" spans="1:32" x14ac:dyDescent="0.25">
      <c r="A43" s="131" t="s">
        <v>830</v>
      </c>
      <c r="B43" s="131" t="s">
        <v>846</v>
      </c>
      <c r="C43" s="62" t="s">
        <v>12</v>
      </c>
      <c r="D43" s="18">
        <v>42181</v>
      </c>
      <c r="E43" s="46"/>
      <c r="F43" s="46"/>
      <c r="G43" s="62" t="s">
        <v>701</v>
      </c>
      <c r="H43" s="71">
        <v>28.3</v>
      </c>
      <c r="I43" s="3"/>
      <c r="J43" s="3"/>
      <c r="K43" s="46">
        <v>83</v>
      </c>
      <c r="L43" s="71" t="str">
        <f>+IF(N43="oui",H43,"")</f>
        <v/>
      </c>
      <c r="M43" s="117">
        <v>36.5</v>
      </c>
      <c r="N43" s="3" t="s">
        <v>105</v>
      </c>
      <c r="O43" s="62" t="s">
        <v>105</v>
      </c>
      <c r="P43" s="14" t="s">
        <v>175</v>
      </c>
      <c r="Q43" s="69">
        <f>IF(D43="","",(YEAR(D43)))</f>
        <v>2015</v>
      </c>
      <c r="R43" s="68" t="str">
        <f>IF(D43="","",(TEXT(D43,"mmmm")))</f>
        <v>juin</v>
      </c>
      <c r="S43" s="94" t="e">
        <f>+IF(#REF!&gt;0.05,IF(#REF!=5,($AE$2-F43)/1000,IF(#REF!=6,($AF$2-F43)/1000,IF(#REF!="FMA",($AG$2-F43)/1000,H43))),H43)</f>
        <v>#REF!</v>
      </c>
      <c r="T43" s="68" t="str">
        <f t="shared" si="1"/>
        <v>juin</v>
      </c>
      <c r="U43" s="91">
        <f>IF(H43="",0,1)</f>
        <v>1</v>
      </c>
      <c r="V43" s="92" t="e">
        <f>IF(#REF!&gt;0,1,0)</f>
        <v>#REF!</v>
      </c>
      <c r="W43" s="92" t="e">
        <f>IF(#REF!&gt;0.02,1,0)</f>
        <v>#REF!</v>
      </c>
      <c r="X43" s="92">
        <f>+IF(H43="","",(M43*H43))</f>
        <v>1032.95</v>
      </c>
      <c r="Y43" s="92" t="e">
        <f>+IF(G43="La Mounine",(VLOOKUP(Base!J43,#REF!,5,FALSE)),(IF(G43="Brignoles",VLOOKUP(J43,#REF!,3,FALSE),(IF(G43="FOS",VLOOKUP(J43,#REF!,4,FALSE))))))</f>
        <v>#REF!</v>
      </c>
      <c r="Z43" s="92" t="e">
        <f>+(IF(H43="","",(Y43*H43)))</f>
        <v>#REF!</v>
      </c>
      <c r="AA43" s="94" t="e">
        <f>IF(Y43="","",IF(A43="RW",VLOOKUP(Y43,#REF!,3,FALSE),VLOOKUP(Y43,#REF!,2,FALSE)))</f>
        <v>#REF!</v>
      </c>
      <c r="AB43" s="92" t="e">
        <f>+IF(A43="","",(IF(A43="RW",(IF(H43&gt;32,32*AA43,(IF(H43&lt;29,29*AA43,H43*AA43)))),(IF(H43&gt;30,30*AA43,(IF(H43&lt;24,24*AA43,H43*AA43)))))))</f>
        <v>#REF!</v>
      </c>
      <c r="AC43" s="92" t="e">
        <f>(IF(A43="","0",(IF(A43="RW",VLOOKUP(#REF!,#REF!,2,FALSE),VLOOKUP(Base!#REF!,#REF!,3,FALSE)))))*S43</f>
        <v>#REF!</v>
      </c>
    </row>
    <row r="44" spans="1:32" x14ac:dyDescent="0.25">
      <c r="A44" s="131" t="s">
        <v>830</v>
      </c>
      <c r="B44" s="131" t="s">
        <v>846</v>
      </c>
      <c r="C44" s="3" t="s">
        <v>46</v>
      </c>
      <c r="D44" s="18">
        <v>42184</v>
      </c>
      <c r="E44" s="46"/>
      <c r="F44" s="46"/>
      <c r="G44" s="62" t="s">
        <v>701</v>
      </c>
      <c r="H44" s="71">
        <v>27.85</v>
      </c>
      <c r="I44" s="3"/>
      <c r="J44" s="3"/>
      <c r="K44" s="46">
        <v>4</v>
      </c>
      <c r="L44" s="71" t="str">
        <f>+IF(N44="oui",H44,"")</f>
        <v/>
      </c>
      <c r="M44" s="117">
        <v>41.8</v>
      </c>
      <c r="N44" s="3" t="s">
        <v>105</v>
      </c>
      <c r="O44" s="62" t="s">
        <v>105</v>
      </c>
      <c r="P44" s="14" t="s">
        <v>168</v>
      </c>
      <c r="Q44" s="69">
        <f>IF(D44="","",(YEAR(D44)))</f>
        <v>2015</v>
      </c>
      <c r="R44" s="68" t="str">
        <f>IF(D44="","",(TEXT(D44,"mmmm")))</f>
        <v>juin</v>
      </c>
      <c r="S44" s="94" t="e">
        <f>+IF(#REF!&gt;0.05,IF(#REF!=5,($AE$2-F44)/1000,IF(#REF!=6,($AF$2-F44)/1000,IF(#REF!="FMA",($AG$2-F44)/1000,H44))),H44)</f>
        <v>#REF!</v>
      </c>
      <c r="T44" s="68" t="str">
        <f t="shared" si="1"/>
        <v>juin</v>
      </c>
      <c r="U44" s="91">
        <f>IF(H44="",0,1)</f>
        <v>1</v>
      </c>
      <c r="V44" s="92" t="e">
        <f>IF(#REF!&gt;0,1,0)</f>
        <v>#REF!</v>
      </c>
      <c r="W44" s="92" t="e">
        <f>IF(#REF!&gt;0.02,1,0)</f>
        <v>#REF!</v>
      </c>
      <c r="X44" s="92">
        <f>+IF(H44="","",(M44*H44))</f>
        <v>1164.1299999999999</v>
      </c>
      <c r="Y44" s="92" t="e">
        <f>+IF(G44="La Mounine",(VLOOKUP(Base!J44,#REF!,5,FALSE)),(IF(G44="Brignoles",VLOOKUP(J44,#REF!,3,FALSE),(IF(G44="FOS",VLOOKUP(J44,#REF!,4,FALSE))))))</f>
        <v>#REF!</v>
      </c>
      <c r="Z44" s="92" t="e">
        <f>+(IF(H44="","",(Y44*H44)))</f>
        <v>#REF!</v>
      </c>
      <c r="AA44" s="94" t="e">
        <f>IF(Y44="","",IF(A44="RW",VLOOKUP(Y44,#REF!,3,FALSE),VLOOKUP(Y44,#REF!,2,FALSE)))</f>
        <v>#REF!</v>
      </c>
      <c r="AB44" s="92" t="e">
        <f>+IF(A44="","",(IF(A44="RW",(IF(H44&gt;32,32*AA44,(IF(H44&lt;29,29*AA44,H44*AA44)))),(IF(H44&gt;30,30*AA44,(IF(H44&lt;24,24*AA44,H44*AA44)))))))</f>
        <v>#REF!</v>
      </c>
      <c r="AC44" s="92" t="e">
        <f>(IF(A44="","0",(IF(A44="RW",VLOOKUP(#REF!,#REF!,2,FALSE),VLOOKUP(Base!#REF!,#REF!,3,FALSE)))))*S44</f>
        <v>#REF!</v>
      </c>
    </row>
    <row r="45" spans="1:32" x14ac:dyDescent="0.25">
      <c r="A45" s="131" t="s">
        <v>830</v>
      </c>
      <c r="B45" s="131" t="s">
        <v>846</v>
      </c>
      <c r="C45" s="3" t="s">
        <v>11</v>
      </c>
      <c r="D45" s="18">
        <v>42184</v>
      </c>
      <c r="E45" s="46"/>
      <c r="F45" s="46"/>
      <c r="G45" s="62" t="s">
        <v>701</v>
      </c>
      <c r="H45" s="71">
        <v>34.65</v>
      </c>
      <c r="I45" s="3"/>
      <c r="J45" s="3"/>
      <c r="K45" s="46">
        <v>6</v>
      </c>
      <c r="L45" s="71">
        <f>+IF(N45="oui",H45,"")</f>
        <v>34.65</v>
      </c>
      <c r="M45" s="117">
        <v>35.200000000000003</v>
      </c>
      <c r="N45" s="3" t="s">
        <v>106</v>
      </c>
      <c r="O45" s="62" t="s">
        <v>106</v>
      </c>
      <c r="P45" s="14" t="s">
        <v>167</v>
      </c>
      <c r="Q45" s="69">
        <f>IF(D45="","",(YEAR(D45)))</f>
        <v>2015</v>
      </c>
      <c r="R45" s="68" t="str">
        <f>IF(D45="","",(TEXT(D45,"mmmm")))</f>
        <v>juin</v>
      </c>
      <c r="S45" s="94" t="e">
        <f>+IF(#REF!&gt;0.05,IF(#REF!=5,($AE$2-F45)/1000,IF(#REF!=6,($AF$2-F45)/1000,IF(#REF!="FMA",($AG$2-F45)/1000,H45))),H45)</f>
        <v>#REF!</v>
      </c>
      <c r="T45" s="68" t="str">
        <f t="shared" si="1"/>
        <v>juin</v>
      </c>
      <c r="U45" s="91">
        <f>IF(H45="",0,1)</f>
        <v>1</v>
      </c>
      <c r="V45" s="92" t="e">
        <f>IF(#REF!&gt;0,1,0)</f>
        <v>#REF!</v>
      </c>
      <c r="W45" s="92" t="e">
        <f>IF(#REF!&gt;0.02,1,0)</f>
        <v>#REF!</v>
      </c>
      <c r="X45" s="92">
        <f>+IF(H45="","",(M45*H45))</f>
        <v>1219.68</v>
      </c>
      <c r="Y45" s="92" t="e">
        <f>+IF(G45="La Mounine",(VLOOKUP(Base!J45,#REF!,5,FALSE)),(IF(G45="Brignoles",VLOOKUP(J45,#REF!,3,FALSE),(IF(G45="FOS",VLOOKUP(J45,#REF!,4,FALSE))))))</f>
        <v>#REF!</v>
      </c>
      <c r="Z45" s="92" t="e">
        <f>+(IF(H45="","",(Y45*H45)))</f>
        <v>#REF!</v>
      </c>
      <c r="AA45" s="94" t="e">
        <f>IF(Y45="","",IF(A45="RW",VLOOKUP(Y45,#REF!,3,FALSE),VLOOKUP(Y45,#REF!,2,FALSE)))</f>
        <v>#REF!</v>
      </c>
      <c r="AB45" s="92" t="e">
        <f>+IF(A45="","",(IF(A45="RW",(IF(H45&gt;32,32*AA45,(IF(H45&lt;29,29*AA45,H45*AA45)))),(IF(H45&gt;30,30*AA45,(IF(H45&lt;24,24*AA45,H45*AA45)))))))</f>
        <v>#REF!</v>
      </c>
      <c r="AC45" s="92" t="e">
        <f>(IF(A45="","0",(IF(A45="RW",VLOOKUP(#REF!,#REF!,2,FALSE),VLOOKUP(Base!#REF!,#REF!,3,FALSE)))))*S45</f>
        <v>#REF!</v>
      </c>
    </row>
    <row r="46" spans="1:32" x14ac:dyDescent="0.25">
      <c r="A46" s="131" t="s">
        <v>830</v>
      </c>
      <c r="B46" s="131" t="s">
        <v>846</v>
      </c>
      <c r="C46" s="3" t="s">
        <v>73</v>
      </c>
      <c r="D46" s="18">
        <v>42184</v>
      </c>
      <c r="E46" s="46"/>
      <c r="F46" s="46"/>
      <c r="G46" s="62" t="s">
        <v>701</v>
      </c>
      <c r="H46" s="71">
        <v>30.95</v>
      </c>
      <c r="I46" s="3"/>
      <c r="J46" s="3"/>
      <c r="K46" s="45">
        <v>13</v>
      </c>
      <c r="L46" s="71" t="str">
        <f>+IF(N46="oui",H46,"")</f>
        <v/>
      </c>
      <c r="M46" s="117">
        <v>42.9</v>
      </c>
      <c r="N46" s="3" t="s">
        <v>105</v>
      </c>
      <c r="O46" s="62" t="s">
        <v>106</v>
      </c>
      <c r="P46" s="14" t="s">
        <v>171</v>
      </c>
      <c r="Q46" s="69">
        <f>IF(D46="","",(YEAR(D46)))</f>
        <v>2015</v>
      </c>
      <c r="R46" s="68" t="str">
        <f>IF(D46="","",(TEXT(D46,"mmmm")))</f>
        <v>juin</v>
      </c>
      <c r="S46" s="94" t="e">
        <f>+IF(#REF!&gt;0.05,IF(#REF!=5,($AE$2-F46)/1000,IF(#REF!=6,($AF$2-F46)/1000,IF(#REF!="FMA",($AG$2-F46)/1000,H46))),H46)</f>
        <v>#REF!</v>
      </c>
      <c r="T46" s="68" t="str">
        <f t="shared" si="1"/>
        <v>juin</v>
      </c>
      <c r="U46" s="91">
        <f>IF(H46="",0,1)</f>
        <v>1</v>
      </c>
      <c r="V46" s="92" t="e">
        <f>IF(#REF!&gt;0,1,0)</f>
        <v>#REF!</v>
      </c>
      <c r="W46" s="92" t="e">
        <f>IF(#REF!&gt;0.02,1,0)</f>
        <v>#REF!</v>
      </c>
      <c r="X46" s="92">
        <f>+IF(H46="","",(M46*H46))</f>
        <v>1327.7549999999999</v>
      </c>
      <c r="Y46" s="92" t="e">
        <f>+IF(G46="La Mounine",(VLOOKUP(Base!J46,#REF!,5,FALSE)),(IF(G46="Brignoles",VLOOKUP(J46,#REF!,3,FALSE),(IF(G46="FOS",VLOOKUP(J46,#REF!,4,FALSE))))))</f>
        <v>#REF!</v>
      </c>
      <c r="Z46" s="92" t="e">
        <f>+(IF(H46="","",(Y46*H46)))</f>
        <v>#REF!</v>
      </c>
      <c r="AA46" s="94" t="e">
        <f>IF(Y46="","",IF(A46="RW",VLOOKUP(Y46,#REF!,3,FALSE),VLOOKUP(Y46,#REF!,2,FALSE)))</f>
        <v>#REF!</v>
      </c>
      <c r="AB46" s="92" t="e">
        <f>+IF(A46="","",(IF(A46="RW",(IF(H46&gt;32,32*AA46,(IF(H46&lt;29,29*AA46,H46*AA46)))),(IF(H46&gt;30,30*AA46,(IF(H46&lt;24,24*AA46,H46*AA46)))))))</f>
        <v>#REF!</v>
      </c>
      <c r="AC46" s="92" t="e">
        <f>(IF(A46="","0",(IF(A46="RW",VLOOKUP(#REF!,#REF!,2,FALSE),VLOOKUP(Base!#REF!,#REF!,3,FALSE)))))*S46</f>
        <v>#REF!</v>
      </c>
    </row>
    <row r="47" spans="1:32" x14ac:dyDescent="0.25">
      <c r="A47" s="131" t="s">
        <v>830</v>
      </c>
      <c r="B47" s="131" t="s">
        <v>846</v>
      </c>
      <c r="C47" s="62" t="s">
        <v>12</v>
      </c>
      <c r="D47" s="18">
        <v>42184</v>
      </c>
      <c r="E47" s="46"/>
      <c r="F47" s="46"/>
      <c r="G47" s="62" t="s">
        <v>701</v>
      </c>
      <c r="H47" s="71">
        <v>25.75</v>
      </c>
      <c r="I47" s="3"/>
      <c r="J47" s="3"/>
      <c r="K47" s="45">
        <v>13</v>
      </c>
      <c r="L47" s="71">
        <f>+IF(N47="oui",H47,"")</f>
        <v>25.75</v>
      </c>
      <c r="M47" s="117">
        <v>37.700000000000003</v>
      </c>
      <c r="N47" s="3" t="s">
        <v>106</v>
      </c>
      <c r="O47" s="62" t="s">
        <v>105</v>
      </c>
      <c r="P47" s="14" t="s">
        <v>168</v>
      </c>
      <c r="Q47" s="69">
        <f>IF(D47="","",(YEAR(D47)))</f>
        <v>2015</v>
      </c>
      <c r="R47" s="68" t="str">
        <f>IF(D47="","",(TEXT(D47,"mmmm")))</f>
        <v>juin</v>
      </c>
      <c r="S47" s="94" t="e">
        <f>+IF(#REF!&gt;0.05,IF(#REF!=5,($AE$2-F47)/1000,IF(#REF!=6,($AF$2-F47)/1000,IF(#REF!="FMA",($AG$2-F47)/1000,H47))),H47)</f>
        <v>#REF!</v>
      </c>
      <c r="T47" s="68" t="str">
        <f t="shared" si="1"/>
        <v>juin</v>
      </c>
      <c r="U47" s="91">
        <f>IF(H47="",0,1)</f>
        <v>1</v>
      </c>
      <c r="V47" s="92" t="e">
        <f>IF(#REF!&gt;0,1,0)</f>
        <v>#REF!</v>
      </c>
      <c r="W47" s="92" t="e">
        <f>IF(#REF!&gt;0.02,1,0)</f>
        <v>#REF!</v>
      </c>
      <c r="X47" s="92">
        <f>+IF(H47="","",(M47*H47))</f>
        <v>970.77500000000009</v>
      </c>
      <c r="Y47" s="92" t="e">
        <f>+IF(G47="La Mounine",(VLOOKUP(Base!J47,#REF!,5,FALSE)),(IF(G47="Brignoles",VLOOKUP(J47,#REF!,3,FALSE),(IF(G47="FOS",VLOOKUP(J47,#REF!,4,FALSE))))))</f>
        <v>#REF!</v>
      </c>
      <c r="Z47" s="92" t="e">
        <f>+(IF(H47="","",(Y47*H47)))</f>
        <v>#REF!</v>
      </c>
      <c r="AA47" s="94" t="e">
        <f>IF(Y47="","",IF(A47="RW",VLOOKUP(Y47,#REF!,3,FALSE),VLOOKUP(Y47,#REF!,2,FALSE)))</f>
        <v>#REF!</v>
      </c>
      <c r="AB47" s="92" t="e">
        <f>+IF(A47="","",(IF(A47="RW",(IF(H47&gt;32,32*AA47,(IF(H47&lt;29,29*AA47,H47*AA47)))),(IF(H47&gt;30,30*AA47,(IF(H47&lt;24,24*AA47,H47*AA47)))))))</f>
        <v>#REF!</v>
      </c>
      <c r="AC47" s="92" t="e">
        <f>(IF(A47="","0",(IF(A47="RW",VLOOKUP(#REF!,#REF!,2,FALSE),VLOOKUP(Base!#REF!,#REF!,3,FALSE)))))*S47</f>
        <v>#REF!</v>
      </c>
    </row>
    <row r="48" spans="1:32" x14ac:dyDescent="0.25">
      <c r="A48" s="131" t="s">
        <v>830</v>
      </c>
      <c r="B48" s="131" t="s">
        <v>846</v>
      </c>
      <c r="C48" s="62" t="s">
        <v>12</v>
      </c>
      <c r="D48" s="18">
        <v>42184</v>
      </c>
      <c r="E48" s="46"/>
      <c r="F48" s="46"/>
      <c r="G48" s="62" t="s">
        <v>701</v>
      </c>
      <c r="H48" s="71">
        <v>26.5</v>
      </c>
      <c r="I48" s="3"/>
      <c r="J48" s="3"/>
      <c r="K48" s="45">
        <v>13</v>
      </c>
      <c r="L48" s="71">
        <f>+IF(N48="oui",H48,"")</f>
        <v>26.5</v>
      </c>
      <c r="M48" s="117">
        <v>37.700000000000003</v>
      </c>
      <c r="N48" s="3" t="s">
        <v>106</v>
      </c>
      <c r="O48" s="62" t="s">
        <v>105</v>
      </c>
      <c r="P48" s="14" t="s">
        <v>173</v>
      </c>
      <c r="Q48" s="69">
        <f>IF(D48="","",(YEAR(D48)))</f>
        <v>2015</v>
      </c>
      <c r="R48" s="68" t="str">
        <f>IF(D48="","",(TEXT(D48,"mmmm")))</f>
        <v>juin</v>
      </c>
      <c r="S48" s="94" t="e">
        <f>+IF(#REF!&gt;0.05,IF(#REF!=5,($AE$2-F48)/1000,IF(#REF!=6,($AF$2-F48)/1000,IF(#REF!="FMA",($AG$2-F48)/1000,H48))),H48)</f>
        <v>#REF!</v>
      </c>
      <c r="T48" s="68" t="str">
        <f t="shared" si="1"/>
        <v>juin</v>
      </c>
      <c r="U48" s="91">
        <f>IF(H48="",0,1)</f>
        <v>1</v>
      </c>
      <c r="V48" s="92" t="e">
        <f>IF(#REF!&gt;0,1,0)</f>
        <v>#REF!</v>
      </c>
      <c r="W48" s="92" t="e">
        <f>IF(#REF!&gt;0.02,1,0)</f>
        <v>#REF!</v>
      </c>
      <c r="X48" s="92">
        <f>+IF(H48="","",(M48*H48))</f>
        <v>999.05000000000007</v>
      </c>
      <c r="Y48" s="92" t="e">
        <f>+IF(G48="La Mounine",(VLOOKUP(Base!J48,#REF!,5,FALSE)),(IF(G48="Brignoles",VLOOKUP(J48,#REF!,3,FALSE),(IF(G48="FOS",VLOOKUP(J48,#REF!,4,FALSE))))))</f>
        <v>#REF!</v>
      </c>
      <c r="Z48" s="92" t="e">
        <f>+(IF(H48="","",(Y48*H48)))</f>
        <v>#REF!</v>
      </c>
      <c r="AA48" s="94" t="e">
        <f>IF(Y48="","",IF(A48="RW",VLOOKUP(Y48,#REF!,3,FALSE),VLOOKUP(Y48,#REF!,2,FALSE)))</f>
        <v>#REF!</v>
      </c>
      <c r="AB48" s="92" t="e">
        <f>+IF(A48="","",(IF(A48="RW",(IF(H48&gt;32,32*AA48,(IF(H48&lt;29,29*AA48,H48*AA48)))),(IF(H48&gt;30,30*AA48,(IF(H48&lt;24,24*AA48,H48*AA48)))))))</f>
        <v>#REF!</v>
      </c>
      <c r="AC48" s="92" t="e">
        <f>(IF(A48="","0",(IF(A48="RW",VLOOKUP(#REF!,#REF!,2,FALSE),VLOOKUP(Base!#REF!,#REF!,3,FALSE)))))*S48</f>
        <v>#REF!</v>
      </c>
    </row>
    <row r="49" spans="1:29" x14ac:dyDescent="0.25">
      <c r="A49" s="131" t="s">
        <v>830</v>
      </c>
      <c r="B49" s="131" t="s">
        <v>846</v>
      </c>
      <c r="C49" s="3" t="s">
        <v>77</v>
      </c>
      <c r="D49" s="18">
        <v>42184</v>
      </c>
      <c r="E49" s="46"/>
      <c r="F49" s="46"/>
      <c r="G49" s="62" t="s">
        <v>701</v>
      </c>
      <c r="H49" s="71">
        <v>32.85</v>
      </c>
      <c r="I49" s="3"/>
      <c r="J49" s="3"/>
      <c r="K49" s="46">
        <v>30</v>
      </c>
      <c r="L49" s="71" t="str">
        <f>+IF(N49="oui",H49,"")</f>
        <v/>
      </c>
      <c r="M49" s="118">
        <v>38.6</v>
      </c>
      <c r="N49" s="44" t="s">
        <v>105</v>
      </c>
      <c r="O49" s="62" t="s">
        <v>105</v>
      </c>
      <c r="P49" s="14" t="s">
        <v>176</v>
      </c>
      <c r="Q49" s="69">
        <f>IF(D49="","",(YEAR(D49)))</f>
        <v>2015</v>
      </c>
      <c r="R49" s="68" t="str">
        <f>IF(D49="","",(TEXT(D49,"mmmm")))</f>
        <v>juin</v>
      </c>
      <c r="S49" s="94" t="e">
        <f>+IF(#REF!&gt;0.05,IF(#REF!=5,($AE$2-F49)/1000,IF(#REF!=6,($AF$2-F49)/1000,IF(#REF!="FMA",($AG$2-F49)/1000,H49))),H49)</f>
        <v>#REF!</v>
      </c>
      <c r="T49" s="68" t="str">
        <f t="shared" si="1"/>
        <v>juin</v>
      </c>
      <c r="U49" s="91">
        <f>IF(H49="",0,1)</f>
        <v>1</v>
      </c>
      <c r="V49" s="92" t="e">
        <f>IF(#REF!&gt;0,1,0)</f>
        <v>#REF!</v>
      </c>
      <c r="W49" s="92" t="e">
        <f>IF(#REF!&gt;0.02,1,0)</f>
        <v>#REF!</v>
      </c>
      <c r="X49" s="92">
        <f>+IF(H49="","",(M49*H49))</f>
        <v>1268.01</v>
      </c>
      <c r="Y49" s="92" t="e">
        <f>+IF(G49="La Mounine",(VLOOKUP(Base!J49,#REF!,5,FALSE)),(IF(G49="Brignoles",VLOOKUP(J49,#REF!,3,FALSE),(IF(G49="FOS",VLOOKUP(J49,#REF!,4,FALSE))))))</f>
        <v>#REF!</v>
      </c>
      <c r="Z49" s="92" t="e">
        <f>+(IF(H49="","",(Y49*H49)))</f>
        <v>#REF!</v>
      </c>
      <c r="AA49" s="94" t="e">
        <f>IF(Y49="","",IF(A49="RW",VLOOKUP(Y49,#REF!,3,FALSE),VLOOKUP(Y49,#REF!,2,FALSE)))</f>
        <v>#REF!</v>
      </c>
      <c r="AB49" s="92" t="e">
        <f>+IF(A49="","",(IF(A49="RW",(IF(H49&gt;32,32*AA49,(IF(H49&lt;29,29*AA49,H49*AA49)))),(IF(H49&gt;30,30*AA49,(IF(H49&lt;24,24*AA49,H49*AA49)))))))</f>
        <v>#REF!</v>
      </c>
      <c r="AC49" s="92" t="e">
        <f>(IF(A49="","0",(IF(A49="RW",VLOOKUP(#REF!,#REF!,2,FALSE),VLOOKUP(Base!#REF!,#REF!,3,FALSE)))))*S49</f>
        <v>#REF!</v>
      </c>
    </row>
    <row r="50" spans="1:29" x14ac:dyDescent="0.25">
      <c r="A50" s="131" t="s">
        <v>830</v>
      </c>
      <c r="B50" s="131" t="s">
        <v>846</v>
      </c>
      <c r="C50" s="3" t="s">
        <v>414</v>
      </c>
      <c r="D50" s="18">
        <v>42184</v>
      </c>
      <c r="E50" s="46"/>
      <c r="F50" s="46"/>
      <c r="G50" s="62" t="s">
        <v>701</v>
      </c>
      <c r="H50" s="71">
        <v>22.05</v>
      </c>
      <c r="I50" s="3"/>
      <c r="J50" s="3"/>
      <c r="K50" s="46">
        <v>34</v>
      </c>
      <c r="L50" s="71">
        <f>+IF(N50="oui",H50,"")</f>
        <v>22.05</v>
      </c>
      <c r="M50" s="118">
        <v>25.8</v>
      </c>
      <c r="N50" s="3" t="s">
        <v>106</v>
      </c>
      <c r="O50" s="62" t="s">
        <v>105</v>
      </c>
      <c r="P50" s="14" t="s">
        <v>174</v>
      </c>
      <c r="Q50" s="69">
        <f>IF(D50="","",(YEAR(D50)))</f>
        <v>2015</v>
      </c>
      <c r="R50" s="68" t="str">
        <f>IF(D50="","",(TEXT(D50,"mmmm")))</f>
        <v>juin</v>
      </c>
      <c r="S50" s="94" t="e">
        <f>+IF(#REF!&gt;0.05,IF(#REF!=5,($AE$2-F50)/1000,IF(#REF!=6,($AF$2-F50)/1000,IF(#REF!="FMA",($AG$2-F50)/1000,H50))),H50)</f>
        <v>#REF!</v>
      </c>
      <c r="T50" s="68" t="str">
        <f t="shared" si="1"/>
        <v>juin</v>
      </c>
      <c r="U50" s="91">
        <f>IF(H50="",0,1)</f>
        <v>1</v>
      </c>
      <c r="V50" s="92" t="e">
        <f>IF(#REF!&gt;0,1,0)</f>
        <v>#REF!</v>
      </c>
      <c r="W50" s="92" t="e">
        <f>IF(#REF!&gt;0.02,1,0)</f>
        <v>#REF!</v>
      </c>
      <c r="X50" s="92">
        <f>+IF(H50="","",(M50*H50))</f>
        <v>568.89</v>
      </c>
      <c r="Y50" s="92" t="e">
        <f>+IF(G50="La Mounine",(VLOOKUP(Base!J50,#REF!,5,FALSE)),(IF(G50="Brignoles",VLOOKUP(J50,#REF!,3,FALSE),(IF(G50="FOS",VLOOKUP(J50,#REF!,4,FALSE))))))</f>
        <v>#REF!</v>
      </c>
      <c r="Z50" s="92" t="e">
        <f>+(IF(H50="","",(Y50*H50)))</f>
        <v>#REF!</v>
      </c>
      <c r="AA50" s="94" t="e">
        <f>IF(Y50="","",IF(A50="RW",VLOOKUP(Y50,#REF!,3,FALSE),VLOOKUP(Y50,#REF!,2,FALSE)))</f>
        <v>#REF!</v>
      </c>
      <c r="AB50" s="92" t="e">
        <f>+IF(A50="","",(IF(A50="RW",(IF(H50&gt;32,32*AA50,(IF(H50&lt;29,29*AA50,H50*AA50)))),(IF(H50&gt;30,30*AA50,(IF(H50&lt;24,24*AA50,H50*AA50)))))))</f>
        <v>#REF!</v>
      </c>
      <c r="AC50" s="92" t="e">
        <f>(IF(A50="","0",(IF(A50="RW",VLOOKUP(#REF!,#REF!,2,FALSE),VLOOKUP(Base!#REF!,#REF!,3,FALSE)))))*S50</f>
        <v>#REF!</v>
      </c>
    </row>
    <row r="51" spans="1:29" x14ac:dyDescent="0.25">
      <c r="A51" s="131" t="s">
        <v>830</v>
      </c>
      <c r="B51" s="131" t="s">
        <v>846</v>
      </c>
      <c r="C51" s="3" t="s">
        <v>414</v>
      </c>
      <c r="D51" s="18">
        <v>42184</v>
      </c>
      <c r="E51" s="46"/>
      <c r="F51" s="46"/>
      <c r="G51" s="62" t="s">
        <v>701</v>
      </c>
      <c r="H51" s="71">
        <v>27.55</v>
      </c>
      <c r="I51" s="3"/>
      <c r="J51" s="3"/>
      <c r="K51" s="46">
        <v>34</v>
      </c>
      <c r="L51" s="71">
        <f>+IF(N51="oui",H51,"")</f>
        <v>27.55</v>
      </c>
      <c r="M51" s="118">
        <v>25.8</v>
      </c>
      <c r="N51" s="3" t="s">
        <v>106</v>
      </c>
      <c r="O51" s="62" t="s">
        <v>105</v>
      </c>
      <c r="P51" s="14" t="s">
        <v>174</v>
      </c>
      <c r="Q51" s="69">
        <f>IF(D51="","",(YEAR(D51)))</f>
        <v>2015</v>
      </c>
      <c r="R51" s="68" t="str">
        <f>IF(D51="","",(TEXT(D51,"mmmm")))</f>
        <v>juin</v>
      </c>
      <c r="S51" s="94" t="e">
        <f>+IF(#REF!&gt;0.05,IF(#REF!=5,($AE$2-F51)/1000,IF(#REF!=6,($AF$2-F51)/1000,IF(#REF!="FMA",($AG$2-F51)/1000,H51))),H51)</f>
        <v>#REF!</v>
      </c>
      <c r="T51" s="68" t="str">
        <f t="shared" si="1"/>
        <v>juin</v>
      </c>
      <c r="U51" s="91">
        <f>IF(H51="",0,1)</f>
        <v>1</v>
      </c>
      <c r="V51" s="92" t="e">
        <f>IF(#REF!&gt;0,1,0)</f>
        <v>#REF!</v>
      </c>
      <c r="W51" s="92" t="e">
        <f>IF(#REF!&gt;0.02,1,0)</f>
        <v>#REF!</v>
      </c>
      <c r="X51" s="92">
        <f>+IF(H51="","",(M51*H51))</f>
        <v>710.79000000000008</v>
      </c>
      <c r="Y51" s="92" t="e">
        <f>+IF(G51="La Mounine",(VLOOKUP(Base!J51,#REF!,5,FALSE)),(IF(G51="Brignoles",VLOOKUP(J51,#REF!,3,FALSE),(IF(G51="FOS",VLOOKUP(J51,#REF!,4,FALSE))))))</f>
        <v>#REF!</v>
      </c>
      <c r="Z51" s="92" t="e">
        <f>+(IF(H51="","",(Y51*H51)))</f>
        <v>#REF!</v>
      </c>
      <c r="AA51" s="94" t="e">
        <f>IF(Y51="","",IF(A51="RW",VLOOKUP(Y51,#REF!,3,FALSE),VLOOKUP(Y51,#REF!,2,FALSE)))</f>
        <v>#REF!</v>
      </c>
      <c r="AB51" s="92" t="e">
        <f>+IF(A51="","",(IF(A51="RW",(IF(H51&gt;32,32*AA51,(IF(H51&lt;29,29*AA51,H51*AA51)))),(IF(H51&gt;30,30*AA51,(IF(H51&lt;24,24*AA51,H51*AA51)))))))</f>
        <v>#REF!</v>
      </c>
      <c r="AC51" s="92" t="e">
        <f>(IF(A51="","0",(IF(A51="RW",VLOOKUP(#REF!,#REF!,2,FALSE),VLOOKUP(Base!#REF!,#REF!,3,FALSE)))))*S51</f>
        <v>#REF!</v>
      </c>
    </row>
    <row r="52" spans="1:29" x14ac:dyDescent="0.25">
      <c r="A52" s="131" t="s">
        <v>830</v>
      </c>
      <c r="B52" s="131" t="s">
        <v>846</v>
      </c>
      <c r="C52" s="62" t="s">
        <v>12</v>
      </c>
      <c r="D52" s="18">
        <v>42184</v>
      </c>
      <c r="E52" s="46"/>
      <c r="F52" s="46"/>
      <c r="G52" s="62" t="s">
        <v>701</v>
      </c>
      <c r="H52" s="71">
        <v>31.8</v>
      </c>
      <c r="I52" s="3"/>
      <c r="J52" s="3"/>
      <c r="K52" s="46">
        <v>83</v>
      </c>
      <c r="L52" s="71">
        <f>+IF(N52="oui",H52,"")</f>
        <v>31.8</v>
      </c>
      <c r="M52" s="117">
        <v>40</v>
      </c>
      <c r="N52" s="3" t="s">
        <v>106</v>
      </c>
      <c r="O52" s="62" t="s">
        <v>105</v>
      </c>
      <c r="P52" s="14" t="s">
        <v>167</v>
      </c>
      <c r="Q52" s="69">
        <f>IF(D52="","",(YEAR(D52)))</f>
        <v>2015</v>
      </c>
      <c r="R52" s="68" t="str">
        <f>IF(D52="","",(TEXT(D52,"mmmm")))</f>
        <v>juin</v>
      </c>
      <c r="S52" s="94" t="e">
        <f>+IF(#REF!&gt;0.05,IF(#REF!=5,($AE$2-F52)/1000,IF(#REF!=6,($AF$2-F52)/1000,IF(#REF!="FMA",($AG$2-F52)/1000,H52))),H52)</f>
        <v>#REF!</v>
      </c>
      <c r="T52" s="68" t="str">
        <f t="shared" si="1"/>
        <v>juin</v>
      </c>
      <c r="U52" s="91">
        <f>IF(H52="",0,1)</f>
        <v>1</v>
      </c>
      <c r="V52" s="92" t="e">
        <f>IF(#REF!&gt;0,1,0)</f>
        <v>#REF!</v>
      </c>
      <c r="W52" s="92" t="e">
        <f>IF(#REF!&gt;0.02,1,0)</f>
        <v>#REF!</v>
      </c>
      <c r="X52" s="92">
        <f>+IF(H52="","",(M52*H52))</f>
        <v>1272</v>
      </c>
      <c r="Y52" s="92" t="e">
        <f>+IF(G52="La Mounine",(VLOOKUP(Base!J52,#REF!,5,FALSE)),(IF(G52="Brignoles",VLOOKUP(J52,#REF!,3,FALSE),(IF(G52="FOS",VLOOKUP(J52,#REF!,4,FALSE))))))</f>
        <v>#REF!</v>
      </c>
      <c r="Z52" s="92" t="e">
        <f>+(IF(H52="","",(Y52*H52)))</f>
        <v>#REF!</v>
      </c>
      <c r="AA52" s="94" t="e">
        <f>IF(Y52="","",IF(A52="RW",VLOOKUP(Y52,#REF!,3,FALSE),VLOOKUP(Y52,#REF!,2,FALSE)))</f>
        <v>#REF!</v>
      </c>
      <c r="AB52" s="92" t="e">
        <f>+IF(A52="","",(IF(A52="RW",(IF(H52&gt;32,32*AA52,(IF(H52&lt;29,29*AA52,H52*AA52)))),(IF(H52&gt;30,30*AA52,(IF(H52&lt;24,24*AA52,H52*AA52)))))))</f>
        <v>#REF!</v>
      </c>
      <c r="AC52" s="92" t="e">
        <f>(IF(A52="","0",(IF(A52="RW",VLOOKUP(#REF!,#REF!,2,FALSE),VLOOKUP(Base!#REF!,#REF!,3,FALSE)))))*S52</f>
        <v>#REF!</v>
      </c>
    </row>
    <row r="53" spans="1:29" x14ac:dyDescent="0.25">
      <c r="A53" s="131" t="s">
        <v>830</v>
      </c>
      <c r="B53" s="131" t="s">
        <v>846</v>
      </c>
      <c r="C53" s="3" t="s">
        <v>46</v>
      </c>
      <c r="D53" s="18">
        <v>42185</v>
      </c>
      <c r="E53" s="46"/>
      <c r="F53" s="46"/>
      <c r="G53" s="62" t="s">
        <v>701</v>
      </c>
      <c r="H53" s="71">
        <v>26.05</v>
      </c>
      <c r="I53" s="3"/>
      <c r="J53" s="3"/>
      <c r="K53" s="46">
        <v>4</v>
      </c>
      <c r="L53" s="71" t="str">
        <f>+IF(N53="oui",H53,"")</f>
        <v/>
      </c>
      <c r="M53" s="117">
        <v>41.8</v>
      </c>
      <c r="N53" s="3" t="s">
        <v>105</v>
      </c>
      <c r="O53" s="62" t="s">
        <v>105</v>
      </c>
      <c r="P53" s="14" t="s">
        <v>168</v>
      </c>
      <c r="Q53" s="69">
        <f>IF(D53="","",(YEAR(D53)))</f>
        <v>2015</v>
      </c>
      <c r="R53" s="68" t="str">
        <f>IF(D53="","",(TEXT(D53,"mmmm")))</f>
        <v>juin</v>
      </c>
      <c r="S53" s="94" t="e">
        <f>+IF(#REF!&gt;0.05,IF(#REF!=5,($AE$2-F53)/1000,IF(#REF!=6,($AF$2-F53)/1000,IF(#REF!="FMA",($AG$2-F53)/1000,H53))),H53)</f>
        <v>#REF!</v>
      </c>
      <c r="T53" s="68" t="str">
        <f t="shared" si="1"/>
        <v>juin</v>
      </c>
      <c r="U53" s="91">
        <f>IF(H53="",0,1)</f>
        <v>1</v>
      </c>
      <c r="V53" s="92" t="e">
        <f>IF(#REF!&gt;0,1,0)</f>
        <v>#REF!</v>
      </c>
      <c r="W53" s="92" t="e">
        <f>IF(#REF!&gt;0.02,1,0)</f>
        <v>#REF!</v>
      </c>
      <c r="X53" s="92">
        <f>+IF(H53="","",(M53*H53))</f>
        <v>1088.8899999999999</v>
      </c>
      <c r="Y53" s="92" t="e">
        <f>+IF(G53="La Mounine",(VLOOKUP(Base!J53,#REF!,5,FALSE)),(IF(G53="Brignoles",VLOOKUP(J53,#REF!,3,FALSE),(IF(G53="FOS",VLOOKUP(J53,#REF!,4,FALSE))))))</f>
        <v>#REF!</v>
      </c>
      <c r="Z53" s="92" t="e">
        <f>+(IF(H53="","",(Y53*H53)))</f>
        <v>#REF!</v>
      </c>
      <c r="AA53" s="94" t="e">
        <f>IF(Y53="","",IF(A53="RW",VLOOKUP(Y53,#REF!,3,FALSE),VLOOKUP(Y53,#REF!,2,FALSE)))</f>
        <v>#REF!</v>
      </c>
      <c r="AB53" s="92" t="e">
        <f>+IF(A53="","",(IF(A53="RW",(IF(H53&gt;32,32*AA53,(IF(H53&lt;29,29*AA53,H53*AA53)))),(IF(H53&gt;30,30*AA53,(IF(H53&lt;24,24*AA53,H53*AA53)))))))</f>
        <v>#REF!</v>
      </c>
      <c r="AC53" s="92" t="e">
        <f>(IF(A53="","0",(IF(A53="RW",VLOOKUP(#REF!,#REF!,2,FALSE),VLOOKUP(Base!#REF!,#REF!,3,FALSE)))))*S53</f>
        <v>#REF!</v>
      </c>
    </row>
    <row r="54" spans="1:29" x14ac:dyDescent="0.25">
      <c r="A54" s="131" t="s">
        <v>830</v>
      </c>
      <c r="B54" s="131" t="s">
        <v>846</v>
      </c>
      <c r="C54" s="3" t="s">
        <v>11</v>
      </c>
      <c r="D54" s="18">
        <v>42185</v>
      </c>
      <c r="E54" s="46"/>
      <c r="F54" s="46"/>
      <c r="G54" s="62" t="s">
        <v>701</v>
      </c>
      <c r="H54" s="71">
        <v>39.950000000000003</v>
      </c>
      <c r="I54" s="3"/>
      <c r="J54" s="3"/>
      <c r="K54" s="46">
        <v>6</v>
      </c>
      <c r="L54" s="71">
        <f>+IF(N54="oui",H54,"")</f>
        <v>39.950000000000003</v>
      </c>
      <c r="M54" s="117">
        <v>35.200000000000003</v>
      </c>
      <c r="N54" s="3" t="s">
        <v>106</v>
      </c>
      <c r="O54" s="62" t="s">
        <v>106</v>
      </c>
      <c r="P54" s="14" t="s">
        <v>167</v>
      </c>
      <c r="Q54" s="69">
        <f>IF(D54="","",(YEAR(D54)))</f>
        <v>2015</v>
      </c>
      <c r="R54" s="68" t="str">
        <f>IF(D54="","",(TEXT(D54,"mmmm")))</f>
        <v>juin</v>
      </c>
      <c r="S54" s="94" t="e">
        <f>+IF(#REF!&gt;0.05,IF(#REF!=5,($AE$2-F54)/1000,IF(#REF!=6,($AF$2-F54)/1000,IF(#REF!="FMA",($AG$2-F54)/1000,H54))),H54)</f>
        <v>#REF!</v>
      </c>
      <c r="T54" s="68" t="str">
        <f t="shared" si="1"/>
        <v>juin</v>
      </c>
      <c r="U54" s="91">
        <f>IF(H54="",0,1)</f>
        <v>1</v>
      </c>
      <c r="V54" s="92" t="e">
        <f>IF(#REF!&gt;0,1,0)</f>
        <v>#REF!</v>
      </c>
      <c r="W54" s="92" t="e">
        <f>IF(#REF!&gt;0.02,1,0)</f>
        <v>#REF!</v>
      </c>
      <c r="X54" s="92">
        <f>+IF(H54="","",(M54*H54))</f>
        <v>1406.2400000000002</v>
      </c>
      <c r="Y54" s="92" t="e">
        <f>+IF(G54="La Mounine",(VLOOKUP(Base!J54,#REF!,5,FALSE)),(IF(G54="Brignoles",VLOOKUP(J54,#REF!,3,FALSE),(IF(G54="FOS",VLOOKUP(J54,#REF!,4,FALSE))))))</f>
        <v>#REF!</v>
      </c>
      <c r="Z54" s="92" t="e">
        <f>+(IF(H54="","",(Y54*H54)))</f>
        <v>#REF!</v>
      </c>
      <c r="AA54" s="94" t="e">
        <f>IF(Y54="","",IF(A54="RW",VLOOKUP(Y54,#REF!,3,FALSE),VLOOKUP(Y54,#REF!,2,FALSE)))</f>
        <v>#REF!</v>
      </c>
      <c r="AB54" s="92" t="e">
        <f>+IF(A54="","",(IF(A54="RW",(IF(H54&gt;32,32*AA54,(IF(H54&lt;29,29*AA54,H54*AA54)))),(IF(H54&gt;30,30*AA54,(IF(H54&lt;24,24*AA54,H54*AA54)))))))</f>
        <v>#REF!</v>
      </c>
      <c r="AC54" s="92" t="e">
        <f>(IF(A54="","0",(IF(A54="RW",VLOOKUP(#REF!,#REF!,2,FALSE),VLOOKUP(Base!#REF!,#REF!,3,FALSE)))))*S54</f>
        <v>#REF!</v>
      </c>
    </row>
    <row r="55" spans="1:29" x14ac:dyDescent="0.25">
      <c r="A55" s="131" t="s">
        <v>830</v>
      </c>
      <c r="B55" s="131" t="s">
        <v>846</v>
      </c>
      <c r="C55" s="3" t="s">
        <v>73</v>
      </c>
      <c r="D55" s="18">
        <v>42185</v>
      </c>
      <c r="E55" s="46"/>
      <c r="F55" s="46"/>
      <c r="G55" s="62" t="s">
        <v>701</v>
      </c>
      <c r="H55" s="71">
        <v>30</v>
      </c>
      <c r="I55" s="3"/>
      <c r="J55" s="3"/>
      <c r="K55" s="45">
        <v>13</v>
      </c>
      <c r="L55" s="71" t="str">
        <f>+IF(N55="oui",H55,"")</f>
        <v/>
      </c>
      <c r="M55" s="117">
        <v>42.9</v>
      </c>
      <c r="N55" s="3" t="s">
        <v>105</v>
      </c>
      <c r="O55" s="7" t="s">
        <v>106</v>
      </c>
      <c r="P55" s="14" t="s">
        <v>169</v>
      </c>
      <c r="Q55" s="69">
        <f>IF(D55="","",(YEAR(D55)))</f>
        <v>2015</v>
      </c>
      <c r="R55" s="68" t="str">
        <f>IF(D55="","",(TEXT(D55,"mmmm")))</f>
        <v>juin</v>
      </c>
      <c r="S55" s="94" t="e">
        <f>+IF(#REF!&gt;0.05,IF(#REF!=5,($AE$2-F55)/1000,IF(#REF!=6,($AF$2-F55)/1000,IF(#REF!="FMA",($AG$2-F55)/1000,H55))),H55)</f>
        <v>#REF!</v>
      </c>
      <c r="T55" s="68" t="str">
        <f t="shared" si="1"/>
        <v>juin</v>
      </c>
      <c r="U55" s="91">
        <f>IF(H55="",0,1)</f>
        <v>1</v>
      </c>
      <c r="V55" s="92" t="e">
        <f>IF(#REF!&gt;0,1,0)</f>
        <v>#REF!</v>
      </c>
      <c r="W55" s="92" t="e">
        <f>IF(#REF!&gt;0.02,1,0)</f>
        <v>#REF!</v>
      </c>
      <c r="X55" s="92">
        <f>+IF(H55="","",(M55*H55))</f>
        <v>1287</v>
      </c>
      <c r="Y55" s="92" t="e">
        <f>+IF(G55="La Mounine",(VLOOKUP(Base!J55,#REF!,5,FALSE)),(IF(G55="Brignoles",VLOOKUP(J55,#REF!,3,FALSE),(IF(G55="FOS",VLOOKUP(J55,#REF!,4,FALSE))))))</f>
        <v>#REF!</v>
      </c>
      <c r="Z55" s="92" t="e">
        <f>+(IF(H55="","",(Y55*H55)))</f>
        <v>#REF!</v>
      </c>
      <c r="AA55" s="94" t="e">
        <f>IF(Y55="","",IF(A55="RW",VLOOKUP(Y55,#REF!,3,FALSE),VLOOKUP(Y55,#REF!,2,FALSE)))</f>
        <v>#REF!</v>
      </c>
      <c r="AB55" s="92" t="e">
        <f>+IF(A55="","",(IF(A55="RW",(IF(H55&gt;32,32*AA55,(IF(H55&lt;29,29*AA55,H55*AA55)))),(IF(H55&gt;30,30*AA55,(IF(H55&lt;24,24*AA55,H55*AA55)))))))</f>
        <v>#REF!</v>
      </c>
      <c r="AC55" s="92" t="e">
        <f>(IF(A55="","0",(IF(A55="RW",VLOOKUP(#REF!,#REF!,2,FALSE),VLOOKUP(Base!#REF!,#REF!,3,FALSE)))))*S55</f>
        <v>#REF!</v>
      </c>
    </row>
    <row r="56" spans="1:29" x14ac:dyDescent="0.25">
      <c r="A56" s="131" t="s">
        <v>830</v>
      </c>
      <c r="B56" s="131" t="s">
        <v>846</v>
      </c>
      <c r="C56" s="3" t="s">
        <v>73</v>
      </c>
      <c r="D56" s="18">
        <v>42185</v>
      </c>
      <c r="E56" s="46"/>
      <c r="F56" s="46"/>
      <c r="G56" s="62" t="s">
        <v>701</v>
      </c>
      <c r="H56" s="71">
        <v>28.85</v>
      </c>
      <c r="I56" s="3"/>
      <c r="J56" s="3"/>
      <c r="K56" s="45">
        <v>13</v>
      </c>
      <c r="L56" s="71" t="str">
        <f>+IF(N56="oui",H56,"")</f>
        <v/>
      </c>
      <c r="M56" s="117">
        <v>42.9</v>
      </c>
      <c r="N56" s="3" t="s">
        <v>105</v>
      </c>
      <c r="O56" s="7" t="s">
        <v>106</v>
      </c>
      <c r="P56" s="14" t="s">
        <v>175</v>
      </c>
      <c r="Q56" s="69">
        <f>IF(D56="","",(YEAR(D56)))</f>
        <v>2015</v>
      </c>
      <c r="R56" s="68" t="str">
        <f>IF(D56="","",(TEXT(D56,"mmmm")))</f>
        <v>juin</v>
      </c>
      <c r="S56" s="94" t="e">
        <f>+IF(#REF!&gt;0.05,IF(#REF!=5,($AE$2-F56)/1000,IF(#REF!=6,($AF$2-F56)/1000,IF(#REF!="FMA",($AG$2-F56)/1000,H56))),H56)</f>
        <v>#REF!</v>
      </c>
      <c r="T56" s="68" t="str">
        <f t="shared" si="1"/>
        <v>juin</v>
      </c>
      <c r="U56" s="91">
        <f>IF(H56="",0,1)</f>
        <v>1</v>
      </c>
      <c r="V56" s="92" t="e">
        <f>IF(#REF!&gt;0,1,0)</f>
        <v>#REF!</v>
      </c>
      <c r="W56" s="92" t="e">
        <f>IF(#REF!&gt;0.02,1,0)</f>
        <v>#REF!</v>
      </c>
      <c r="X56" s="92">
        <f>+IF(H56="","",(M56*H56))</f>
        <v>1237.665</v>
      </c>
      <c r="Y56" s="92" t="e">
        <f>+IF(G56="La Mounine",(VLOOKUP(Base!J56,#REF!,5,FALSE)),(IF(G56="Brignoles",VLOOKUP(J56,#REF!,3,FALSE),(IF(G56="FOS",VLOOKUP(J56,#REF!,4,FALSE))))))</f>
        <v>#REF!</v>
      </c>
      <c r="Z56" s="92" t="e">
        <f>+(IF(H56="","",(Y56*H56)))</f>
        <v>#REF!</v>
      </c>
      <c r="AA56" s="94" t="e">
        <f>IF(Y56="","",IF(A56="RW",VLOOKUP(Y56,#REF!,3,FALSE),VLOOKUP(Y56,#REF!,2,FALSE)))</f>
        <v>#REF!</v>
      </c>
      <c r="AB56" s="92" t="e">
        <f>+IF(A56="","",(IF(A56="RW",(IF(H56&gt;32,32*AA56,(IF(H56&lt;29,29*AA56,H56*AA56)))),(IF(H56&gt;30,30*AA56,(IF(H56&lt;24,24*AA56,H56*AA56)))))))</f>
        <v>#REF!</v>
      </c>
      <c r="AC56" s="92" t="e">
        <f>(IF(A56="","0",(IF(A56="RW",VLOOKUP(#REF!,#REF!,2,FALSE),VLOOKUP(Base!#REF!,#REF!,3,FALSE)))))*S56</f>
        <v>#REF!</v>
      </c>
    </row>
    <row r="57" spans="1:29" x14ac:dyDescent="0.25">
      <c r="A57" s="131" t="s">
        <v>830</v>
      </c>
      <c r="B57" s="131" t="s">
        <v>846</v>
      </c>
      <c r="C57" s="62" t="s">
        <v>12</v>
      </c>
      <c r="D57" s="18">
        <v>42186</v>
      </c>
      <c r="E57" s="46"/>
      <c r="F57" s="46"/>
      <c r="G57" s="62" t="s">
        <v>701</v>
      </c>
      <c r="H57" s="71">
        <v>33.1</v>
      </c>
      <c r="I57" s="3"/>
      <c r="J57" s="20"/>
      <c r="K57" s="46">
        <v>4</v>
      </c>
      <c r="L57" s="71" t="str">
        <f>+IF(N57="oui",H57,"")</f>
        <v/>
      </c>
      <c r="M57" s="118">
        <v>46.3</v>
      </c>
      <c r="N57" s="3" t="s">
        <v>105</v>
      </c>
      <c r="O57" s="62" t="s">
        <v>105</v>
      </c>
      <c r="P57" s="14" t="s">
        <v>168</v>
      </c>
      <c r="Q57" s="69">
        <f>IF(D57="","",(YEAR(D57)))</f>
        <v>2015</v>
      </c>
      <c r="R57" s="68" t="str">
        <f>IF(D57="","",(TEXT(D57,"mmmm")))</f>
        <v>juillet</v>
      </c>
      <c r="S57" s="94" t="e">
        <f>+IF(#REF!&gt;0.05,IF(#REF!=5,($AE$2-F57)/1000,IF(#REF!=6,($AF$2-F57)/1000,IF(#REF!="FMA",($AG$2-F57)/1000,H57))),H57)</f>
        <v>#REF!</v>
      </c>
      <c r="T57" s="68" t="str">
        <f t="shared" si="1"/>
        <v>juillet</v>
      </c>
      <c r="U57" s="91">
        <f>IF(H57="",0,1)</f>
        <v>1</v>
      </c>
      <c r="V57" s="92" t="e">
        <f>IF(#REF!&gt;0,1,0)</f>
        <v>#REF!</v>
      </c>
      <c r="W57" s="92" t="e">
        <f>IF(#REF!&gt;0.02,1,0)</f>
        <v>#REF!</v>
      </c>
      <c r="X57" s="92">
        <f>+IF(H57="","",(M57*H57))</f>
        <v>1532.53</v>
      </c>
      <c r="Y57" s="92" t="e">
        <f>+IF(G57="La Mounine",(VLOOKUP(Base!J57,#REF!,5,FALSE)),(IF(G57="Brignoles",VLOOKUP(J57,#REF!,3,FALSE),(IF(G57="FOS",VLOOKUP(J57,#REF!,4,FALSE))))))</f>
        <v>#REF!</v>
      </c>
      <c r="Z57" s="92" t="e">
        <f>+(IF(H57="","",(Y57*H57)))</f>
        <v>#REF!</v>
      </c>
      <c r="AA57" s="94" t="e">
        <f>IF(Y57="","",IF(A57="RW",VLOOKUP(Y57,#REF!,3,FALSE),VLOOKUP(Y57,#REF!,2,FALSE)))</f>
        <v>#REF!</v>
      </c>
      <c r="AB57" s="92" t="e">
        <f>+IF(A57="","",(IF(A57="RW",(IF(H57&gt;32,32*AA57,(IF(H57&lt;29,29*AA57,H57*AA57)))),(IF(H57&gt;30,30*AA57,(IF(H57&lt;24,24*AA57,H57*AA57)))))))</f>
        <v>#REF!</v>
      </c>
      <c r="AC57" s="92" t="e">
        <f>(IF(A57="","0",(IF(A57="RW",VLOOKUP(#REF!,#REF!,2,FALSE),VLOOKUP(Base!#REF!,#REF!,3,FALSE)))))*S57</f>
        <v>#REF!</v>
      </c>
    </row>
    <row r="58" spans="1:29" x14ac:dyDescent="0.25">
      <c r="A58" s="131" t="s">
        <v>830</v>
      </c>
      <c r="B58" s="131" t="s">
        <v>846</v>
      </c>
      <c r="C58" s="3" t="s">
        <v>46</v>
      </c>
      <c r="D58" s="18">
        <v>42186</v>
      </c>
      <c r="E58" s="46"/>
      <c r="F58" s="46"/>
      <c r="G58" s="62" t="s">
        <v>701</v>
      </c>
      <c r="H58" s="128">
        <v>33.5</v>
      </c>
      <c r="I58" s="3"/>
      <c r="J58" s="3"/>
      <c r="K58" s="46">
        <v>4</v>
      </c>
      <c r="L58" s="71" t="str">
        <f>+IF(N58="oui",H58,"")</f>
        <v/>
      </c>
      <c r="M58" s="118">
        <v>41.7</v>
      </c>
      <c r="N58" s="3" t="s">
        <v>105</v>
      </c>
      <c r="O58" s="62" t="s">
        <v>105</v>
      </c>
      <c r="P58" s="14" t="s">
        <v>174</v>
      </c>
      <c r="Q58" s="69">
        <f>IF(D58="","",(YEAR(D58)))</f>
        <v>2015</v>
      </c>
      <c r="R58" s="68" t="str">
        <f>IF(D58="","",(TEXT(D58,"mmmm")))</f>
        <v>juillet</v>
      </c>
      <c r="S58" s="94" t="e">
        <f>+IF(#REF!&gt;0.05,IF(#REF!=5,($AE$2-F58)/1000,IF(#REF!=6,($AF$2-F58)/1000,IF(#REF!="FMA",($AG$2-F58)/1000,H58))),H58)</f>
        <v>#REF!</v>
      </c>
      <c r="T58" s="68" t="str">
        <f t="shared" si="1"/>
        <v>juillet</v>
      </c>
      <c r="U58" s="91">
        <f>IF(H58="",0,1)</f>
        <v>1</v>
      </c>
      <c r="V58" s="92" t="e">
        <f>IF(#REF!&gt;0,1,0)</f>
        <v>#REF!</v>
      </c>
      <c r="W58" s="92" t="e">
        <f>IF(#REF!&gt;0.02,1,0)</f>
        <v>#REF!</v>
      </c>
      <c r="X58" s="92">
        <f>+IF(H58="","",(M58*H58))</f>
        <v>1396.95</v>
      </c>
      <c r="Y58" s="92" t="e">
        <f>+IF(G58="La Mounine",(VLOOKUP(Base!J58,#REF!,5,FALSE)),(IF(G58="Brignoles",VLOOKUP(J58,#REF!,3,FALSE),(IF(G58="FOS",VLOOKUP(J58,#REF!,4,FALSE))))))</f>
        <v>#REF!</v>
      </c>
      <c r="Z58" s="92" t="e">
        <f>+(IF(H58="","",(Y58*H58)))</f>
        <v>#REF!</v>
      </c>
      <c r="AA58" s="94" t="e">
        <f>IF(Y58="","",IF(A58="RW",VLOOKUP(Y58,#REF!,3,FALSE),VLOOKUP(Y58,#REF!,2,FALSE)))</f>
        <v>#REF!</v>
      </c>
      <c r="AB58" s="92" t="e">
        <f>+IF(A58="","",(IF(A58="RW",(IF(H58&gt;32,32*AA58,(IF(H58&lt;29,29*AA58,H58*AA58)))),(IF(H58&gt;30,30*AA58,(IF(H58&lt;24,24*AA58,H58*AA58)))))))</f>
        <v>#REF!</v>
      </c>
      <c r="AC58" s="92" t="e">
        <f>(IF(A58="","0",(IF(A58="RW",VLOOKUP(#REF!,#REF!,2,FALSE),VLOOKUP(Base!#REF!,#REF!,3,FALSE)))))*S58</f>
        <v>#REF!</v>
      </c>
    </row>
    <row r="59" spans="1:29" x14ac:dyDescent="0.25">
      <c r="A59" s="131" t="s">
        <v>830</v>
      </c>
      <c r="B59" s="131" t="s">
        <v>846</v>
      </c>
      <c r="C59" s="3" t="s">
        <v>11</v>
      </c>
      <c r="D59" s="18">
        <v>42186</v>
      </c>
      <c r="E59" s="46"/>
      <c r="F59" s="46"/>
      <c r="G59" s="62" t="s">
        <v>701</v>
      </c>
      <c r="H59" s="71">
        <v>37.200000000000003</v>
      </c>
      <c r="I59" s="3"/>
      <c r="J59" s="3"/>
      <c r="K59" s="46">
        <v>6</v>
      </c>
      <c r="L59" s="71">
        <f>+IF(N59="oui",H59,"")</f>
        <v>37.200000000000003</v>
      </c>
      <c r="M59" s="118">
        <v>26.3</v>
      </c>
      <c r="N59" s="3" t="s">
        <v>106</v>
      </c>
      <c r="O59" s="62" t="s">
        <v>105</v>
      </c>
      <c r="P59" s="14" t="s">
        <v>167</v>
      </c>
      <c r="Q59" s="69">
        <f>IF(D59="","",(YEAR(D59)))</f>
        <v>2015</v>
      </c>
      <c r="R59" s="68" t="str">
        <f>IF(D59="","",(TEXT(D59,"mmmm")))</f>
        <v>juillet</v>
      </c>
      <c r="S59" s="94" t="e">
        <f>+IF(#REF!&gt;0.05,IF(#REF!=5,($AE$2-F59)/1000,IF(#REF!=6,($AF$2-F59)/1000,IF(#REF!="FMA",($AG$2-F59)/1000,H59))),H59)</f>
        <v>#REF!</v>
      </c>
      <c r="T59" s="68" t="str">
        <f t="shared" si="1"/>
        <v>juillet</v>
      </c>
      <c r="U59" s="91">
        <f>IF(H59="",0,1)</f>
        <v>1</v>
      </c>
      <c r="V59" s="92" t="e">
        <f>IF(#REF!&gt;0,1,0)</f>
        <v>#REF!</v>
      </c>
      <c r="W59" s="92" t="e">
        <f>IF(#REF!&gt;0.02,1,0)</f>
        <v>#REF!</v>
      </c>
      <c r="X59" s="92">
        <f>+IF(H59="","",(M59*H59))</f>
        <v>978.36000000000013</v>
      </c>
      <c r="Y59" s="92" t="e">
        <f>+IF(G59="La Mounine",(VLOOKUP(Base!J59,#REF!,5,FALSE)),(IF(G59="Brignoles",VLOOKUP(J59,#REF!,3,FALSE),(IF(G59="FOS",VLOOKUP(J59,#REF!,4,FALSE))))))</f>
        <v>#REF!</v>
      </c>
      <c r="Z59" s="92" t="e">
        <f>+(IF(H59="","",(Y59*H59)))</f>
        <v>#REF!</v>
      </c>
      <c r="AA59" s="94" t="e">
        <f>IF(Y59="","",IF(A59="RW",VLOOKUP(Y59,#REF!,3,FALSE),VLOOKUP(Y59,#REF!,2,FALSE)))</f>
        <v>#REF!</v>
      </c>
      <c r="AB59" s="92" t="e">
        <f>+IF(A59="","",(IF(A59="RW",(IF(H59&gt;32,32*AA59,(IF(H59&lt;29,29*AA59,H59*AA59)))),(IF(H59&gt;30,30*AA59,(IF(H59&lt;24,24*AA59,H59*AA59)))))))</f>
        <v>#REF!</v>
      </c>
      <c r="AC59" s="92" t="e">
        <f>(IF(A59="","0",(IF(A59="RW",VLOOKUP(#REF!,#REF!,2,FALSE),VLOOKUP(Base!#REF!,#REF!,3,FALSE)))))*S59</f>
        <v>#REF!</v>
      </c>
    </row>
    <row r="60" spans="1:29" x14ac:dyDescent="0.25">
      <c r="A60" s="131" t="s">
        <v>830</v>
      </c>
      <c r="B60" s="131" t="s">
        <v>846</v>
      </c>
      <c r="C60" s="62" t="s">
        <v>12</v>
      </c>
      <c r="D60" s="18">
        <v>42186</v>
      </c>
      <c r="E60" s="46"/>
      <c r="F60" s="46"/>
      <c r="G60" s="62" t="s">
        <v>701</v>
      </c>
      <c r="H60" s="71">
        <v>32.1</v>
      </c>
      <c r="I60" s="3"/>
      <c r="J60" s="3"/>
      <c r="K60" s="46">
        <v>84</v>
      </c>
      <c r="L60" s="71">
        <f>+IF(N60="oui",H60,"")</f>
        <v>32.1</v>
      </c>
      <c r="M60" s="118">
        <v>41.2</v>
      </c>
      <c r="N60" s="3" t="s">
        <v>106</v>
      </c>
      <c r="O60" s="62" t="s">
        <v>105</v>
      </c>
      <c r="P60" s="14" t="s">
        <v>167</v>
      </c>
      <c r="Q60" s="69">
        <f>IF(D60="","",(YEAR(D60)))</f>
        <v>2015</v>
      </c>
      <c r="R60" s="68" t="str">
        <f>IF(D60="","",(TEXT(D60,"mmmm")))</f>
        <v>juillet</v>
      </c>
      <c r="S60" s="94" t="e">
        <f>+IF(#REF!&gt;0.05,IF(#REF!=5,($AE$2-F60)/1000,IF(#REF!=6,($AF$2-F60)/1000,IF(#REF!="FMA",($AG$2-F60)/1000,H60))),H60)</f>
        <v>#REF!</v>
      </c>
      <c r="T60" s="68" t="str">
        <f t="shared" si="1"/>
        <v>juillet</v>
      </c>
      <c r="U60" s="91">
        <f>IF(H60="",0,1)</f>
        <v>1</v>
      </c>
      <c r="V60" s="92" t="e">
        <f>IF(#REF!&gt;0,1,0)</f>
        <v>#REF!</v>
      </c>
      <c r="W60" s="92" t="e">
        <f>IF(#REF!&gt;0.02,1,0)</f>
        <v>#REF!</v>
      </c>
      <c r="X60" s="92">
        <f>+IF(H60="","",(M60*H60))</f>
        <v>1322.5200000000002</v>
      </c>
      <c r="Y60" s="92" t="e">
        <f>+IF(G60="La Mounine",(VLOOKUP(Base!J60,#REF!,5,FALSE)),(IF(G60="Brignoles",VLOOKUP(J60,#REF!,3,FALSE),(IF(G60="FOS",VLOOKUP(J60,#REF!,4,FALSE))))))</f>
        <v>#REF!</v>
      </c>
      <c r="Z60" s="92" t="e">
        <f>+(IF(H60="","",(Y60*H60)))</f>
        <v>#REF!</v>
      </c>
      <c r="AA60" s="94" t="e">
        <f>IF(Y60="","",IF(A60="RW",VLOOKUP(Y60,#REF!,3,FALSE),VLOOKUP(Y60,#REF!,2,FALSE)))</f>
        <v>#REF!</v>
      </c>
      <c r="AB60" s="92" t="e">
        <f>+IF(A60="","",(IF(A60="RW",(IF(H60&gt;32,32*AA60,(IF(H60&lt;29,29*AA60,H60*AA60)))),(IF(H60&gt;30,30*AA60,(IF(H60&lt;24,24*AA60,H60*AA60)))))))</f>
        <v>#REF!</v>
      </c>
      <c r="AC60" s="92" t="e">
        <f>(IF(A60="","0",(IF(A60="RW",VLOOKUP(#REF!,#REF!,2,FALSE),VLOOKUP(Base!#REF!,#REF!,3,FALSE)))))*S60</f>
        <v>#REF!</v>
      </c>
    </row>
    <row r="61" spans="1:29" x14ac:dyDescent="0.25">
      <c r="A61" s="131" t="s">
        <v>830</v>
      </c>
      <c r="B61" s="131" t="s">
        <v>846</v>
      </c>
      <c r="C61" s="3" t="s">
        <v>11</v>
      </c>
      <c r="D61" s="18">
        <v>42187</v>
      </c>
      <c r="E61" s="46"/>
      <c r="F61" s="46"/>
      <c r="G61" s="62" t="s">
        <v>701</v>
      </c>
      <c r="H61" s="71">
        <v>35.5</v>
      </c>
      <c r="I61" s="3"/>
      <c r="J61" s="3"/>
      <c r="K61" s="46">
        <v>6</v>
      </c>
      <c r="L61" s="71" t="str">
        <f>+IF(N61="oui",H61,"")</f>
        <v/>
      </c>
      <c r="M61" s="118">
        <v>19.100000000000001</v>
      </c>
      <c r="N61" s="3" t="s">
        <v>105</v>
      </c>
      <c r="O61" s="62" t="s">
        <v>106</v>
      </c>
      <c r="P61" s="14" t="s">
        <v>167</v>
      </c>
      <c r="Q61" s="69">
        <f>IF(D61="","",(YEAR(D61)))</f>
        <v>2015</v>
      </c>
      <c r="R61" s="68" t="str">
        <f>IF(D61="","",(TEXT(D61,"mmmm")))</f>
        <v>juillet</v>
      </c>
      <c r="S61" s="94" t="e">
        <f>+IF(#REF!&gt;0.05,IF(#REF!=5,($AE$2-F61)/1000,IF(#REF!=6,($AF$2-F61)/1000,IF(#REF!="FMA",($AG$2-F61)/1000,H61))),H61)</f>
        <v>#REF!</v>
      </c>
      <c r="T61" s="68" t="str">
        <f t="shared" si="1"/>
        <v>juillet</v>
      </c>
      <c r="U61" s="91">
        <f>IF(H61="",0,1)</f>
        <v>1</v>
      </c>
      <c r="V61" s="92" t="e">
        <f>IF(#REF!&gt;0,1,0)</f>
        <v>#REF!</v>
      </c>
      <c r="W61" s="92" t="e">
        <f>IF(#REF!&gt;0.02,1,0)</f>
        <v>#REF!</v>
      </c>
      <c r="X61" s="92">
        <f>+IF(H61="","",(M61*H61))</f>
        <v>678.05000000000007</v>
      </c>
      <c r="Y61" s="92" t="e">
        <f>+IF(G61="La Mounine",(VLOOKUP(Base!J61,#REF!,5,FALSE)),(IF(G61="Brignoles",VLOOKUP(J61,#REF!,3,FALSE),(IF(G61="FOS",VLOOKUP(J61,#REF!,4,FALSE))))))</f>
        <v>#REF!</v>
      </c>
      <c r="Z61" s="92" t="e">
        <f>+(IF(H61="","",(Y61*H61)))</f>
        <v>#REF!</v>
      </c>
      <c r="AA61" s="94" t="e">
        <f>IF(Y61="","",IF(A61="RW",VLOOKUP(Y61,#REF!,3,FALSE),VLOOKUP(Y61,#REF!,2,FALSE)))</f>
        <v>#REF!</v>
      </c>
      <c r="AB61" s="92" t="e">
        <f>+IF(A61="","",(IF(A61="RW",(IF(H61&gt;32,32*AA61,(IF(H61&lt;29,29*AA61,H61*AA61)))),(IF(H61&gt;30,30*AA61,(IF(H61&lt;24,24*AA61,H61*AA61)))))))</f>
        <v>#REF!</v>
      </c>
      <c r="AC61" s="92" t="e">
        <f>(IF(A61="","0",(IF(A61="RW",VLOOKUP(#REF!,#REF!,2,FALSE),VLOOKUP(Base!#REF!,#REF!,3,FALSE)))))*S61</f>
        <v>#REF!</v>
      </c>
    </row>
    <row r="62" spans="1:29" x14ac:dyDescent="0.25">
      <c r="A62" s="131" t="s">
        <v>830</v>
      </c>
      <c r="B62" s="131" t="s">
        <v>846</v>
      </c>
      <c r="C62" s="3" t="s">
        <v>73</v>
      </c>
      <c r="D62" s="18">
        <v>42187</v>
      </c>
      <c r="E62" s="46"/>
      <c r="F62" s="46"/>
      <c r="G62" s="62" t="s">
        <v>701</v>
      </c>
      <c r="H62" s="71">
        <v>32.549999999999997</v>
      </c>
      <c r="I62" s="3"/>
      <c r="J62" s="62"/>
      <c r="K62" s="45">
        <v>13</v>
      </c>
      <c r="L62" s="71" t="str">
        <f>+IF(N62="oui",H62,"")</f>
        <v/>
      </c>
      <c r="M62" s="117">
        <v>42.9</v>
      </c>
      <c r="N62" s="62" t="s">
        <v>105</v>
      </c>
      <c r="O62" s="62" t="s">
        <v>105</v>
      </c>
      <c r="P62" s="14" t="s">
        <v>173</v>
      </c>
      <c r="Q62" s="69">
        <f>IF(D62="","",(YEAR(D62)))</f>
        <v>2015</v>
      </c>
      <c r="R62" s="68" t="str">
        <f>IF(D62="","",(TEXT(D62,"mmmm")))</f>
        <v>juillet</v>
      </c>
      <c r="S62" s="94" t="e">
        <f>+IF(#REF!&gt;0.05,IF(#REF!=5,($AE$2-F62)/1000,IF(#REF!=6,($AF$2-F62)/1000,IF(#REF!="FMA",($AG$2-F62)/1000,H62))),H62)</f>
        <v>#REF!</v>
      </c>
      <c r="T62" s="68" t="str">
        <f t="shared" si="1"/>
        <v>juillet</v>
      </c>
      <c r="U62" s="91">
        <f>IF(H62="",0,1)</f>
        <v>1</v>
      </c>
      <c r="V62" s="92" t="e">
        <f>IF(#REF!&gt;0,1,0)</f>
        <v>#REF!</v>
      </c>
      <c r="W62" s="92" t="e">
        <f>IF(#REF!&gt;0.02,1,0)</f>
        <v>#REF!</v>
      </c>
      <c r="X62" s="92">
        <f>+IF(H62="","",(M62*H62))</f>
        <v>1396.3949999999998</v>
      </c>
      <c r="Y62" s="92" t="e">
        <f>+IF(G62="La Mounine",(VLOOKUP(Base!J62,#REF!,5,FALSE)),(IF(G62="Brignoles",VLOOKUP(J62,#REF!,3,FALSE),(IF(G62="FOS",VLOOKUP(J62,#REF!,4,FALSE))))))</f>
        <v>#REF!</v>
      </c>
      <c r="Z62" s="92" t="e">
        <f>+(IF(H62="","",(Y62*H62)))</f>
        <v>#REF!</v>
      </c>
      <c r="AA62" s="94" t="e">
        <f>IF(Y62="","",IF(A62="RW",VLOOKUP(Y62,#REF!,3,FALSE),VLOOKUP(Y62,#REF!,2,FALSE)))</f>
        <v>#REF!</v>
      </c>
      <c r="AB62" s="92" t="e">
        <f>+IF(A62="","",(IF(A62="RW",(IF(H62&gt;32,32*AA62,(IF(H62&lt;29,29*AA62,H62*AA62)))),(IF(H62&gt;30,30*AA62,(IF(H62&lt;24,24*AA62,H62*AA62)))))))</f>
        <v>#REF!</v>
      </c>
      <c r="AC62" s="92" t="e">
        <f>(IF(A62="","0",(IF(A62="RW",VLOOKUP(#REF!,#REF!,2,FALSE),VLOOKUP(Base!#REF!,#REF!,3,FALSE)))))*S62</f>
        <v>#REF!</v>
      </c>
    </row>
    <row r="63" spans="1:29" x14ac:dyDescent="0.25">
      <c r="A63" s="131" t="s">
        <v>830</v>
      </c>
      <c r="B63" s="131" t="s">
        <v>846</v>
      </c>
      <c r="C63" s="62" t="s">
        <v>12</v>
      </c>
      <c r="D63" s="18">
        <v>42187</v>
      </c>
      <c r="E63" s="46"/>
      <c r="F63" s="46"/>
      <c r="G63" s="62" t="s">
        <v>701</v>
      </c>
      <c r="H63" s="71">
        <v>17.95</v>
      </c>
      <c r="I63" s="3"/>
      <c r="J63" s="62"/>
      <c r="K63" s="45">
        <v>83</v>
      </c>
      <c r="L63" s="71" t="str">
        <f>+IF(N63="oui",H63,"")</f>
        <v/>
      </c>
      <c r="M63" s="117">
        <v>47.3</v>
      </c>
      <c r="N63" s="62" t="s">
        <v>105</v>
      </c>
      <c r="O63" s="62" t="s">
        <v>105</v>
      </c>
      <c r="P63" s="14" t="s">
        <v>174</v>
      </c>
      <c r="Q63" s="69">
        <f>IF(D63="","",(YEAR(D63)))</f>
        <v>2015</v>
      </c>
      <c r="R63" s="68" t="str">
        <f>IF(D63="","",(TEXT(D63,"mmmm")))</f>
        <v>juillet</v>
      </c>
      <c r="S63" s="94" t="e">
        <f>+IF(#REF!&gt;0.05,IF(#REF!=5,($AE$2-F63)/1000,IF(#REF!=6,($AF$2-F63)/1000,IF(#REF!="FMA",($AG$2-F63)/1000,H63))),H63)</f>
        <v>#REF!</v>
      </c>
      <c r="T63" s="68" t="str">
        <f t="shared" si="1"/>
        <v>juillet</v>
      </c>
      <c r="U63" s="91">
        <f>IF(H63="",0,1)</f>
        <v>1</v>
      </c>
      <c r="V63" s="92" t="e">
        <f>IF(#REF!&gt;0,1,0)</f>
        <v>#REF!</v>
      </c>
      <c r="W63" s="92" t="e">
        <f>IF(#REF!&gt;0.02,1,0)</f>
        <v>#REF!</v>
      </c>
      <c r="X63" s="92">
        <f>+IF(H63="","",(M63*H63))</f>
        <v>849.03499999999997</v>
      </c>
      <c r="Y63" s="92" t="e">
        <f>+IF(G63="La Mounine",(VLOOKUP(Base!J63,#REF!,5,FALSE)),(IF(G63="Brignoles",VLOOKUP(J63,#REF!,3,FALSE),(IF(G63="FOS",VLOOKUP(J63,#REF!,4,FALSE))))))</f>
        <v>#REF!</v>
      </c>
      <c r="Z63" s="92" t="e">
        <f>+(IF(H63="","",(Y63*H63)))</f>
        <v>#REF!</v>
      </c>
      <c r="AA63" s="94" t="e">
        <f>IF(Y63="","",IF(A63="RW",VLOOKUP(Y63,#REF!,3,FALSE),VLOOKUP(Y63,#REF!,2,FALSE)))</f>
        <v>#REF!</v>
      </c>
      <c r="AB63" s="92" t="e">
        <f>+IF(A63="","",(IF(A63="RW",(IF(H63&gt;32,32*AA63,(IF(H63&lt;29,29*AA63,H63*AA63)))),(IF(H63&gt;30,30*AA63,(IF(H63&lt;24,24*AA63,H63*AA63)))))))</f>
        <v>#REF!</v>
      </c>
      <c r="AC63" s="92" t="e">
        <f>(IF(A63="","0",(IF(A63="RW",VLOOKUP(#REF!,#REF!,2,FALSE),VLOOKUP(Base!#REF!,#REF!,3,FALSE)))))*S63</f>
        <v>#REF!</v>
      </c>
    </row>
    <row r="64" spans="1:29" x14ac:dyDescent="0.25">
      <c r="A64" s="131" t="s">
        <v>830</v>
      </c>
      <c r="B64" s="131" t="s">
        <v>846</v>
      </c>
      <c r="C64" s="3" t="s">
        <v>11</v>
      </c>
      <c r="D64" s="18">
        <v>42188</v>
      </c>
      <c r="E64" s="46"/>
      <c r="F64" s="46"/>
      <c r="G64" s="62" t="s">
        <v>701</v>
      </c>
      <c r="H64" s="71">
        <v>38.799999999999997</v>
      </c>
      <c r="I64" s="3"/>
      <c r="J64" s="3"/>
      <c r="K64" s="46">
        <v>6</v>
      </c>
      <c r="L64" s="71">
        <f>+IF(N64="oui",H64,"")</f>
        <v>38.799999999999997</v>
      </c>
      <c r="M64" s="118">
        <v>40.9</v>
      </c>
      <c r="N64" s="3" t="s">
        <v>106</v>
      </c>
      <c r="O64" s="62" t="s">
        <v>106</v>
      </c>
      <c r="P64" s="14" t="s">
        <v>167</v>
      </c>
      <c r="Q64" s="69">
        <f>IF(D64="","",(YEAR(D64)))</f>
        <v>2015</v>
      </c>
      <c r="R64" s="68" t="str">
        <f>IF(D64="","",(TEXT(D64,"mmmm")))</f>
        <v>juillet</v>
      </c>
      <c r="S64" s="94" t="e">
        <f>+IF(#REF!&gt;0.05,IF(#REF!=5,($AE$2-F64)/1000,IF(#REF!=6,($AF$2-F64)/1000,IF(#REF!="FMA",($AG$2-F64)/1000,H64))),H64)</f>
        <v>#REF!</v>
      </c>
      <c r="T64" s="68" t="str">
        <f t="shared" si="1"/>
        <v>juillet</v>
      </c>
      <c r="U64" s="91">
        <f>IF(H64="",0,1)</f>
        <v>1</v>
      </c>
      <c r="V64" s="92" t="e">
        <f>IF(#REF!&gt;0,1,0)</f>
        <v>#REF!</v>
      </c>
      <c r="W64" s="92" t="e">
        <f>IF(#REF!&gt;0.02,1,0)</f>
        <v>#REF!</v>
      </c>
      <c r="X64" s="92">
        <f>+IF(H64="","",(M64*H64))</f>
        <v>1586.9199999999998</v>
      </c>
      <c r="Y64" s="92" t="e">
        <f>+IF(G64="La Mounine",(VLOOKUP(Base!J64,#REF!,5,FALSE)),(IF(G64="Brignoles",VLOOKUP(J64,#REF!,3,FALSE),(IF(G64="FOS",VLOOKUP(J64,#REF!,4,FALSE))))))</f>
        <v>#REF!</v>
      </c>
      <c r="Z64" s="92" t="e">
        <f>+(IF(H64="","",(Y64*H64)))</f>
        <v>#REF!</v>
      </c>
      <c r="AA64" s="94" t="e">
        <f>IF(Y64="","",IF(A64="RW",VLOOKUP(Y64,#REF!,3,FALSE),VLOOKUP(Y64,#REF!,2,FALSE)))</f>
        <v>#REF!</v>
      </c>
      <c r="AB64" s="92" t="e">
        <f>+IF(A64="","",(IF(A64="RW",(IF(H64&gt;32,32*AA64,(IF(H64&lt;29,29*AA64,H64*AA64)))),(IF(H64&gt;30,30*AA64,(IF(H64&lt;24,24*AA64,H64*AA64)))))))</f>
        <v>#REF!</v>
      </c>
      <c r="AC64" s="92" t="e">
        <f>(IF(A64="","0",(IF(A64="RW",VLOOKUP(#REF!,#REF!,2,FALSE),VLOOKUP(Base!#REF!,#REF!,3,FALSE)))))*S64</f>
        <v>#REF!</v>
      </c>
    </row>
    <row r="65" spans="1:33" x14ac:dyDescent="0.25">
      <c r="A65" s="131" t="s">
        <v>830</v>
      </c>
      <c r="B65" s="131" t="s">
        <v>846</v>
      </c>
      <c r="C65" s="3" t="s">
        <v>46</v>
      </c>
      <c r="D65" s="18">
        <v>42188</v>
      </c>
      <c r="E65" s="46"/>
      <c r="F65" s="46"/>
      <c r="G65" s="62" t="s">
        <v>701</v>
      </c>
      <c r="H65" s="71">
        <v>14.15</v>
      </c>
      <c r="I65" s="3"/>
      <c r="J65" s="3"/>
      <c r="K65" s="45">
        <v>13</v>
      </c>
      <c r="L65" s="71">
        <f>+IF(N65="oui",H65,"")</f>
        <v>14.15</v>
      </c>
      <c r="M65" s="117">
        <v>46.4</v>
      </c>
      <c r="N65" s="3" t="s">
        <v>106</v>
      </c>
      <c r="O65" s="62" t="s">
        <v>105</v>
      </c>
      <c r="P65" s="14" t="s">
        <v>175</v>
      </c>
      <c r="Q65" s="69">
        <f>IF(D65="","",(YEAR(D65)))</f>
        <v>2015</v>
      </c>
      <c r="R65" s="68" t="str">
        <f>IF(D65="","",(TEXT(D65,"mmmm")))</f>
        <v>juillet</v>
      </c>
      <c r="S65" s="94" t="e">
        <f>+IF(#REF!&gt;0.05,IF(#REF!=5,($AE$2-F65)/1000,IF(#REF!=6,($AF$2-F65)/1000,IF(#REF!="FMA",($AG$2-F65)/1000,H65))),H65)</f>
        <v>#REF!</v>
      </c>
      <c r="T65" s="68" t="str">
        <f t="shared" si="1"/>
        <v>juillet</v>
      </c>
      <c r="U65" s="91">
        <f>IF(H65="",0,1)</f>
        <v>1</v>
      </c>
      <c r="V65" s="92" t="e">
        <f>IF(#REF!&gt;0,1,0)</f>
        <v>#REF!</v>
      </c>
      <c r="W65" s="92" t="e">
        <f>IF(#REF!&gt;0.02,1,0)</f>
        <v>#REF!</v>
      </c>
      <c r="X65" s="92">
        <f>+IF(H65="","",(M65*H65))</f>
        <v>656.56</v>
      </c>
      <c r="Y65" s="92" t="e">
        <f>+IF(G65="La Mounine",(VLOOKUP(Base!J65,#REF!,5,FALSE)),(IF(G65="Brignoles",VLOOKUP(J65,#REF!,3,FALSE),(IF(G65="FOS",VLOOKUP(J65,#REF!,4,FALSE))))))</f>
        <v>#REF!</v>
      </c>
      <c r="Z65" s="92" t="e">
        <f>+(IF(H65="","",(Y65*H65)))</f>
        <v>#REF!</v>
      </c>
      <c r="AA65" s="94" t="e">
        <f>IF(Y65="","",IF(A65="RW",VLOOKUP(Y65,#REF!,3,FALSE),VLOOKUP(Y65,#REF!,2,FALSE)))</f>
        <v>#REF!</v>
      </c>
      <c r="AB65" s="92" t="e">
        <f>+IF(A65="","",(IF(A65="RW",(IF(H65&gt;32,32*AA65,(IF(H65&lt;29,29*AA65,H65*AA65)))),(IF(H65&gt;30,30*AA65,(IF(H65&lt;24,24*AA65,H65*AA65)))))))</f>
        <v>#REF!</v>
      </c>
      <c r="AC65" s="92" t="e">
        <f>(IF(A65="","0",(IF(A65="RW",VLOOKUP(#REF!,#REF!,2,FALSE),VLOOKUP(Base!#REF!,#REF!,3,FALSE)))))*S65</f>
        <v>#REF!</v>
      </c>
    </row>
    <row r="66" spans="1:33" x14ac:dyDescent="0.25">
      <c r="A66" s="131" t="s">
        <v>830</v>
      </c>
      <c r="B66" s="131" t="s">
        <v>846</v>
      </c>
      <c r="C66" s="3" t="s">
        <v>120</v>
      </c>
      <c r="D66" s="18">
        <v>42188</v>
      </c>
      <c r="E66" s="46"/>
      <c r="F66" s="46"/>
      <c r="G66" s="62" t="s">
        <v>701</v>
      </c>
      <c r="H66" s="71">
        <v>24.7</v>
      </c>
      <c r="I66" s="3"/>
      <c r="J66" s="3"/>
      <c r="K66" s="46">
        <v>34</v>
      </c>
      <c r="L66" s="71">
        <f>+IF(N66="oui",H66,"")</f>
        <v>24.7</v>
      </c>
      <c r="M66" s="118">
        <v>24.8</v>
      </c>
      <c r="N66" s="3" t="s">
        <v>106</v>
      </c>
      <c r="O66" s="62" t="s">
        <v>105</v>
      </c>
      <c r="P66" s="14" t="s">
        <v>169</v>
      </c>
      <c r="Q66" s="69">
        <f>IF(D66="","",(YEAR(D66)))</f>
        <v>2015</v>
      </c>
      <c r="R66" s="68" t="str">
        <f>IF(D66="","",(TEXT(D66,"mmmm")))</f>
        <v>juillet</v>
      </c>
      <c r="S66" s="94" t="e">
        <f>+IF(#REF!&gt;0.05,IF(#REF!=5,($AE$2-F66)/1000,IF(#REF!=6,($AF$2-F66)/1000,IF(#REF!="FMA",($AG$2-F66)/1000,H66))),H66)</f>
        <v>#REF!</v>
      </c>
      <c r="T66" s="68" t="str">
        <f t="shared" si="1"/>
        <v>juillet</v>
      </c>
      <c r="U66" s="91">
        <f>IF(H66="",0,1)</f>
        <v>1</v>
      </c>
      <c r="V66" s="92" t="e">
        <f>IF(#REF!&gt;0,1,0)</f>
        <v>#REF!</v>
      </c>
      <c r="W66" s="92" t="e">
        <f>IF(#REF!&gt;0.02,1,0)</f>
        <v>#REF!</v>
      </c>
      <c r="X66" s="92">
        <f>+IF(H66="","",(M66*H66))</f>
        <v>612.55999999999995</v>
      </c>
      <c r="Y66" s="92" t="e">
        <f>+IF(G66="La Mounine",(VLOOKUP(Base!J66,#REF!,5,FALSE)),(IF(G66="Brignoles",VLOOKUP(J66,#REF!,3,FALSE),(IF(G66="FOS",VLOOKUP(J66,#REF!,4,FALSE))))))</f>
        <v>#REF!</v>
      </c>
      <c r="Z66" s="92" t="e">
        <f>+(IF(H66="","",(Y66*H66)))</f>
        <v>#REF!</v>
      </c>
      <c r="AA66" s="94" t="e">
        <f>IF(Y66="","",IF(A66="RW",VLOOKUP(Y66,#REF!,3,FALSE),VLOOKUP(Y66,#REF!,2,FALSE)))</f>
        <v>#REF!</v>
      </c>
      <c r="AB66" s="92" t="e">
        <f>+IF(A66="","",(IF(A66="RW",(IF(H66&gt;32,32*AA66,(IF(H66&lt;29,29*AA66,H66*AA66)))),(IF(H66&gt;30,30*AA66,(IF(H66&lt;24,24*AA66,H66*AA66)))))))</f>
        <v>#REF!</v>
      </c>
      <c r="AC66" s="92" t="e">
        <f>(IF(A66="","0",(IF(A66="RW",VLOOKUP(#REF!,#REF!,2,FALSE),VLOOKUP(Base!#REF!,#REF!,3,FALSE)))))*S66</f>
        <v>#REF!</v>
      </c>
    </row>
    <row r="67" spans="1:33" x14ac:dyDescent="0.25">
      <c r="A67" s="131" t="s">
        <v>830</v>
      </c>
      <c r="B67" s="131" t="s">
        <v>846</v>
      </c>
      <c r="C67" s="3" t="s">
        <v>77</v>
      </c>
      <c r="D67" s="18">
        <v>42191</v>
      </c>
      <c r="E67" s="46"/>
      <c r="F67" s="46"/>
      <c r="G67" s="62" t="s">
        <v>701</v>
      </c>
      <c r="H67" s="71">
        <v>33</v>
      </c>
      <c r="I67" s="3"/>
      <c r="J67" s="3"/>
      <c r="K67" s="46">
        <v>34</v>
      </c>
      <c r="L67" s="71" t="str">
        <f>+IF(N67="oui",H67,"")</f>
        <v/>
      </c>
      <c r="M67" s="118">
        <v>38.6</v>
      </c>
      <c r="N67" s="44" t="s">
        <v>105</v>
      </c>
      <c r="O67" s="62" t="s">
        <v>105</v>
      </c>
      <c r="P67" s="14" t="s">
        <v>176</v>
      </c>
      <c r="Q67" s="69">
        <f>IF(D67="","",(YEAR(D67)))</f>
        <v>2015</v>
      </c>
      <c r="R67" s="68" t="str">
        <f>IF(D67="","",(TEXT(D67,"mmmm")))</f>
        <v>juillet</v>
      </c>
      <c r="S67" s="94" t="e">
        <f>+IF(#REF!&gt;0.05,IF(#REF!=5,($AE$2-F67)/1000,IF(#REF!=6,($AF$2-F67)/1000,IF(#REF!="FMA",($AG$2-F67)/1000,H67))),H67)</f>
        <v>#REF!</v>
      </c>
      <c r="T67" s="68" t="str">
        <f t="shared" ref="T67:T130" si="2">R67</f>
        <v>juillet</v>
      </c>
      <c r="U67" s="91">
        <f>IF(H67="",0,1)</f>
        <v>1</v>
      </c>
      <c r="V67" s="92" t="e">
        <f>IF(#REF!&gt;0,1,0)</f>
        <v>#REF!</v>
      </c>
      <c r="W67" s="92" t="e">
        <f>IF(#REF!&gt;0.02,1,0)</f>
        <v>#REF!</v>
      </c>
      <c r="X67" s="92">
        <f>+IF(H67="","",(M67*H67))</f>
        <v>1273.8</v>
      </c>
      <c r="Y67" s="92" t="e">
        <f>+IF(G67="La Mounine",(VLOOKUP(Base!J67,#REF!,5,FALSE)),(IF(G67="Brignoles",VLOOKUP(J67,#REF!,3,FALSE),(IF(G67="FOS",VLOOKUP(J67,#REF!,4,FALSE))))))</f>
        <v>#REF!</v>
      </c>
      <c r="Z67" s="92" t="e">
        <f>+(IF(H67="","",(Y67*H67)))</f>
        <v>#REF!</v>
      </c>
      <c r="AA67" s="94" t="e">
        <f>IF(Y67="","",IF(A67="RW",VLOOKUP(Y67,#REF!,3,FALSE),VLOOKUP(Y67,#REF!,2,FALSE)))</f>
        <v>#REF!</v>
      </c>
      <c r="AB67" s="92" t="e">
        <f>+IF(A67="","",(IF(A67="RW",(IF(H67&gt;32,32*AA67,(IF(H67&lt;29,29*AA67,H67*AA67)))),(IF(H67&gt;30,30*AA67,(IF(H67&lt;24,24*AA67,H67*AA67)))))))</f>
        <v>#REF!</v>
      </c>
      <c r="AC67" s="92" t="e">
        <f>(IF(A67="","0",(IF(A67="RW",VLOOKUP(#REF!,#REF!,2,FALSE),VLOOKUP(Base!#REF!,#REF!,3,FALSE)))))*S67</f>
        <v>#REF!</v>
      </c>
    </row>
    <row r="68" spans="1:33" x14ac:dyDescent="0.25">
      <c r="A68" s="131" t="s">
        <v>830</v>
      </c>
      <c r="B68" s="131" t="s">
        <v>846</v>
      </c>
      <c r="C68" s="3" t="s">
        <v>120</v>
      </c>
      <c r="D68" s="18">
        <v>42191</v>
      </c>
      <c r="E68" s="46"/>
      <c r="F68" s="46"/>
      <c r="G68" s="62" t="s">
        <v>701</v>
      </c>
      <c r="H68" s="71">
        <v>27.76</v>
      </c>
      <c r="I68" s="3"/>
      <c r="J68" s="3"/>
      <c r="K68" s="46">
        <v>34</v>
      </c>
      <c r="L68" s="71">
        <f>+IF(N68="oui",H68,"")</f>
        <v>27.76</v>
      </c>
      <c r="M68" s="118">
        <v>24.8</v>
      </c>
      <c r="N68" s="3" t="s">
        <v>106</v>
      </c>
      <c r="O68" s="62" t="s">
        <v>105</v>
      </c>
      <c r="P68" s="14" t="s">
        <v>170</v>
      </c>
      <c r="Q68" s="69">
        <f>IF(D68="","",(YEAR(D68)))</f>
        <v>2015</v>
      </c>
      <c r="R68" s="68" t="str">
        <f>IF(D68="","",(TEXT(D68,"mmmm")))</f>
        <v>juillet</v>
      </c>
      <c r="S68" s="94" t="e">
        <f>+IF(#REF!&gt;0.05,IF(#REF!=5,($AE$2-F68)/1000,IF(#REF!=6,($AF$2-F68)/1000,IF(#REF!="FMA",($AG$2-F68)/1000,H68))),H68)</f>
        <v>#REF!</v>
      </c>
      <c r="T68" s="68" t="str">
        <f t="shared" si="2"/>
        <v>juillet</v>
      </c>
      <c r="U68" s="91">
        <f>IF(H68="",0,1)</f>
        <v>1</v>
      </c>
      <c r="V68" s="92" t="e">
        <f>IF(#REF!&gt;0,1,0)</f>
        <v>#REF!</v>
      </c>
      <c r="W68" s="92" t="e">
        <f>IF(#REF!&gt;0.02,1,0)</f>
        <v>#REF!</v>
      </c>
      <c r="X68" s="92">
        <f>+IF(H68="","",(M68*H68))</f>
        <v>688.44800000000009</v>
      </c>
      <c r="Y68" s="92" t="e">
        <f>+IF(G68="La Mounine",(VLOOKUP(Base!J68,#REF!,5,FALSE)),(IF(G68="Brignoles",VLOOKUP(J68,#REF!,3,FALSE),(IF(G68="FOS",VLOOKUP(J68,#REF!,4,FALSE))))))</f>
        <v>#REF!</v>
      </c>
      <c r="Z68" s="92" t="e">
        <f>+(IF(H68="","",(Y68*H68)))</f>
        <v>#REF!</v>
      </c>
      <c r="AA68" s="94" t="e">
        <f>IF(Y68="","",IF(A68="RW",VLOOKUP(Y68,#REF!,3,FALSE),VLOOKUP(Y68,#REF!,2,FALSE)))</f>
        <v>#REF!</v>
      </c>
      <c r="AB68" s="92" t="e">
        <f>+IF(A68="","",(IF(A68="RW",(IF(H68&gt;32,32*AA68,(IF(H68&lt;29,29*AA68,H68*AA68)))),(IF(H68&gt;30,30*AA68,(IF(H68&lt;24,24*AA68,H68*AA68)))))))</f>
        <v>#REF!</v>
      </c>
      <c r="AC68" s="92" t="e">
        <f>(IF(A68="","0",(IF(A68="RW",VLOOKUP(#REF!,#REF!,2,FALSE),VLOOKUP(Base!#REF!,#REF!,3,FALSE)))))*S68</f>
        <v>#REF!</v>
      </c>
    </row>
    <row r="69" spans="1:33" x14ac:dyDescent="0.25">
      <c r="A69" s="131" t="s">
        <v>830</v>
      </c>
      <c r="B69" s="131" t="s">
        <v>846</v>
      </c>
      <c r="C69" s="62" t="s">
        <v>12</v>
      </c>
      <c r="D69" s="18">
        <v>42191</v>
      </c>
      <c r="E69" s="46"/>
      <c r="F69" s="46"/>
      <c r="G69" s="62" t="s">
        <v>701</v>
      </c>
      <c r="H69" s="71">
        <v>30.86</v>
      </c>
      <c r="I69" s="3"/>
      <c r="J69" s="3"/>
      <c r="K69" s="46">
        <v>83</v>
      </c>
      <c r="L69" s="71">
        <f>+IF(N69="oui",H69,"")</f>
        <v>30.86</v>
      </c>
      <c r="M69" s="118">
        <v>31.2</v>
      </c>
      <c r="N69" s="3" t="s">
        <v>106</v>
      </c>
      <c r="O69" s="62" t="s">
        <v>105</v>
      </c>
      <c r="P69" s="14" t="s">
        <v>168</v>
      </c>
      <c r="Q69" s="69">
        <f>IF(D69="","",(YEAR(D69)))</f>
        <v>2015</v>
      </c>
      <c r="R69" s="68" t="str">
        <f>IF(D69="","",(TEXT(D69,"mmmm")))</f>
        <v>juillet</v>
      </c>
      <c r="S69" s="94" t="e">
        <f>+IF(#REF!&gt;0.05,IF(#REF!=5,($AE$2-F69)/1000,IF(#REF!=6,($AF$2-F69)/1000,IF(#REF!="FMA",($AG$2-F69)/1000,H69))),H69)</f>
        <v>#REF!</v>
      </c>
      <c r="T69" s="68" t="str">
        <f t="shared" si="2"/>
        <v>juillet</v>
      </c>
      <c r="U69" s="91">
        <f>IF(H69="",0,1)</f>
        <v>1</v>
      </c>
      <c r="V69" s="92" t="e">
        <f>IF(#REF!&gt;0,1,0)</f>
        <v>#REF!</v>
      </c>
      <c r="W69" s="92" t="e">
        <f>IF(#REF!&gt;0.02,1,0)</f>
        <v>#REF!</v>
      </c>
      <c r="X69" s="92">
        <f>+IF(H69="","",(M69*H69))</f>
        <v>962.83199999999999</v>
      </c>
      <c r="Y69" s="92" t="e">
        <f>+IF(G69="La Mounine",(VLOOKUP(Base!J69,#REF!,5,FALSE)),(IF(G69="Brignoles",VLOOKUP(J69,#REF!,3,FALSE),(IF(G69="FOS",VLOOKUP(J69,#REF!,4,FALSE))))))</f>
        <v>#REF!</v>
      </c>
      <c r="Z69" s="92" t="e">
        <f>+(IF(H69="","",(Y69*H69)))</f>
        <v>#REF!</v>
      </c>
      <c r="AA69" s="94" t="e">
        <f>IF(Y69="","",IF(A69="RW",VLOOKUP(Y69,#REF!,3,FALSE),VLOOKUP(Y69,#REF!,2,FALSE)))</f>
        <v>#REF!</v>
      </c>
      <c r="AB69" s="92" t="e">
        <f>+IF(A69="","",(IF(A69="RW",(IF(H69&gt;32,32*AA69,(IF(H69&lt;29,29*AA69,H69*AA69)))),(IF(H69&gt;30,30*AA69,(IF(H69&lt;24,24*AA69,H69*AA69)))))))</f>
        <v>#REF!</v>
      </c>
      <c r="AC69" s="92" t="e">
        <f>(IF(A69="","0",(IF(A69="RW",VLOOKUP(#REF!,#REF!,2,FALSE),VLOOKUP(Base!#REF!,#REF!,3,FALSE)))))*S69</f>
        <v>#REF!</v>
      </c>
    </row>
    <row r="70" spans="1:33" x14ac:dyDescent="0.25">
      <c r="A70" s="131" t="s">
        <v>830</v>
      </c>
      <c r="B70" s="131" t="s">
        <v>846</v>
      </c>
      <c r="C70" s="62" t="s">
        <v>12</v>
      </c>
      <c r="D70" s="18">
        <v>42191</v>
      </c>
      <c r="E70" s="46"/>
      <c r="F70" s="46"/>
      <c r="G70" s="62" t="s">
        <v>701</v>
      </c>
      <c r="H70" s="71">
        <v>27.5</v>
      </c>
      <c r="I70" s="3"/>
      <c r="J70" s="3"/>
      <c r="K70" s="46">
        <v>83</v>
      </c>
      <c r="L70" s="71">
        <f>+IF(N70="oui",H70,"")</f>
        <v>27.5</v>
      </c>
      <c r="M70" s="118">
        <v>31.2</v>
      </c>
      <c r="N70" s="3" t="s">
        <v>106</v>
      </c>
      <c r="O70" s="62" t="s">
        <v>105</v>
      </c>
      <c r="P70" s="14" t="s">
        <v>168</v>
      </c>
      <c r="Q70" s="69">
        <f>IF(D70="","",(YEAR(D70)))</f>
        <v>2015</v>
      </c>
      <c r="R70" s="68" t="str">
        <f>IF(D70="","",(TEXT(D70,"mmmm")))</f>
        <v>juillet</v>
      </c>
      <c r="S70" s="94" t="e">
        <f>+IF(#REF!&gt;0.05,IF(#REF!=5,($AE$2-F70)/1000,IF(#REF!=6,($AF$2-F70)/1000,IF(#REF!="FMA",($AG$2-F70)/1000,H70))),H70)</f>
        <v>#REF!</v>
      </c>
      <c r="T70" s="68" t="str">
        <f t="shared" si="2"/>
        <v>juillet</v>
      </c>
      <c r="U70" s="91">
        <f>IF(H70="",0,1)</f>
        <v>1</v>
      </c>
      <c r="V70" s="92" t="e">
        <f>IF(#REF!&gt;0,1,0)</f>
        <v>#REF!</v>
      </c>
      <c r="W70" s="92" t="e">
        <f>IF(#REF!&gt;0.02,1,0)</f>
        <v>#REF!</v>
      </c>
      <c r="X70" s="92">
        <f>+IF(H70="","",(M70*H70))</f>
        <v>858</v>
      </c>
      <c r="Y70" s="92" t="e">
        <f>+IF(G70="La Mounine",(VLOOKUP(Base!J70,#REF!,5,FALSE)),(IF(G70="Brignoles",VLOOKUP(J70,#REF!,3,FALSE),(IF(G70="FOS",VLOOKUP(J70,#REF!,4,FALSE))))))</f>
        <v>#REF!</v>
      </c>
      <c r="Z70" s="92" t="e">
        <f>+(IF(H70="","",(Y70*H70)))</f>
        <v>#REF!</v>
      </c>
      <c r="AA70" s="94" t="e">
        <f>IF(Y70="","",IF(A70="RW",VLOOKUP(Y70,#REF!,3,FALSE),VLOOKUP(Y70,#REF!,2,FALSE)))</f>
        <v>#REF!</v>
      </c>
      <c r="AB70" s="92" t="e">
        <f>+IF(A70="","",(IF(A70="RW",(IF(H70&gt;32,32*AA70,(IF(H70&lt;29,29*AA70,H70*AA70)))),(IF(H70&gt;30,30*AA70,(IF(H70&lt;24,24*AA70,H70*AA70)))))))</f>
        <v>#REF!</v>
      </c>
      <c r="AC70" s="92" t="e">
        <f>(IF(A70="","0",(IF(A70="RW",VLOOKUP(#REF!,#REF!,2,FALSE),VLOOKUP(Base!#REF!,#REF!,3,FALSE)))))*S70</f>
        <v>#REF!</v>
      </c>
    </row>
    <row r="71" spans="1:33" x14ac:dyDescent="0.25">
      <c r="A71" s="131" t="s">
        <v>830</v>
      </c>
      <c r="B71" s="131" t="s">
        <v>846</v>
      </c>
      <c r="C71" s="3" t="s">
        <v>46</v>
      </c>
      <c r="D71" s="18">
        <v>42192</v>
      </c>
      <c r="E71" s="46"/>
      <c r="F71" s="46"/>
      <c r="G71" s="62" t="s">
        <v>701</v>
      </c>
      <c r="H71" s="71">
        <v>27.75</v>
      </c>
      <c r="I71" s="3"/>
      <c r="J71" s="3"/>
      <c r="K71" s="46">
        <v>4</v>
      </c>
      <c r="L71" s="71" t="str">
        <f>+IF(N71="oui",H71,"")</f>
        <v/>
      </c>
      <c r="M71" s="118">
        <v>41.7</v>
      </c>
      <c r="N71" s="3" t="s">
        <v>105</v>
      </c>
      <c r="O71" s="62" t="s">
        <v>105</v>
      </c>
      <c r="P71" s="14" t="s">
        <v>171</v>
      </c>
      <c r="Q71" s="69">
        <f>IF(D71="","",(YEAR(D71)))</f>
        <v>2015</v>
      </c>
      <c r="R71" s="68" t="str">
        <f>IF(D71="","",(TEXT(D71,"mmmm")))</f>
        <v>juillet</v>
      </c>
      <c r="S71" s="94" t="e">
        <f>+IF(#REF!&gt;0.05,IF(#REF!=5,($AE$2-F71)/1000,IF(#REF!=6,($AF$2-F71)/1000,IF(#REF!="FMA",($AG$2-F71)/1000,H71))),H71)</f>
        <v>#REF!</v>
      </c>
      <c r="T71" s="68" t="str">
        <f t="shared" si="2"/>
        <v>juillet</v>
      </c>
      <c r="U71" s="91">
        <f>IF(H71="",0,1)</f>
        <v>1</v>
      </c>
      <c r="V71" s="92" t="e">
        <f>IF(#REF!&gt;0,1,0)</f>
        <v>#REF!</v>
      </c>
      <c r="W71" s="92" t="e">
        <f>IF(#REF!&gt;0.02,1,0)</f>
        <v>#REF!</v>
      </c>
      <c r="X71" s="92">
        <f>+IF(H71="","",(M71*H71))</f>
        <v>1157.1750000000002</v>
      </c>
      <c r="Y71" s="92" t="e">
        <f>+IF(G71="La Mounine",(VLOOKUP(Base!J71,#REF!,5,FALSE)),(IF(G71="Brignoles",VLOOKUP(J71,#REF!,3,FALSE),(IF(G71="FOS",VLOOKUP(J71,#REF!,4,FALSE))))))</f>
        <v>#REF!</v>
      </c>
      <c r="Z71" s="92" t="e">
        <f>+(IF(H71="","",(Y71*H71)))</f>
        <v>#REF!</v>
      </c>
      <c r="AA71" s="94" t="e">
        <f>IF(Y71="","",IF(A71="RW",VLOOKUP(Y71,#REF!,3,FALSE),VLOOKUP(Y71,#REF!,2,FALSE)))</f>
        <v>#REF!</v>
      </c>
      <c r="AB71" s="92" t="e">
        <f>+IF(A71="","",(IF(A71="RW",(IF(H71&gt;32,32*AA71,(IF(H71&lt;29,29*AA71,H71*AA71)))),(IF(H71&gt;30,30*AA71,(IF(H71&lt;24,24*AA71,H71*AA71)))))))</f>
        <v>#REF!</v>
      </c>
      <c r="AC71" s="92" t="e">
        <f>(IF(A71="","0",(IF(A71="RW",VLOOKUP(#REF!,#REF!,2,FALSE),VLOOKUP(Base!#REF!,#REF!,3,FALSE)))))*S71</f>
        <v>#REF!</v>
      </c>
    </row>
    <row r="72" spans="1:33" x14ac:dyDescent="0.25">
      <c r="A72" s="131" t="s">
        <v>830</v>
      </c>
      <c r="B72" s="131" t="s">
        <v>846</v>
      </c>
      <c r="C72" s="3" t="s">
        <v>120</v>
      </c>
      <c r="D72" s="18">
        <v>42192</v>
      </c>
      <c r="E72" s="46"/>
      <c r="F72" s="46"/>
      <c r="G72" s="62" t="s">
        <v>701</v>
      </c>
      <c r="H72" s="71">
        <v>24.95</v>
      </c>
      <c r="I72" s="3"/>
      <c r="J72" s="3"/>
      <c r="K72" s="46">
        <v>12</v>
      </c>
      <c r="L72" s="71" t="str">
        <f>+IF(N72="oui",H72,"")</f>
        <v/>
      </c>
      <c r="M72" s="118">
        <v>38.5</v>
      </c>
      <c r="N72" s="3" t="s">
        <v>105</v>
      </c>
      <c r="O72" s="62" t="s">
        <v>105</v>
      </c>
      <c r="P72" s="14" t="s">
        <v>173</v>
      </c>
      <c r="Q72" s="69">
        <f>IF(D72="","",(YEAR(D72)))</f>
        <v>2015</v>
      </c>
      <c r="R72" s="68" t="str">
        <f>IF(D72="","",(TEXT(D72,"mmmm")))</f>
        <v>juillet</v>
      </c>
      <c r="S72" s="94" t="e">
        <f>+IF(#REF!&gt;0.05,IF(#REF!=5,($AE$2-F72)/1000,IF(#REF!=6,($AF$2-F72)/1000,IF(#REF!="FMA",($AG$2-F72)/1000,H72))),H72)</f>
        <v>#REF!</v>
      </c>
      <c r="T72" s="68" t="str">
        <f t="shared" si="2"/>
        <v>juillet</v>
      </c>
      <c r="U72" s="91">
        <f>IF(H72="",0,1)</f>
        <v>1</v>
      </c>
      <c r="V72" s="92" t="e">
        <f>IF(#REF!&gt;0,1,0)</f>
        <v>#REF!</v>
      </c>
      <c r="W72" s="92" t="e">
        <f>IF(#REF!&gt;0.02,1,0)</f>
        <v>#REF!</v>
      </c>
      <c r="X72" s="92">
        <f>+IF(H72="","",(M72*H72))</f>
        <v>960.57499999999993</v>
      </c>
      <c r="Y72" s="92" t="e">
        <f>+IF(G72="La Mounine",(VLOOKUP(Base!J72,#REF!,5,FALSE)),(IF(G72="Brignoles",VLOOKUP(J72,#REF!,3,FALSE),(IF(G72="FOS",VLOOKUP(J72,#REF!,4,FALSE))))))</f>
        <v>#REF!</v>
      </c>
      <c r="Z72" s="92" t="e">
        <f>+(IF(H72="","",(Y72*H72)))</f>
        <v>#REF!</v>
      </c>
      <c r="AA72" s="94" t="e">
        <f>IF(Y72="","",IF(A72="RW",VLOOKUP(Y72,#REF!,3,FALSE),VLOOKUP(Y72,#REF!,2,FALSE)))</f>
        <v>#REF!</v>
      </c>
      <c r="AB72" s="92" t="e">
        <f>+IF(A72="","",(IF(A72="RW",(IF(H72&gt;32,32*AA72,(IF(H72&lt;29,29*AA72,H72*AA72)))),(IF(H72&gt;30,30*AA72,(IF(H72&lt;24,24*AA72,H72*AA72)))))))</f>
        <v>#REF!</v>
      </c>
      <c r="AC72" s="92" t="e">
        <f>(IF(A72="","0",(IF(A72="RW",VLOOKUP(#REF!,#REF!,2,FALSE),VLOOKUP(Base!#REF!,#REF!,3,FALSE)))))*S72</f>
        <v>#REF!</v>
      </c>
    </row>
    <row r="73" spans="1:33" x14ac:dyDescent="0.25">
      <c r="A73" s="131" t="s">
        <v>830</v>
      </c>
      <c r="B73" s="131" t="s">
        <v>846</v>
      </c>
      <c r="C73" s="62" t="s">
        <v>12</v>
      </c>
      <c r="D73" s="18">
        <v>42192</v>
      </c>
      <c r="E73" s="46"/>
      <c r="F73" s="46"/>
      <c r="G73" s="62" t="s">
        <v>701</v>
      </c>
      <c r="H73" s="71">
        <v>29.15</v>
      </c>
      <c r="I73" s="3"/>
      <c r="J73" s="3"/>
      <c r="K73" s="45">
        <v>13</v>
      </c>
      <c r="L73" s="71" t="str">
        <f>+IF(N73="oui",H73,"")</f>
        <v/>
      </c>
      <c r="M73" s="117">
        <v>40.799999999999997</v>
      </c>
      <c r="N73" s="3" t="s">
        <v>105</v>
      </c>
      <c r="O73" s="62" t="s">
        <v>106</v>
      </c>
      <c r="P73" s="14" t="s">
        <v>167</v>
      </c>
      <c r="Q73" s="69">
        <f>IF(D73="","",(YEAR(D73)))</f>
        <v>2015</v>
      </c>
      <c r="R73" s="68" t="str">
        <f>IF(D73="","",(TEXT(D73,"mmmm")))</f>
        <v>juillet</v>
      </c>
      <c r="S73" s="94" t="e">
        <f>+IF(#REF!&gt;0.05,IF(#REF!=5,($AE$2-F73)/1000,IF(#REF!=6,($AF$2-F73)/1000,IF(#REF!="FMA",($AG$2-F73)/1000,H73))),H73)</f>
        <v>#REF!</v>
      </c>
      <c r="T73" s="68" t="str">
        <f t="shared" si="2"/>
        <v>juillet</v>
      </c>
      <c r="U73" s="91">
        <f>IF(H73="",0,1)</f>
        <v>1</v>
      </c>
      <c r="V73" s="92" t="e">
        <f>IF(#REF!&gt;0,1,0)</f>
        <v>#REF!</v>
      </c>
      <c r="W73" s="92" t="e">
        <f>IF(#REF!&gt;0.02,1,0)</f>
        <v>#REF!</v>
      </c>
      <c r="X73" s="92">
        <f>+IF(H73="","",(M73*H73))</f>
        <v>1189.32</v>
      </c>
      <c r="Y73" s="92" t="e">
        <f>+IF(G73="La Mounine",(VLOOKUP(Base!J73,#REF!,5,FALSE)),(IF(G73="Brignoles",VLOOKUP(J73,#REF!,3,FALSE),(IF(G73="FOS",VLOOKUP(J73,#REF!,4,FALSE))))))</f>
        <v>#REF!</v>
      </c>
      <c r="Z73" s="92" t="e">
        <f>+(IF(H73="","",(Y73*H73)))</f>
        <v>#REF!</v>
      </c>
      <c r="AA73" s="94" t="e">
        <f>IF(Y73="","",IF(A73="RW",VLOOKUP(Y73,#REF!,3,FALSE),VLOOKUP(Y73,#REF!,2,FALSE)))</f>
        <v>#REF!</v>
      </c>
      <c r="AB73" s="92" t="e">
        <f>+IF(A73="","",(IF(A73="RW",(IF(H73&gt;32,32*AA73,(IF(H73&lt;29,29*AA73,H73*AA73)))),(IF(H73&gt;30,30*AA73,(IF(H73&lt;24,24*AA73,H73*AA73)))))))</f>
        <v>#REF!</v>
      </c>
      <c r="AC73" s="92" t="e">
        <f>(IF(A73="","0",(IF(A73="RW",VLOOKUP(#REF!,#REF!,2,FALSE),VLOOKUP(Base!#REF!,#REF!,3,FALSE)))))*S73</f>
        <v>#REF!</v>
      </c>
    </row>
    <row r="74" spans="1:33" x14ac:dyDescent="0.25">
      <c r="A74" s="131" t="s">
        <v>830</v>
      </c>
      <c r="B74" s="131" t="s">
        <v>846</v>
      </c>
      <c r="C74" s="62" t="s">
        <v>12</v>
      </c>
      <c r="D74" s="18">
        <v>42192</v>
      </c>
      <c r="E74" s="46"/>
      <c r="F74" s="46"/>
      <c r="G74" s="62" t="s">
        <v>701</v>
      </c>
      <c r="H74" s="71">
        <v>33.1</v>
      </c>
      <c r="I74" s="3"/>
      <c r="J74" s="3"/>
      <c r="K74" s="45">
        <v>13</v>
      </c>
      <c r="L74" s="71" t="str">
        <f>+IF(N74="oui",H74,"")</f>
        <v/>
      </c>
      <c r="M74" s="117">
        <v>40.799999999999997</v>
      </c>
      <c r="N74" s="3" t="s">
        <v>105</v>
      </c>
      <c r="O74" s="62" t="s">
        <v>105</v>
      </c>
      <c r="P74" s="14" t="s">
        <v>167</v>
      </c>
      <c r="Q74" s="69">
        <f>IF(D74="","",(YEAR(D74)))</f>
        <v>2015</v>
      </c>
      <c r="R74" s="68" t="str">
        <f>IF(D74="","",(TEXT(D74,"mmmm")))</f>
        <v>juillet</v>
      </c>
      <c r="S74" s="94" t="e">
        <f>+IF(#REF!&gt;0.05,IF(#REF!=5,($AE$2-F74)/1000,IF(#REF!=6,($AF$2-F74)/1000,IF(#REF!="FMA",($AG$2-F74)/1000,H74))),H74)</f>
        <v>#REF!</v>
      </c>
      <c r="T74" s="68" t="str">
        <f t="shared" si="2"/>
        <v>juillet</v>
      </c>
      <c r="U74" s="91">
        <f>IF(H74="",0,1)</f>
        <v>1</v>
      </c>
      <c r="V74" s="92" t="e">
        <f>IF(#REF!&gt;0,1,0)</f>
        <v>#REF!</v>
      </c>
      <c r="W74" s="92" t="e">
        <f>IF(#REF!&gt;0.02,1,0)</f>
        <v>#REF!</v>
      </c>
      <c r="X74" s="92">
        <f>+IF(H74="","",(M74*H74))</f>
        <v>1350.48</v>
      </c>
      <c r="Y74" s="92" t="e">
        <f>+IF(G74="La Mounine",(VLOOKUP(Base!J74,#REF!,5,FALSE)),(IF(G74="Brignoles",VLOOKUP(J74,#REF!,3,FALSE),(IF(G74="FOS",VLOOKUP(J74,#REF!,4,FALSE))))))</f>
        <v>#REF!</v>
      </c>
      <c r="Z74" s="92" t="e">
        <f>+(IF(H74="","",(Y74*H74)))</f>
        <v>#REF!</v>
      </c>
      <c r="AA74" s="94" t="e">
        <f>IF(Y74="","",IF(A74="RW",VLOOKUP(Y74,#REF!,3,FALSE),VLOOKUP(Y74,#REF!,2,FALSE)))</f>
        <v>#REF!</v>
      </c>
      <c r="AB74" s="92" t="e">
        <f>+IF(A74="","",(IF(A74="RW",(IF(H74&gt;32,32*AA74,(IF(H74&lt;29,29*AA74,H74*AA74)))),(IF(H74&gt;30,30*AA74,(IF(H74&lt;24,24*AA74,H74*AA74)))))))</f>
        <v>#REF!</v>
      </c>
      <c r="AC74" s="92" t="e">
        <f>(IF(A74="","0",(IF(A74="RW",VLOOKUP(#REF!,#REF!,2,FALSE),VLOOKUP(Base!#REF!,#REF!,3,FALSE)))))*S74</f>
        <v>#REF!</v>
      </c>
      <c r="AD74" s="113"/>
      <c r="AE74" s="113"/>
      <c r="AF74" s="113"/>
      <c r="AG74" s="113"/>
    </row>
    <row r="75" spans="1:33" x14ac:dyDescent="0.25">
      <c r="A75" s="131" t="s">
        <v>830</v>
      </c>
      <c r="B75" s="131" t="s">
        <v>846</v>
      </c>
      <c r="C75" s="3" t="s">
        <v>73</v>
      </c>
      <c r="D75" s="18">
        <v>42192</v>
      </c>
      <c r="E75" s="46"/>
      <c r="F75" s="46"/>
      <c r="G75" s="62" t="s">
        <v>701</v>
      </c>
      <c r="H75" s="71">
        <v>33.1</v>
      </c>
      <c r="I75" s="3"/>
      <c r="J75" s="3"/>
      <c r="K75" s="46">
        <v>83</v>
      </c>
      <c r="L75" s="71" t="str">
        <f>+IF(N75="oui",H75,"")</f>
        <v/>
      </c>
      <c r="M75" s="118">
        <v>44.2</v>
      </c>
      <c r="N75" s="3" t="s">
        <v>105</v>
      </c>
      <c r="O75" s="62" t="s">
        <v>132</v>
      </c>
      <c r="P75" s="14" t="s">
        <v>167</v>
      </c>
      <c r="Q75" s="69">
        <f>IF(D75="","",(YEAR(D75)))</f>
        <v>2015</v>
      </c>
      <c r="R75" s="68" t="str">
        <f>IF(D75="","",(TEXT(D75,"mmmm")))</f>
        <v>juillet</v>
      </c>
      <c r="S75" s="94" t="e">
        <f>+IF(#REF!&gt;0.05,IF(#REF!=5,($AE$2-F75)/1000,IF(#REF!=6,($AF$2-F75)/1000,IF(#REF!="FMA",($AG$2-F75)/1000,H75))),H75)</f>
        <v>#REF!</v>
      </c>
      <c r="T75" s="68" t="str">
        <f t="shared" si="2"/>
        <v>juillet</v>
      </c>
      <c r="U75" s="91">
        <f>IF(H75="",0,1)</f>
        <v>1</v>
      </c>
      <c r="V75" s="92" t="e">
        <f>IF(#REF!&gt;0,1,0)</f>
        <v>#REF!</v>
      </c>
      <c r="W75" s="92" t="e">
        <f>IF(#REF!&gt;0.02,1,0)</f>
        <v>#REF!</v>
      </c>
      <c r="X75" s="92">
        <f>+IF(H75="","",(M75*H75))</f>
        <v>1463.0200000000002</v>
      </c>
      <c r="Y75" s="92" t="e">
        <f>+IF(G75="La Mounine",(VLOOKUP(Base!J75,#REF!,5,FALSE)),(IF(G75="Brignoles",VLOOKUP(J75,#REF!,3,FALSE),(IF(G75="FOS",VLOOKUP(J75,#REF!,4,FALSE))))))</f>
        <v>#REF!</v>
      </c>
      <c r="Z75" s="92" t="e">
        <f>+(IF(H75="","",(Y75*H75)))</f>
        <v>#REF!</v>
      </c>
      <c r="AA75" s="94" t="e">
        <f>IF(Y75="","",IF(A75="RW",VLOOKUP(Y75,#REF!,3,FALSE),VLOOKUP(Y75,#REF!,2,FALSE)))</f>
        <v>#REF!</v>
      </c>
      <c r="AB75" s="92" t="e">
        <f>+IF(A75="","",(IF(A75="RW",(IF(H75&gt;32,32*AA75,(IF(H75&lt;29,29*AA75,H75*AA75)))),(IF(H75&gt;30,30*AA75,(IF(H75&lt;24,24*AA75,H75*AA75)))))))</f>
        <v>#REF!</v>
      </c>
      <c r="AC75" s="92" t="e">
        <f>(IF(A75="","0",(IF(A75="RW",VLOOKUP(#REF!,#REF!,2,FALSE),VLOOKUP(Base!#REF!,#REF!,3,FALSE)))))*S75</f>
        <v>#REF!</v>
      </c>
    </row>
    <row r="76" spans="1:33" x14ac:dyDescent="0.25">
      <c r="A76" s="131" t="s">
        <v>830</v>
      </c>
      <c r="B76" s="131" t="s">
        <v>846</v>
      </c>
      <c r="C76" s="3" t="s">
        <v>73</v>
      </c>
      <c r="D76" s="18">
        <v>42192</v>
      </c>
      <c r="E76" s="46"/>
      <c r="F76" s="46"/>
      <c r="G76" s="62" t="s">
        <v>701</v>
      </c>
      <c r="H76" s="71">
        <v>33.450000000000003</v>
      </c>
      <c r="I76" s="3"/>
      <c r="J76" s="3"/>
      <c r="K76" s="46">
        <v>83</v>
      </c>
      <c r="L76" s="71" t="str">
        <f>+IF(N76="oui",H76,"")</f>
        <v/>
      </c>
      <c r="M76" s="118">
        <v>44.2</v>
      </c>
      <c r="N76" s="3" t="s">
        <v>105</v>
      </c>
      <c r="O76" s="62" t="s">
        <v>105</v>
      </c>
      <c r="P76" s="14" t="s">
        <v>175</v>
      </c>
      <c r="Q76" s="69">
        <f>IF(D76="","",(YEAR(D76)))</f>
        <v>2015</v>
      </c>
      <c r="R76" s="68" t="str">
        <f>IF(D76="","",(TEXT(D76,"mmmm")))</f>
        <v>juillet</v>
      </c>
      <c r="S76" s="94" t="e">
        <f>+IF(#REF!&gt;0.05,IF(#REF!=5,($AE$2-F76)/1000,IF(#REF!=6,($AF$2-F76)/1000,IF(#REF!="FMA",($AG$2-F76)/1000,H76))),H76)</f>
        <v>#REF!</v>
      </c>
      <c r="T76" s="68" t="str">
        <f t="shared" si="2"/>
        <v>juillet</v>
      </c>
      <c r="U76" s="91">
        <f>IF(H76="",0,1)</f>
        <v>1</v>
      </c>
      <c r="V76" s="92" t="e">
        <f>IF(#REF!&gt;0,1,0)</f>
        <v>#REF!</v>
      </c>
      <c r="W76" s="92" t="e">
        <f>IF(#REF!&gt;0.02,1,0)</f>
        <v>#REF!</v>
      </c>
      <c r="X76" s="92">
        <f>+IF(H76="","",(M76*H76))</f>
        <v>1478.4900000000002</v>
      </c>
      <c r="Y76" s="92" t="e">
        <f>+IF(G76="La Mounine",(VLOOKUP(Base!J76,#REF!,5,FALSE)),(IF(G76="Brignoles",VLOOKUP(J76,#REF!,3,FALSE),(IF(G76="FOS",VLOOKUP(J76,#REF!,4,FALSE))))))</f>
        <v>#REF!</v>
      </c>
      <c r="Z76" s="92" t="e">
        <f>+(IF(H76="","",(Y76*H76)))</f>
        <v>#REF!</v>
      </c>
      <c r="AA76" s="94" t="e">
        <f>IF(Y76="","",IF(A76="RW",VLOOKUP(Y76,#REF!,3,FALSE),VLOOKUP(Y76,#REF!,2,FALSE)))</f>
        <v>#REF!</v>
      </c>
      <c r="AB76" s="92" t="e">
        <f>+IF(A76="","",(IF(A76="RW",(IF(H76&gt;32,32*AA76,(IF(H76&lt;29,29*AA76,H76*AA76)))),(IF(H76&gt;30,30*AA76,(IF(H76&lt;24,24*AA76,H76*AA76)))))))</f>
        <v>#REF!</v>
      </c>
      <c r="AC76" s="92" t="e">
        <f>(IF(A76="","0",(IF(A76="RW",VLOOKUP(#REF!,#REF!,2,FALSE),VLOOKUP(Base!#REF!,#REF!,3,FALSE)))))*S76</f>
        <v>#REF!</v>
      </c>
    </row>
    <row r="77" spans="1:33" x14ac:dyDescent="0.25">
      <c r="A77" s="131" t="s">
        <v>830</v>
      </c>
      <c r="B77" s="131" t="s">
        <v>846</v>
      </c>
      <c r="C77" s="3" t="s">
        <v>46</v>
      </c>
      <c r="D77" s="18">
        <v>42193</v>
      </c>
      <c r="E77" s="46"/>
      <c r="F77" s="46"/>
      <c r="G77" s="62" t="s">
        <v>701</v>
      </c>
      <c r="H77" s="71">
        <v>26.2</v>
      </c>
      <c r="I77" s="3"/>
      <c r="J77" s="3"/>
      <c r="K77" s="46">
        <v>4</v>
      </c>
      <c r="L77" s="71" t="str">
        <f>+IF(N77="oui",H77,"")</f>
        <v/>
      </c>
      <c r="M77" s="118">
        <v>41.7</v>
      </c>
      <c r="N77" s="3" t="s">
        <v>105</v>
      </c>
      <c r="O77" s="62" t="s">
        <v>105</v>
      </c>
      <c r="P77" s="14" t="s">
        <v>167</v>
      </c>
      <c r="Q77" s="69">
        <f>IF(D77="","",(YEAR(D77)))</f>
        <v>2015</v>
      </c>
      <c r="R77" s="68" t="str">
        <f>IF(D77="","",(TEXT(D77,"mmmm")))</f>
        <v>juillet</v>
      </c>
      <c r="S77" s="94" t="e">
        <f>+IF(#REF!&gt;0.05,IF(#REF!=5,($AE$2-F77)/1000,IF(#REF!=6,($AF$2-F77)/1000,IF(#REF!="FMA",($AG$2-F77)/1000,H77))),H77)</f>
        <v>#REF!</v>
      </c>
      <c r="T77" s="68" t="str">
        <f t="shared" si="2"/>
        <v>juillet</v>
      </c>
      <c r="U77" s="91">
        <f>IF(H77="",0,1)</f>
        <v>1</v>
      </c>
      <c r="V77" s="92" t="e">
        <f>IF(#REF!&gt;0,1,0)</f>
        <v>#REF!</v>
      </c>
      <c r="W77" s="92" t="e">
        <f>IF(#REF!&gt;0.02,1,0)</f>
        <v>#REF!</v>
      </c>
      <c r="X77" s="92">
        <f>+IF(H77="","",(M77*H77))</f>
        <v>1092.54</v>
      </c>
      <c r="Y77" s="92" t="e">
        <f>+IF(G77="La Mounine",(VLOOKUP(Base!J77,#REF!,5,FALSE)),(IF(G77="Brignoles",VLOOKUP(J77,#REF!,3,FALSE),(IF(G77="FOS",VLOOKUP(J77,#REF!,4,FALSE))))))</f>
        <v>#REF!</v>
      </c>
      <c r="Z77" s="92" t="e">
        <f>+(IF(H77="","",(Y77*H77)))</f>
        <v>#REF!</v>
      </c>
      <c r="AA77" s="94" t="e">
        <f>IF(Y77="","",IF(A77="RW",VLOOKUP(Y77,#REF!,3,FALSE),VLOOKUP(Y77,#REF!,2,FALSE)))</f>
        <v>#REF!</v>
      </c>
      <c r="AB77" s="92" t="e">
        <f>+IF(A77="","",(IF(A77="RW",(IF(H77&gt;32,32*AA77,(IF(H77&lt;29,29*AA77,H77*AA77)))),(IF(H77&gt;30,30*AA77,(IF(H77&lt;24,24*AA77,H77*AA77)))))))</f>
        <v>#REF!</v>
      </c>
      <c r="AC77" s="92" t="e">
        <f>(IF(A77="","0",(IF(A77="RW",VLOOKUP(#REF!,#REF!,2,FALSE),VLOOKUP(Base!#REF!,#REF!,3,FALSE)))))*S77</f>
        <v>#REF!</v>
      </c>
    </row>
    <row r="78" spans="1:33" x14ac:dyDescent="0.25">
      <c r="A78" s="131" t="s">
        <v>830</v>
      </c>
      <c r="B78" s="131" t="s">
        <v>846</v>
      </c>
      <c r="C78" s="3" t="s">
        <v>46</v>
      </c>
      <c r="D78" s="18">
        <v>42193</v>
      </c>
      <c r="E78" s="46"/>
      <c r="F78" s="46"/>
      <c r="G78" s="62" t="s">
        <v>701</v>
      </c>
      <c r="H78" s="71">
        <v>30</v>
      </c>
      <c r="I78" s="3"/>
      <c r="J78" s="3"/>
      <c r="K78" s="46">
        <v>4</v>
      </c>
      <c r="L78" s="71" t="str">
        <f>+IF(N78="oui",H78,"")</f>
        <v/>
      </c>
      <c r="M78" s="118">
        <v>41.7</v>
      </c>
      <c r="N78" s="3" t="s">
        <v>105</v>
      </c>
      <c r="O78" s="7" t="s">
        <v>105</v>
      </c>
      <c r="P78" s="14" t="s">
        <v>168</v>
      </c>
      <c r="Q78" s="69">
        <f>IF(D78="","",(YEAR(D78)))</f>
        <v>2015</v>
      </c>
      <c r="R78" s="68" t="str">
        <f>IF(D78="","",(TEXT(D78,"mmmm")))</f>
        <v>juillet</v>
      </c>
      <c r="S78" s="94" t="e">
        <f>+IF(#REF!&gt;0.05,IF(#REF!=5,($AE$2-F78)/1000,IF(#REF!=6,($AF$2-F78)/1000,IF(#REF!="FMA",($AG$2-F78)/1000,H78))),H78)</f>
        <v>#REF!</v>
      </c>
      <c r="T78" s="68" t="str">
        <f t="shared" si="2"/>
        <v>juillet</v>
      </c>
      <c r="U78" s="91">
        <f>IF(H78="",0,1)</f>
        <v>1</v>
      </c>
      <c r="V78" s="92" t="e">
        <f>IF(#REF!&gt;0,1,0)</f>
        <v>#REF!</v>
      </c>
      <c r="W78" s="92" t="e">
        <f>IF(#REF!&gt;0.02,1,0)</f>
        <v>#REF!</v>
      </c>
      <c r="X78" s="92">
        <f>+IF(H78="","",(M78*H78))</f>
        <v>1251</v>
      </c>
      <c r="Y78" s="92" t="e">
        <f>+IF(G78="La Mounine",(VLOOKUP(Base!J78,#REF!,5,FALSE)),(IF(G78="Brignoles",VLOOKUP(J78,#REF!,3,FALSE),(IF(G78="FOS",VLOOKUP(J78,#REF!,4,FALSE))))))</f>
        <v>#REF!</v>
      </c>
      <c r="Z78" s="92" t="e">
        <f>+(IF(H78="","",(Y78*H78)))</f>
        <v>#REF!</v>
      </c>
      <c r="AA78" s="94" t="e">
        <f>IF(Y78="","",IF(A78="RW",VLOOKUP(Y78,#REF!,3,FALSE),VLOOKUP(Y78,#REF!,2,FALSE)))</f>
        <v>#REF!</v>
      </c>
      <c r="AB78" s="92" t="e">
        <f>+IF(A78="","",(IF(A78="RW",(IF(H78&gt;32,32*AA78,(IF(H78&lt;29,29*AA78,H78*AA78)))),(IF(H78&gt;30,30*AA78,(IF(H78&lt;24,24*AA78,H78*AA78)))))))</f>
        <v>#REF!</v>
      </c>
      <c r="AC78" s="92" t="e">
        <f>(IF(A78="","0",(IF(A78="RW",VLOOKUP(#REF!,#REF!,2,FALSE),VLOOKUP(Base!#REF!,#REF!,3,FALSE)))))*S78</f>
        <v>#REF!</v>
      </c>
    </row>
    <row r="79" spans="1:33" x14ac:dyDescent="0.25">
      <c r="A79" s="131" t="s">
        <v>830</v>
      </c>
      <c r="B79" s="131" t="s">
        <v>846</v>
      </c>
      <c r="C79" s="3" t="s">
        <v>11</v>
      </c>
      <c r="D79" s="18">
        <v>42193</v>
      </c>
      <c r="E79" s="46"/>
      <c r="F79" s="46"/>
      <c r="G79" s="62" t="s">
        <v>701</v>
      </c>
      <c r="H79" s="71">
        <v>39.25</v>
      </c>
      <c r="I79" s="3"/>
      <c r="J79" s="3"/>
      <c r="K79" s="46">
        <v>6</v>
      </c>
      <c r="L79" s="71">
        <f>+IF(N79="oui",H79,"")</f>
        <v>39.25</v>
      </c>
      <c r="M79" s="118">
        <v>26.3</v>
      </c>
      <c r="N79" s="3" t="s">
        <v>106</v>
      </c>
      <c r="O79" s="62" t="s">
        <v>106</v>
      </c>
      <c r="P79" s="14" t="s">
        <v>167</v>
      </c>
      <c r="Q79" s="69">
        <f>IF(D79="","",(YEAR(D79)))</f>
        <v>2015</v>
      </c>
      <c r="R79" s="68" t="str">
        <f>IF(D79="","",(TEXT(D79,"mmmm")))</f>
        <v>juillet</v>
      </c>
      <c r="S79" s="94" t="e">
        <f>+IF(#REF!&gt;0.05,IF(#REF!=5,($AE$2-F79)/1000,IF(#REF!=6,($AF$2-F79)/1000,IF(#REF!="FMA",($AG$2-F79)/1000,H79))),H79)</f>
        <v>#REF!</v>
      </c>
      <c r="T79" s="68" t="str">
        <f t="shared" si="2"/>
        <v>juillet</v>
      </c>
      <c r="U79" s="91">
        <f>IF(H79="",0,1)</f>
        <v>1</v>
      </c>
      <c r="V79" s="92" t="e">
        <f>IF(#REF!&gt;0,1,0)</f>
        <v>#REF!</v>
      </c>
      <c r="W79" s="92" t="e">
        <f>IF(#REF!&gt;0.02,1,0)</f>
        <v>#REF!</v>
      </c>
      <c r="X79" s="92">
        <f>+IF(H79="","",(M79*H79))</f>
        <v>1032.2750000000001</v>
      </c>
      <c r="Y79" s="92" t="e">
        <f>+IF(G79="La Mounine",(VLOOKUP(Base!J79,#REF!,5,FALSE)),(IF(G79="Brignoles",VLOOKUP(J79,#REF!,3,FALSE),(IF(G79="FOS",VLOOKUP(J79,#REF!,4,FALSE))))))</f>
        <v>#REF!</v>
      </c>
      <c r="Z79" s="92" t="e">
        <f>+(IF(H79="","",(Y79*H79)))</f>
        <v>#REF!</v>
      </c>
      <c r="AA79" s="94" t="e">
        <f>IF(Y79="","",IF(A79="RW",VLOOKUP(Y79,#REF!,3,FALSE),VLOOKUP(Y79,#REF!,2,FALSE)))</f>
        <v>#REF!</v>
      </c>
      <c r="AB79" s="92" t="e">
        <f>+IF(A79="","",(IF(A79="RW",(IF(H79&gt;32,32*AA79,(IF(H79&lt;29,29*AA79,H79*AA79)))),(IF(H79&gt;30,30*AA79,(IF(H79&lt;24,24*AA79,H79*AA79)))))))</f>
        <v>#REF!</v>
      </c>
      <c r="AC79" s="92" t="e">
        <f>(IF(A79="","0",(IF(A79="RW",VLOOKUP(#REF!,#REF!,2,FALSE),VLOOKUP(Base!#REF!,#REF!,3,FALSE)))))*S79</f>
        <v>#REF!</v>
      </c>
    </row>
    <row r="80" spans="1:33" x14ac:dyDescent="0.25">
      <c r="A80" s="131" t="s">
        <v>830</v>
      </c>
      <c r="B80" s="131" t="s">
        <v>846</v>
      </c>
      <c r="C80" s="62" t="s">
        <v>12</v>
      </c>
      <c r="D80" s="18">
        <v>42193</v>
      </c>
      <c r="E80" s="46"/>
      <c r="F80" s="46"/>
      <c r="G80" s="62" t="s">
        <v>701</v>
      </c>
      <c r="H80" s="71">
        <v>32.299999999999997</v>
      </c>
      <c r="I80" s="3"/>
      <c r="J80" s="3"/>
      <c r="K80" s="46">
        <v>6</v>
      </c>
      <c r="L80" s="71" t="str">
        <f>+IF(N80="oui",H80,"")</f>
        <v/>
      </c>
      <c r="M80" s="118">
        <v>36.200000000000003</v>
      </c>
      <c r="N80" s="3" t="s">
        <v>105</v>
      </c>
      <c r="O80" s="62" t="s">
        <v>106</v>
      </c>
      <c r="P80" s="14" t="s">
        <v>167</v>
      </c>
      <c r="Q80" s="69">
        <f>IF(D80="","",(YEAR(D80)))</f>
        <v>2015</v>
      </c>
      <c r="R80" s="68" t="str">
        <f>IF(D80="","",(TEXT(D80,"mmmm")))</f>
        <v>juillet</v>
      </c>
      <c r="S80" s="94" t="e">
        <f>+IF(#REF!&gt;0.05,IF(#REF!=5,($AE$2-F80)/1000,IF(#REF!=6,($AF$2-F80)/1000,IF(#REF!="FMA",($AG$2-F80)/1000,H80))),H80)</f>
        <v>#REF!</v>
      </c>
      <c r="T80" s="68" t="str">
        <f t="shared" si="2"/>
        <v>juillet</v>
      </c>
      <c r="U80" s="91">
        <f>IF(H80="",0,1)</f>
        <v>1</v>
      </c>
      <c r="V80" s="92" t="e">
        <f>IF(#REF!&gt;0,1,0)</f>
        <v>#REF!</v>
      </c>
      <c r="W80" s="92" t="e">
        <f>IF(#REF!&gt;0.02,1,0)</f>
        <v>#REF!</v>
      </c>
      <c r="X80" s="92">
        <f>+IF(H80="","",(M80*H80))</f>
        <v>1169.26</v>
      </c>
      <c r="Y80" s="92" t="e">
        <f>+IF(G80="La Mounine",(VLOOKUP(Base!J80,#REF!,5,FALSE)),(IF(G80="Brignoles",VLOOKUP(J80,#REF!,3,FALSE),(IF(G80="FOS",VLOOKUP(J80,#REF!,4,FALSE))))))</f>
        <v>#REF!</v>
      </c>
      <c r="Z80" s="92" t="e">
        <f>+(IF(H80="","",(Y80*H80)))</f>
        <v>#REF!</v>
      </c>
      <c r="AA80" s="94" t="e">
        <f>IF(Y80="","",IF(A80="RW",VLOOKUP(Y80,#REF!,3,FALSE),VLOOKUP(Y80,#REF!,2,FALSE)))</f>
        <v>#REF!</v>
      </c>
      <c r="AB80" s="92" t="e">
        <f>+IF(A80="","",(IF(A80="RW",(IF(H80&gt;32,32*AA80,(IF(H80&lt;29,29*AA80,H80*AA80)))),(IF(H80&gt;30,30*AA80,(IF(H80&lt;24,24*AA80,H80*AA80)))))))</f>
        <v>#REF!</v>
      </c>
      <c r="AC80" s="92" t="e">
        <f>(IF(A80="","0",(IF(A80="RW",VLOOKUP(#REF!,#REF!,2,FALSE),VLOOKUP(Base!#REF!,#REF!,3,FALSE)))))*S80</f>
        <v>#REF!</v>
      </c>
    </row>
    <row r="81" spans="1:33" x14ac:dyDescent="0.25">
      <c r="A81" s="131" t="s">
        <v>830</v>
      </c>
      <c r="B81" s="131" t="s">
        <v>846</v>
      </c>
      <c r="C81" s="62" t="s">
        <v>12</v>
      </c>
      <c r="D81" s="18">
        <v>42193</v>
      </c>
      <c r="E81" s="46"/>
      <c r="F81" s="46"/>
      <c r="G81" s="62" t="s">
        <v>701</v>
      </c>
      <c r="H81" s="71">
        <v>36.35</v>
      </c>
      <c r="I81" s="3"/>
      <c r="J81" s="3"/>
      <c r="K81" s="46">
        <v>6</v>
      </c>
      <c r="L81" s="71" t="str">
        <f>+IF(N81="oui",H81,"")</f>
        <v/>
      </c>
      <c r="M81" s="118">
        <v>36.200000000000003</v>
      </c>
      <c r="N81" s="3" t="s">
        <v>105</v>
      </c>
      <c r="O81" s="62" t="s">
        <v>105</v>
      </c>
      <c r="P81" s="14" t="s">
        <v>167</v>
      </c>
      <c r="Q81" s="69">
        <f>IF(D81="","",(YEAR(D81)))</f>
        <v>2015</v>
      </c>
      <c r="R81" s="68" t="str">
        <f>IF(D81="","",(TEXT(D81,"mmmm")))</f>
        <v>juillet</v>
      </c>
      <c r="S81" s="94" t="e">
        <f>+IF(#REF!&gt;0.05,IF(#REF!=5,($AE$2-F81)/1000,IF(#REF!=6,($AF$2-F81)/1000,IF(#REF!="FMA",($AG$2-F81)/1000,H81))),H81)</f>
        <v>#REF!</v>
      </c>
      <c r="T81" s="68" t="str">
        <f t="shared" si="2"/>
        <v>juillet</v>
      </c>
      <c r="U81" s="91">
        <f>IF(H81="",0,1)</f>
        <v>1</v>
      </c>
      <c r="V81" s="92" t="e">
        <f>IF(#REF!&gt;0,1,0)</f>
        <v>#REF!</v>
      </c>
      <c r="W81" s="92" t="e">
        <f>IF(#REF!&gt;0.02,1,0)</f>
        <v>#REF!</v>
      </c>
      <c r="X81" s="92">
        <f>+IF(H81="","",(M81*H81))</f>
        <v>1315.8700000000001</v>
      </c>
      <c r="Y81" s="92" t="e">
        <f>+IF(G81="La Mounine",(VLOOKUP(Base!J81,#REF!,5,FALSE)),(IF(G81="Brignoles",VLOOKUP(J81,#REF!,3,FALSE),(IF(G81="FOS",VLOOKUP(J81,#REF!,4,FALSE))))))</f>
        <v>#REF!</v>
      </c>
      <c r="Z81" s="92" t="e">
        <f>+(IF(H81="","",(Y81*H81)))</f>
        <v>#REF!</v>
      </c>
      <c r="AA81" s="94" t="e">
        <f>IF(Y81="","",IF(A81="RW",VLOOKUP(Y81,#REF!,3,FALSE),VLOOKUP(Y81,#REF!,2,FALSE)))</f>
        <v>#REF!</v>
      </c>
      <c r="AB81" s="92" t="e">
        <f>+IF(A81="","",(IF(A81="RW",(IF(H81&gt;32,32*AA81,(IF(H81&lt;29,29*AA81,H81*AA81)))),(IF(H81&gt;30,30*AA81,(IF(H81&lt;24,24*AA81,H81*AA81)))))))</f>
        <v>#REF!</v>
      </c>
      <c r="AC81" s="92" t="e">
        <f>(IF(A81="","0",(IF(A81="RW",VLOOKUP(#REF!,#REF!,2,FALSE),VLOOKUP(Base!#REF!,#REF!,3,FALSE)))))*S81</f>
        <v>#REF!</v>
      </c>
    </row>
    <row r="82" spans="1:33" x14ac:dyDescent="0.25">
      <c r="A82" s="131" t="s">
        <v>830</v>
      </c>
      <c r="B82" s="131" t="s">
        <v>846</v>
      </c>
      <c r="C82" s="62" t="s">
        <v>12</v>
      </c>
      <c r="D82" s="18">
        <v>42193</v>
      </c>
      <c r="E82" s="46"/>
      <c r="F82" s="46"/>
      <c r="G82" s="62" t="s">
        <v>701</v>
      </c>
      <c r="H82" s="71">
        <v>28.65</v>
      </c>
      <c r="I82" s="3"/>
      <c r="J82" s="3"/>
      <c r="K82" s="45">
        <v>13</v>
      </c>
      <c r="L82" s="71">
        <f>+IF(N82="oui",H82,"")</f>
        <v>28.65</v>
      </c>
      <c r="M82" s="117">
        <v>36.4</v>
      </c>
      <c r="N82" s="3" t="s">
        <v>106</v>
      </c>
      <c r="O82" s="62" t="s">
        <v>105</v>
      </c>
      <c r="P82" s="14" t="s">
        <v>175</v>
      </c>
      <c r="Q82" s="69">
        <f>IF(D82="","",(YEAR(D82)))</f>
        <v>2015</v>
      </c>
      <c r="R82" s="68" t="str">
        <f>IF(D82="","",(TEXT(D82,"mmmm")))</f>
        <v>juillet</v>
      </c>
      <c r="S82" s="94" t="e">
        <f>+IF(#REF!&gt;0.05,IF(#REF!=5,($AE$2-F82)/1000,IF(#REF!=6,($AF$2-F82)/1000,IF(#REF!="FMA",($AG$2-F82)/1000,H82))),H82)</f>
        <v>#REF!</v>
      </c>
      <c r="T82" s="68" t="str">
        <f t="shared" si="2"/>
        <v>juillet</v>
      </c>
      <c r="U82" s="91">
        <f>IF(H82="",0,1)</f>
        <v>1</v>
      </c>
      <c r="V82" s="92" t="e">
        <f>IF(#REF!&gt;0,1,0)</f>
        <v>#REF!</v>
      </c>
      <c r="W82" s="92" t="e">
        <f>IF(#REF!&gt;0.02,1,0)</f>
        <v>#REF!</v>
      </c>
      <c r="X82" s="92">
        <f>+IF(H82="","",(M82*H82))</f>
        <v>1042.8599999999999</v>
      </c>
      <c r="Y82" s="92" t="e">
        <f>+IF(G82="La Mounine",(VLOOKUP(Base!J82,#REF!,5,FALSE)),(IF(G82="Brignoles",VLOOKUP(J82,#REF!,3,FALSE),(IF(G82="FOS",VLOOKUP(J82,#REF!,4,FALSE))))))</f>
        <v>#REF!</v>
      </c>
      <c r="Z82" s="92" t="e">
        <f>+(IF(H82="","",(Y82*H82)))</f>
        <v>#REF!</v>
      </c>
      <c r="AA82" s="94" t="e">
        <f>IF(Y82="","",IF(A82="RW",VLOOKUP(Y82,#REF!,3,FALSE),VLOOKUP(Y82,#REF!,2,FALSE)))</f>
        <v>#REF!</v>
      </c>
      <c r="AB82" s="92" t="e">
        <f>+IF(A82="","",(IF(A82="RW",(IF(H82&gt;32,32*AA82,(IF(H82&lt;29,29*AA82,H82*AA82)))),(IF(H82&gt;30,30*AA82,(IF(H82&lt;24,24*AA82,H82*AA82)))))))</f>
        <v>#REF!</v>
      </c>
      <c r="AC82" s="92" t="e">
        <f>(IF(A82="","0",(IF(A82="RW",VLOOKUP(#REF!,#REF!,2,FALSE),VLOOKUP(Base!#REF!,#REF!,3,FALSE)))))*S82</f>
        <v>#REF!</v>
      </c>
    </row>
    <row r="83" spans="1:33" x14ac:dyDescent="0.25">
      <c r="A83" s="131" t="s">
        <v>830</v>
      </c>
      <c r="B83" s="131" t="s">
        <v>846</v>
      </c>
      <c r="C83" s="3" t="s">
        <v>73</v>
      </c>
      <c r="D83" s="18">
        <v>42193</v>
      </c>
      <c r="E83" s="46"/>
      <c r="F83" s="46"/>
      <c r="G83" s="62" t="s">
        <v>701</v>
      </c>
      <c r="H83" s="71">
        <v>34.6</v>
      </c>
      <c r="I83" s="3"/>
      <c r="J83" s="3"/>
      <c r="K83" s="45">
        <v>13</v>
      </c>
      <c r="L83" s="71" t="str">
        <f>+IF(N83="oui",H83,"")</f>
        <v/>
      </c>
      <c r="M83" s="117">
        <v>42.9</v>
      </c>
      <c r="N83" s="3" t="s">
        <v>105</v>
      </c>
      <c r="O83" s="62" t="s">
        <v>105</v>
      </c>
      <c r="P83" s="14" t="s">
        <v>176</v>
      </c>
      <c r="Q83" s="69">
        <f>IF(D83="","",(YEAR(D83)))</f>
        <v>2015</v>
      </c>
      <c r="R83" s="68" t="str">
        <f>IF(D83="","",(TEXT(D83,"mmmm")))</f>
        <v>juillet</v>
      </c>
      <c r="S83" s="94" t="e">
        <f>+IF(#REF!&gt;0.05,IF(#REF!=5,($AE$2-F83)/1000,IF(#REF!=6,($AF$2-F83)/1000,IF(#REF!="FMA",($AG$2-F83)/1000,H83))),H83)</f>
        <v>#REF!</v>
      </c>
      <c r="T83" s="68" t="str">
        <f t="shared" si="2"/>
        <v>juillet</v>
      </c>
      <c r="U83" s="91">
        <f>IF(H83="",0,1)</f>
        <v>1</v>
      </c>
      <c r="V83" s="92" t="e">
        <f>IF(#REF!&gt;0,1,0)</f>
        <v>#REF!</v>
      </c>
      <c r="W83" s="92" t="e">
        <f>IF(#REF!&gt;0.02,1,0)</f>
        <v>#REF!</v>
      </c>
      <c r="X83" s="92">
        <f>+IF(H83="","",(M83*H83))</f>
        <v>1484.34</v>
      </c>
      <c r="Y83" s="92" t="e">
        <f>+IF(G83="La Mounine",(VLOOKUP(Base!J83,#REF!,5,FALSE)),(IF(G83="Brignoles",VLOOKUP(J83,#REF!,3,FALSE),(IF(G83="FOS",VLOOKUP(J83,#REF!,4,FALSE))))))</f>
        <v>#REF!</v>
      </c>
      <c r="Z83" s="92" t="e">
        <f>+(IF(H83="","",(Y83*H83)))</f>
        <v>#REF!</v>
      </c>
      <c r="AA83" s="94" t="e">
        <f>IF(Y83="","",IF(A83="RW",VLOOKUP(Y83,#REF!,3,FALSE),VLOOKUP(Y83,#REF!,2,FALSE)))</f>
        <v>#REF!</v>
      </c>
      <c r="AB83" s="92" t="e">
        <f>+IF(A83="","",(IF(A83="RW",(IF(H83&gt;32,32*AA83,(IF(H83&lt;29,29*AA83,H83*AA83)))),(IF(H83&gt;30,30*AA83,(IF(H83&lt;24,24*AA83,H83*AA83)))))))</f>
        <v>#REF!</v>
      </c>
      <c r="AC83" s="92" t="e">
        <f>(IF(A83="","0",(IF(A83="RW",VLOOKUP(#REF!,#REF!,2,FALSE),VLOOKUP(Base!#REF!,#REF!,3,FALSE)))))*S83</f>
        <v>#REF!</v>
      </c>
    </row>
    <row r="84" spans="1:33" x14ac:dyDescent="0.25">
      <c r="A84" s="131" t="s">
        <v>830</v>
      </c>
      <c r="B84" s="131" t="s">
        <v>846</v>
      </c>
      <c r="C84" s="3" t="s">
        <v>73</v>
      </c>
      <c r="D84" s="18">
        <v>42193</v>
      </c>
      <c r="E84" s="46"/>
      <c r="F84" s="46"/>
      <c r="G84" s="62" t="s">
        <v>701</v>
      </c>
      <c r="H84" s="71">
        <v>34.200000000000003</v>
      </c>
      <c r="I84" s="3"/>
      <c r="J84" s="3"/>
      <c r="K84" s="46">
        <v>83</v>
      </c>
      <c r="L84" s="71" t="str">
        <f>+IF(N84="oui",H84,"")</f>
        <v/>
      </c>
      <c r="M84" s="118">
        <v>44.2</v>
      </c>
      <c r="N84" s="3" t="s">
        <v>105</v>
      </c>
      <c r="O84" s="7" t="s">
        <v>105</v>
      </c>
      <c r="P84" s="14" t="s">
        <v>175</v>
      </c>
      <c r="Q84" s="69">
        <f>IF(D84="","",(YEAR(D84)))</f>
        <v>2015</v>
      </c>
      <c r="R84" s="68" t="str">
        <f>IF(D84="","",(TEXT(D84,"mmmm")))</f>
        <v>juillet</v>
      </c>
      <c r="S84" s="94" t="e">
        <f>+IF(#REF!&gt;0.05,IF(#REF!=5,($AE$2-F84)/1000,IF(#REF!=6,($AF$2-F84)/1000,IF(#REF!="FMA",($AG$2-F84)/1000,H84))),H84)</f>
        <v>#REF!</v>
      </c>
      <c r="T84" s="68" t="str">
        <f t="shared" si="2"/>
        <v>juillet</v>
      </c>
      <c r="U84" s="91">
        <f>IF(H84="",0,1)</f>
        <v>1</v>
      </c>
      <c r="V84" s="92" t="e">
        <f>IF(#REF!&gt;0,1,0)</f>
        <v>#REF!</v>
      </c>
      <c r="W84" s="92" t="e">
        <f>IF(#REF!&gt;0.02,1,0)</f>
        <v>#REF!</v>
      </c>
      <c r="X84" s="92">
        <f>+IF(H84="","",(M84*H84))</f>
        <v>1511.6400000000003</v>
      </c>
      <c r="Y84" s="92" t="e">
        <f>+IF(G84="La Mounine",(VLOOKUP(Base!J84,#REF!,5,FALSE)),(IF(G84="Brignoles",VLOOKUP(J84,#REF!,3,FALSE),(IF(G84="FOS",VLOOKUP(J84,#REF!,4,FALSE))))))</f>
        <v>#REF!</v>
      </c>
      <c r="Z84" s="92" t="e">
        <f>+(IF(H84="","",(Y84*H84)))</f>
        <v>#REF!</v>
      </c>
      <c r="AA84" s="94" t="e">
        <f>IF(Y84="","",IF(A84="RW",VLOOKUP(Y84,#REF!,3,FALSE),VLOOKUP(Y84,#REF!,2,FALSE)))</f>
        <v>#REF!</v>
      </c>
      <c r="AB84" s="92" t="e">
        <f>+IF(A84="","",(IF(A84="RW",(IF(H84&gt;32,32*AA84,(IF(H84&lt;29,29*AA84,H84*AA84)))),(IF(H84&gt;30,30*AA84,(IF(H84&lt;24,24*AA84,H84*AA84)))))))</f>
        <v>#REF!</v>
      </c>
      <c r="AC84" s="92" t="e">
        <f>(IF(A84="","0",(IF(A84="RW",VLOOKUP(#REF!,#REF!,2,FALSE),VLOOKUP(Base!#REF!,#REF!,3,FALSE)))))*S84</f>
        <v>#REF!</v>
      </c>
    </row>
    <row r="85" spans="1:33" x14ac:dyDescent="0.25">
      <c r="A85" s="131" t="s">
        <v>830</v>
      </c>
      <c r="B85" s="131" t="s">
        <v>846</v>
      </c>
      <c r="C85" s="3" t="s">
        <v>46</v>
      </c>
      <c r="D85" s="18">
        <v>42194</v>
      </c>
      <c r="E85" s="46"/>
      <c r="F85" s="46"/>
      <c r="G85" s="62" t="s">
        <v>701</v>
      </c>
      <c r="H85" s="71">
        <v>27.9</v>
      </c>
      <c r="I85" s="3"/>
      <c r="J85" s="3"/>
      <c r="K85" s="46">
        <v>4</v>
      </c>
      <c r="L85" s="71" t="str">
        <f>+IF(N85="oui",H85,"")</f>
        <v/>
      </c>
      <c r="M85" s="118">
        <v>41.7</v>
      </c>
      <c r="N85" s="3" t="s">
        <v>105</v>
      </c>
      <c r="O85" s="7" t="s">
        <v>105</v>
      </c>
      <c r="P85" s="14" t="s">
        <v>171</v>
      </c>
      <c r="Q85" s="69">
        <f>IF(D85="","",(YEAR(D85)))</f>
        <v>2015</v>
      </c>
      <c r="R85" s="68" t="str">
        <f>IF(D85="","",(TEXT(D85,"mmmm")))</f>
        <v>juillet</v>
      </c>
      <c r="S85" s="94" t="e">
        <f>+IF(#REF!&gt;0.05,IF(#REF!=5,($AE$2-F85)/1000,IF(#REF!=6,($AF$2-F85)/1000,IF(#REF!="FMA",($AG$2-F85)/1000,H85))),H85)</f>
        <v>#REF!</v>
      </c>
      <c r="T85" s="68" t="str">
        <f t="shared" si="2"/>
        <v>juillet</v>
      </c>
      <c r="U85" s="91">
        <f>IF(H85="",0,1)</f>
        <v>1</v>
      </c>
      <c r="V85" s="92" t="e">
        <f>IF(#REF!&gt;0,1,0)</f>
        <v>#REF!</v>
      </c>
      <c r="W85" s="92" t="e">
        <f>IF(#REF!&gt;0.02,1,0)</f>
        <v>#REF!</v>
      </c>
      <c r="X85" s="92">
        <f>+IF(H85="","",(M85*H85))</f>
        <v>1163.43</v>
      </c>
      <c r="Y85" s="92" t="e">
        <f>+IF(G85="La Mounine",(VLOOKUP(Base!J85,#REF!,5,FALSE)),(IF(G85="Brignoles",VLOOKUP(J85,#REF!,3,FALSE),(IF(G85="FOS",VLOOKUP(J85,#REF!,4,FALSE))))))</f>
        <v>#REF!</v>
      </c>
      <c r="Z85" s="92" t="e">
        <f>+(IF(H85="","",(Y85*H85)))</f>
        <v>#REF!</v>
      </c>
      <c r="AA85" s="94" t="e">
        <f>IF(Y85="","",IF(A85="RW",VLOOKUP(Y85,#REF!,3,FALSE),VLOOKUP(Y85,#REF!,2,FALSE)))</f>
        <v>#REF!</v>
      </c>
      <c r="AB85" s="92" t="e">
        <f>+IF(A85="","",(IF(A85="RW",(IF(H85&gt;32,32*AA85,(IF(H85&lt;29,29*AA85,H85*AA85)))),(IF(H85&gt;30,30*AA85,(IF(H85&lt;24,24*AA85,H85*AA85)))))))</f>
        <v>#REF!</v>
      </c>
      <c r="AC85" s="92" t="e">
        <f>(IF(A85="","0",(IF(A85="RW",VLOOKUP(#REF!,#REF!,2,FALSE),VLOOKUP(Base!#REF!,#REF!,3,FALSE)))))*S85</f>
        <v>#REF!</v>
      </c>
    </row>
    <row r="86" spans="1:33" x14ac:dyDescent="0.25">
      <c r="A86" s="131" t="s">
        <v>830</v>
      </c>
      <c r="B86" s="131" t="s">
        <v>846</v>
      </c>
      <c r="C86" s="3" t="s">
        <v>11</v>
      </c>
      <c r="D86" s="18">
        <v>42194</v>
      </c>
      <c r="E86" s="46"/>
      <c r="F86" s="46"/>
      <c r="G86" s="62" t="s">
        <v>701</v>
      </c>
      <c r="H86" s="71">
        <v>39.1</v>
      </c>
      <c r="I86" s="3"/>
      <c r="J86" s="3"/>
      <c r="K86" s="46">
        <v>6</v>
      </c>
      <c r="L86" s="71">
        <f>+IF(N86="oui",H86,"")</f>
        <v>39.1</v>
      </c>
      <c r="M86" s="118">
        <v>40.9</v>
      </c>
      <c r="N86" s="3" t="s">
        <v>106</v>
      </c>
      <c r="O86" s="7" t="s">
        <v>106</v>
      </c>
      <c r="P86" s="14" t="s">
        <v>167</v>
      </c>
      <c r="Q86" s="69">
        <f>IF(D86="","",(YEAR(D86)))</f>
        <v>2015</v>
      </c>
      <c r="R86" s="68" t="str">
        <f>IF(D86="","",(TEXT(D86,"mmmm")))</f>
        <v>juillet</v>
      </c>
      <c r="S86" s="94" t="e">
        <f>+IF(#REF!&gt;0.05,IF(#REF!=5,($AE$2-F86)/1000,IF(#REF!=6,($AF$2-F86)/1000,IF(#REF!="FMA",($AG$2-F86)/1000,H86))),H86)</f>
        <v>#REF!</v>
      </c>
      <c r="T86" s="68" t="str">
        <f t="shared" si="2"/>
        <v>juillet</v>
      </c>
      <c r="U86" s="91">
        <f>IF(H86="",0,1)</f>
        <v>1</v>
      </c>
      <c r="V86" s="92" t="e">
        <f>IF(#REF!&gt;0,1,0)</f>
        <v>#REF!</v>
      </c>
      <c r="W86" s="92" t="e">
        <f>IF(#REF!&gt;0.02,1,0)</f>
        <v>#REF!</v>
      </c>
      <c r="X86" s="92">
        <f>+IF(H86="","",(M86*H86))</f>
        <v>1599.19</v>
      </c>
      <c r="Y86" s="92" t="e">
        <f>+IF(G86="La Mounine",(VLOOKUP(Base!J86,#REF!,5,FALSE)),(IF(G86="Brignoles",VLOOKUP(J86,#REF!,3,FALSE),(IF(G86="FOS",VLOOKUP(J86,#REF!,4,FALSE))))))</f>
        <v>#REF!</v>
      </c>
      <c r="Z86" s="92" t="e">
        <f>+(IF(H86="","",(Y86*H86)))</f>
        <v>#REF!</v>
      </c>
      <c r="AA86" s="94" t="e">
        <f>IF(Y86="","",IF(A86="RW",VLOOKUP(Y86,#REF!,3,FALSE),VLOOKUP(Y86,#REF!,2,FALSE)))</f>
        <v>#REF!</v>
      </c>
      <c r="AB86" s="92" t="e">
        <f>+IF(A86="","",(IF(A86="RW",(IF(H86&gt;32,32*AA86,(IF(H86&lt;29,29*AA86,H86*AA86)))),(IF(H86&gt;30,30*AA86,(IF(H86&lt;24,24*AA86,H86*AA86)))))))</f>
        <v>#REF!</v>
      </c>
      <c r="AC86" s="92" t="e">
        <f>(IF(A86="","0",(IF(A86="RW",VLOOKUP(#REF!,#REF!,2,FALSE),VLOOKUP(Base!#REF!,#REF!,3,FALSE)))))*S86</f>
        <v>#REF!</v>
      </c>
    </row>
    <row r="87" spans="1:33" s="1" customFormat="1" x14ac:dyDescent="0.25">
      <c r="A87" s="131" t="s">
        <v>830</v>
      </c>
      <c r="B87" s="131" t="s">
        <v>846</v>
      </c>
      <c r="C87" s="62" t="s">
        <v>12</v>
      </c>
      <c r="D87" s="18">
        <v>42194</v>
      </c>
      <c r="E87" s="46"/>
      <c r="F87" s="46"/>
      <c r="G87" s="62" t="s">
        <v>701</v>
      </c>
      <c r="H87" s="71">
        <v>27.95</v>
      </c>
      <c r="I87" s="3"/>
      <c r="J87" s="3"/>
      <c r="K87" s="45">
        <v>13</v>
      </c>
      <c r="L87" s="71">
        <f>+IF(N87="oui",H87,"")</f>
        <v>27.95</v>
      </c>
      <c r="M87" s="117">
        <v>36.4</v>
      </c>
      <c r="N87" s="3" t="s">
        <v>106</v>
      </c>
      <c r="O87" s="7" t="s">
        <v>105</v>
      </c>
      <c r="P87" s="21" t="s">
        <v>176</v>
      </c>
      <c r="Q87" s="69">
        <f>IF(D87="","",(YEAR(D87)))</f>
        <v>2015</v>
      </c>
      <c r="R87" s="68" t="str">
        <f>IF(D87="","",(TEXT(D87,"mmmm")))</f>
        <v>juillet</v>
      </c>
      <c r="S87" s="94" t="e">
        <f>+IF(#REF!&gt;0.05,IF(#REF!=5,($AE$2-F87)/1000,IF(#REF!=6,($AF$2-F87)/1000,IF(#REF!="FMA",($AG$2-F87)/1000,H87))),H87)</f>
        <v>#REF!</v>
      </c>
      <c r="T87" s="68" t="str">
        <f t="shared" si="2"/>
        <v>juillet</v>
      </c>
      <c r="U87" s="91">
        <f>IF(H87="",0,1)</f>
        <v>1</v>
      </c>
      <c r="V87" s="92" t="e">
        <f>IF(#REF!&gt;0,1,0)</f>
        <v>#REF!</v>
      </c>
      <c r="W87" s="92" t="e">
        <f>IF(#REF!&gt;0.02,1,0)</f>
        <v>#REF!</v>
      </c>
      <c r="X87" s="92">
        <f>+IF(H87="","",(M87*H87))</f>
        <v>1017.3799999999999</v>
      </c>
      <c r="Y87" s="92" t="e">
        <f>+IF(G87="La Mounine",(VLOOKUP(Base!J87,#REF!,5,FALSE)),(IF(G87="Brignoles",VLOOKUP(J87,#REF!,3,FALSE),(IF(G87="FOS",VLOOKUP(J87,#REF!,4,FALSE))))))</f>
        <v>#REF!</v>
      </c>
      <c r="Z87" s="92" t="e">
        <f>+(IF(H87="","",(Y87*H87)))</f>
        <v>#REF!</v>
      </c>
      <c r="AA87" s="94" t="e">
        <f>IF(Y87="","",IF(A87="RW",VLOOKUP(Y87,#REF!,3,FALSE),VLOOKUP(Y87,#REF!,2,FALSE)))</f>
        <v>#REF!</v>
      </c>
      <c r="AB87" s="92" t="e">
        <f>+IF(A87="","",(IF(A87="RW",(IF(H87&gt;32,32*AA87,(IF(H87&lt;29,29*AA87,H87*AA87)))),(IF(H87&gt;30,30*AA87,(IF(H87&lt;24,24*AA87,H87*AA87)))))))</f>
        <v>#REF!</v>
      </c>
      <c r="AC87" s="92" t="e">
        <f>(IF(A87="","0",(IF(A87="RW",VLOOKUP(#REF!,#REF!,2,FALSE),VLOOKUP(Base!#REF!,#REF!,3,FALSE)))))*S87</f>
        <v>#REF!</v>
      </c>
      <c r="AD87"/>
      <c r="AE87"/>
      <c r="AF87"/>
      <c r="AG87"/>
    </row>
    <row r="88" spans="1:33" x14ac:dyDescent="0.25">
      <c r="A88" s="131" t="s">
        <v>830</v>
      </c>
      <c r="B88" s="131" t="s">
        <v>846</v>
      </c>
      <c r="C88" s="3" t="s">
        <v>73</v>
      </c>
      <c r="D88" s="18">
        <v>42194</v>
      </c>
      <c r="E88" s="46"/>
      <c r="F88" s="46"/>
      <c r="G88" s="62" t="s">
        <v>701</v>
      </c>
      <c r="H88" s="71">
        <v>35.1</v>
      </c>
      <c r="I88" s="3"/>
      <c r="J88" s="3"/>
      <c r="K88" s="45">
        <v>13</v>
      </c>
      <c r="L88" s="71" t="str">
        <f>+IF(N88="oui",H88,"")</f>
        <v/>
      </c>
      <c r="M88" s="117">
        <v>44.9</v>
      </c>
      <c r="N88" s="3" t="s">
        <v>105</v>
      </c>
      <c r="O88" s="7" t="s">
        <v>105</v>
      </c>
      <c r="P88" s="14" t="s">
        <v>167</v>
      </c>
      <c r="Q88" s="69">
        <f>IF(D88="","",(YEAR(D88)))</f>
        <v>2015</v>
      </c>
      <c r="R88" s="68" t="str">
        <f>IF(D88="","",(TEXT(D88,"mmmm")))</f>
        <v>juillet</v>
      </c>
      <c r="S88" s="94" t="e">
        <f>+IF(#REF!&gt;0.05,IF(#REF!=5,($AE$2-F88)/1000,IF(#REF!=6,($AF$2-F88)/1000,IF(#REF!="FMA",($AG$2-F88)/1000,H88))),H88)</f>
        <v>#REF!</v>
      </c>
      <c r="T88" s="68" t="str">
        <f t="shared" si="2"/>
        <v>juillet</v>
      </c>
      <c r="U88" s="91">
        <f>IF(H88="",0,1)</f>
        <v>1</v>
      </c>
      <c r="V88" s="92" t="e">
        <f>IF(#REF!&gt;0,1,0)</f>
        <v>#REF!</v>
      </c>
      <c r="W88" s="92" t="e">
        <f>IF(#REF!&gt;0.02,1,0)</f>
        <v>#REF!</v>
      </c>
      <c r="X88" s="92">
        <f>+IF(H88="","",(M88*H88))</f>
        <v>1575.99</v>
      </c>
      <c r="Y88" s="92" t="e">
        <f>+IF(G88="La Mounine",(VLOOKUP(Base!J88,#REF!,5,FALSE)),(IF(G88="Brignoles",VLOOKUP(J88,#REF!,3,FALSE),(IF(G88="FOS",VLOOKUP(J88,#REF!,4,FALSE))))))</f>
        <v>#REF!</v>
      </c>
      <c r="Z88" s="92" t="e">
        <f>+(IF(H88="","",(Y88*H88)))</f>
        <v>#REF!</v>
      </c>
      <c r="AA88" s="94" t="e">
        <f>IF(Y88="","",IF(A88="RW",VLOOKUP(Y88,#REF!,3,FALSE),VLOOKUP(Y88,#REF!,2,FALSE)))</f>
        <v>#REF!</v>
      </c>
      <c r="AB88" s="92" t="e">
        <f>+IF(A88="","",(IF(A88="RW",(IF(H88&gt;32,32*AA88,(IF(H88&lt;29,29*AA88,H88*AA88)))),(IF(H88&gt;30,30*AA88,(IF(H88&lt;24,24*AA88,H88*AA88)))))))</f>
        <v>#REF!</v>
      </c>
      <c r="AC88" s="92" t="e">
        <f>(IF(A88="","0",(IF(A88="RW",VLOOKUP(#REF!,#REF!,2,FALSE),VLOOKUP(Base!#REF!,#REF!,3,FALSE)))))*S88</f>
        <v>#REF!</v>
      </c>
    </row>
    <row r="89" spans="1:33" x14ac:dyDescent="0.25">
      <c r="A89" s="131" t="s">
        <v>830</v>
      </c>
      <c r="B89" s="131" t="s">
        <v>846</v>
      </c>
      <c r="C89" s="3" t="s">
        <v>120</v>
      </c>
      <c r="D89" s="18">
        <v>42194</v>
      </c>
      <c r="E89" s="46"/>
      <c r="F89" s="46"/>
      <c r="G89" s="62" t="s">
        <v>701</v>
      </c>
      <c r="H89" s="71">
        <v>23.4</v>
      </c>
      <c r="I89" s="3"/>
      <c r="J89" s="3"/>
      <c r="K89" s="46">
        <v>34</v>
      </c>
      <c r="L89" s="71">
        <f>+IF(N89="oui",H89,"")</f>
        <v>23.4</v>
      </c>
      <c r="M89" s="118">
        <v>24.8</v>
      </c>
      <c r="N89" s="3" t="s">
        <v>106</v>
      </c>
      <c r="O89" s="62" t="s">
        <v>105</v>
      </c>
      <c r="P89" s="14" t="s">
        <v>171</v>
      </c>
      <c r="Q89" s="69">
        <f>IF(D89="","",(YEAR(D89)))</f>
        <v>2015</v>
      </c>
      <c r="R89" s="68" t="str">
        <f>IF(D89="","",(TEXT(D89,"mmmm")))</f>
        <v>juillet</v>
      </c>
      <c r="S89" s="94" t="e">
        <f>+IF(#REF!&gt;0.05,IF(#REF!=5,($AE$2-F89)/1000,IF(#REF!=6,($AF$2-F89)/1000,IF(#REF!="FMA",($AG$2-F89)/1000,H89))),H89)</f>
        <v>#REF!</v>
      </c>
      <c r="T89" s="68" t="str">
        <f t="shared" si="2"/>
        <v>juillet</v>
      </c>
      <c r="U89" s="91">
        <f>IF(H89="",0,1)</f>
        <v>1</v>
      </c>
      <c r="V89" s="92" t="e">
        <f>IF(#REF!&gt;0,1,0)</f>
        <v>#REF!</v>
      </c>
      <c r="W89" s="92" t="e">
        <f>IF(#REF!&gt;0.02,1,0)</f>
        <v>#REF!</v>
      </c>
      <c r="X89" s="92">
        <f>+IF(H89="","",(M89*H89))</f>
        <v>580.31999999999994</v>
      </c>
      <c r="Y89" s="92" t="e">
        <f>+IF(G89="La Mounine",(VLOOKUP(Base!J89,#REF!,5,FALSE)),(IF(G89="Brignoles",VLOOKUP(J89,#REF!,3,FALSE),(IF(G89="FOS",VLOOKUP(J89,#REF!,4,FALSE))))))</f>
        <v>#REF!</v>
      </c>
      <c r="Z89" s="92" t="e">
        <f>+(IF(H89="","",(Y89*H89)))</f>
        <v>#REF!</v>
      </c>
      <c r="AA89" s="94" t="e">
        <f>IF(Y89="","",IF(A89="RW",VLOOKUP(Y89,#REF!,3,FALSE),VLOOKUP(Y89,#REF!,2,FALSE)))</f>
        <v>#REF!</v>
      </c>
      <c r="AB89" s="92" t="e">
        <f>+IF(A89="","",(IF(A89="RW",(IF(H89&gt;32,32*AA89,(IF(H89&lt;29,29*AA89,H89*AA89)))),(IF(H89&gt;30,30*AA89,(IF(H89&lt;24,24*AA89,H89*AA89)))))))</f>
        <v>#REF!</v>
      </c>
      <c r="AC89" s="92" t="e">
        <f>(IF(A89="","0",(IF(A89="RW",VLOOKUP(#REF!,#REF!,2,FALSE),VLOOKUP(Base!#REF!,#REF!,3,FALSE)))))*S89</f>
        <v>#REF!</v>
      </c>
      <c r="AD89" s="28"/>
      <c r="AE89" s="28"/>
      <c r="AF89" s="28"/>
      <c r="AG89" s="28"/>
    </row>
    <row r="90" spans="1:33" x14ac:dyDescent="0.25">
      <c r="A90" s="131" t="s">
        <v>830</v>
      </c>
      <c r="B90" s="131" t="s">
        <v>846</v>
      </c>
      <c r="C90" s="62" t="s">
        <v>12</v>
      </c>
      <c r="D90" s="18">
        <v>42195</v>
      </c>
      <c r="E90" s="46"/>
      <c r="F90" s="46"/>
      <c r="G90" s="62" t="s">
        <v>701</v>
      </c>
      <c r="H90" s="71">
        <v>31.9</v>
      </c>
      <c r="I90" s="3"/>
      <c r="J90" s="3"/>
      <c r="K90" s="46">
        <v>4</v>
      </c>
      <c r="L90" s="71" t="str">
        <f>+IF(N90="oui",H90,"")</f>
        <v/>
      </c>
      <c r="M90" s="118">
        <v>42.3</v>
      </c>
      <c r="N90" s="3" t="s">
        <v>105</v>
      </c>
      <c r="O90" s="62" t="s">
        <v>106</v>
      </c>
      <c r="P90" s="14" t="s">
        <v>175</v>
      </c>
      <c r="Q90" s="69">
        <f>IF(D90="","",(YEAR(D90)))</f>
        <v>2015</v>
      </c>
      <c r="R90" s="68" t="str">
        <f>IF(D90="","",(TEXT(D90,"mmmm")))</f>
        <v>juillet</v>
      </c>
      <c r="S90" s="94" t="e">
        <f>+IF(#REF!&gt;0.05,IF(#REF!=5,($AE$2-F90)/1000,IF(#REF!=6,($AF$2-F90)/1000,IF(#REF!="FMA",($AG$2-F90)/1000,H90))),H90)</f>
        <v>#REF!</v>
      </c>
      <c r="T90" s="68" t="str">
        <f t="shared" si="2"/>
        <v>juillet</v>
      </c>
      <c r="U90" s="91">
        <f>IF(H90="",0,1)</f>
        <v>1</v>
      </c>
      <c r="V90" s="92" t="e">
        <f>IF(#REF!&gt;0,1,0)</f>
        <v>#REF!</v>
      </c>
      <c r="W90" s="92" t="e">
        <f>IF(#REF!&gt;0.02,1,0)</f>
        <v>#REF!</v>
      </c>
      <c r="X90" s="92">
        <f>+IF(H90="","",(M90*H90))</f>
        <v>1349.37</v>
      </c>
      <c r="Y90" s="92" t="e">
        <f>+IF(G90="La Mounine",(VLOOKUP(Base!J90,#REF!,5,FALSE)),(IF(G90="Brignoles",VLOOKUP(J90,#REF!,3,FALSE),(IF(G90="FOS",VLOOKUP(J90,#REF!,4,FALSE))))))</f>
        <v>#REF!</v>
      </c>
      <c r="Z90" s="92" t="e">
        <f>+(IF(H90="","",(Y90*H90)))</f>
        <v>#REF!</v>
      </c>
      <c r="AA90" s="94" t="e">
        <f>IF(Y90="","",IF(A90="RW",VLOOKUP(Y90,#REF!,3,FALSE),VLOOKUP(Y90,#REF!,2,FALSE)))</f>
        <v>#REF!</v>
      </c>
      <c r="AB90" s="92" t="e">
        <f>+IF(A90="","",(IF(A90="RW",(IF(H90&gt;32,32*AA90,(IF(H90&lt;29,29*AA90,H90*AA90)))),(IF(H90&gt;30,30*AA90,(IF(H90&lt;24,24*AA90,H90*AA90)))))))</f>
        <v>#REF!</v>
      </c>
      <c r="AC90" s="92" t="e">
        <f>(IF(A90="","0",(IF(A90="RW",VLOOKUP(#REF!,#REF!,2,FALSE),VLOOKUP(Base!#REF!,#REF!,3,FALSE)))))*S90</f>
        <v>#REF!</v>
      </c>
      <c r="AD90" s="28"/>
      <c r="AE90" s="28"/>
      <c r="AF90" s="28"/>
      <c r="AG90" s="28"/>
    </row>
    <row r="91" spans="1:33" x14ac:dyDescent="0.25">
      <c r="A91" s="131" t="s">
        <v>830</v>
      </c>
      <c r="B91" s="131" t="s">
        <v>846</v>
      </c>
      <c r="C91" s="3" t="s">
        <v>11</v>
      </c>
      <c r="D91" s="18">
        <v>42195</v>
      </c>
      <c r="E91" s="46"/>
      <c r="F91" s="46"/>
      <c r="G91" s="62" t="s">
        <v>701</v>
      </c>
      <c r="H91" s="71">
        <v>39.700000000000003</v>
      </c>
      <c r="I91" s="3"/>
      <c r="J91" s="3"/>
      <c r="K91" s="46">
        <v>6</v>
      </c>
      <c r="L91" s="71">
        <f>+IF(N91="oui",H91,"")</f>
        <v>39.700000000000003</v>
      </c>
      <c r="M91" s="118">
        <v>26.3</v>
      </c>
      <c r="N91" s="3" t="s">
        <v>106</v>
      </c>
      <c r="O91" s="62" t="s">
        <v>106</v>
      </c>
      <c r="P91" s="14" t="s">
        <v>167</v>
      </c>
      <c r="Q91" s="69">
        <f>IF(D91="","",(YEAR(D91)))</f>
        <v>2015</v>
      </c>
      <c r="R91" s="68" t="str">
        <f>IF(D91="","",(TEXT(D91,"mmmm")))</f>
        <v>juillet</v>
      </c>
      <c r="S91" s="94" t="e">
        <f>+IF(#REF!&gt;0.05,IF(#REF!=5,($AE$2-F91)/1000,IF(#REF!=6,($AF$2-F91)/1000,IF(#REF!="FMA",($AG$2-F91)/1000,H91))),H91)</f>
        <v>#REF!</v>
      </c>
      <c r="T91" s="68" t="str">
        <f t="shared" si="2"/>
        <v>juillet</v>
      </c>
      <c r="U91" s="91">
        <f>IF(H91="",0,1)</f>
        <v>1</v>
      </c>
      <c r="V91" s="92" t="e">
        <f>IF(#REF!&gt;0,1,0)</f>
        <v>#REF!</v>
      </c>
      <c r="W91" s="92" t="e">
        <f>IF(#REF!&gt;0.02,1,0)</f>
        <v>#REF!</v>
      </c>
      <c r="X91" s="92">
        <f>+IF(H91="","",(M91*H91))</f>
        <v>1044.1100000000001</v>
      </c>
      <c r="Y91" s="92" t="e">
        <f>+IF(G91="La Mounine",(VLOOKUP(Base!J91,#REF!,5,FALSE)),(IF(G91="Brignoles",VLOOKUP(J91,#REF!,3,FALSE),(IF(G91="FOS",VLOOKUP(J91,#REF!,4,FALSE))))))</f>
        <v>#REF!</v>
      </c>
      <c r="Z91" s="92" t="e">
        <f>+(IF(H91="","",(Y91*H91)))</f>
        <v>#REF!</v>
      </c>
      <c r="AA91" s="94" t="e">
        <f>IF(Y91="","",IF(A91="RW",VLOOKUP(Y91,#REF!,3,FALSE),VLOOKUP(Y91,#REF!,2,FALSE)))</f>
        <v>#REF!</v>
      </c>
      <c r="AB91" s="92" t="e">
        <f>+IF(A91="","",(IF(A91="RW",(IF(H91&gt;32,32*AA91,(IF(H91&lt;29,29*AA91,H91*AA91)))),(IF(H91&gt;30,30*AA91,(IF(H91&lt;24,24*AA91,H91*AA91)))))))</f>
        <v>#REF!</v>
      </c>
      <c r="AC91" s="92" t="e">
        <f>(IF(A91="","0",(IF(A91="RW",VLOOKUP(#REF!,#REF!,2,FALSE),VLOOKUP(Base!#REF!,#REF!,3,FALSE)))))*S91</f>
        <v>#REF!</v>
      </c>
    </row>
    <row r="92" spans="1:33" x14ac:dyDescent="0.25">
      <c r="A92" s="131" t="s">
        <v>830</v>
      </c>
      <c r="B92" s="131" t="s">
        <v>846</v>
      </c>
      <c r="C92" s="3" t="s">
        <v>161</v>
      </c>
      <c r="D92" s="18">
        <v>42195</v>
      </c>
      <c r="E92" s="46"/>
      <c r="F92" s="46"/>
      <c r="G92" s="62" t="s">
        <v>701</v>
      </c>
      <c r="H92" s="71">
        <v>28.45</v>
      </c>
      <c r="I92" s="3"/>
      <c r="J92" s="3"/>
      <c r="K92" s="46">
        <v>11</v>
      </c>
      <c r="L92" s="71" t="str">
        <f>+IF(N92="oui",H92,"")</f>
        <v/>
      </c>
      <c r="M92" s="118">
        <v>45.1</v>
      </c>
      <c r="N92" s="3" t="s">
        <v>105</v>
      </c>
      <c r="O92" s="62" t="s">
        <v>106</v>
      </c>
      <c r="P92" s="14" t="s">
        <v>171</v>
      </c>
      <c r="Q92" s="69">
        <f>IF(D92="","",(YEAR(D92)))</f>
        <v>2015</v>
      </c>
      <c r="R92" s="68" t="str">
        <f>IF(D92="","",(TEXT(D92,"mmmm")))</f>
        <v>juillet</v>
      </c>
      <c r="S92" s="94" t="e">
        <f>+IF(#REF!&gt;0.05,IF(#REF!=5,($AE$2-F92)/1000,IF(#REF!=6,($AF$2-F92)/1000,IF(#REF!="FMA",($AG$2-F92)/1000,H92))),H92)</f>
        <v>#REF!</v>
      </c>
      <c r="T92" s="68" t="str">
        <f t="shared" si="2"/>
        <v>juillet</v>
      </c>
      <c r="U92" s="91">
        <f>IF(H92="",0,1)</f>
        <v>1</v>
      </c>
      <c r="V92" s="92" t="e">
        <f>IF(#REF!&gt;0,1,0)</f>
        <v>#REF!</v>
      </c>
      <c r="W92" s="92" t="e">
        <f>IF(#REF!&gt;0.02,1,0)</f>
        <v>#REF!</v>
      </c>
      <c r="X92" s="92">
        <f>+IF(H92="","",(M92*H92))</f>
        <v>1283.095</v>
      </c>
      <c r="Y92" s="92" t="e">
        <f>+IF(G92="La Mounine",(VLOOKUP(Base!J92,#REF!,5,FALSE)),(IF(G92="Brignoles",VLOOKUP(J92,#REF!,3,FALSE),(IF(G92="FOS",VLOOKUP(J92,#REF!,4,FALSE))))))</f>
        <v>#REF!</v>
      </c>
      <c r="Z92" s="92" t="e">
        <f>+(IF(H92="","",(Y92*H92)))</f>
        <v>#REF!</v>
      </c>
      <c r="AA92" s="94" t="e">
        <f>IF(Y92="","",IF(A92="RW",VLOOKUP(Y92,#REF!,3,FALSE),VLOOKUP(Y92,#REF!,2,FALSE)))</f>
        <v>#REF!</v>
      </c>
      <c r="AB92" s="92" t="e">
        <f>+IF(A92="","",(IF(A92="RW",(IF(H92&gt;32,32*AA92,(IF(H92&lt;29,29*AA92,H92*AA92)))),(IF(H92&gt;30,30*AA92,(IF(H92&lt;24,24*AA92,H92*AA92)))))))</f>
        <v>#REF!</v>
      </c>
      <c r="AC92" s="92" t="e">
        <f>(IF(A92="","0",(IF(A92="RW",VLOOKUP(#REF!,#REF!,2,FALSE),VLOOKUP(Base!#REF!,#REF!,3,FALSE)))))*S92</f>
        <v>#REF!</v>
      </c>
    </row>
    <row r="93" spans="1:33" x14ac:dyDescent="0.25">
      <c r="A93" s="131" t="s">
        <v>830</v>
      </c>
      <c r="B93" s="131" t="s">
        <v>846</v>
      </c>
      <c r="C93" s="3" t="s">
        <v>161</v>
      </c>
      <c r="D93" s="18">
        <v>42195</v>
      </c>
      <c r="E93" s="46"/>
      <c r="F93" s="46"/>
      <c r="G93" s="62" t="s">
        <v>701</v>
      </c>
      <c r="H93" s="71">
        <v>31</v>
      </c>
      <c r="I93" s="3"/>
      <c r="J93" s="3"/>
      <c r="K93" s="46">
        <v>11</v>
      </c>
      <c r="L93" s="71" t="str">
        <f>+IF(N93="oui",H93,"")</f>
        <v/>
      </c>
      <c r="M93" s="118">
        <v>45.1</v>
      </c>
      <c r="N93" s="3" t="s">
        <v>105</v>
      </c>
      <c r="O93" s="62" t="s">
        <v>106</v>
      </c>
      <c r="P93" s="14" t="s">
        <v>168</v>
      </c>
      <c r="Q93" s="69">
        <f>IF(D93="","",(YEAR(D93)))</f>
        <v>2015</v>
      </c>
      <c r="R93" s="68" t="str">
        <f>IF(D93="","",(TEXT(D93,"mmmm")))</f>
        <v>juillet</v>
      </c>
      <c r="S93" s="94" t="e">
        <f>+IF(#REF!&gt;0.05,IF(#REF!=5,($AE$2-F93)/1000,IF(#REF!=6,($AF$2-F93)/1000,IF(#REF!="FMA",($AG$2-F93)/1000,H93))),H93)</f>
        <v>#REF!</v>
      </c>
      <c r="T93" s="68" t="str">
        <f t="shared" si="2"/>
        <v>juillet</v>
      </c>
      <c r="U93" s="91">
        <f>IF(H93="",0,1)</f>
        <v>1</v>
      </c>
      <c r="V93" s="92" t="e">
        <f>IF(#REF!&gt;0,1,0)</f>
        <v>#REF!</v>
      </c>
      <c r="W93" s="92" t="e">
        <f>IF(#REF!&gt;0.02,1,0)</f>
        <v>#REF!</v>
      </c>
      <c r="X93" s="92">
        <f>+IF(H93="","",(M93*H93))</f>
        <v>1398.1000000000001</v>
      </c>
      <c r="Y93" s="92" t="e">
        <f>+IF(G93="La Mounine",(VLOOKUP(Base!J93,#REF!,5,FALSE)),(IF(G93="Brignoles",VLOOKUP(J93,#REF!,3,FALSE),(IF(G93="FOS",VLOOKUP(J93,#REF!,4,FALSE))))))</f>
        <v>#REF!</v>
      </c>
      <c r="Z93" s="92" t="e">
        <f>+(IF(H93="","",(Y93*H93)))</f>
        <v>#REF!</v>
      </c>
      <c r="AA93" s="94" t="e">
        <f>IF(Y93="","",IF(A93="RW",VLOOKUP(Y93,#REF!,3,FALSE),VLOOKUP(Y93,#REF!,2,FALSE)))</f>
        <v>#REF!</v>
      </c>
      <c r="AB93" s="92" t="e">
        <f>+IF(A93="","",(IF(A93="RW",(IF(H93&gt;32,32*AA93,(IF(H93&lt;29,29*AA93,H93*AA93)))),(IF(H93&gt;30,30*AA93,(IF(H93&lt;24,24*AA93,H93*AA93)))))))</f>
        <v>#REF!</v>
      </c>
      <c r="AC93" s="92" t="e">
        <f>(IF(A93="","0",(IF(A93="RW",VLOOKUP(#REF!,#REF!,2,FALSE),VLOOKUP(Base!#REF!,#REF!,3,FALSE)))))*S93</f>
        <v>#REF!</v>
      </c>
      <c r="AD93" s="28"/>
      <c r="AE93" s="28"/>
      <c r="AF93" s="28"/>
      <c r="AG93" s="28"/>
    </row>
    <row r="94" spans="1:33" x14ac:dyDescent="0.25">
      <c r="A94" s="131" t="s">
        <v>830</v>
      </c>
      <c r="B94" s="131" t="s">
        <v>846</v>
      </c>
      <c r="C94" s="3" t="s">
        <v>120</v>
      </c>
      <c r="D94" s="18">
        <v>42195</v>
      </c>
      <c r="E94" s="46"/>
      <c r="F94" s="46"/>
      <c r="G94" s="62" t="s">
        <v>701</v>
      </c>
      <c r="H94" s="71">
        <v>24.65</v>
      </c>
      <c r="I94" s="3"/>
      <c r="J94" s="3"/>
      <c r="K94" s="46">
        <v>12</v>
      </c>
      <c r="L94" s="71" t="str">
        <f>+IF(N94="oui",H94,"")</f>
        <v/>
      </c>
      <c r="M94" s="118">
        <v>41.2</v>
      </c>
      <c r="N94" s="3" t="s">
        <v>105</v>
      </c>
      <c r="O94" s="62" t="s">
        <v>105</v>
      </c>
      <c r="P94" s="14" t="s">
        <v>176</v>
      </c>
      <c r="Q94" s="69">
        <f>IF(D94="","",(YEAR(D94)))</f>
        <v>2015</v>
      </c>
      <c r="R94" s="68" t="str">
        <f>IF(D94="","",(TEXT(D94,"mmmm")))</f>
        <v>juillet</v>
      </c>
      <c r="S94" s="94" t="e">
        <f>+IF(#REF!&gt;0.05,IF(#REF!=5,($AE$2-F94)/1000,IF(#REF!=6,($AF$2-F94)/1000,IF(#REF!="FMA",($AG$2-F94)/1000,H94))),H94)</f>
        <v>#REF!</v>
      </c>
      <c r="T94" s="68" t="str">
        <f t="shared" si="2"/>
        <v>juillet</v>
      </c>
      <c r="U94" s="91">
        <f>IF(H94="",0,1)</f>
        <v>1</v>
      </c>
      <c r="V94" s="92" t="e">
        <f>IF(#REF!&gt;0,1,0)</f>
        <v>#REF!</v>
      </c>
      <c r="W94" s="92" t="e">
        <f>IF(#REF!&gt;0.02,1,0)</f>
        <v>#REF!</v>
      </c>
      <c r="X94" s="92">
        <f>+IF(H94="","",(M94*H94))</f>
        <v>1015.58</v>
      </c>
      <c r="Y94" s="92" t="e">
        <f>+IF(G94="La Mounine",(VLOOKUP(Base!J94,#REF!,5,FALSE)),(IF(G94="Brignoles",VLOOKUP(J94,#REF!,3,FALSE),(IF(G94="FOS",VLOOKUP(J94,#REF!,4,FALSE))))))</f>
        <v>#REF!</v>
      </c>
      <c r="Z94" s="92" t="e">
        <f>+(IF(H94="","",(Y94*H94)))</f>
        <v>#REF!</v>
      </c>
      <c r="AA94" s="94" t="e">
        <f>IF(Y94="","",IF(A94="RW",VLOOKUP(Y94,#REF!,3,FALSE),VLOOKUP(Y94,#REF!,2,FALSE)))</f>
        <v>#REF!</v>
      </c>
      <c r="AB94" s="92" t="e">
        <f>+IF(A94="","",(IF(A94="RW",(IF(H94&gt;32,32*AA94,(IF(H94&lt;29,29*AA94,H94*AA94)))),(IF(H94&gt;30,30*AA94,(IF(H94&lt;24,24*AA94,H94*AA94)))))))</f>
        <v>#REF!</v>
      </c>
      <c r="AC94" s="92" t="e">
        <f>(IF(A94="","0",(IF(A94="RW",VLOOKUP(#REF!,#REF!,2,FALSE),VLOOKUP(Base!#REF!,#REF!,3,FALSE)))))*S94</f>
        <v>#REF!</v>
      </c>
    </row>
    <row r="95" spans="1:33" x14ac:dyDescent="0.25">
      <c r="A95" s="131" t="s">
        <v>830</v>
      </c>
      <c r="B95" s="131" t="s">
        <v>846</v>
      </c>
      <c r="C95" s="3" t="s">
        <v>46</v>
      </c>
      <c r="D95" s="18">
        <v>42195</v>
      </c>
      <c r="E95" s="46"/>
      <c r="F95" s="46"/>
      <c r="G95" s="62" t="s">
        <v>701</v>
      </c>
      <c r="H95" s="71">
        <v>31.9</v>
      </c>
      <c r="I95" s="3"/>
      <c r="J95" s="3"/>
      <c r="K95" s="46">
        <v>83</v>
      </c>
      <c r="L95" s="71">
        <f>+IF(N95="oui",H95,"")</f>
        <v>31.9</v>
      </c>
      <c r="M95" s="118">
        <v>41.8</v>
      </c>
      <c r="N95" s="3" t="s">
        <v>106</v>
      </c>
      <c r="O95" s="62" t="s">
        <v>105</v>
      </c>
      <c r="P95" s="14" t="s">
        <v>169</v>
      </c>
      <c r="Q95" s="69">
        <f>IF(D95="","",(YEAR(D95)))</f>
        <v>2015</v>
      </c>
      <c r="R95" s="68" t="str">
        <f>IF(D95="","",(TEXT(D95,"mmmm")))</f>
        <v>juillet</v>
      </c>
      <c r="S95" s="94" t="e">
        <f>+IF(#REF!&gt;0.05,IF(#REF!=5,($AE$2-F95)/1000,IF(#REF!=6,($AF$2-F95)/1000,IF(#REF!="FMA",($AG$2-F95)/1000,H95))),H95)</f>
        <v>#REF!</v>
      </c>
      <c r="T95" s="68" t="str">
        <f t="shared" si="2"/>
        <v>juillet</v>
      </c>
      <c r="U95" s="91">
        <f>IF(H95="",0,1)</f>
        <v>1</v>
      </c>
      <c r="V95" s="92" t="e">
        <f>IF(#REF!&gt;0,1,0)</f>
        <v>#REF!</v>
      </c>
      <c r="W95" s="92" t="e">
        <f>IF(#REF!&gt;0.02,1,0)</f>
        <v>#REF!</v>
      </c>
      <c r="X95" s="92">
        <f>+IF(H95="","",(M95*H95))</f>
        <v>1333.4199999999998</v>
      </c>
      <c r="Y95" s="92" t="e">
        <f>+IF(G95="La Mounine",(VLOOKUP(Base!J95,#REF!,5,FALSE)),(IF(G95="Brignoles",VLOOKUP(J95,#REF!,3,FALSE),(IF(G95="FOS",VLOOKUP(J95,#REF!,4,FALSE))))))</f>
        <v>#REF!</v>
      </c>
      <c r="Z95" s="92" t="e">
        <f>+(IF(H95="","",(Y95*H95)))</f>
        <v>#REF!</v>
      </c>
      <c r="AA95" s="94" t="e">
        <f>IF(Y95="","",IF(A95="RW",VLOOKUP(Y95,#REF!,3,FALSE),VLOOKUP(Y95,#REF!,2,FALSE)))</f>
        <v>#REF!</v>
      </c>
      <c r="AB95" s="92" t="e">
        <f>+IF(A95="","",(IF(A95="RW",(IF(H95&gt;32,32*AA95,(IF(H95&lt;29,29*AA95,H95*AA95)))),(IF(H95&gt;30,30*AA95,(IF(H95&lt;24,24*AA95,H95*AA95)))))))</f>
        <v>#REF!</v>
      </c>
      <c r="AC95" s="92" t="e">
        <f>(IF(A95="","0",(IF(A95="RW",VLOOKUP(#REF!,#REF!,2,FALSE),VLOOKUP(Base!#REF!,#REF!,3,FALSE)))))*S95</f>
        <v>#REF!</v>
      </c>
    </row>
    <row r="96" spans="1:33" x14ac:dyDescent="0.25">
      <c r="A96" s="131" t="s">
        <v>830</v>
      </c>
      <c r="B96" s="131" t="s">
        <v>846</v>
      </c>
      <c r="C96" s="62" t="s">
        <v>12</v>
      </c>
      <c r="D96" s="18">
        <v>42198</v>
      </c>
      <c r="E96" s="46"/>
      <c r="F96" s="46"/>
      <c r="G96" s="62" t="s">
        <v>701</v>
      </c>
      <c r="H96" s="71">
        <v>34.1</v>
      </c>
      <c r="I96" s="3"/>
      <c r="J96" s="3"/>
      <c r="K96" s="46">
        <v>6</v>
      </c>
      <c r="L96" s="71" t="str">
        <f>+IF(N96="oui",H96,"")</f>
        <v/>
      </c>
      <c r="M96" s="118">
        <v>39.700000000000003</v>
      </c>
      <c r="N96" s="3" t="s">
        <v>105</v>
      </c>
      <c r="O96" s="62" t="s">
        <v>105</v>
      </c>
      <c r="P96" s="14" t="s">
        <v>169</v>
      </c>
      <c r="Q96" s="69">
        <f>IF(D96="","",(YEAR(D96)))</f>
        <v>2015</v>
      </c>
      <c r="R96" s="68" t="str">
        <f>IF(D96="","",(TEXT(D96,"mmmm")))</f>
        <v>juillet</v>
      </c>
      <c r="S96" s="94" t="e">
        <f>+IF(#REF!&gt;0.05,IF(#REF!=5,($AE$2-F96)/1000,IF(#REF!=6,($AF$2-F96)/1000,IF(#REF!="FMA",($AG$2-F96)/1000,H96))),H96)</f>
        <v>#REF!</v>
      </c>
      <c r="T96" s="68" t="str">
        <f t="shared" si="2"/>
        <v>juillet</v>
      </c>
      <c r="U96" s="91">
        <f>IF(H96="",0,1)</f>
        <v>1</v>
      </c>
      <c r="V96" s="92" t="e">
        <f>IF(#REF!&gt;0,1,0)</f>
        <v>#REF!</v>
      </c>
      <c r="W96" s="92" t="e">
        <f>IF(#REF!&gt;0.02,1,0)</f>
        <v>#REF!</v>
      </c>
      <c r="X96" s="92">
        <f>+IF(H96="","",(M96*H96))</f>
        <v>1353.7700000000002</v>
      </c>
      <c r="Y96" s="92" t="e">
        <f>+IF(G96="La Mounine",(VLOOKUP(Base!J96,#REF!,5,FALSE)),(IF(G96="Brignoles",VLOOKUP(J96,#REF!,3,FALSE),(IF(G96="FOS",VLOOKUP(J96,#REF!,4,FALSE))))))</f>
        <v>#REF!</v>
      </c>
      <c r="Z96" s="92" t="e">
        <f>+(IF(H96="","",(Y96*H96)))</f>
        <v>#REF!</v>
      </c>
      <c r="AA96" s="94" t="e">
        <f>IF(Y96="","",IF(A96="RW",VLOOKUP(Y96,#REF!,3,FALSE),VLOOKUP(Y96,#REF!,2,FALSE)))</f>
        <v>#REF!</v>
      </c>
      <c r="AB96" s="92" t="e">
        <f>+IF(A96="","",(IF(A96="RW",(IF(H96&gt;32,32*AA96,(IF(H96&lt;29,29*AA96,H96*AA96)))),(IF(H96&gt;30,30*AA96,(IF(H96&lt;24,24*AA96,H96*AA96)))))))</f>
        <v>#REF!</v>
      </c>
      <c r="AC96" s="92" t="e">
        <f>(IF(A96="","0",(IF(A96="RW",VLOOKUP(#REF!,#REF!,2,FALSE),VLOOKUP(Base!#REF!,#REF!,3,FALSE)))))*S96</f>
        <v>#REF!</v>
      </c>
    </row>
    <row r="97" spans="1:29" x14ac:dyDescent="0.25">
      <c r="A97" s="131" t="s">
        <v>830</v>
      </c>
      <c r="B97" s="131" t="s">
        <v>846</v>
      </c>
      <c r="C97" s="3" t="s">
        <v>120</v>
      </c>
      <c r="D97" s="18">
        <v>42198</v>
      </c>
      <c r="E97" s="46"/>
      <c r="F97" s="46"/>
      <c r="G97" s="62" t="s">
        <v>701</v>
      </c>
      <c r="H97" s="71">
        <v>29.4</v>
      </c>
      <c r="I97" s="3"/>
      <c r="J97" s="3"/>
      <c r="K97" s="46">
        <v>12</v>
      </c>
      <c r="L97" s="71" t="str">
        <f>+IF(N97="oui",H97,"")</f>
        <v/>
      </c>
      <c r="M97" s="118">
        <v>41.2</v>
      </c>
      <c r="N97" s="3" t="s">
        <v>105</v>
      </c>
      <c r="O97" s="62" t="s">
        <v>105</v>
      </c>
      <c r="P97" s="14" t="s">
        <v>173</v>
      </c>
      <c r="Q97" s="69">
        <f>IF(D97="","",(YEAR(D97)))</f>
        <v>2015</v>
      </c>
      <c r="R97" s="68" t="str">
        <f>IF(D97="","",(TEXT(D97,"mmmm")))</f>
        <v>juillet</v>
      </c>
      <c r="S97" s="94" t="e">
        <f>+IF(#REF!&gt;0.05,IF(#REF!=5,($AE$2-F97)/1000,IF(#REF!=6,($AF$2-F97)/1000,IF(#REF!="FMA",($AG$2-F97)/1000,H97))),H97)</f>
        <v>#REF!</v>
      </c>
      <c r="T97" s="68" t="str">
        <f t="shared" si="2"/>
        <v>juillet</v>
      </c>
      <c r="U97" s="91">
        <f>IF(H97="",0,1)</f>
        <v>1</v>
      </c>
      <c r="V97" s="92" t="e">
        <f>IF(#REF!&gt;0,1,0)</f>
        <v>#REF!</v>
      </c>
      <c r="W97" s="92" t="e">
        <f>IF(#REF!&gt;0.02,1,0)</f>
        <v>#REF!</v>
      </c>
      <c r="X97" s="92">
        <f>+IF(H97="","",(M97*H97))</f>
        <v>1211.28</v>
      </c>
      <c r="Y97" s="92" t="e">
        <f>+IF(G97="La Mounine",(VLOOKUP(Base!J97,#REF!,5,FALSE)),(IF(G97="Brignoles",VLOOKUP(J97,#REF!,3,FALSE),(IF(G97="FOS",VLOOKUP(J97,#REF!,4,FALSE))))))</f>
        <v>#REF!</v>
      </c>
      <c r="Z97" s="92" t="e">
        <f>+(IF(H97="","",(Y97*H97)))</f>
        <v>#REF!</v>
      </c>
      <c r="AA97" s="94" t="e">
        <f>IF(Y97="","",IF(A97="RW",VLOOKUP(Y97,#REF!,3,FALSE),VLOOKUP(Y97,#REF!,2,FALSE)))</f>
        <v>#REF!</v>
      </c>
      <c r="AB97" s="92" t="e">
        <f>+IF(A97="","",(IF(A97="RW",(IF(H97&gt;32,32*AA97,(IF(H97&lt;29,29*AA97,H97*AA97)))),(IF(H97&gt;30,30*AA97,(IF(H97&lt;24,24*AA97,H97*AA97)))))))</f>
        <v>#REF!</v>
      </c>
      <c r="AC97" s="92" t="e">
        <f>(IF(A97="","0",(IF(A97="RW",VLOOKUP(#REF!,#REF!,2,FALSE),VLOOKUP(Base!#REF!,#REF!,3,FALSE)))))*S97</f>
        <v>#REF!</v>
      </c>
    </row>
    <row r="98" spans="1:29" x14ac:dyDescent="0.25">
      <c r="A98" s="131" t="s">
        <v>830</v>
      </c>
      <c r="B98" s="131" t="s">
        <v>846</v>
      </c>
      <c r="C98" s="3" t="s">
        <v>77</v>
      </c>
      <c r="D98" s="18">
        <v>42198</v>
      </c>
      <c r="E98" s="46"/>
      <c r="F98" s="46"/>
      <c r="G98" s="62" t="s">
        <v>701</v>
      </c>
      <c r="H98" s="71">
        <v>27.85</v>
      </c>
      <c r="I98" s="3"/>
      <c r="J98" s="3"/>
      <c r="K98" s="46">
        <v>34</v>
      </c>
      <c r="L98" s="71" t="str">
        <f>+IF(N98="oui",H98,"")</f>
        <v/>
      </c>
      <c r="M98" s="118">
        <v>38.6</v>
      </c>
      <c r="N98" s="44" t="s">
        <v>105</v>
      </c>
      <c r="O98" s="62" t="s">
        <v>105</v>
      </c>
      <c r="P98" s="14" t="s">
        <v>167</v>
      </c>
      <c r="Q98" s="69">
        <f>IF(D98="","",(YEAR(D98)))</f>
        <v>2015</v>
      </c>
      <c r="R98" s="68" t="str">
        <f>IF(D98="","",(TEXT(D98,"mmmm")))</f>
        <v>juillet</v>
      </c>
      <c r="S98" s="94" t="e">
        <f>+IF(#REF!&gt;0.05,IF(#REF!=5,($AE$2-F98)/1000,IF(#REF!=6,($AF$2-F98)/1000,IF(#REF!="FMA",($AG$2-F98)/1000,H98))),H98)</f>
        <v>#REF!</v>
      </c>
      <c r="T98" s="68" t="str">
        <f t="shared" si="2"/>
        <v>juillet</v>
      </c>
      <c r="U98" s="91">
        <f>IF(H98="",0,1)</f>
        <v>1</v>
      </c>
      <c r="V98" s="92" t="e">
        <f>IF(#REF!&gt;0,1,0)</f>
        <v>#REF!</v>
      </c>
      <c r="W98" s="92" t="e">
        <f>IF(#REF!&gt;0.02,1,0)</f>
        <v>#REF!</v>
      </c>
      <c r="X98" s="92">
        <f>+IF(H98="","",(M98*H98))</f>
        <v>1075.01</v>
      </c>
      <c r="Y98" s="92" t="e">
        <f>+IF(G98="La Mounine",(VLOOKUP(Base!J98,#REF!,5,FALSE)),(IF(G98="Brignoles",VLOOKUP(J98,#REF!,3,FALSE),(IF(G98="FOS",VLOOKUP(J98,#REF!,4,FALSE))))))</f>
        <v>#REF!</v>
      </c>
      <c r="Z98" s="92" t="e">
        <f>+(IF(H98="","",(Y98*H98)))</f>
        <v>#REF!</v>
      </c>
      <c r="AA98" s="94" t="e">
        <f>IF(Y98="","",IF(A98="RW",VLOOKUP(Y98,#REF!,3,FALSE),VLOOKUP(Y98,#REF!,2,FALSE)))</f>
        <v>#REF!</v>
      </c>
      <c r="AB98" s="92" t="e">
        <f>+IF(A98="","",(IF(A98="RW",(IF(H98&gt;32,32*AA98,(IF(H98&lt;29,29*AA98,H98*AA98)))),(IF(H98&gt;30,30*AA98,(IF(H98&lt;24,24*AA98,H98*AA98)))))))</f>
        <v>#REF!</v>
      </c>
      <c r="AC98" s="92" t="e">
        <f>(IF(A98="","0",(IF(A98="RW",VLOOKUP(#REF!,#REF!,2,FALSE),VLOOKUP(Base!#REF!,#REF!,3,FALSE)))))*S98</f>
        <v>#REF!</v>
      </c>
    </row>
    <row r="99" spans="1:29" x14ac:dyDescent="0.25">
      <c r="A99" s="131" t="s">
        <v>830</v>
      </c>
      <c r="B99" s="131" t="s">
        <v>846</v>
      </c>
      <c r="C99" s="3" t="s">
        <v>46</v>
      </c>
      <c r="D99" s="18">
        <v>42200</v>
      </c>
      <c r="E99" s="46"/>
      <c r="F99" s="46"/>
      <c r="G99" s="62" t="s">
        <v>701</v>
      </c>
      <c r="H99" s="71">
        <v>27.1</v>
      </c>
      <c r="I99" s="3"/>
      <c r="J99" s="3"/>
      <c r="K99" s="45">
        <v>4</v>
      </c>
      <c r="L99" s="71" t="str">
        <f>+IF(N99="oui",H99,"")</f>
        <v/>
      </c>
      <c r="M99" s="118">
        <v>41.7</v>
      </c>
      <c r="N99" s="62" t="s">
        <v>105</v>
      </c>
      <c r="O99" s="62" t="s">
        <v>105</v>
      </c>
      <c r="P99" s="14" t="s">
        <v>175</v>
      </c>
      <c r="Q99" s="69">
        <f>IF(D99="","",(YEAR(D99)))</f>
        <v>2015</v>
      </c>
      <c r="R99" s="68" t="str">
        <f>IF(D99="","",(TEXT(D99,"mmmm")))</f>
        <v>juillet</v>
      </c>
      <c r="S99" s="94" t="e">
        <f>+IF(#REF!&gt;0.05,IF(#REF!=5,($AE$2-F99)/1000,IF(#REF!=6,($AF$2-F99)/1000,IF(#REF!="FMA",($AG$2-F99)/1000,H99))),H99)</f>
        <v>#REF!</v>
      </c>
      <c r="T99" s="68" t="str">
        <f t="shared" si="2"/>
        <v>juillet</v>
      </c>
      <c r="U99" s="91">
        <f>IF(H99="",0,1)</f>
        <v>1</v>
      </c>
      <c r="V99" s="92" t="e">
        <f>IF(#REF!&gt;0,1,0)</f>
        <v>#REF!</v>
      </c>
      <c r="W99" s="92" t="e">
        <f>IF(#REF!&gt;0.02,1,0)</f>
        <v>#REF!</v>
      </c>
      <c r="X99" s="92">
        <f>+IF(H99="","",(M99*H99))</f>
        <v>1130.0700000000002</v>
      </c>
      <c r="Y99" s="92" t="e">
        <f>+IF(G99="La Mounine",(VLOOKUP(Base!J99,#REF!,5,FALSE)),(IF(G99="Brignoles",VLOOKUP(J99,#REF!,3,FALSE),(IF(G99="FOS",VLOOKUP(J99,#REF!,4,FALSE))))))</f>
        <v>#REF!</v>
      </c>
      <c r="Z99" s="92" t="e">
        <f>+(IF(H99="","",(Y99*H99)))</f>
        <v>#REF!</v>
      </c>
      <c r="AA99" s="94" t="e">
        <f>IF(Y99="","",IF(A99="RW",VLOOKUP(Y99,#REF!,3,FALSE),VLOOKUP(Y99,#REF!,2,FALSE)))</f>
        <v>#REF!</v>
      </c>
      <c r="AB99" s="92" t="e">
        <f>+IF(A99="","",(IF(A99="RW",(IF(H99&gt;32,32*AA99,(IF(H99&lt;29,29*AA99,H99*AA99)))),(IF(H99&gt;30,30*AA99,(IF(H99&lt;24,24*AA99,H99*AA99)))))))</f>
        <v>#REF!</v>
      </c>
      <c r="AC99" s="92" t="e">
        <f>(IF(A99="","0",(IF(A99="RW",VLOOKUP(#REF!,#REF!,2,FALSE),VLOOKUP(Base!#REF!,#REF!,3,FALSE)))))*S99</f>
        <v>#REF!</v>
      </c>
    </row>
    <row r="100" spans="1:29" x14ac:dyDescent="0.25">
      <c r="A100" s="131" t="s">
        <v>830</v>
      </c>
      <c r="B100" s="131" t="s">
        <v>846</v>
      </c>
      <c r="C100" s="3" t="s">
        <v>46</v>
      </c>
      <c r="D100" s="18">
        <v>42200</v>
      </c>
      <c r="E100" s="46"/>
      <c r="F100" s="46"/>
      <c r="G100" s="62" t="s">
        <v>701</v>
      </c>
      <c r="H100" s="71">
        <v>29.6</v>
      </c>
      <c r="I100" s="3"/>
      <c r="J100" s="62"/>
      <c r="K100" s="45">
        <v>4</v>
      </c>
      <c r="L100" s="71" t="str">
        <f>+IF(N100="oui",H100,"")</f>
        <v/>
      </c>
      <c r="M100" s="118">
        <v>41.7</v>
      </c>
      <c r="N100" s="62" t="s">
        <v>105</v>
      </c>
      <c r="O100" s="62" t="s">
        <v>105</v>
      </c>
      <c r="P100" s="14" t="s">
        <v>175</v>
      </c>
      <c r="Q100" s="69">
        <f>IF(D100="","",(YEAR(D100)))</f>
        <v>2015</v>
      </c>
      <c r="R100" s="68" t="str">
        <f>IF(D100="","",(TEXT(D100,"mmmm")))</f>
        <v>juillet</v>
      </c>
      <c r="S100" s="94" t="e">
        <f>+IF(#REF!&gt;0.05,IF(#REF!=5,($AE$2-F100)/1000,IF(#REF!=6,($AF$2-F100)/1000,IF(#REF!="FMA",($AG$2-F100)/1000,H100))),H100)</f>
        <v>#REF!</v>
      </c>
      <c r="T100" s="68" t="str">
        <f t="shared" si="2"/>
        <v>juillet</v>
      </c>
      <c r="U100" s="91">
        <f>IF(H100="",0,1)</f>
        <v>1</v>
      </c>
      <c r="V100" s="92" t="e">
        <f>IF(#REF!&gt;0,1,0)</f>
        <v>#REF!</v>
      </c>
      <c r="W100" s="92" t="e">
        <f>IF(#REF!&gt;0.02,1,0)</f>
        <v>#REF!</v>
      </c>
      <c r="X100" s="92">
        <f>+IF(H100="","",(M100*H100))</f>
        <v>1234.3200000000002</v>
      </c>
      <c r="Y100" s="92" t="e">
        <f>+IF(G100="La Mounine",(VLOOKUP(Base!J100,#REF!,5,FALSE)),(IF(G100="Brignoles",VLOOKUP(J100,#REF!,3,FALSE),(IF(G100="FOS",VLOOKUP(J100,#REF!,4,FALSE))))))</f>
        <v>#REF!</v>
      </c>
      <c r="Z100" s="92" t="e">
        <f>+(IF(H100="","",(Y100*H100)))</f>
        <v>#REF!</v>
      </c>
      <c r="AA100" s="94" t="e">
        <f>IF(Y100="","",IF(A100="RW",VLOOKUP(Y100,#REF!,3,FALSE),VLOOKUP(Y100,#REF!,2,FALSE)))</f>
        <v>#REF!</v>
      </c>
      <c r="AB100" s="92" t="e">
        <f>+IF(A100="","",(IF(A100="RW",(IF(H100&gt;32,32*AA100,(IF(H100&lt;29,29*AA100,H100*AA100)))),(IF(H100&gt;30,30*AA100,(IF(H100&lt;24,24*AA100,H100*AA100)))))))</f>
        <v>#REF!</v>
      </c>
      <c r="AC100" s="92" t="e">
        <f>(IF(A100="","0",(IF(A100="RW",VLOOKUP(#REF!,#REF!,2,FALSE),VLOOKUP(Base!#REF!,#REF!,3,FALSE)))))*S100</f>
        <v>#REF!</v>
      </c>
    </row>
    <row r="101" spans="1:29" x14ac:dyDescent="0.25">
      <c r="A101" s="131" t="s">
        <v>830</v>
      </c>
      <c r="B101" s="131" t="s">
        <v>846</v>
      </c>
      <c r="C101" s="3" t="s">
        <v>120</v>
      </c>
      <c r="D101" s="18">
        <v>42200</v>
      </c>
      <c r="E101" s="46"/>
      <c r="F101" s="46"/>
      <c r="G101" s="62" t="s">
        <v>701</v>
      </c>
      <c r="H101" s="71">
        <v>29.35</v>
      </c>
      <c r="I101" s="3"/>
      <c r="J101" s="3"/>
      <c r="K101" s="46">
        <v>34</v>
      </c>
      <c r="L101" s="71">
        <f>+IF(N101="oui",H101,"")</f>
        <v>29.35</v>
      </c>
      <c r="M101" s="118">
        <v>24.8</v>
      </c>
      <c r="N101" s="3" t="s">
        <v>106</v>
      </c>
      <c r="O101" s="62" t="s">
        <v>105</v>
      </c>
      <c r="P101" s="14" t="s">
        <v>175</v>
      </c>
      <c r="Q101" s="69">
        <f>IF(D101="","",(YEAR(D101)))</f>
        <v>2015</v>
      </c>
      <c r="R101" s="68" t="str">
        <f>IF(D101="","",(TEXT(D101,"mmmm")))</f>
        <v>juillet</v>
      </c>
      <c r="S101" s="94" t="e">
        <f>+IF(#REF!&gt;0.05,IF(#REF!=5,($AE$2-F101)/1000,IF(#REF!=6,($AF$2-F101)/1000,IF(#REF!="FMA",($AG$2-F101)/1000,H101))),H101)</f>
        <v>#REF!</v>
      </c>
      <c r="T101" s="68" t="str">
        <f t="shared" si="2"/>
        <v>juillet</v>
      </c>
      <c r="U101" s="91">
        <f>IF(H101="",0,1)</f>
        <v>1</v>
      </c>
      <c r="V101" s="92" t="e">
        <f>IF(#REF!&gt;0,1,0)</f>
        <v>#REF!</v>
      </c>
      <c r="W101" s="92" t="e">
        <f>IF(#REF!&gt;0.02,1,0)</f>
        <v>#REF!</v>
      </c>
      <c r="X101" s="92">
        <f>+IF(H101="","",(M101*H101))</f>
        <v>727.88000000000011</v>
      </c>
      <c r="Y101" s="92" t="e">
        <f>+IF(G101="La Mounine",(VLOOKUP(Base!J101,#REF!,5,FALSE)),(IF(G101="Brignoles",VLOOKUP(J101,#REF!,3,FALSE),(IF(G101="FOS",VLOOKUP(J101,#REF!,4,FALSE))))))</f>
        <v>#REF!</v>
      </c>
      <c r="Z101" s="92" t="e">
        <f>+(IF(H101="","",(Y101*H101)))</f>
        <v>#REF!</v>
      </c>
      <c r="AA101" s="94" t="e">
        <f>IF(Y101="","",IF(A101="RW",VLOOKUP(Y101,#REF!,3,FALSE),VLOOKUP(Y101,#REF!,2,FALSE)))</f>
        <v>#REF!</v>
      </c>
      <c r="AB101" s="92" t="e">
        <f>+IF(A101="","",(IF(A101="RW",(IF(H101&gt;32,32*AA101,(IF(H101&lt;29,29*AA101,H101*AA101)))),(IF(H101&gt;30,30*AA101,(IF(H101&lt;24,24*AA101,H101*AA101)))))))</f>
        <v>#REF!</v>
      </c>
      <c r="AC101" s="92" t="e">
        <f>(IF(A101="","0",(IF(A101="RW",VLOOKUP(#REF!,#REF!,2,FALSE),VLOOKUP(Base!#REF!,#REF!,3,FALSE)))))*S101</f>
        <v>#REF!</v>
      </c>
    </row>
    <row r="102" spans="1:29" x14ac:dyDescent="0.25">
      <c r="A102" s="131" t="s">
        <v>830</v>
      </c>
      <c r="B102" s="131" t="s">
        <v>846</v>
      </c>
      <c r="C102" s="3" t="s">
        <v>46</v>
      </c>
      <c r="D102" s="18">
        <v>42201</v>
      </c>
      <c r="E102" s="46"/>
      <c r="F102" s="46"/>
      <c r="G102" s="62" t="s">
        <v>701</v>
      </c>
      <c r="H102" s="71">
        <v>28</v>
      </c>
      <c r="I102" s="3"/>
      <c r="J102" s="3"/>
      <c r="K102" s="46">
        <v>4</v>
      </c>
      <c r="L102" s="71" t="str">
        <f>+IF(N102="oui",H102,"")</f>
        <v/>
      </c>
      <c r="M102" s="118">
        <v>41.7</v>
      </c>
      <c r="N102" s="3" t="s">
        <v>105</v>
      </c>
      <c r="O102" s="62" t="s">
        <v>105</v>
      </c>
      <c r="P102" s="14" t="s">
        <v>168</v>
      </c>
      <c r="Q102" s="69">
        <f>IF(D102="","",(YEAR(D102)))</f>
        <v>2015</v>
      </c>
      <c r="R102" s="68" t="str">
        <f>IF(D102="","",(TEXT(D102,"mmmm")))</f>
        <v>juillet</v>
      </c>
      <c r="S102" s="94" t="e">
        <f>+IF(#REF!&gt;0.05,IF(#REF!=5,($AE$2-F102)/1000,IF(#REF!=6,($AF$2-F102)/1000,IF(#REF!="FMA",($AG$2-F102)/1000,H102))),H102)</f>
        <v>#REF!</v>
      </c>
      <c r="T102" s="68" t="str">
        <f t="shared" si="2"/>
        <v>juillet</v>
      </c>
      <c r="U102" s="91">
        <f>IF(H102="",0,1)</f>
        <v>1</v>
      </c>
      <c r="V102" s="92" t="e">
        <f>IF(#REF!&gt;0,1,0)</f>
        <v>#REF!</v>
      </c>
      <c r="W102" s="92" t="e">
        <f>IF(#REF!&gt;0.02,1,0)</f>
        <v>#REF!</v>
      </c>
      <c r="X102" s="92">
        <f>+IF(H102="","",(M102*H102))</f>
        <v>1167.6000000000001</v>
      </c>
      <c r="Y102" s="92" t="e">
        <f>+IF(G102="La Mounine",(VLOOKUP(Base!J102,#REF!,5,FALSE)),(IF(G102="Brignoles",VLOOKUP(J102,#REF!,3,FALSE),(IF(G102="FOS",VLOOKUP(J102,#REF!,4,FALSE))))))</f>
        <v>#REF!</v>
      </c>
      <c r="Z102" s="92" t="e">
        <f>+(IF(H102="","",(Y102*H102)))</f>
        <v>#REF!</v>
      </c>
      <c r="AA102" s="94" t="e">
        <f>IF(Y102="","",IF(A102="RW",VLOOKUP(Y102,#REF!,3,FALSE),VLOOKUP(Y102,#REF!,2,FALSE)))</f>
        <v>#REF!</v>
      </c>
      <c r="AB102" s="92" t="e">
        <f>+IF(A102="","",(IF(A102="RW",(IF(H102&gt;32,32*AA102,(IF(H102&lt;29,29*AA102,H102*AA102)))),(IF(H102&gt;30,30*AA102,(IF(H102&lt;24,24*AA102,H102*AA102)))))))</f>
        <v>#REF!</v>
      </c>
      <c r="AC102" s="92" t="e">
        <f>(IF(A102="","0",(IF(A102="RW",VLOOKUP(#REF!,#REF!,2,FALSE),VLOOKUP(Base!#REF!,#REF!,3,FALSE)))))*S102</f>
        <v>#REF!</v>
      </c>
    </row>
    <row r="103" spans="1:29" x14ac:dyDescent="0.25">
      <c r="A103" s="131" t="s">
        <v>830</v>
      </c>
      <c r="B103" s="131" t="s">
        <v>846</v>
      </c>
      <c r="C103" s="3" t="s">
        <v>46</v>
      </c>
      <c r="D103" s="18">
        <v>42201</v>
      </c>
      <c r="E103" s="46"/>
      <c r="F103" s="46"/>
      <c r="G103" s="62" t="s">
        <v>701</v>
      </c>
      <c r="H103" s="71">
        <v>28.05</v>
      </c>
      <c r="I103" s="3"/>
      <c r="J103" s="3"/>
      <c r="K103" s="46">
        <v>4</v>
      </c>
      <c r="L103" s="71" t="str">
        <f>+IF(N103="oui",H103,"")</f>
        <v/>
      </c>
      <c r="M103" s="118">
        <v>41.7</v>
      </c>
      <c r="N103" s="3" t="s">
        <v>105</v>
      </c>
      <c r="O103" s="62" t="s">
        <v>105</v>
      </c>
      <c r="P103" s="14" t="s">
        <v>168</v>
      </c>
      <c r="Q103" s="69">
        <f>IF(D103="","",(YEAR(D103)))</f>
        <v>2015</v>
      </c>
      <c r="R103" s="68" t="str">
        <f>IF(D103="","",(TEXT(D103,"mmmm")))</f>
        <v>juillet</v>
      </c>
      <c r="S103" s="94" t="e">
        <f>+IF(#REF!&gt;0.05,IF(#REF!=5,($AE$2-F103)/1000,IF(#REF!=6,($AF$2-F103)/1000,IF(#REF!="FMA",($AG$2-F103)/1000,H103))),H103)</f>
        <v>#REF!</v>
      </c>
      <c r="T103" s="68" t="str">
        <f t="shared" si="2"/>
        <v>juillet</v>
      </c>
      <c r="U103" s="91">
        <f>IF(H103="",0,1)</f>
        <v>1</v>
      </c>
      <c r="V103" s="92" t="e">
        <f>IF(#REF!&gt;0,1,0)</f>
        <v>#REF!</v>
      </c>
      <c r="W103" s="92" t="e">
        <f>IF(#REF!&gt;0.02,1,0)</f>
        <v>#REF!</v>
      </c>
      <c r="X103" s="92">
        <f>+IF(H103="","",(M103*H103))</f>
        <v>1169.6850000000002</v>
      </c>
      <c r="Y103" s="92" t="e">
        <f>+IF(G103="La Mounine",(VLOOKUP(Base!J103,#REF!,5,FALSE)),(IF(G103="Brignoles",VLOOKUP(J103,#REF!,3,FALSE),(IF(G103="FOS",VLOOKUP(J103,#REF!,4,FALSE))))))</f>
        <v>#REF!</v>
      </c>
      <c r="Z103" s="92" t="e">
        <f>+(IF(H103="","",(Y103*H103)))</f>
        <v>#REF!</v>
      </c>
      <c r="AA103" s="94" t="e">
        <f>IF(Y103="","",IF(A103="RW",VLOOKUP(Y103,#REF!,3,FALSE),VLOOKUP(Y103,#REF!,2,FALSE)))</f>
        <v>#REF!</v>
      </c>
      <c r="AB103" s="92" t="e">
        <f>+IF(A103="","",(IF(A103="RW",(IF(H103&gt;32,32*AA103,(IF(H103&lt;29,29*AA103,H103*AA103)))),(IF(H103&gt;30,30*AA103,(IF(H103&lt;24,24*AA103,H103*AA103)))))))</f>
        <v>#REF!</v>
      </c>
      <c r="AC103" s="92" t="e">
        <f>(IF(A103="","0",(IF(A103="RW",VLOOKUP(#REF!,#REF!,2,FALSE),VLOOKUP(Base!#REF!,#REF!,3,FALSE)))))*S103</f>
        <v>#REF!</v>
      </c>
    </row>
    <row r="104" spans="1:29" x14ac:dyDescent="0.25">
      <c r="A104" s="131" t="s">
        <v>830</v>
      </c>
      <c r="B104" s="131" t="s">
        <v>846</v>
      </c>
      <c r="C104" s="62" t="s">
        <v>12</v>
      </c>
      <c r="D104" s="18">
        <v>42201</v>
      </c>
      <c r="E104" s="46"/>
      <c r="F104" s="46"/>
      <c r="G104" s="62" t="s">
        <v>701</v>
      </c>
      <c r="H104" s="71">
        <v>17.899999999999999</v>
      </c>
      <c r="I104" s="3"/>
      <c r="J104" s="3"/>
      <c r="K104" s="45">
        <v>13</v>
      </c>
      <c r="L104" s="71" t="str">
        <f>+IF(N104="oui",H104,"")</f>
        <v/>
      </c>
      <c r="M104" s="117">
        <v>46.9</v>
      </c>
      <c r="N104" s="3" t="s">
        <v>105</v>
      </c>
      <c r="O104" s="62" t="s">
        <v>105</v>
      </c>
      <c r="P104" s="14" t="s">
        <v>175</v>
      </c>
      <c r="Q104" s="69">
        <f>IF(D104="","",(YEAR(D104)))</f>
        <v>2015</v>
      </c>
      <c r="R104" s="68" t="str">
        <f>IF(D104="","",(TEXT(D104,"mmmm")))</f>
        <v>juillet</v>
      </c>
      <c r="S104" s="94" t="e">
        <f>+IF(#REF!&gt;0.05,IF(#REF!=5,($AE$2-F104)/1000,IF(#REF!=6,($AF$2-F104)/1000,IF(#REF!="FMA",($AG$2-F104)/1000,H104))),H104)</f>
        <v>#REF!</v>
      </c>
      <c r="T104" s="68" t="str">
        <f t="shared" si="2"/>
        <v>juillet</v>
      </c>
      <c r="U104" s="91">
        <f>IF(H104="",0,1)</f>
        <v>1</v>
      </c>
      <c r="V104" s="92" t="e">
        <f>IF(#REF!&gt;0,1,0)</f>
        <v>#REF!</v>
      </c>
      <c r="W104" s="92" t="e">
        <f>IF(#REF!&gt;0.02,1,0)</f>
        <v>#REF!</v>
      </c>
      <c r="X104" s="92">
        <f>+IF(H104="","",(M104*H104))</f>
        <v>839.50999999999988</v>
      </c>
      <c r="Y104" s="92" t="e">
        <f>+IF(G104="La Mounine",(VLOOKUP(Base!J104,#REF!,5,FALSE)),(IF(G104="Brignoles",VLOOKUP(J104,#REF!,3,FALSE),(IF(G104="FOS",VLOOKUP(J104,#REF!,4,FALSE))))))</f>
        <v>#REF!</v>
      </c>
      <c r="Z104" s="92" t="e">
        <f>+(IF(H104="","",(Y104*H104)))</f>
        <v>#REF!</v>
      </c>
      <c r="AA104" s="94" t="e">
        <f>IF(Y104="","",IF(A104="RW",VLOOKUP(Y104,#REF!,3,FALSE),VLOOKUP(Y104,#REF!,2,FALSE)))</f>
        <v>#REF!</v>
      </c>
      <c r="AB104" s="92" t="e">
        <f>+IF(A104="","",(IF(A104="RW",(IF(H104&gt;32,32*AA104,(IF(H104&lt;29,29*AA104,H104*AA104)))),(IF(H104&gt;30,30*AA104,(IF(H104&lt;24,24*AA104,H104*AA104)))))))</f>
        <v>#REF!</v>
      </c>
      <c r="AC104" s="92" t="e">
        <f>(IF(A104="","0",(IF(A104="RW",VLOOKUP(#REF!,#REF!,2,FALSE),VLOOKUP(Base!#REF!,#REF!,3,FALSE)))))*S104</f>
        <v>#REF!</v>
      </c>
    </row>
    <row r="105" spans="1:29" x14ac:dyDescent="0.25">
      <c r="A105" s="131" t="s">
        <v>830</v>
      </c>
      <c r="B105" s="131" t="s">
        <v>846</v>
      </c>
      <c r="C105" s="3" t="s">
        <v>120</v>
      </c>
      <c r="D105" s="18">
        <v>42201</v>
      </c>
      <c r="E105" s="46"/>
      <c r="F105" s="46"/>
      <c r="G105" s="62" t="s">
        <v>701</v>
      </c>
      <c r="H105" s="71">
        <v>21.9</v>
      </c>
      <c r="I105" s="3"/>
      <c r="J105" s="3"/>
      <c r="K105" s="46">
        <v>34</v>
      </c>
      <c r="L105" s="71">
        <f>+IF(N105="oui",H105,"")</f>
        <v>21.9</v>
      </c>
      <c r="M105" s="118">
        <v>24.8</v>
      </c>
      <c r="N105" s="3" t="s">
        <v>106</v>
      </c>
      <c r="O105" s="62" t="s">
        <v>105</v>
      </c>
      <c r="P105" s="14" t="s">
        <v>171</v>
      </c>
      <c r="Q105" s="69">
        <f>IF(D105="","",(YEAR(D105)))</f>
        <v>2015</v>
      </c>
      <c r="R105" s="68" t="str">
        <f>IF(D105="","",(TEXT(D105,"mmmm")))</f>
        <v>juillet</v>
      </c>
      <c r="S105" s="94" t="e">
        <f>+IF(#REF!&gt;0.05,IF(#REF!=5,($AE$2-F105)/1000,IF(#REF!=6,($AF$2-F105)/1000,IF(#REF!="FMA",($AG$2-F105)/1000,H105))),H105)</f>
        <v>#REF!</v>
      </c>
      <c r="T105" s="68" t="str">
        <f t="shared" si="2"/>
        <v>juillet</v>
      </c>
      <c r="U105" s="91">
        <f>IF(H105="",0,1)</f>
        <v>1</v>
      </c>
      <c r="V105" s="92" t="e">
        <f>IF(#REF!&gt;0,1,0)</f>
        <v>#REF!</v>
      </c>
      <c r="W105" s="92" t="e">
        <f>IF(#REF!&gt;0.02,1,0)</f>
        <v>#REF!</v>
      </c>
      <c r="X105" s="92">
        <f>+IF(H105="","",(M105*H105))</f>
        <v>543.12</v>
      </c>
      <c r="Y105" s="92" t="e">
        <f>+IF(G105="La Mounine",(VLOOKUP(Base!J105,#REF!,5,FALSE)),(IF(G105="Brignoles",VLOOKUP(J105,#REF!,3,FALSE),(IF(G105="FOS",VLOOKUP(J105,#REF!,4,FALSE))))))</f>
        <v>#REF!</v>
      </c>
      <c r="Z105" s="92" t="e">
        <f>+(IF(H105="","",(Y105*H105)))</f>
        <v>#REF!</v>
      </c>
      <c r="AA105" s="94" t="e">
        <f>IF(Y105="","",IF(A105="RW",VLOOKUP(Y105,#REF!,3,FALSE),VLOOKUP(Y105,#REF!,2,FALSE)))</f>
        <v>#REF!</v>
      </c>
      <c r="AB105" s="92" t="e">
        <f>+IF(A105="","",(IF(A105="RW",(IF(H105&gt;32,32*AA105,(IF(H105&lt;29,29*AA105,H105*AA105)))),(IF(H105&gt;30,30*AA105,(IF(H105&lt;24,24*AA105,H105*AA105)))))))</f>
        <v>#REF!</v>
      </c>
      <c r="AC105" s="92" t="e">
        <f>(IF(A105="","0",(IF(A105="RW",VLOOKUP(#REF!,#REF!,2,FALSE),VLOOKUP(Base!#REF!,#REF!,3,FALSE)))))*S105</f>
        <v>#REF!</v>
      </c>
    </row>
    <row r="106" spans="1:29" x14ac:dyDescent="0.25">
      <c r="A106" s="131" t="s">
        <v>830</v>
      </c>
      <c r="B106" s="131" t="s">
        <v>846</v>
      </c>
      <c r="C106" s="62" t="s">
        <v>12</v>
      </c>
      <c r="D106" s="18">
        <v>42201</v>
      </c>
      <c r="E106" s="46"/>
      <c r="F106" s="46"/>
      <c r="G106" s="62" t="s">
        <v>701</v>
      </c>
      <c r="H106" s="71">
        <v>26.75</v>
      </c>
      <c r="I106" s="3"/>
      <c r="J106" s="3"/>
      <c r="K106" s="46">
        <v>83</v>
      </c>
      <c r="L106" s="71" t="str">
        <f>+IF(N106="oui",H106,"")</f>
        <v/>
      </c>
      <c r="M106" s="118">
        <v>43.7</v>
      </c>
      <c r="N106" s="3" t="s">
        <v>105</v>
      </c>
      <c r="O106" s="62" t="s">
        <v>105</v>
      </c>
      <c r="P106" s="14" t="s">
        <v>167</v>
      </c>
      <c r="Q106" s="69">
        <f>IF(D106="","",(YEAR(D106)))</f>
        <v>2015</v>
      </c>
      <c r="R106" s="68" t="str">
        <f>IF(D106="","",(TEXT(D106,"mmmm")))</f>
        <v>juillet</v>
      </c>
      <c r="S106" s="94" t="e">
        <f>+IF(#REF!&gt;0.05,IF(#REF!=5,($AE$2-F106)/1000,IF(#REF!=6,($AF$2-F106)/1000,IF(#REF!="FMA",($AG$2-F106)/1000,H106))),H106)</f>
        <v>#REF!</v>
      </c>
      <c r="T106" s="68" t="str">
        <f t="shared" si="2"/>
        <v>juillet</v>
      </c>
      <c r="U106" s="91">
        <f>IF(H106="",0,1)</f>
        <v>1</v>
      </c>
      <c r="V106" s="92" t="e">
        <f>IF(#REF!&gt;0,1,0)</f>
        <v>#REF!</v>
      </c>
      <c r="W106" s="92" t="e">
        <f>IF(#REF!&gt;0.02,1,0)</f>
        <v>#REF!</v>
      </c>
      <c r="X106" s="92">
        <f>+IF(H106="","",(M106*H106))</f>
        <v>1168.9750000000001</v>
      </c>
      <c r="Y106" s="92" t="e">
        <f>+IF(G106="La Mounine",(VLOOKUP(Base!J106,#REF!,5,FALSE)),(IF(G106="Brignoles",VLOOKUP(J106,#REF!,3,FALSE),(IF(G106="FOS",VLOOKUP(J106,#REF!,4,FALSE))))))</f>
        <v>#REF!</v>
      </c>
      <c r="Z106" s="92" t="e">
        <f>+(IF(H106="","",(Y106*H106)))</f>
        <v>#REF!</v>
      </c>
      <c r="AA106" s="94" t="e">
        <f>IF(Y106="","",IF(A106="RW",VLOOKUP(Y106,#REF!,3,FALSE),VLOOKUP(Y106,#REF!,2,FALSE)))</f>
        <v>#REF!</v>
      </c>
      <c r="AB106" s="92" t="e">
        <f>+IF(A106="","",(IF(A106="RW",(IF(H106&gt;32,32*AA106,(IF(H106&lt;29,29*AA106,H106*AA106)))),(IF(H106&gt;30,30*AA106,(IF(H106&lt;24,24*AA106,H106*AA106)))))))</f>
        <v>#REF!</v>
      </c>
      <c r="AC106" s="92" t="e">
        <f>(IF(A106="","0",(IF(A106="RW",VLOOKUP(#REF!,#REF!,2,FALSE),VLOOKUP(Base!#REF!,#REF!,3,FALSE)))))*S106</f>
        <v>#REF!</v>
      </c>
    </row>
    <row r="107" spans="1:29" x14ac:dyDescent="0.25">
      <c r="A107" s="131" t="s">
        <v>830</v>
      </c>
      <c r="B107" s="131" t="s">
        <v>846</v>
      </c>
      <c r="C107" s="3" t="s">
        <v>46</v>
      </c>
      <c r="D107" s="18">
        <v>42205</v>
      </c>
      <c r="E107" s="46"/>
      <c r="F107" s="46"/>
      <c r="G107" s="62" t="s">
        <v>701</v>
      </c>
      <c r="H107" s="71">
        <v>26.2</v>
      </c>
      <c r="I107" s="3"/>
      <c r="J107" s="3"/>
      <c r="K107" s="46">
        <v>4</v>
      </c>
      <c r="L107" s="71" t="str">
        <f>+IF(N107="oui",H107,"")</f>
        <v/>
      </c>
      <c r="M107" s="118">
        <v>41.7</v>
      </c>
      <c r="N107" s="3" t="s">
        <v>105</v>
      </c>
      <c r="O107" s="62" t="s">
        <v>105</v>
      </c>
      <c r="P107" s="14" t="s">
        <v>175</v>
      </c>
      <c r="Q107" s="69">
        <f>IF(D107="","",(YEAR(D107)))</f>
        <v>2015</v>
      </c>
      <c r="R107" s="68" t="str">
        <f>IF(D107="","",(TEXT(D107,"mmmm")))</f>
        <v>juillet</v>
      </c>
      <c r="S107" s="94" t="e">
        <f>+IF(#REF!&gt;0.05,IF(#REF!=5,($AE$2-F107)/1000,IF(#REF!=6,($AF$2-F107)/1000,IF(#REF!="FMA",($AG$2-F107)/1000,H107))),H107)</f>
        <v>#REF!</v>
      </c>
      <c r="T107" s="68" t="str">
        <f t="shared" si="2"/>
        <v>juillet</v>
      </c>
      <c r="U107" s="91">
        <f>IF(H107="",0,1)</f>
        <v>1</v>
      </c>
      <c r="V107" s="92" t="e">
        <f>IF(#REF!&gt;0,1,0)</f>
        <v>#REF!</v>
      </c>
      <c r="W107" s="92" t="e">
        <f>IF(#REF!&gt;0.02,1,0)</f>
        <v>#REF!</v>
      </c>
      <c r="X107" s="92">
        <f>+IF(H107="","",(M107*H107))</f>
        <v>1092.54</v>
      </c>
      <c r="Y107" s="92" t="e">
        <f>+IF(G107="La Mounine",(VLOOKUP(Base!J107,#REF!,5,FALSE)),(IF(G107="Brignoles",VLOOKUP(J107,#REF!,3,FALSE),(IF(G107="FOS",VLOOKUP(J107,#REF!,4,FALSE))))))</f>
        <v>#REF!</v>
      </c>
      <c r="Z107" s="92" t="e">
        <f>+(IF(H107="","",(Y107*H107)))</f>
        <v>#REF!</v>
      </c>
      <c r="AA107" s="94" t="e">
        <f>IF(Y107="","",IF(A107="RW",VLOOKUP(Y107,#REF!,3,FALSE),VLOOKUP(Y107,#REF!,2,FALSE)))</f>
        <v>#REF!</v>
      </c>
      <c r="AB107" s="92" t="e">
        <f>+IF(A107="","",(IF(A107="RW",(IF(H107&gt;32,32*AA107,(IF(H107&lt;29,29*AA107,H107*AA107)))),(IF(H107&gt;30,30*AA107,(IF(H107&lt;24,24*AA107,H107*AA107)))))))</f>
        <v>#REF!</v>
      </c>
      <c r="AC107" s="92" t="e">
        <f>(IF(A107="","0",(IF(A107="RW",VLOOKUP(#REF!,#REF!,2,FALSE),VLOOKUP(Base!#REF!,#REF!,3,FALSE)))))*S107</f>
        <v>#REF!</v>
      </c>
    </row>
    <row r="108" spans="1:29" x14ac:dyDescent="0.25">
      <c r="A108" s="131" t="s">
        <v>830</v>
      </c>
      <c r="B108" s="131" t="s">
        <v>846</v>
      </c>
      <c r="C108" s="62" t="s">
        <v>12</v>
      </c>
      <c r="D108" s="18">
        <v>42205</v>
      </c>
      <c r="E108" s="46"/>
      <c r="F108" s="46"/>
      <c r="G108" s="62" t="s">
        <v>701</v>
      </c>
      <c r="H108" s="71">
        <v>30.85</v>
      </c>
      <c r="I108" s="3"/>
      <c r="J108" s="3"/>
      <c r="K108" s="41">
        <v>6</v>
      </c>
      <c r="L108" s="71" t="str">
        <f>+IF(N108="oui",H108,"")</f>
        <v/>
      </c>
      <c r="M108" s="118">
        <v>39.700000000000003</v>
      </c>
      <c r="N108" s="3" t="s">
        <v>105</v>
      </c>
      <c r="O108" s="62" t="s">
        <v>106</v>
      </c>
      <c r="P108" s="14" t="s">
        <v>167</v>
      </c>
      <c r="Q108" s="69">
        <f>IF(D108="","",(YEAR(D108)))</f>
        <v>2015</v>
      </c>
      <c r="R108" s="68" t="str">
        <f>IF(D108="","",(TEXT(D108,"mmmm")))</f>
        <v>juillet</v>
      </c>
      <c r="S108" s="94" t="e">
        <f>+IF(#REF!&gt;0.05,IF(#REF!=5,($AE$2-F108)/1000,IF(#REF!=6,($AF$2-F108)/1000,IF(#REF!="FMA",($AG$2-F108)/1000,H108))),H108)</f>
        <v>#REF!</v>
      </c>
      <c r="T108" s="68" t="str">
        <f t="shared" si="2"/>
        <v>juillet</v>
      </c>
      <c r="U108" s="91">
        <f>IF(H108="",0,1)</f>
        <v>1</v>
      </c>
      <c r="V108" s="92" t="e">
        <f>IF(#REF!&gt;0,1,0)</f>
        <v>#REF!</v>
      </c>
      <c r="W108" s="92" t="e">
        <f>IF(#REF!&gt;0.02,1,0)</f>
        <v>#REF!</v>
      </c>
      <c r="X108" s="92">
        <f>+IF(H108="","",(M108*H108))</f>
        <v>1224.7450000000001</v>
      </c>
      <c r="Y108" s="92" t="e">
        <f>+IF(G108="La Mounine",(VLOOKUP(Base!J108,#REF!,5,FALSE)),(IF(G108="Brignoles",VLOOKUP(J108,#REF!,3,FALSE),(IF(G108="FOS",VLOOKUP(J108,#REF!,4,FALSE))))))</f>
        <v>#REF!</v>
      </c>
      <c r="Z108" s="92" t="e">
        <f>+(IF(H108="","",(Y108*H108)))</f>
        <v>#REF!</v>
      </c>
      <c r="AA108" s="94" t="e">
        <f>IF(Y108="","",IF(A108="RW",VLOOKUP(Y108,#REF!,3,FALSE),VLOOKUP(Y108,#REF!,2,FALSE)))</f>
        <v>#REF!</v>
      </c>
      <c r="AB108" s="92" t="e">
        <f>+IF(A108="","",(IF(A108="RW",(IF(H108&gt;32,32*AA108,(IF(H108&lt;29,29*AA108,H108*AA108)))),(IF(H108&gt;30,30*AA108,(IF(H108&lt;24,24*AA108,H108*AA108)))))))</f>
        <v>#REF!</v>
      </c>
      <c r="AC108" s="92" t="e">
        <f>(IF(A108="","0",(IF(A108="RW",VLOOKUP(#REF!,#REF!,2,FALSE),VLOOKUP(Base!#REF!,#REF!,3,FALSE)))))*S108</f>
        <v>#REF!</v>
      </c>
    </row>
    <row r="109" spans="1:29" x14ac:dyDescent="0.25">
      <c r="A109" s="131" t="s">
        <v>830</v>
      </c>
      <c r="B109" s="131" t="s">
        <v>846</v>
      </c>
      <c r="C109" s="3" t="s">
        <v>73</v>
      </c>
      <c r="D109" s="18">
        <v>42205</v>
      </c>
      <c r="E109" s="46"/>
      <c r="F109" s="46"/>
      <c r="G109" s="62" t="s">
        <v>701</v>
      </c>
      <c r="H109" s="71">
        <v>33.200000000000003</v>
      </c>
      <c r="I109" s="3"/>
      <c r="J109" s="3"/>
      <c r="K109" s="45">
        <v>13</v>
      </c>
      <c r="L109" s="71" t="str">
        <f>+IF(N109="oui",H109,"")</f>
        <v/>
      </c>
      <c r="M109" s="117">
        <v>42.9</v>
      </c>
      <c r="N109" s="3" t="s">
        <v>105</v>
      </c>
      <c r="O109" s="62" t="s">
        <v>105</v>
      </c>
      <c r="P109" s="14" t="s">
        <v>171</v>
      </c>
      <c r="Q109" s="69">
        <f>IF(D109="","",(YEAR(D109)))</f>
        <v>2015</v>
      </c>
      <c r="R109" s="68" t="str">
        <f>IF(D109="","",(TEXT(D109,"mmmm")))</f>
        <v>juillet</v>
      </c>
      <c r="S109" s="94" t="e">
        <f>+IF(#REF!&gt;0.05,IF(#REF!=5,($AE$2-F109)/1000,IF(#REF!=6,($AF$2-F109)/1000,IF(#REF!="FMA",($AG$2-F109)/1000,H109))),H109)</f>
        <v>#REF!</v>
      </c>
      <c r="T109" s="68" t="str">
        <f t="shared" si="2"/>
        <v>juillet</v>
      </c>
      <c r="U109" s="91">
        <f>IF(H109="",0,1)</f>
        <v>1</v>
      </c>
      <c r="V109" s="92" t="e">
        <f>IF(#REF!&gt;0,1,0)</f>
        <v>#REF!</v>
      </c>
      <c r="W109" s="92" t="e">
        <f>IF(#REF!&gt;0.02,1,0)</f>
        <v>#REF!</v>
      </c>
      <c r="X109" s="92">
        <f>+IF(H109="","",(M109*H109))</f>
        <v>1424.28</v>
      </c>
      <c r="Y109" s="92" t="e">
        <f>+IF(G109="La Mounine",(VLOOKUP(Base!J109,#REF!,5,FALSE)),(IF(G109="Brignoles",VLOOKUP(J109,#REF!,3,FALSE),(IF(G109="FOS",VLOOKUP(J109,#REF!,4,FALSE))))))</f>
        <v>#REF!</v>
      </c>
      <c r="Z109" s="92" t="e">
        <f>+(IF(H109="","",(Y109*H109)))</f>
        <v>#REF!</v>
      </c>
      <c r="AA109" s="94" t="e">
        <f>IF(Y109="","",IF(A109="RW",VLOOKUP(Y109,#REF!,3,FALSE),VLOOKUP(Y109,#REF!,2,FALSE)))</f>
        <v>#REF!</v>
      </c>
      <c r="AB109" s="92" t="e">
        <f>+IF(A109="","",(IF(A109="RW",(IF(H109&gt;32,32*AA109,(IF(H109&lt;29,29*AA109,H109*AA109)))),(IF(H109&gt;30,30*AA109,(IF(H109&lt;24,24*AA109,H109*AA109)))))))</f>
        <v>#REF!</v>
      </c>
      <c r="AC109" s="92" t="e">
        <f>(IF(A109="","0",(IF(A109="RW",VLOOKUP(#REF!,#REF!,2,FALSE),VLOOKUP(Base!#REF!,#REF!,3,FALSE)))))*S109</f>
        <v>#REF!</v>
      </c>
    </row>
    <row r="110" spans="1:29" x14ac:dyDescent="0.25">
      <c r="A110" s="131" t="s">
        <v>830</v>
      </c>
      <c r="B110" s="131" t="s">
        <v>846</v>
      </c>
      <c r="C110" s="62" t="s">
        <v>12</v>
      </c>
      <c r="D110" s="18">
        <v>42205</v>
      </c>
      <c r="E110" s="46"/>
      <c r="F110" s="46"/>
      <c r="G110" s="62" t="s">
        <v>701</v>
      </c>
      <c r="H110" s="71">
        <v>31.1</v>
      </c>
      <c r="I110" s="3"/>
      <c r="J110" s="3"/>
      <c r="K110" s="45">
        <v>13</v>
      </c>
      <c r="L110" s="71" t="str">
        <f>+IF(N110="oui",H110,"")</f>
        <v/>
      </c>
      <c r="M110" s="117">
        <v>40.799999999999997</v>
      </c>
      <c r="N110" s="3" t="s">
        <v>105</v>
      </c>
      <c r="O110" s="62" t="s">
        <v>105</v>
      </c>
      <c r="P110" s="14" t="s">
        <v>173</v>
      </c>
      <c r="Q110" s="69">
        <f>IF(D110="","",(YEAR(D110)))</f>
        <v>2015</v>
      </c>
      <c r="R110" s="68" t="str">
        <f>IF(D110="","",(TEXT(D110,"mmmm")))</f>
        <v>juillet</v>
      </c>
      <c r="S110" s="94" t="e">
        <f>+IF(#REF!&gt;0.05,IF(#REF!=5,($AE$2-F110)/1000,IF(#REF!=6,($AF$2-F110)/1000,IF(#REF!="FMA",($AG$2-F110)/1000,H110))),H110)</f>
        <v>#REF!</v>
      </c>
      <c r="T110" s="68" t="str">
        <f t="shared" si="2"/>
        <v>juillet</v>
      </c>
      <c r="U110" s="91">
        <f>IF(H110="",0,1)</f>
        <v>1</v>
      </c>
      <c r="V110" s="92" t="e">
        <f>IF(#REF!&gt;0,1,0)</f>
        <v>#REF!</v>
      </c>
      <c r="W110" s="92" t="e">
        <f>IF(#REF!&gt;0.02,1,0)</f>
        <v>#REF!</v>
      </c>
      <c r="X110" s="92">
        <f>+IF(H110="","",(M110*H110))</f>
        <v>1268.8799999999999</v>
      </c>
      <c r="Y110" s="92" t="e">
        <f>+IF(G110="La Mounine",(VLOOKUP(Base!J110,#REF!,5,FALSE)),(IF(G110="Brignoles",VLOOKUP(J110,#REF!,3,FALSE),(IF(G110="FOS",VLOOKUP(J110,#REF!,4,FALSE))))))</f>
        <v>#REF!</v>
      </c>
      <c r="Z110" s="92" t="e">
        <f>+(IF(H110="","",(Y110*H110)))</f>
        <v>#REF!</v>
      </c>
      <c r="AA110" s="94" t="e">
        <f>IF(Y110="","",IF(A110="RW",VLOOKUP(Y110,#REF!,3,FALSE),VLOOKUP(Y110,#REF!,2,FALSE)))</f>
        <v>#REF!</v>
      </c>
      <c r="AB110" s="92" t="e">
        <f>+IF(A110="","",(IF(A110="RW",(IF(H110&gt;32,32*AA110,(IF(H110&lt;29,29*AA110,H110*AA110)))),(IF(H110&gt;30,30*AA110,(IF(H110&lt;24,24*AA110,H110*AA110)))))))</f>
        <v>#REF!</v>
      </c>
      <c r="AC110" s="92" t="e">
        <f>(IF(A110="","0",(IF(A110="RW",VLOOKUP(#REF!,#REF!,2,FALSE),VLOOKUP(Base!#REF!,#REF!,3,FALSE)))))*S110</f>
        <v>#REF!</v>
      </c>
    </row>
    <row r="111" spans="1:29" x14ac:dyDescent="0.25">
      <c r="A111" s="131" t="s">
        <v>830</v>
      </c>
      <c r="B111" s="131" t="s">
        <v>846</v>
      </c>
      <c r="C111" s="62" t="s">
        <v>12</v>
      </c>
      <c r="D111" s="18">
        <v>42205</v>
      </c>
      <c r="E111" s="46"/>
      <c r="F111" s="46"/>
      <c r="G111" s="62" t="s">
        <v>701</v>
      </c>
      <c r="H111" s="71">
        <v>23.05</v>
      </c>
      <c r="I111" s="3"/>
      <c r="J111" s="3"/>
      <c r="K111" s="45">
        <v>13</v>
      </c>
      <c r="L111" s="71" t="str">
        <f>+IF(N111="oui",H111,"")</f>
        <v/>
      </c>
      <c r="M111" s="117">
        <v>40.799999999999997</v>
      </c>
      <c r="N111" s="3" t="s">
        <v>105</v>
      </c>
      <c r="O111" s="62" t="s">
        <v>105</v>
      </c>
      <c r="P111" s="14" t="s">
        <v>174</v>
      </c>
      <c r="Q111" s="69">
        <f>IF(D111="","",(YEAR(D111)))</f>
        <v>2015</v>
      </c>
      <c r="R111" s="68" t="str">
        <f>IF(D111="","",(TEXT(D111,"mmmm")))</f>
        <v>juillet</v>
      </c>
      <c r="S111" s="94" t="e">
        <f>+IF(#REF!&gt;0.05,IF(#REF!=5,($AE$2-F111)/1000,IF(#REF!=6,($AF$2-F111)/1000,IF(#REF!="FMA",($AG$2-F111)/1000,H111))),H111)</f>
        <v>#REF!</v>
      </c>
      <c r="T111" s="68" t="str">
        <f t="shared" si="2"/>
        <v>juillet</v>
      </c>
      <c r="U111" s="91">
        <f>IF(H111="",0,1)</f>
        <v>1</v>
      </c>
      <c r="V111" s="92" t="e">
        <f>IF(#REF!&gt;0,1,0)</f>
        <v>#REF!</v>
      </c>
      <c r="W111" s="92" t="e">
        <f>IF(#REF!&gt;0.02,1,0)</f>
        <v>#REF!</v>
      </c>
      <c r="X111" s="92">
        <f>+IF(H111="","",(M111*H111))</f>
        <v>940.43999999999994</v>
      </c>
      <c r="Y111" s="92" t="e">
        <f>+IF(G111="La Mounine",(VLOOKUP(Base!J111,#REF!,5,FALSE)),(IF(G111="Brignoles",VLOOKUP(J111,#REF!,3,FALSE),(IF(G111="FOS",VLOOKUP(J111,#REF!,4,FALSE))))))</f>
        <v>#REF!</v>
      </c>
      <c r="Z111" s="92" t="e">
        <f>+(IF(H111="","",(Y111*H111)))</f>
        <v>#REF!</v>
      </c>
      <c r="AA111" s="94" t="e">
        <f>IF(Y111="","",IF(A111="RW",VLOOKUP(Y111,#REF!,3,FALSE),VLOOKUP(Y111,#REF!,2,FALSE)))</f>
        <v>#REF!</v>
      </c>
      <c r="AB111" s="92" t="e">
        <f>+IF(A111="","",(IF(A111="RW",(IF(H111&gt;32,32*AA111,(IF(H111&lt;29,29*AA111,H111*AA111)))),(IF(H111&gt;30,30*AA111,(IF(H111&lt;24,24*AA111,H111*AA111)))))))</f>
        <v>#REF!</v>
      </c>
      <c r="AC111" s="92" t="e">
        <f>(IF(A111="","0",(IF(A111="RW",VLOOKUP(#REF!,#REF!,2,FALSE),VLOOKUP(Base!#REF!,#REF!,3,FALSE)))))*S111</f>
        <v>#REF!</v>
      </c>
    </row>
    <row r="112" spans="1:29" x14ac:dyDescent="0.25">
      <c r="A112" s="131" t="s">
        <v>830</v>
      </c>
      <c r="B112" s="131" t="s">
        <v>846</v>
      </c>
      <c r="C112" s="3" t="s">
        <v>77</v>
      </c>
      <c r="D112" s="18">
        <v>42205</v>
      </c>
      <c r="E112" s="46"/>
      <c r="F112" s="46"/>
      <c r="G112" s="62" t="s">
        <v>701</v>
      </c>
      <c r="H112" s="71">
        <v>33.200000000000003</v>
      </c>
      <c r="I112" s="3"/>
      <c r="J112" s="3"/>
      <c r="K112" s="46">
        <v>34</v>
      </c>
      <c r="L112" s="71" t="str">
        <f>+IF(N112="oui",H112,"")</f>
        <v/>
      </c>
      <c r="M112" s="118">
        <v>38.6</v>
      </c>
      <c r="N112" s="44" t="s">
        <v>105</v>
      </c>
      <c r="O112" s="62" t="s">
        <v>105</v>
      </c>
      <c r="P112" s="14" t="s">
        <v>167</v>
      </c>
      <c r="Q112" s="69">
        <f>IF(D112="","",(YEAR(D112)))</f>
        <v>2015</v>
      </c>
      <c r="R112" s="68" t="str">
        <f>IF(D112="","",(TEXT(D112,"mmmm")))</f>
        <v>juillet</v>
      </c>
      <c r="S112" s="94" t="e">
        <f>+IF(#REF!&gt;0.05,IF(#REF!=5,($AE$2-F112)/1000,IF(#REF!=6,($AF$2-F112)/1000,IF(#REF!="FMA",($AG$2-F112)/1000,H112))),H112)</f>
        <v>#REF!</v>
      </c>
      <c r="T112" s="68" t="str">
        <f t="shared" si="2"/>
        <v>juillet</v>
      </c>
      <c r="U112" s="91">
        <f>IF(H112="",0,1)</f>
        <v>1</v>
      </c>
      <c r="V112" s="92" t="e">
        <f>IF(#REF!&gt;0,1,0)</f>
        <v>#REF!</v>
      </c>
      <c r="W112" s="92" t="e">
        <f>IF(#REF!&gt;0.02,1,0)</f>
        <v>#REF!</v>
      </c>
      <c r="X112" s="92">
        <f>+IF(H112="","",(M112*H112))</f>
        <v>1281.5200000000002</v>
      </c>
      <c r="Y112" s="92" t="e">
        <f>+IF(G112="La Mounine",(VLOOKUP(Base!J112,#REF!,5,FALSE)),(IF(G112="Brignoles",VLOOKUP(J112,#REF!,3,FALSE),(IF(G112="FOS",VLOOKUP(J112,#REF!,4,FALSE))))))</f>
        <v>#REF!</v>
      </c>
      <c r="Z112" s="92" t="e">
        <f>+(IF(H112="","",(Y112*H112)))</f>
        <v>#REF!</v>
      </c>
      <c r="AA112" s="94" t="e">
        <f>IF(Y112="","",IF(A112="RW",VLOOKUP(Y112,#REF!,3,FALSE),VLOOKUP(Y112,#REF!,2,FALSE)))</f>
        <v>#REF!</v>
      </c>
      <c r="AB112" s="92" t="e">
        <f>+IF(A112="","",(IF(A112="RW",(IF(H112&gt;32,32*AA112,(IF(H112&lt;29,29*AA112,H112*AA112)))),(IF(H112&gt;30,30*AA112,(IF(H112&lt;24,24*AA112,H112*AA112)))))))</f>
        <v>#REF!</v>
      </c>
      <c r="AC112" s="92" t="e">
        <f>(IF(A112="","0",(IF(A112="RW",VLOOKUP(#REF!,#REF!,2,FALSE),VLOOKUP(Base!#REF!,#REF!,3,FALSE)))))*S112</f>
        <v>#REF!</v>
      </c>
    </row>
    <row r="113" spans="1:33" x14ac:dyDescent="0.25">
      <c r="A113" s="131" t="s">
        <v>830</v>
      </c>
      <c r="B113" s="131" t="s">
        <v>846</v>
      </c>
      <c r="C113" s="3" t="s">
        <v>120</v>
      </c>
      <c r="D113" s="18">
        <v>42205</v>
      </c>
      <c r="E113" s="46"/>
      <c r="F113" s="46"/>
      <c r="G113" s="62" t="s">
        <v>701</v>
      </c>
      <c r="H113" s="71">
        <v>24.15</v>
      </c>
      <c r="I113" s="3"/>
      <c r="J113" s="3"/>
      <c r="K113" s="46">
        <v>34</v>
      </c>
      <c r="L113" s="71">
        <f>+IF(N113="oui",H113,"")</f>
        <v>24.15</v>
      </c>
      <c r="M113" s="118">
        <v>24.8</v>
      </c>
      <c r="N113" s="3" t="s">
        <v>106</v>
      </c>
      <c r="O113" s="62" t="s">
        <v>105</v>
      </c>
      <c r="P113" s="14" t="s">
        <v>176</v>
      </c>
      <c r="Q113" s="69">
        <f>IF(D113="","",(YEAR(D113)))</f>
        <v>2015</v>
      </c>
      <c r="R113" s="68" t="str">
        <f>IF(D113="","",(TEXT(D113,"mmmm")))</f>
        <v>juillet</v>
      </c>
      <c r="S113" s="94" t="e">
        <f>+IF(#REF!&gt;0.05,IF(#REF!=5,($AE$2-F113)/1000,IF(#REF!=6,($AF$2-F113)/1000,IF(#REF!="FMA",($AG$2-F113)/1000,H113))),H113)</f>
        <v>#REF!</v>
      </c>
      <c r="T113" s="68" t="str">
        <f t="shared" si="2"/>
        <v>juillet</v>
      </c>
      <c r="U113" s="91">
        <f>IF(H113="",0,1)</f>
        <v>1</v>
      </c>
      <c r="V113" s="92" t="e">
        <f>IF(#REF!&gt;0,1,0)</f>
        <v>#REF!</v>
      </c>
      <c r="W113" s="92" t="e">
        <f>IF(#REF!&gt;0.02,1,0)</f>
        <v>#REF!</v>
      </c>
      <c r="X113" s="92">
        <f>+IF(H113="","",(M113*H113))</f>
        <v>598.91999999999996</v>
      </c>
      <c r="Y113" s="92" t="e">
        <f>+IF(G113="La Mounine",(VLOOKUP(Base!J113,#REF!,5,FALSE)),(IF(G113="Brignoles",VLOOKUP(J113,#REF!,3,FALSE),(IF(G113="FOS",VLOOKUP(J113,#REF!,4,FALSE))))))</f>
        <v>#REF!</v>
      </c>
      <c r="Z113" s="92" t="e">
        <f>+(IF(H113="","",(Y113*H113)))</f>
        <v>#REF!</v>
      </c>
      <c r="AA113" s="94" t="e">
        <f>IF(Y113="","",IF(A113="RW",VLOOKUP(Y113,#REF!,3,FALSE),VLOOKUP(Y113,#REF!,2,FALSE)))</f>
        <v>#REF!</v>
      </c>
      <c r="AB113" s="92" t="e">
        <f>+IF(A113="","",(IF(A113="RW",(IF(H113&gt;32,32*AA113,(IF(H113&lt;29,29*AA113,H113*AA113)))),(IF(H113&gt;30,30*AA113,(IF(H113&lt;24,24*AA113,H113*AA113)))))))</f>
        <v>#REF!</v>
      </c>
      <c r="AC113" s="92" t="e">
        <f>(IF(A113="","0",(IF(A113="RW",VLOOKUP(#REF!,#REF!,2,FALSE),VLOOKUP(Base!#REF!,#REF!,3,FALSE)))))*S113</f>
        <v>#REF!</v>
      </c>
    </row>
    <row r="114" spans="1:33" x14ac:dyDescent="0.25">
      <c r="A114" s="131" t="s">
        <v>830</v>
      </c>
      <c r="B114" s="131" t="s">
        <v>846</v>
      </c>
      <c r="C114" s="11" t="s">
        <v>198</v>
      </c>
      <c r="D114" s="26">
        <v>42206</v>
      </c>
      <c r="E114" s="47"/>
      <c r="F114" s="47"/>
      <c r="G114" s="62" t="s">
        <v>701</v>
      </c>
      <c r="H114" s="71">
        <v>38.1</v>
      </c>
      <c r="I114" s="11"/>
      <c r="J114" s="11"/>
      <c r="K114" s="47">
        <v>4</v>
      </c>
      <c r="L114" s="71" t="str">
        <f>+IF(N114="oui",H114,"")</f>
        <v/>
      </c>
      <c r="M114" s="119">
        <v>44.2</v>
      </c>
      <c r="N114" s="16" t="s">
        <v>105</v>
      </c>
      <c r="O114" s="11" t="s">
        <v>105</v>
      </c>
      <c r="P114" s="27" t="s">
        <v>167</v>
      </c>
      <c r="Q114" s="69">
        <f>IF(D114="","",(YEAR(D114)))</f>
        <v>2015</v>
      </c>
      <c r="R114" s="68" t="str">
        <f>IF(D114="","",(TEXT(D114,"mmmm")))</f>
        <v>juillet</v>
      </c>
      <c r="S114" s="94" t="e">
        <f>+IF(#REF!&gt;0.05,IF(#REF!=5,($AE$2-F114)/1000,IF(#REF!=6,($AF$2-F114)/1000,IF(#REF!="FMA",($AG$2-F114)/1000,H114))),H114)</f>
        <v>#REF!</v>
      </c>
      <c r="T114" s="68" t="str">
        <f t="shared" si="2"/>
        <v>juillet</v>
      </c>
      <c r="U114" s="91">
        <f>IF(H114="",0,1)</f>
        <v>1</v>
      </c>
      <c r="V114" s="92" t="e">
        <f>IF(#REF!&gt;0,1,0)</f>
        <v>#REF!</v>
      </c>
      <c r="W114" s="92" t="e">
        <f>IF(#REF!&gt;0.02,1,0)</f>
        <v>#REF!</v>
      </c>
      <c r="X114" s="92">
        <f>+IF(H114="","",(M114*H114))</f>
        <v>1684.0200000000002</v>
      </c>
      <c r="Y114" s="92" t="e">
        <f>+IF(G114="La Mounine",(VLOOKUP(Base!J114,#REF!,5,FALSE)),(IF(G114="Brignoles",VLOOKUP(J114,#REF!,3,FALSE),(IF(G114="FOS",VLOOKUP(J114,#REF!,4,FALSE))))))</f>
        <v>#REF!</v>
      </c>
      <c r="Z114" s="92" t="e">
        <f>+(IF(H114="","",(Y114*H114)))</f>
        <v>#REF!</v>
      </c>
      <c r="AA114" s="94" t="e">
        <f>IF(Y114="","",IF(A114="RW",VLOOKUP(Y114,#REF!,3,FALSE),VLOOKUP(Y114,#REF!,2,FALSE)))</f>
        <v>#REF!</v>
      </c>
      <c r="AB114" s="92" t="e">
        <f>+IF(A114="","",(IF(A114="RW",(IF(H114&gt;32,32*AA114,(IF(H114&lt;29,29*AA114,H114*AA114)))),(IF(H114&gt;30,30*AA114,(IF(H114&lt;24,24*AA114,H114*AA114)))))))</f>
        <v>#REF!</v>
      </c>
      <c r="AC114" s="92" t="e">
        <f>(IF(A114="","0",(IF(A114="RW",VLOOKUP(#REF!,#REF!,2,FALSE),VLOOKUP(Base!#REF!,#REF!,3,FALSE)))))*S114</f>
        <v>#REF!</v>
      </c>
    </row>
    <row r="115" spans="1:33" s="28" customFormat="1" x14ac:dyDescent="0.25">
      <c r="A115" s="131" t="s">
        <v>830</v>
      </c>
      <c r="B115" s="131" t="s">
        <v>846</v>
      </c>
      <c r="C115" s="3" t="s">
        <v>11</v>
      </c>
      <c r="D115" s="18">
        <v>42206</v>
      </c>
      <c r="E115" s="46"/>
      <c r="F115" s="46"/>
      <c r="G115" s="62" t="s">
        <v>701</v>
      </c>
      <c r="H115" s="71">
        <v>27.4</v>
      </c>
      <c r="I115" s="3"/>
      <c r="J115" s="3"/>
      <c r="K115" s="46">
        <v>6</v>
      </c>
      <c r="L115" s="71">
        <f>+IF(N115="oui",H115,"")</f>
        <v>27.4</v>
      </c>
      <c r="M115" s="118">
        <v>33.700000000000003</v>
      </c>
      <c r="N115" s="3" t="s">
        <v>106</v>
      </c>
      <c r="O115" s="62" t="s">
        <v>105</v>
      </c>
      <c r="P115" s="14" t="s">
        <v>176</v>
      </c>
      <c r="Q115" s="69">
        <f>IF(D115="","",(YEAR(D115)))</f>
        <v>2015</v>
      </c>
      <c r="R115" s="68" t="str">
        <f>IF(D115="","",(TEXT(D115,"mmmm")))</f>
        <v>juillet</v>
      </c>
      <c r="S115" s="94" t="e">
        <f>+IF(#REF!&gt;0.05,IF(#REF!=5,($AE$2-F115)/1000,IF(#REF!=6,($AF$2-F115)/1000,IF(#REF!="FMA",($AG$2-F115)/1000,H115))),H115)</f>
        <v>#REF!</v>
      </c>
      <c r="T115" s="68" t="str">
        <f t="shared" si="2"/>
        <v>juillet</v>
      </c>
      <c r="U115" s="91">
        <f>IF(H115="",0,1)</f>
        <v>1</v>
      </c>
      <c r="V115" s="92" t="e">
        <f>IF(#REF!&gt;0,1,0)</f>
        <v>#REF!</v>
      </c>
      <c r="W115" s="92" t="e">
        <f>IF(#REF!&gt;0.02,1,0)</f>
        <v>#REF!</v>
      </c>
      <c r="X115" s="92">
        <f>+IF(H115="","",(M115*H115))</f>
        <v>923.38</v>
      </c>
      <c r="Y115" s="92" t="e">
        <f>+IF(G115="La Mounine",(VLOOKUP(Base!J115,#REF!,5,FALSE)),(IF(G115="Brignoles",VLOOKUP(J115,#REF!,3,FALSE),(IF(G115="FOS",VLOOKUP(J115,#REF!,4,FALSE))))))</f>
        <v>#REF!</v>
      </c>
      <c r="Z115" s="92" t="e">
        <f>+(IF(H115="","",(Y115*H115)))</f>
        <v>#REF!</v>
      </c>
      <c r="AA115" s="94" t="e">
        <f>IF(Y115="","",IF(A115="RW",VLOOKUP(Y115,#REF!,3,FALSE),VLOOKUP(Y115,#REF!,2,FALSE)))</f>
        <v>#REF!</v>
      </c>
      <c r="AB115" s="92" t="e">
        <f>+IF(A115="","",(IF(A115="RW",(IF(H115&gt;32,32*AA115,(IF(H115&lt;29,29*AA115,H115*AA115)))),(IF(H115&gt;30,30*AA115,(IF(H115&lt;24,24*AA115,H115*AA115)))))))</f>
        <v>#REF!</v>
      </c>
      <c r="AC115" s="92" t="e">
        <f>(IF(A115="","0",(IF(A115="RW",VLOOKUP(#REF!,#REF!,2,FALSE),VLOOKUP(Base!#REF!,#REF!,3,FALSE)))))*S115</f>
        <v>#REF!</v>
      </c>
      <c r="AD115"/>
      <c r="AE115"/>
      <c r="AF115"/>
      <c r="AG115"/>
    </row>
    <row r="116" spans="1:33" s="28" customFormat="1" x14ac:dyDescent="0.25">
      <c r="A116" s="131" t="s">
        <v>830</v>
      </c>
      <c r="B116" s="131" t="s">
        <v>846</v>
      </c>
      <c r="C116" s="3" t="s">
        <v>11</v>
      </c>
      <c r="D116" s="18">
        <v>42206</v>
      </c>
      <c r="E116" s="46"/>
      <c r="F116" s="46"/>
      <c r="G116" s="62" t="s">
        <v>701</v>
      </c>
      <c r="H116" s="71">
        <v>36.799999999999997</v>
      </c>
      <c r="I116" s="3"/>
      <c r="J116" s="3"/>
      <c r="K116" s="46">
        <v>6</v>
      </c>
      <c r="L116" s="71">
        <f>+IF(N116="oui",H116,"")</f>
        <v>36.799999999999997</v>
      </c>
      <c r="M116" s="118">
        <v>36</v>
      </c>
      <c r="N116" s="3" t="s">
        <v>106</v>
      </c>
      <c r="O116" s="62" t="s">
        <v>106</v>
      </c>
      <c r="P116" s="14" t="s">
        <v>176</v>
      </c>
      <c r="Q116" s="69">
        <f>IF(D116="","",(YEAR(D116)))</f>
        <v>2015</v>
      </c>
      <c r="R116" s="68" t="str">
        <f>IF(D116="","",(TEXT(D116,"mmmm")))</f>
        <v>juillet</v>
      </c>
      <c r="S116" s="94" t="e">
        <f>+IF(#REF!&gt;0.05,IF(#REF!=5,($AE$2-F116)/1000,IF(#REF!=6,($AF$2-F116)/1000,IF(#REF!="FMA",($AG$2-F116)/1000,H116))),H116)</f>
        <v>#REF!</v>
      </c>
      <c r="T116" s="68" t="str">
        <f t="shared" si="2"/>
        <v>juillet</v>
      </c>
      <c r="U116" s="91">
        <f>IF(H116="",0,1)</f>
        <v>1</v>
      </c>
      <c r="V116" s="92" t="e">
        <f>IF(#REF!&gt;0,1,0)</f>
        <v>#REF!</v>
      </c>
      <c r="W116" s="92" t="e">
        <f>IF(#REF!&gt;0.02,1,0)</f>
        <v>#REF!</v>
      </c>
      <c r="X116" s="92">
        <f>+IF(H116="","",(M116*H116))</f>
        <v>1324.8</v>
      </c>
      <c r="Y116" s="92" t="e">
        <f>+IF(G116="La Mounine",(VLOOKUP(Base!J116,#REF!,5,FALSE)),(IF(G116="Brignoles",VLOOKUP(J116,#REF!,3,FALSE),(IF(G116="FOS",VLOOKUP(J116,#REF!,4,FALSE))))))</f>
        <v>#REF!</v>
      </c>
      <c r="Z116" s="92" t="e">
        <f>+(IF(H116="","",(Y116*H116)))</f>
        <v>#REF!</v>
      </c>
      <c r="AA116" s="94" t="e">
        <f>IF(Y116="","",IF(A116="RW",VLOOKUP(Y116,#REF!,3,FALSE),VLOOKUP(Y116,#REF!,2,FALSE)))</f>
        <v>#REF!</v>
      </c>
      <c r="AB116" s="92" t="e">
        <f>+IF(A116="","",(IF(A116="RW",(IF(H116&gt;32,32*AA116,(IF(H116&lt;29,29*AA116,H116*AA116)))),(IF(H116&gt;30,30*AA116,(IF(H116&lt;24,24*AA116,H116*AA116)))))))</f>
        <v>#REF!</v>
      </c>
      <c r="AC116" s="92" t="e">
        <f>(IF(A116="","0",(IF(A116="RW",VLOOKUP(#REF!,#REF!,2,FALSE),VLOOKUP(Base!#REF!,#REF!,3,FALSE)))))*S116</f>
        <v>#REF!</v>
      </c>
      <c r="AD116"/>
      <c r="AE116"/>
      <c r="AF116"/>
      <c r="AG116"/>
    </row>
    <row r="117" spans="1:33" s="34" customFormat="1" x14ac:dyDescent="0.25">
      <c r="A117" s="131" t="s">
        <v>830</v>
      </c>
      <c r="B117" s="131" t="s">
        <v>846</v>
      </c>
      <c r="C117" s="11" t="s">
        <v>198</v>
      </c>
      <c r="D117" s="26">
        <v>42206</v>
      </c>
      <c r="E117" s="47"/>
      <c r="F117" s="47"/>
      <c r="G117" s="62" t="s">
        <v>701</v>
      </c>
      <c r="H117" s="71">
        <v>20.05</v>
      </c>
      <c r="I117" s="11"/>
      <c r="J117" s="11"/>
      <c r="K117" s="45">
        <v>13</v>
      </c>
      <c r="L117" s="71" t="str">
        <f>+IF(N117="oui",H117,"")</f>
        <v/>
      </c>
      <c r="M117" s="117">
        <v>30.1</v>
      </c>
      <c r="N117" s="16" t="s">
        <v>105</v>
      </c>
      <c r="O117" s="11" t="s">
        <v>105</v>
      </c>
      <c r="P117" s="27" t="s">
        <v>173</v>
      </c>
      <c r="Q117" s="69">
        <f>IF(D117="","",(YEAR(D117)))</f>
        <v>2015</v>
      </c>
      <c r="R117" s="68" t="str">
        <f>IF(D117="","",(TEXT(D117,"mmmm")))</f>
        <v>juillet</v>
      </c>
      <c r="S117" s="94" t="e">
        <f>+IF(#REF!&gt;0.05,IF(#REF!=5,($AE$2-F117)/1000,IF(#REF!=6,($AF$2-F117)/1000,IF(#REF!="FMA",($AG$2-F117)/1000,H117))),H117)</f>
        <v>#REF!</v>
      </c>
      <c r="T117" s="68" t="str">
        <f t="shared" si="2"/>
        <v>juillet</v>
      </c>
      <c r="U117" s="91">
        <f>IF(H117="",0,1)</f>
        <v>1</v>
      </c>
      <c r="V117" s="92" t="e">
        <f>IF(#REF!&gt;0,1,0)</f>
        <v>#REF!</v>
      </c>
      <c r="W117" s="92" t="e">
        <f>IF(#REF!&gt;0.02,1,0)</f>
        <v>#REF!</v>
      </c>
      <c r="X117" s="92">
        <f>+IF(H117="","",(M117*H117))</f>
        <v>603.505</v>
      </c>
      <c r="Y117" s="92" t="e">
        <f>+IF(G117="La Mounine",(VLOOKUP(Base!J117,#REF!,5,FALSE)),(IF(G117="Brignoles",VLOOKUP(J117,#REF!,3,FALSE),(IF(G117="FOS",VLOOKUP(J117,#REF!,4,FALSE))))))</f>
        <v>#REF!</v>
      </c>
      <c r="Z117" s="92" t="e">
        <f>+(IF(H117="","",(Y117*H117)))</f>
        <v>#REF!</v>
      </c>
      <c r="AA117" s="94" t="e">
        <f>IF(Y117="","",IF(A117="RW",VLOOKUP(Y117,#REF!,3,FALSE),VLOOKUP(Y117,#REF!,2,FALSE)))</f>
        <v>#REF!</v>
      </c>
      <c r="AB117" s="92" t="e">
        <f>+IF(A117="","",(IF(A117="RW",(IF(H117&gt;32,32*AA117,(IF(H117&lt;29,29*AA117,H117*AA117)))),(IF(H117&gt;30,30*AA117,(IF(H117&lt;24,24*AA117,H117*AA117)))))))</f>
        <v>#REF!</v>
      </c>
      <c r="AC117" s="92" t="e">
        <f>(IF(A117="","0",(IF(A117="RW",VLOOKUP(#REF!,#REF!,2,FALSE),VLOOKUP(Base!#REF!,#REF!,3,FALSE)))))*S117</f>
        <v>#REF!</v>
      </c>
    </row>
    <row r="118" spans="1:33" x14ac:dyDescent="0.25">
      <c r="A118" s="131" t="s">
        <v>830</v>
      </c>
      <c r="B118" s="131" t="s">
        <v>846</v>
      </c>
      <c r="C118" s="11" t="s">
        <v>198</v>
      </c>
      <c r="D118" s="26">
        <v>42206</v>
      </c>
      <c r="E118" s="47"/>
      <c r="F118" s="47"/>
      <c r="G118" s="62" t="s">
        <v>701</v>
      </c>
      <c r="H118" s="71">
        <v>23.7</v>
      </c>
      <c r="I118" s="11"/>
      <c r="J118" s="11"/>
      <c r="K118" s="45">
        <v>13</v>
      </c>
      <c r="L118" s="71" t="str">
        <f>+IF(N118="oui",H118,"")</f>
        <v/>
      </c>
      <c r="M118" s="117">
        <v>30.1</v>
      </c>
      <c r="N118" s="16" t="s">
        <v>105</v>
      </c>
      <c r="O118" s="11" t="s">
        <v>105</v>
      </c>
      <c r="P118" s="27" t="s">
        <v>171</v>
      </c>
      <c r="Q118" s="69">
        <f>IF(D118="","",(YEAR(D118)))</f>
        <v>2015</v>
      </c>
      <c r="R118" s="68" t="str">
        <f>IF(D118="","",(TEXT(D118,"mmmm")))</f>
        <v>juillet</v>
      </c>
      <c r="S118" s="94" t="e">
        <f>+IF(#REF!&gt;0.05,IF(#REF!=5,($AE$2-F118)/1000,IF(#REF!=6,($AF$2-F118)/1000,IF(#REF!="FMA",($AG$2-F118)/1000,H118))),H118)</f>
        <v>#REF!</v>
      </c>
      <c r="T118" s="68" t="str">
        <f t="shared" si="2"/>
        <v>juillet</v>
      </c>
      <c r="U118" s="91">
        <f>IF(H118="",0,1)</f>
        <v>1</v>
      </c>
      <c r="V118" s="92" t="e">
        <f>IF(#REF!&gt;0,1,0)</f>
        <v>#REF!</v>
      </c>
      <c r="W118" s="92" t="e">
        <f>IF(#REF!&gt;0.02,1,0)</f>
        <v>#REF!</v>
      </c>
      <c r="X118" s="92">
        <f>+IF(H118="","",(M118*H118))</f>
        <v>713.37</v>
      </c>
      <c r="Y118" s="92" t="e">
        <f>+IF(G118="La Mounine",(VLOOKUP(Base!J118,#REF!,5,FALSE)),(IF(G118="Brignoles",VLOOKUP(J118,#REF!,3,FALSE),(IF(G118="FOS",VLOOKUP(J118,#REF!,4,FALSE))))))</f>
        <v>#REF!</v>
      </c>
      <c r="Z118" s="92" t="e">
        <f>+(IF(H118="","",(Y118*H118)))</f>
        <v>#REF!</v>
      </c>
      <c r="AA118" s="94" t="e">
        <f>IF(Y118="","",IF(A118="RW",VLOOKUP(Y118,#REF!,3,FALSE),VLOOKUP(Y118,#REF!,2,FALSE)))</f>
        <v>#REF!</v>
      </c>
      <c r="AB118" s="92" t="e">
        <f>+IF(A118="","",(IF(A118="RW",(IF(H118&gt;32,32*AA118,(IF(H118&lt;29,29*AA118,H118*AA118)))),(IF(H118&gt;30,30*AA118,(IF(H118&lt;24,24*AA118,H118*AA118)))))))</f>
        <v>#REF!</v>
      </c>
      <c r="AC118" s="92" t="e">
        <f>(IF(A118="","0",(IF(A118="RW",VLOOKUP(#REF!,#REF!,2,FALSE),VLOOKUP(Base!#REF!,#REF!,3,FALSE)))))*S118</f>
        <v>#REF!</v>
      </c>
    </row>
    <row r="119" spans="1:33" s="28" customFormat="1" x14ac:dyDescent="0.25">
      <c r="A119" s="131" t="s">
        <v>830</v>
      </c>
      <c r="B119" s="131" t="s">
        <v>846</v>
      </c>
      <c r="C119" s="11" t="s">
        <v>198</v>
      </c>
      <c r="D119" s="26">
        <v>42206</v>
      </c>
      <c r="E119" s="47"/>
      <c r="F119" s="47"/>
      <c r="G119" s="62" t="s">
        <v>701</v>
      </c>
      <c r="H119" s="71">
        <v>23.3</v>
      </c>
      <c r="I119" s="11"/>
      <c r="J119" s="11"/>
      <c r="K119" s="45">
        <v>13</v>
      </c>
      <c r="L119" s="71" t="str">
        <f>+IF(N119="oui",H119,"")</f>
        <v/>
      </c>
      <c r="M119" s="117">
        <v>30.1</v>
      </c>
      <c r="N119" s="16" t="s">
        <v>105</v>
      </c>
      <c r="O119" s="11" t="s">
        <v>105</v>
      </c>
      <c r="P119" s="27" t="s">
        <v>174</v>
      </c>
      <c r="Q119" s="69">
        <f>IF(D119="","",(YEAR(D119)))</f>
        <v>2015</v>
      </c>
      <c r="R119" s="68" t="str">
        <f>IF(D119="","",(TEXT(D119,"mmmm")))</f>
        <v>juillet</v>
      </c>
      <c r="S119" s="94" t="e">
        <f>+IF(#REF!&gt;0.05,IF(#REF!=5,($AE$2-F119)/1000,IF(#REF!=6,($AF$2-F119)/1000,IF(#REF!="FMA",($AG$2-F119)/1000,H119))),H119)</f>
        <v>#REF!</v>
      </c>
      <c r="T119" s="68" t="str">
        <f t="shared" si="2"/>
        <v>juillet</v>
      </c>
      <c r="U119" s="91">
        <f>IF(H119="",0,1)</f>
        <v>1</v>
      </c>
      <c r="V119" s="92" t="e">
        <f>IF(#REF!&gt;0,1,0)</f>
        <v>#REF!</v>
      </c>
      <c r="W119" s="92" t="e">
        <f>IF(#REF!&gt;0.02,1,0)</f>
        <v>#REF!</v>
      </c>
      <c r="X119" s="92">
        <f>+IF(H119="","",(M119*H119))</f>
        <v>701.33</v>
      </c>
      <c r="Y119" s="92" t="e">
        <f>+IF(G119="La Mounine",(VLOOKUP(Base!J119,#REF!,5,FALSE)),(IF(G119="Brignoles",VLOOKUP(J119,#REF!,3,FALSE),(IF(G119="FOS",VLOOKUP(J119,#REF!,4,FALSE))))))</f>
        <v>#REF!</v>
      </c>
      <c r="Z119" s="92" t="e">
        <f>+(IF(H119="","",(Y119*H119)))</f>
        <v>#REF!</v>
      </c>
      <c r="AA119" s="94" t="e">
        <f>IF(Y119="","",IF(A119="RW",VLOOKUP(Y119,#REF!,3,FALSE),VLOOKUP(Y119,#REF!,2,FALSE)))</f>
        <v>#REF!</v>
      </c>
      <c r="AB119" s="92" t="e">
        <f>+IF(A119="","",(IF(A119="RW",(IF(H119&gt;32,32*AA119,(IF(H119&lt;29,29*AA119,H119*AA119)))),(IF(H119&gt;30,30*AA119,(IF(H119&lt;24,24*AA119,H119*AA119)))))))</f>
        <v>#REF!</v>
      </c>
      <c r="AC119" s="92" t="e">
        <f>(IF(A119="","0",(IF(A119="RW",VLOOKUP(#REF!,#REF!,2,FALSE),VLOOKUP(Base!#REF!,#REF!,3,FALSE)))))*S119</f>
        <v>#REF!</v>
      </c>
      <c r="AD119"/>
      <c r="AE119"/>
      <c r="AF119"/>
      <c r="AG119"/>
    </row>
    <row r="120" spans="1:33" s="28" customFormat="1" x14ac:dyDescent="0.25">
      <c r="A120" s="131" t="s">
        <v>830</v>
      </c>
      <c r="B120" s="131" t="s">
        <v>846</v>
      </c>
      <c r="C120" s="62" t="s">
        <v>12</v>
      </c>
      <c r="D120" s="18">
        <v>42206</v>
      </c>
      <c r="E120" s="46"/>
      <c r="F120" s="46"/>
      <c r="G120" s="62" t="s">
        <v>701</v>
      </c>
      <c r="H120" s="71">
        <v>28.45</v>
      </c>
      <c r="I120" s="3"/>
      <c r="J120" s="3"/>
      <c r="K120" s="45">
        <v>13</v>
      </c>
      <c r="L120" s="71" t="str">
        <f>+IF(N120="oui",H120,"")</f>
        <v/>
      </c>
      <c r="M120" s="117">
        <v>34.200000000000003</v>
      </c>
      <c r="N120" s="3" t="s">
        <v>105</v>
      </c>
      <c r="O120" s="62" t="s">
        <v>106</v>
      </c>
      <c r="P120" s="14" t="s">
        <v>175</v>
      </c>
      <c r="Q120" s="69">
        <f>IF(D120="","",(YEAR(D120)))</f>
        <v>2015</v>
      </c>
      <c r="R120" s="68" t="str">
        <f>IF(D120="","",(TEXT(D120,"mmmm")))</f>
        <v>juillet</v>
      </c>
      <c r="S120" s="94" t="e">
        <f>+IF(#REF!&gt;0.05,IF(#REF!=5,($AE$2-F120)/1000,IF(#REF!=6,($AF$2-F120)/1000,IF(#REF!="FMA",($AG$2-F120)/1000,H120))),H120)</f>
        <v>#REF!</v>
      </c>
      <c r="T120" s="68" t="str">
        <f t="shared" si="2"/>
        <v>juillet</v>
      </c>
      <c r="U120" s="91">
        <f>IF(H120="",0,1)</f>
        <v>1</v>
      </c>
      <c r="V120" s="92" t="e">
        <f>IF(#REF!&gt;0,1,0)</f>
        <v>#REF!</v>
      </c>
      <c r="W120" s="92" t="e">
        <f>IF(#REF!&gt;0.02,1,0)</f>
        <v>#REF!</v>
      </c>
      <c r="X120" s="92">
        <f>+IF(H120="","",(M120*H120))</f>
        <v>972.99</v>
      </c>
      <c r="Y120" s="92" t="e">
        <f>+IF(G120="La Mounine",(VLOOKUP(Base!J120,#REF!,5,FALSE)),(IF(G120="Brignoles",VLOOKUP(J120,#REF!,3,FALSE),(IF(G120="FOS",VLOOKUP(J120,#REF!,4,FALSE))))))</f>
        <v>#REF!</v>
      </c>
      <c r="Z120" s="92" t="e">
        <f>+(IF(H120="","",(Y120*H120)))</f>
        <v>#REF!</v>
      </c>
      <c r="AA120" s="94" t="e">
        <f>IF(Y120="","",IF(A120="RW",VLOOKUP(Y120,#REF!,3,FALSE),VLOOKUP(Y120,#REF!,2,FALSE)))</f>
        <v>#REF!</v>
      </c>
      <c r="AB120" s="92" t="e">
        <f>+IF(A120="","",(IF(A120="RW",(IF(H120&gt;32,32*AA120,(IF(H120&lt;29,29*AA120,H120*AA120)))),(IF(H120&gt;30,30*AA120,(IF(H120&lt;24,24*AA120,H120*AA120)))))))</f>
        <v>#REF!</v>
      </c>
      <c r="AC120" s="92" t="e">
        <f>(IF(A120="","0",(IF(A120="RW",VLOOKUP(#REF!,#REF!,2,FALSE),VLOOKUP(Base!#REF!,#REF!,3,FALSE)))))*S120</f>
        <v>#REF!</v>
      </c>
      <c r="AD120"/>
      <c r="AE120"/>
      <c r="AF120"/>
      <c r="AG120"/>
    </row>
    <row r="121" spans="1:33" x14ac:dyDescent="0.25">
      <c r="A121" s="131" t="s">
        <v>830</v>
      </c>
      <c r="B121" s="131" t="s">
        <v>846</v>
      </c>
      <c r="C121" s="62" t="s">
        <v>12</v>
      </c>
      <c r="D121" s="18">
        <v>42206</v>
      </c>
      <c r="E121" s="46"/>
      <c r="F121" s="46"/>
      <c r="G121" s="62" t="s">
        <v>701</v>
      </c>
      <c r="H121" s="71">
        <v>20.6</v>
      </c>
      <c r="I121" s="3"/>
      <c r="J121" s="62"/>
      <c r="K121" s="45">
        <v>13</v>
      </c>
      <c r="L121" s="71" t="str">
        <f>+IF(N121="oui",H121,"")</f>
        <v/>
      </c>
      <c r="M121" s="117">
        <v>34.200000000000003</v>
      </c>
      <c r="N121" s="62" t="s">
        <v>105</v>
      </c>
      <c r="O121" s="62" t="s">
        <v>105</v>
      </c>
      <c r="P121" s="14" t="s">
        <v>168</v>
      </c>
      <c r="Q121" s="69">
        <f>IF(D121="","",(YEAR(D121)))</f>
        <v>2015</v>
      </c>
      <c r="R121" s="68" t="str">
        <f>IF(D121="","",(TEXT(D121,"mmmm")))</f>
        <v>juillet</v>
      </c>
      <c r="S121" s="94" t="e">
        <f>+IF(#REF!&gt;0.05,IF(#REF!=5,($AE$2-F121)/1000,IF(#REF!=6,($AF$2-F121)/1000,IF(#REF!="FMA",($AG$2-F121)/1000,H121))),H121)</f>
        <v>#REF!</v>
      </c>
      <c r="T121" s="68" t="str">
        <f t="shared" si="2"/>
        <v>juillet</v>
      </c>
      <c r="U121" s="91">
        <f>IF(H121="",0,1)</f>
        <v>1</v>
      </c>
      <c r="V121" s="92" t="e">
        <f>IF(#REF!&gt;0,1,0)</f>
        <v>#REF!</v>
      </c>
      <c r="W121" s="92" t="e">
        <f>IF(#REF!&gt;0.02,1,0)</f>
        <v>#REF!</v>
      </c>
      <c r="X121" s="92">
        <f>+IF(H121="","",(M121*H121))</f>
        <v>704.5200000000001</v>
      </c>
      <c r="Y121" s="92" t="e">
        <f>+IF(G121="La Mounine",(VLOOKUP(Base!J121,#REF!,5,FALSE)),(IF(G121="Brignoles",VLOOKUP(J121,#REF!,3,FALSE),(IF(G121="FOS",VLOOKUP(J121,#REF!,4,FALSE))))))</f>
        <v>#REF!</v>
      </c>
      <c r="Z121" s="92" t="e">
        <f>+(IF(H121="","",(Y121*H121)))</f>
        <v>#REF!</v>
      </c>
      <c r="AA121" s="94" t="e">
        <f>IF(Y121="","",IF(A121="RW",VLOOKUP(Y121,#REF!,3,FALSE),VLOOKUP(Y121,#REF!,2,FALSE)))</f>
        <v>#REF!</v>
      </c>
      <c r="AB121" s="92" t="e">
        <f>+IF(A121="","",(IF(A121="RW",(IF(H121&gt;32,32*AA121,(IF(H121&lt;29,29*AA121,H121*AA121)))),(IF(H121&gt;30,30*AA121,(IF(H121&lt;24,24*AA121,H121*AA121)))))))</f>
        <v>#REF!</v>
      </c>
      <c r="AC121" s="92" t="e">
        <f>(IF(A121="","0",(IF(A121="RW",VLOOKUP(#REF!,#REF!,2,FALSE),VLOOKUP(Base!#REF!,#REF!,3,FALSE)))))*S121</f>
        <v>#REF!</v>
      </c>
    </row>
    <row r="122" spans="1:33" x14ac:dyDescent="0.25">
      <c r="A122" s="131" t="s">
        <v>830</v>
      </c>
      <c r="B122" s="131" t="s">
        <v>846</v>
      </c>
      <c r="C122" s="3" t="s">
        <v>73</v>
      </c>
      <c r="D122" s="18">
        <v>42206</v>
      </c>
      <c r="E122" s="46"/>
      <c r="F122" s="46"/>
      <c r="G122" s="62" t="s">
        <v>701</v>
      </c>
      <c r="H122" s="71">
        <v>33.450000000000003</v>
      </c>
      <c r="I122" s="3"/>
      <c r="J122" s="3"/>
      <c r="K122" s="45">
        <v>13</v>
      </c>
      <c r="L122" s="71" t="str">
        <f>+IF(N122="oui",H122,"")</f>
        <v/>
      </c>
      <c r="M122" s="117">
        <v>42.9</v>
      </c>
      <c r="N122" s="3" t="s">
        <v>105</v>
      </c>
      <c r="O122" s="62" t="s">
        <v>105</v>
      </c>
      <c r="P122" s="14" t="s">
        <v>167</v>
      </c>
      <c r="Q122" s="69">
        <f>IF(D122="","",(YEAR(D122)))</f>
        <v>2015</v>
      </c>
      <c r="R122" s="68" t="str">
        <f>IF(D122="","",(TEXT(D122,"mmmm")))</f>
        <v>juillet</v>
      </c>
      <c r="S122" s="94" t="e">
        <f>+IF(#REF!&gt;0.05,IF(#REF!=5,($AE$2-F122)/1000,IF(#REF!=6,($AF$2-F122)/1000,IF(#REF!="FMA",($AG$2-F122)/1000,H122))),H122)</f>
        <v>#REF!</v>
      </c>
      <c r="T122" s="68" t="str">
        <f t="shared" si="2"/>
        <v>juillet</v>
      </c>
      <c r="U122" s="91">
        <f>IF(H122="",0,1)</f>
        <v>1</v>
      </c>
      <c r="V122" s="92" t="e">
        <f>IF(#REF!&gt;0,1,0)</f>
        <v>#REF!</v>
      </c>
      <c r="W122" s="92" t="e">
        <f>IF(#REF!&gt;0.02,1,0)</f>
        <v>#REF!</v>
      </c>
      <c r="X122" s="92">
        <f>+IF(H122="","",(M122*H122))</f>
        <v>1435.0050000000001</v>
      </c>
      <c r="Y122" s="92" t="e">
        <f>+IF(G122="La Mounine",(VLOOKUP(Base!J122,#REF!,5,FALSE)),(IF(G122="Brignoles",VLOOKUP(J122,#REF!,3,FALSE),(IF(G122="FOS",VLOOKUP(J122,#REF!,4,FALSE))))))</f>
        <v>#REF!</v>
      </c>
      <c r="Z122" s="92" t="e">
        <f>+(IF(H122="","",(Y122*H122)))</f>
        <v>#REF!</v>
      </c>
      <c r="AA122" s="94" t="e">
        <f>IF(Y122="","",IF(A122="RW",VLOOKUP(Y122,#REF!,3,FALSE),VLOOKUP(Y122,#REF!,2,FALSE)))</f>
        <v>#REF!</v>
      </c>
      <c r="AB122" s="92" t="e">
        <f>+IF(A122="","",(IF(A122="RW",(IF(H122&gt;32,32*AA122,(IF(H122&lt;29,29*AA122,H122*AA122)))),(IF(H122&gt;30,30*AA122,(IF(H122&lt;24,24*AA122,H122*AA122)))))))</f>
        <v>#REF!</v>
      </c>
      <c r="AC122" s="92" t="e">
        <f>(IF(A122="","0",(IF(A122="RW",VLOOKUP(#REF!,#REF!,2,FALSE),VLOOKUP(Base!#REF!,#REF!,3,FALSE)))))*S122</f>
        <v>#REF!</v>
      </c>
    </row>
    <row r="123" spans="1:33" x14ac:dyDescent="0.25">
      <c r="A123" s="131" t="s">
        <v>830</v>
      </c>
      <c r="B123" s="131" t="s">
        <v>846</v>
      </c>
      <c r="C123" s="3" t="s">
        <v>120</v>
      </c>
      <c r="D123" s="18">
        <v>42206</v>
      </c>
      <c r="E123" s="46"/>
      <c r="F123" s="46"/>
      <c r="G123" s="62" t="s">
        <v>701</v>
      </c>
      <c r="H123" s="71">
        <v>22.35</v>
      </c>
      <c r="I123" s="3"/>
      <c r="J123" s="3"/>
      <c r="K123" s="46">
        <v>34</v>
      </c>
      <c r="L123" s="71">
        <f>+IF(N123="oui",H123,"")</f>
        <v>22.35</v>
      </c>
      <c r="M123" s="118">
        <v>24.8</v>
      </c>
      <c r="N123" s="3" t="s">
        <v>106</v>
      </c>
      <c r="O123" s="62" t="s">
        <v>105</v>
      </c>
      <c r="P123" s="14" t="s">
        <v>175</v>
      </c>
      <c r="Q123" s="69">
        <f>IF(D123="","",(YEAR(D123)))</f>
        <v>2015</v>
      </c>
      <c r="R123" s="68" t="str">
        <f>IF(D123="","",(TEXT(D123,"mmmm")))</f>
        <v>juillet</v>
      </c>
      <c r="S123" s="94" t="e">
        <f>+IF(#REF!&gt;0.05,IF(#REF!=5,($AE$2-F123)/1000,IF(#REF!=6,($AF$2-F123)/1000,IF(#REF!="FMA",($AG$2-F123)/1000,H123))),H123)</f>
        <v>#REF!</v>
      </c>
      <c r="T123" s="68" t="str">
        <f t="shared" si="2"/>
        <v>juillet</v>
      </c>
      <c r="U123" s="91">
        <f>IF(H123="",0,1)</f>
        <v>1</v>
      </c>
      <c r="V123" s="92" t="e">
        <f>IF(#REF!&gt;0,1,0)</f>
        <v>#REF!</v>
      </c>
      <c r="W123" s="92" t="e">
        <f>IF(#REF!&gt;0.02,1,0)</f>
        <v>#REF!</v>
      </c>
      <c r="X123" s="92">
        <f>+IF(H123="","",(M123*H123))</f>
        <v>554.28000000000009</v>
      </c>
      <c r="Y123" s="92" t="e">
        <f>+IF(G123="La Mounine",(VLOOKUP(Base!J123,#REF!,5,FALSE)),(IF(G123="Brignoles",VLOOKUP(J123,#REF!,3,FALSE),(IF(G123="FOS",VLOOKUP(J123,#REF!,4,FALSE))))))</f>
        <v>#REF!</v>
      </c>
      <c r="Z123" s="92" t="e">
        <f>+(IF(H123="","",(Y123*H123)))</f>
        <v>#REF!</v>
      </c>
      <c r="AA123" s="94" t="e">
        <f>IF(Y123="","",IF(A123="RW",VLOOKUP(Y123,#REF!,3,FALSE),VLOOKUP(Y123,#REF!,2,FALSE)))</f>
        <v>#REF!</v>
      </c>
      <c r="AB123" s="92" t="e">
        <f>+IF(A123="","",(IF(A123="RW",(IF(H123&gt;32,32*AA123,(IF(H123&lt;29,29*AA123,H123*AA123)))),(IF(H123&gt;30,30*AA123,(IF(H123&lt;24,24*AA123,H123*AA123)))))))</f>
        <v>#REF!</v>
      </c>
      <c r="AC123" s="92" t="e">
        <f>(IF(A123="","0",(IF(A123="RW",VLOOKUP(#REF!,#REF!,2,FALSE),VLOOKUP(Base!#REF!,#REF!,3,FALSE)))))*S123</f>
        <v>#REF!</v>
      </c>
    </row>
    <row r="124" spans="1:33" x14ac:dyDescent="0.25">
      <c r="A124" s="131" t="s">
        <v>830</v>
      </c>
      <c r="B124" s="131" t="s">
        <v>846</v>
      </c>
      <c r="C124" s="11" t="s">
        <v>161</v>
      </c>
      <c r="D124" s="26">
        <v>42206</v>
      </c>
      <c r="E124" s="47"/>
      <c r="F124" s="47"/>
      <c r="G124" s="62" t="s">
        <v>701</v>
      </c>
      <c r="H124" s="71">
        <v>28.15</v>
      </c>
      <c r="I124" s="11"/>
      <c r="J124" s="11"/>
      <c r="K124" s="47">
        <v>81</v>
      </c>
      <c r="L124" s="71" t="str">
        <f>+IF(N124="oui",H124,"")</f>
        <v/>
      </c>
      <c r="M124" s="119">
        <v>32.299999999999997</v>
      </c>
      <c r="N124" s="11" t="s">
        <v>105</v>
      </c>
      <c r="O124" s="11" t="s">
        <v>106</v>
      </c>
      <c r="P124" s="27" t="s">
        <v>167</v>
      </c>
      <c r="Q124" s="69">
        <f>IF(D124="","",(YEAR(D124)))</f>
        <v>2015</v>
      </c>
      <c r="R124" s="68" t="str">
        <f>IF(D124="","",(TEXT(D124,"mmmm")))</f>
        <v>juillet</v>
      </c>
      <c r="S124" s="94" t="e">
        <f>+IF(#REF!&gt;0.05,IF(#REF!=5,($AE$2-F124)/1000,IF(#REF!=6,($AF$2-F124)/1000,IF(#REF!="FMA",($AG$2-F124)/1000,H124))),H124)</f>
        <v>#REF!</v>
      </c>
      <c r="T124" s="68" t="str">
        <f t="shared" si="2"/>
        <v>juillet</v>
      </c>
      <c r="U124" s="91">
        <f>IF(H124="",0,1)</f>
        <v>1</v>
      </c>
      <c r="V124" s="92" t="e">
        <f>IF(#REF!&gt;0,1,0)</f>
        <v>#REF!</v>
      </c>
      <c r="W124" s="92" t="e">
        <f>IF(#REF!&gt;0.02,1,0)</f>
        <v>#REF!</v>
      </c>
      <c r="X124" s="92">
        <f>+IF(H124="","",(M124*H124))</f>
        <v>909.24499999999989</v>
      </c>
      <c r="Y124" s="92" t="e">
        <f>+IF(G124="La Mounine",(VLOOKUP(Base!J124,#REF!,5,FALSE)),(IF(G124="Brignoles",VLOOKUP(J124,#REF!,3,FALSE),(IF(G124="FOS",VLOOKUP(J124,#REF!,4,FALSE))))))</f>
        <v>#REF!</v>
      </c>
      <c r="Z124" s="92" t="e">
        <f>+(IF(H124="","",(Y124*H124)))</f>
        <v>#REF!</v>
      </c>
      <c r="AA124" s="94" t="e">
        <f>IF(Y124="","",IF(A124="RW",VLOOKUP(Y124,#REF!,3,FALSE),VLOOKUP(Y124,#REF!,2,FALSE)))</f>
        <v>#REF!</v>
      </c>
      <c r="AB124" s="92" t="e">
        <f>+IF(A124="","",(IF(A124="RW",(IF(H124&gt;32,32*AA124,(IF(H124&lt;29,29*AA124,H124*AA124)))),(IF(H124&gt;30,30*AA124,(IF(H124&lt;24,24*AA124,H124*AA124)))))))</f>
        <v>#REF!</v>
      </c>
      <c r="AC124" s="92" t="e">
        <f>(IF(A124="","0",(IF(A124="RW",VLOOKUP(#REF!,#REF!,2,FALSE),VLOOKUP(Base!#REF!,#REF!,3,FALSE)))))*S124</f>
        <v>#REF!</v>
      </c>
    </row>
    <row r="125" spans="1:33" x14ac:dyDescent="0.25">
      <c r="A125" s="131" t="s">
        <v>830</v>
      </c>
      <c r="B125" s="131" t="s">
        <v>846</v>
      </c>
      <c r="C125" s="11" t="s">
        <v>161</v>
      </c>
      <c r="D125" s="26">
        <v>42206</v>
      </c>
      <c r="E125" s="47"/>
      <c r="F125" s="47"/>
      <c r="G125" s="62" t="s">
        <v>701</v>
      </c>
      <c r="H125" s="71">
        <v>29.15</v>
      </c>
      <c r="I125" s="11"/>
      <c r="J125" s="11"/>
      <c r="K125" s="47">
        <v>81</v>
      </c>
      <c r="L125" s="71" t="str">
        <f>+IF(N125="oui",H125,"")</f>
        <v/>
      </c>
      <c r="M125" s="119">
        <v>32.299999999999997</v>
      </c>
      <c r="N125" s="11" t="s">
        <v>105</v>
      </c>
      <c r="O125" s="11" t="s">
        <v>106</v>
      </c>
      <c r="P125" s="27" t="s">
        <v>176</v>
      </c>
      <c r="Q125" s="69">
        <f>IF(D125="","",(YEAR(D125)))</f>
        <v>2015</v>
      </c>
      <c r="R125" s="68" t="str">
        <f>IF(D125="","",(TEXT(D125,"mmmm")))</f>
        <v>juillet</v>
      </c>
      <c r="S125" s="94" t="e">
        <f>+IF(#REF!&gt;0.05,IF(#REF!=5,($AE$2-F125)/1000,IF(#REF!=6,($AF$2-F125)/1000,IF(#REF!="FMA",($AG$2-F125)/1000,H125))),H125)</f>
        <v>#REF!</v>
      </c>
      <c r="T125" s="68" t="str">
        <f t="shared" si="2"/>
        <v>juillet</v>
      </c>
      <c r="U125" s="91">
        <f>IF(H125="",0,1)</f>
        <v>1</v>
      </c>
      <c r="V125" s="92" t="e">
        <f>IF(#REF!&gt;0,1,0)</f>
        <v>#REF!</v>
      </c>
      <c r="W125" s="92" t="e">
        <f>IF(#REF!&gt;0.02,1,0)</f>
        <v>#REF!</v>
      </c>
      <c r="X125" s="92">
        <f>+IF(H125="","",(M125*H125))</f>
        <v>941.54499999999985</v>
      </c>
      <c r="Y125" s="92" t="e">
        <f>+IF(G125="La Mounine",(VLOOKUP(Base!J125,#REF!,5,FALSE)),(IF(G125="Brignoles",VLOOKUP(J125,#REF!,3,FALSE),(IF(G125="FOS",VLOOKUP(J125,#REF!,4,FALSE))))))</f>
        <v>#REF!</v>
      </c>
      <c r="Z125" s="92" t="e">
        <f>+(IF(H125="","",(Y125*H125)))</f>
        <v>#REF!</v>
      </c>
      <c r="AA125" s="94" t="e">
        <f>IF(Y125="","",IF(A125="RW",VLOOKUP(Y125,#REF!,3,FALSE),VLOOKUP(Y125,#REF!,2,FALSE)))</f>
        <v>#REF!</v>
      </c>
      <c r="AB125" s="92" t="e">
        <f>+IF(A125="","",(IF(A125="RW",(IF(H125&gt;32,32*AA125,(IF(H125&lt;29,29*AA125,H125*AA125)))),(IF(H125&gt;30,30*AA125,(IF(H125&lt;24,24*AA125,H125*AA125)))))))</f>
        <v>#REF!</v>
      </c>
      <c r="AC125" s="92" t="e">
        <f>(IF(A125="","0",(IF(A125="RW",VLOOKUP(#REF!,#REF!,2,FALSE),VLOOKUP(Base!#REF!,#REF!,3,FALSE)))))*S125</f>
        <v>#REF!</v>
      </c>
    </row>
    <row r="126" spans="1:33" s="28" customFormat="1" x14ac:dyDescent="0.25">
      <c r="A126" s="131" t="s">
        <v>830</v>
      </c>
      <c r="B126" s="131" t="s">
        <v>846</v>
      </c>
      <c r="C126" s="3" t="s">
        <v>46</v>
      </c>
      <c r="D126" s="18">
        <v>42206</v>
      </c>
      <c r="E126" s="46"/>
      <c r="F126" s="46"/>
      <c r="G126" s="62" t="s">
        <v>701</v>
      </c>
      <c r="H126" s="71">
        <v>34.450000000000003</v>
      </c>
      <c r="I126" s="3"/>
      <c r="J126" s="3"/>
      <c r="K126" s="46">
        <v>83</v>
      </c>
      <c r="L126" s="71">
        <f>+IF(N126="oui",H126,"")</f>
        <v>34.450000000000003</v>
      </c>
      <c r="M126" s="118">
        <v>41.8</v>
      </c>
      <c r="N126" s="3" t="s">
        <v>106</v>
      </c>
      <c r="O126" s="62" t="s">
        <v>105</v>
      </c>
      <c r="P126" s="14" t="s">
        <v>173</v>
      </c>
      <c r="Q126" s="69">
        <f>IF(D126="","",(YEAR(D126)))</f>
        <v>2015</v>
      </c>
      <c r="R126" s="68" t="str">
        <f>IF(D126="","",(TEXT(D126,"mmmm")))</f>
        <v>juillet</v>
      </c>
      <c r="S126" s="94" t="e">
        <f>+IF(#REF!&gt;0.05,IF(#REF!=5,($AE$2-F126)/1000,IF(#REF!=6,($AF$2-F126)/1000,IF(#REF!="FMA",($AG$2-F126)/1000,H126))),H126)</f>
        <v>#REF!</v>
      </c>
      <c r="T126" s="68" t="str">
        <f t="shared" si="2"/>
        <v>juillet</v>
      </c>
      <c r="U126" s="91">
        <f>IF(H126="",0,1)</f>
        <v>1</v>
      </c>
      <c r="V126" s="92" t="e">
        <f>IF(#REF!&gt;0,1,0)</f>
        <v>#REF!</v>
      </c>
      <c r="W126" s="92" t="e">
        <f>IF(#REF!&gt;0.02,1,0)</f>
        <v>#REF!</v>
      </c>
      <c r="X126" s="92">
        <f>+IF(H126="","",(M126*H126))</f>
        <v>1440.01</v>
      </c>
      <c r="Y126" s="92" t="e">
        <f>+IF(G126="La Mounine",(VLOOKUP(Base!J126,#REF!,5,FALSE)),(IF(G126="Brignoles",VLOOKUP(J126,#REF!,3,FALSE),(IF(G126="FOS",VLOOKUP(J126,#REF!,4,FALSE))))))</f>
        <v>#REF!</v>
      </c>
      <c r="Z126" s="92" t="e">
        <f>+(IF(H126="","",(Y126*H126)))</f>
        <v>#REF!</v>
      </c>
      <c r="AA126" s="94" t="e">
        <f>IF(Y126="","",IF(A126="RW",VLOOKUP(Y126,#REF!,3,FALSE),VLOOKUP(Y126,#REF!,2,FALSE)))</f>
        <v>#REF!</v>
      </c>
      <c r="AB126" s="92" t="e">
        <f>+IF(A126="","",(IF(A126="RW",(IF(H126&gt;32,32*AA126,(IF(H126&lt;29,29*AA126,H126*AA126)))),(IF(H126&gt;30,30*AA126,(IF(H126&lt;24,24*AA126,H126*AA126)))))))</f>
        <v>#REF!</v>
      </c>
      <c r="AC126" s="92" t="e">
        <f>(IF(A126="","0",(IF(A126="RW",VLOOKUP(#REF!,#REF!,2,FALSE),VLOOKUP(Base!#REF!,#REF!,3,FALSE)))))*S126</f>
        <v>#REF!</v>
      </c>
      <c r="AD126"/>
      <c r="AE126"/>
      <c r="AF126"/>
      <c r="AG126"/>
    </row>
    <row r="127" spans="1:33" x14ac:dyDescent="0.25">
      <c r="A127" s="131" t="s">
        <v>830</v>
      </c>
      <c r="B127" s="131" t="s">
        <v>846</v>
      </c>
      <c r="C127" s="3" t="s">
        <v>46</v>
      </c>
      <c r="D127" s="18">
        <v>42206</v>
      </c>
      <c r="E127" s="46"/>
      <c r="F127" s="46"/>
      <c r="G127" s="62" t="s">
        <v>701</v>
      </c>
      <c r="H127" s="71">
        <v>32.6</v>
      </c>
      <c r="I127" s="3"/>
      <c r="J127" s="3"/>
      <c r="K127" s="46">
        <v>83</v>
      </c>
      <c r="L127" s="71">
        <f>+IF(N127="oui",H127,"")</f>
        <v>32.6</v>
      </c>
      <c r="M127" s="118">
        <v>41.8</v>
      </c>
      <c r="N127" s="3" t="s">
        <v>106</v>
      </c>
      <c r="O127" s="62" t="s">
        <v>105</v>
      </c>
      <c r="P127" s="14" t="s">
        <v>171</v>
      </c>
      <c r="Q127" s="69">
        <f>IF(D127="","",(YEAR(D127)))</f>
        <v>2015</v>
      </c>
      <c r="R127" s="68" t="str">
        <f>IF(D127="","",(TEXT(D127,"mmmm")))</f>
        <v>juillet</v>
      </c>
      <c r="S127" s="94" t="e">
        <f>+IF(#REF!&gt;0.05,IF(#REF!=5,($AE$2-F127)/1000,IF(#REF!=6,($AF$2-F127)/1000,IF(#REF!="FMA",($AG$2-F127)/1000,H127))),H127)</f>
        <v>#REF!</v>
      </c>
      <c r="T127" s="68" t="str">
        <f t="shared" si="2"/>
        <v>juillet</v>
      </c>
      <c r="U127" s="91">
        <f>IF(H127="",0,1)</f>
        <v>1</v>
      </c>
      <c r="V127" s="92" t="e">
        <f>IF(#REF!&gt;0,1,0)</f>
        <v>#REF!</v>
      </c>
      <c r="W127" s="92" t="e">
        <f>IF(#REF!&gt;0.02,1,0)</f>
        <v>#REF!</v>
      </c>
      <c r="X127" s="92">
        <f>+IF(H127="","",(M127*H127))</f>
        <v>1362.68</v>
      </c>
      <c r="Y127" s="92" t="e">
        <f>+IF(G127="La Mounine",(VLOOKUP(Base!J127,#REF!,5,FALSE)),(IF(G127="Brignoles",VLOOKUP(J127,#REF!,3,FALSE),(IF(G127="FOS",VLOOKUP(J127,#REF!,4,FALSE))))))</f>
        <v>#REF!</v>
      </c>
      <c r="Z127" s="92" t="e">
        <f>+(IF(H127="","",(Y127*H127)))</f>
        <v>#REF!</v>
      </c>
      <c r="AA127" s="94" t="e">
        <f>IF(Y127="","",IF(A127="RW",VLOOKUP(Y127,#REF!,3,FALSE),VLOOKUP(Y127,#REF!,2,FALSE)))</f>
        <v>#REF!</v>
      </c>
      <c r="AB127" s="92" t="e">
        <f>+IF(A127="","",(IF(A127="RW",(IF(H127&gt;32,32*AA127,(IF(H127&lt;29,29*AA127,H127*AA127)))),(IF(H127&gt;30,30*AA127,(IF(H127&lt;24,24*AA127,H127*AA127)))))))</f>
        <v>#REF!</v>
      </c>
      <c r="AC127" s="92" t="e">
        <f>(IF(A127="","0",(IF(A127="RW",VLOOKUP(#REF!,#REF!,2,FALSE),VLOOKUP(Base!#REF!,#REF!,3,FALSE)))))*S127</f>
        <v>#REF!</v>
      </c>
    </row>
    <row r="128" spans="1:33" s="28" customFormat="1" x14ac:dyDescent="0.25">
      <c r="A128" s="131" t="s">
        <v>830</v>
      </c>
      <c r="B128" s="131" t="s">
        <v>846</v>
      </c>
      <c r="C128" s="3" t="s">
        <v>73</v>
      </c>
      <c r="D128" s="18">
        <v>42206</v>
      </c>
      <c r="E128" s="46"/>
      <c r="F128" s="46"/>
      <c r="G128" s="62" t="s">
        <v>701</v>
      </c>
      <c r="H128" s="71">
        <v>33.85</v>
      </c>
      <c r="I128" s="3"/>
      <c r="J128" s="3"/>
      <c r="K128" s="46">
        <v>83</v>
      </c>
      <c r="L128" s="71" t="str">
        <f>+IF(N128="oui",H128,"")</f>
        <v/>
      </c>
      <c r="M128" s="118">
        <v>44.2</v>
      </c>
      <c r="N128" s="3" t="s">
        <v>105</v>
      </c>
      <c r="O128" s="62" t="s">
        <v>105</v>
      </c>
      <c r="P128" s="14" t="s">
        <v>175</v>
      </c>
      <c r="Q128" s="69">
        <f>IF(D128="","",(YEAR(D128)))</f>
        <v>2015</v>
      </c>
      <c r="R128" s="68" t="str">
        <f>IF(D128="","",(TEXT(D128,"mmmm")))</f>
        <v>juillet</v>
      </c>
      <c r="S128" s="94" t="e">
        <f>+IF(#REF!&gt;0.05,IF(#REF!=5,($AE$2-F128)/1000,IF(#REF!=6,($AF$2-F128)/1000,IF(#REF!="FMA",($AG$2-F128)/1000,H128))),H128)</f>
        <v>#REF!</v>
      </c>
      <c r="T128" s="68" t="str">
        <f t="shared" si="2"/>
        <v>juillet</v>
      </c>
      <c r="U128" s="91">
        <f>IF(H128="",0,1)</f>
        <v>1</v>
      </c>
      <c r="V128" s="92" t="e">
        <f>IF(#REF!&gt;0,1,0)</f>
        <v>#REF!</v>
      </c>
      <c r="W128" s="92" t="e">
        <f>IF(#REF!&gt;0.02,1,0)</f>
        <v>#REF!</v>
      </c>
      <c r="X128" s="92">
        <f>+IF(H128="","",(M128*H128))</f>
        <v>1496.17</v>
      </c>
      <c r="Y128" s="92" t="e">
        <f>+IF(G128="La Mounine",(VLOOKUP(Base!J128,#REF!,5,FALSE)),(IF(G128="Brignoles",VLOOKUP(J128,#REF!,3,FALSE),(IF(G128="FOS",VLOOKUP(J128,#REF!,4,FALSE))))))</f>
        <v>#REF!</v>
      </c>
      <c r="Z128" s="92" t="e">
        <f>+(IF(H128="","",(Y128*H128)))</f>
        <v>#REF!</v>
      </c>
      <c r="AA128" s="94" t="e">
        <f>IF(Y128="","",IF(A128="RW",VLOOKUP(Y128,#REF!,3,FALSE),VLOOKUP(Y128,#REF!,2,FALSE)))</f>
        <v>#REF!</v>
      </c>
      <c r="AB128" s="92" t="e">
        <f>+IF(A128="","",(IF(A128="RW",(IF(H128&gt;32,32*AA128,(IF(H128&lt;29,29*AA128,H128*AA128)))),(IF(H128&gt;30,30*AA128,(IF(H128&lt;24,24*AA128,H128*AA128)))))))</f>
        <v>#REF!</v>
      </c>
      <c r="AC128" s="92" t="e">
        <f>(IF(A128="","0",(IF(A128="RW",VLOOKUP(#REF!,#REF!,2,FALSE),VLOOKUP(Base!#REF!,#REF!,3,FALSE)))))*S128</f>
        <v>#REF!</v>
      </c>
      <c r="AD128"/>
      <c r="AE128"/>
      <c r="AF128"/>
      <c r="AG128"/>
    </row>
    <row r="129" spans="1:33" s="28" customFormat="1" x14ac:dyDescent="0.25">
      <c r="A129" s="131" t="s">
        <v>830</v>
      </c>
      <c r="B129" s="131" t="s">
        <v>846</v>
      </c>
      <c r="C129" s="11" t="s">
        <v>198</v>
      </c>
      <c r="D129" s="26">
        <v>42207</v>
      </c>
      <c r="E129" s="47"/>
      <c r="F129" s="47"/>
      <c r="G129" s="62" t="s">
        <v>701</v>
      </c>
      <c r="H129" s="71">
        <v>27.6</v>
      </c>
      <c r="I129" s="26"/>
      <c r="J129" s="11"/>
      <c r="K129" s="47">
        <v>4</v>
      </c>
      <c r="L129" s="71" t="str">
        <f>+IF(N129="oui",H129,"")</f>
        <v/>
      </c>
      <c r="M129" s="119">
        <v>44.2</v>
      </c>
      <c r="N129" s="16" t="s">
        <v>105</v>
      </c>
      <c r="O129" s="11" t="s">
        <v>105</v>
      </c>
      <c r="P129" s="27" t="s">
        <v>176</v>
      </c>
      <c r="Q129" s="69">
        <f>IF(D129="","",(YEAR(D129)))</f>
        <v>2015</v>
      </c>
      <c r="R129" s="68" t="str">
        <f>IF(D129="","",(TEXT(D129,"mmmm")))</f>
        <v>juillet</v>
      </c>
      <c r="S129" s="94" t="e">
        <f>+IF(#REF!&gt;0.05,IF(#REF!=5,($AE$2-F129)/1000,IF(#REF!=6,($AF$2-F129)/1000,IF(#REF!="FMA",($AG$2-F129)/1000,H129))),H129)</f>
        <v>#REF!</v>
      </c>
      <c r="T129" s="68" t="str">
        <f t="shared" si="2"/>
        <v>juillet</v>
      </c>
      <c r="U129" s="91">
        <f>IF(H129="",0,1)</f>
        <v>1</v>
      </c>
      <c r="V129" s="92" t="e">
        <f>IF(#REF!&gt;0,1,0)</f>
        <v>#REF!</v>
      </c>
      <c r="W129" s="92" t="e">
        <f>IF(#REF!&gt;0.02,1,0)</f>
        <v>#REF!</v>
      </c>
      <c r="X129" s="92">
        <f>+IF(H129="","",(M129*H129))</f>
        <v>1219.92</v>
      </c>
      <c r="Y129" s="92" t="e">
        <f>+IF(G129="La Mounine",(VLOOKUP(Base!J129,#REF!,5,FALSE)),(IF(G129="Brignoles",VLOOKUP(J129,#REF!,3,FALSE),(IF(G129="FOS",VLOOKUP(J129,#REF!,4,FALSE))))))</f>
        <v>#REF!</v>
      </c>
      <c r="Z129" s="92" t="e">
        <f>+(IF(H129="","",(Y129*H129)))</f>
        <v>#REF!</v>
      </c>
      <c r="AA129" s="94" t="e">
        <f>IF(Y129="","",IF(A129="RW",VLOOKUP(Y129,#REF!,3,FALSE),VLOOKUP(Y129,#REF!,2,FALSE)))</f>
        <v>#REF!</v>
      </c>
      <c r="AB129" s="92" t="e">
        <f>+IF(A129="","",(IF(A129="RW",(IF(H129&gt;32,32*AA129,(IF(H129&lt;29,29*AA129,H129*AA129)))),(IF(H129&gt;30,30*AA129,(IF(H129&lt;24,24*AA129,H129*AA129)))))))</f>
        <v>#REF!</v>
      </c>
      <c r="AC129" s="92" t="e">
        <f>(IF(A129="","0",(IF(A129="RW",VLOOKUP(#REF!,#REF!,2,FALSE),VLOOKUP(Base!#REF!,#REF!,3,FALSE)))))*S129</f>
        <v>#REF!</v>
      </c>
      <c r="AD129"/>
      <c r="AE129"/>
      <c r="AF129"/>
      <c r="AG129"/>
    </row>
    <row r="130" spans="1:33" s="28" customFormat="1" x14ac:dyDescent="0.25">
      <c r="A130" s="131" t="s">
        <v>830</v>
      </c>
      <c r="B130" s="131" t="s">
        <v>846</v>
      </c>
      <c r="C130" s="62" t="s">
        <v>12</v>
      </c>
      <c r="D130" s="26">
        <v>42207</v>
      </c>
      <c r="E130" s="47"/>
      <c r="F130" s="47"/>
      <c r="G130" s="62" t="s">
        <v>701</v>
      </c>
      <c r="H130" s="71">
        <v>29.05</v>
      </c>
      <c r="I130" s="11"/>
      <c r="J130" s="11"/>
      <c r="K130" s="47">
        <v>4</v>
      </c>
      <c r="L130" s="71" t="str">
        <f>+IF(N130="oui",H130,"")</f>
        <v/>
      </c>
      <c r="M130" s="118">
        <v>42.3</v>
      </c>
      <c r="N130" s="35" t="s">
        <v>105</v>
      </c>
      <c r="O130" s="11" t="s">
        <v>105</v>
      </c>
      <c r="P130" s="27" t="s">
        <v>167</v>
      </c>
      <c r="Q130" s="69">
        <f>IF(D130="","",(YEAR(D130)))</f>
        <v>2015</v>
      </c>
      <c r="R130" s="68" t="str">
        <f>IF(D130="","",(TEXT(D130,"mmmm")))</f>
        <v>juillet</v>
      </c>
      <c r="S130" s="94" t="e">
        <f>+IF(#REF!&gt;0.05,IF(#REF!=5,($AE$2-F130)/1000,IF(#REF!=6,($AF$2-F130)/1000,IF(#REF!="FMA",($AG$2-F130)/1000,H130))),H130)</f>
        <v>#REF!</v>
      </c>
      <c r="T130" s="68" t="str">
        <f t="shared" si="2"/>
        <v>juillet</v>
      </c>
      <c r="U130" s="91">
        <f>IF(H130="",0,1)</f>
        <v>1</v>
      </c>
      <c r="V130" s="92" t="e">
        <f>IF(#REF!&gt;0,1,0)</f>
        <v>#REF!</v>
      </c>
      <c r="W130" s="92" t="e">
        <f>IF(#REF!&gt;0.02,1,0)</f>
        <v>#REF!</v>
      </c>
      <c r="X130" s="92">
        <f>+IF(H130="","",(M130*H130))</f>
        <v>1228.8150000000001</v>
      </c>
      <c r="Y130" s="92" t="e">
        <f>+IF(G130="La Mounine",(VLOOKUP(Base!J130,#REF!,5,FALSE)),(IF(G130="Brignoles",VLOOKUP(J130,#REF!,3,FALSE),(IF(G130="FOS",VLOOKUP(J130,#REF!,4,FALSE))))))</f>
        <v>#REF!</v>
      </c>
      <c r="Z130" s="92" t="e">
        <f>+(IF(H130="","",(Y130*H130)))</f>
        <v>#REF!</v>
      </c>
      <c r="AA130" s="94" t="e">
        <f>IF(Y130="","",IF(A130="RW",VLOOKUP(Y130,#REF!,3,FALSE),VLOOKUP(Y130,#REF!,2,FALSE)))</f>
        <v>#REF!</v>
      </c>
      <c r="AB130" s="92" t="e">
        <f>+IF(A130="","",(IF(A130="RW",(IF(H130&gt;32,32*AA130,(IF(H130&lt;29,29*AA130,H130*AA130)))),(IF(H130&gt;30,30*AA130,(IF(H130&lt;24,24*AA130,H130*AA130)))))))</f>
        <v>#REF!</v>
      </c>
      <c r="AC130" s="92" t="e">
        <f>(IF(A130="","0",(IF(A130="RW",VLOOKUP(#REF!,#REF!,2,FALSE),VLOOKUP(Base!#REF!,#REF!,3,FALSE)))))*S130</f>
        <v>#REF!</v>
      </c>
      <c r="AD130"/>
      <c r="AE130"/>
      <c r="AF130"/>
      <c r="AG130"/>
    </row>
    <row r="131" spans="1:33" s="28" customFormat="1" x14ac:dyDescent="0.25">
      <c r="A131" s="131" t="s">
        <v>830</v>
      </c>
      <c r="B131" s="131" t="s">
        <v>846</v>
      </c>
      <c r="C131" s="62" t="s">
        <v>12</v>
      </c>
      <c r="D131" s="26">
        <v>42207</v>
      </c>
      <c r="E131" s="47"/>
      <c r="F131" s="47"/>
      <c r="G131" s="62" t="s">
        <v>701</v>
      </c>
      <c r="H131" s="71">
        <v>30.6</v>
      </c>
      <c r="I131" s="11"/>
      <c r="J131" s="11"/>
      <c r="K131" s="47">
        <v>4</v>
      </c>
      <c r="L131" s="71" t="str">
        <f>+IF(N131="oui",H131,"")</f>
        <v/>
      </c>
      <c r="M131" s="118">
        <v>42.3</v>
      </c>
      <c r="N131" s="35" t="s">
        <v>105</v>
      </c>
      <c r="O131" s="11" t="s">
        <v>106</v>
      </c>
      <c r="P131" s="27" t="s">
        <v>167</v>
      </c>
      <c r="Q131" s="69">
        <f>IF(D131="","",(YEAR(D131)))</f>
        <v>2015</v>
      </c>
      <c r="R131" s="68" t="str">
        <f>IF(D131="","",(TEXT(D131,"mmmm")))</f>
        <v>juillet</v>
      </c>
      <c r="S131" s="94" t="e">
        <f>+IF(#REF!&gt;0.05,IF(#REF!=5,($AE$2-F131)/1000,IF(#REF!=6,($AF$2-F131)/1000,IF(#REF!="FMA",($AG$2-F131)/1000,H131))),H131)</f>
        <v>#REF!</v>
      </c>
      <c r="T131" s="68" t="str">
        <f t="shared" ref="T131:T194" si="3">R131</f>
        <v>juillet</v>
      </c>
      <c r="U131" s="91">
        <f>IF(H131="",0,1)</f>
        <v>1</v>
      </c>
      <c r="V131" s="92" t="e">
        <f>IF(#REF!&gt;0,1,0)</f>
        <v>#REF!</v>
      </c>
      <c r="W131" s="92" t="e">
        <f>IF(#REF!&gt;0.02,1,0)</f>
        <v>#REF!</v>
      </c>
      <c r="X131" s="92">
        <f>+IF(H131="","",(M131*H131))</f>
        <v>1294.3799999999999</v>
      </c>
      <c r="Y131" s="92" t="e">
        <f>+IF(G131="La Mounine",(VLOOKUP(Base!J131,#REF!,5,FALSE)),(IF(G131="Brignoles",VLOOKUP(J131,#REF!,3,FALSE),(IF(G131="FOS",VLOOKUP(J131,#REF!,4,FALSE))))))</f>
        <v>#REF!</v>
      </c>
      <c r="Z131" s="92" t="e">
        <f>+(IF(H131="","",(Y131*H131)))</f>
        <v>#REF!</v>
      </c>
      <c r="AA131" s="94" t="e">
        <f>IF(Y131="","",IF(A131="RW",VLOOKUP(Y131,#REF!,3,FALSE),VLOOKUP(Y131,#REF!,2,FALSE)))</f>
        <v>#REF!</v>
      </c>
      <c r="AB131" s="92" t="e">
        <f>+IF(A131="","",(IF(A131="RW",(IF(H131&gt;32,32*AA131,(IF(H131&lt;29,29*AA131,H131*AA131)))),(IF(H131&gt;30,30*AA131,(IF(H131&lt;24,24*AA131,H131*AA131)))))))</f>
        <v>#REF!</v>
      </c>
      <c r="AC131" s="92" t="e">
        <f>(IF(A131="","0",(IF(A131="RW",VLOOKUP(#REF!,#REF!,2,FALSE),VLOOKUP(Base!#REF!,#REF!,3,FALSE)))))*S131</f>
        <v>#REF!</v>
      </c>
      <c r="AD131"/>
      <c r="AE131"/>
      <c r="AF131"/>
      <c r="AG131"/>
    </row>
    <row r="132" spans="1:33" s="36" customFormat="1" x14ac:dyDescent="0.25">
      <c r="A132" s="131" t="s">
        <v>830</v>
      </c>
      <c r="B132" s="131" t="s">
        <v>846</v>
      </c>
      <c r="C132" s="11" t="s">
        <v>198</v>
      </c>
      <c r="D132" s="26">
        <v>42207</v>
      </c>
      <c r="E132" s="47"/>
      <c r="F132" s="47"/>
      <c r="G132" s="62" t="s">
        <v>701</v>
      </c>
      <c r="H132" s="71">
        <v>21</v>
      </c>
      <c r="I132" s="11"/>
      <c r="J132" s="11"/>
      <c r="K132" s="45">
        <v>13</v>
      </c>
      <c r="L132" s="71" t="str">
        <f>+IF(N132="oui",H132,"")</f>
        <v/>
      </c>
      <c r="M132" s="117">
        <v>30.1</v>
      </c>
      <c r="N132" s="16" t="s">
        <v>105</v>
      </c>
      <c r="O132" s="11" t="s">
        <v>105</v>
      </c>
      <c r="P132" s="27" t="s">
        <v>176</v>
      </c>
      <c r="Q132" s="69">
        <f>IF(D132="","",(YEAR(D132)))</f>
        <v>2015</v>
      </c>
      <c r="R132" s="68" t="str">
        <f>IF(D132="","",(TEXT(D132,"mmmm")))</f>
        <v>juillet</v>
      </c>
      <c r="S132" s="94" t="e">
        <f>+IF(#REF!&gt;0.05,IF(#REF!=5,($AE$2-F132)/1000,IF(#REF!=6,($AF$2-F132)/1000,IF(#REF!="FMA",($AG$2-F132)/1000,H132))),H132)</f>
        <v>#REF!</v>
      </c>
      <c r="T132" s="68" t="str">
        <f t="shared" si="3"/>
        <v>juillet</v>
      </c>
      <c r="U132" s="91">
        <f>IF(H132="",0,1)</f>
        <v>1</v>
      </c>
      <c r="V132" s="92" t="e">
        <f>IF(#REF!&gt;0,1,0)</f>
        <v>#REF!</v>
      </c>
      <c r="W132" s="92" t="e">
        <f>IF(#REF!&gt;0.02,1,0)</f>
        <v>#REF!</v>
      </c>
      <c r="X132" s="92">
        <f>+IF(H132="","",(M132*H132))</f>
        <v>632.1</v>
      </c>
      <c r="Y132" s="92" t="e">
        <f>+IF(G132="La Mounine",(VLOOKUP(Base!J132,#REF!,5,FALSE)),(IF(G132="Brignoles",VLOOKUP(J132,#REF!,3,FALSE),(IF(G132="FOS",VLOOKUP(J132,#REF!,4,FALSE))))))</f>
        <v>#REF!</v>
      </c>
      <c r="Z132" s="92" t="e">
        <f>+(IF(H132="","",(Y132*H132)))</f>
        <v>#REF!</v>
      </c>
      <c r="AA132" s="94" t="e">
        <f>IF(Y132="","",IF(A132="RW",VLOOKUP(Y132,#REF!,3,FALSE),VLOOKUP(Y132,#REF!,2,FALSE)))</f>
        <v>#REF!</v>
      </c>
      <c r="AB132" s="92" t="e">
        <f>+IF(A132="","",(IF(A132="RW",(IF(H132&gt;32,32*AA132,(IF(H132&lt;29,29*AA132,H132*AA132)))),(IF(H132&gt;30,30*AA132,(IF(H132&lt;24,24*AA132,H132*AA132)))))))</f>
        <v>#REF!</v>
      </c>
      <c r="AC132" s="92" t="e">
        <f>(IF(A132="","0",(IF(A132="RW",VLOOKUP(#REF!,#REF!,2,FALSE),VLOOKUP(Base!#REF!,#REF!,3,FALSE)))))*S132</f>
        <v>#REF!</v>
      </c>
      <c r="AD132" s="34"/>
      <c r="AE132" s="34"/>
      <c r="AF132" s="34"/>
      <c r="AG132" s="34"/>
    </row>
    <row r="133" spans="1:33" s="28" customFormat="1" x14ac:dyDescent="0.25">
      <c r="A133" s="131" t="s">
        <v>830</v>
      </c>
      <c r="B133" s="131" t="s">
        <v>846</v>
      </c>
      <c r="C133" s="3" t="s">
        <v>198</v>
      </c>
      <c r="D133" s="18">
        <v>42207</v>
      </c>
      <c r="E133" s="46"/>
      <c r="F133" s="46"/>
      <c r="G133" s="62" t="s">
        <v>701</v>
      </c>
      <c r="H133" s="71">
        <v>30.05</v>
      </c>
      <c r="I133" s="3"/>
      <c r="J133" s="3"/>
      <c r="K133" s="45">
        <v>13</v>
      </c>
      <c r="L133" s="71" t="str">
        <f>+IF(N133="oui",H133,"")</f>
        <v/>
      </c>
      <c r="M133" s="117">
        <v>30.1</v>
      </c>
      <c r="N133" s="5" t="s">
        <v>105</v>
      </c>
      <c r="O133" s="62" t="s">
        <v>105</v>
      </c>
      <c r="P133" s="14" t="s">
        <v>174</v>
      </c>
      <c r="Q133" s="69">
        <f>IF(D133="","",(YEAR(D133)))</f>
        <v>2015</v>
      </c>
      <c r="R133" s="68" t="str">
        <f>IF(D133="","",(TEXT(D133,"mmmm")))</f>
        <v>juillet</v>
      </c>
      <c r="S133" s="94" t="e">
        <f>+IF(#REF!&gt;0.05,IF(#REF!=5,($AE$2-F133)/1000,IF(#REF!=6,($AF$2-F133)/1000,IF(#REF!="FMA",($AG$2-F133)/1000,H133))),H133)</f>
        <v>#REF!</v>
      </c>
      <c r="T133" s="68" t="str">
        <f t="shared" si="3"/>
        <v>juillet</v>
      </c>
      <c r="U133" s="91">
        <f>IF(H133="",0,1)</f>
        <v>1</v>
      </c>
      <c r="V133" s="92" t="e">
        <f>IF(#REF!&gt;0,1,0)</f>
        <v>#REF!</v>
      </c>
      <c r="W133" s="92" t="e">
        <f>IF(#REF!&gt;0.02,1,0)</f>
        <v>#REF!</v>
      </c>
      <c r="X133" s="92">
        <f>+IF(H133="","",(M133*H133))</f>
        <v>904.50500000000011</v>
      </c>
      <c r="Y133" s="92" t="e">
        <f>+IF(G133="La Mounine",(VLOOKUP(Base!J133,#REF!,5,FALSE)),(IF(G133="Brignoles",VLOOKUP(J133,#REF!,3,FALSE),(IF(G133="FOS",VLOOKUP(J133,#REF!,4,FALSE))))))</f>
        <v>#REF!</v>
      </c>
      <c r="Z133" s="92" t="e">
        <f>+(IF(H133="","",(Y133*H133)))</f>
        <v>#REF!</v>
      </c>
      <c r="AA133" s="94" t="e">
        <f>IF(Y133="","",IF(A133="RW",VLOOKUP(Y133,#REF!,3,FALSE),VLOOKUP(Y133,#REF!,2,FALSE)))</f>
        <v>#REF!</v>
      </c>
      <c r="AB133" s="92" t="e">
        <f>+IF(A133="","",(IF(A133="RW",(IF(H133&gt;32,32*AA133,(IF(H133&lt;29,29*AA133,H133*AA133)))),(IF(H133&gt;30,30*AA133,(IF(H133&lt;24,24*AA133,H133*AA133)))))))</f>
        <v>#REF!</v>
      </c>
      <c r="AC133" s="92" t="e">
        <f>(IF(A133="","0",(IF(A133="RW",VLOOKUP(#REF!,#REF!,2,FALSE),VLOOKUP(Base!#REF!,#REF!,3,FALSE)))))*S133</f>
        <v>#REF!</v>
      </c>
      <c r="AD133"/>
      <c r="AE133"/>
      <c r="AF133"/>
      <c r="AG133"/>
    </row>
    <row r="134" spans="1:33" s="28" customFormat="1" x14ac:dyDescent="0.25">
      <c r="A134" s="131" t="s">
        <v>830</v>
      </c>
      <c r="B134" s="131" t="s">
        <v>846</v>
      </c>
      <c r="C134" s="11" t="s">
        <v>73</v>
      </c>
      <c r="D134" s="26">
        <v>42207</v>
      </c>
      <c r="E134" s="47"/>
      <c r="F134" s="47"/>
      <c r="G134" s="62" t="s">
        <v>701</v>
      </c>
      <c r="H134" s="71">
        <v>33.450000000000003</v>
      </c>
      <c r="I134" s="26"/>
      <c r="J134" s="11"/>
      <c r="K134" s="45">
        <v>13</v>
      </c>
      <c r="L134" s="71" t="str">
        <f>+IF(N134="oui",H134,"")</f>
        <v/>
      </c>
      <c r="M134" s="117">
        <v>42.9</v>
      </c>
      <c r="N134" s="11" t="s">
        <v>105</v>
      </c>
      <c r="O134" s="11" t="s">
        <v>105</v>
      </c>
      <c r="P134" s="27" t="s">
        <v>167</v>
      </c>
      <c r="Q134" s="69">
        <f>IF(D134="","",(YEAR(D134)))</f>
        <v>2015</v>
      </c>
      <c r="R134" s="68" t="str">
        <f>IF(D134="","",(TEXT(D134,"mmmm")))</f>
        <v>juillet</v>
      </c>
      <c r="S134" s="94" t="e">
        <f>+IF(#REF!&gt;0.05,IF(#REF!=5,($AE$2-F134)/1000,IF(#REF!=6,($AF$2-F134)/1000,IF(#REF!="FMA",($AG$2-F134)/1000,H134))),H134)</f>
        <v>#REF!</v>
      </c>
      <c r="T134" s="68" t="str">
        <f t="shared" si="3"/>
        <v>juillet</v>
      </c>
      <c r="U134" s="91">
        <f>IF(H134="",0,1)</f>
        <v>1</v>
      </c>
      <c r="V134" s="92" t="e">
        <f>IF(#REF!&gt;0,1,0)</f>
        <v>#REF!</v>
      </c>
      <c r="W134" s="92" t="e">
        <f>IF(#REF!&gt;0.02,1,0)</f>
        <v>#REF!</v>
      </c>
      <c r="X134" s="92">
        <f>+IF(H134="","",(M134*H134))</f>
        <v>1435.0050000000001</v>
      </c>
      <c r="Y134" s="92" t="e">
        <f>+IF(G134="La Mounine",(VLOOKUP(Base!J134,#REF!,5,FALSE)),(IF(G134="Brignoles",VLOOKUP(J134,#REF!,3,FALSE),(IF(G134="FOS",VLOOKUP(J134,#REF!,4,FALSE))))))</f>
        <v>#REF!</v>
      </c>
      <c r="Z134" s="92" t="e">
        <f>+(IF(H134="","",(Y134*H134)))</f>
        <v>#REF!</v>
      </c>
      <c r="AA134" s="94" t="e">
        <f>IF(Y134="","",IF(A134="RW",VLOOKUP(Y134,#REF!,3,FALSE),VLOOKUP(Y134,#REF!,2,FALSE)))</f>
        <v>#REF!</v>
      </c>
      <c r="AB134" s="92" t="e">
        <f>+IF(A134="","",(IF(A134="RW",(IF(H134&gt;32,32*AA134,(IF(H134&lt;29,29*AA134,H134*AA134)))),(IF(H134&gt;30,30*AA134,(IF(H134&lt;24,24*AA134,H134*AA134)))))))</f>
        <v>#REF!</v>
      </c>
      <c r="AC134" s="92" t="e">
        <f>(IF(A134="","0",(IF(A134="RW",VLOOKUP(#REF!,#REF!,2,FALSE),VLOOKUP(Base!#REF!,#REF!,3,FALSE)))))*S134</f>
        <v>#REF!</v>
      </c>
      <c r="AD134"/>
      <c r="AE134" t="s">
        <v>177</v>
      </c>
      <c r="AF134"/>
      <c r="AG134"/>
    </row>
    <row r="135" spans="1:33" s="28" customFormat="1" x14ac:dyDescent="0.25">
      <c r="A135" s="131" t="s">
        <v>830</v>
      </c>
      <c r="B135" s="131" t="s">
        <v>846</v>
      </c>
      <c r="C135" s="5" t="s">
        <v>73</v>
      </c>
      <c r="D135" s="22">
        <v>42207</v>
      </c>
      <c r="E135" s="49"/>
      <c r="F135" s="49"/>
      <c r="G135" s="62" t="s">
        <v>701</v>
      </c>
      <c r="H135" s="128">
        <v>26.5</v>
      </c>
      <c r="I135" s="5"/>
      <c r="J135" s="5"/>
      <c r="K135" s="45">
        <v>13</v>
      </c>
      <c r="L135" s="71" t="str">
        <f>+IF(N135="oui",H135,"")</f>
        <v/>
      </c>
      <c r="M135" s="117">
        <v>42.9</v>
      </c>
      <c r="N135" s="5" t="s">
        <v>105</v>
      </c>
      <c r="O135" s="62" t="s">
        <v>105</v>
      </c>
      <c r="P135" s="14" t="s">
        <v>174</v>
      </c>
      <c r="Q135" s="69">
        <f>IF(D135="","",(YEAR(D135)))</f>
        <v>2015</v>
      </c>
      <c r="R135" s="68" t="str">
        <f>IF(D135="","",(TEXT(D135,"mmmm")))</f>
        <v>juillet</v>
      </c>
      <c r="S135" s="94" t="e">
        <f>+IF(#REF!&gt;0.05,IF(#REF!=5,($AE$2-F135)/1000,IF(#REF!=6,($AF$2-F135)/1000,IF(#REF!="FMA",($AG$2-F135)/1000,H135))),H135)</f>
        <v>#REF!</v>
      </c>
      <c r="T135" s="68" t="str">
        <f t="shared" si="3"/>
        <v>juillet</v>
      </c>
      <c r="U135" s="91">
        <f>IF(H135="",0,1)</f>
        <v>1</v>
      </c>
      <c r="V135" s="92" t="e">
        <f>IF(#REF!&gt;0,1,0)</f>
        <v>#REF!</v>
      </c>
      <c r="W135" s="92" t="e">
        <f>IF(#REF!&gt;0.02,1,0)</f>
        <v>#REF!</v>
      </c>
      <c r="X135" s="92">
        <f>+IF(H135="","",(M135*H135))</f>
        <v>1136.8499999999999</v>
      </c>
      <c r="Y135" s="92" t="e">
        <f>+IF(G135="La Mounine",(VLOOKUP(Base!J135,#REF!,5,FALSE)),(IF(G135="Brignoles",VLOOKUP(J135,#REF!,3,FALSE),(IF(G135="FOS",VLOOKUP(J135,#REF!,4,FALSE))))))</f>
        <v>#REF!</v>
      </c>
      <c r="Z135" s="92" t="e">
        <f>+(IF(H135="","",(Y135*H135)))</f>
        <v>#REF!</v>
      </c>
      <c r="AA135" s="94" t="e">
        <f>IF(Y135="","",IF(A135="RW",VLOOKUP(Y135,#REF!,3,FALSE),VLOOKUP(Y135,#REF!,2,FALSE)))</f>
        <v>#REF!</v>
      </c>
      <c r="AB135" s="92" t="e">
        <f>+IF(A135="","",(IF(A135="RW",(IF(H135&gt;32,32*AA135,(IF(H135&lt;29,29*AA135,H135*AA135)))),(IF(H135&gt;30,30*AA135,(IF(H135&lt;24,24*AA135,H135*AA135)))))))</f>
        <v>#REF!</v>
      </c>
      <c r="AC135" s="92" t="e">
        <f>(IF(A135="","0",(IF(A135="RW",VLOOKUP(#REF!,#REF!,2,FALSE),VLOOKUP(Base!#REF!,#REF!,3,FALSE)))))*S135</f>
        <v>#REF!</v>
      </c>
      <c r="AD135"/>
      <c r="AE135"/>
      <c r="AF135"/>
      <c r="AG135"/>
    </row>
    <row r="136" spans="1:33" x14ac:dyDescent="0.25">
      <c r="A136" s="131" t="s">
        <v>830</v>
      </c>
      <c r="B136" s="131" t="s">
        <v>846</v>
      </c>
      <c r="C136" s="5" t="s">
        <v>120</v>
      </c>
      <c r="D136" s="22">
        <v>42207</v>
      </c>
      <c r="E136" s="49"/>
      <c r="F136" s="49"/>
      <c r="G136" s="62" t="s">
        <v>701</v>
      </c>
      <c r="H136" s="128">
        <v>22.25</v>
      </c>
      <c r="I136" s="5"/>
      <c r="J136" s="3"/>
      <c r="K136" s="49">
        <v>34</v>
      </c>
      <c r="L136" s="71">
        <f>+IF(N136="oui",H136,"")</f>
        <v>22.25</v>
      </c>
      <c r="M136" s="118">
        <v>24.8</v>
      </c>
      <c r="N136" s="5" t="s">
        <v>106</v>
      </c>
      <c r="O136" s="62" t="s">
        <v>105</v>
      </c>
      <c r="P136" s="14" t="s">
        <v>171</v>
      </c>
      <c r="Q136" s="69">
        <f>IF(D136="","",(YEAR(D136)))</f>
        <v>2015</v>
      </c>
      <c r="R136" s="68" t="str">
        <f>IF(D136="","",(TEXT(D136,"mmmm")))</f>
        <v>juillet</v>
      </c>
      <c r="S136" s="94" t="e">
        <f>+IF(#REF!&gt;0.05,IF(#REF!=5,($AE$2-F136)/1000,IF(#REF!=6,($AF$2-F136)/1000,IF(#REF!="FMA",($AG$2-F136)/1000,H136))),H136)</f>
        <v>#REF!</v>
      </c>
      <c r="T136" s="68" t="str">
        <f t="shared" si="3"/>
        <v>juillet</v>
      </c>
      <c r="U136" s="91">
        <f>IF(H136="",0,1)</f>
        <v>1</v>
      </c>
      <c r="V136" s="92" t="e">
        <f>IF(#REF!&gt;0,1,0)</f>
        <v>#REF!</v>
      </c>
      <c r="W136" s="92" t="e">
        <f>IF(#REF!&gt;0.02,1,0)</f>
        <v>#REF!</v>
      </c>
      <c r="X136" s="92">
        <f>+IF(H136="","",(M136*H136))</f>
        <v>551.80000000000007</v>
      </c>
      <c r="Y136" s="92" t="e">
        <f>+IF(G136="La Mounine",(VLOOKUP(Base!J136,#REF!,5,FALSE)),(IF(G136="Brignoles",VLOOKUP(J136,#REF!,3,FALSE),(IF(G136="FOS",VLOOKUP(J136,#REF!,4,FALSE))))))</f>
        <v>#REF!</v>
      </c>
      <c r="Z136" s="92" t="e">
        <f>+(IF(H136="","",(Y136*H136)))</f>
        <v>#REF!</v>
      </c>
      <c r="AA136" s="94" t="e">
        <f>IF(Y136="","",IF(A136="RW",VLOOKUP(Y136,#REF!,3,FALSE),VLOOKUP(Y136,#REF!,2,FALSE)))</f>
        <v>#REF!</v>
      </c>
      <c r="AB136" s="92" t="e">
        <f>+IF(A136="","",(IF(A136="RW",(IF(H136&gt;32,32*AA136,(IF(H136&lt;29,29*AA136,H136*AA136)))),(IF(H136&gt;30,30*AA136,(IF(H136&lt;24,24*AA136,H136*AA136)))))))</f>
        <v>#REF!</v>
      </c>
      <c r="AC136" s="92" t="e">
        <f>(IF(A136="","0",(IF(A136="RW",VLOOKUP(#REF!,#REF!,2,FALSE),VLOOKUP(Base!#REF!,#REF!,3,FALSE)))))*S136</f>
        <v>#REF!</v>
      </c>
    </row>
    <row r="137" spans="1:33" x14ac:dyDescent="0.25">
      <c r="A137" s="131" t="s">
        <v>830</v>
      </c>
      <c r="B137" s="131" t="s">
        <v>846</v>
      </c>
      <c r="C137" s="11" t="s">
        <v>11</v>
      </c>
      <c r="D137" s="26">
        <v>42207</v>
      </c>
      <c r="E137" s="47"/>
      <c r="F137" s="47"/>
      <c r="G137" s="62" t="s">
        <v>701</v>
      </c>
      <c r="H137" s="71">
        <v>27.35</v>
      </c>
      <c r="I137" s="35"/>
      <c r="J137" s="35"/>
      <c r="K137" s="47">
        <v>83</v>
      </c>
      <c r="L137" s="71" t="str">
        <f>+IF(N137="oui",H137,"")</f>
        <v/>
      </c>
      <c r="M137" s="119">
        <v>38</v>
      </c>
      <c r="N137" s="35" t="s">
        <v>105</v>
      </c>
      <c r="O137" s="11" t="s">
        <v>106</v>
      </c>
      <c r="P137" s="27" t="s">
        <v>167</v>
      </c>
      <c r="Q137" s="69">
        <f>IF(D137="","",(YEAR(D137)))</f>
        <v>2015</v>
      </c>
      <c r="R137" s="68" t="str">
        <f>IF(D137="","",(TEXT(D137,"mmmm")))</f>
        <v>juillet</v>
      </c>
      <c r="S137" s="94" t="e">
        <f>+IF(#REF!&gt;0.05,IF(#REF!=5,($AE$2-F137)/1000,IF(#REF!=6,($AF$2-F137)/1000,IF(#REF!="FMA",($AG$2-F137)/1000,H137))),H137)</f>
        <v>#REF!</v>
      </c>
      <c r="T137" s="68" t="str">
        <f t="shared" si="3"/>
        <v>juillet</v>
      </c>
      <c r="U137" s="91">
        <f>IF(H137="",0,1)</f>
        <v>1</v>
      </c>
      <c r="V137" s="92" t="e">
        <f>IF(#REF!&gt;0,1,0)</f>
        <v>#REF!</v>
      </c>
      <c r="W137" s="92" t="e">
        <f>IF(#REF!&gt;0.02,1,0)</f>
        <v>#REF!</v>
      </c>
      <c r="X137" s="92">
        <f>+IF(H137="","",(M137*H137))</f>
        <v>1039.3</v>
      </c>
      <c r="Y137" s="92" t="e">
        <f>+IF(G137="La Mounine",(VLOOKUP(Base!J137,#REF!,5,FALSE)),(IF(G137="Brignoles",VLOOKUP(J137,#REF!,3,FALSE),(IF(G137="FOS",VLOOKUP(J137,#REF!,4,FALSE))))))</f>
        <v>#REF!</v>
      </c>
      <c r="Z137" s="92" t="e">
        <f>+(IF(H137="","",(Y137*H137)))</f>
        <v>#REF!</v>
      </c>
      <c r="AA137" s="94" t="e">
        <f>IF(Y137="","",IF(A137="RW",VLOOKUP(Y137,#REF!,3,FALSE),VLOOKUP(Y137,#REF!,2,FALSE)))</f>
        <v>#REF!</v>
      </c>
      <c r="AB137" s="92" t="e">
        <f>+IF(A137="","",(IF(A137="RW",(IF(H137&gt;32,32*AA137,(IF(H137&lt;29,29*AA137,H137*AA137)))),(IF(H137&gt;30,30*AA137,(IF(H137&lt;24,24*AA137,H137*AA137)))))))</f>
        <v>#REF!</v>
      </c>
      <c r="AC137" s="92" t="e">
        <f>(IF(A137="","0",(IF(A137="RW",VLOOKUP(#REF!,#REF!,2,FALSE),VLOOKUP(Base!#REF!,#REF!,3,FALSE)))))*S137</f>
        <v>#REF!</v>
      </c>
    </row>
    <row r="138" spans="1:33" x14ac:dyDescent="0.25">
      <c r="A138" s="131" t="s">
        <v>830</v>
      </c>
      <c r="B138" s="131" t="s">
        <v>846</v>
      </c>
      <c r="C138" s="11" t="s">
        <v>11</v>
      </c>
      <c r="D138" s="26">
        <v>42207</v>
      </c>
      <c r="E138" s="47"/>
      <c r="F138" s="47"/>
      <c r="G138" s="62" t="s">
        <v>701</v>
      </c>
      <c r="H138" s="71">
        <v>23.7</v>
      </c>
      <c r="I138" s="11"/>
      <c r="J138" s="11"/>
      <c r="K138" s="47">
        <v>83</v>
      </c>
      <c r="L138" s="71" t="str">
        <f>+IF(N138="oui",H138,"")</f>
        <v/>
      </c>
      <c r="M138" s="119">
        <v>38</v>
      </c>
      <c r="N138" s="11" t="s">
        <v>105</v>
      </c>
      <c r="O138" s="11" t="s">
        <v>105</v>
      </c>
      <c r="P138" s="27" t="s">
        <v>167</v>
      </c>
      <c r="Q138" s="69">
        <f>IF(D138="","",(YEAR(D138)))</f>
        <v>2015</v>
      </c>
      <c r="R138" s="68" t="str">
        <f>IF(D138="","",(TEXT(D138,"mmmm")))</f>
        <v>juillet</v>
      </c>
      <c r="S138" s="94" t="e">
        <f>+IF(#REF!&gt;0.05,IF(#REF!=5,($AE$2-F138)/1000,IF(#REF!=6,($AF$2-F138)/1000,IF(#REF!="FMA",($AG$2-F138)/1000,H138))),H138)</f>
        <v>#REF!</v>
      </c>
      <c r="T138" s="68" t="str">
        <f t="shared" si="3"/>
        <v>juillet</v>
      </c>
      <c r="U138" s="91">
        <f>IF(H138="",0,1)</f>
        <v>1</v>
      </c>
      <c r="V138" s="92" t="e">
        <f>IF(#REF!&gt;0,1,0)</f>
        <v>#REF!</v>
      </c>
      <c r="W138" s="92" t="e">
        <f>IF(#REF!&gt;0.02,1,0)</f>
        <v>#REF!</v>
      </c>
      <c r="X138" s="92">
        <f>+IF(H138="","",(M138*H138))</f>
        <v>900.6</v>
      </c>
      <c r="Y138" s="92" t="e">
        <f>+IF(G138="La Mounine",(VLOOKUP(Base!J138,#REF!,5,FALSE)),(IF(G138="Brignoles",VLOOKUP(J138,#REF!,3,FALSE),(IF(G138="FOS",VLOOKUP(J138,#REF!,4,FALSE))))))</f>
        <v>#REF!</v>
      </c>
      <c r="Z138" s="92" t="e">
        <f>+(IF(H138="","",(Y138*H138)))</f>
        <v>#REF!</v>
      </c>
      <c r="AA138" s="94" t="e">
        <f>IF(Y138="","",IF(A138="RW",VLOOKUP(Y138,#REF!,3,FALSE),VLOOKUP(Y138,#REF!,2,FALSE)))</f>
        <v>#REF!</v>
      </c>
      <c r="AB138" s="92" t="e">
        <f>+IF(A138="","",(IF(A138="RW",(IF(H138&gt;32,32*AA138,(IF(H138&lt;29,29*AA138,H138*AA138)))),(IF(H138&gt;30,30*AA138,(IF(H138&lt;24,24*AA138,H138*AA138)))))))</f>
        <v>#REF!</v>
      </c>
      <c r="AC138" s="92" t="e">
        <f>(IF(A138="","0",(IF(A138="RW",VLOOKUP(#REF!,#REF!,2,FALSE),VLOOKUP(Base!#REF!,#REF!,3,FALSE)))))*S138</f>
        <v>#REF!</v>
      </c>
    </row>
    <row r="139" spans="1:33" x14ac:dyDescent="0.25">
      <c r="A139" s="131" t="s">
        <v>830</v>
      </c>
      <c r="B139" s="131" t="s">
        <v>846</v>
      </c>
      <c r="C139" s="62" t="s">
        <v>12</v>
      </c>
      <c r="D139" s="18">
        <v>42208</v>
      </c>
      <c r="E139" s="46"/>
      <c r="F139" s="46"/>
      <c r="G139" s="62" t="s">
        <v>701</v>
      </c>
      <c r="H139" s="71">
        <v>27.85</v>
      </c>
      <c r="I139" s="3"/>
      <c r="J139" s="3"/>
      <c r="K139" s="46">
        <v>4</v>
      </c>
      <c r="L139" s="71" t="str">
        <f>+IF(N139="oui",H139,"")</f>
        <v/>
      </c>
      <c r="M139" s="118">
        <v>38.799999999999997</v>
      </c>
      <c r="N139" s="3" t="s">
        <v>105</v>
      </c>
      <c r="O139" s="62" t="s">
        <v>106</v>
      </c>
      <c r="P139" s="14" t="s">
        <v>174</v>
      </c>
      <c r="Q139" s="69">
        <f>IF(D139="","",(YEAR(D139)))</f>
        <v>2015</v>
      </c>
      <c r="R139" s="68" t="str">
        <f>IF(D139="","",(TEXT(D139,"mmmm")))</f>
        <v>juillet</v>
      </c>
      <c r="S139" s="94" t="e">
        <f>+IF(#REF!&gt;0.05,IF(#REF!=5,($AE$2-F139)/1000,IF(#REF!=6,($AF$2-F139)/1000,IF(#REF!="FMA",($AG$2-F139)/1000,H139))),H139)</f>
        <v>#REF!</v>
      </c>
      <c r="T139" s="68" t="str">
        <f t="shared" si="3"/>
        <v>juillet</v>
      </c>
      <c r="U139" s="91">
        <f>IF(H139="",0,1)</f>
        <v>1</v>
      </c>
      <c r="V139" s="92" t="e">
        <f>IF(#REF!&gt;0,1,0)</f>
        <v>#REF!</v>
      </c>
      <c r="W139" s="92" t="e">
        <f>IF(#REF!&gt;0.02,1,0)</f>
        <v>#REF!</v>
      </c>
      <c r="X139" s="92">
        <f>+IF(H139="","",(M139*H139))</f>
        <v>1080.58</v>
      </c>
      <c r="Y139" s="92" t="e">
        <f>+IF(G139="La Mounine",(VLOOKUP(Base!J139,#REF!,5,FALSE)),(IF(G139="Brignoles",VLOOKUP(J139,#REF!,3,FALSE),(IF(G139="FOS",VLOOKUP(J139,#REF!,4,FALSE))))))</f>
        <v>#REF!</v>
      </c>
      <c r="Z139" s="92" t="e">
        <f>+(IF(H139="","",(Y139*H139)))</f>
        <v>#REF!</v>
      </c>
      <c r="AA139" s="94" t="e">
        <f>IF(Y139="","",IF(A139="RW",VLOOKUP(Y139,#REF!,3,FALSE),VLOOKUP(Y139,#REF!,2,FALSE)))</f>
        <v>#REF!</v>
      </c>
      <c r="AB139" s="92" t="e">
        <f>+IF(A139="","",(IF(A139="RW",(IF(H139&gt;32,32*AA139,(IF(H139&lt;29,29*AA139,H139*AA139)))),(IF(H139&gt;30,30*AA139,(IF(H139&lt;24,24*AA139,H139*AA139)))))))</f>
        <v>#REF!</v>
      </c>
      <c r="AC139" s="92" t="e">
        <f>(IF(A139="","0",(IF(A139="RW",VLOOKUP(#REF!,#REF!,2,FALSE),VLOOKUP(Base!#REF!,#REF!,3,FALSE)))))*S139</f>
        <v>#REF!</v>
      </c>
    </row>
    <row r="140" spans="1:33" x14ac:dyDescent="0.25">
      <c r="A140" s="131" t="s">
        <v>830</v>
      </c>
      <c r="B140" s="131" t="s">
        <v>846</v>
      </c>
      <c r="C140" s="11" t="s">
        <v>120</v>
      </c>
      <c r="D140" s="26">
        <v>42208</v>
      </c>
      <c r="E140" s="47"/>
      <c r="F140" s="47"/>
      <c r="G140" s="62" t="s">
        <v>701</v>
      </c>
      <c r="H140" s="71">
        <v>22.9</v>
      </c>
      <c r="I140" s="11"/>
      <c r="J140" s="11"/>
      <c r="K140" s="47">
        <v>12</v>
      </c>
      <c r="L140" s="71" t="str">
        <f>+IF(N140="oui",H140,"")</f>
        <v/>
      </c>
      <c r="M140" s="119">
        <v>25.4</v>
      </c>
      <c r="N140" s="11" t="s">
        <v>105</v>
      </c>
      <c r="O140" s="11" t="s">
        <v>105</v>
      </c>
      <c r="P140" s="27" t="s">
        <v>173</v>
      </c>
      <c r="Q140" s="69">
        <f>IF(D140="","",(YEAR(D140)))</f>
        <v>2015</v>
      </c>
      <c r="R140" s="68" t="str">
        <f>IF(D140="","",(TEXT(D140,"mmmm")))</f>
        <v>juillet</v>
      </c>
      <c r="S140" s="94" t="e">
        <f>+IF(#REF!&gt;0.05,IF(#REF!=5,($AE$2-F140)/1000,IF(#REF!=6,($AF$2-F140)/1000,IF(#REF!="FMA",($AG$2-F140)/1000,H140))),H140)</f>
        <v>#REF!</v>
      </c>
      <c r="T140" s="68" t="str">
        <f t="shared" si="3"/>
        <v>juillet</v>
      </c>
      <c r="U140" s="91">
        <f>IF(H140="",0,1)</f>
        <v>1</v>
      </c>
      <c r="V140" s="92" t="e">
        <f>IF(#REF!&gt;0,1,0)</f>
        <v>#REF!</v>
      </c>
      <c r="W140" s="92" t="e">
        <f>IF(#REF!&gt;0.02,1,0)</f>
        <v>#REF!</v>
      </c>
      <c r="X140" s="92">
        <f>+IF(H140="","",(M140*H140))</f>
        <v>581.66</v>
      </c>
      <c r="Y140" s="92" t="e">
        <f>+IF(G140="La Mounine",(VLOOKUP(Base!J140,#REF!,5,FALSE)),(IF(G140="Brignoles",VLOOKUP(J140,#REF!,3,FALSE),(IF(G140="FOS",VLOOKUP(J140,#REF!,4,FALSE))))))</f>
        <v>#REF!</v>
      </c>
      <c r="Z140" s="92" t="e">
        <f>+(IF(H140="","",(Y140*H140)))</f>
        <v>#REF!</v>
      </c>
      <c r="AA140" s="94" t="e">
        <f>IF(Y140="","",IF(A140="RW",VLOOKUP(Y140,#REF!,3,FALSE),VLOOKUP(Y140,#REF!,2,FALSE)))</f>
        <v>#REF!</v>
      </c>
      <c r="AB140" s="92" t="e">
        <f>+IF(A140="","",(IF(A140="RW",(IF(H140&gt;32,32*AA140,(IF(H140&lt;29,29*AA140,H140*AA140)))),(IF(H140&gt;30,30*AA140,(IF(H140&lt;24,24*AA140,H140*AA140)))))))</f>
        <v>#REF!</v>
      </c>
      <c r="AC140" s="92" t="e">
        <f>(IF(A140="","0",(IF(A140="RW",VLOOKUP(#REF!,#REF!,2,FALSE),VLOOKUP(Base!#REF!,#REF!,3,FALSE)))))*S140</f>
        <v>#REF!</v>
      </c>
    </row>
    <row r="141" spans="1:33" s="28" customFormat="1" x14ac:dyDescent="0.25">
      <c r="A141" s="131" t="s">
        <v>830</v>
      </c>
      <c r="B141" s="131" t="s">
        <v>846</v>
      </c>
      <c r="C141" s="11" t="s">
        <v>73</v>
      </c>
      <c r="D141" s="26">
        <v>42208</v>
      </c>
      <c r="E141" s="47"/>
      <c r="F141" s="47"/>
      <c r="G141" s="62" t="s">
        <v>701</v>
      </c>
      <c r="H141" s="71">
        <v>19.75</v>
      </c>
      <c r="I141" s="11"/>
      <c r="J141" s="11"/>
      <c r="K141" s="45">
        <v>13</v>
      </c>
      <c r="L141" s="71" t="str">
        <f>+IF(N141="oui",H141,"")</f>
        <v/>
      </c>
      <c r="M141" s="117">
        <v>42.9</v>
      </c>
      <c r="N141" s="11" t="s">
        <v>105</v>
      </c>
      <c r="O141" s="11" t="s">
        <v>106</v>
      </c>
      <c r="P141" s="27" t="s">
        <v>173</v>
      </c>
      <c r="Q141" s="69">
        <f>IF(D141="","",(YEAR(D141)))</f>
        <v>2015</v>
      </c>
      <c r="R141" s="68" t="str">
        <f>IF(D141="","",(TEXT(D141,"mmmm")))</f>
        <v>juillet</v>
      </c>
      <c r="S141" s="94" t="e">
        <f>+IF(#REF!&gt;0.05,IF(#REF!=5,($AE$2-F141)/1000,IF(#REF!=6,($AF$2-F141)/1000,IF(#REF!="FMA",($AG$2-F141)/1000,H141))),H141)</f>
        <v>#REF!</v>
      </c>
      <c r="T141" s="68" t="str">
        <f t="shared" si="3"/>
        <v>juillet</v>
      </c>
      <c r="U141" s="91">
        <f>IF(H141="",0,1)</f>
        <v>1</v>
      </c>
      <c r="V141" s="92" t="e">
        <f>IF(#REF!&gt;0,1,0)</f>
        <v>#REF!</v>
      </c>
      <c r="W141" s="92" t="e">
        <f>IF(#REF!&gt;0.02,1,0)</f>
        <v>#REF!</v>
      </c>
      <c r="X141" s="92">
        <f>+IF(H141="","",(M141*H141))</f>
        <v>847.27499999999998</v>
      </c>
      <c r="Y141" s="92" t="e">
        <f>+IF(G141="La Mounine",(VLOOKUP(Base!J141,#REF!,5,FALSE)),(IF(G141="Brignoles",VLOOKUP(J141,#REF!,3,FALSE),(IF(G141="FOS",VLOOKUP(J141,#REF!,4,FALSE))))))</f>
        <v>#REF!</v>
      </c>
      <c r="Z141" s="92" t="e">
        <f>+(IF(H141="","",(Y141*H141)))</f>
        <v>#REF!</v>
      </c>
      <c r="AA141" s="94" t="e">
        <f>IF(Y141="","",IF(A141="RW",VLOOKUP(Y141,#REF!,3,FALSE),VLOOKUP(Y141,#REF!,2,FALSE)))</f>
        <v>#REF!</v>
      </c>
      <c r="AB141" s="92" t="e">
        <f>+IF(A141="","",(IF(A141="RW",(IF(H141&gt;32,32*AA141,(IF(H141&lt;29,29*AA141,H141*AA141)))),(IF(H141&gt;30,30*AA141,(IF(H141&lt;24,24*AA141,H141*AA141)))))))</f>
        <v>#REF!</v>
      </c>
      <c r="AC141" s="92" t="e">
        <f>(IF(A141="","0",(IF(A141="RW",VLOOKUP(#REF!,#REF!,2,FALSE),VLOOKUP(Base!#REF!,#REF!,3,FALSE)))))*S141</f>
        <v>#REF!</v>
      </c>
      <c r="AD141"/>
      <c r="AE141"/>
      <c r="AF141"/>
      <c r="AG141"/>
    </row>
    <row r="142" spans="1:33" s="28" customFormat="1" x14ac:dyDescent="0.25">
      <c r="A142" s="131" t="s">
        <v>830</v>
      </c>
      <c r="B142" s="131" t="s">
        <v>846</v>
      </c>
      <c r="C142" s="3" t="s">
        <v>73</v>
      </c>
      <c r="D142" s="18">
        <v>42208</v>
      </c>
      <c r="E142" s="46"/>
      <c r="F142" s="46"/>
      <c r="G142" s="62" t="s">
        <v>701</v>
      </c>
      <c r="H142" s="71">
        <v>23.5</v>
      </c>
      <c r="I142" s="3"/>
      <c r="J142" s="3"/>
      <c r="K142" s="45">
        <v>13</v>
      </c>
      <c r="L142" s="71" t="str">
        <f>+IF(N142="oui",H142,"")</f>
        <v/>
      </c>
      <c r="M142" s="117">
        <v>42.9</v>
      </c>
      <c r="N142" s="3" t="s">
        <v>105</v>
      </c>
      <c r="O142" s="62" t="s">
        <v>105</v>
      </c>
      <c r="P142" s="14" t="s">
        <v>171</v>
      </c>
      <c r="Q142" s="69">
        <f>IF(D142="","",(YEAR(D142)))</f>
        <v>2015</v>
      </c>
      <c r="R142" s="68" t="str">
        <f>IF(D142="","",(TEXT(D142,"mmmm")))</f>
        <v>juillet</v>
      </c>
      <c r="S142" s="94" t="e">
        <f>+IF(#REF!&gt;0.05,IF(#REF!=5,($AE$2-F142)/1000,IF(#REF!=6,($AF$2-F142)/1000,IF(#REF!="FMA",($AG$2-F142)/1000,H142))),H142)</f>
        <v>#REF!</v>
      </c>
      <c r="T142" s="68" t="str">
        <f t="shared" si="3"/>
        <v>juillet</v>
      </c>
      <c r="U142" s="91">
        <f>IF(H142="",0,1)</f>
        <v>1</v>
      </c>
      <c r="V142" s="92" t="e">
        <f>IF(#REF!&gt;0,1,0)</f>
        <v>#REF!</v>
      </c>
      <c r="W142" s="92" t="e">
        <f>IF(#REF!&gt;0.02,1,0)</f>
        <v>#REF!</v>
      </c>
      <c r="X142" s="92">
        <f>+IF(H142="","",(M142*H142))</f>
        <v>1008.15</v>
      </c>
      <c r="Y142" s="92" t="e">
        <f>+IF(G142="La Mounine",(VLOOKUP(Base!J142,#REF!,5,FALSE)),(IF(G142="Brignoles",VLOOKUP(J142,#REF!,3,FALSE),(IF(G142="FOS",VLOOKUP(J142,#REF!,4,FALSE))))))</f>
        <v>#REF!</v>
      </c>
      <c r="Z142" s="92" t="e">
        <f>+(IF(H142="","",(Y142*H142)))</f>
        <v>#REF!</v>
      </c>
      <c r="AA142" s="94" t="e">
        <f>IF(Y142="","",IF(A142="RW",VLOOKUP(Y142,#REF!,3,FALSE),VLOOKUP(Y142,#REF!,2,FALSE)))</f>
        <v>#REF!</v>
      </c>
      <c r="AB142" s="92" t="e">
        <f>+IF(A142="","",(IF(A142="RW",(IF(H142&gt;32,32*AA142,(IF(H142&lt;29,29*AA142,H142*AA142)))),(IF(H142&gt;30,30*AA142,(IF(H142&lt;24,24*AA142,H142*AA142)))))))</f>
        <v>#REF!</v>
      </c>
      <c r="AC142" s="92" t="e">
        <f>(IF(A142="","0",(IF(A142="RW",VLOOKUP(#REF!,#REF!,2,FALSE),VLOOKUP(Base!#REF!,#REF!,3,FALSE)))))*S142</f>
        <v>#REF!</v>
      </c>
      <c r="AD142"/>
      <c r="AE142"/>
      <c r="AF142"/>
      <c r="AG142"/>
    </row>
    <row r="143" spans="1:33" s="28" customFormat="1" x14ac:dyDescent="0.25">
      <c r="A143" s="131" t="s">
        <v>830</v>
      </c>
      <c r="B143" s="131" t="s">
        <v>846</v>
      </c>
      <c r="C143" s="3" t="s">
        <v>120</v>
      </c>
      <c r="D143" s="18">
        <v>42208</v>
      </c>
      <c r="E143" s="46"/>
      <c r="F143" s="46"/>
      <c r="G143" s="62" t="s">
        <v>701</v>
      </c>
      <c r="H143" s="71">
        <v>24.5</v>
      </c>
      <c r="I143" s="3"/>
      <c r="J143" s="3"/>
      <c r="K143" s="46">
        <v>34</v>
      </c>
      <c r="L143" s="71">
        <f>+IF(N143="oui",H143,"")</f>
        <v>24.5</v>
      </c>
      <c r="M143" s="118">
        <v>24.8</v>
      </c>
      <c r="N143" s="3" t="s">
        <v>106</v>
      </c>
      <c r="O143" s="62" t="s">
        <v>105</v>
      </c>
      <c r="P143" s="14" t="s">
        <v>171</v>
      </c>
      <c r="Q143" s="69">
        <f>IF(D143="","",(YEAR(D143)))</f>
        <v>2015</v>
      </c>
      <c r="R143" s="68" t="str">
        <f>IF(D143="","",(TEXT(D143,"mmmm")))</f>
        <v>juillet</v>
      </c>
      <c r="S143" s="94" t="e">
        <f>+IF(#REF!&gt;0.05,IF(#REF!=5,($AE$2-F143)/1000,IF(#REF!=6,($AF$2-F143)/1000,IF(#REF!="FMA",($AG$2-F143)/1000,H143))),H143)</f>
        <v>#REF!</v>
      </c>
      <c r="T143" s="68" t="str">
        <f t="shared" si="3"/>
        <v>juillet</v>
      </c>
      <c r="U143" s="91">
        <f>IF(H143="",0,1)</f>
        <v>1</v>
      </c>
      <c r="V143" s="92" t="e">
        <f>IF(#REF!&gt;0,1,0)</f>
        <v>#REF!</v>
      </c>
      <c r="W143" s="92" t="e">
        <f>IF(#REF!&gt;0.02,1,0)</f>
        <v>#REF!</v>
      </c>
      <c r="X143" s="92">
        <f>+IF(H143="","",(M143*H143))</f>
        <v>607.6</v>
      </c>
      <c r="Y143" s="92" t="e">
        <f>+IF(G143="La Mounine",(VLOOKUP(Base!J143,#REF!,5,FALSE)),(IF(G143="Brignoles",VLOOKUP(J143,#REF!,3,FALSE),(IF(G143="FOS",VLOOKUP(J143,#REF!,4,FALSE))))))</f>
        <v>#REF!</v>
      </c>
      <c r="Z143" s="92" t="e">
        <f>+(IF(H143="","",(Y143*H143)))</f>
        <v>#REF!</v>
      </c>
      <c r="AA143" s="94" t="e">
        <f>IF(Y143="","",IF(A143="RW",VLOOKUP(Y143,#REF!,3,FALSE),VLOOKUP(Y143,#REF!,2,FALSE)))</f>
        <v>#REF!</v>
      </c>
      <c r="AB143" s="92" t="e">
        <f>+IF(A143="","",(IF(A143="RW",(IF(H143&gt;32,32*AA143,(IF(H143&lt;29,29*AA143,H143*AA143)))),(IF(H143&gt;30,30*AA143,(IF(H143&lt;24,24*AA143,H143*AA143)))))))</f>
        <v>#REF!</v>
      </c>
      <c r="AC143" s="92" t="e">
        <f>(IF(A143="","0",(IF(A143="RW",VLOOKUP(#REF!,#REF!,2,FALSE),VLOOKUP(Base!#REF!,#REF!,3,FALSE)))))*S143</f>
        <v>#REF!</v>
      </c>
      <c r="AD143"/>
      <c r="AE143"/>
      <c r="AF143"/>
      <c r="AG143"/>
    </row>
    <row r="144" spans="1:33" x14ac:dyDescent="0.25">
      <c r="A144" s="131" t="s">
        <v>830</v>
      </c>
      <c r="B144" s="131" t="s">
        <v>846</v>
      </c>
      <c r="C144" s="3" t="s">
        <v>46</v>
      </c>
      <c r="D144" s="18">
        <v>42208</v>
      </c>
      <c r="E144" s="46"/>
      <c r="F144" s="46"/>
      <c r="G144" s="62" t="s">
        <v>701</v>
      </c>
      <c r="H144" s="71">
        <v>31.5</v>
      </c>
      <c r="I144" s="3"/>
      <c r="J144" s="3"/>
      <c r="K144" s="46">
        <v>83</v>
      </c>
      <c r="L144" s="71">
        <f>+IF(N144="oui",H144,"")</f>
        <v>31.5</v>
      </c>
      <c r="M144" s="118">
        <v>41.8</v>
      </c>
      <c r="N144" s="3" t="s">
        <v>106</v>
      </c>
      <c r="O144" s="62" t="s">
        <v>105</v>
      </c>
      <c r="P144" s="14" t="s">
        <v>175</v>
      </c>
      <c r="Q144" s="69">
        <f>IF(D144="","",(YEAR(D144)))</f>
        <v>2015</v>
      </c>
      <c r="R144" s="68" t="str">
        <f>IF(D144="","",(TEXT(D144,"mmmm")))</f>
        <v>juillet</v>
      </c>
      <c r="S144" s="94" t="e">
        <f>+IF(#REF!&gt;0.05,IF(#REF!=5,($AE$2-F144)/1000,IF(#REF!=6,($AF$2-F144)/1000,IF(#REF!="FMA",($AG$2-F144)/1000,H144))),H144)</f>
        <v>#REF!</v>
      </c>
      <c r="T144" s="68" t="str">
        <f t="shared" si="3"/>
        <v>juillet</v>
      </c>
      <c r="U144" s="91">
        <f>IF(H144="",0,1)</f>
        <v>1</v>
      </c>
      <c r="V144" s="92" t="e">
        <f>IF(#REF!&gt;0,1,0)</f>
        <v>#REF!</v>
      </c>
      <c r="W144" s="92" t="e">
        <f>IF(#REF!&gt;0.02,1,0)</f>
        <v>#REF!</v>
      </c>
      <c r="X144" s="92">
        <f>+IF(H144="","",(M144*H144))</f>
        <v>1316.6999999999998</v>
      </c>
      <c r="Y144" s="92" t="e">
        <f>+IF(G144="La Mounine",(VLOOKUP(Base!J144,#REF!,5,FALSE)),(IF(G144="Brignoles",VLOOKUP(J144,#REF!,3,FALSE),(IF(G144="FOS",VLOOKUP(J144,#REF!,4,FALSE))))))</f>
        <v>#REF!</v>
      </c>
      <c r="Z144" s="92" t="e">
        <f>+(IF(H144="","",(Y144*H144)))</f>
        <v>#REF!</v>
      </c>
      <c r="AA144" s="94" t="e">
        <f>IF(Y144="","",IF(A144="RW",VLOOKUP(Y144,#REF!,3,FALSE),VLOOKUP(Y144,#REF!,2,FALSE)))</f>
        <v>#REF!</v>
      </c>
      <c r="AB144" s="92" t="e">
        <f>+IF(A144="","",(IF(A144="RW",(IF(H144&gt;32,32*AA144,(IF(H144&lt;29,29*AA144,H144*AA144)))),(IF(H144&gt;30,30*AA144,(IF(H144&lt;24,24*AA144,H144*AA144)))))))</f>
        <v>#REF!</v>
      </c>
      <c r="AC144" s="92" t="e">
        <f>(IF(A144="","0",(IF(A144="RW",VLOOKUP(#REF!,#REF!,2,FALSE),VLOOKUP(Base!#REF!,#REF!,3,FALSE)))))*S144</f>
        <v>#REF!</v>
      </c>
    </row>
    <row r="145" spans="1:29" x14ac:dyDescent="0.25">
      <c r="A145" s="131" t="s">
        <v>830</v>
      </c>
      <c r="B145" s="131" t="s">
        <v>846</v>
      </c>
      <c r="C145" s="3" t="s">
        <v>11</v>
      </c>
      <c r="D145" s="18">
        <v>42208</v>
      </c>
      <c r="E145" s="46"/>
      <c r="F145" s="46"/>
      <c r="G145" s="62" t="s">
        <v>701</v>
      </c>
      <c r="H145" s="71">
        <v>32.35</v>
      </c>
      <c r="I145" s="3"/>
      <c r="J145" s="3"/>
      <c r="K145" s="46">
        <v>83</v>
      </c>
      <c r="L145" s="71" t="str">
        <f>+IF(N145="oui",H145,"")</f>
        <v/>
      </c>
      <c r="M145" s="119">
        <v>38</v>
      </c>
      <c r="N145" s="3" t="s">
        <v>105</v>
      </c>
      <c r="O145" s="62" t="s">
        <v>105</v>
      </c>
      <c r="P145" s="14" t="s">
        <v>167</v>
      </c>
      <c r="Q145" s="69">
        <f>IF(D145="","",(YEAR(D145)))</f>
        <v>2015</v>
      </c>
      <c r="R145" s="68" t="str">
        <f>IF(D145="","",(TEXT(D145,"mmmm")))</f>
        <v>juillet</v>
      </c>
      <c r="S145" s="94" t="e">
        <f>+IF(#REF!&gt;0.05,IF(#REF!=5,($AE$2-F145)/1000,IF(#REF!=6,($AF$2-F145)/1000,IF(#REF!="FMA",($AG$2-F145)/1000,H145))),H145)</f>
        <v>#REF!</v>
      </c>
      <c r="T145" s="68" t="str">
        <f t="shared" si="3"/>
        <v>juillet</v>
      </c>
      <c r="U145" s="91">
        <f>IF(H145="",0,1)</f>
        <v>1</v>
      </c>
      <c r="V145" s="92" t="e">
        <f>IF(#REF!&gt;0,1,0)</f>
        <v>#REF!</v>
      </c>
      <c r="W145" s="92" t="e">
        <f>IF(#REF!&gt;0.02,1,0)</f>
        <v>#REF!</v>
      </c>
      <c r="X145" s="92">
        <f>+IF(H145="","",(M145*H145))</f>
        <v>1229.3</v>
      </c>
      <c r="Y145" s="92" t="e">
        <f>+IF(G145="La Mounine",(VLOOKUP(Base!J145,#REF!,5,FALSE)),(IF(G145="Brignoles",VLOOKUP(J145,#REF!,3,FALSE),(IF(G145="FOS",VLOOKUP(J145,#REF!,4,FALSE))))))</f>
        <v>#REF!</v>
      </c>
      <c r="Z145" s="92" t="e">
        <f>+(IF(H145="","",(Y145*H145)))</f>
        <v>#REF!</v>
      </c>
      <c r="AA145" s="94" t="e">
        <f>IF(Y145="","",IF(A145="RW",VLOOKUP(Y145,#REF!,3,FALSE),VLOOKUP(Y145,#REF!,2,FALSE)))</f>
        <v>#REF!</v>
      </c>
      <c r="AB145" s="92" t="e">
        <f>+IF(A145="","",(IF(A145="RW",(IF(H145&gt;32,32*AA145,(IF(H145&lt;29,29*AA145,H145*AA145)))),(IF(H145&gt;30,30*AA145,(IF(H145&lt;24,24*AA145,H145*AA145)))))))</f>
        <v>#REF!</v>
      </c>
      <c r="AC145" s="92" t="e">
        <f>(IF(A145="","0",(IF(A145="RW",VLOOKUP(#REF!,#REF!,2,FALSE),VLOOKUP(Base!#REF!,#REF!,3,FALSE)))))*S145</f>
        <v>#REF!</v>
      </c>
    </row>
    <row r="146" spans="1:29" x14ac:dyDescent="0.25">
      <c r="A146" s="131" t="s">
        <v>830</v>
      </c>
      <c r="B146" s="131" t="s">
        <v>846</v>
      </c>
      <c r="C146" s="3" t="s">
        <v>11</v>
      </c>
      <c r="D146" s="18">
        <v>42208</v>
      </c>
      <c r="E146" s="46"/>
      <c r="F146" s="46"/>
      <c r="G146" s="62" t="s">
        <v>701</v>
      </c>
      <c r="H146" s="71">
        <v>20.5</v>
      </c>
      <c r="I146" s="3"/>
      <c r="J146" s="3"/>
      <c r="K146" s="46">
        <v>83</v>
      </c>
      <c r="L146" s="71" t="str">
        <f>+IF(N146="oui",H146,"")</f>
        <v/>
      </c>
      <c r="M146" s="119">
        <v>38</v>
      </c>
      <c r="N146" s="3" t="s">
        <v>105</v>
      </c>
      <c r="O146" s="62" t="s">
        <v>105</v>
      </c>
      <c r="P146" s="14" t="s">
        <v>167</v>
      </c>
      <c r="Q146" s="69">
        <f>IF(D146="","",(YEAR(D146)))</f>
        <v>2015</v>
      </c>
      <c r="R146" s="68" t="str">
        <f>IF(D146="","",(TEXT(D146,"mmmm")))</f>
        <v>juillet</v>
      </c>
      <c r="S146" s="94" t="e">
        <f>+IF(#REF!&gt;0.05,IF(#REF!=5,($AE$2-F146)/1000,IF(#REF!=6,($AF$2-F146)/1000,IF(#REF!="FMA",($AG$2-F146)/1000,H146))),H146)</f>
        <v>#REF!</v>
      </c>
      <c r="T146" s="68" t="str">
        <f t="shared" si="3"/>
        <v>juillet</v>
      </c>
      <c r="U146" s="91">
        <f>IF(H146="",0,1)</f>
        <v>1</v>
      </c>
      <c r="V146" s="92" t="e">
        <f>IF(#REF!&gt;0,1,0)</f>
        <v>#REF!</v>
      </c>
      <c r="W146" s="92" t="e">
        <f>IF(#REF!&gt;0.02,1,0)</f>
        <v>#REF!</v>
      </c>
      <c r="X146" s="92">
        <f>+IF(H146="","",(M146*H146))</f>
        <v>779</v>
      </c>
      <c r="Y146" s="92" t="e">
        <f>+IF(G146="La Mounine",(VLOOKUP(Base!J146,#REF!,5,FALSE)),(IF(G146="Brignoles",VLOOKUP(J146,#REF!,3,FALSE),(IF(G146="FOS",VLOOKUP(J146,#REF!,4,FALSE))))))</f>
        <v>#REF!</v>
      </c>
      <c r="Z146" s="92" t="e">
        <f>+(IF(H146="","",(Y146*H146)))</f>
        <v>#REF!</v>
      </c>
      <c r="AA146" s="94" t="e">
        <f>IF(Y146="","",IF(A146="RW",VLOOKUP(Y146,#REF!,3,FALSE),VLOOKUP(Y146,#REF!,2,FALSE)))</f>
        <v>#REF!</v>
      </c>
      <c r="AB146" s="92" t="e">
        <f>+IF(A146="","",(IF(A146="RW",(IF(H146&gt;32,32*AA146,(IF(H146&lt;29,29*AA146,H146*AA146)))),(IF(H146&gt;30,30*AA146,(IF(H146&lt;24,24*AA146,H146*AA146)))))))</f>
        <v>#REF!</v>
      </c>
      <c r="AC146" s="92" t="e">
        <f>(IF(A146="","0",(IF(A146="RW",VLOOKUP(#REF!,#REF!,2,FALSE),VLOOKUP(Base!#REF!,#REF!,3,FALSE)))))*S146</f>
        <v>#REF!</v>
      </c>
    </row>
    <row r="147" spans="1:29" x14ac:dyDescent="0.25">
      <c r="A147" s="131" t="s">
        <v>830</v>
      </c>
      <c r="B147" s="131" t="s">
        <v>846</v>
      </c>
      <c r="C147" s="11" t="s">
        <v>11</v>
      </c>
      <c r="D147" s="26">
        <v>42208</v>
      </c>
      <c r="E147" s="47"/>
      <c r="F147" s="47"/>
      <c r="G147" s="62" t="s">
        <v>701</v>
      </c>
      <c r="H147" s="71">
        <v>20.65</v>
      </c>
      <c r="I147" s="11"/>
      <c r="J147" s="11"/>
      <c r="K147" s="47">
        <v>83</v>
      </c>
      <c r="L147" s="71" t="str">
        <f>+IF(N147="oui",H147,"")</f>
        <v/>
      </c>
      <c r="M147" s="119">
        <v>38</v>
      </c>
      <c r="N147" s="11" t="s">
        <v>105</v>
      </c>
      <c r="O147" s="11" t="s">
        <v>105</v>
      </c>
      <c r="P147" s="27" t="s">
        <v>176</v>
      </c>
      <c r="Q147" s="69">
        <f>IF(D147="","",(YEAR(D147)))</f>
        <v>2015</v>
      </c>
      <c r="R147" s="68" t="str">
        <f>IF(D147="","",(TEXT(D147,"mmmm")))</f>
        <v>juillet</v>
      </c>
      <c r="S147" s="94" t="e">
        <f>+IF(#REF!&gt;0.05,IF(#REF!=5,($AE$2-F147)/1000,IF(#REF!=6,($AF$2-F147)/1000,IF(#REF!="FMA",($AG$2-F147)/1000,H147))),H147)</f>
        <v>#REF!</v>
      </c>
      <c r="T147" s="68" t="str">
        <f t="shared" si="3"/>
        <v>juillet</v>
      </c>
      <c r="U147" s="91">
        <f>IF(H147="",0,1)</f>
        <v>1</v>
      </c>
      <c r="V147" s="92" t="e">
        <f>IF(#REF!&gt;0,1,0)</f>
        <v>#REF!</v>
      </c>
      <c r="W147" s="92" t="e">
        <f>IF(#REF!&gt;0.02,1,0)</f>
        <v>#REF!</v>
      </c>
      <c r="X147" s="92">
        <f>+IF(H147="","",(M147*H147))</f>
        <v>784.69999999999993</v>
      </c>
      <c r="Y147" s="92" t="e">
        <f>+IF(G147="La Mounine",(VLOOKUP(Base!J147,#REF!,5,FALSE)),(IF(G147="Brignoles",VLOOKUP(J147,#REF!,3,FALSE),(IF(G147="FOS",VLOOKUP(J147,#REF!,4,FALSE))))))</f>
        <v>#REF!</v>
      </c>
      <c r="Z147" s="92" t="e">
        <f>+(IF(H147="","",(Y147*H147)))</f>
        <v>#REF!</v>
      </c>
      <c r="AA147" s="94" t="e">
        <f>IF(Y147="","",IF(A147="RW",VLOOKUP(Y147,#REF!,3,FALSE),VLOOKUP(Y147,#REF!,2,FALSE)))</f>
        <v>#REF!</v>
      </c>
      <c r="AB147" s="92" t="e">
        <f>+IF(A147="","",(IF(A147="RW",(IF(H147&gt;32,32*AA147,(IF(H147&lt;29,29*AA147,H147*AA147)))),(IF(H147&gt;30,30*AA147,(IF(H147&lt;24,24*AA147,H147*AA147)))))))</f>
        <v>#REF!</v>
      </c>
      <c r="AC147" s="92" t="e">
        <f>(IF(A147="","0",(IF(A147="RW",VLOOKUP(#REF!,#REF!,2,FALSE),VLOOKUP(Base!#REF!,#REF!,3,FALSE)))))*S147</f>
        <v>#REF!</v>
      </c>
    </row>
    <row r="148" spans="1:29" x14ac:dyDescent="0.25">
      <c r="A148" s="131" t="s">
        <v>830</v>
      </c>
      <c r="B148" s="131" t="s">
        <v>846</v>
      </c>
      <c r="C148" s="62" t="s">
        <v>12</v>
      </c>
      <c r="D148" s="18">
        <v>42209</v>
      </c>
      <c r="E148" s="46"/>
      <c r="F148" s="46"/>
      <c r="G148" s="62" t="s">
        <v>701</v>
      </c>
      <c r="H148" s="71">
        <v>29.6</v>
      </c>
      <c r="I148" s="3"/>
      <c r="J148" s="3"/>
      <c r="K148" s="46">
        <v>6</v>
      </c>
      <c r="L148" s="71" t="str">
        <f>+IF(N148="oui",H148,"")</f>
        <v/>
      </c>
      <c r="M148" s="118">
        <v>39.700000000000003</v>
      </c>
      <c r="N148" s="3" t="s">
        <v>105</v>
      </c>
      <c r="O148" s="62" t="s">
        <v>106</v>
      </c>
      <c r="P148" s="14" t="s">
        <v>167</v>
      </c>
      <c r="Q148" s="69">
        <f>IF(D148="","",(YEAR(D148)))</f>
        <v>2015</v>
      </c>
      <c r="R148" s="68" t="str">
        <f>IF(D148="","",(TEXT(D148,"mmmm")))</f>
        <v>juillet</v>
      </c>
      <c r="S148" s="94" t="e">
        <f>+IF(#REF!&gt;0.05,IF(#REF!=5,($AE$2-F148)/1000,IF(#REF!=6,($AF$2-F148)/1000,IF(#REF!="FMA",($AG$2-F148)/1000,H148))),H148)</f>
        <v>#REF!</v>
      </c>
      <c r="T148" s="68" t="str">
        <f t="shared" si="3"/>
        <v>juillet</v>
      </c>
      <c r="U148" s="91">
        <f>IF(H148="",0,1)</f>
        <v>1</v>
      </c>
      <c r="V148" s="92" t="e">
        <f>IF(#REF!&gt;0,1,0)</f>
        <v>#REF!</v>
      </c>
      <c r="W148" s="92" t="e">
        <f>IF(#REF!&gt;0.02,1,0)</f>
        <v>#REF!</v>
      </c>
      <c r="X148" s="92">
        <f>+IF(H148="","",(M148*H148))</f>
        <v>1175.1200000000001</v>
      </c>
      <c r="Y148" s="92" t="e">
        <f>+IF(G148="La Mounine",(VLOOKUP(Base!J148,#REF!,5,FALSE)),(IF(G148="Brignoles",VLOOKUP(J148,#REF!,3,FALSE),(IF(G148="FOS",VLOOKUP(J148,#REF!,4,FALSE))))))</f>
        <v>#REF!</v>
      </c>
      <c r="Z148" s="92" t="e">
        <f>+(IF(H148="","",(Y148*H148)))</f>
        <v>#REF!</v>
      </c>
      <c r="AA148" s="94" t="e">
        <f>IF(Y148="","",IF(A148="RW",VLOOKUP(Y148,#REF!,3,FALSE),VLOOKUP(Y148,#REF!,2,FALSE)))</f>
        <v>#REF!</v>
      </c>
      <c r="AB148" s="92" t="e">
        <f>+IF(A148="","",(IF(A148="RW",(IF(H148&gt;32,32*AA148,(IF(H148&lt;29,29*AA148,H148*AA148)))),(IF(H148&gt;30,30*AA148,(IF(H148&lt;24,24*AA148,H148*AA148)))))))</f>
        <v>#REF!</v>
      </c>
      <c r="AC148" s="92" t="e">
        <f>(IF(A148="","0",(IF(A148="RW",VLOOKUP(#REF!,#REF!,2,FALSE),VLOOKUP(Base!#REF!,#REF!,3,FALSE)))))*S148</f>
        <v>#REF!</v>
      </c>
    </row>
    <row r="149" spans="1:29" x14ac:dyDescent="0.25">
      <c r="A149" s="131" t="s">
        <v>830</v>
      </c>
      <c r="B149" s="131" t="s">
        <v>846</v>
      </c>
      <c r="C149" s="62" t="s">
        <v>12</v>
      </c>
      <c r="D149" s="18">
        <v>42209</v>
      </c>
      <c r="E149" s="46"/>
      <c r="F149" s="46"/>
      <c r="G149" s="62" t="s">
        <v>701</v>
      </c>
      <c r="H149" s="71">
        <v>34.200000000000003</v>
      </c>
      <c r="I149" s="3"/>
      <c r="J149" s="3"/>
      <c r="K149" s="46">
        <v>6</v>
      </c>
      <c r="L149" s="71" t="str">
        <f>+IF(N149="oui",H149,"")</f>
        <v/>
      </c>
      <c r="M149" s="118">
        <v>39.700000000000003</v>
      </c>
      <c r="N149" s="3" t="s">
        <v>105</v>
      </c>
      <c r="O149" s="62" t="s">
        <v>105</v>
      </c>
      <c r="P149" s="14" t="s">
        <v>167</v>
      </c>
      <c r="Q149" s="69">
        <f>IF(D149="","",(YEAR(D149)))</f>
        <v>2015</v>
      </c>
      <c r="R149" s="68" t="str">
        <f>IF(D149="","",(TEXT(D149,"mmmm")))</f>
        <v>juillet</v>
      </c>
      <c r="S149" s="94" t="e">
        <f>+IF(#REF!&gt;0.05,IF(#REF!=5,($AE$2-F149)/1000,IF(#REF!=6,($AF$2-F149)/1000,IF(#REF!="FMA",($AG$2-F149)/1000,H149))),H149)</f>
        <v>#REF!</v>
      </c>
      <c r="T149" s="68" t="str">
        <f t="shared" si="3"/>
        <v>juillet</v>
      </c>
      <c r="U149" s="91">
        <f>IF(H149="",0,1)</f>
        <v>1</v>
      </c>
      <c r="V149" s="92" t="e">
        <f>IF(#REF!&gt;0,1,0)</f>
        <v>#REF!</v>
      </c>
      <c r="W149" s="92" t="e">
        <f>IF(#REF!&gt;0.02,1,0)</f>
        <v>#REF!</v>
      </c>
      <c r="X149" s="92">
        <f>+IF(H149="","",(M149*H149))</f>
        <v>1357.7400000000002</v>
      </c>
      <c r="Y149" s="92" t="e">
        <f>+IF(G149="La Mounine",(VLOOKUP(Base!J149,#REF!,5,FALSE)),(IF(G149="Brignoles",VLOOKUP(J149,#REF!,3,FALSE),(IF(G149="FOS",VLOOKUP(J149,#REF!,4,FALSE))))))</f>
        <v>#REF!</v>
      </c>
      <c r="Z149" s="92" t="e">
        <f>+(IF(H149="","",(Y149*H149)))</f>
        <v>#REF!</v>
      </c>
      <c r="AA149" s="94" t="e">
        <f>IF(Y149="","",IF(A149="RW",VLOOKUP(Y149,#REF!,3,FALSE),VLOOKUP(Y149,#REF!,2,FALSE)))</f>
        <v>#REF!</v>
      </c>
      <c r="AB149" s="92" t="e">
        <f>+IF(A149="","",(IF(A149="RW",(IF(H149&gt;32,32*AA149,(IF(H149&lt;29,29*AA149,H149*AA149)))),(IF(H149&gt;30,30*AA149,(IF(H149&lt;24,24*AA149,H149*AA149)))))))</f>
        <v>#REF!</v>
      </c>
      <c r="AC149" s="92" t="e">
        <f>(IF(A149="","0",(IF(A149="RW",VLOOKUP(#REF!,#REF!,2,FALSE),VLOOKUP(Base!#REF!,#REF!,3,FALSE)))))*S149</f>
        <v>#REF!</v>
      </c>
    </row>
    <row r="150" spans="1:29" x14ac:dyDescent="0.25">
      <c r="A150" s="131" t="s">
        <v>830</v>
      </c>
      <c r="B150" s="131" t="s">
        <v>846</v>
      </c>
      <c r="C150" s="3" t="s">
        <v>46</v>
      </c>
      <c r="D150" s="18">
        <v>42209</v>
      </c>
      <c r="E150" s="46"/>
      <c r="F150" s="46"/>
      <c r="G150" s="62" t="s">
        <v>701</v>
      </c>
      <c r="H150" s="71">
        <v>26.45</v>
      </c>
      <c r="I150" s="3"/>
      <c r="J150" s="3"/>
      <c r="K150" s="46">
        <v>6</v>
      </c>
      <c r="L150" s="71">
        <f>+IF(N150="oui",H150,"")</f>
        <v>26.45</v>
      </c>
      <c r="M150" s="118">
        <v>34.9</v>
      </c>
      <c r="N150" s="4" t="s">
        <v>106</v>
      </c>
      <c r="O150" s="62" t="s">
        <v>105</v>
      </c>
      <c r="P150" s="14" t="s">
        <v>175</v>
      </c>
      <c r="Q150" s="69">
        <f>IF(D150="","",(YEAR(D150)))</f>
        <v>2015</v>
      </c>
      <c r="R150" s="68" t="str">
        <f>IF(D150="","",(TEXT(D150,"mmmm")))</f>
        <v>juillet</v>
      </c>
      <c r="S150" s="94" t="e">
        <f>+IF(#REF!&gt;0.05,IF(#REF!=5,($AE$2-F150)/1000,IF(#REF!=6,($AF$2-F150)/1000,IF(#REF!="FMA",($AG$2-F150)/1000,H150))),H150)</f>
        <v>#REF!</v>
      </c>
      <c r="T150" s="68" t="str">
        <f t="shared" si="3"/>
        <v>juillet</v>
      </c>
      <c r="U150" s="91">
        <f>IF(H150="",0,1)</f>
        <v>1</v>
      </c>
      <c r="V150" s="92" t="e">
        <f>IF(#REF!&gt;0,1,0)</f>
        <v>#REF!</v>
      </c>
      <c r="W150" s="92" t="e">
        <f>IF(#REF!&gt;0.02,1,0)</f>
        <v>#REF!</v>
      </c>
      <c r="X150" s="92">
        <f>+IF(H150="","",(M150*H150))</f>
        <v>923.1049999999999</v>
      </c>
      <c r="Y150" s="92" t="e">
        <f>+IF(G150="La Mounine",(VLOOKUP(Base!J150,#REF!,5,FALSE)),(IF(G150="Brignoles",VLOOKUP(J150,#REF!,3,FALSE),(IF(G150="FOS",VLOOKUP(J150,#REF!,4,FALSE))))))</f>
        <v>#REF!</v>
      </c>
      <c r="Z150" s="92" t="e">
        <f>+(IF(H150="","",(Y150*H150)))</f>
        <v>#REF!</v>
      </c>
      <c r="AA150" s="94" t="e">
        <f>IF(Y150="","",IF(A150="RW",VLOOKUP(Y150,#REF!,3,FALSE),VLOOKUP(Y150,#REF!,2,FALSE)))</f>
        <v>#REF!</v>
      </c>
      <c r="AB150" s="92" t="e">
        <f>+IF(A150="","",(IF(A150="RW",(IF(H150&gt;32,32*AA150,(IF(H150&lt;29,29*AA150,H150*AA150)))),(IF(H150&gt;30,30*AA150,(IF(H150&lt;24,24*AA150,H150*AA150)))))))</f>
        <v>#REF!</v>
      </c>
      <c r="AC150" s="92" t="e">
        <f>(IF(A150="","0",(IF(A150="RW",VLOOKUP(#REF!,#REF!,2,FALSE),VLOOKUP(Base!#REF!,#REF!,3,FALSE)))))*S150</f>
        <v>#REF!</v>
      </c>
    </row>
    <row r="151" spans="1:29" x14ac:dyDescent="0.25">
      <c r="A151" s="131" t="s">
        <v>830</v>
      </c>
      <c r="B151" s="131" t="s">
        <v>846</v>
      </c>
      <c r="C151" s="3" t="s">
        <v>120</v>
      </c>
      <c r="D151" s="18">
        <v>42209</v>
      </c>
      <c r="E151" s="46"/>
      <c r="F151" s="46"/>
      <c r="G151" s="62" t="s">
        <v>701</v>
      </c>
      <c r="H151" s="71">
        <v>22.9</v>
      </c>
      <c r="I151" s="3"/>
      <c r="J151" s="3"/>
      <c r="K151" s="46">
        <v>12</v>
      </c>
      <c r="L151" s="71" t="str">
        <f>+IF(N151="oui",H151,"")</f>
        <v/>
      </c>
      <c r="M151" s="118">
        <v>30.1</v>
      </c>
      <c r="N151" s="3" t="s">
        <v>105</v>
      </c>
      <c r="O151" s="62" t="s">
        <v>105</v>
      </c>
      <c r="P151" s="14" t="s">
        <v>176</v>
      </c>
      <c r="Q151" s="69">
        <f>IF(D151="","",(YEAR(D151)))</f>
        <v>2015</v>
      </c>
      <c r="R151" s="68" t="str">
        <f>IF(D151="","",(TEXT(D151,"mmmm")))</f>
        <v>juillet</v>
      </c>
      <c r="S151" s="94" t="e">
        <f>+IF(#REF!&gt;0.05,IF(#REF!=5,($AE$2-F151)/1000,IF(#REF!=6,($AF$2-F151)/1000,IF(#REF!="FMA",($AG$2-F151)/1000,H151))),H151)</f>
        <v>#REF!</v>
      </c>
      <c r="T151" s="68" t="str">
        <f t="shared" si="3"/>
        <v>juillet</v>
      </c>
      <c r="U151" s="91">
        <f>IF(H151="",0,1)</f>
        <v>1</v>
      </c>
      <c r="V151" s="92" t="e">
        <f>IF(#REF!&gt;0,1,0)</f>
        <v>#REF!</v>
      </c>
      <c r="W151" s="92" t="e">
        <f>IF(#REF!&gt;0.02,1,0)</f>
        <v>#REF!</v>
      </c>
      <c r="X151" s="92">
        <f>+IF(H151="","",(M151*H151))</f>
        <v>689.29</v>
      </c>
      <c r="Y151" s="92" t="e">
        <f>+IF(G151="La Mounine",(VLOOKUP(Base!J151,#REF!,5,FALSE)),(IF(G151="Brignoles",VLOOKUP(J151,#REF!,3,FALSE),(IF(G151="FOS",VLOOKUP(J151,#REF!,4,FALSE))))))</f>
        <v>#REF!</v>
      </c>
      <c r="Z151" s="92" t="e">
        <f>+(IF(H151="","",(Y151*H151)))</f>
        <v>#REF!</v>
      </c>
      <c r="AA151" s="94" t="e">
        <f>IF(Y151="","",IF(A151="RW",VLOOKUP(Y151,#REF!,3,FALSE),VLOOKUP(Y151,#REF!,2,FALSE)))</f>
        <v>#REF!</v>
      </c>
      <c r="AB151" s="92" t="e">
        <f>+IF(A151="","",(IF(A151="RW",(IF(H151&gt;32,32*AA151,(IF(H151&lt;29,29*AA151,H151*AA151)))),(IF(H151&gt;30,30*AA151,(IF(H151&lt;24,24*AA151,H151*AA151)))))))</f>
        <v>#REF!</v>
      </c>
      <c r="AC151" s="92" t="e">
        <f>(IF(A151="","0",(IF(A151="RW",VLOOKUP(#REF!,#REF!,2,FALSE),VLOOKUP(Base!#REF!,#REF!,3,FALSE)))))*S151</f>
        <v>#REF!</v>
      </c>
    </row>
    <row r="152" spans="1:29" x14ac:dyDescent="0.25">
      <c r="A152" s="131" t="s">
        <v>830</v>
      </c>
      <c r="B152" s="131" t="s">
        <v>846</v>
      </c>
      <c r="C152" s="3" t="s">
        <v>73</v>
      </c>
      <c r="D152" s="18">
        <v>42209</v>
      </c>
      <c r="E152" s="46"/>
      <c r="F152" s="46"/>
      <c r="G152" s="62" t="s">
        <v>701</v>
      </c>
      <c r="H152" s="71">
        <v>23.5</v>
      </c>
      <c r="I152" s="3"/>
      <c r="J152" s="3"/>
      <c r="K152" s="45">
        <v>13</v>
      </c>
      <c r="L152" s="71" t="str">
        <f>+IF(N152="oui",H152,"")</f>
        <v/>
      </c>
      <c r="M152" s="117">
        <v>42.9</v>
      </c>
      <c r="N152" s="3" t="s">
        <v>105</v>
      </c>
      <c r="O152" s="62" t="s">
        <v>106</v>
      </c>
      <c r="P152" s="14" t="s">
        <v>167</v>
      </c>
      <c r="Q152" s="69">
        <f>IF(D152="","",(YEAR(D152)))</f>
        <v>2015</v>
      </c>
      <c r="R152" s="68" t="str">
        <f>IF(D152="","",(TEXT(D152,"mmmm")))</f>
        <v>juillet</v>
      </c>
      <c r="S152" s="94" t="e">
        <f>+IF(#REF!&gt;0.05,IF(#REF!=5,($AE$2-F152)/1000,IF(#REF!=6,($AF$2-F152)/1000,IF(#REF!="FMA",($AG$2-F152)/1000,H152))),H152)</f>
        <v>#REF!</v>
      </c>
      <c r="T152" s="68" t="str">
        <f t="shared" si="3"/>
        <v>juillet</v>
      </c>
      <c r="U152" s="91">
        <f>IF(H152="",0,1)</f>
        <v>1</v>
      </c>
      <c r="V152" s="92" t="e">
        <f>IF(#REF!&gt;0,1,0)</f>
        <v>#REF!</v>
      </c>
      <c r="W152" s="92" t="e">
        <f>IF(#REF!&gt;0.02,1,0)</f>
        <v>#REF!</v>
      </c>
      <c r="X152" s="92">
        <f>+IF(H152="","",(M152*H152))</f>
        <v>1008.15</v>
      </c>
      <c r="Y152" s="92" t="e">
        <f>+IF(G152="La Mounine",(VLOOKUP(Base!J152,#REF!,5,FALSE)),(IF(G152="Brignoles",VLOOKUP(J152,#REF!,3,FALSE),(IF(G152="FOS",VLOOKUP(J152,#REF!,4,FALSE))))))</f>
        <v>#REF!</v>
      </c>
      <c r="Z152" s="92" t="e">
        <f>+(IF(H152="","",(Y152*H152)))</f>
        <v>#REF!</v>
      </c>
      <c r="AA152" s="94" t="e">
        <f>IF(Y152="","",IF(A152="RW",VLOOKUP(Y152,#REF!,3,FALSE),VLOOKUP(Y152,#REF!,2,FALSE)))</f>
        <v>#REF!</v>
      </c>
      <c r="AB152" s="92" t="e">
        <f>+IF(A152="","",(IF(A152="RW",(IF(H152&gt;32,32*AA152,(IF(H152&lt;29,29*AA152,H152*AA152)))),(IF(H152&gt;30,30*AA152,(IF(H152&lt;24,24*AA152,H152*AA152)))))))</f>
        <v>#REF!</v>
      </c>
      <c r="AC152" s="92" t="e">
        <f>(IF(A152="","0",(IF(A152="RW",VLOOKUP(#REF!,#REF!,2,FALSE),VLOOKUP(Base!#REF!,#REF!,3,FALSE)))))*S152</f>
        <v>#REF!</v>
      </c>
    </row>
    <row r="153" spans="1:29" x14ac:dyDescent="0.25">
      <c r="A153" s="131" t="s">
        <v>830</v>
      </c>
      <c r="B153" s="131" t="s">
        <v>846</v>
      </c>
      <c r="C153" s="3" t="s">
        <v>73</v>
      </c>
      <c r="D153" s="18">
        <v>42209</v>
      </c>
      <c r="E153" s="46"/>
      <c r="F153" s="46"/>
      <c r="G153" s="62" t="s">
        <v>701</v>
      </c>
      <c r="H153" s="71">
        <v>21.4</v>
      </c>
      <c r="I153" s="3"/>
      <c r="J153" s="3"/>
      <c r="K153" s="45">
        <v>13</v>
      </c>
      <c r="L153" s="71" t="str">
        <f>+IF(N153="oui",H153,"")</f>
        <v/>
      </c>
      <c r="M153" s="117">
        <v>42.9</v>
      </c>
      <c r="N153" s="3" t="s">
        <v>105</v>
      </c>
      <c r="O153" s="62" t="s">
        <v>106</v>
      </c>
      <c r="P153" s="14" t="s">
        <v>173</v>
      </c>
      <c r="Q153" s="69">
        <f>IF(D153="","",(YEAR(D153)))</f>
        <v>2015</v>
      </c>
      <c r="R153" s="68" t="str">
        <f>IF(D153="","",(TEXT(D153,"mmmm")))</f>
        <v>juillet</v>
      </c>
      <c r="S153" s="94" t="e">
        <f>+IF(#REF!&gt;0.05,IF(#REF!=5,($AE$2-F153)/1000,IF(#REF!=6,($AF$2-F153)/1000,IF(#REF!="FMA",($AG$2-F153)/1000,H153))),H153)</f>
        <v>#REF!</v>
      </c>
      <c r="T153" s="68" t="str">
        <f t="shared" si="3"/>
        <v>juillet</v>
      </c>
      <c r="U153" s="91">
        <f>IF(H153="",0,1)</f>
        <v>1</v>
      </c>
      <c r="V153" s="92" t="e">
        <f>IF(#REF!&gt;0,1,0)</f>
        <v>#REF!</v>
      </c>
      <c r="W153" s="92" t="e">
        <f>IF(#REF!&gt;0.02,1,0)</f>
        <v>#REF!</v>
      </c>
      <c r="X153" s="92">
        <f>+IF(H153="","",(M153*H153))</f>
        <v>918.06</v>
      </c>
      <c r="Y153" s="92" t="e">
        <f>+IF(G153="La Mounine",(VLOOKUP(Base!J153,#REF!,5,FALSE)),(IF(G153="Brignoles",VLOOKUP(J153,#REF!,3,FALSE),(IF(G153="FOS",VLOOKUP(J153,#REF!,4,FALSE))))))</f>
        <v>#REF!</v>
      </c>
      <c r="Z153" s="92" t="e">
        <f>+(IF(H153="","",(Y153*H153)))</f>
        <v>#REF!</v>
      </c>
      <c r="AA153" s="94" t="e">
        <f>IF(Y153="","",IF(A153="RW",VLOOKUP(Y153,#REF!,3,FALSE),VLOOKUP(Y153,#REF!,2,FALSE)))</f>
        <v>#REF!</v>
      </c>
      <c r="AB153" s="92" t="e">
        <f>+IF(A153="","",(IF(A153="RW",(IF(H153&gt;32,32*AA153,(IF(H153&lt;29,29*AA153,H153*AA153)))),(IF(H153&gt;30,30*AA153,(IF(H153&lt;24,24*AA153,H153*AA153)))))))</f>
        <v>#REF!</v>
      </c>
      <c r="AC153" s="92" t="e">
        <f>(IF(A153="","0",(IF(A153="RW",VLOOKUP(#REF!,#REF!,2,FALSE),VLOOKUP(Base!#REF!,#REF!,3,FALSE)))))*S153</f>
        <v>#REF!</v>
      </c>
    </row>
    <row r="154" spans="1:29" x14ac:dyDescent="0.25">
      <c r="A154" s="131" t="s">
        <v>830</v>
      </c>
      <c r="B154" s="131" t="s">
        <v>846</v>
      </c>
      <c r="C154" s="3" t="s">
        <v>11</v>
      </c>
      <c r="D154" s="18">
        <v>42209</v>
      </c>
      <c r="E154" s="46"/>
      <c r="F154" s="46"/>
      <c r="G154" s="62" t="s">
        <v>701</v>
      </c>
      <c r="H154" s="71">
        <v>23.3</v>
      </c>
      <c r="I154" s="3"/>
      <c r="J154" s="3"/>
      <c r="K154" s="46">
        <v>83</v>
      </c>
      <c r="L154" s="71" t="str">
        <f>+IF(N154="oui",H154,"")</f>
        <v/>
      </c>
      <c r="M154" s="119">
        <v>38</v>
      </c>
      <c r="N154" s="3" t="s">
        <v>105</v>
      </c>
      <c r="O154" s="62" t="s">
        <v>106</v>
      </c>
      <c r="P154" s="14" t="s">
        <v>167</v>
      </c>
      <c r="Q154" s="69">
        <f>IF(D154="","",(YEAR(D154)))</f>
        <v>2015</v>
      </c>
      <c r="R154" s="68" t="str">
        <f>IF(D154="","",(TEXT(D154,"mmmm")))</f>
        <v>juillet</v>
      </c>
      <c r="S154" s="94" t="e">
        <f>+IF(#REF!&gt;0.05,IF(#REF!=5,($AE$2-F154)/1000,IF(#REF!=6,($AF$2-F154)/1000,IF(#REF!="FMA",($AG$2-F154)/1000,H154))),H154)</f>
        <v>#REF!</v>
      </c>
      <c r="T154" s="68" t="str">
        <f t="shared" si="3"/>
        <v>juillet</v>
      </c>
      <c r="U154" s="91">
        <f>IF(H154="",0,1)</f>
        <v>1</v>
      </c>
      <c r="V154" s="92" t="e">
        <f>IF(#REF!&gt;0,1,0)</f>
        <v>#REF!</v>
      </c>
      <c r="W154" s="92" t="e">
        <f>IF(#REF!&gt;0.02,1,0)</f>
        <v>#REF!</v>
      </c>
      <c r="X154" s="92">
        <f>+IF(H154="","",(M154*H154))</f>
        <v>885.4</v>
      </c>
      <c r="Y154" s="92" t="e">
        <f>+IF(G154="La Mounine",(VLOOKUP(Base!J154,#REF!,5,FALSE)),(IF(G154="Brignoles",VLOOKUP(J154,#REF!,3,FALSE),(IF(G154="FOS",VLOOKUP(J154,#REF!,4,FALSE))))))</f>
        <v>#REF!</v>
      </c>
      <c r="Z154" s="92" t="e">
        <f>+(IF(H154="","",(Y154*H154)))</f>
        <v>#REF!</v>
      </c>
      <c r="AA154" s="94" t="e">
        <f>IF(Y154="","",IF(A154="RW",VLOOKUP(Y154,#REF!,3,FALSE),VLOOKUP(Y154,#REF!,2,FALSE)))</f>
        <v>#REF!</v>
      </c>
      <c r="AB154" s="92" t="e">
        <f>+IF(A154="","",(IF(A154="RW",(IF(H154&gt;32,32*AA154,(IF(H154&lt;29,29*AA154,H154*AA154)))),(IF(H154&gt;30,30*AA154,(IF(H154&lt;24,24*AA154,H154*AA154)))))))</f>
        <v>#REF!</v>
      </c>
      <c r="AC154" s="92" t="e">
        <f>(IF(A154="","0",(IF(A154="RW",VLOOKUP(#REF!,#REF!,2,FALSE),VLOOKUP(Base!#REF!,#REF!,3,FALSE)))))*S154</f>
        <v>#REF!</v>
      </c>
    </row>
    <row r="155" spans="1:29" x14ac:dyDescent="0.25">
      <c r="A155" s="131" t="s">
        <v>830</v>
      </c>
      <c r="B155" s="131" t="s">
        <v>846</v>
      </c>
      <c r="C155" s="3" t="s">
        <v>11</v>
      </c>
      <c r="D155" s="18">
        <v>42209</v>
      </c>
      <c r="E155" s="46"/>
      <c r="F155" s="46"/>
      <c r="G155" s="62" t="s">
        <v>701</v>
      </c>
      <c r="H155" s="71">
        <v>23.85</v>
      </c>
      <c r="I155" s="3"/>
      <c r="J155" s="3"/>
      <c r="K155" s="46">
        <v>83</v>
      </c>
      <c r="L155" s="71" t="str">
        <f>+IF(N155="oui",H155,"")</f>
        <v/>
      </c>
      <c r="M155" s="119">
        <v>38</v>
      </c>
      <c r="N155" s="3" t="s">
        <v>105</v>
      </c>
      <c r="O155" s="62" t="s">
        <v>105</v>
      </c>
      <c r="P155" s="14" t="s">
        <v>167</v>
      </c>
      <c r="Q155" s="69">
        <f>IF(D155="","",(YEAR(D155)))</f>
        <v>2015</v>
      </c>
      <c r="R155" s="68" t="str">
        <f>IF(D155="","",(TEXT(D155,"mmmm")))</f>
        <v>juillet</v>
      </c>
      <c r="S155" s="94" t="e">
        <f>+IF(#REF!&gt;0.05,IF(#REF!=5,($AE$2-F155)/1000,IF(#REF!=6,($AF$2-F155)/1000,IF(#REF!="FMA",($AG$2-F155)/1000,H155))),H155)</f>
        <v>#REF!</v>
      </c>
      <c r="T155" s="68" t="str">
        <f t="shared" si="3"/>
        <v>juillet</v>
      </c>
      <c r="U155" s="91">
        <f>IF(H155="",0,1)</f>
        <v>1</v>
      </c>
      <c r="V155" s="92" t="e">
        <f>IF(#REF!&gt;0,1,0)</f>
        <v>#REF!</v>
      </c>
      <c r="W155" s="92" t="e">
        <f>IF(#REF!&gt;0.02,1,0)</f>
        <v>#REF!</v>
      </c>
      <c r="X155" s="92">
        <f>+IF(H155="","",(M155*H155))</f>
        <v>906.30000000000007</v>
      </c>
      <c r="Y155" s="92" t="e">
        <f>+IF(G155="La Mounine",(VLOOKUP(Base!J155,#REF!,5,FALSE)),(IF(G155="Brignoles",VLOOKUP(J155,#REF!,3,FALSE),(IF(G155="FOS",VLOOKUP(J155,#REF!,4,FALSE))))))</f>
        <v>#REF!</v>
      </c>
      <c r="Z155" s="92" t="e">
        <f>+(IF(H155="","",(Y155*H155)))</f>
        <v>#REF!</v>
      </c>
      <c r="AA155" s="94" t="e">
        <f>IF(Y155="","",IF(A155="RW",VLOOKUP(Y155,#REF!,3,FALSE),VLOOKUP(Y155,#REF!,2,FALSE)))</f>
        <v>#REF!</v>
      </c>
      <c r="AB155" s="92" t="e">
        <f>+IF(A155="","",(IF(A155="RW",(IF(H155&gt;32,32*AA155,(IF(H155&lt;29,29*AA155,H155*AA155)))),(IF(H155&gt;30,30*AA155,(IF(H155&lt;24,24*AA155,H155*AA155)))))))</f>
        <v>#REF!</v>
      </c>
      <c r="AC155" s="92" t="e">
        <f>(IF(A155="","0",(IF(A155="RW",VLOOKUP(#REF!,#REF!,2,FALSE),VLOOKUP(Base!#REF!,#REF!,3,FALSE)))))*S155</f>
        <v>#REF!</v>
      </c>
    </row>
    <row r="156" spans="1:29" x14ac:dyDescent="0.25">
      <c r="A156" s="131" t="s">
        <v>830</v>
      </c>
      <c r="B156" s="131" t="s">
        <v>846</v>
      </c>
      <c r="C156" s="62" t="s">
        <v>12</v>
      </c>
      <c r="D156" s="18">
        <v>42212</v>
      </c>
      <c r="E156" s="46"/>
      <c r="F156" s="46"/>
      <c r="G156" s="62" t="s">
        <v>701</v>
      </c>
      <c r="H156" s="71">
        <v>26.2</v>
      </c>
      <c r="I156" s="3"/>
      <c r="J156" s="3"/>
      <c r="K156" s="46">
        <v>4</v>
      </c>
      <c r="L156" s="71" t="str">
        <f>+IF(N156="oui",H156,"")</f>
        <v/>
      </c>
      <c r="M156" s="118">
        <v>42.3</v>
      </c>
      <c r="N156" s="3" t="s">
        <v>105</v>
      </c>
      <c r="O156" s="62" t="s">
        <v>106</v>
      </c>
      <c r="P156" s="14" t="s">
        <v>171</v>
      </c>
      <c r="Q156" s="69">
        <f>IF(D156="","",(YEAR(D156)))</f>
        <v>2015</v>
      </c>
      <c r="R156" s="68" t="str">
        <f>IF(D156="","",(TEXT(D156,"mmmm")))</f>
        <v>juillet</v>
      </c>
      <c r="S156" s="94" t="e">
        <f>+IF(#REF!&gt;0.05,IF(#REF!=5,($AE$2-F156)/1000,IF(#REF!=6,($AF$2-F156)/1000,IF(#REF!="FMA",($AG$2-F156)/1000,H156))),H156)</f>
        <v>#REF!</v>
      </c>
      <c r="T156" s="68" t="str">
        <f t="shared" si="3"/>
        <v>juillet</v>
      </c>
      <c r="U156" s="91">
        <f>IF(H156="",0,1)</f>
        <v>1</v>
      </c>
      <c r="V156" s="92" t="e">
        <f>IF(#REF!&gt;0,1,0)</f>
        <v>#REF!</v>
      </c>
      <c r="W156" s="92" t="e">
        <f>IF(#REF!&gt;0.02,1,0)</f>
        <v>#REF!</v>
      </c>
      <c r="X156" s="92">
        <f>+IF(H156="","",(M156*H156))</f>
        <v>1108.26</v>
      </c>
      <c r="Y156" s="92" t="e">
        <f>+IF(G156="La Mounine",(VLOOKUP(Base!J156,#REF!,5,FALSE)),(IF(G156="Brignoles",VLOOKUP(J156,#REF!,3,FALSE),(IF(G156="FOS",VLOOKUP(J156,#REF!,4,FALSE))))))</f>
        <v>#REF!</v>
      </c>
      <c r="Z156" s="92" t="e">
        <f>+(IF(H156="","",(Y156*H156)))</f>
        <v>#REF!</v>
      </c>
      <c r="AA156" s="94" t="e">
        <f>IF(Y156="","",IF(A156="RW",VLOOKUP(Y156,#REF!,3,FALSE),VLOOKUP(Y156,#REF!,2,FALSE)))</f>
        <v>#REF!</v>
      </c>
      <c r="AB156" s="92" t="e">
        <f>+IF(A156="","",(IF(A156="RW",(IF(H156&gt;32,32*AA156,(IF(H156&lt;29,29*AA156,H156*AA156)))),(IF(H156&gt;30,30*AA156,(IF(H156&lt;24,24*AA156,H156*AA156)))))))</f>
        <v>#REF!</v>
      </c>
      <c r="AC156" s="92" t="e">
        <f>(IF(A156="","0",(IF(A156="RW",VLOOKUP(#REF!,#REF!,2,FALSE),VLOOKUP(Base!#REF!,#REF!,3,FALSE)))))*S156</f>
        <v>#REF!</v>
      </c>
    </row>
    <row r="157" spans="1:29" x14ac:dyDescent="0.25">
      <c r="A157" s="131" t="s">
        <v>830</v>
      </c>
      <c r="B157" s="131" t="s">
        <v>846</v>
      </c>
      <c r="C157" s="62" t="s">
        <v>12</v>
      </c>
      <c r="D157" s="18">
        <v>42212</v>
      </c>
      <c r="E157" s="46"/>
      <c r="F157" s="46"/>
      <c r="G157" s="62" t="s">
        <v>701</v>
      </c>
      <c r="H157" s="71">
        <v>30.3</v>
      </c>
      <c r="I157" s="3"/>
      <c r="J157" s="3"/>
      <c r="K157" s="46">
        <v>4</v>
      </c>
      <c r="L157" s="71" t="str">
        <f>+IF(N157="oui",H157,"")</f>
        <v/>
      </c>
      <c r="M157" s="118">
        <v>42.3</v>
      </c>
      <c r="N157" s="3" t="s">
        <v>105</v>
      </c>
      <c r="O157" s="7" t="s">
        <v>105</v>
      </c>
      <c r="P157" s="14" t="s">
        <v>171</v>
      </c>
      <c r="Q157" s="69">
        <f>IF(D157="","",(YEAR(D157)))</f>
        <v>2015</v>
      </c>
      <c r="R157" s="68" t="str">
        <f>IF(D157="","",(TEXT(D157,"mmmm")))</f>
        <v>juillet</v>
      </c>
      <c r="S157" s="94" t="e">
        <f>+IF(#REF!&gt;0.05,IF(#REF!=5,($AE$2-F157)/1000,IF(#REF!=6,($AF$2-F157)/1000,IF(#REF!="FMA",($AG$2-F157)/1000,H157))),H157)</f>
        <v>#REF!</v>
      </c>
      <c r="T157" s="68" t="str">
        <f t="shared" si="3"/>
        <v>juillet</v>
      </c>
      <c r="U157" s="91">
        <f>IF(H157="",0,1)</f>
        <v>1</v>
      </c>
      <c r="V157" s="92" t="e">
        <f>IF(#REF!&gt;0,1,0)</f>
        <v>#REF!</v>
      </c>
      <c r="W157" s="92" t="e">
        <f>IF(#REF!&gt;0.02,1,0)</f>
        <v>#REF!</v>
      </c>
      <c r="X157" s="92">
        <f>+IF(H157="","",(M157*H157))</f>
        <v>1281.69</v>
      </c>
      <c r="Y157" s="92" t="e">
        <f>+IF(G157="La Mounine",(VLOOKUP(Base!J157,#REF!,5,FALSE)),(IF(G157="Brignoles",VLOOKUP(J157,#REF!,3,FALSE),(IF(G157="FOS",VLOOKUP(J157,#REF!,4,FALSE))))))</f>
        <v>#REF!</v>
      </c>
      <c r="Z157" s="92" t="e">
        <f>+(IF(H157="","",(Y157*H157)))</f>
        <v>#REF!</v>
      </c>
      <c r="AA157" s="94" t="e">
        <f>IF(Y157="","",IF(A157="RW",VLOOKUP(Y157,#REF!,3,FALSE),VLOOKUP(Y157,#REF!,2,FALSE)))</f>
        <v>#REF!</v>
      </c>
      <c r="AB157" s="92" t="e">
        <f>+IF(A157="","",(IF(A157="RW",(IF(H157&gt;32,32*AA157,(IF(H157&lt;29,29*AA157,H157*AA157)))),(IF(H157&gt;30,30*AA157,(IF(H157&lt;24,24*AA157,H157*AA157)))))))</f>
        <v>#REF!</v>
      </c>
      <c r="AC157" s="92" t="e">
        <f>(IF(A157="","0",(IF(A157="RW",VLOOKUP(#REF!,#REF!,2,FALSE),VLOOKUP(Base!#REF!,#REF!,3,FALSE)))))*S157</f>
        <v>#REF!</v>
      </c>
    </row>
    <row r="158" spans="1:29" x14ac:dyDescent="0.25">
      <c r="A158" s="131" t="s">
        <v>830</v>
      </c>
      <c r="B158" s="131" t="s">
        <v>846</v>
      </c>
      <c r="C158" s="3" t="s">
        <v>11</v>
      </c>
      <c r="D158" s="18">
        <v>42212</v>
      </c>
      <c r="E158" s="46"/>
      <c r="F158" s="46"/>
      <c r="G158" s="62" t="s">
        <v>701</v>
      </c>
      <c r="H158" s="71">
        <v>28.7</v>
      </c>
      <c r="I158" s="3"/>
      <c r="J158" s="3"/>
      <c r="K158" s="46">
        <v>6</v>
      </c>
      <c r="L158" s="71">
        <f>+IF(N158="oui",H158,"")</f>
        <v>28.7</v>
      </c>
      <c r="M158" s="118">
        <v>33.700000000000003</v>
      </c>
      <c r="N158" s="3" t="s">
        <v>106</v>
      </c>
      <c r="O158" s="62" t="s">
        <v>105</v>
      </c>
      <c r="P158" s="14" t="s">
        <v>169</v>
      </c>
      <c r="Q158" s="69">
        <f>IF(D158="","",(YEAR(D158)))</f>
        <v>2015</v>
      </c>
      <c r="R158" s="68" t="str">
        <f>IF(D158="","",(TEXT(D158,"mmmm")))</f>
        <v>juillet</v>
      </c>
      <c r="S158" s="94" t="e">
        <f>+IF(#REF!&gt;0.05,IF(#REF!=5,($AE$2-F158)/1000,IF(#REF!=6,($AF$2-F158)/1000,IF(#REF!="FMA",($AG$2-F158)/1000,H158))),H158)</f>
        <v>#REF!</v>
      </c>
      <c r="T158" s="68" t="str">
        <f t="shared" si="3"/>
        <v>juillet</v>
      </c>
      <c r="U158" s="91">
        <f>IF(H158="",0,1)</f>
        <v>1</v>
      </c>
      <c r="V158" s="92" t="e">
        <f>IF(#REF!&gt;0,1,0)</f>
        <v>#REF!</v>
      </c>
      <c r="W158" s="92" t="e">
        <f>IF(#REF!&gt;0.02,1,0)</f>
        <v>#REF!</v>
      </c>
      <c r="X158" s="92">
        <f>+IF(H158="","",(M158*H158))</f>
        <v>967.19</v>
      </c>
      <c r="Y158" s="92" t="e">
        <f>+IF(G158="La Mounine",(VLOOKUP(Base!J158,#REF!,5,FALSE)),(IF(G158="Brignoles",VLOOKUP(J158,#REF!,3,FALSE),(IF(G158="FOS",VLOOKUP(J158,#REF!,4,FALSE))))))</f>
        <v>#REF!</v>
      </c>
      <c r="Z158" s="92" t="e">
        <f>+(IF(H158="","",(Y158*H158)))</f>
        <v>#REF!</v>
      </c>
      <c r="AA158" s="94" t="e">
        <f>IF(Y158="","",IF(A158="RW",VLOOKUP(Y158,#REF!,3,FALSE),VLOOKUP(Y158,#REF!,2,FALSE)))</f>
        <v>#REF!</v>
      </c>
      <c r="AB158" s="92" t="e">
        <f>+IF(A158="","",(IF(A158="RW",(IF(H158&gt;32,32*AA158,(IF(H158&lt;29,29*AA158,H158*AA158)))),(IF(H158&gt;30,30*AA158,(IF(H158&lt;24,24*AA158,H158*AA158)))))))</f>
        <v>#REF!</v>
      </c>
      <c r="AC158" s="92" t="e">
        <f>(IF(A158="","0",(IF(A158="RW",VLOOKUP(#REF!,#REF!,2,FALSE),VLOOKUP(Base!#REF!,#REF!,3,FALSE)))))*S158</f>
        <v>#REF!</v>
      </c>
    </row>
    <row r="159" spans="1:29" x14ac:dyDescent="0.25">
      <c r="A159" s="131" t="s">
        <v>830</v>
      </c>
      <c r="B159" s="131" t="s">
        <v>846</v>
      </c>
      <c r="C159" s="3" t="s">
        <v>120</v>
      </c>
      <c r="D159" s="18">
        <v>42212</v>
      </c>
      <c r="E159" s="46"/>
      <c r="F159" s="46"/>
      <c r="G159" s="62" t="s">
        <v>701</v>
      </c>
      <c r="H159" s="71">
        <v>23.95</v>
      </c>
      <c r="I159" s="3"/>
      <c r="J159" s="3"/>
      <c r="K159" s="46" t="s">
        <v>248</v>
      </c>
      <c r="L159" s="71" t="str">
        <f>+IF(N159="oui",H159,"")</f>
        <v/>
      </c>
      <c r="M159" s="118">
        <v>23.4</v>
      </c>
      <c r="N159" s="4" t="s">
        <v>105</v>
      </c>
      <c r="O159" s="62" t="s">
        <v>105</v>
      </c>
      <c r="P159" s="14" t="s">
        <v>167</v>
      </c>
      <c r="Q159" s="69">
        <f>IF(D159="","",(YEAR(D159)))</f>
        <v>2015</v>
      </c>
      <c r="R159" s="68" t="str">
        <f>IF(D159="","",(TEXT(D159,"mmmm")))</f>
        <v>juillet</v>
      </c>
      <c r="S159" s="94" t="e">
        <f>+IF(#REF!&gt;0.05,IF(#REF!=5,($AE$2-F159)/1000,IF(#REF!=6,($AF$2-F159)/1000,IF(#REF!="FMA",($AG$2-F159)/1000,H159))),H159)</f>
        <v>#REF!</v>
      </c>
      <c r="T159" s="68" t="str">
        <f t="shared" si="3"/>
        <v>juillet</v>
      </c>
      <c r="U159" s="91">
        <f>IF(H159="",0,1)</f>
        <v>1</v>
      </c>
      <c r="V159" s="92" t="e">
        <f>IF(#REF!&gt;0,1,0)</f>
        <v>#REF!</v>
      </c>
      <c r="W159" s="92" t="e">
        <f>IF(#REF!&gt;0.02,1,0)</f>
        <v>#REF!</v>
      </c>
      <c r="X159" s="92">
        <f>+IF(H159="","",(M159*H159))</f>
        <v>560.42999999999995</v>
      </c>
      <c r="Y159" s="92" t="e">
        <f>+IF(G159="La Mounine",(VLOOKUP(Base!J159,#REF!,5,FALSE)),(IF(G159="Brignoles",VLOOKUP(J159,#REF!,3,FALSE),(IF(G159="FOS",VLOOKUP(J159,#REF!,4,FALSE))))))</f>
        <v>#REF!</v>
      </c>
      <c r="Z159" s="92" t="e">
        <f>+(IF(H159="","",(Y159*H159)))</f>
        <v>#REF!</v>
      </c>
      <c r="AA159" s="94" t="e">
        <f>IF(Y159="","",IF(A159="RW",VLOOKUP(Y159,#REF!,3,FALSE),VLOOKUP(Y159,#REF!,2,FALSE)))</f>
        <v>#REF!</v>
      </c>
      <c r="AB159" s="92" t="e">
        <f>+IF(A159="","",(IF(A159="RW",(IF(H159&gt;32,32*AA159,(IF(H159&lt;29,29*AA159,H159*AA159)))),(IF(H159&gt;30,30*AA159,(IF(H159&lt;24,24*AA159,H159*AA159)))))))</f>
        <v>#REF!</v>
      </c>
      <c r="AC159" s="92" t="e">
        <f>(IF(A159="","0",(IF(A159="RW",VLOOKUP(#REF!,#REF!,2,FALSE),VLOOKUP(Base!#REF!,#REF!,3,FALSE)))))*S159</f>
        <v>#REF!</v>
      </c>
    </row>
    <row r="160" spans="1:29" x14ac:dyDescent="0.25">
      <c r="A160" s="131" t="s">
        <v>830</v>
      </c>
      <c r="B160" s="131" t="s">
        <v>846</v>
      </c>
      <c r="C160" s="3" t="s">
        <v>249</v>
      </c>
      <c r="D160" s="18">
        <v>42212</v>
      </c>
      <c r="E160" s="46"/>
      <c r="F160" s="46"/>
      <c r="G160" s="62" t="s">
        <v>701</v>
      </c>
      <c r="H160" s="71">
        <v>28.95</v>
      </c>
      <c r="I160" s="3"/>
      <c r="J160" s="3"/>
      <c r="K160" s="45">
        <v>13</v>
      </c>
      <c r="L160" s="71" t="str">
        <f>+IF(N160="oui",H160,"")</f>
        <v/>
      </c>
      <c r="M160" s="117">
        <v>35.799999999999997</v>
      </c>
      <c r="N160" s="3" t="s">
        <v>105</v>
      </c>
      <c r="O160" s="62" t="s">
        <v>105</v>
      </c>
      <c r="P160" s="14" t="s">
        <v>169</v>
      </c>
      <c r="Q160" s="69">
        <f>IF(D160="","",(YEAR(D160)))</f>
        <v>2015</v>
      </c>
      <c r="R160" s="68" t="str">
        <f>IF(D160="","",(TEXT(D160,"mmmm")))</f>
        <v>juillet</v>
      </c>
      <c r="S160" s="94" t="e">
        <f>+IF(#REF!&gt;0.05,IF(#REF!=5,($AE$2-F160)/1000,IF(#REF!=6,($AF$2-F160)/1000,IF(#REF!="FMA",($AG$2-F160)/1000,H160))),H160)</f>
        <v>#REF!</v>
      </c>
      <c r="T160" s="68" t="str">
        <f t="shared" si="3"/>
        <v>juillet</v>
      </c>
      <c r="U160" s="91">
        <f>IF(H160="",0,1)</f>
        <v>1</v>
      </c>
      <c r="V160" s="92" t="e">
        <f>IF(#REF!&gt;0,1,0)</f>
        <v>#REF!</v>
      </c>
      <c r="W160" s="92" t="e">
        <f>IF(#REF!&gt;0.02,1,0)</f>
        <v>#REF!</v>
      </c>
      <c r="X160" s="92">
        <f>+IF(H160="","",(M160*H160))</f>
        <v>1036.4099999999999</v>
      </c>
      <c r="Y160" s="92" t="e">
        <f>+IF(G160="La Mounine",(VLOOKUP(Base!J160,#REF!,5,FALSE)),(IF(G160="Brignoles",VLOOKUP(J160,#REF!,3,FALSE),(IF(G160="FOS",VLOOKUP(J160,#REF!,4,FALSE))))))</f>
        <v>#REF!</v>
      </c>
      <c r="Z160" s="92" t="e">
        <f>+(IF(H160="","",(Y160*H160)))</f>
        <v>#REF!</v>
      </c>
      <c r="AA160" s="94" t="e">
        <f>IF(Y160="","",IF(A160="RW",VLOOKUP(Y160,#REF!,3,FALSE),VLOOKUP(Y160,#REF!,2,FALSE)))</f>
        <v>#REF!</v>
      </c>
      <c r="AB160" s="92" t="e">
        <f>+IF(A160="","",(IF(A160="RW",(IF(H160&gt;32,32*AA160,(IF(H160&lt;29,29*AA160,H160*AA160)))),(IF(H160&gt;30,30*AA160,(IF(H160&lt;24,24*AA160,H160*AA160)))))))</f>
        <v>#REF!</v>
      </c>
      <c r="AC160" s="92" t="e">
        <f>(IF(A160="","0",(IF(A160="RW",VLOOKUP(#REF!,#REF!,2,FALSE),VLOOKUP(Base!#REF!,#REF!,3,FALSE)))))*S160</f>
        <v>#REF!</v>
      </c>
    </row>
    <row r="161" spans="1:33" x14ac:dyDescent="0.25">
      <c r="A161" s="131" t="s">
        <v>830</v>
      </c>
      <c r="B161" s="131" t="s">
        <v>846</v>
      </c>
      <c r="C161" s="5" t="s">
        <v>249</v>
      </c>
      <c r="D161" s="22">
        <v>42212</v>
      </c>
      <c r="E161" s="49"/>
      <c r="F161" s="49"/>
      <c r="G161" s="62" t="s">
        <v>701</v>
      </c>
      <c r="H161" s="128">
        <v>31.7</v>
      </c>
      <c r="I161" s="5"/>
      <c r="J161" s="5"/>
      <c r="K161" s="45">
        <v>13</v>
      </c>
      <c r="L161" s="71" t="str">
        <f>+IF(N161="oui",H161,"")</f>
        <v/>
      </c>
      <c r="M161" s="117">
        <v>35.799999999999997</v>
      </c>
      <c r="N161" s="5" t="s">
        <v>105</v>
      </c>
      <c r="O161" s="62" t="s">
        <v>105</v>
      </c>
      <c r="P161" s="14" t="s">
        <v>175</v>
      </c>
      <c r="Q161" s="69">
        <f>IF(D161="","",(YEAR(D161)))</f>
        <v>2015</v>
      </c>
      <c r="R161" s="68" t="str">
        <f>IF(D161="","",(TEXT(D161,"mmmm")))</f>
        <v>juillet</v>
      </c>
      <c r="S161" s="94" t="e">
        <f>+IF(#REF!&gt;0.05,IF(#REF!=5,($AE$2-F161)/1000,IF(#REF!=6,($AF$2-F161)/1000,IF(#REF!="FMA",($AG$2-F161)/1000,H161))),H161)</f>
        <v>#REF!</v>
      </c>
      <c r="T161" s="68" t="str">
        <f t="shared" si="3"/>
        <v>juillet</v>
      </c>
      <c r="U161" s="91">
        <f>IF(H161="",0,1)</f>
        <v>1</v>
      </c>
      <c r="V161" s="92" t="e">
        <f>IF(#REF!&gt;0,1,0)</f>
        <v>#REF!</v>
      </c>
      <c r="W161" s="92" t="e">
        <f>IF(#REF!&gt;0.02,1,0)</f>
        <v>#REF!</v>
      </c>
      <c r="X161" s="92">
        <f>+IF(H161="","",(M161*H161))</f>
        <v>1134.8599999999999</v>
      </c>
      <c r="Y161" s="92" t="e">
        <f>+IF(G161="La Mounine",(VLOOKUP(Base!J161,#REF!,5,FALSE)),(IF(G161="Brignoles",VLOOKUP(J161,#REF!,3,FALSE),(IF(G161="FOS",VLOOKUP(J161,#REF!,4,FALSE))))))</f>
        <v>#REF!</v>
      </c>
      <c r="Z161" s="92" t="e">
        <f>+(IF(H161="","",(Y161*H161)))</f>
        <v>#REF!</v>
      </c>
      <c r="AA161" s="94" t="e">
        <f>IF(Y161="","",IF(A161="RW",VLOOKUP(Y161,#REF!,3,FALSE),VLOOKUP(Y161,#REF!,2,FALSE)))</f>
        <v>#REF!</v>
      </c>
      <c r="AB161" s="92" t="e">
        <f>+IF(A161="","",(IF(A161="RW",(IF(H161&gt;32,32*AA161,(IF(H161&lt;29,29*AA161,H161*AA161)))),(IF(H161&gt;30,30*AA161,(IF(H161&lt;24,24*AA161,H161*AA161)))))))</f>
        <v>#REF!</v>
      </c>
      <c r="AC161" s="92" t="e">
        <f>(IF(A161="","0",(IF(A161="RW",VLOOKUP(#REF!,#REF!,2,FALSE),VLOOKUP(Base!#REF!,#REF!,3,FALSE)))))*S161</f>
        <v>#REF!</v>
      </c>
    </row>
    <row r="162" spans="1:33" x14ac:dyDescent="0.25">
      <c r="A162" s="131" t="s">
        <v>830</v>
      </c>
      <c r="B162" s="131" t="s">
        <v>846</v>
      </c>
      <c r="C162" s="5" t="s">
        <v>73</v>
      </c>
      <c r="D162" s="22">
        <v>42212</v>
      </c>
      <c r="E162" s="49"/>
      <c r="F162" s="49"/>
      <c r="G162" s="62" t="s">
        <v>701</v>
      </c>
      <c r="H162" s="128">
        <v>22.75</v>
      </c>
      <c r="I162" s="5"/>
      <c r="J162" s="5"/>
      <c r="K162" s="45">
        <v>13</v>
      </c>
      <c r="L162" s="71" t="str">
        <f>+IF(N162="oui",H162,"")</f>
        <v/>
      </c>
      <c r="M162" s="117">
        <v>50.9</v>
      </c>
      <c r="N162" s="5" t="s">
        <v>105</v>
      </c>
      <c r="O162" s="62" t="s">
        <v>106</v>
      </c>
      <c r="P162" s="14" t="s">
        <v>171</v>
      </c>
      <c r="Q162" s="69">
        <f>IF(D162="","",(YEAR(D162)))</f>
        <v>2015</v>
      </c>
      <c r="R162" s="68" t="str">
        <f>IF(D162="","",(TEXT(D162,"mmmm")))</f>
        <v>juillet</v>
      </c>
      <c r="S162" s="94" t="e">
        <f>+IF(#REF!&gt;0.05,IF(#REF!=5,($AE$2-F162)/1000,IF(#REF!=6,($AF$2-F162)/1000,IF(#REF!="FMA",($AG$2-F162)/1000,H162))),H162)</f>
        <v>#REF!</v>
      </c>
      <c r="T162" s="68" t="str">
        <f t="shared" si="3"/>
        <v>juillet</v>
      </c>
      <c r="U162" s="91">
        <f>IF(H162="",0,1)</f>
        <v>1</v>
      </c>
      <c r="V162" s="92" t="e">
        <f>IF(#REF!&gt;0,1,0)</f>
        <v>#REF!</v>
      </c>
      <c r="W162" s="92" t="e">
        <f>IF(#REF!&gt;0.02,1,0)</f>
        <v>#REF!</v>
      </c>
      <c r="X162" s="92">
        <f>+IF(H162="","",(M162*H162))</f>
        <v>1157.9749999999999</v>
      </c>
      <c r="Y162" s="92" t="e">
        <f>+IF(G162="La Mounine",(VLOOKUP(Base!J162,#REF!,5,FALSE)),(IF(G162="Brignoles",VLOOKUP(J162,#REF!,3,FALSE),(IF(G162="FOS",VLOOKUP(J162,#REF!,4,FALSE))))))</f>
        <v>#REF!</v>
      </c>
      <c r="Z162" s="92" t="e">
        <f>+(IF(H162="","",(Y162*H162)))</f>
        <v>#REF!</v>
      </c>
      <c r="AA162" s="94" t="e">
        <f>IF(Y162="","",IF(A162="RW",VLOOKUP(Y162,#REF!,3,FALSE),VLOOKUP(Y162,#REF!,2,FALSE)))</f>
        <v>#REF!</v>
      </c>
      <c r="AB162" s="92" t="e">
        <f>+IF(A162="","",(IF(A162="RW",(IF(H162&gt;32,32*AA162,(IF(H162&lt;29,29*AA162,H162*AA162)))),(IF(H162&gt;30,30*AA162,(IF(H162&lt;24,24*AA162,H162*AA162)))))))</f>
        <v>#REF!</v>
      </c>
      <c r="AC162" s="92" t="e">
        <f>(IF(A162="","0",(IF(A162="RW",VLOOKUP(#REF!,#REF!,2,FALSE),VLOOKUP(Base!#REF!,#REF!,3,FALSE)))))*S162</f>
        <v>#REF!</v>
      </c>
    </row>
    <row r="163" spans="1:33" x14ac:dyDescent="0.25">
      <c r="A163" s="131" t="s">
        <v>830</v>
      </c>
      <c r="B163" s="131" t="s">
        <v>846</v>
      </c>
      <c r="C163" s="3" t="s">
        <v>73</v>
      </c>
      <c r="D163" s="18">
        <v>42212</v>
      </c>
      <c r="E163" s="46"/>
      <c r="F163" s="46"/>
      <c r="G163" s="62" t="s">
        <v>701</v>
      </c>
      <c r="H163" s="71">
        <v>31.8</v>
      </c>
      <c r="I163" s="3"/>
      <c r="J163" s="3"/>
      <c r="K163" s="45">
        <v>13</v>
      </c>
      <c r="L163" s="71" t="str">
        <f>+IF(N163="oui",H163,"")</f>
        <v/>
      </c>
      <c r="M163" s="117">
        <v>50.9</v>
      </c>
      <c r="N163" s="3" t="s">
        <v>105</v>
      </c>
      <c r="O163" s="62" t="s">
        <v>105</v>
      </c>
      <c r="P163" s="14" t="s">
        <v>175</v>
      </c>
      <c r="Q163" s="69">
        <f>IF(D163="","",(YEAR(D163)))</f>
        <v>2015</v>
      </c>
      <c r="R163" s="68" t="str">
        <f>IF(D163="","",(TEXT(D163,"mmmm")))</f>
        <v>juillet</v>
      </c>
      <c r="S163" s="94" t="e">
        <f>+IF(#REF!&gt;0.05,IF(#REF!=5,($AE$2-F163)/1000,IF(#REF!=6,($AF$2-F163)/1000,IF(#REF!="FMA",($AG$2-F163)/1000,H163))),H163)</f>
        <v>#REF!</v>
      </c>
      <c r="T163" s="68" t="str">
        <f t="shared" si="3"/>
        <v>juillet</v>
      </c>
      <c r="U163" s="91">
        <f>IF(H163="",0,1)</f>
        <v>1</v>
      </c>
      <c r="V163" s="92" t="e">
        <f>IF(#REF!&gt;0,1,0)</f>
        <v>#REF!</v>
      </c>
      <c r="W163" s="92" t="e">
        <f>IF(#REF!&gt;0.02,1,0)</f>
        <v>#REF!</v>
      </c>
      <c r="X163" s="92">
        <f>+IF(H163="","",(M163*H163))</f>
        <v>1618.62</v>
      </c>
      <c r="Y163" s="92" t="e">
        <f>+IF(G163="La Mounine",(VLOOKUP(Base!J163,#REF!,5,FALSE)),(IF(G163="Brignoles",VLOOKUP(J163,#REF!,3,FALSE),(IF(G163="FOS",VLOOKUP(J163,#REF!,4,FALSE))))))</f>
        <v>#REF!</v>
      </c>
      <c r="Z163" s="92" t="e">
        <f>+(IF(H163="","",(Y163*H163)))</f>
        <v>#REF!</v>
      </c>
      <c r="AA163" s="94" t="e">
        <f>IF(Y163="","",IF(A163="RW",VLOOKUP(Y163,#REF!,3,FALSE),VLOOKUP(Y163,#REF!,2,FALSE)))</f>
        <v>#REF!</v>
      </c>
      <c r="AB163" s="92" t="e">
        <f>+IF(A163="","",(IF(A163="RW",(IF(H163&gt;32,32*AA163,(IF(H163&lt;29,29*AA163,H163*AA163)))),(IF(H163&gt;30,30*AA163,(IF(H163&lt;24,24*AA163,H163*AA163)))))))</f>
        <v>#REF!</v>
      </c>
      <c r="AC163" s="92" t="e">
        <f>(IF(A163="","0",(IF(A163="RW",VLOOKUP(#REF!,#REF!,2,FALSE),VLOOKUP(Base!#REF!,#REF!,3,FALSE)))))*S163</f>
        <v>#REF!</v>
      </c>
    </row>
    <row r="164" spans="1:33" x14ac:dyDescent="0.25">
      <c r="A164" s="131" t="s">
        <v>830</v>
      </c>
      <c r="B164" s="131" t="s">
        <v>846</v>
      </c>
      <c r="C164" s="3" t="s">
        <v>120</v>
      </c>
      <c r="D164" s="18">
        <v>42212</v>
      </c>
      <c r="E164" s="46"/>
      <c r="F164" s="46"/>
      <c r="G164" s="62" t="s">
        <v>701</v>
      </c>
      <c r="H164" s="71">
        <v>21.65</v>
      </c>
      <c r="I164" s="3"/>
      <c r="J164" s="3"/>
      <c r="K164" s="46">
        <v>34</v>
      </c>
      <c r="L164" s="71">
        <f>+IF(N164="oui",H164,"")</f>
        <v>21.65</v>
      </c>
      <c r="M164" s="118">
        <v>24.8</v>
      </c>
      <c r="N164" s="3" t="s">
        <v>106</v>
      </c>
      <c r="O164" s="62" t="s">
        <v>105</v>
      </c>
      <c r="P164" s="14" t="s">
        <v>174</v>
      </c>
      <c r="Q164" s="69">
        <f>IF(D164="","",(YEAR(D164)))</f>
        <v>2015</v>
      </c>
      <c r="R164" s="68" t="str">
        <f>IF(D164="","",(TEXT(D164,"mmmm")))</f>
        <v>juillet</v>
      </c>
      <c r="S164" s="94" t="e">
        <f>+IF(#REF!&gt;0.05,IF(#REF!=5,($AE$2-F164)/1000,IF(#REF!=6,($AF$2-F164)/1000,IF(#REF!="FMA",($AG$2-F164)/1000,H164))),H164)</f>
        <v>#REF!</v>
      </c>
      <c r="T164" s="68" t="str">
        <f t="shared" si="3"/>
        <v>juillet</v>
      </c>
      <c r="U164" s="91">
        <f>IF(H164="",0,1)</f>
        <v>1</v>
      </c>
      <c r="V164" s="92" t="e">
        <f>IF(#REF!&gt;0,1,0)</f>
        <v>#REF!</v>
      </c>
      <c r="W164" s="92" t="e">
        <f>IF(#REF!&gt;0.02,1,0)</f>
        <v>#REF!</v>
      </c>
      <c r="X164" s="92">
        <f>+IF(H164="","",(M164*H164))</f>
        <v>536.91999999999996</v>
      </c>
      <c r="Y164" s="92" t="e">
        <f>+IF(G164="La Mounine",(VLOOKUP(Base!J164,#REF!,5,FALSE)),(IF(G164="Brignoles",VLOOKUP(J164,#REF!,3,FALSE),(IF(G164="FOS",VLOOKUP(J164,#REF!,4,FALSE))))))</f>
        <v>#REF!</v>
      </c>
      <c r="Z164" s="92" t="e">
        <f>+(IF(H164="","",(Y164*H164)))</f>
        <v>#REF!</v>
      </c>
      <c r="AA164" s="94" t="e">
        <f>IF(Y164="","",IF(A164="RW",VLOOKUP(Y164,#REF!,3,FALSE),VLOOKUP(Y164,#REF!,2,FALSE)))</f>
        <v>#REF!</v>
      </c>
      <c r="AB164" s="92" t="e">
        <f>+IF(A164="","",(IF(A164="RW",(IF(H164&gt;32,32*AA164,(IF(H164&lt;29,29*AA164,H164*AA164)))),(IF(H164&gt;30,30*AA164,(IF(H164&lt;24,24*AA164,H164*AA164)))))))</f>
        <v>#REF!</v>
      </c>
      <c r="AC164" s="92" t="e">
        <f>(IF(A164="","0",(IF(A164="RW",VLOOKUP(#REF!,#REF!,2,FALSE),VLOOKUP(Base!#REF!,#REF!,3,FALSE)))))*S164</f>
        <v>#REF!</v>
      </c>
    </row>
    <row r="165" spans="1:33" x14ac:dyDescent="0.25">
      <c r="A165" s="131" t="s">
        <v>830</v>
      </c>
      <c r="B165" s="131" t="s">
        <v>846</v>
      </c>
      <c r="C165" s="3" t="s">
        <v>46</v>
      </c>
      <c r="D165" s="18">
        <v>42212</v>
      </c>
      <c r="E165" s="46"/>
      <c r="F165" s="46"/>
      <c r="G165" s="62" t="s">
        <v>701</v>
      </c>
      <c r="H165" s="71">
        <v>31.8</v>
      </c>
      <c r="I165" s="3"/>
      <c r="J165" s="3"/>
      <c r="K165" s="46">
        <v>83</v>
      </c>
      <c r="L165" s="71">
        <f>+IF(N165="oui",H165,"")</f>
        <v>31.8</v>
      </c>
      <c r="M165" s="118">
        <v>41.8</v>
      </c>
      <c r="N165" s="3" t="s">
        <v>106</v>
      </c>
      <c r="O165" s="62" t="s">
        <v>105</v>
      </c>
      <c r="P165" s="14" t="s">
        <v>175</v>
      </c>
      <c r="Q165" s="69">
        <f>IF(D165="","",(YEAR(D165)))</f>
        <v>2015</v>
      </c>
      <c r="R165" s="68" t="str">
        <f>IF(D165="","",(TEXT(D165,"mmmm")))</f>
        <v>juillet</v>
      </c>
      <c r="S165" s="94" t="e">
        <f>+IF(#REF!&gt;0.05,IF(#REF!=5,($AE$2-F165)/1000,IF(#REF!=6,($AF$2-F165)/1000,IF(#REF!="FMA",($AG$2-F165)/1000,H165))),H165)</f>
        <v>#REF!</v>
      </c>
      <c r="T165" s="68" t="str">
        <f t="shared" si="3"/>
        <v>juillet</v>
      </c>
      <c r="U165" s="91">
        <f>IF(H165="",0,1)</f>
        <v>1</v>
      </c>
      <c r="V165" s="92" t="e">
        <f>IF(#REF!&gt;0,1,0)</f>
        <v>#REF!</v>
      </c>
      <c r="W165" s="92" t="e">
        <f>IF(#REF!&gt;0.02,1,0)</f>
        <v>#REF!</v>
      </c>
      <c r="X165" s="92">
        <f>+IF(H165="","",(M165*H165))</f>
        <v>1329.24</v>
      </c>
      <c r="Y165" s="92" t="e">
        <f>+IF(G165="La Mounine",(VLOOKUP(Base!J165,#REF!,5,FALSE)),(IF(G165="Brignoles",VLOOKUP(J165,#REF!,3,FALSE),(IF(G165="FOS",VLOOKUP(J165,#REF!,4,FALSE))))))</f>
        <v>#REF!</v>
      </c>
      <c r="Z165" s="92" t="e">
        <f>+(IF(H165="","",(Y165*H165)))</f>
        <v>#REF!</v>
      </c>
      <c r="AA165" s="94" t="e">
        <f>IF(Y165="","",IF(A165="RW",VLOOKUP(Y165,#REF!,3,FALSE),VLOOKUP(Y165,#REF!,2,FALSE)))</f>
        <v>#REF!</v>
      </c>
      <c r="AB165" s="92" t="e">
        <f>+IF(A165="","",(IF(A165="RW",(IF(H165&gt;32,32*AA165,(IF(H165&lt;29,29*AA165,H165*AA165)))),(IF(H165&gt;30,30*AA165,(IF(H165&lt;24,24*AA165,H165*AA165)))))))</f>
        <v>#REF!</v>
      </c>
      <c r="AC165" s="92" t="e">
        <f>(IF(A165="","0",(IF(A165="RW",VLOOKUP(#REF!,#REF!,2,FALSE),VLOOKUP(Base!#REF!,#REF!,3,FALSE)))))*S165</f>
        <v>#REF!</v>
      </c>
    </row>
    <row r="166" spans="1:33" x14ac:dyDescent="0.25">
      <c r="A166" s="131" t="s">
        <v>830</v>
      </c>
      <c r="B166" s="131" t="s">
        <v>846</v>
      </c>
      <c r="C166" s="3" t="s">
        <v>46</v>
      </c>
      <c r="D166" s="18">
        <v>42212</v>
      </c>
      <c r="E166" s="46"/>
      <c r="F166" s="46"/>
      <c r="G166" s="62" t="s">
        <v>701</v>
      </c>
      <c r="H166" s="71">
        <v>34.299999999999997</v>
      </c>
      <c r="I166" s="3"/>
      <c r="J166" s="3"/>
      <c r="K166" s="46">
        <v>83</v>
      </c>
      <c r="L166" s="71">
        <f>+IF(N166="oui",H166,"")</f>
        <v>34.299999999999997</v>
      </c>
      <c r="M166" s="118">
        <v>41.8</v>
      </c>
      <c r="N166" s="3" t="s">
        <v>106</v>
      </c>
      <c r="O166" s="62" t="s">
        <v>105</v>
      </c>
      <c r="P166" s="14" t="s">
        <v>175</v>
      </c>
      <c r="Q166" s="69">
        <f>IF(D166="","",(YEAR(D166)))</f>
        <v>2015</v>
      </c>
      <c r="R166" s="68" t="str">
        <f>IF(D166="","",(TEXT(D166,"mmmm")))</f>
        <v>juillet</v>
      </c>
      <c r="S166" s="94" t="e">
        <f>+IF(#REF!&gt;0.05,IF(#REF!=5,($AE$2-F166)/1000,IF(#REF!=6,($AF$2-F166)/1000,IF(#REF!="FMA",($AG$2-F166)/1000,H166))),H166)</f>
        <v>#REF!</v>
      </c>
      <c r="T166" s="68" t="str">
        <f t="shared" si="3"/>
        <v>juillet</v>
      </c>
      <c r="U166" s="91">
        <f>IF(H166="",0,1)</f>
        <v>1</v>
      </c>
      <c r="V166" s="92" t="e">
        <f>IF(#REF!&gt;0,1,0)</f>
        <v>#REF!</v>
      </c>
      <c r="W166" s="92" t="e">
        <f>IF(#REF!&gt;0.02,1,0)</f>
        <v>#REF!</v>
      </c>
      <c r="X166" s="92">
        <f>+IF(H166="","",(M166*H166))</f>
        <v>1433.7399999999998</v>
      </c>
      <c r="Y166" s="92" t="e">
        <f>+IF(G166="La Mounine",(VLOOKUP(Base!J166,#REF!,5,FALSE)),(IF(G166="Brignoles",VLOOKUP(J166,#REF!,3,FALSE),(IF(G166="FOS",VLOOKUP(J166,#REF!,4,FALSE))))))</f>
        <v>#REF!</v>
      </c>
      <c r="Z166" s="92" t="e">
        <f>+(IF(H166="","",(Y166*H166)))</f>
        <v>#REF!</v>
      </c>
      <c r="AA166" s="94" t="e">
        <f>IF(Y166="","",IF(A166="RW",VLOOKUP(Y166,#REF!,3,FALSE),VLOOKUP(Y166,#REF!,2,FALSE)))</f>
        <v>#REF!</v>
      </c>
      <c r="AB166" s="92" t="e">
        <f>+IF(A166="","",(IF(A166="RW",(IF(H166&gt;32,32*AA166,(IF(H166&lt;29,29*AA166,H166*AA166)))),(IF(H166&gt;30,30*AA166,(IF(H166&lt;24,24*AA166,H166*AA166)))))))</f>
        <v>#REF!</v>
      </c>
      <c r="AC166" s="92" t="e">
        <f>(IF(A166="","0",(IF(A166="RW",VLOOKUP(#REF!,#REF!,2,FALSE),VLOOKUP(Base!#REF!,#REF!,3,FALSE)))))*S166</f>
        <v>#REF!</v>
      </c>
    </row>
    <row r="167" spans="1:33" s="28" customFormat="1" x14ac:dyDescent="0.25">
      <c r="A167" s="131" t="s">
        <v>830</v>
      </c>
      <c r="B167" s="131" t="s">
        <v>846</v>
      </c>
      <c r="C167" s="62" t="s">
        <v>12</v>
      </c>
      <c r="D167" s="26">
        <v>42213</v>
      </c>
      <c r="E167" s="47"/>
      <c r="F167" s="47"/>
      <c r="G167" s="62" t="s">
        <v>701</v>
      </c>
      <c r="H167" s="71">
        <v>33.4</v>
      </c>
      <c r="I167" s="11"/>
      <c r="J167" s="11"/>
      <c r="K167" s="47">
        <v>4</v>
      </c>
      <c r="L167" s="71" t="str">
        <f>+IF(N167="oui",H167,"")</f>
        <v/>
      </c>
      <c r="M167" s="118">
        <v>42.3</v>
      </c>
      <c r="N167" s="11" t="s">
        <v>105</v>
      </c>
      <c r="O167" s="11" t="s">
        <v>105</v>
      </c>
      <c r="P167" s="27" t="s">
        <v>167</v>
      </c>
      <c r="Q167" s="69">
        <f>IF(D167="","",(YEAR(D167)))</f>
        <v>2015</v>
      </c>
      <c r="R167" s="68" t="str">
        <f>IF(D167="","",(TEXT(D167,"mmmm")))</f>
        <v>juillet</v>
      </c>
      <c r="S167" s="94" t="e">
        <f>+IF(#REF!&gt;0.05,IF(#REF!=5,($AE$2-F167)/1000,IF(#REF!=6,($AF$2-F167)/1000,IF(#REF!="FMA",($AG$2-F167)/1000,H167))),H167)</f>
        <v>#REF!</v>
      </c>
      <c r="T167" s="68" t="str">
        <f t="shared" si="3"/>
        <v>juillet</v>
      </c>
      <c r="U167" s="91">
        <f>IF(H167="",0,1)</f>
        <v>1</v>
      </c>
      <c r="V167" s="92" t="e">
        <f>IF(#REF!&gt;0,1,0)</f>
        <v>#REF!</v>
      </c>
      <c r="W167" s="92" t="e">
        <f>IF(#REF!&gt;0.02,1,0)</f>
        <v>#REF!</v>
      </c>
      <c r="X167" s="92">
        <f>+IF(H167="","",(M167*H167))</f>
        <v>1412.82</v>
      </c>
      <c r="Y167" s="92" t="e">
        <f>+IF(G167="La Mounine",(VLOOKUP(Base!J167,#REF!,5,FALSE)),(IF(G167="Brignoles",VLOOKUP(J167,#REF!,3,FALSE),(IF(G167="FOS",VLOOKUP(J167,#REF!,4,FALSE))))))</f>
        <v>#REF!</v>
      </c>
      <c r="Z167" s="92" t="e">
        <f>+(IF(H167="","",(Y167*H167)))</f>
        <v>#REF!</v>
      </c>
      <c r="AA167" s="94" t="e">
        <f>IF(Y167="","",IF(A167="RW",VLOOKUP(Y167,#REF!,3,FALSE),VLOOKUP(Y167,#REF!,2,FALSE)))</f>
        <v>#REF!</v>
      </c>
      <c r="AB167" s="92" t="e">
        <f>+IF(A167="","",(IF(A167="RW",(IF(H167&gt;32,32*AA167,(IF(H167&lt;29,29*AA167,H167*AA167)))),(IF(H167&gt;30,30*AA167,(IF(H167&lt;24,24*AA167,H167*AA167)))))))</f>
        <v>#REF!</v>
      </c>
      <c r="AC167" s="92" t="e">
        <f>(IF(A167="","0",(IF(A167="RW",VLOOKUP(#REF!,#REF!,2,FALSE),VLOOKUP(Base!#REF!,#REF!,3,FALSE)))))*S167</f>
        <v>#REF!</v>
      </c>
      <c r="AD167"/>
      <c r="AE167"/>
      <c r="AF167"/>
      <c r="AG167"/>
    </row>
    <row r="168" spans="1:33" x14ac:dyDescent="0.25">
      <c r="A168" s="131" t="s">
        <v>830</v>
      </c>
      <c r="B168" s="131" t="s">
        <v>846</v>
      </c>
      <c r="C168" s="62" t="s">
        <v>12</v>
      </c>
      <c r="D168" s="18">
        <v>42213</v>
      </c>
      <c r="E168" s="46"/>
      <c r="F168" s="46"/>
      <c r="G168" s="62" t="s">
        <v>701</v>
      </c>
      <c r="H168" s="71">
        <v>27.15</v>
      </c>
      <c r="I168" s="3"/>
      <c r="J168" s="3"/>
      <c r="K168" s="46">
        <v>4</v>
      </c>
      <c r="L168" s="71" t="str">
        <f>+IF(N168="oui",H168,"")</f>
        <v/>
      </c>
      <c r="M168" s="118">
        <v>42.3</v>
      </c>
      <c r="N168" s="3" t="s">
        <v>105</v>
      </c>
      <c r="O168" s="62" t="s">
        <v>106</v>
      </c>
      <c r="P168" s="14" t="s">
        <v>167</v>
      </c>
      <c r="Q168" s="69">
        <f>IF(D168="","",(YEAR(D168)))</f>
        <v>2015</v>
      </c>
      <c r="R168" s="68" t="str">
        <f>IF(D168="","",(TEXT(D168,"mmmm")))</f>
        <v>juillet</v>
      </c>
      <c r="S168" s="94" t="e">
        <f>+IF(#REF!&gt;0.05,IF(#REF!=5,($AE$2-F168)/1000,IF(#REF!=6,($AF$2-F168)/1000,IF(#REF!="FMA",($AG$2-F168)/1000,H168))),H168)</f>
        <v>#REF!</v>
      </c>
      <c r="T168" s="68" t="str">
        <f t="shared" si="3"/>
        <v>juillet</v>
      </c>
      <c r="U168" s="91">
        <f>IF(H168="",0,1)</f>
        <v>1</v>
      </c>
      <c r="V168" s="92" t="e">
        <f>IF(#REF!&gt;0,1,0)</f>
        <v>#REF!</v>
      </c>
      <c r="W168" s="92" t="e">
        <f>IF(#REF!&gt;0.02,1,0)</f>
        <v>#REF!</v>
      </c>
      <c r="X168" s="92">
        <f>+IF(H168="","",(M168*H168))</f>
        <v>1148.4449999999999</v>
      </c>
      <c r="Y168" s="92" t="e">
        <f>+IF(G168="La Mounine",(VLOOKUP(Base!J168,#REF!,5,FALSE)),(IF(G168="Brignoles",VLOOKUP(J168,#REF!,3,FALSE),(IF(G168="FOS",VLOOKUP(J168,#REF!,4,FALSE))))))</f>
        <v>#REF!</v>
      </c>
      <c r="Z168" s="92" t="e">
        <f>+(IF(H168="","",(Y168*H168)))</f>
        <v>#REF!</v>
      </c>
      <c r="AA168" s="94" t="e">
        <f>IF(Y168="","",IF(A168="RW",VLOOKUP(Y168,#REF!,3,FALSE),VLOOKUP(Y168,#REF!,2,FALSE)))</f>
        <v>#REF!</v>
      </c>
      <c r="AB168" s="92" t="e">
        <f>+IF(A168="","",(IF(A168="RW",(IF(H168&gt;32,32*AA168,(IF(H168&lt;29,29*AA168,H168*AA168)))),(IF(H168&gt;30,30*AA168,(IF(H168&lt;24,24*AA168,H168*AA168)))))))</f>
        <v>#REF!</v>
      </c>
      <c r="AC168" s="92" t="e">
        <f>(IF(A168="","0",(IF(A168="RW",VLOOKUP(#REF!,#REF!,2,FALSE),VLOOKUP(Base!#REF!,#REF!,3,FALSE)))))*S168</f>
        <v>#REF!</v>
      </c>
    </row>
    <row r="169" spans="1:33" x14ac:dyDescent="0.25">
      <c r="A169" s="131" t="s">
        <v>830</v>
      </c>
      <c r="B169" s="131" t="s">
        <v>846</v>
      </c>
      <c r="C169" s="62" t="s">
        <v>12</v>
      </c>
      <c r="D169" s="18">
        <v>42213</v>
      </c>
      <c r="E169" s="46"/>
      <c r="F169" s="46"/>
      <c r="G169" s="62" t="s">
        <v>701</v>
      </c>
      <c r="H169" s="71">
        <v>24.4</v>
      </c>
      <c r="I169" s="3"/>
      <c r="J169" s="3"/>
      <c r="K169" s="45">
        <v>13</v>
      </c>
      <c r="L169" s="71">
        <f>+IF(N169="oui",H169,"")</f>
        <v>24.4</v>
      </c>
      <c r="M169" s="117">
        <v>36.4</v>
      </c>
      <c r="N169" s="3" t="s">
        <v>106</v>
      </c>
      <c r="O169" s="62" t="s">
        <v>105</v>
      </c>
      <c r="P169" s="14" t="s">
        <v>171</v>
      </c>
      <c r="Q169" s="69">
        <f>IF(D169="","",(YEAR(D169)))</f>
        <v>2015</v>
      </c>
      <c r="R169" s="68" t="str">
        <f>IF(D169="","",(TEXT(D169,"mmmm")))</f>
        <v>juillet</v>
      </c>
      <c r="S169" s="94" t="e">
        <f>+IF(#REF!&gt;0.05,IF(#REF!=5,($AE$2-F169)/1000,IF(#REF!=6,($AF$2-F169)/1000,IF(#REF!="FMA",($AG$2-F169)/1000,H169))),H169)</f>
        <v>#REF!</v>
      </c>
      <c r="T169" s="68" t="str">
        <f t="shared" si="3"/>
        <v>juillet</v>
      </c>
      <c r="U169" s="91">
        <f>IF(H169="",0,1)</f>
        <v>1</v>
      </c>
      <c r="V169" s="92" t="e">
        <f>IF(#REF!&gt;0,1,0)</f>
        <v>#REF!</v>
      </c>
      <c r="W169" s="92" t="e">
        <f>IF(#REF!&gt;0.02,1,0)</f>
        <v>#REF!</v>
      </c>
      <c r="X169" s="92">
        <f>+IF(H169="","",(M169*H169))</f>
        <v>888.16</v>
      </c>
      <c r="Y169" s="92" t="e">
        <f>+IF(G169="La Mounine",(VLOOKUP(Base!J169,#REF!,5,FALSE)),(IF(G169="Brignoles",VLOOKUP(J169,#REF!,3,FALSE),(IF(G169="FOS",VLOOKUP(J169,#REF!,4,FALSE))))))</f>
        <v>#REF!</v>
      </c>
      <c r="Z169" s="92" t="e">
        <f>+(IF(H169="","",(Y169*H169)))</f>
        <v>#REF!</v>
      </c>
      <c r="AA169" s="94" t="e">
        <f>IF(Y169="","",IF(A169="RW",VLOOKUP(Y169,#REF!,3,FALSE),VLOOKUP(Y169,#REF!,2,FALSE)))</f>
        <v>#REF!</v>
      </c>
      <c r="AB169" s="92" t="e">
        <f>+IF(A169="","",(IF(A169="RW",(IF(H169&gt;32,32*AA169,(IF(H169&lt;29,29*AA169,H169*AA169)))),(IF(H169&gt;30,30*AA169,(IF(H169&lt;24,24*AA169,H169*AA169)))))))</f>
        <v>#REF!</v>
      </c>
      <c r="AC169" s="92" t="e">
        <f>(IF(A169="","0",(IF(A169="RW",VLOOKUP(#REF!,#REF!,2,FALSE),VLOOKUP(Base!#REF!,#REF!,3,FALSE)))))*S169</f>
        <v>#REF!</v>
      </c>
    </row>
    <row r="170" spans="1:33" x14ac:dyDescent="0.25">
      <c r="A170" s="131" t="s">
        <v>830</v>
      </c>
      <c r="B170" s="131" t="s">
        <v>846</v>
      </c>
      <c r="C170" s="62" t="s">
        <v>12</v>
      </c>
      <c r="D170" s="18">
        <v>42213</v>
      </c>
      <c r="E170" s="46"/>
      <c r="F170" s="46"/>
      <c r="G170" s="62" t="s">
        <v>701</v>
      </c>
      <c r="H170" s="71">
        <v>22.85</v>
      </c>
      <c r="I170" s="3"/>
      <c r="J170" s="3"/>
      <c r="K170" s="45">
        <v>13</v>
      </c>
      <c r="L170" s="71">
        <f>+IF(N170="oui",H170,"")</f>
        <v>22.85</v>
      </c>
      <c r="M170" s="117">
        <v>36.4</v>
      </c>
      <c r="N170" s="3" t="s">
        <v>106</v>
      </c>
      <c r="O170" s="62" t="s">
        <v>106</v>
      </c>
      <c r="P170" s="14" t="s">
        <v>171</v>
      </c>
      <c r="Q170" s="69">
        <f>IF(D170="","",(YEAR(D170)))</f>
        <v>2015</v>
      </c>
      <c r="R170" s="68" t="str">
        <f>IF(D170="","",(TEXT(D170,"mmmm")))</f>
        <v>juillet</v>
      </c>
      <c r="S170" s="94" t="e">
        <f>+IF(#REF!&gt;0.05,IF(#REF!=5,($AE$2-F170)/1000,IF(#REF!=6,($AF$2-F170)/1000,IF(#REF!="FMA",($AG$2-F170)/1000,H170))),H170)</f>
        <v>#REF!</v>
      </c>
      <c r="T170" s="68" t="str">
        <f t="shared" si="3"/>
        <v>juillet</v>
      </c>
      <c r="U170" s="91">
        <f>IF(H170="",0,1)</f>
        <v>1</v>
      </c>
      <c r="V170" s="92" t="e">
        <f>IF(#REF!&gt;0,1,0)</f>
        <v>#REF!</v>
      </c>
      <c r="W170" s="92" t="e">
        <f>IF(#REF!&gt;0.02,1,0)</f>
        <v>#REF!</v>
      </c>
      <c r="X170" s="92">
        <f>+IF(H170="","",(M170*H170))</f>
        <v>831.74</v>
      </c>
      <c r="Y170" s="92" t="e">
        <f>+IF(G170="La Mounine",(VLOOKUP(Base!J170,#REF!,5,FALSE)),(IF(G170="Brignoles",VLOOKUP(J170,#REF!,3,FALSE),(IF(G170="FOS",VLOOKUP(J170,#REF!,4,FALSE))))))</f>
        <v>#REF!</v>
      </c>
      <c r="Z170" s="92" t="e">
        <f>+(IF(H170="","",(Y170*H170)))</f>
        <v>#REF!</v>
      </c>
      <c r="AA170" s="94" t="e">
        <f>IF(Y170="","",IF(A170="RW",VLOOKUP(Y170,#REF!,3,FALSE),VLOOKUP(Y170,#REF!,2,FALSE)))</f>
        <v>#REF!</v>
      </c>
      <c r="AB170" s="92" t="e">
        <f>+IF(A170="","",(IF(A170="RW",(IF(H170&gt;32,32*AA170,(IF(H170&lt;29,29*AA170,H170*AA170)))),(IF(H170&gt;30,30*AA170,(IF(H170&lt;24,24*AA170,H170*AA170)))))))</f>
        <v>#REF!</v>
      </c>
      <c r="AC170" s="92" t="e">
        <f>(IF(A170="","0",(IF(A170="RW",VLOOKUP(#REF!,#REF!,2,FALSE),VLOOKUP(Base!#REF!,#REF!,3,FALSE)))))*S170</f>
        <v>#REF!</v>
      </c>
    </row>
    <row r="171" spans="1:33" x14ac:dyDescent="0.25">
      <c r="A171" s="131" t="s">
        <v>830</v>
      </c>
      <c r="B171" s="131" t="s">
        <v>846</v>
      </c>
      <c r="C171" s="62" t="s">
        <v>12</v>
      </c>
      <c r="D171" s="18">
        <v>42213</v>
      </c>
      <c r="E171" s="46"/>
      <c r="F171" s="46"/>
      <c r="G171" s="62" t="s">
        <v>701</v>
      </c>
      <c r="H171" s="71">
        <v>22.7</v>
      </c>
      <c r="I171" s="3"/>
      <c r="J171" s="3"/>
      <c r="K171" s="45">
        <v>13</v>
      </c>
      <c r="L171" s="71">
        <f>+IF(N171="oui",H171,"")</f>
        <v>22.7</v>
      </c>
      <c r="M171" s="117">
        <v>36.4</v>
      </c>
      <c r="N171" s="3" t="s">
        <v>106</v>
      </c>
      <c r="O171" s="62" t="s">
        <v>106</v>
      </c>
      <c r="P171" s="14" t="s">
        <v>174</v>
      </c>
      <c r="Q171" s="69">
        <f>IF(D171="","",(YEAR(D171)))</f>
        <v>2015</v>
      </c>
      <c r="R171" s="68" t="str">
        <f>IF(D171="","",(TEXT(D171,"mmmm")))</f>
        <v>juillet</v>
      </c>
      <c r="S171" s="94" t="e">
        <f>+IF(#REF!&gt;0.05,IF(#REF!=5,($AE$2-F171)/1000,IF(#REF!=6,($AF$2-F171)/1000,IF(#REF!="FMA",($AG$2-F171)/1000,H171))),H171)</f>
        <v>#REF!</v>
      </c>
      <c r="T171" s="68" t="str">
        <f t="shared" si="3"/>
        <v>juillet</v>
      </c>
      <c r="U171" s="91">
        <f>IF(H171="",0,1)</f>
        <v>1</v>
      </c>
      <c r="V171" s="92" t="e">
        <f>IF(#REF!&gt;0,1,0)</f>
        <v>#REF!</v>
      </c>
      <c r="W171" s="92" t="e">
        <f>IF(#REF!&gt;0.02,1,0)</f>
        <v>#REF!</v>
      </c>
      <c r="X171" s="92">
        <f>+IF(H171="","",(M171*H171))</f>
        <v>826.28</v>
      </c>
      <c r="Y171" s="92" t="e">
        <f>+IF(G171="La Mounine",(VLOOKUP(Base!J171,#REF!,5,FALSE)),(IF(G171="Brignoles",VLOOKUP(J171,#REF!,3,FALSE),(IF(G171="FOS",VLOOKUP(J171,#REF!,4,FALSE))))))</f>
        <v>#REF!</v>
      </c>
      <c r="Z171" s="92" t="e">
        <f>+(IF(H171="","",(Y171*H171)))</f>
        <v>#REF!</v>
      </c>
      <c r="AA171" s="94" t="e">
        <f>IF(Y171="","",IF(A171="RW",VLOOKUP(Y171,#REF!,3,FALSE),VLOOKUP(Y171,#REF!,2,FALSE)))</f>
        <v>#REF!</v>
      </c>
      <c r="AB171" s="92" t="e">
        <f>+IF(A171="","",(IF(A171="RW",(IF(H171&gt;32,32*AA171,(IF(H171&lt;29,29*AA171,H171*AA171)))),(IF(H171&gt;30,30*AA171,(IF(H171&lt;24,24*AA171,H171*AA171)))))))</f>
        <v>#REF!</v>
      </c>
      <c r="AC171" s="92" t="e">
        <f>(IF(A171="","0",(IF(A171="RW",VLOOKUP(#REF!,#REF!,2,FALSE),VLOOKUP(Base!#REF!,#REF!,3,FALSE)))))*S171</f>
        <v>#REF!</v>
      </c>
    </row>
    <row r="172" spans="1:33" x14ac:dyDescent="0.25">
      <c r="A172" s="131" t="s">
        <v>830</v>
      </c>
      <c r="B172" s="131" t="s">
        <v>846</v>
      </c>
      <c r="C172" s="62" t="s">
        <v>12</v>
      </c>
      <c r="D172" s="26">
        <v>42213</v>
      </c>
      <c r="E172" s="47"/>
      <c r="F172" s="47"/>
      <c r="G172" s="62" t="s">
        <v>701</v>
      </c>
      <c r="H172" s="71">
        <v>25.4</v>
      </c>
      <c r="I172" s="11"/>
      <c r="J172" s="11"/>
      <c r="K172" s="45">
        <v>13</v>
      </c>
      <c r="L172" s="71">
        <f>+IF(N172="oui",H172,"")</f>
        <v>25.4</v>
      </c>
      <c r="M172" s="117">
        <v>36.4</v>
      </c>
      <c r="N172" s="11" t="s">
        <v>106</v>
      </c>
      <c r="O172" s="11" t="s">
        <v>105</v>
      </c>
      <c r="P172" s="27" t="s">
        <v>174</v>
      </c>
      <c r="Q172" s="69">
        <f>IF(D172="","",(YEAR(D172)))</f>
        <v>2015</v>
      </c>
      <c r="R172" s="68" t="str">
        <f>IF(D172="","",(TEXT(D172,"mmmm")))</f>
        <v>juillet</v>
      </c>
      <c r="S172" s="94" t="e">
        <f>+IF(#REF!&gt;0.05,IF(#REF!=5,($AE$2-F172)/1000,IF(#REF!=6,($AF$2-F172)/1000,IF(#REF!="FMA",($AG$2-F172)/1000,H172))),H172)</f>
        <v>#REF!</v>
      </c>
      <c r="T172" s="68" t="str">
        <f t="shared" si="3"/>
        <v>juillet</v>
      </c>
      <c r="U172" s="91">
        <f>IF(H172="",0,1)</f>
        <v>1</v>
      </c>
      <c r="V172" s="92" t="e">
        <f>IF(#REF!&gt;0,1,0)</f>
        <v>#REF!</v>
      </c>
      <c r="W172" s="92" t="e">
        <f>IF(#REF!&gt;0.02,1,0)</f>
        <v>#REF!</v>
      </c>
      <c r="X172" s="92">
        <f>+IF(H172="","",(M172*H172))</f>
        <v>924.56</v>
      </c>
      <c r="Y172" s="92" t="e">
        <f>+IF(G172="La Mounine",(VLOOKUP(Base!J172,#REF!,5,FALSE)),(IF(G172="Brignoles",VLOOKUP(J172,#REF!,3,FALSE),(IF(G172="FOS",VLOOKUP(J172,#REF!,4,FALSE))))))</f>
        <v>#REF!</v>
      </c>
      <c r="Z172" s="92" t="e">
        <f>+(IF(H172="","",(Y172*H172)))</f>
        <v>#REF!</v>
      </c>
      <c r="AA172" s="94" t="e">
        <f>IF(Y172="","",IF(A172="RW",VLOOKUP(Y172,#REF!,3,FALSE),VLOOKUP(Y172,#REF!,2,FALSE)))</f>
        <v>#REF!</v>
      </c>
      <c r="AB172" s="92" t="e">
        <f>+IF(A172="","",(IF(A172="RW",(IF(H172&gt;32,32*AA172,(IF(H172&lt;29,29*AA172,H172*AA172)))),(IF(H172&gt;30,30*AA172,(IF(H172&lt;24,24*AA172,H172*AA172)))))))</f>
        <v>#REF!</v>
      </c>
      <c r="AC172" s="92" t="e">
        <f>(IF(A172="","0",(IF(A172="RW",VLOOKUP(#REF!,#REF!,2,FALSE),VLOOKUP(Base!#REF!,#REF!,3,FALSE)))))*S172</f>
        <v>#REF!</v>
      </c>
    </row>
    <row r="173" spans="1:33" x14ac:dyDescent="0.25">
      <c r="A173" s="131" t="s">
        <v>830</v>
      </c>
      <c r="B173" s="131" t="s">
        <v>846</v>
      </c>
      <c r="C173" s="3" t="s">
        <v>249</v>
      </c>
      <c r="D173" s="18">
        <v>42213</v>
      </c>
      <c r="E173" s="46"/>
      <c r="F173" s="46"/>
      <c r="G173" s="62" t="s">
        <v>701</v>
      </c>
      <c r="H173" s="71">
        <v>32.549999999999997</v>
      </c>
      <c r="I173" s="3"/>
      <c r="J173" s="3"/>
      <c r="K173" s="45">
        <v>13</v>
      </c>
      <c r="L173" s="71" t="str">
        <f>+IF(N173="oui",H173,"")</f>
        <v/>
      </c>
      <c r="M173" s="117">
        <v>35.799999999999997</v>
      </c>
      <c r="N173" s="3" t="s">
        <v>105</v>
      </c>
      <c r="O173" s="62" t="s">
        <v>105</v>
      </c>
      <c r="P173" s="14" t="s">
        <v>167</v>
      </c>
      <c r="Q173" s="69">
        <f>IF(D173="","",(YEAR(D173)))</f>
        <v>2015</v>
      </c>
      <c r="R173" s="68" t="str">
        <f>IF(D173="","",(TEXT(D173,"mmmm")))</f>
        <v>juillet</v>
      </c>
      <c r="S173" s="94" t="e">
        <f>+IF(#REF!&gt;0.05,IF(#REF!=5,($AE$2-F173)/1000,IF(#REF!=6,($AF$2-F173)/1000,IF(#REF!="FMA",($AG$2-F173)/1000,H173))),H173)</f>
        <v>#REF!</v>
      </c>
      <c r="T173" s="68" t="str">
        <f t="shared" si="3"/>
        <v>juillet</v>
      </c>
      <c r="U173" s="91">
        <f>IF(H173="",0,1)</f>
        <v>1</v>
      </c>
      <c r="V173" s="92" t="e">
        <f>IF(#REF!&gt;0,1,0)</f>
        <v>#REF!</v>
      </c>
      <c r="W173" s="92" t="e">
        <f>IF(#REF!&gt;0.02,1,0)</f>
        <v>#REF!</v>
      </c>
      <c r="X173" s="92">
        <f>+IF(H173="","",(M173*H173))</f>
        <v>1165.2899999999997</v>
      </c>
      <c r="Y173" s="92" t="e">
        <f>+IF(G173="La Mounine",(VLOOKUP(Base!J173,#REF!,5,FALSE)),(IF(G173="Brignoles",VLOOKUP(J173,#REF!,3,FALSE),(IF(G173="FOS",VLOOKUP(J173,#REF!,4,FALSE))))))</f>
        <v>#REF!</v>
      </c>
      <c r="Z173" s="92" t="e">
        <f>+(IF(H173="","",(Y173*H173)))</f>
        <v>#REF!</v>
      </c>
      <c r="AA173" s="94" t="e">
        <f>IF(Y173="","",IF(A173="RW",VLOOKUP(Y173,#REF!,3,FALSE),VLOOKUP(Y173,#REF!,2,FALSE)))</f>
        <v>#REF!</v>
      </c>
      <c r="AB173" s="92" t="e">
        <f>+IF(A173="","",(IF(A173="RW",(IF(H173&gt;32,32*AA173,(IF(H173&lt;29,29*AA173,H173*AA173)))),(IF(H173&gt;30,30*AA173,(IF(H173&lt;24,24*AA173,H173*AA173)))))))</f>
        <v>#REF!</v>
      </c>
      <c r="AC173" s="92" t="e">
        <f>(IF(A173="","0",(IF(A173="RW",VLOOKUP(#REF!,#REF!,2,FALSE),VLOOKUP(Base!#REF!,#REF!,3,FALSE)))))*S173</f>
        <v>#REF!</v>
      </c>
    </row>
    <row r="174" spans="1:33" x14ac:dyDescent="0.25">
      <c r="A174" s="131" t="s">
        <v>830</v>
      </c>
      <c r="B174" s="131" t="s">
        <v>846</v>
      </c>
      <c r="C174" s="3" t="s">
        <v>249</v>
      </c>
      <c r="D174" s="18">
        <v>42213</v>
      </c>
      <c r="E174" s="46"/>
      <c r="F174" s="46"/>
      <c r="G174" s="62" t="s">
        <v>701</v>
      </c>
      <c r="H174" s="71">
        <v>32.1</v>
      </c>
      <c r="I174" s="3"/>
      <c r="J174" s="3"/>
      <c r="K174" s="45">
        <v>13</v>
      </c>
      <c r="L174" s="71" t="str">
        <f>+IF(N174="oui",H174,"")</f>
        <v/>
      </c>
      <c r="M174" s="117">
        <v>35.799999999999997</v>
      </c>
      <c r="N174" s="3" t="s">
        <v>105</v>
      </c>
      <c r="O174" s="62" t="s">
        <v>105</v>
      </c>
      <c r="P174" s="14" t="s">
        <v>171</v>
      </c>
      <c r="Q174" s="69">
        <f>IF(D174="","",(YEAR(D174)))</f>
        <v>2015</v>
      </c>
      <c r="R174" s="68" t="str">
        <f>IF(D174="","",(TEXT(D174,"mmmm")))</f>
        <v>juillet</v>
      </c>
      <c r="S174" s="94" t="e">
        <f>+IF(#REF!&gt;0.05,IF(#REF!=5,($AE$2-F174)/1000,IF(#REF!=6,($AF$2-F174)/1000,IF(#REF!="FMA",($AG$2-F174)/1000,H174))),H174)</f>
        <v>#REF!</v>
      </c>
      <c r="T174" s="68" t="str">
        <f t="shared" si="3"/>
        <v>juillet</v>
      </c>
      <c r="U174" s="91">
        <f>IF(H174="",0,1)</f>
        <v>1</v>
      </c>
      <c r="V174" s="92" t="e">
        <f>IF(#REF!&gt;0,1,0)</f>
        <v>#REF!</v>
      </c>
      <c r="W174" s="92" t="e">
        <f>IF(#REF!&gt;0.02,1,0)</f>
        <v>#REF!</v>
      </c>
      <c r="X174" s="92">
        <f>+IF(H174="","",(M174*H174))</f>
        <v>1149.18</v>
      </c>
      <c r="Y174" s="92" t="e">
        <f>+IF(G174="La Mounine",(VLOOKUP(Base!J174,#REF!,5,FALSE)),(IF(G174="Brignoles",VLOOKUP(J174,#REF!,3,FALSE),(IF(G174="FOS",VLOOKUP(J174,#REF!,4,FALSE))))))</f>
        <v>#REF!</v>
      </c>
      <c r="Z174" s="92" t="e">
        <f>+(IF(H174="","",(Y174*H174)))</f>
        <v>#REF!</v>
      </c>
      <c r="AA174" s="94" t="e">
        <f>IF(Y174="","",IF(A174="RW",VLOOKUP(Y174,#REF!,3,FALSE),VLOOKUP(Y174,#REF!,2,FALSE)))</f>
        <v>#REF!</v>
      </c>
      <c r="AB174" s="92" t="e">
        <f>+IF(A174="","",(IF(A174="RW",(IF(H174&gt;32,32*AA174,(IF(H174&lt;29,29*AA174,H174*AA174)))),(IF(H174&gt;30,30*AA174,(IF(H174&lt;24,24*AA174,H174*AA174)))))))</f>
        <v>#REF!</v>
      </c>
      <c r="AC174" s="92" t="e">
        <f>(IF(A174="","0",(IF(A174="RW",VLOOKUP(#REF!,#REF!,2,FALSE),VLOOKUP(Base!#REF!,#REF!,3,FALSE)))))*S174</f>
        <v>#REF!</v>
      </c>
    </row>
    <row r="175" spans="1:33" x14ac:dyDescent="0.25">
      <c r="A175" s="131" t="s">
        <v>830</v>
      </c>
      <c r="B175" s="131" t="s">
        <v>846</v>
      </c>
      <c r="C175" s="3" t="s">
        <v>249</v>
      </c>
      <c r="D175" s="18">
        <v>42213</v>
      </c>
      <c r="E175" s="46"/>
      <c r="F175" s="46"/>
      <c r="G175" s="62" t="s">
        <v>701</v>
      </c>
      <c r="H175" s="71">
        <v>32.1</v>
      </c>
      <c r="I175" s="3"/>
      <c r="J175" s="3"/>
      <c r="K175" s="45">
        <v>13</v>
      </c>
      <c r="L175" s="71" t="str">
        <f>+IF(N175="oui",H175,"")</f>
        <v/>
      </c>
      <c r="M175" s="117">
        <v>35.799999999999997</v>
      </c>
      <c r="N175" s="3" t="s">
        <v>105</v>
      </c>
      <c r="O175" s="62" t="s">
        <v>105</v>
      </c>
      <c r="P175" s="14" t="s">
        <v>174</v>
      </c>
      <c r="Q175" s="69">
        <f>IF(D175="","",(YEAR(D175)))</f>
        <v>2015</v>
      </c>
      <c r="R175" s="68" t="str">
        <f>IF(D175="","",(TEXT(D175,"mmmm")))</f>
        <v>juillet</v>
      </c>
      <c r="S175" s="94" t="e">
        <f>+IF(#REF!&gt;0.05,IF(#REF!=5,($AE$2-F175)/1000,IF(#REF!=6,($AF$2-F175)/1000,IF(#REF!="FMA",($AG$2-F175)/1000,H175))),H175)</f>
        <v>#REF!</v>
      </c>
      <c r="T175" s="68" t="str">
        <f t="shared" si="3"/>
        <v>juillet</v>
      </c>
      <c r="U175" s="91">
        <f>IF(H175="",0,1)</f>
        <v>1</v>
      </c>
      <c r="V175" s="92" t="e">
        <f>IF(#REF!&gt;0,1,0)</f>
        <v>#REF!</v>
      </c>
      <c r="W175" s="92" t="e">
        <f>IF(#REF!&gt;0.02,1,0)</f>
        <v>#REF!</v>
      </c>
      <c r="X175" s="92">
        <f>+IF(H175="","",(M175*H175))</f>
        <v>1149.18</v>
      </c>
      <c r="Y175" s="92" t="e">
        <f>+IF(G175="La Mounine",(VLOOKUP(Base!J175,#REF!,5,FALSE)),(IF(G175="Brignoles",VLOOKUP(J175,#REF!,3,FALSE),(IF(G175="FOS",VLOOKUP(J175,#REF!,4,FALSE))))))</f>
        <v>#REF!</v>
      </c>
      <c r="Z175" s="92" t="e">
        <f>+(IF(H175="","",(Y175*H175)))</f>
        <v>#REF!</v>
      </c>
      <c r="AA175" s="94" t="e">
        <f>IF(Y175="","",IF(A175="RW",VLOOKUP(Y175,#REF!,3,FALSE),VLOOKUP(Y175,#REF!,2,FALSE)))</f>
        <v>#REF!</v>
      </c>
      <c r="AB175" s="92" t="e">
        <f>+IF(A175="","",(IF(A175="RW",(IF(H175&gt;32,32*AA175,(IF(H175&lt;29,29*AA175,H175*AA175)))),(IF(H175&gt;30,30*AA175,(IF(H175&lt;24,24*AA175,H175*AA175)))))))</f>
        <v>#REF!</v>
      </c>
      <c r="AC175" s="92" t="e">
        <f>(IF(A175="","0",(IF(A175="RW",VLOOKUP(#REF!,#REF!,2,FALSE),VLOOKUP(Base!#REF!,#REF!,3,FALSE)))))*S175</f>
        <v>#REF!</v>
      </c>
    </row>
    <row r="176" spans="1:33" x14ac:dyDescent="0.25">
      <c r="A176" s="131" t="s">
        <v>830</v>
      </c>
      <c r="B176" s="131" t="s">
        <v>846</v>
      </c>
      <c r="C176" s="3" t="s">
        <v>73</v>
      </c>
      <c r="D176" s="18">
        <v>42213</v>
      </c>
      <c r="E176" s="46"/>
      <c r="F176" s="46"/>
      <c r="G176" s="62" t="s">
        <v>701</v>
      </c>
      <c r="H176" s="71">
        <v>34.6</v>
      </c>
      <c r="I176" s="3"/>
      <c r="J176" s="3"/>
      <c r="K176" s="45">
        <v>13</v>
      </c>
      <c r="L176" s="71" t="str">
        <f>+IF(N176="oui",H176,"")</f>
        <v/>
      </c>
      <c r="M176" s="117">
        <v>50.9</v>
      </c>
      <c r="N176" s="3" t="s">
        <v>105</v>
      </c>
      <c r="O176" s="62" t="s">
        <v>106</v>
      </c>
      <c r="P176" s="14" t="s">
        <v>167</v>
      </c>
      <c r="Q176" s="69">
        <f>IF(D176="","",(YEAR(D176)))</f>
        <v>2015</v>
      </c>
      <c r="R176" s="68" t="str">
        <f>IF(D176="","",(TEXT(D176,"mmmm")))</f>
        <v>juillet</v>
      </c>
      <c r="S176" s="94" t="e">
        <f>+IF(#REF!&gt;0.05,IF(#REF!=5,($AE$2-F176)/1000,IF(#REF!=6,($AF$2-F176)/1000,IF(#REF!="FMA",($AG$2-F176)/1000,H176))),H176)</f>
        <v>#REF!</v>
      </c>
      <c r="T176" s="68" t="str">
        <f t="shared" si="3"/>
        <v>juillet</v>
      </c>
      <c r="U176" s="91">
        <f>IF(H176="",0,1)</f>
        <v>1</v>
      </c>
      <c r="V176" s="92" t="e">
        <f>IF(#REF!&gt;0,1,0)</f>
        <v>#REF!</v>
      </c>
      <c r="W176" s="92" t="e">
        <f>IF(#REF!&gt;0.02,1,0)</f>
        <v>#REF!</v>
      </c>
      <c r="X176" s="92">
        <f>+IF(H176="","",(M176*H176))</f>
        <v>1761.14</v>
      </c>
      <c r="Y176" s="92" t="e">
        <f>+IF(G176="La Mounine",(VLOOKUP(Base!J176,#REF!,5,FALSE)),(IF(G176="Brignoles",VLOOKUP(J176,#REF!,3,FALSE),(IF(G176="FOS",VLOOKUP(J176,#REF!,4,FALSE))))))</f>
        <v>#REF!</v>
      </c>
      <c r="Z176" s="92" t="e">
        <f>+(IF(H176="","",(Y176*H176)))</f>
        <v>#REF!</v>
      </c>
      <c r="AA176" s="94" t="e">
        <f>IF(Y176="","",IF(A176="RW",VLOOKUP(Y176,#REF!,3,FALSE),VLOOKUP(Y176,#REF!,2,FALSE)))</f>
        <v>#REF!</v>
      </c>
      <c r="AB176" s="92" t="e">
        <f>+IF(A176="","",(IF(A176="RW",(IF(H176&gt;32,32*AA176,(IF(H176&lt;29,29*AA176,H176*AA176)))),(IF(H176&gt;30,30*AA176,(IF(H176&lt;24,24*AA176,H176*AA176)))))))</f>
        <v>#REF!</v>
      </c>
      <c r="AC176" s="92" t="e">
        <f>(IF(A176="","0",(IF(A176="RW",VLOOKUP(#REF!,#REF!,2,FALSE),VLOOKUP(Base!#REF!,#REF!,3,FALSE)))))*S176</f>
        <v>#REF!</v>
      </c>
    </row>
    <row r="177" spans="1:33" x14ac:dyDescent="0.25">
      <c r="A177" s="131" t="s">
        <v>830</v>
      </c>
      <c r="B177" s="131" t="s">
        <v>846</v>
      </c>
      <c r="C177" s="3" t="s">
        <v>120</v>
      </c>
      <c r="D177" s="18">
        <v>42213</v>
      </c>
      <c r="E177" s="46"/>
      <c r="F177" s="46"/>
      <c r="G177" s="62" t="s">
        <v>701</v>
      </c>
      <c r="H177" s="71">
        <v>23.8</v>
      </c>
      <c r="I177" s="3"/>
      <c r="J177" s="3"/>
      <c r="K177" s="46">
        <v>34</v>
      </c>
      <c r="L177" s="71">
        <f>+IF(N177="oui",H177,"")</f>
        <v>23.8</v>
      </c>
      <c r="M177" s="118">
        <v>24.8</v>
      </c>
      <c r="N177" s="3" t="s">
        <v>106</v>
      </c>
      <c r="O177" s="62" t="s">
        <v>105</v>
      </c>
      <c r="P177" s="14" t="s">
        <v>173</v>
      </c>
      <c r="Q177" s="69">
        <f>IF(D177="","",(YEAR(D177)))</f>
        <v>2015</v>
      </c>
      <c r="R177" s="68" t="str">
        <f>IF(D177="","",(TEXT(D177,"mmmm")))</f>
        <v>juillet</v>
      </c>
      <c r="S177" s="94" t="e">
        <f>+IF(#REF!&gt;0.05,IF(#REF!=5,($AE$2-F177)/1000,IF(#REF!=6,($AF$2-F177)/1000,IF(#REF!="FMA",($AG$2-F177)/1000,H177))),H177)</f>
        <v>#REF!</v>
      </c>
      <c r="T177" s="68" t="str">
        <f t="shared" si="3"/>
        <v>juillet</v>
      </c>
      <c r="U177" s="91">
        <f>IF(H177="",0,1)</f>
        <v>1</v>
      </c>
      <c r="V177" s="92" t="e">
        <f>IF(#REF!&gt;0,1,0)</f>
        <v>#REF!</v>
      </c>
      <c r="W177" s="92" t="e">
        <f>IF(#REF!&gt;0.02,1,0)</f>
        <v>#REF!</v>
      </c>
      <c r="X177" s="92">
        <f>+IF(H177="","",(M177*H177))</f>
        <v>590.24</v>
      </c>
      <c r="Y177" s="92" t="e">
        <f>+IF(G177="La Mounine",(VLOOKUP(Base!J177,#REF!,5,FALSE)),(IF(G177="Brignoles",VLOOKUP(J177,#REF!,3,FALSE),(IF(G177="FOS",VLOOKUP(J177,#REF!,4,FALSE))))))</f>
        <v>#REF!</v>
      </c>
      <c r="Z177" s="92" t="e">
        <f>+(IF(H177="","",(Y177*H177)))</f>
        <v>#REF!</v>
      </c>
      <c r="AA177" s="94" t="e">
        <f>IF(Y177="","",IF(A177="RW",VLOOKUP(Y177,#REF!,3,FALSE),VLOOKUP(Y177,#REF!,2,FALSE)))</f>
        <v>#REF!</v>
      </c>
      <c r="AB177" s="92" t="e">
        <f>+IF(A177="","",(IF(A177="RW",(IF(H177&gt;32,32*AA177,(IF(H177&lt;29,29*AA177,H177*AA177)))),(IF(H177&gt;30,30*AA177,(IF(H177&lt;24,24*AA177,H177*AA177)))))))</f>
        <v>#REF!</v>
      </c>
      <c r="AC177" s="92" t="e">
        <f>(IF(A177="","0",(IF(A177="RW",VLOOKUP(#REF!,#REF!,2,FALSE),VLOOKUP(Base!#REF!,#REF!,3,FALSE)))))*S177</f>
        <v>#REF!</v>
      </c>
    </row>
    <row r="178" spans="1:33" x14ac:dyDescent="0.25">
      <c r="A178" s="131" t="s">
        <v>830</v>
      </c>
      <c r="B178" s="131" t="s">
        <v>846</v>
      </c>
      <c r="C178" s="3" t="s">
        <v>120</v>
      </c>
      <c r="D178" s="18">
        <v>42213</v>
      </c>
      <c r="E178" s="46"/>
      <c r="F178" s="46"/>
      <c r="G178" s="62" t="s">
        <v>701</v>
      </c>
      <c r="H178" s="71">
        <v>25.25</v>
      </c>
      <c r="I178" s="3"/>
      <c r="J178" s="3"/>
      <c r="K178" s="46">
        <v>34</v>
      </c>
      <c r="L178" s="71">
        <f>+IF(N178="oui",H178,"")</f>
        <v>25.25</v>
      </c>
      <c r="M178" s="118">
        <v>24.8</v>
      </c>
      <c r="N178" s="3" t="s">
        <v>106</v>
      </c>
      <c r="O178" s="62" t="s">
        <v>105</v>
      </c>
      <c r="P178" s="14" t="s">
        <v>171</v>
      </c>
      <c r="Q178" s="69">
        <f>IF(D178="","",(YEAR(D178)))</f>
        <v>2015</v>
      </c>
      <c r="R178" s="68" t="str">
        <f>IF(D178="","",(TEXT(D178,"mmmm")))</f>
        <v>juillet</v>
      </c>
      <c r="S178" s="94" t="e">
        <f>+IF(#REF!&gt;0.05,IF(#REF!=5,($AE$2-F178)/1000,IF(#REF!=6,($AF$2-F178)/1000,IF(#REF!="FMA",($AG$2-F178)/1000,H178))),H178)</f>
        <v>#REF!</v>
      </c>
      <c r="T178" s="68" t="str">
        <f t="shared" si="3"/>
        <v>juillet</v>
      </c>
      <c r="U178" s="91">
        <f>IF(H178="",0,1)</f>
        <v>1</v>
      </c>
      <c r="V178" s="92" t="e">
        <f>IF(#REF!&gt;0,1,0)</f>
        <v>#REF!</v>
      </c>
      <c r="W178" s="92" t="e">
        <f>IF(#REF!&gt;0.02,1,0)</f>
        <v>#REF!</v>
      </c>
      <c r="X178" s="92">
        <f>+IF(H178="","",(M178*H178))</f>
        <v>626.20000000000005</v>
      </c>
      <c r="Y178" s="92" t="e">
        <f>+IF(G178="La Mounine",(VLOOKUP(Base!J178,#REF!,5,FALSE)),(IF(G178="Brignoles",VLOOKUP(J178,#REF!,3,FALSE),(IF(G178="FOS",VLOOKUP(J178,#REF!,4,FALSE))))))</f>
        <v>#REF!</v>
      </c>
      <c r="Z178" s="92" t="e">
        <f>+(IF(H178="","",(Y178*H178)))</f>
        <v>#REF!</v>
      </c>
      <c r="AA178" s="94" t="e">
        <f>IF(Y178="","",IF(A178="RW",VLOOKUP(Y178,#REF!,3,FALSE),VLOOKUP(Y178,#REF!,2,FALSE)))</f>
        <v>#REF!</v>
      </c>
      <c r="AB178" s="92" t="e">
        <f>+IF(A178="","",(IF(A178="RW",(IF(H178&gt;32,32*AA178,(IF(H178&lt;29,29*AA178,H178*AA178)))),(IF(H178&gt;30,30*AA178,(IF(H178&lt;24,24*AA178,H178*AA178)))))))</f>
        <v>#REF!</v>
      </c>
      <c r="AC178" s="92" t="e">
        <f>(IF(A178="","0",(IF(A178="RW",VLOOKUP(#REF!,#REF!,2,FALSE),VLOOKUP(Base!#REF!,#REF!,3,FALSE)))))*S178</f>
        <v>#REF!</v>
      </c>
    </row>
    <row r="179" spans="1:33" x14ac:dyDescent="0.25">
      <c r="A179" s="131" t="s">
        <v>830</v>
      </c>
      <c r="B179" s="131" t="s">
        <v>846</v>
      </c>
      <c r="C179" s="3" t="s">
        <v>46</v>
      </c>
      <c r="D179" s="18">
        <v>42213</v>
      </c>
      <c r="E179" s="46"/>
      <c r="F179" s="46"/>
      <c r="G179" s="62" t="s">
        <v>701</v>
      </c>
      <c r="H179" s="71">
        <v>31.6</v>
      </c>
      <c r="I179" s="3"/>
      <c r="J179" s="3"/>
      <c r="K179" s="46">
        <v>83</v>
      </c>
      <c r="L179" s="71">
        <f>+IF(N179="oui",H179,"")</f>
        <v>31.6</v>
      </c>
      <c r="M179" s="118">
        <v>41.8</v>
      </c>
      <c r="N179" s="3" t="s">
        <v>106</v>
      </c>
      <c r="O179" s="62" t="s">
        <v>105</v>
      </c>
      <c r="P179" s="14" t="s">
        <v>175</v>
      </c>
      <c r="Q179" s="69">
        <f>IF(D179="","",(YEAR(D179)))</f>
        <v>2015</v>
      </c>
      <c r="R179" s="68" t="str">
        <f>IF(D179="","",(TEXT(D179,"mmmm")))</f>
        <v>juillet</v>
      </c>
      <c r="S179" s="94" t="e">
        <f>+IF(#REF!&gt;0.05,IF(#REF!=5,($AE$2-F179)/1000,IF(#REF!=6,($AF$2-F179)/1000,IF(#REF!="FMA",($AG$2-F179)/1000,H179))),H179)</f>
        <v>#REF!</v>
      </c>
      <c r="T179" s="68" t="str">
        <f t="shared" si="3"/>
        <v>juillet</v>
      </c>
      <c r="U179" s="91">
        <f>IF(H179="",0,1)</f>
        <v>1</v>
      </c>
      <c r="V179" s="92" t="e">
        <f>IF(#REF!&gt;0,1,0)</f>
        <v>#REF!</v>
      </c>
      <c r="W179" s="92" t="e">
        <f>IF(#REF!&gt;0.02,1,0)</f>
        <v>#REF!</v>
      </c>
      <c r="X179" s="92">
        <f>+IF(H179="","",(M179*H179))</f>
        <v>1320.8799999999999</v>
      </c>
      <c r="Y179" s="92" t="e">
        <f>+IF(G179="La Mounine",(VLOOKUP(Base!J179,#REF!,5,FALSE)),(IF(G179="Brignoles",VLOOKUP(J179,#REF!,3,FALSE),(IF(G179="FOS",VLOOKUP(J179,#REF!,4,FALSE))))))</f>
        <v>#REF!</v>
      </c>
      <c r="Z179" s="92" t="e">
        <f>+(IF(H179="","",(Y179*H179)))</f>
        <v>#REF!</v>
      </c>
      <c r="AA179" s="94" t="e">
        <f>IF(Y179="","",IF(A179="RW",VLOOKUP(Y179,#REF!,3,FALSE),VLOOKUP(Y179,#REF!,2,FALSE)))</f>
        <v>#REF!</v>
      </c>
      <c r="AB179" s="92" t="e">
        <f>+IF(A179="","",(IF(A179="RW",(IF(H179&gt;32,32*AA179,(IF(H179&lt;29,29*AA179,H179*AA179)))),(IF(H179&gt;30,30*AA179,(IF(H179&lt;24,24*AA179,H179*AA179)))))))</f>
        <v>#REF!</v>
      </c>
      <c r="AC179" s="92" t="e">
        <f>(IF(A179="","0",(IF(A179="RW",VLOOKUP(#REF!,#REF!,2,FALSE),VLOOKUP(Base!#REF!,#REF!,3,FALSE)))))*S179</f>
        <v>#REF!</v>
      </c>
    </row>
    <row r="180" spans="1:33" x14ac:dyDescent="0.25">
      <c r="A180" s="131" t="s">
        <v>830</v>
      </c>
      <c r="B180" s="131" t="s">
        <v>846</v>
      </c>
      <c r="C180" s="3" t="s">
        <v>46</v>
      </c>
      <c r="D180" s="18">
        <v>42213</v>
      </c>
      <c r="E180" s="46"/>
      <c r="F180" s="46"/>
      <c r="G180" s="62" t="s">
        <v>701</v>
      </c>
      <c r="H180" s="71">
        <v>32.65</v>
      </c>
      <c r="I180" s="3"/>
      <c r="J180" s="3"/>
      <c r="K180" s="46">
        <v>83</v>
      </c>
      <c r="L180" s="71">
        <f>+IF(N180="oui",H180,"")</f>
        <v>32.65</v>
      </c>
      <c r="M180" s="118">
        <v>41.8</v>
      </c>
      <c r="N180" s="3" t="s">
        <v>106</v>
      </c>
      <c r="O180" s="62" t="s">
        <v>105</v>
      </c>
      <c r="P180" s="14" t="s">
        <v>175</v>
      </c>
      <c r="Q180" s="69">
        <f>IF(D180="","",(YEAR(D180)))</f>
        <v>2015</v>
      </c>
      <c r="R180" s="68" t="str">
        <f>IF(D180="","",(TEXT(D180,"mmmm")))</f>
        <v>juillet</v>
      </c>
      <c r="S180" s="94" t="e">
        <f>+IF(#REF!&gt;0.05,IF(#REF!=5,($AE$2-F180)/1000,IF(#REF!=6,($AF$2-F180)/1000,IF(#REF!="FMA",($AG$2-F180)/1000,H180))),H180)</f>
        <v>#REF!</v>
      </c>
      <c r="T180" s="68" t="str">
        <f t="shared" si="3"/>
        <v>juillet</v>
      </c>
      <c r="U180" s="91">
        <f>IF(H180="",0,1)</f>
        <v>1</v>
      </c>
      <c r="V180" s="92" t="e">
        <f>IF(#REF!&gt;0,1,0)</f>
        <v>#REF!</v>
      </c>
      <c r="W180" s="92" t="e">
        <f>IF(#REF!&gt;0.02,1,0)</f>
        <v>#REF!</v>
      </c>
      <c r="X180" s="92">
        <f>+IF(H180="","",(M180*H180))</f>
        <v>1364.7699999999998</v>
      </c>
      <c r="Y180" s="92" t="e">
        <f>+IF(G180="La Mounine",(VLOOKUP(Base!J180,#REF!,5,FALSE)),(IF(G180="Brignoles",VLOOKUP(J180,#REF!,3,FALSE),(IF(G180="FOS",VLOOKUP(J180,#REF!,4,FALSE))))))</f>
        <v>#REF!</v>
      </c>
      <c r="Z180" s="92" t="e">
        <f>+(IF(H180="","",(Y180*H180)))</f>
        <v>#REF!</v>
      </c>
      <c r="AA180" s="94" t="e">
        <f>IF(Y180="","",IF(A180="RW",VLOOKUP(Y180,#REF!,3,FALSE),VLOOKUP(Y180,#REF!,2,FALSE)))</f>
        <v>#REF!</v>
      </c>
      <c r="AB180" s="92" t="e">
        <f>+IF(A180="","",(IF(A180="RW",(IF(H180&gt;32,32*AA180,(IF(H180&lt;29,29*AA180,H180*AA180)))),(IF(H180&gt;30,30*AA180,(IF(H180&lt;24,24*AA180,H180*AA180)))))))</f>
        <v>#REF!</v>
      </c>
      <c r="AC180" s="92" t="e">
        <f>(IF(A180="","0",(IF(A180="RW",VLOOKUP(#REF!,#REF!,2,FALSE),VLOOKUP(Base!#REF!,#REF!,3,FALSE)))))*S180</f>
        <v>#REF!</v>
      </c>
    </row>
    <row r="181" spans="1:33" x14ac:dyDescent="0.25">
      <c r="A181" s="131" t="s">
        <v>830</v>
      </c>
      <c r="B181" s="131" t="s">
        <v>846</v>
      </c>
      <c r="C181" s="3" t="s">
        <v>11</v>
      </c>
      <c r="D181" s="18">
        <v>42213</v>
      </c>
      <c r="E181" s="46"/>
      <c r="F181" s="46"/>
      <c r="G181" s="62" t="s">
        <v>701</v>
      </c>
      <c r="H181" s="71">
        <v>20.75</v>
      </c>
      <c r="I181" s="3"/>
      <c r="J181" s="3"/>
      <c r="K181" s="46">
        <v>83</v>
      </c>
      <c r="L181" s="71" t="str">
        <f>+IF(N181="oui",H181,"")</f>
        <v/>
      </c>
      <c r="M181" s="119">
        <v>38</v>
      </c>
      <c r="N181" s="3" t="s">
        <v>105</v>
      </c>
      <c r="O181" s="62" t="s">
        <v>105</v>
      </c>
      <c r="P181" s="14" t="s">
        <v>167</v>
      </c>
      <c r="Q181" s="69">
        <f>IF(D181="","",(YEAR(D181)))</f>
        <v>2015</v>
      </c>
      <c r="R181" s="68" t="str">
        <f>IF(D181="","",(TEXT(D181,"mmmm")))</f>
        <v>juillet</v>
      </c>
      <c r="S181" s="94" t="e">
        <f>+IF(#REF!&gt;0.05,IF(#REF!=5,($AE$2-F181)/1000,IF(#REF!=6,($AF$2-F181)/1000,IF(#REF!="FMA",($AG$2-F181)/1000,H181))),H181)</f>
        <v>#REF!</v>
      </c>
      <c r="T181" s="68" t="str">
        <f t="shared" si="3"/>
        <v>juillet</v>
      </c>
      <c r="U181" s="91">
        <f>IF(H181="",0,1)</f>
        <v>1</v>
      </c>
      <c r="V181" s="92" t="e">
        <f>IF(#REF!&gt;0,1,0)</f>
        <v>#REF!</v>
      </c>
      <c r="W181" s="92" t="e">
        <f>IF(#REF!&gt;0.02,1,0)</f>
        <v>#REF!</v>
      </c>
      <c r="X181" s="92">
        <f>+IF(H181="","",(M181*H181))</f>
        <v>788.5</v>
      </c>
      <c r="Y181" s="92" t="e">
        <f>+IF(G181="La Mounine",(VLOOKUP(Base!J181,#REF!,5,FALSE)),(IF(G181="Brignoles",VLOOKUP(J181,#REF!,3,FALSE),(IF(G181="FOS",VLOOKUP(J181,#REF!,4,FALSE))))))</f>
        <v>#REF!</v>
      </c>
      <c r="Z181" s="92" t="e">
        <f>+(IF(H181="","",(Y181*H181)))</f>
        <v>#REF!</v>
      </c>
      <c r="AA181" s="94" t="e">
        <f>IF(Y181="","",IF(A181="RW",VLOOKUP(Y181,#REF!,3,FALSE),VLOOKUP(Y181,#REF!,2,FALSE)))</f>
        <v>#REF!</v>
      </c>
      <c r="AB181" s="92" t="e">
        <f>+IF(A181="","",(IF(A181="RW",(IF(H181&gt;32,32*AA181,(IF(H181&lt;29,29*AA181,H181*AA181)))),(IF(H181&gt;30,30*AA181,(IF(H181&lt;24,24*AA181,H181*AA181)))))))</f>
        <v>#REF!</v>
      </c>
      <c r="AC181" s="92" t="e">
        <f>(IF(A181="","0",(IF(A181="RW",VLOOKUP(#REF!,#REF!,2,FALSE),VLOOKUP(Base!#REF!,#REF!,3,FALSE)))))*S181</f>
        <v>#REF!</v>
      </c>
    </row>
    <row r="182" spans="1:33" s="28" customFormat="1" x14ac:dyDescent="0.25">
      <c r="A182" s="131" t="s">
        <v>830</v>
      </c>
      <c r="B182" s="131" t="s">
        <v>846</v>
      </c>
      <c r="C182" s="3" t="s">
        <v>11</v>
      </c>
      <c r="D182" s="18">
        <v>42213</v>
      </c>
      <c r="E182" s="46"/>
      <c r="F182" s="46"/>
      <c r="G182" s="62" t="s">
        <v>701</v>
      </c>
      <c r="H182" s="71">
        <v>32.35</v>
      </c>
      <c r="I182" s="3"/>
      <c r="J182" s="3"/>
      <c r="K182" s="46">
        <v>83</v>
      </c>
      <c r="L182" s="71" t="str">
        <f>+IF(N182="oui",H182,"")</f>
        <v/>
      </c>
      <c r="M182" s="119">
        <v>38</v>
      </c>
      <c r="N182" s="3" t="s">
        <v>105</v>
      </c>
      <c r="O182" s="62" t="s">
        <v>106</v>
      </c>
      <c r="P182" s="14" t="s">
        <v>167</v>
      </c>
      <c r="Q182" s="69">
        <f>IF(D182="","",(YEAR(D182)))</f>
        <v>2015</v>
      </c>
      <c r="R182" s="68" t="str">
        <f>IF(D182="","",(TEXT(D182,"mmmm")))</f>
        <v>juillet</v>
      </c>
      <c r="S182" s="94" t="e">
        <f>+IF(#REF!&gt;0.05,IF(#REF!=5,($AE$2-F182)/1000,IF(#REF!=6,($AF$2-F182)/1000,IF(#REF!="FMA",($AG$2-F182)/1000,H182))),H182)</f>
        <v>#REF!</v>
      </c>
      <c r="T182" s="68" t="str">
        <f t="shared" si="3"/>
        <v>juillet</v>
      </c>
      <c r="U182" s="91">
        <f>IF(H182="",0,1)</f>
        <v>1</v>
      </c>
      <c r="V182" s="92" t="e">
        <f>IF(#REF!&gt;0,1,0)</f>
        <v>#REF!</v>
      </c>
      <c r="W182" s="92" t="e">
        <f>IF(#REF!&gt;0.02,1,0)</f>
        <v>#REF!</v>
      </c>
      <c r="X182" s="92">
        <f>+IF(H182="","",(M182*H182))</f>
        <v>1229.3</v>
      </c>
      <c r="Y182" s="92" t="e">
        <f>+IF(G182="La Mounine",(VLOOKUP(Base!J182,#REF!,5,FALSE)),(IF(G182="Brignoles",VLOOKUP(J182,#REF!,3,FALSE),(IF(G182="FOS",VLOOKUP(J182,#REF!,4,FALSE))))))</f>
        <v>#REF!</v>
      </c>
      <c r="Z182" s="92" t="e">
        <f>+(IF(H182="","",(Y182*H182)))</f>
        <v>#REF!</v>
      </c>
      <c r="AA182" s="94" t="e">
        <f>IF(Y182="","",IF(A182="RW",VLOOKUP(Y182,#REF!,3,FALSE),VLOOKUP(Y182,#REF!,2,FALSE)))</f>
        <v>#REF!</v>
      </c>
      <c r="AB182" s="92" t="e">
        <f>+IF(A182="","",(IF(A182="RW",(IF(H182&gt;32,32*AA182,(IF(H182&lt;29,29*AA182,H182*AA182)))),(IF(H182&gt;30,30*AA182,(IF(H182&lt;24,24*AA182,H182*AA182)))))))</f>
        <v>#REF!</v>
      </c>
      <c r="AC182" s="92" t="e">
        <f>(IF(A182="","0",(IF(A182="RW",VLOOKUP(#REF!,#REF!,2,FALSE),VLOOKUP(Base!#REF!,#REF!,3,FALSE)))))*S182</f>
        <v>#REF!</v>
      </c>
      <c r="AD182"/>
      <c r="AE182"/>
      <c r="AF182"/>
      <c r="AG182"/>
    </row>
    <row r="183" spans="1:33" x14ac:dyDescent="0.25">
      <c r="A183" s="131" t="s">
        <v>830</v>
      </c>
      <c r="B183" s="131" t="s">
        <v>846</v>
      </c>
      <c r="C183" s="62" t="s">
        <v>12</v>
      </c>
      <c r="D183" s="18">
        <v>42214</v>
      </c>
      <c r="E183" s="46"/>
      <c r="F183" s="46"/>
      <c r="G183" s="62" t="s">
        <v>701</v>
      </c>
      <c r="H183" s="71">
        <v>30.55</v>
      </c>
      <c r="I183" s="3"/>
      <c r="J183" s="5"/>
      <c r="K183" s="46">
        <v>6</v>
      </c>
      <c r="L183" s="71" t="str">
        <f>+IF(N183="oui",H183,"")</f>
        <v/>
      </c>
      <c r="M183" s="118">
        <v>36.200000000000003</v>
      </c>
      <c r="N183" s="3" t="s">
        <v>105</v>
      </c>
      <c r="O183" s="62" t="s">
        <v>105</v>
      </c>
      <c r="P183" s="14" t="s">
        <v>292</v>
      </c>
      <c r="Q183" s="69">
        <f>IF(D183="","",(YEAR(D183)))</f>
        <v>2015</v>
      </c>
      <c r="R183" s="68" t="str">
        <f>IF(D183="","",(TEXT(D183,"mmmm")))</f>
        <v>juillet</v>
      </c>
      <c r="S183" s="94" t="e">
        <f>+IF(#REF!&gt;0.05,IF(#REF!=5,($AE$2-F183)/1000,IF(#REF!=6,($AF$2-F183)/1000,IF(#REF!="FMA",($AG$2-F183)/1000,H183))),H183)</f>
        <v>#REF!</v>
      </c>
      <c r="T183" s="68" t="str">
        <f t="shared" si="3"/>
        <v>juillet</v>
      </c>
      <c r="U183" s="91">
        <f>IF(H183="",0,1)</f>
        <v>1</v>
      </c>
      <c r="V183" s="92" t="e">
        <f>IF(#REF!&gt;0,1,0)</f>
        <v>#REF!</v>
      </c>
      <c r="W183" s="92" t="e">
        <f>IF(#REF!&gt;0.02,1,0)</f>
        <v>#REF!</v>
      </c>
      <c r="X183" s="92">
        <f>+IF(H183="","",(M183*H183))</f>
        <v>1105.9100000000001</v>
      </c>
      <c r="Y183" s="92" t="e">
        <f>+IF(G183="La Mounine",(VLOOKUP(Base!J183,#REF!,5,FALSE)),(IF(G183="Brignoles",VLOOKUP(J183,#REF!,3,FALSE),(IF(G183="FOS",VLOOKUP(J183,#REF!,4,FALSE))))))</f>
        <v>#REF!</v>
      </c>
      <c r="Z183" s="92" t="e">
        <f>+(IF(H183="","",(Y183*H183)))</f>
        <v>#REF!</v>
      </c>
      <c r="AA183" s="94" t="e">
        <f>IF(Y183="","",IF(A183="RW",VLOOKUP(Y183,#REF!,3,FALSE),VLOOKUP(Y183,#REF!,2,FALSE)))</f>
        <v>#REF!</v>
      </c>
      <c r="AB183" s="92" t="e">
        <f>+IF(A183="","",(IF(A183="RW",(IF(H183&gt;32,32*AA183,(IF(H183&lt;29,29*AA183,H183*AA183)))),(IF(H183&gt;30,30*AA183,(IF(H183&lt;24,24*AA183,H183*AA183)))))))</f>
        <v>#REF!</v>
      </c>
      <c r="AC183" s="92" t="e">
        <f>(IF(A183="","0",(IF(A183="RW",VLOOKUP(#REF!,#REF!,2,FALSE),VLOOKUP(Base!#REF!,#REF!,3,FALSE)))))*S183</f>
        <v>#REF!</v>
      </c>
    </row>
    <row r="184" spans="1:33" x14ac:dyDescent="0.25">
      <c r="A184" s="131" t="s">
        <v>830</v>
      </c>
      <c r="B184" s="131" t="s">
        <v>846</v>
      </c>
      <c r="C184" s="62" t="s">
        <v>12</v>
      </c>
      <c r="D184" s="18">
        <v>42214</v>
      </c>
      <c r="E184" s="46"/>
      <c r="F184" s="46"/>
      <c r="G184" s="62" t="s">
        <v>701</v>
      </c>
      <c r="H184" s="71">
        <v>32.700000000000003</v>
      </c>
      <c r="I184" s="3"/>
      <c r="J184" s="5"/>
      <c r="K184" s="46">
        <v>6</v>
      </c>
      <c r="L184" s="71" t="str">
        <f>+IF(N184="oui",H184,"")</f>
        <v/>
      </c>
      <c r="M184" s="118">
        <v>36.200000000000003</v>
      </c>
      <c r="N184" s="3" t="s">
        <v>105</v>
      </c>
      <c r="O184" s="62" t="s">
        <v>105</v>
      </c>
      <c r="P184" s="14" t="s">
        <v>294</v>
      </c>
      <c r="Q184" s="69">
        <f>IF(D184="","",(YEAR(D184)))</f>
        <v>2015</v>
      </c>
      <c r="R184" s="68" t="str">
        <f>IF(D184="","",(TEXT(D184,"mmmm")))</f>
        <v>juillet</v>
      </c>
      <c r="S184" s="94" t="e">
        <f>+IF(#REF!&gt;0.05,IF(#REF!=5,($AE$2-F184)/1000,IF(#REF!=6,($AF$2-F184)/1000,IF(#REF!="FMA",($AG$2-F184)/1000,H184))),H184)</f>
        <v>#REF!</v>
      </c>
      <c r="T184" s="68" t="str">
        <f t="shared" si="3"/>
        <v>juillet</v>
      </c>
      <c r="U184" s="91">
        <f>IF(H184="",0,1)</f>
        <v>1</v>
      </c>
      <c r="V184" s="92" t="e">
        <f>IF(#REF!&gt;0,1,0)</f>
        <v>#REF!</v>
      </c>
      <c r="W184" s="92" t="e">
        <f>IF(#REF!&gt;0.02,1,0)</f>
        <v>#REF!</v>
      </c>
      <c r="X184" s="92">
        <f>+IF(H184="","",(M184*H184))</f>
        <v>1183.7400000000002</v>
      </c>
      <c r="Y184" s="92" t="e">
        <f>+IF(G184="La Mounine",(VLOOKUP(Base!J184,#REF!,5,FALSE)),(IF(G184="Brignoles",VLOOKUP(J184,#REF!,3,FALSE),(IF(G184="FOS",VLOOKUP(J184,#REF!,4,FALSE))))))</f>
        <v>#REF!</v>
      </c>
      <c r="Z184" s="92" t="e">
        <f>+(IF(H184="","",(Y184*H184)))</f>
        <v>#REF!</v>
      </c>
      <c r="AA184" s="94" t="e">
        <f>IF(Y184="","",IF(A184="RW",VLOOKUP(Y184,#REF!,3,FALSE),VLOOKUP(Y184,#REF!,2,FALSE)))</f>
        <v>#REF!</v>
      </c>
      <c r="AB184" s="92" t="e">
        <f>+IF(A184="","",(IF(A184="RW",(IF(H184&gt;32,32*AA184,(IF(H184&lt;29,29*AA184,H184*AA184)))),(IF(H184&gt;30,30*AA184,(IF(H184&lt;24,24*AA184,H184*AA184)))))))</f>
        <v>#REF!</v>
      </c>
      <c r="AC184" s="92" t="e">
        <f>(IF(A184="","0",(IF(A184="RW",VLOOKUP(#REF!,#REF!,2,FALSE),VLOOKUP(Base!#REF!,#REF!,3,FALSE)))))*S184</f>
        <v>#REF!</v>
      </c>
    </row>
    <row r="185" spans="1:33" x14ac:dyDescent="0.25">
      <c r="A185" s="131" t="s">
        <v>830</v>
      </c>
      <c r="B185" s="131" t="s">
        <v>846</v>
      </c>
      <c r="C185" s="3" t="s">
        <v>120</v>
      </c>
      <c r="D185" s="18">
        <v>42214</v>
      </c>
      <c r="E185" s="46"/>
      <c r="F185" s="46"/>
      <c r="G185" s="62" t="s">
        <v>701</v>
      </c>
      <c r="H185" s="71">
        <v>27.25</v>
      </c>
      <c r="I185" s="3"/>
      <c r="J185" s="3"/>
      <c r="K185" s="46">
        <v>12</v>
      </c>
      <c r="L185" s="71" t="str">
        <f>+IF(N185="oui",H185,"")</f>
        <v/>
      </c>
      <c r="M185" s="118">
        <v>41.2</v>
      </c>
      <c r="N185" s="3" t="s">
        <v>105</v>
      </c>
      <c r="O185" s="62" t="s">
        <v>105</v>
      </c>
      <c r="P185" s="14" t="s">
        <v>169</v>
      </c>
      <c r="Q185" s="69">
        <f>IF(D185="","",(YEAR(D185)))</f>
        <v>2015</v>
      </c>
      <c r="R185" s="68" t="str">
        <f>IF(D185="","",(TEXT(D185,"mmmm")))</f>
        <v>juillet</v>
      </c>
      <c r="S185" s="94" t="e">
        <f>+IF(#REF!&gt;0.05,IF(#REF!=5,($AE$2-F185)/1000,IF(#REF!=6,($AF$2-F185)/1000,IF(#REF!="FMA",($AG$2-F185)/1000,H185))),H185)</f>
        <v>#REF!</v>
      </c>
      <c r="T185" s="68" t="str">
        <f t="shared" si="3"/>
        <v>juillet</v>
      </c>
      <c r="U185" s="91">
        <f>IF(H185="",0,1)</f>
        <v>1</v>
      </c>
      <c r="V185" s="92" t="e">
        <f>IF(#REF!&gt;0,1,0)</f>
        <v>#REF!</v>
      </c>
      <c r="W185" s="92" t="e">
        <f>IF(#REF!&gt;0.02,1,0)</f>
        <v>#REF!</v>
      </c>
      <c r="X185" s="92">
        <f>+IF(H185="","",(M185*H185))</f>
        <v>1122.7</v>
      </c>
      <c r="Y185" s="92" t="e">
        <f>+IF(G185="La Mounine",(VLOOKUP(Base!J185,#REF!,5,FALSE)),(IF(G185="Brignoles",VLOOKUP(J185,#REF!,3,FALSE),(IF(G185="FOS",VLOOKUP(J185,#REF!,4,FALSE))))))</f>
        <v>#REF!</v>
      </c>
      <c r="Z185" s="92" t="e">
        <f>+(IF(H185="","",(Y185*H185)))</f>
        <v>#REF!</v>
      </c>
      <c r="AA185" s="94" t="e">
        <f>IF(Y185="","",IF(A185="RW",VLOOKUP(Y185,#REF!,3,FALSE),VLOOKUP(Y185,#REF!,2,FALSE)))</f>
        <v>#REF!</v>
      </c>
      <c r="AB185" s="92" t="e">
        <f>+IF(A185="","",(IF(A185="RW",(IF(H185&gt;32,32*AA185,(IF(H185&lt;29,29*AA185,H185*AA185)))),(IF(H185&gt;30,30*AA185,(IF(H185&lt;24,24*AA185,H185*AA185)))))))</f>
        <v>#REF!</v>
      </c>
      <c r="AC185" s="92" t="e">
        <f>(IF(A185="","0",(IF(A185="RW",VLOOKUP(#REF!,#REF!,2,FALSE),VLOOKUP(Base!#REF!,#REF!,3,FALSE)))))*S185</f>
        <v>#REF!</v>
      </c>
    </row>
    <row r="186" spans="1:33" x14ac:dyDescent="0.25">
      <c r="A186" s="131" t="s">
        <v>830</v>
      </c>
      <c r="B186" s="131" t="s">
        <v>846</v>
      </c>
      <c r="C186" s="62" t="s">
        <v>12</v>
      </c>
      <c r="D186" s="18">
        <v>42214</v>
      </c>
      <c r="E186" s="46"/>
      <c r="F186" s="46"/>
      <c r="G186" s="62" t="s">
        <v>701</v>
      </c>
      <c r="H186" s="71">
        <v>24</v>
      </c>
      <c r="I186" s="3"/>
      <c r="J186" s="3"/>
      <c r="K186" s="45">
        <v>13</v>
      </c>
      <c r="L186" s="71">
        <f>+IF(N186="oui",H186,"")</f>
        <v>24</v>
      </c>
      <c r="M186" s="117">
        <v>36.4</v>
      </c>
      <c r="N186" s="3" t="s">
        <v>106</v>
      </c>
      <c r="O186" s="62" t="s">
        <v>105</v>
      </c>
      <c r="P186" s="14" t="s">
        <v>167</v>
      </c>
      <c r="Q186" s="69">
        <f>IF(D186="","",(YEAR(D186)))</f>
        <v>2015</v>
      </c>
      <c r="R186" s="68" t="str">
        <f>IF(D186="","",(TEXT(D186,"mmmm")))</f>
        <v>juillet</v>
      </c>
      <c r="S186" s="94" t="e">
        <f>+IF(#REF!&gt;0.05,IF(#REF!=5,($AE$2-F186)/1000,IF(#REF!=6,($AF$2-F186)/1000,IF(#REF!="FMA",($AG$2-F186)/1000,H186))),H186)</f>
        <v>#REF!</v>
      </c>
      <c r="T186" s="68" t="str">
        <f t="shared" si="3"/>
        <v>juillet</v>
      </c>
      <c r="U186" s="91">
        <f>IF(H186="",0,1)</f>
        <v>1</v>
      </c>
      <c r="V186" s="92" t="e">
        <f>IF(#REF!&gt;0,1,0)</f>
        <v>#REF!</v>
      </c>
      <c r="W186" s="92" t="e">
        <f>IF(#REF!&gt;0.02,1,0)</f>
        <v>#REF!</v>
      </c>
      <c r="X186" s="92">
        <f>+IF(H186="","",(M186*H186))</f>
        <v>873.59999999999991</v>
      </c>
      <c r="Y186" s="92" t="e">
        <f>+IF(G186="La Mounine",(VLOOKUP(Base!J186,#REF!,5,FALSE)),(IF(G186="Brignoles",VLOOKUP(J186,#REF!,3,FALSE),(IF(G186="FOS",VLOOKUP(J186,#REF!,4,FALSE))))))</f>
        <v>#REF!</v>
      </c>
      <c r="Z186" s="92" t="e">
        <f>+(IF(H186="","",(Y186*H186)))</f>
        <v>#REF!</v>
      </c>
      <c r="AA186" s="94" t="e">
        <f>IF(Y186="","",IF(A186="RW",VLOOKUP(Y186,#REF!,3,FALSE),VLOOKUP(Y186,#REF!,2,FALSE)))</f>
        <v>#REF!</v>
      </c>
      <c r="AB186" s="92" t="e">
        <f>+IF(A186="","",(IF(A186="RW",(IF(H186&gt;32,32*AA186,(IF(H186&lt;29,29*AA186,H186*AA186)))),(IF(H186&gt;30,30*AA186,(IF(H186&lt;24,24*AA186,H186*AA186)))))))</f>
        <v>#REF!</v>
      </c>
      <c r="AC186" s="92" t="e">
        <f>(IF(A186="","0",(IF(A186="RW",VLOOKUP(#REF!,#REF!,2,FALSE),VLOOKUP(Base!#REF!,#REF!,3,FALSE)))))*S186</f>
        <v>#REF!</v>
      </c>
      <c r="AD186" s="1"/>
      <c r="AE186" s="1"/>
      <c r="AF186" s="1"/>
      <c r="AG186" s="1"/>
    </row>
    <row r="187" spans="1:33" x14ac:dyDescent="0.25">
      <c r="A187" s="131" t="s">
        <v>830</v>
      </c>
      <c r="B187" s="131" t="s">
        <v>846</v>
      </c>
      <c r="C187" s="62" t="s">
        <v>12</v>
      </c>
      <c r="D187" s="18">
        <v>42214</v>
      </c>
      <c r="E187" s="46"/>
      <c r="F187" s="46"/>
      <c r="G187" s="62" t="s">
        <v>701</v>
      </c>
      <c r="H187" s="71">
        <v>24.1</v>
      </c>
      <c r="I187" s="3"/>
      <c r="J187" s="3"/>
      <c r="K187" s="45">
        <v>13</v>
      </c>
      <c r="L187" s="71">
        <f>+IF(N187="oui",H187,"")</f>
        <v>24.1</v>
      </c>
      <c r="M187" s="117">
        <v>36.4</v>
      </c>
      <c r="N187" s="3" t="s">
        <v>106</v>
      </c>
      <c r="O187" s="62" t="s">
        <v>105</v>
      </c>
      <c r="P187" s="14" t="s">
        <v>167</v>
      </c>
      <c r="Q187" s="69">
        <f>IF(D187="","",(YEAR(D187)))</f>
        <v>2015</v>
      </c>
      <c r="R187" s="68" t="str">
        <f>IF(D187="","",(TEXT(D187,"mmmm")))</f>
        <v>juillet</v>
      </c>
      <c r="S187" s="94" t="e">
        <f>+IF(#REF!&gt;0.05,IF(#REF!=5,($AE$2-F187)/1000,IF(#REF!=6,($AF$2-F187)/1000,IF(#REF!="FMA",($AG$2-F187)/1000,H187))),H187)</f>
        <v>#REF!</v>
      </c>
      <c r="T187" s="68" t="str">
        <f t="shared" si="3"/>
        <v>juillet</v>
      </c>
      <c r="U187" s="91">
        <f>IF(H187="",0,1)</f>
        <v>1</v>
      </c>
      <c r="V187" s="92" t="e">
        <f>IF(#REF!&gt;0,1,0)</f>
        <v>#REF!</v>
      </c>
      <c r="W187" s="92" t="e">
        <f>IF(#REF!&gt;0.02,1,0)</f>
        <v>#REF!</v>
      </c>
      <c r="X187" s="92">
        <f>+IF(H187="","",(M187*H187))</f>
        <v>877.24</v>
      </c>
      <c r="Y187" s="92" t="e">
        <f>+IF(G187="La Mounine",(VLOOKUP(Base!J187,#REF!,5,FALSE)),(IF(G187="Brignoles",VLOOKUP(J187,#REF!,3,FALSE),(IF(G187="FOS",VLOOKUP(J187,#REF!,4,FALSE))))))</f>
        <v>#REF!</v>
      </c>
      <c r="Z187" s="92" t="e">
        <f>+(IF(H187="","",(Y187*H187)))</f>
        <v>#REF!</v>
      </c>
      <c r="AA187" s="94" t="e">
        <f>IF(Y187="","",IF(A187="RW",VLOOKUP(Y187,#REF!,3,FALSE),VLOOKUP(Y187,#REF!,2,FALSE)))</f>
        <v>#REF!</v>
      </c>
      <c r="AB187" s="92" t="e">
        <f>+IF(A187="","",(IF(A187="RW",(IF(H187&gt;32,32*AA187,(IF(H187&lt;29,29*AA187,H187*AA187)))),(IF(H187&gt;30,30*AA187,(IF(H187&lt;24,24*AA187,H187*AA187)))))))</f>
        <v>#REF!</v>
      </c>
      <c r="AC187" s="92" t="e">
        <f>(IF(A187="","0",(IF(A187="RW",VLOOKUP(#REF!,#REF!,2,FALSE),VLOOKUP(Base!#REF!,#REF!,3,FALSE)))))*S187</f>
        <v>#REF!</v>
      </c>
    </row>
    <row r="188" spans="1:33" x14ac:dyDescent="0.25">
      <c r="A188" s="131" t="s">
        <v>830</v>
      </c>
      <c r="B188" s="131" t="s">
        <v>846</v>
      </c>
      <c r="C188" s="62" t="s">
        <v>12</v>
      </c>
      <c r="D188" s="18">
        <v>42214</v>
      </c>
      <c r="E188" s="46"/>
      <c r="F188" s="46"/>
      <c r="G188" s="62" t="s">
        <v>701</v>
      </c>
      <c r="H188" s="71">
        <v>22.85</v>
      </c>
      <c r="I188" s="3"/>
      <c r="J188" s="3"/>
      <c r="K188" s="45">
        <v>13</v>
      </c>
      <c r="L188" s="71">
        <f>+IF(N188="oui",H188,"")</f>
        <v>22.85</v>
      </c>
      <c r="M188" s="117">
        <v>36.4</v>
      </c>
      <c r="N188" s="3" t="s">
        <v>106</v>
      </c>
      <c r="O188" s="62" t="s">
        <v>106</v>
      </c>
      <c r="P188" s="14" t="s">
        <v>175</v>
      </c>
      <c r="Q188" s="69">
        <f>IF(D188="","",(YEAR(D188)))</f>
        <v>2015</v>
      </c>
      <c r="R188" s="68" t="str">
        <f>IF(D188="","",(TEXT(D188,"mmmm")))</f>
        <v>juillet</v>
      </c>
      <c r="S188" s="94" t="e">
        <f>+IF(#REF!&gt;0.05,IF(#REF!=5,($AE$2-F188)/1000,IF(#REF!=6,($AF$2-F188)/1000,IF(#REF!="FMA",($AG$2-F188)/1000,H188))),H188)</f>
        <v>#REF!</v>
      </c>
      <c r="T188" s="68" t="str">
        <f t="shared" si="3"/>
        <v>juillet</v>
      </c>
      <c r="U188" s="91">
        <f>IF(H188="",0,1)</f>
        <v>1</v>
      </c>
      <c r="V188" s="92" t="e">
        <f>IF(#REF!&gt;0,1,0)</f>
        <v>#REF!</v>
      </c>
      <c r="W188" s="92" t="e">
        <f>IF(#REF!&gt;0.02,1,0)</f>
        <v>#REF!</v>
      </c>
      <c r="X188" s="92">
        <f>+IF(H188="","",(M188*H188))</f>
        <v>831.74</v>
      </c>
      <c r="Y188" s="92" t="e">
        <f>+IF(G188="La Mounine",(VLOOKUP(Base!J188,#REF!,5,FALSE)),(IF(G188="Brignoles",VLOOKUP(J188,#REF!,3,FALSE),(IF(G188="FOS",VLOOKUP(J188,#REF!,4,FALSE))))))</f>
        <v>#REF!</v>
      </c>
      <c r="Z188" s="92" t="e">
        <f>+(IF(H188="","",(Y188*H188)))</f>
        <v>#REF!</v>
      </c>
      <c r="AA188" s="94" t="e">
        <f>IF(Y188="","",IF(A188="RW",VLOOKUP(Y188,#REF!,3,FALSE),VLOOKUP(Y188,#REF!,2,FALSE)))</f>
        <v>#REF!</v>
      </c>
      <c r="AB188" s="92" t="e">
        <f>+IF(A188="","",(IF(A188="RW",(IF(H188&gt;32,32*AA188,(IF(H188&lt;29,29*AA188,H188*AA188)))),(IF(H188&gt;30,30*AA188,(IF(H188&lt;24,24*AA188,H188*AA188)))))))</f>
        <v>#REF!</v>
      </c>
      <c r="AC188" s="92" t="e">
        <f>(IF(A188="","0",(IF(A188="RW",VLOOKUP(#REF!,#REF!,2,FALSE),VLOOKUP(Base!#REF!,#REF!,3,FALSE)))))*S188</f>
        <v>#REF!</v>
      </c>
    </row>
    <row r="189" spans="1:33" x14ac:dyDescent="0.25">
      <c r="A189" s="131" t="s">
        <v>830</v>
      </c>
      <c r="B189" s="131" t="s">
        <v>846</v>
      </c>
      <c r="C189" s="62" t="s">
        <v>12</v>
      </c>
      <c r="D189" s="18">
        <v>42214</v>
      </c>
      <c r="E189" s="46"/>
      <c r="F189" s="46"/>
      <c r="G189" s="62" t="s">
        <v>701</v>
      </c>
      <c r="H189" s="71">
        <v>24.9</v>
      </c>
      <c r="I189" s="3"/>
      <c r="J189" s="3"/>
      <c r="K189" s="45">
        <v>13</v>
      </c>
      <c r="L189" s="71">
        <f>+IF(N189="oui",H189,"")</f>
        <v>24.9</v>
      </c>
      <c r="M189" s="117">
        <v>36.4</v>
      </c>
      <c r="N189" s="3" t="s">
        <v>106</v>
      </c>
      <c r="O189" s="62" t="s">
        <v>105</v>
      </c>
      <c r="P189" s="14" t="s">
        <v>175</v>
      </c>
      <c r="Q189" s="69">
        <f>IF(D189="","",(YEAR(D189)))</f>
        <v>2015</v>
      </c>
      <c r="R189" s="68" t="str">
        <f>IF(D189="","",(TEXT(D189,"mmmm")))</f>
        <v>juillet</v>
      </c>
      <c r="S189" s="94" t="e">
        <f>+IF(#REF!&gt;0.05,IF(#REF!=5,($AE$2-F189)/1000,IF(#REF!=6,($AF$2-F189)/1000,IF(#REF!="FMA",($AG$2-F189)/1000,H189))),H189)</f>
        <v>#REF!</v>
      </c>
      <c r="T189" s="68" t="str">
        <f t="shared" si="3"/>
        <v>juillet</v>
      </c>
      <c r="U189" s="91">
        <f>IF(H189="",0,1)</f>
        <v>1</v>
      </c>
      <c r="V189" s="92" t="e">
        <f>IF(#REF!&gt;0,1,0)</f>
        <v>#REF!</v>
      </c>
      <c r="W189" s="92" t="e">
        <f>IF(#REF!&gt;0.02,1,0)</f>
        <v>#REF!</v>
      </c>
      <c r="X189" s="92">
        <f>+IF(H189="","",(M189*H189))</f>
        <v>906.3599999999999</v>
      </c>
      <c r="Y189" s="92" t="e">
        <f>+IF(G189="La Mounine",(VLOOKUP(Base!J189,#REF!,5,FALSE)),(IF(G189="Brignoles",VLOOKUP(J189,#REF!,3,FALSE),(IF(G189="FOS",VLOOKUP(J189,#REF!,4,FALSE))))))</f>
        <v>#REF!</v>
      </c>
      <c r="Z189" s="92" t="e">
        <f>+(IF(H189="","",(Y189*H189)))</f>
        <v>#REF!</v>
      </c>
      <c r="AA189" s="94" t="e">
        <f>IF(Y189="","",IF(A189="RW",VLOOKUP(Y189,#REF!,3,FALSE),VLOOKUP(Y189,#REF!,2,FALSE)))</f>
        <v>#REF!</v>
      </c>
      <c r="AB189" s="92" t="e">
        <f>+IF(A189="","",(IF(A189="RW",(IF(H189&gt;32,32*AA189,(IF(H189&lt;29,29*AA189,H189*AA189)))),(IF(H189&gt;30,30*AA189,(IF(H189&lt;24,24*AA189,H189*AA189)))))))</f>
        <v>#REF!</v>
      </c>
      <c r="AC189" s="92" t="e">
        <f>(IF(A189="","0",(IF(A189="RW",VLOOKUP(#REF!,#REF!,2,FALSE),VLOOKUP(Base!#REF!,#REF!,3,FALSE)))))*S189</f>
        <v>#REF!</v>
      </c>
    </row>
    <row r="190" spans="1:33" x14ac:dyDescent="0.25">
      <c r="A190" s="131" t="s">
        <v>830</v>
      </c>
      <c r="B190" s="131" t="s">
        <v>846</v>
      </c>
      <c r="C190" s="3" t="s">
        <v>249</v>
      </c>
      <c r="D190" s="18">
        <v>42214</v>
      </c>
      <c r="E190" s="46"/>
      <c r="F190" s="46"/>
      <c r="G190" s="62" t="s">
        <v>701</v>
      </c>
      <c r="H190" s="71">
        <v>34.75</v>
      </c>
      <c r="I190" s="3"/>
      <c r="J190" s="3"/>
      <c r="K190" s="45">
        <v>13</v>
      </c>
      <c r="L190" s="71" t="str">
        <f>+IF(N190="oui",H190,"")</f>
        <v/>
      </c>
      <c r="M190" s="117">
        <v>35.799999999999997</v>
      </c>
      <c r="N190" s="3" t="s">
        <v>105</v>
      </c>
      <c r="O190" s="62" t="s">
        <v>105</v>
      </c>
      <c r="P190" s="14" t="s">
        <v>167</v>
      </c>
      <c r="Q190" s="69">
        <f>IF(D190="","",(YEAR(D190)))</f>
        <v>2015</v>
      </c>
      <c r="R190" s="68" t="str">
        <f>IF(D190="","",(TEXT(D190,"mmmm")))</f>
        <v>juillet</v>
      </c>
      <c r="S190" s="94" t="e">
        <f>+IF(#REF!&gt;0.05,IF(#REF!=5,($AE$2-F190)/1000,IF(#REF!=6,($AF$2-F190)/1000,IF(#REF!="FMA",($AG$2-F190)/1000,H190))),H190)</f>
        <v>#REF!</v>
      </c>
      <c r="T190" s="68" t="str">
        <f t="shared" si="3"/>
        <v>juillet</v>
      </c>
      <c r="U190" s="91">
        <f>IF(H190="",0,1)</f>
        <v>1</v>
      </c>
      <c r="V190" s="92" t="e">
        <f>IF(#REF!&gt;0,1,0)</f>
        <v>#REF!</v>
      </c>
      <c r="W190" s="92" t="e">
        <f>IF(#REF!&gt;0.02,1,0)</f>
        <v>#REF!</v>
      </c>
      <c r="X190" s="92">
        <f>+IF(H190="","",(M190*H190))</f>
        <v>1244.05</v>
      </c>
      <c r="Y190" s="92" t="e">
        <f>+IF(G190="La Mounine",(VLOOKUP(Base!J190,#REF!,5,FALSE)),(IF(G190="Brignoles",VLOOKUP(J190,#REF!,3,FALSE),(IF(G190="FOS",VLOOKUP(J190,#REF!,4,FALSE))))))</f>
        <v>#REF!</v>
      </c>
      <c r="Z190" s="92" t="e">
        <f>+(IF(H190="","",(Y190*H190)))</f>
        <v>#REF!</v>
      </c>
      <c r="AA190" s="94" t="e">
        <f>IF(Y190="","",IF(A190="RW",VLOOKUP(Y190,#REF!,3,FALSE),VLOOKUP(Y190,#REF!,2,FALSE)))</f>
        <v>#REF!</v>
      </c>
      <c r="AB190" s="92" t="e">
        <f>+IF(A190="","",(IF(A190="RW",(IF(H190&gt;32,32*AA190,(IF(H190&lt;29,29*AA190,H190*AA190)))),(IF(H190&gt;30,30*AA190,(IF(H190&lt;24,24*AA190,H190*AA190)))))))</f>
        <v>#REF!</v>
      </c>
      <c r="AC190" s="92" t="e">
        <f>(IF(A190="","0",(IF(A190="RW",VLOOKUP(#REF!,#REF!,2,FALSE),VLOOKUP(Base!#REF!,#REF!,3,FALSE)))))*S190</f>
        <v>#REF!</v>
      </c>
      <c r="AD190" s="28"/>
      <c r="AE190" s="28"/>
      <c r="AF190" s="28"/>
      <c r="AG190" s="28"/>
    </row>
    <row r="191" spans="1:33" x14ac:dyDescent="0.25">
      <c r="A191" s="131" t="s">
        <v>830</v>
      </c>
      <c r="B191" s="131" t="s">
        <v>846</v>
      </c>
      <c r="C191" s="3" t="s">
        <v>249</v>
      </c>
      <c r="D191" s="18">
        <v>42214</v>
      </c>
      <c r="E191" s="46"/>
      <c r="F191" s="46"/>
      <c r="G191" s="62" t="s">
        <v>701</v>
      </c>
      <c r="H191" s="71">
        <v>33.299999999999997</v>
      </c>
      <c r="I191" s="3"/>
      <c r="J191" s="3"/>
      <c r="K191" s="45">
        <v>13</v>
      </c>
      <c r="L191" s="71" t="str">
        <f>+IF(N191="oui",H191,"")</f>
        <v/>
      </c>
      <c r="M191" s="117">
        <v>35.799999999999997</v>
      </c>
      <c r="N191" s="3" t="s">
        <v>105</v>
      </c>
      <c r="O191" s="62" t="s">
        <v>105</v>
      </c>
      <c r="P191" s="14" t="s">
        <v>171</v>
      </c>
      <c r="Q191" s="69">
        <f>IF(D191="","",(YEAR(D191)))</f>
        <v>2015</v>
      </c>
      <c r="R191" s="68" t="str">
        <f>IF(D191="","",(TEXT(D191,"mmmm")))</f>
        <v>juillet</v>
      </c>
      <c r="S191" s="94" t="e">
        <f>+IF(#REF!&gt;0.05,IF(#REF!=5,($AE$2-F191)/1000,IF(#REF!=6,($AF$2-F191)/1000,IF(#REF!="FMA",($AG$2-F191)/1000,H191))),H191)</f>
        <v>#REF!</v>
      </c>
      <c r="T191" s="68" t="str">
        <f t="shared" si="3"/>
        <v>juillet</v>
      </c>
      <c r="U191" s="91">
        <f>IF(H191="",0,1)</f>
        <v>1</v>
      </c>
      <c r="V191" s="92" t="e">
        <f>IF(#REF!&gt;0,1,0)</f>
        <v>#REF!</v>
      </c>
      <c r="W191" s="92" t="e">
        <f>IF(#REF!&gt;0.02,1,0)</f>
        <v>#REF!</v>
      </c>
      <c r="X191" s="92">
        <f>+IF(H191="","",(M191*H191))</f>
        <v>1192.1399999999999</v>
      </c>
      <c r="Y191" s="92" t="e">
        <f>+IF(G191="La Mounine",(VLOOKUP(Base!J191,#REF!,5,FALSE)),(IF(G191="Brignoles",VLOOKUP(J191,#REF!,3,FALSE),(IF(G191="FOS",VLOOKUP(J191,#REF!,4,FALSE))))))</f>
        <v>#REF!</v>
      </c>
      <c r="Z191" s="92" t="e">
        <f>+(IF(H191="","",(Y191*H191)))</f>
        <v>#REF!</v>
      </c>
      <c r="AA191" s="94" t="e">
        <f>IF(Y191="","",IF(A191="RW",VLOOKUP(Y191,#REF!,3,FALSE),VLOOKUP(Y191,#REF!,2,FALSE)))</f>
        <v>#REF!</v>
      </c>
      <c r="AB191" s="92" t="e">
        <f>+IF(A191="","",(IF(A191="RW",(IF(H191&gt;32,32*AA191,(IF(H191&lt;29,29*AA191,H191*AA191)))),(IF(H191&gt;30,30*AA191,(IF(H191&lt;24,24*AA191,H191*AA191)))))))</f>
        <v>#REF!</v>
      </c>
      <c r="AC191" s="92" t="e">
        <f>(IF(A191="","0",(IF(A191="RW",VLOOKUP(#REF!,#REF!,2,FALSE),VLOOKUP(Base!#REF!,#REF!,3,FALSE)))))*S191</f>
        <v>#REF!</v>
      </c>
    </row>
    <row r="192" spans="1:33" x14ac:dyDescent="0.25">
      <c r="A192" s="131" t="s">
        <v>830</v>
      </c>
      <c r="B192" s="131" t="s">
        <v>846</v>
      </c>
      <c r="C192" s="3" t="s">
        <v>249</v>
      </c>
      <c r="D192" s="18">
        <v>42214</v>
      </c>
      <c r="E192" s="46"/>
      <c r="F192" s="46"/>
      <c r="G192" s="62" t="s">
        <v>701</v>
      </c>
      <c r="H192" s="71">
        <v>33.049999999999997</v>
      </c>
      <c r="I192" s="3"/>
      <c r="J192" s="3"/>
      <c r="K192" s="45">
        <v>13</v>
      </c>
      <c r="L192" s="71" t="str">
        <f>+IF(N192="oui",H192,"")</f>
        <v/>
      </c>
      <c r="M192" s="117">
        <v>35.799999999999997</v>
      </c>
      <c r="N192" s="4" t="s">
        <v>105</v>
      </c>
      <c r="O192" s="62" t="s">
        <v>105</v>
      </c>
      <c r="P192" s="14" t="s">
        <v>174</v>
      </c>
      <c r="Q192" s="69">
        <f>IF(D192="","",(YEAR(D192)))</f>
        <v>2015</v>
      </c>
      <c r="R192" s="68" t="str">
        <f>IF(D192="","",(TEXT(D192,"mmmm")))</f>
        <v>juillet</v>
      </c>
      <c r="S192" s="94" t="e">
        <f>+IF(#REF!&gt;0.05,IF(#REF!=5,($AE$2-F192)/1000,IF(#REF!=6,($AF$2-F192)/1000,IF(#REF!="FMA",($AG$2-F192)/1000,H192))),H192)</f>
        <v>#REF!</v>
      </c>
      <c r="T192" s="68" t="str">
        <f t="shared" si="3"/>
        <v>juillet</v>
      </c>
      <c r="U192" s="91">
        <f>IF(H192="",0,1)</f>
        <v>1</v>
      </c>
      <c r="V192" s="92" t="e">
        <f>IF(#REF!&gt;0,1,0)</f>
        <v>#REF!</v>
      </c>
      <c r="W192" s="92" t="e">
        <f>IF(#REF!&gt;0.02,1,0)</f>
        <v>#REF!</v>
      </c>
      <c r="X192" s="92">
        <f>+IF(H192="","",(M192*H192))</f>
        <v>1183.1899999999998</v>
      </c>
      <c r="Y192" s="92" t="e">
        <f>+IF(G192="La Mounine",(VLOOKUP(Base!J192,#REF!,5,FALSE)),(IF(G192="Brignoles",VLOOKUP(J192,#REF!,3,FALSE),(IF(G192="FOS",VLOOKUP(J192,#REF!,4,FALSE))))))</f>
        <v>#REF!</v>
      </c>
      <c r="Z192" s="92" t="e">
        <f>+(IF(H192="","",(Y192*H192)))</f>
        <v>#REF!</v>
      </c>
      <c r="AA192" s="94" t="e">
        <f>IF(Y192="","",IF(A192="RW",VLOOKUP(Y192,#REF!,3,FALSE),VLOOKUP(Y192,#REF!,2,FALSE)))</f>
        <v>#REF!</v>
      </c>
      <c r="AB192" s="92" t="e">
        <f>+IF(A192="","",(IF(A192="RW",(IF(H192&gt;32,32*AA192,(IF(H192&lt;29,29*AA192,H192*AA192)))),(IF(H192&gt;30,30*AA192,(IF(H192&lt;24,24*AA192,H192*AA192)))))))</f>
        <v>#REF!</v>
      </c>
      <c r="AC192" s="92" t="e">
        <f>(IF(A192="","0",(IF(A192="RW",VLOOKUP(#REF!,#REF!,2,FALSE),VLOOKUP(Base!#REF!,#REF!,3,FALSE)))))*S192</f>
        <v>#REF!</v>
      </c>
    </row>
    <row r="193" spans="1:31" x14ac:dyDescent="0.25">
      <c r="A193" s="131" t="s">
        <v>830</v>
      </c>
      <c r="B193" s="131" t="s">
        <v>846</v>
      </c>
      <c r="C193" s="3" t="s">
        <v>11</v>
      </c>
      <c r="D193" s="18">
        <v>42214</v>
      </c>
      <c r="E193" s="46"/>
      <c r="F193" s="46"/>
      <c r="G193" s="62" t="s">
        <v>701</v>
      </c>
      <c r="H193" s="71">
        <v>27.35</v>
      </c>
      <c r="I193" s="3"/>
      <c r="J193" s="3"/>
      <c r="K193" s="46">
        <v>83</v>
      </c>
      <c r="L193" s="71" t="str">
        <f>+IF(N193="oui",H193,"")</f>
        <v/>
      </c>
      <c r="M193" s="119">
        <v>38</v>
      </c>
      <c r="N193" s="3" t="s">
        <v>105</v>
      </c>
      <c r="O193" s="62" t="s">
        <v>106</v>
      </c>
      <c r="P193" s="14" t="s">
        <v>167</v>
      </c>
      <c r="Q193" s="69">
        <f>IF(D193="","",(YEAR(D193)))</f>
        <v>2015</v>
      </c>
      <c r="R193" s="68" t="str">
        <f>IF(D193="","",(TEXT(D193,"mmmm")))</f>
        <v>juillet</v>
      </c>
      <c r="S193" s="94" t="e">
        <f>+IF(#REF!&gt;0.05,IF(#REF!=5,($AE$2-F193)/1000,IF(#REF!=6,($AF$2-F193)/1000,IF(#REF!="FMA",($AG$2-F193)/1000,H193))),H193)</f>
        <v>#REF!</v>
      </c>
      <c r="T193" s="68" t="str">
        <f t="shared" si="3"/>
        <v>juillet</v>
      </c>
      <c r="U193" s="91">
        <f>IF(H193="",0,1)</f>
        <v>1</v>
      </c>
      <c r="V193" s="92" t="e">
        <f>IF(#REF!&gt;0,1,0)</f>
        <v>#REF!</v>
      </c>
      <c r="W193" s="92" t="e">
        <f>IF(#REF!&gt;0.02,1,0)</f>
        <v>#REF!</v>
      </c>
      <c r="X193" s="92">
        <f>+IF(H193="","",(M193*H193))</f>
        <v>1039.3</v>
      </c>
      <c r="Y193" s="92" t="e">
        <f>+IF(G193="La Mounine",(VLOOKUP(Base!J193,#REF!,5,FALSE)),(IF(G193="Brignoles",VLOOKUP(J193,#REF!,3,FALSE),(IF(G193="FOS",VLOOKUP(J193,#REF!,4,FALSE))))))</f>
        <v>#REF!</v>
      </c>
      <c r="Z193" s="92" t="e">
        <f>+(IF(H193="","",(Y193*H193)))</f>
        <v>#REF!</v>
      </c>
      <c r="AA193" s="94" t="e">
        <f>IF(Y193="","",IF(A193="RW",VLOOKUP(Y193,#REF!,3,FALSE),VLOOKUP(Y193,#REF!,2,FALSE)))</f>
        <v>#REF!</v>
      </c>
      <c r="AB193" s="92" t="e">
        <f>+IF(A193="","",(IF(A193="RW",(IF(H193&gt;32,32*AA193,(IF(H193&lt;29,29*AA193,H193*AA193)))),(IF(H193&gt;30,30*AA193,(IF(H193&lt;24,24*AA193,H193*AA193)))))))</f>
        <v>#REF!</v>
      </c>
      <c r="AC193" s="92" t="e">
        <f>(IF(A193="","0",(IF(A193="RW",VLOOKUP(#REF!,#REF!,2,FALSE),VLOOKUP(Base!#REF!,#REF!,3,FALSE)))))*S193</f>
        <v>#REF!</v>
      </c>
    </row>
    <row r="194" spans="1:31" x14ac:dyDescent="0.25">
      <c r="A194" s="131" t="s">
        <v>830</v>
      </c>
      <c r="B194" s="131" t="s">
        <v>846</v>
      </c>
      <c r="C194" s="3" t="s">
        <v>11</v>
      </c>
      <c r="D194" s="18">
        <v>42214</v>
      </c>
      <c r="E194" s="46"/>
      <c r="F194" s="46"/>
      <c r="G194" s="62" t="s">
        <v>701</v>
      </c>
      <c r="H194" s="71">
        <v>23</v>
      </c>
      <c r="I194" s="3"/>
      <c r="J194" s="3"/>
      <c r="K194" s="46">
        <v>83</v>
      </c>
      <c r="L194" s="71" t="str">
        <f>+IF(N194="oui",H194,"")</f>
        <v/>
      </c>
      <c r="M194" s="119">
        <v>38</v>
      </c>
      <c r="N194" s="3" t="s">
        <v>105</v>
      </c>
      <c r="O194" s="62" t="s">
        <v>105</v>
      </c>
      <c r="P194" s="14" t="s">
        <v>171</v>
      </c>
      <c r="Q194" s="69">
        <f>IF(D194="","",(YEAR(D194)))</f>
        <v>2015</v>
      </c>
      <c r="R194" s="68" t="str">
        <f>IF(D194="","",(TEXT(D194,"mmmm")))</f>
        <v>juillet</v>
      </c>
      <c r="S194" s="94" t="e">
        <f>+IF(#REF!&gt;0.05,IF(#REF!=5,($AE$2-F194)/1000,IF(#REF!=6,($AF$2-F194)/1000,IF(#REF!="FMA",($AG$2-F194)/1000,H194))),H194)</f>
        <v>#REF!</v>
      </c>
      <c r="T194" s="68" t="str">
        <f t="shared" si="3"/>
        <v>juillet</v>
      </c>
      <c r="U194" s="91">
        <f>IF(H194="",0,1)</f>
        <v>1</v>
      </c>
      <c r="V194" s="92" t="e">
        <f>IF(#REF!&gt;0,1,0)</f>
        <v>#REF!</v>
      </c>
      <c r="W194" s="92" t="e">
        <f>IF(#REF!&gt;0.02,1,0)</f>
        <v>#REF!</v>
      </c>
      <c r="X194" s="92">
        <f>+IF(H194="","",(M194*H194))</f>
        <v>874</v>
      </c>
      <c r="Y194" s="92" t="e">
        <f>+IF(G194="La Mounine",(VLOOKUP(Base!J194,#REF!,5,FALSE)),(IF(G194="Brignoles",VLOOKUP(J194,#REF!,3,FALSE),(IF(G194="FOS",VLOOKUP(J194,#REF!,4,FALSE))))))</f>
        <v>#REF!</v>
      </c>
      <c r="Z194" s="92" t="e">
        <f>+(IF(H194="","",(Y194*H194)))</f>
        <v>#REF!</v>
      </c>
      <c r="AA194" s="94" t="e">
        <f>IF(Y194="","",IF(A194="RW",VLOOKUP(Y194,#REF!,3,FALSE),VLOOKUP(Y194,#REF!,2,FALSE)))</f>
        <v>#REF!</v>
      </c>
      <c r="AB194" s="92" t="e">
        <f>+IF(A194="","",(IF(A194="RW",(IF(H194&gt;32,32*AA194,(IF(H194&lt;29,29*AA194,H194*AA194)))),(IF(H194&gt;30,30*AA194,(IF(H194&lt;24,24*AA194,H194*AA194)))))))</f>
        <v>#REF!</v>
      </c>
      <c r="AC194" s="92" t="e">
        <f>(IF(A194="","0",(IF(A194="RW",VLOOKUP(#REF!,#REF!,2,FALSE),VLOOKUP(Base!#REF!,#REF!,3,FALSE)))))*S194</f>
        <v>#REF!</v>
      </c>
    </row>
    <row r="195" spans="1:31" x14ac:dyDescent="0.25">
      <c r="A195" s="131" t="s">
        <v>830</v>
      </c>
      <c r="B195" s="131" t="s">
        <v>846</v>
      </c>
      <c r="C195" s="3" t="s">
        <v>46</v>
      </c>
      <c r="D195" s="18">
        <v>42214</v>
      </c>
      <c r="E195" s="46"/>
      <c r="F195" s="46"/>
      <c r="G195" s="62" t="s">
        <v>701</v>
      </c>
      <c r="H195" s="71">
        <v>32.799999999999997</v>
      </c>
      <c r="I195" s="3"/>
      <c r="J195" s="3"/>
      <c r="K195" s="46">
        <v>83</v>
      </c>
      <c r="L195" s="71" t="str">
        <f>+IF(N195="oui",H195,"")</f>
        <v/>
      </c>
      <c r="M195" s="118">
        <v>38.4</v>
      </c>
      <c r="N195" s="4" t="s">
        <v>105</v>
      </c>
      <c r="O195" s="62" t="s">
        <v>105</v>
      </c>
      <c r="P195" s="14" t="s">
        <v>175</v>
      </c>
      <c r="Q195" s="69">
        <f>IF(D195="","",(YEAR(D195)))</f>
        <v>2015</v>
      </c>
      <c r="R195" s="68" t="str">
        <f>IF(D195="","",(TEXT(D195,"mmmm")))</f>
        <v>juillet</v>
      </c>
      <c r="S195" s="94" t="e">
        <f>+IF(#REF!&gt;0.05,IF(#REF!=5,($AE$2-F195)/1000,IF(#REF!=6,($AF$2-F195)/1000,IF(#REF!="FMA",($AG$2-F195)/1000,H195))),H195)</f>
        <v>#REF!</v>
      </c>
      <c r="T195" s="68" t="str">
        <f t="shared" ref="T195:T258" si="4">R195</f>
        <v>juillet</v>
      </c>
      <c r="U195" s="91">
        <f>IF(H195="",0,1)</f>
        <v>1</v>
      </c>
      <c r="V195" s="92" t="e">
        <f>IF(#REF!&gt;0,1,0)</f>
        <v>#REF!</v>
      </c>
      <c r="W195" s="92" t="e">
        <f>IF(#REF!&gt;0.02,1,0)</f>
        <v>#REF!</v>
      </c>
      <c r="X195" s="92">
        <f>+IF(H195="","",(M195*H195))</f>
        <v>1259.5199999999998</v>
      </c>
      <c r="Y195" s="92" t="e">
        <f>+IF(G195="La Mounine",(VLOOKUP(Base!J195,#REF!,5,FALSE)),(IF(G195="Brignoles",VLOOKUP(J195,#REF!,3,FALSE),(IF(G195="FOS",VLOOKUP(J195,#REF!,4,FALSE))))))</f>
        <v>#REF!</v>
      </c>
      <c r="Z195" s="92" t="e">
        <f>+(IF(H195="","",(Y195*H195)))</f>
        <v>#REF!</v>
      </c>
      <c r="AA195" s="94" t="e">
        <f>IF(Y195="","",IF(A195="RW",VLOOKUP(Y195,#REF!,3,FALSE),VLOOKUP(Y195,#REF!,2,FALSE)))</f>
        <v>#REF!</v>
      </c>
      <c r="AB195" s="92" t="e">
        <f>+IF(A195="","",(IF(A195="RW",(IF(H195&gt;32,32*AA195,(IF(H195&lt;29,29*AA195,H195*AA195)))),(IF(H195&gt;30,30*AA195,(IF(H195&lt;24,24*AA195,H195*AA195)))))))</f>
        <v>#REF!</v>
      </c>
      <c r="AC195" s="92" t="e">
        <f>(IF(A195="","0",(IF(A195="RW",VLOOKUP(#REF!,#REF!,2,FALSE),VLOOKUP(Base!#REF!,#REF!,3,FALSE)))))*S195</f>
        <v>#REF!</v>
      </c>
    </row>
    <row r="196" spans="1:31" x14ac:dyDescent="0.25">
      <c r="A196" s="131" t="s">
        <v>830</v>
      </c>
      <c r="B196" s="131" t="s">
        <v>846</v>
      </c>
      <c r="C196" s="3" t="s">
        <v>46</v>
      </c>
      <c r="D196" s="18">
        <v>42214</v>
      </c>
      <c r="E196" s="46"/>
      <c r="F196" s="46"/>
      <c r="G196" s="62" t="s">
        <v>701</v>
      </c>
      <c r="H196" s="71">
        <v>33.6</v>
      </c>
      <c r="I196" s="3"/>
      <c r="J196" s="3"/>
      <c r="K196" s="46">
        <v>83</v>
      </c>
      <c r="L196" s="71" t="str">
        <f>+IF(N196="oui",H196,"")</f>
        <v/>
      </c>
      <c r="M196" s="118">
        <v>38.4</v>
      </c>
      <c r="N196" s="4" t="s">
        <v>105</v>
      </c>
      <c r="O196" s="62" t="s">
        <v>105</v>
      </c>
      <c r="P196" s="14" t="s">
        <v>175</v>
      </c>
      <c r="Q196" s="69">
        <f>IF(D196="","",(YEAR(D196)))</f>
        <v>2015</v>
      </c>
      <c r="R196" s="68" t="str">
        <f>IF(D196="","",(TEXT(D196,"mmmm")))</f>
        <v>juillet</v>
      </c>
      <c r="S196" s="94" t="e">
        <f>+IF(#REF!&gt;0.05,IF(#REF!=5,($AE$2-F196)/1000,IF(#REF!=6,($AF$2-F196)/1000,IF(#REF!="FMA",($AG$2-F196)/1000,H196))),H196)</f>
        <v>#REF!</v>
      </c>
      <c r="T196" s="68" t="str">
        <f t="shared" si="4"/>
        <v>juillet</v>
      </c>
      <c r="U196" s="91">
        <f>IF(H196="",0,1)</f>
        <v>1</v>
      </c>
      <c r="V196" s="92" t="e">
        <f>IF(#REF!&gt;0,1,0)</f>
        <v>#REF!</v>
      </c>
      <c r="W196" s="92" t="e">
        <f>IF(#REF!&gt;0.02,1,0)</f>
        <v>#REF!</v>
      </c>
      <c r="X196" s="92">
        <f>+IF(H196="","",(M196*H196))</f>
        <v>1290.24</v>
      </c>
      <c r="Y196" s="92" t="e">
        <f>+IF(G196="La Mounine",(VLOOKUP(Base!J196,#REF!,5,FALSE)),(IF(G196="Brignoles",VLOOKUP(J196,#REF!,3,FALSE),(IF(G196="FOS",VLOOKUP(J196,#REF!,4,FALSE))))))</f>
        <v>#REF!</v>
      </c>
      <c r="Z196" s="92" t="e">
        <f>+(IF(H196="","",(Y196*H196)))</f>
        <v>#REF!</v>
      </c>
      <c r="AA196" s="94" t="e">
        <f>IF(Y196="","",IF(A196="RW",VLOOKUP(Y196,#REF!,3,FALSE),VLOOKUP(Y196,#REF!,2,FALSE)))</f>
        <v>#REF!</v>
      </c>
      <c r="AB196" s="92" t="e">
        <f>+IF(A196="","",(IF(A196="RW",(IF(H196&gt;32,32*AA196,(IF(H196&lt;29,29*AA196,H196*AA196)))),(IF(H196&gt;30,30*AA196,(IF(H196&lt;24,24*AA196,H196*AA196)))))))</f>
        <v>#REF!</v>
      </c>
      <c r="AC196" s="92" t="e">
        <f>(IF(A196="","0",(IF(A196="RW",VLOOKUP(#REF!,#REF!,2,FALSE),VLOOKUP(Base!#REF!,#REF!,3,FALSE)))))*S196</f>
        <v>#REF!</v>
      </c>
    </row>
    <row r="197" spans="1:31" x14ac:dyDescent="0.25">
      <c r="A197" s="131" t="s">
        <v>830</v>
      </c>
      <c r="B197" s="131" t="s">
        <v>846</v>
      </c>
      <c r="C197" s="62" t="s">
        <v>12</v>
      </c>
      <c r="D197" s="18">
        <v>42215</v>
      </c>
      <c r="E197" s="46"/>
      <c r="F197" s="46"/>
      <c r="G197" s="62" t="s">
        <v>701</v>
      </c>
      <c r="H197" s="71">
        <v>32.200000000000003</v>
      </c>
      <c r="I197" s="3"/>
      <c r="J197" s="3"/>
      <c r="K197" s="46">
        <v>6</v>
      </c>
      <c r="L197" s="71" t="str">
        <f>+IF(N197="oui",H197,"")</f>
        <v/>
      </c>
      <c r="M197" s="118">
        <v>36.200000000000003</v>
      </c>
      <c r="N197" s="4" t="s">
        <v>105</v>
      </c>
      <c r="O197" s="62" t="s">
        <v>105</v>
      </c>
      <c r="P197" s="14" t="s">
        <v>292</v>
      </c>
      <c r="Q197" s="69">
        <f>IF(D197="","",(YEAR(D197)))</f>
        <v>2015</v>
      </c>
      <c r="R197" s="68" t="str">
        <f>IF(D197="","",(TEXT(D197,"mmmm")))</f>
        <v>juillet</v>
      </c>
      <c r="S197" s="94" t="e">
        <f>+IF(#REF!&gt;0.05,IF(#REF!=5,($AE$2-F197)/1000,IF(#REF!=6,($AF$2-F197)/1000,IF(#REF!="FMA",($AG$2-F197)/1000,H197))),H197)</f>
        <v>#REF!</v>
      </c>
      <c r="T197" s="68" t="str">
        <f t="shared" si="4"/>
        <v>juillet</v>
      </c>
      <c r="U197" s="91">
        <f>IF(H197="",0,1)</f>
        <v>1</v>
      </c>
      <c r="V197" s="92" t="e">
        <f>IF(#REF!&gt;0,1,0)</f>
        <v>#REF!</v>
      </c>
      <c r="W197" s="92" t="e">
        <f>IF(#REF!&gt;0.02,1,0)</f>
        <v>#REF!</v>
      </c>
      <c r="X197" s="92">
        <f>+IF(H197="","",(M197*H197))</f>
        <v>1165.6400000000001</v>
      </c>
      <c r="Y197" s="92" t="e">
        <f>+IF(G197="La Mounine",(VLOOKUP(Base!J197,#REF!,5,FALSE)),(IF(G197="Brignoles",VLOOKUP(J197,#REF!,3,FALSE),(IF(G197="FOS",VLOOKUP(J197,#REF!,4,FALSE))))))</f>
        <v>#REF!</v>
      </c>
      <c r="Z197" s="92" t="e">
        <f>+(IF(H197="","",(Y197*H197)))</f>
        <v>#REF!</v>
      </c>
      <c r="AA197" s="94" t="e">
        <f>IF(Y197="","",IF(A197="RW",VLOOKUP(Y197,#REF!,3,FALSE),VLOOKUP(Y197,#REF!,2,FALSE)))</f>
        <v>#REF!</v>
      </c>
      <c r="AB197" s="92" t="e">
        <f>+IF(A197="","",(IF(A197="RW",(IF(H197&gt;32,32*AA197,(IF(H197&lt;29,29*AA197,H197*AA197)))),(IF(H197&gt;30,30*AA197,(IF(H197&lt;24,24*AA197,H197*AA197)))))))</f>
        <v>#REF!</v>
      </c>
      <c r="AC197" s="92" t="e">
        <f>(IF(A197="","0",(IF(A197="RW",VLOOKUP(#REF!,#REF!,2,FALSE),VLOOKUP(Base!#REF!,#REF!,3,FALSE)))))*S197</f>
        <v>#REF!</v>
      </c>
    </row>
    <row r="198" spans="1:31" x14ac:dyDescent="0.25">
      <c r="A198" s="131" t="s">
        <v>830</v>
      </c>
      <c r="B198" s="131" t="s">
        <v>846</v>
      </c>
      <c r="C198" s="62" t="s">
        <v>12</v>
      </c>
      <c r="D198" s="18">
        <v>42215</v>
      </c>
      <c r="E198" s="46"/>
      <c r="F198" s="46"/>
      <c r="G198" s="62" t="s">
        <v>701</v>
      </c>
      <c r="H198" s="71">
        <v>36.65</v>
      </c>
      <c r="I198" s="3"/>
      <c r="J198" s="3"/>
      <c r="K198" s="46">
        <v>6</v>
      </c>
      <c r="L198" s="71" t="str">
        <f>+IF(N198="oui",H198,"")</f>
        <v/>
      </c>
      <c r="M198" s="118">
        <v>36.200000000000003</v>
      </c>
      <c r="N198" s="3" t="s">
        <v>105</v>
      </c>
      <c r="O198" s="7" t="s">
        <v>105</v>
      </c>
      <c r="P198" s="14" t="s">
        <v>292</v>
      </c>
      <c r="Q198" s="69">
        <f>IF(D198="","",(YEAR(D198)))</f>
        <v>2015</v>
      </c>
      <c r="R198" s="68" t="str">
        <f>IF(D198="","",(TEXT(D198,"mmmm")))</f>
        <v>juillet</v>
      </c>
      <c r="S198" s="94" t="e">
        <f>+IF(#REF!&gt;0.05,IF(#REF!=5,($AE$2-F198)/1000,IF(#REF!=6,($AF$2-F198)/1000,IF(#REF!="FMA",($AG$2-F198)/1000,H198))),H198)</f>
        <v>#REF!</v>
      </c>
      <c r="T198" s="68" t="str">
        <f t="shared" si="4"/>
        <v>juillet</v>
      </c>
      <c r="U198" s="91">
        <f>IF(H198="",0,1)</f>
        <v>1</v>
      </c>
      <c r="V198" s="92" t="e">
        <f>IF(#REF!&gt;0,1,0)</f>
        <v>#REF!</v>
      </c>
      <c r="W198" s="92" t="e">
        <f>IF(#REF!&gt;0.02,1,0)</f>
        <v>#REF!</v>
      </c>
      <c r="X198" s="92">
        <f>+IF(H198="","",(M198*H198))</f>
        <v>1326.73</v>
      </c>
      <c r="Y198" s="92" t="e">
        <f>+IF(G198="La Mounine",(VLOOKUP(Base!J198,#REF!,5,FALSE)),(IF(G198="Brignoles",VLOOKUP(J198,#REF!,3,FALSE),(IF(G198="FOS",VLOOKUP(J198,#REF!,4,FALSE))))))</f>
        <v>#REF!</v>
      </c>
      <c r="Z198" s="92" t="e">
        <f>+(IF(H198="","",(Y198*H198)))</f>
        <v>#REF!</v>
      </c>
      <c r="AA198" s="94" t="e">
        <f>IF(Y198="","",IF(A198="RW",VLOOKUP(Y198,#REF!,3,FALSE),VLOOKUP(Y198,#REF!,2,FALSE)))</f>
        <v>#REF!</v>
      </c>
      <c r="AB198" s="92" t="e">
        <f>+IF(A198="","",(IF(A198="RW",(IF(H198&gt;32,32*AA198,(IF(H198&lt;29,29*AA198,H198*AA198)))),(IF(H198&gt;30,30*AA198,(IF(H198&lt;24,24*AA198,H198*AA198)))))))</f>
        <v>#REF!</v>
      </c>
      <c r="AC198" s="92" t="e">
        <f>(IF(A198="","0",(IF(A198="RW",VLOOKUP(#REF!,#REF!,2,FALSE),VLOOKUP(Base!#REF!,#REF!,3,FALSE)))))*S198</f>
        <v>#REF!</v>
      </c>
    </row>
    <row r="199" spans="1:31" x14ac:dyDescent="0.25">
      <c r="A199" s="131" t="s">
        <v>830</v>
      </c>
      <c r="B199" s="131" t="s">
        <v>846</v>
      </c>
      <c r="C199" s="6" t="s">
        <v>249</v>
      </c>
      <c r="D199" s="23">
        <v>42215</v>
      </c>
      <c r="E199" s="50"/>
      <c r="F199" s="50"/>
      <c r="G199" s="62" t="s">
        <v>701</v>
      </c>
      <c r="H199" s="95">
        <v>34.700000000000003</v>
      </c>
      <c r="I199" s="6"/>
      <c r="J199" s="5"/>
      <c r="K199" s="45">
        <v>13</v>
      </c>
      <c r="L199" s="71" t="str">
        <f>+IF(N199="oui",H199,"")</f>
        <v/>
      </c>
      <c r="M199" s="117">
        <v>35.799999999999997</v>
      </c>
      <c r="N199" s="6" t="s">
        <v>105</v>
      </c>
      <c r="O199" s="62" t="s">
        <v>105</v>
      </c>
      <c r="P199" s="14" t="s">
        <v>167</v>
      </c>
      <c r="Q199" s="69">
        <f>IF(D199="","",(YEAR(D199)))</f>
        <v>2015</v>
      </c>
      <c r="R199" s="68" t="str">
        <f>IF(D199="","",(TEXT(D199,"mmmm")))</f>
        <v>juillet</v>
      </c>
      <c r="S199" s="94" t="e">
        <f>+IF(#REF!&gt;0.05,IF(#REF!=5,($AE$2-F199)/1000,IF(#REF!=6,($AF$2-F199)/1000,IF(#REF!="FMA",($AG$2-F199)/1000,H199))),H199)</f>
        <v>#REF!</v>
      </c>
      <c r="T199" s="68" t="str">
        <f t="shared" si="4"/>
        <v>juillet</v>
      </c>
      <c r="U199" s="91">
        <f>IF(H199="",0,1)</f>
        <v>1</v>
      </c>
      <c r="V199" s="92" t="e">
        <f>IF(#REF!&gt;0,1,0)</f>
        <v>#REF!</v>
      </c>
      <c r="W199" s="92" t="e">
        <f>IF(#REF!&gt;0.02,1,0)</f>
        <v>#REF!</v>
      </c>
      <c r="X199" s="92">
        <f>+IF(H199="","",(M199*H199))</f>
        <v>1242.26</v>
      </c>
      <c r="Y199" s="92" t="e">
        <f>+IF(G199="La Mounine",(VLOOKUP(Base!J199,#REF!,5,FALSE)),(IF(G199="Brignoles",VLOOKUP(J199,#REF!,3,FALSE),(IF(G199="FOS",VLOOKUP(J199,#REF!,4,FALSE))))))</f>
        <v>#REF!</v>
      </c>
      <c r="Z199" s="92" t="e">
        <f>+(IF(H199="","",(Y199*H199)))</f>
        <v>#REF!</v>
      </c>
      <c r="AA199" s="94" t="e">
        <f>IF(Y199="","",IF(A199="RW",VLOOKUP(Y199,#REF!,3,FALSE),VLOOKUP(Y199,#REF!,2,FALSE)))</f>
        <v>#REF!</v>
      </c>
      <c r="AB199" s="92" t="e">
        <f>+IF(A199="","",(IF(A199="RW",(IF(H199&gt;32,32*AA199,(IF(H199&lt;29,29*AA199,H199*AA199)))),(IF(H199&gt;30,30*AA199,(IF(H199&lt;24,24*AA199,H199*AA199)))))))</f>
        <v>#REF!</v>
      </c>
      <c r="AC199" s="92" t="e">
        <f>(IF(A199="","0",(IF(A199="RW",VLOOKUP(#REF!,#REF!,2,FALSE),VLOOKUP(Base!#REF!,#REF!,3,FALSE)))))*S199</f>
        <v>#REF!</v>
      </c>
    </row>
    <row r="200" spans="1:31" x14ac:dyDescent="0.25">
      <c r="A200" s="131" t="s">
        <v>830</v>
      </c>
      <c r="B200" s="131" t="s">
        <v>846</v>
      </c>
      <c r="C200" s="6" t="s">
        <v>73</v>
      </c>
      <c r="D200" s="23">
        <v>42215</v>
      </c>
      <c r="E200" s="50"/>
      <c r="F200" s="50"/>
      <c r="G200" s="62" t="s">
        <v>701</v>
      </c>
      <c r="H200" s="95">
        <v>31.5</v>
      </c>
      <c r="I200" s="6"/>
      <c r="J200" s="5"/>
      <c r="K200" s="45">
        <v>13</v>
      </c>
      <c r="L200" s="71" t="str">
        <f>+IF(N200="oui",H200,"")</f>
        <v/>
      </c>
      <c r="M200" s="117">
        <v>50.9</v>
      </c>
      <c r="N200" s="6" t="s">
        <v>105</v>
      </c>
      <c r="O200" s="62" t="s">
        <v>105</v>
      </c>
      <c r="P200" s="14" t="s">
        <v>171</v>
      </c>
      <c r="Q200" s="69">
        <f>IF(D200="","",(YEAR(D200)))</f>
        <v>2015</v>
      </c>
      <c r="R200" s="68" t="str">
        <f>IF(D200="","",(TEXT(D200,"mmmm")))</f>
        <v>juillet</v>
      </c>
      <c r="S200" s="94" t="e">
        <f>+IF(#REF!&gt;0.05,IF(#REF!=5,($AE$2-F200)/1000,IF(#REF!=6,($AF$2-F200)/1000,IF(#REF!="FMA",($AG$2-F200)/1000,H200))),H200)</f>
        <v>#REF!</v>
      </c>
      <c r="T200" s="68" t="str">
        <f t="shared" si="4"/>
        <v>juillet</v>
      </c>
      <c r="U200" s="91">
        <f>IF(H200="",0,1)</f>
        <v>1</v>
      </c>
      <c r="V200" s="92" t="e">
        <f>IF(#REF!&gt;0,1,0)</f>
        <v>#REF!</v>
      </c>
      <c r="W200" s="92" t="e">
        <f>IF(#REF!&gt;0.02,1,0)</f>
        <v>#REF!</v>
      </c>
      <c r="X200" s="92">
        <f>+IF(H200="","",(M200*H200))</f>
        <v>1603.35</v>
      </c>
      <c r="Y200" s="92" t="e">
        <f>+IF(G200="La Mounine",(VLOOKUP(Base!J200,#REF!,5,FALSE)),(IF(G200="Brignoles",VLOOKUP(J200,#REF!,3,FALSE),(IF(G200="FOS",VLOOKUP(J200,#REF!,4,FALSE))))))</f>
        <v>#REF!</v>
      </c>
      <c r="Z200" s="92" t="e">
        <f>+(IF(H200="","",(Y200*H200)))</f>
        <v>#REF!</v>
      </c>
      <c r="AA200" s="94" t="e">
        <f>IF(Y200="","",IF(A200="RW",VLOOKUP(Y200,#REF!,3,FALSE),VLOOKUP(Y200,#REF!,2,FALSE)))</f>
        <v>#REF!</v>
      </c>
      <c r="AB200" s="92" t="e">
        <f>+IF(A200="","",(IF(A200="RW",(IF(H200&gt;32,32*AA200,(IF(H200&lt;29,29*AA200,H200*AA200)))),(IF(H200&gt;30,30*AA200,(IF(H200&lt;24,24*AA200,H200*AA200)))))))</f>
        <v>#REF!</v>
      </c>
      <c r="AC200" s="92" t="e">
        <f>(IF(A200="","0",(IF(A200="RW",VLOOKUP(#REF!,#REF!,2,FALSE),VLOOKUP(Base!#REF!,#REF!,3,FALSE)))))*S200</f>
        <v>#REF!</v>
      </c>
      <c r="AE200" t="s">
        <v>177</v>
      </c>
    </row>
    <row r="201" spans="1:31" x14ac:dyDescent="0.25">
      <c r="A201" s="131" t="s">
        <v>830</v>
      </c>
      <c r="B201" s="131" t="s">
        <v>846</v>
      </c>
      <c r="C201" s="6" t="s">
        <v>11</v>
      </c>
      <c r="D201" s="23">
        <v>42215</v>
      </c>
      <c r="E201" s="50"/>
      <c r="F201" s="50"/>
      <c r="G201" s="62" t="s">
        <v>701</v>
      </c>
      <c r="H201" s="95">
        <v>21.75</v>
      </c>
      <c r="I201" s="6"/>
      <c r="J201" s="5"/>
      <c r="K201" s="50">
        <v>83</v>
      </c>
      <c r="L201" s="71" t="str">
        <f>+IF(N201="oui",H201,"")</f>
        <v/>
      </c>
      <c r="M201" s="119">
        <v>38</v>
      </c>
      <c r="N201" s="6" t="s">
        <v>105</v>
      </c>
      <c r="O201" s="62" t="s">
        <v>105</v>
      </c>
      <c r="P201" s="14" t="s">
        <v>167</v>
      </c>
      <c r="Q201" s="69">
        <f>IF(D201="","",(YEAR(D201)))</f>
        <v>2015</v>
      </c>
      <c r="R201" s="68" t="str">
        <f>IF(D201="","",(TEXT(D201,"mmmm")))</f>
        <v>juillet</v>
      </c>
      <c r="S201" s="94" t="e">
        <f>+IF(#REF!&gt;0.05,IF(#REF!=5,($AE$2-F201)/1000,IF(#REF!=6,($AF$2-F201)/1000,IF(#REF!="FMA",($AG$2-F201)/1000,H201))),H201)</f>
        <v>#REF!</v>
      </c>
      <c r="T201" s="68" t="str">
        <f t="shared" si="4"/>
        <v>juillet</v>
      </c>
      <c r="U201" s="91">
        <f>IF(H201="",0,1)</f>
        <v>1</v>
      </c>
      <c r="V201" s="92" t="e">
        <f>IF(#REF!&gt;0,1,0)</f>
        <v>#REF!</v>
      </c>
      <c r="W201" s="92" t="e">
        <f>IF(#REF!&gt;0.02,1,0)</f>
        <v>#REF!</v>
      </c>
      <c r="X201" s="92">
        <f>+IF(H201="","",(M201*H201))</f>
        <v>826.5</v>
      </c>
      <c r="Y201" s="92" t="e">
        <f>+IF(G201="La Mounine",(VLOOKUP(Base!J201,#REF!,5,FALSE)),(IF(G201="Brignoles",VLOOKUP(J201,#REF!,3,FALSE),(IF(G201="FOS",VLOOKUP(J201,#REF!,4,FALSE))))))</f>
        <v>#REF!</v>
      </c>
      <c r="Z201" s="92" t="e">
        <f>+(IF(H201="","",(Y201*H201)))</f>
        <v>#REF!</v>
      </c>
      <c r="AA201" s="94" t="e">
        <f>IF(Y201="","",IF(A201="RW",VLOOKUP(Y201,#REF!,3,FALSE),VLOOKUP(Y201,#REF!,2,FALSE)))</f>
        <v>#REF!</v>
      </c>
      <c r="AB201" s="92" t="e">
        <f>+IF(A201="","",(IF(A201="RW",(IF(H201&gt;32,32*AA201,(IF(H201&lt;29,29*AA201,H201*AA201)))),(IF(H201&gt;30,30*AA201,(IF(H201&lt;24,24*AA201,H201*AA201)))))))</f>
        <v>#REF!</v>
      </c>
      <c r="AC201" s="92" t="e">
        <f>(IF(A201="","0",(IF(A201="RW",VLOOKUP(#REF!,#REF!,2,FALSE),VLOOKUP(Base!#REF!,#REF!,3,FALSE)))))*S201</f>
        <v>#REF!</v>
      </c>
    </row>
    <row r="202" spans="1:31" x14ac:dyDescent="0.25">
      <c r="A202" s="131" t="s">
        <v>830</v>
      </c>
      <c r="B202" s="131" t="s">
        <v>846</v>
      </c>
      <c r="C202" s="6" t="s">
        <v>46</v>
      </c>
      <c r="D202" s="23">
        <v>42215</v>
      </c>
      <c r="E202" s="50"/>
      <c r="F202" s="50"/>
      <c r="G202" s="62" t="s">
        <v>701</v>
      </c>
      <c r="H202" s="95">
        <v>27.75</v>
      </c>
      <c r="I202" s="6"/>
      <c r="J202" s="6"/>
      <c r="K202" s="50">
        <v>83</v>
      </c>
      <c r="L202" s="71" t="str">
        <f>+IF(N202="oui",H202,"")</f>
        <v/>
      </c>
      <c r="M202" s="121">
        <v>33.6</v>
      </c>
      <c r="N202" s="6" t="s">
        <v>105</v>
      </c>
      <c r="O202" s="62" t="s">
        <v>105</v>
      </c>
      <c r="P202" s="14" t="s">
        <v>175</v>
      </c>
      <c r="Q202" s="69">
        <f>IF(D202="","",(YEAR(D202)))</f>
        <v>2015</v>
      </c>
      <c r="R202" s="68" t="str">
        <f>IF(D202="","",(TEXT(D202,"mmmm")))</f>
        <v>juillet</v>
      </c>
      <c r="S202" s="94" t="e">
        <f>+IF(#REF!&gt;0.05,IF(#REF!=5,($AE$2-F202)/1000,IF(#REF!=6,($AF$2-F202)/1000,IF(#REF!="FMA",($AG$2-F202)/1000,H202))),H202)</f>
        <v>#REF!</v>
      </c>
      <c r="T202" s="68" t="str">
        <f t="shared" si="4"/>
        <v>juillet</v>
      </c>
      <c r="U202" s="91">
        <f>IF(H202="",0,1)</f>
        <v>1</v>
      </c>
      <c r="V202" s="92" t="e">
        <f>IF(#REF!&gt;0,1,0)</f>
        <v>#REF!</v>
      </c>
      <c r="W202" s="92" t="e">
        <f>IF(#REF!&gt;0.02,1,0)</f>
        <v>#REF!</v>
      </c>
      <c r="X202" s="92">
        <f>+IF(H202="","",(M202*H202))</f>
        <v>932.40000000000009</v>
      </c>
      <c r="Y202" s="92" t="e">
        <f>+IF(G202="La Mounine",(VLOOKUP(Base!J202,#REF!,5,FALSE)),(IF(G202="Brignoles",VLOOKUP(J202,#REF!,3,FALSE),(IF(G202="FOS",VLOOKUP(J202,#REF!,4,FALSE))))))</f>
        <v>#REF!</v>
      </c>
      <c r="Z202" s="92" t="e">
        <f>+(IF(H202="","",(Y202*H202)))</f>
        <v>#REF!</v>
      </c>
      <c r="AA202" s="94" t="e">
        <f>IF(Y202="","",IF(A202="RW",VLOOKUP(Y202,#REF!,3,FALSE),VLOOKUP(Y202,#REF!,2,FALSE)))</f>
        <v>#REF!</v>
      </c>
      <c r="AB202" s="92" t="e">
        <f>+IF(A202="","",(IF(A202="RW",(IF(H202&gt;32,32*AA202,(IF(H202&lt;29,29*AA202,H202*AA202)))),(IF(H202&gt;30,30*AA202,(IF(H202&lt;24,24*AA202,H202*AA202)))))))</f>
        <v>#REF!</v>
      </c>
      <c r="AC202" s="92" t="e">
        <f>(IF(A202="","0",(IF(A202="RW",VLOOKUP(#REF!,#REF!,2,FALSE),VLOOKUP(Base!#REF!,#REF!,3,FALSE)))))*S202</f>
        <v>#REF!</v>
      </c>
    </row>
    <row r="203" spans="1:31" x14ac:dyDescent="0.25">
      <c r="A203" s="131" t="s">
        <v>830</v>
      </c>
      <c r="B203" s="131" t="s">
        <v>846</v>
      </c>
      <c r="C203" s="3" t="s">
        <v>46</v>
      </c>
      <c r="D203" s="18">
        <v>42215</v>
      </c>
      <c r="E203" s="46"/>
      <c r="F203" s="46"/>
      <c r="G203" s="62" t="s">
        <v>701</v>
      </c>
      <c r="H203" s="71">
        <v>36.450000000000003</v>
      </c>
      <c r="I203" s="3"/>
      <c r="J203" s="3"/>
      <c r="K203" s="46">
        <v>83</v>
      </c>
      <c r="L203" s="71" t="str">
        <f>+IF(N203="oui",H203,"")</f>
        <v/>
      </c>
      <c r="M203" s="121">
        <v>33.6</v>
      </c>
      <c r="N203" s="4" t="s">
        <v>105</v>
      </c>
      <c r="O203" s="62" t="s">
        <v>105</v>
      </c>
      <c r="P203" s="14" t="s">
        <v>175</v>
      </c>
      <c r="Q203" s="69">
        <f>IF(D203="","",(YEAR(D203)))</f>
        <v>2015</v>
      </c>
      <c r="R203" s="68" t="str">
        <f>IF(D203="","",(TEXT(D203,"mmmm")))</f>
        <v>juillet</v>
      </c>
      <c r="S203" s="94" t="e">
        <f>+IF(#REF!&gt;0.05,IF(#REF!=5,($AE$2-F203)/1000,IF(#REF!=6,($AF$2-F203)/1000,IF(#REF!="FMA",($AG$2-F203)/1000,H203))),H203)</f>
        <v>#REF!</v>
      </c>
      <c r="T203" s="68" t="str">
        <f t="shared" si="4"/>
        <v>juillet</v>
      </c>
      <c r="U203" s="91">
        <f>IF(H203="",0,1)</f>
        <v>1</v>
      </c>
      <c r="V203" s="92" t="e">
        <f>IF(#REF!&gt;0,1,0)</f>
        <v>#REF!</v>
      </c>
      <c r="W203" s="92" t="e">
        <f>IF(#REF!&gt;0.02,1,0)</f>
        <v>#REF!</v>
      </c>
      <c r="X203" s="92">
        <f>+IF(H203="","",(M203*H203))</f>
        <v>1224.7200000000003</v>
      </c>
      <c r="Y203" s="92" t="e">
        <f>+IF(G203="La Mounine",(VLOOKUP(Base!J203,#REF!,5,FALSE)),(IF(G203="Brignoles",VLOOKUP(J203,#REF!,3,FALSE),(IF(G203="FOS",VLOOKUP(J203,#REF!,4,FALSE))))))</f>
        <v>#REF!</v>
      </c>
      <c r="Z203" s="92" t="e">
        <f>+(IF(H203="","",(Y203*H203)))</f>
        <v>#REF!</v>
      </c>
      <c r="AA203" s="94" t="e">
        <f>IF(Y203="","",IF(A203="RW",VLOOKUP(Y203,#REF!,3,FALSE),VLOOKUP(Y203,#REF!,2,FALSE)))</f>
        <v>#REF!</v>
      </c>
      <c r="AB203" s="92" t="e">
        <f>+IF(A203="","",(IF(A203="RW",(IF(H203&gt;32,32*AA203,(IF(H203&lt;29,29*AA203,H203*AA203)))),(IF(H203&gt;30,30*AA203,(IF(H203&lt;24,24*AA203,H203*AA203)))))))</f>
        <v>#REF!</v>
      </c>
      <c r="AC203" s="92" t="e">
        <f>(IF(A203="","0",(IF(A203="RW",VLOOKUP(#REF!,#REF!,2,FALSE),VLOOKUP(Base!#REF!,#REF!,3,FALSE)))))*S203</f>
        <v>#REF!</v>
      </c>
    </row>
    <row r="204" spans="1:31" x14ac:dyDescent="0.25">
      <c r="A204" s="131" t="s">
        <v>830</v>
      </c>
      <c r="B204" s="131" t="s">
        <v>846</v>
      </c>
      <c r="C204" s="3" t="s">
        <v>120</v>
      </c>
      <c r="D204" s="18">
        <v>42216</v>
      </c>
      <c r="E204" s="46"/>
      <c r="F204" s="46"/>
      <c r="G204" s="62" t="s">
        <v>701</v>
      </c>
      <c r="H204" s="71">
        <v>27.9</v>
      </c>
      <c r="I204" s="3"/>
      <c r="J204" s="3"/>
      <c r="K204" s="46">
        <v>34</v>
      </c>
      <c r="L204" s="71">
        <f>+IF(N204="oui",H204,"")</f>
        <v>27.9</v>
      </c>
      <c r="M204" s="118">
        <v>24.8</v>
      </c>
      <c r="N204" s="3" t="s">
        <v>106</v>
      </c>
      <c r="O204" s="62" t="s">
        <v>105</v>
      </c>
      <c r="P204" s="14" t="s">
        <v>171</v>
      </c>
      <c r="Q204" s="69">
        <f>IF(D204="","",(YEAR(D204)))</f>
        <v>2015</v>
      </c>
      <c r="R204" s="68" t="str">
        <f>IF(D204="","",(TEXT(D204,"mmmm")))</f>
        <v>juillet</v>
      </c>
      <c r="S204" s="94" t="e">
        <f>+IF(#REF!&gt;0.05,IF(#REF!=5,($AE$2-F204)/1000,IF(#REF!=6,($AF$2-F204)/1000,IF(#REF!="FMA",($AG$2-F204)/1000,H204))),H204)</f>
        <v>#REF!</v>
      </c>
      <c r="T204" s="68" t="str">
        <f t="shared" si="4"/>
        <v>juillet</v>
      </c>
      <c r="U204" s="91">
        <f>IF(H204="",0,1)</f>
        <v>1</v>
      </c>
      <c r="V204" s="92" t="e">
        <f>IF(#REF!&gt;0,1,0)</f>
        <v>#REF!</v>
      </c>
      <c r="W204" s="92" t="e">
        <f>IF(#REF!&gt;0.02,1,0)</f>
        <v>#REF!</v>
      </c>
      <c r="X204" s="92">
        <f>+IF(H204="","",(M204*H204))</f>
        <v>691.92</v>
      </c>
      <c r="Y204" s="92" t="e">
        <f>+IF(G204="La Mounine",(VLOOKUP(Base!J204,#REF!,5,FALSE)),(IF(G204="Brignoles",VLOOKUP(J204,#REF!,3,FALSE),(IF(G204="FOS",VLOOKUP(J204,#REF!,4,FALSE))))))</f>
        <v>#REF!</v>
      </c>
      <c r="Z204" s="92" t="e">
        <f>+(IF(H204="","",(Y204*H204)))</f>
        <v>#REF!</v>
      </c>
      <c r="AA204" s="94" t="e">
        <f>IF(Y204="","",IF(A204="RW",VLOOKUP(Y204,#REF!,3,FALSE),VLOOKUP(Y204,#REF!,2,FALSE)))</f>
        <v>#REF!</v>
      </c>
      <c r="AB204" s="92" t="e">
        <f>+IF(A204="","",(IF(A204="RW",(IF(H204&gt;32,32*AA204,(IF(H204&lt;29,29*AA204,H204*AA204)))),(IF(H204&gt;30,30*AA204,(IF(H204&lt;24,24*AA204,H204*AA204)))))))</f>
        <v>#REF!</v>
      </c>
      <c r="AC204" s="92" t="e">
        <f>(IF(A204="","0",(IF(A204="RW",VLOOKUP(#REF!,#REF!,2,FALSE),VLOOKUP(Base!#REF!,#REF!,3,FALSE)))))*S204</f>
        <v>#REF!</v>
      </c>
    </row>
    <row r="205" spans="1:31" x14ac:dyDescent="0.25">
      <c r="A205" s="131" t="s">
        <v>830</v>
      </c>
      <c r="B205" s="131" t="s">
        <v>846</v>
      </c>
      <c r="C205" s="3" t="s">
        <v>11</v>
      </c>
      <c r="D205" s="18">
        <v>42216</v>
      </c>
      <c r="E205" s="46"/>
      <c r="F205" s="46"/>
      <c r="G205" s="62" t="s">
        <v>701</v>
      </c>
      <c r="H205" s="71">
        <v>25.25</v>
      </c>
      <c r="I205" s="18"/>
      <c r="J205" s="3"/>
      <c r="K205" s="46">
        <v>83</v>
      </c>
      <c r="L205" s="71" t="str">
        <f>+IF(N205="oui",H205,"")</f>
        <v/>
      </c>
      <c r="M205" s="119">
        <v>38</v>
      </c>
      <c r="N205" s="3" t="s">
        <v>105</v>
      </c>
      <c r="O205" s="62" t="s">
        <v>105</v>
      </c>
      <c r="P205" s="14" t="s">
        <v>174</v>
      </c>
      <c r="Q205" s="69">
        <f>IF(D205="","",(YEAR(D205)))</f>
        <v>2015</v>
      </c>
      <c r="R205" s="68" t="str">
        <f>IF(D205="","",(TEXT(D205,"mmmm")))</f>
        <v>juillet</v>
      </c>
      <c r="S205" s="94" t="e">
        <f>+IF(#REF!&gt;0.05,IF(#REF!=5,($AE$2-F205)/1000,IF(#REF!=6,($AF$2-F205)/1000,IF(#REF!="FMA",($AG$2-F205)/1000,H205))),H205)</f>
        <v>#REF!</v>
      </c>
      <c r="T205" s="68" t="str">
        <f t="shared" si="4"/>
        <v>juillet</v>
      </c>
      <c r="U205" s="91">
        <f>IF(H205="",0,1)</f>
        <v>1</v>
      </c>
      <c r="V205" s="92" t="e">
        <f>IF(#REF!&gt;0,1,0)</f>
        <v>#REF!</v>
      </c>
      <c r="W205" s="92" t="e">
        <f>IF(#REF!&gt;0.02,1,0)</f>
        <v>#REF!</v>
      </c>
      <c r="X205" s="92">
        <f>+IF(H205="","",(M205*H205))</f>
        <v>959.5</v>
      </c>
      <c r="Y205" s="92" t="e">
        <f>+IF(G205="La Mounine",(VLOOKUP(Base!J205,#REF!,5,FALSE)),(IF(G205="Brignoles",VLOOKUP(J205,#REF!,3,FALSE),(IF(G205="FOS",VLOOKUP(J205,#REF!,4,FALSE))))))</f>
        <v>#REF!</v>
      </c>
      <c r="Z205" s="92" t="e">
        <f>+(IF(H205="","",(Y205*H205)))</f>
        <v>#REF!</v>
      </c>
      <c r="AA205" s="94" t="e">
        <f>IF(Y205="","",IF(A205="RW",VLOOKUP(Y205,#REF!,3,FALSE),VLOOKUP(Y205,#REF!,2,FALSE)))</f>
        <v>#REF!</v>
      </c>
      <c r="AB205" s="92" t="e">
        <f>+IF(A205="","",(IF(A205="RW",(IF(H205&gt;32,32*AA205,(IF(H205&lt;29,29*AA205,H205*AA205)))),(IF(H205&gt;30,30*AA205,(IF(H205&lt;24,24*AA205,H205*AA205)))))))</f>
        <v>#REF!</v>
      </c>
      <c r="AC205" s="92" t="e">
        <f>(IF(A205="","0",(IF(A205="RW",VLOOKUP(#REF!,#REF!,2,FALSE),VLOOKUP(Base!#REF!,#REF!,3,FALSE)))))*S205</f>
        <v>#REF!</v>
      </c>
    </row>
    <row r="206" spans="1:31" x14ac:dyDescent="0.25">
      <c r="A206" s="131" t="s">
        <v>830</v>
      </c>
      <c r="B206" s="131" t="s">
        <v>846</v>
      </c>
      <c r="C206" s="3" t="s">
        <v>46</v>
      </c>
      <c r="D206" s="18">
        <v>42216</v>
      </c>
      <c r="E206" s="46"/>
      <c r="F206" s="46"/>
      <c r="G206" s="62" t="s">
        <v>701</v>
      </c>
      <c r="H206" s="71">
        <v>30.8</v>
      </c>
      <c r="I206" s="3"/>
      <c r="J206" s="3"/>
      <c r="K206" s="46">
        <v>83</v>
      </c>
      <c r="L206" s="71" t="str">
        <f>+IF(N206="oui",H206,"")</f>
        <v/>
      </c>
      <c r="M206" s="121">
        <v>33.6</v>
      </c>
      <c r="N206" s="3" t="s">
        <v>105</v>
      </c>
      <c r="O206" s="62" t="s">
        <v>105</v>
      </c>
      <c r="P206" s="14" t="s">
        <v>171</v>
      </c>
      <c r="Q206" s="69">
        <f>IF(D206="","",(YEAR(D206)))</f>
        <v>2015</v>
      </c>
      <c r="R206" s="68" t="str">
        <f>IF(D206="","",(TEXT(D206,"mmmm")))</f>
        <v>juillet</v>
      </c>
      <c r="S206" s="94" t="e">
        <f>+IF(#REF!&gt;0.05,IF(#REF!=5,($AE$2-F206)/1000,IF(#REF!=6,($AF$2-F206)/1000,IF(#REF!="FMA",($AG$2-F206)/1000,H206))),H206)</f>
        <v>#REF!</v>
      </c>
      <c r="T206" s="68" t="str">
        <f t="shared" si="4"/>
        <v>juillet</v>
      </c>
      <c r="U206" s="91">
        <f>IF(H206="",0,1)</f>
        <v>1</v>
      </c>
      <c r="V206" s="92" t="e">
        <f>IF(#REF!&gt;0,1,0)</f>
        <v>#REF!</v>
      </c>
      <c r="W206" s="92" t="e">
        <f>IF(#REF!&gt;0.02,1,0)</f>
        <v>#REF!</v>
      </c>
      <c r="X206" s="92">
        <f>+IF(H206="","",(M206*H206))</f>
        <v>1034.8800000000001</v>
      </c>
      <c r="Y206" s="92" t="e">
        <f>+IF(G206="La Mounine",(VLOOKUP(Base!J206,#REF!,5,FALSE)),(IF(G206="Brignoles",VLOOKUP(J206,#REF!,3,FALSE),(IF(G206="FOS",VLOOKUP(J206,#REF!,4,FALSE))))))</f>
        <v>#REF!</v>
      </c>
      <c r="Z206" s="92" t="e">
        <f>+(IF(H206="","",(Y206*H206)))</f>
        <v>#REF!</v>
      </c>
      <c r="AA206" s="94" t="e">
        <f>IF(Y206="","",IF(A206="RW",VLOOKUP(Y206,#REF!,3,FALSE),VLOOKUP(Y206,#REF!,2,FALSE)))</f>
        <v>#REF!</v>
      </c>
      <c r="AB206" s="92" t="e">
        <f>+IF(A206="","",(IF(A206="RW",(IF(H206&gt;32,32*AA206,(IF(H206&lt;29,29*AA206,H206*AA206)))),(IF(H206&gt;30,30*AA206,(IF(H206&lt;24,24*AA206,H206*AA206)))))))</f>
        <v>#REF!</v>
      </c>
      <c r="AC206" s="92" t="e">
        <f>(IF(A206="","0",(IF(A206="RW",VLOOKUP(#REF!,#REF!,2,FALSE),VLOOKUP(Base!#REF!,#REF!,3,FALSE)))))*S206</f>
        <v>#REF!</v>
      </c>
    </row>
    <row r="207" spans="1:31" x14ac:dyDescent="0.25">
      <c r="A207" s="131" t="s">
        <v>830</v>
      </c>
      <c r="B207" s="131" t="s">
        <v>846</v>
      </c>
      <c r="C207" s="3" t="s">
        <v>120</v>
      </c>
      <c r="D207" s="18">
        <v>42219</v>
      </c>
      <c r="E207" s="46"/>
      <c r="F207" s="46"/>
      <c r="G207" s="62" t="s">
        <v>701</v>
      </c>
      <c r="H207" s="71">
        <v>23.55</v>
      </c>
      <c r="I207" s="3"/>
      <c r="J207" s="3"/>
      <c r="K207" s="46">
        <v>34</v>
      </c>
      <c r="L207" s="71">
        <f>+IF(N207="oui",H207,"")</f>
        <v>23.55</v>
      </c>
      <c r="M207" s="118">
        <v>26.3</v>
      </c>
      <c r="N207" s="5" t="s">
        <v>106</v>
      </c>
      <c r="O207" s="62" t="s">
        <v>105</v>
      </c>
      <c r="P207" s="14" t="s">
        <v>171</v>
      </c>
      <c r="Q207" s="69">
        <f>IF(D207="","",(YEAR(D207)))</f>
        <v>2015</v>
      </c>
      <c r="R207" s="68" t="str">
        <f>IF(D207="","",(TEXT(D207,"mmmm")))</f>
        <v>août</v>
      </c>
      <c r="S207" s="94" t="e">
        <f>+IF(#REF!&gt;0.05,IF(#REF!=5,($AE$2-F207)/1000,IF(#REF!=6,($AF$2-F207)/1000,IF(#REF!="FMA",($AG$2-F207)/1000,H207))),H207)</f>
        <v>#REF!</v>
      </c>
      <c r="T207" s="68" t="str">
        <f t="shared" si="4"/>
        <v>août</v>
      </c>
      <c r="U207" s="91">
        <f>IF(H207="",0,1)</f>
        <v>1</v>
      </c>
      <c r="V207" s="92" t="e">
        <f>IF(#REF!&gt;0,1,0)</f>
        <v>#REF!</v>
      </c>
      <c r="W207" s="92" t="e">
        <f>IF(#REF!&gt;0.02,1,0)</f>
        <v>#REF!</v>
      </c>
      <c r="X207" s="92">
        <f>+IF(H207="","",(M207*H207))</f>
        <v>619.36500000000001</v>
      </c>
      <c r="Y207" s="92" t="e">
        <f>+IF(G207="La Mounine",(VLOOKUP(Base!J207,#REF!,5,FALSE)),(IF(G207="Brignoles",VLOOKUP(J207,#REF!,3,FALSE),(IF(G207="FOS",VLOOKUP(J207,#REF!,4,FALSE))))))</f>
        <v>#REF!</v>
      </c>
      <c r="Z207" s="92" t="e">
        <f>+(IF(H207="","",(Y207*H207)))</f>
        <v>#REF!</v>
      </c>
      <c r="AA207" s="94" t="e">
        <f>IF(Y207="","",IF(A207="RW",VLOOKUP(Y207,#REF!,3,FALSE),VLOOKUP(Y207,#REF!,2,FALSE)))</f>
        <v>#REF!</v>
      </c>
      <c r="AB207" s="92" t="e">
        <f>+IF(A207="","",(IF(A207="RW",(IF(H207&gt;32,32*AA207,(IF(H207&lt;29,29*AA207,H207*AA207)))),(IF(H207&gt;30,30*AA207,(IF(H207&lt;24,24*AA207,H207*AA207)))))))</f>
        <v>#REF!</v>
      </c>
      <c r="AC207" s="92" t="e">
        <f>(IF(A207="","0",(IF(A207="RW",VLOOKUP(#REF!,#REF!,2,FALSE),VLOOKUP(Base!#REF!,#REF!,3,FALSE)))))*S207</f>
        <v>#REF!</v>
      </c>
    </row>
    <row r="208" spans="1:31" x14ac:dyDescent="0.25">
      <c r="A208" s="131" t="s">
        <v>830</v>
      </c>
      <c r="B208" s="131" t="s">
        <v>846</v>
      </c>
      <c r="C208" s="3" t="s">
        <v>73</v>
      </c>
      <c r="D208" s="18">
        <v>42220</v>
      </c>
      <c r="E208" s="46"/>
      <c r="F208" s="46"/>
      <c r="G208" s="62" t="s">
        <v>701</v>
      </c>
      <c r="H208" s="71">
        <v>30.3</v>
      </c>
      <c r="I208" s="3"/>
      <c r="J208" s="3"/>
      <c r="K208" s="45">
        <v>13</v>
      </c>
      <c r="L208" s="71" t="str">
        <f>+IF(N208="oui",H208,"")</f>
        <v/>
      </c>
      <c r="M208" s="117">
        <v>50.9</v>
      </c>
      <c r="N208" s="5" t="s">
        <v>105</v>
      </c>
      <c r="O208" s="7" t="s">
        <v>105</v>
      </c>
      <c r="P208" s="14" t="s">
        <v>175</v>
      </c>
      <c r="Q208" s="69">
        <f>IF(D208="","",(YEAR(D208)))</f>
        <v>2015</v>
      </c>
      <c r="R208" s="68" t="str">
        <f>IF(D208="","",(TEXT(D208,"mmmm")))</f>
        <v>août</v>
      </c>
      <c r="S208" s="94" t="e">
        <f>+IF(#REF!&gt;0.05,IF(#REF!=5,($AE$2-F208)/1000,IF(#REF!=6,($AF$2-F208)/1000,IF(#REF!="FMA",($AG$2-F208)/1000,H208))),H208)</f>
        <v>#REF!</v>
      </c>
      <c r="T208" s="68" t="str">
        <f t="shared" si="4"/>
        <v>août</v>
      </c>
      <c r="U208" s="91">
        <f>IF(H208="",0,1)</f>
        <v>1</v>
      </c>
      <c r="V208" s="92" t="e">
        <f>IF(#REF!&gt;0,1,0)</f>
        <v>#REF!</v>
      </c>
      <c r="W208" s="92" t="e">
        <f>IF(#REF!&gt;0.02,1,0)</f>
        <v>#REF!</v>
      </c>
      <c r="X208" s="92">
        <f>+IF(H208="","",(M208*H208))</f>
        <v>1542.27</v>
      </c>
      <c r="Y208" s="92" t="e">
        <f>+IF(G208="La Mounine",(VLOOKUP(Base!J208,#REF!,5,FALSE)),(IF(G208="Brignoles",VLOOKUP(J208,#REF!,3,FALSE),(IF(G208="FOS",VLOOKUP(J208,#REF!,4,FALSE))))))</f>
        <v>#REF!</v>
      </c>
      <c r="Z208" s="92" t="e">
        <f>+(IF(H208="","",(Y208*H208)))</f>
        <v>#REF!</v>
      </c>
      <c r="AA208" s="94" t="e">
        <f>IF(Y208="","",IF(A208="RW",VLOOKUP(Y208,#REF!,3,FALSE),VLOOKUP(Y208,#REF!,2,FALSE)))</f>
        <v>#REF!</v>
      </c>
      <c r="AB208" s="92" t="e">
        <f>+IF(A208="","",(IF(A208="RW",(IF(H208&gt;32,32*AA208,(IF(H208&lt;29,29*AA208,H208*AA208)))),(IF(H208&gt;30,30*AA208,(IF(H208&lt;24,24*AA208,H208*AA208)))))))</f>
        <v>#REF!</v>
      </c>
      <c r="AC208" s="92" t="e">
        <f>(IF(A208="","0",(IF(A208="RW",VLOOKUP(#REF!,#REF!,2,FALSE),VLOOKUP(Base!#REF!,#REF!,3,FALSE)))))*S208</f>
        <v>#REF!</v>
      </c>
    </row>
    <row r="209" spans="1:29" x14ac:dyDescent="0.25">
      <c r="A209" s="131" t="s">
        <v>830</v>
      </c>
      <c r="B209" s="131" t="s">
        <v>846</v>
      </c>
      <c r="C209" s="3" t="s">
        <v>120</v>
      </c>
      <c r="D209" s="18">
        <v>42220</v>
      </c>
      <c r="E209" s="46"/>
      <c r="F209" s="46"/>
      <c r="G209" s="62" t="s">
        <v>701</v>
      </c>
      <c r="H209" s="71">
        <v>21.2</v>
      </c>
      <c r="I209" s="3"/>
      <c r="J209" s="3"/>
      <c r="K209" s="46">
        <v>34</v>
      </c>
      <c r="L209" s="71">
        <f>+IF(N209="oui",H209,"")</f>
        <v>21.2</v>
      </c>
      <c r="M209" s="118">
        <v>26.3</v>
      </c>
      <c r="N209" s="5" t="s">
        <v>106</v>
      </c>
      <c r="O209" s="7" t="s">
        <v>105</v>
      </c>
      <c r="P209" s="14" t="s">
        <v>171</v>
      </c>
      <c r="Q209" s="69">
        <f>IF(D209="","",(YEAR(D209)))</f>
        <v>2015</v>
      </c>
      <c r="R209" s="68" t="str">
        <f>IF(D209="","",(TEXT(D209,"mmmm")))</f>
        <v>août</v>
      </c>
      <c r="S209" s="94" t="e">
        <f>+IF(#REF!&gt;0.05,IF(#REF!=5,($AE$2-F209)/1000,IF(#REF!=6,($AF$2-F209)/1000,IF(#REF!="FMA",($AG$2-F209)/1000,H209))),H209)</f>
        <v>#REF!</v>
      </c>
      <c r="T209" s="68" t="str">
        <f t="shared" si="4"/>
        <v>août</v>
      </c>
      <c r="U209" s="91">
        <f>IF(H209="",0,1)</f>
        <v>1</v>
      </c>
      <c r="V209" s="92" t="e">
        <f>IF(#REF!&gt;0,1,0)</f>
        <v>#REF!</v>
      </c>
      <c r="W209" s="92" t="e">
        <f>IF(#REF!&gt;0.02,1,0)</f>
        <v>#REF!</v>
      </c>
      <c r="X209" s="92">
        <f>+IF(H209="","",(M209*H209))</f>
        <v>557.55999999999995</v>
      </c>
      <c r="Y209" s="92" t="e">
        <f>+IF(G209="La Mounine",(VLOOKUP(Base!J209,#REF!,5,FALSE)),(IF(G209="Brignoles",VLOOKUP(J209,#REF!,3,FALSE),(IF(G209="FOS",VLOOKUP(J209,#REF!,4,FALSE))))))</f>
        <v>#REF!</v>
      </c>
      <c r="Z209" s="92" t="e">
        <f>+(IF(H209="","",(Y209*H209)))</f>
        <v>#REF!</v>
      </c>
      <c r="AA209" s="94" t="e">
        <f>IF(Y209="","",IF(A209="RW",VLOOKUP(Y209,#REF!,3,FALSE),VLOOKUP(Y209,#REF!,2,FALSE)))</f>
        <v>#REF!</v>
      </c>
      <c r="AB209" s="92" t="e">
        <f>+IF(A209="","",(IF(A209="RW",(IF(H209&gt;32,32*AA209,(IF(H209&lt;29,29*AA209,H209*AA209)))),(IF(H209&gt;30,30*AA209,(IF(H209&lt;24,24*AA209,H209*AA209)))))))</f>
        <v>#REF!</v>
      </c>
      <c r="AC209" s="92" t="e">
        <f>(IF(A209="","0",(IF(A209="RW",VLOOKUP(#REF!,#REF!,2,FALSE),VLOOKUP(Base!#REF!,#REF!,3,FALSE)))))*S209</f>
        <v>#REF!</v>
      </c>
    </row>
    <row r="210" spans="1:29" x14ac:dyDescent="0.25">
      <c r="A210" s="131" t="s">
        <v>830</v>
      </c>
      <c r="B210" s="131" t="s">
        <v>846</v>
      </c>
      <c r="C210" s="3" t="s">
        <v>46</v>
      </c>
      <c r="D210" s="18">
        <v>42220</v>
      </c>
      <c r="E210" s="46"/>
      <c r="F210" s="46"/>
      <c r="G210" s="62" t="s">
        <v>701</v>
      </c>
      <c r="H210" s="71">
        <v>30.9</v>
      </c>
      <c r="I210" s="3"/>
      <c r="J210" s="3"/>
      <c r="K210" s="46">
        <v>83</v>
      </c>
      <c r="L210" s="71">
        <f>+IF(N210="oui",H210,"")</f>
        <v>30.9</v>
      </c>
      <c r="M210" s="118">
        <v>39.299999999999997</v>
      </c>
      <c r="N210" s="5" t="s">
        <v>106</v>
      </c>
      <c r="O210" s="62" t="s">
        <v>105</v>
      </c>
      <c r="P210" s="14" t="s">
        <v>171</v>
      </c>
      <c r="Q210" s="69">
        <f>IF(D210="","",(YEAR(D210)))</f>
        <v>2015</v>
      </c>
      <c r="R210" s="68" t="str">
        <f>IF(D210="","",(TEXT(D210,"mmmm")))</f>
        <v>août</v>
      </c>
      <c r="S210" s="94" t="e">
        <f>+IF(#REF!&gt;0.05,IF(#REF!=5,($AE$2-F210)/1000,IF(#REF!=6,($AF$2-F210)/1000,IF(#REF!="FMA",($AG$2-F210)/1000,H210))),H210)</f>
        <v>#REF!</v>
      </c>
      <c r="T210" s="68" t="str">
        <f t="shared" si="4"/>
        <v>août</v>
      </c>
      <c r="U210" s="91">
        <f>IF(H210="",0,1)</f>
        <v>1</v>
      </c>
      <c r="V210" s="92" t="e">
        <f>IF(#REF!&gt;0,1,0)</f>
        <v>#REF!</v>
      </c>
      <c r="W210" s="92" t="e">
        <f>IF(#REF!&gt;0.02,1,0)</f>
        <v>#REF!</v>
      </c>
      <c r="X210" s="92">
        <f>+IF(H210="","",(M210*H210))</f>
        <v>1214.3699999999999</v>
      </c>
      <c r="Y210" s="92" t="e">
        <f>+IF(G210="La Mounine",(VLOOKUP(Base!J210,#REF!,5,FALSE)),(IF(G210="Brignoles",VLOOKUP(J210,#REF!,3,FALSE),(IF(G210="FOS",VLOOKUP(J210,#REF!,4,FALSE))))))</f>
        <v>#REF!</v>
      </c>
      <c r="Z210" s="92" t="e">
        <f>+(IF(H210="","",(Y210*H210)))</f>
        <v>#REF!</v>
      </c>
      <c r="AA210" s="94" t="e">
        <f>IF(Y210="","",IF(A210="RW",VLOOKUP(Y210,#REF!,3,FALSE),VLOOKUP(Y210,#REF!,2,FALSE)))</f>
        <v>#REF!</v>
      </c>
      <c r="AB210" s="92" t="e">
        <f>+IF(A210="","",(IF(A210="RW",(IF(H210&gt;32,32*AA210,(IF(H210&lt;29,29*AA210,H210*AA210)))),(IF(H210&gt;30,30*AA210,(IF(H210&lt;24,24*AA210,H210*AA210)))))))</f>
        <v>#REF!</v>
      </c>
      <c r="AC210" s="92" t="e">
        <f>(IF(A210="","0",(IF(A210="RW",VLOOKUP(#REF!,#REF!,2,FALSE),VLOOKUP(Base!#REF!,#REF!,3,FALSE)))))*S210</f>
        <v>#REF!</v>
      </c>
    </row>
    <row r="211" spans="1:29" x14ac:dyDescent="0.25">
      <c r="A211" s="131" t="s">
        <v>830</v>
      </c>
      <c r="B211" s="131" t="s">
        <v>846</v>
      </c>
      <c r="C211" s="62" t="s">
        <v>12</v>
      </c>
      <c r="D211" s="18">
        <v>42220</v>
      </c>
      <c r="E211" s="46"/>
      <c r="F211" s="46"/>
      <c r="G211" s="62" t="s">
        <v>701</v>
      </c>
      <c r="H211" s="71">
        <v>30.65</v>
      </c>
      <c r="I211" s="3"/>
      <c r="J211" s="3"/>
      <c r="K211" s="46">
        <v>83</v>
      </c>
      <c r="L211" s="71">
        <f>+IF(N211="oui",H211,"")</f>
        <v>30.65</v>
      </c>
      <c r="M211" s="118">
        <v>39.299999999999997</v>
      </c>
      <c r="N211" s="5" t="s">
        <v>106</v>
      </c>
      <c r="O211" s="7" t="s">
        <v>105</v>
      </c>
      <c r="P211" s="14" t="s">
        <v>174</v>
      </c>
      <c r="Q211" s="69">
        <f>IF(D211="","",(YEAR(D211)))</f>
        <v>2015</v>
      </c>
      <c r="R211" s="68" t="str">
        <f>IF(D211="","",(TEXT(D211,"mmmm")))</f>
        <v>août</v>
      </c>
      <c r="S211" s="94" t="e">
        <f>+IF(#REF!&gt;0.05,IF(#REF!=5,($AE$2-F211)/1000,IF(#REF!=6,($AF$2-F211)/1000,IF(#REF!="FMA",($AG$2-F211)/1000,H211))),H211)</f>
        <v>#REF!</v>
      </c>
      <c r="T211" s="68" t="str">
        <f t="shared" si="4"/>
        <v>août</v>
      </c>
      <c r="U211" s="91">
        <f>IF(H211="",0,1)</f>
        <v>1</v>
      </c>
      <c r="V211" s="92" t="e">
        <f>IF(#REF!&gt;0,1,0)</f>
        <v>#REF!</v>
      </c>
      <c r="W211" s="92" t="e">
        <f>IF(#REF!&gt;0.02,1,0)</f>
        <v>#REF!</v>
      </c>
      <c r="X211" s="92">
        <f>+IF(H211="","",(M211*H211))</f>
        <v>1204.5449999999998</v>
      </c>
      <c r="Y211" s="92" t="e">
        <f>+IF(G211="La Mounine",(VLOOKUP(Base!J211,#REF!,5,FALSE)),(IF(G211="Brignoles",VLOOKUP(J211,#REF!,3,FALSE),(IF(G211="FOS",VLOOKUP(J211,#REF!,4,FALSE))))))</f>
        <v>#REF!</v>
      </c>
      <c r="Z211" s="92" t="e">
        <f>+(IF(H211="","",(Y211*H211)))</f>
        <v>#REF!</v>
      </c>
      <c r="AA211" s="94" t="e">
        <f>IF(Y211="","",IF(A211="RW",VLOOKUP(Y211,#REF!,3,FALSE),VLOOKUP(Y211,#REF!,2,FALSE)))</f>
        <v>#REF!</v>
      </c>
      <c r="AB211" s="92" t="e">
        <f>+IF(A211="","",(IF(A211="RW",(IF(H211&gt;32,32*AA211,(IF(H211&lt;29,29*AA211,H211*AA211)))),(IF(H211&gt;30,30*AA211,(IF(H211&lt;24,24*AA211,H211*AA211)))))))</f>
        <v>#REF!</v>
      </c>
      <c r="AC211" s="92" t="e">
        <f>(IF(A211="","0",(IF(A211="RW",VLOOKUP(#REF!,#REF!,2,FALSE),VLOOKUP(Base!#REF!,#REF!,3,FALSE)))))*S211</f>
        <v>#REF!</v>
      </c>
    </row>
    <row r="212" spans="1:29" x14ac:dyDescent="0.25">
      <c r="A212" s="131" t="s">
        <v>830</v>
      </c>
      <c r="B212" s="131" t="s">
        <v>846</v>
      </c>
      <c r="C212" s="3" t="s">
        <v>11</v>
      </c>
      <c r="D212" s="18">
        <v>42220</v>
      </c>
      <c r="E212" s="46"/>
      <c r="F212" s="46"/>
      <c r="G212" s="62" t="s">
        <v>701</v>
      </c>
      <c r="H212" s="71">
        <v>25.45</v>
      </c>
      <c r="I212" s="3"/>
      <c r="J212" s="3"/>
      <c r="K212" s="46">
        <v>83</v>
      </c>
      <c r="L212" s="71" t="str">
        <f>+IF(N212="oui",H212,"")</f>
        <v/>
      </c>
      <c r="M212" s="118">
        <v>38.200000000000003</v>
      </c>
      <c r="N212" s="5" t="s">
        <v>105</v>
      </c>
      <c r="O212" s="62" t="s">
        <v>105</v>
      </c>
      <c r="P212" s="14" t="s">
        <v>169</v>
      </c>
      <c r="Q212" s="69">
        <f>IF(D212="","",(YEAR(D212)))</f>
        <v>2015</v>
      </c>
      <c r="R212" s="68" t="str">
        <f>IF(D212="","",(TEXT(D212,"mmmm")))</f>
        <v>août</v>
      </c>
      <c r="S212" s="94" t="e">
        <f>+IF(#REF!&gt;0.05,IF(#REF!=5,($AE$2-F212)/1000,IF(#REF!=6,($AF$2-F212)/1000,IF(#REF!="FMA",($AG$2-F212)/1000,H212))),H212)</f>
        <v>#REF!</v>
      </c>
      <c r="T212" s="68" t="str">
        <f t="shared" si="4"/>
        <v>août</v>
      </c>
      <c r="U212" s="91">
        <f>IF(H212="",0,1)</f>
        <v>1</v>
      </c>
      <c r="V212" s="92" t="e">
        <f>IF(#REF!&gt;0,1,0)</f>
        <v>#REF!</v>
      </c>
      <c r="W212" s="92" t="e">
        <f>IF(#REF!&gt;0.02,1,0)</f>
        <v>#REF!</v>
      </c>
      <c r="X212" s="92">
        <f>+IF(H212="","",(M212*H212))</f>
        <v>972.19</v>
      </c>
      <c r="Y212" s="92" t="e">
        <f>+IF(G212="La Mounine",(VLOOKUP(Base!J212,#REF!,5,FALSE)),(IF(G212="Brignoles",VLOOKUP(J212,#REF!,3,FALSE),(IF(G212="FOS",VLOOKUP(J212,#REF!,4,FALSE))))))</f>
        <v>#REF!</v>
      </c>
      <c r="Z212" s="92" t="e">
        <f>+(IF(H212="","",(Y212*H212)))</f>
        <v>#REF!</v>
      </c>
      <c r="AA212" s="94" t="e">
        <f>IF(Y212="","",IF(A212="RW",VLOOKUP(Y212,#REF!,3,FALSE),VLOOKUP(Y212,#REF!,2,FALSE)))</f>
        <v>#REF!</v>
      </c>
      <c r="AB212" s="92" t="e">
        <f>+IF(A212="","",(IF(A212="RW",(IF(H212&gt;32,32*AA212,(IF(H212&lt;29,29*AA212,H212*AA212)))),(IF(H212&gt;30,30*AA212,(IF(H212&lt;24,24*AA212,H212*AA212)))))))</f>
        <v>#REF!</v>
      </c>
      <c r="AC212" s="92" t="e">
        <f>(IF(A212="","0",(IF(A212="RW",VLOOKUP(#REF!,#REF!,2,FALSE),VLOOKUP(Base!#REF!,#REF!,3,FALSE)))))*S212</f>
        <v>#REF!</v>
      </c>
    </row>
    <row r="213" spans="1:29" x14ac:dyDescent="0.25">
      <c r="A213" s="131" t="s">
        <v>830</v>
      </c>
      <c r="B213" s="131" t="s">
        <v>846</v>
      </c>
      <c r="C213" s="5" t="s">
        <v>46</v>
      </c>
      <c r="D213" s="22">
        <v>42221</v>
      </c>
      <c r="E213" s="49"/>
      <c r="F213" s="49"/>
      <c r="G213" s="62" t="s">
        <v>701</v>
      </c>
      <c r="H213" s="128">
        <v>20.9</v>
      </c>
      <c r="I213" s="5"/>
      <c r="J213" s="5"/>
      <c r="K213" s="49">
        <v>6</v>
      </c>
      <c r="L213" s="71">
        <f>+IF(N213="oui",H213,"")</f>
        <v>20.9</v>
      </c>
      <c r="M213" s="120">
        <v>19.899999999999999</v>
      </c>
      <c r="N213" s="5" t="s">
        <v>106</v>
      </c>
      <c r="O213" s="62" t="s">
        <v>105</v>
      </c>
      <c r="P213" s="14" t="s">
        <v>167</v>
      </c>
      <c r="Q213" s="69">
        <f>IF(D213="","",(YEAR(D213)))</f>
        <v>2015</v>
      </c>
      <c r="R213" s="68" t="str">
        <f>IF(D213="","",(TEXT(D213,"mmmm")))</f>
        <v>août</v>
      </c>
      <c r="S213" s="94" t="e">
        <f>+IF(#REF!&gt;0.05,IF(#REF!=5,($AE$2-F213)/1000,IF(#REF!=6,($AF$2-F213)/1000,IF(#REF!="FMA",($AG$2-F213)/1000,H213))),H213)</f>
        <v>#REF!</v>
      </c>
      <c r="T213" s="68" t="str">
        <f t="shared" si="4"/>
        <v>août</v>
      </c>
      <c r="U213" s="91">
        <f>IF(H213="",0,1)</f>
        <v>1</v>
      </c>
      <c r="V213" s="92" t="e">
        <f>IF(#REF!&gt;0,1,0)</f>
        <v>#REF!</v>
      </c>
      <c r="W213" s="92" t="e">
        <f>IF(#REF!&gt;0.02,1,0)</f>
        <v>#REF!</v>
      </c>
      <c r="X213" s="92">
        <f>+IF(H213="","",(M213*H213))</f>
        <v>415.90999999999997</v>
      </c>
      <c r="Y213" s="92" t="e">
        <f>+IF(G213="La Mounine",(VLOOKUP(Base!J213,#REF!,5,FALSE)),(IF(G213="Brignoles",VLOOKUP(J213,#REF!,3,FALSE),(IF(G213="FOS",VLOOKUP(J213,#REF!,4,FALSE))))))</f>
        <v>#REF!</v>
      </c>
      <c r="Z213" s="92" t="e">
        <f>+(IF(H213="","",(Y213*H213)))</f>
        <v>#REF!</v>
      </c>
      <c r="AA213" s="94" t="e">
        <f>IF(Y213="","",IF(A213="RW",VLOOKUP(Y213,#REF!,3,FALSE),VLOOKUP(Y213,#REF!,2,FALSE)))</f>
        <v>#REF!</v>
      </c>
      <c r="AB213" s="92" t="e">
        <f>+IF(A213="","",(IF(A213="RW",(IF(H213&gt;32,32*AA213,(IF(H213&lt;29,29*AA213,H213*AA213)))),(IF(H213&gt;30,30*AA213,(IF(H213&lt;24,24*AA213,H213*AA213)))))))</f>
        <v>#REF!</v>
      </c>
      <c r="AC213" s="92" t="e">
        <f>(IF(A213="","0",(IF(A213="RW",VLOOKUP(#REF!,#REF!,2,FALSE),VLOOKUP(Base!#REF!,#REF!,3,FALSE)))))*S213</f>
        <v>#REF!</v>
      </c>
    </row>
    <row r="214" spans="1:29" x14ac:dyDescent="0.25">
      <c r="A214" s="131" t="s">
        <v>830</v>
      </c>
      <c r="B214" s="131" t="s">
        <v>846</v>
      </c>
      <c r="C214" s="5" t="s">
        <v>46</v>
      </c>
      <c r="D214" s="22">
        <v>42221</v>
      </c>
      <c r="E214" s="49"/>
      <c r="F214" s="49"/>
      <c r="G214" s="62" t="s">
        <v>701</v>
      </c>
      <c r="H214" s="128">
        <v>28.1</v>
      </c>
      <c r="I214" s="5"/>
      <c r="J214" s="5"/>
      <c r="K214" s="49">
        <v>6</v>
      </c>
      <c r="L214" s="71">
        <f>+IF(N214="oui",H214,"")</f>
        <v>28.1</v>
      </c>
      <c r="M214" s="120">
        <v>19.899999999999999</v>
      </c>
      <c r="N214" s="5" t="s">
        <v>106</v>
      </c>
      <c r="O214" s="62" t="s">
        <v>106</v>
      </c>
      <c r="P214" s="14" t="s">
        <v>167</v>
      </c>
      <c r="Q214" s="69">
        <f>IF(D214="","",(YEAR(D214)))</f>
        <v>2015</v>
      </c>
      <c r="R214" s="68" t="str">
        <f>IF(D214="","",(TEXT(D214,"mmmm")))</f>
        <v>août</v>
      </c>
      <c r="S214" s="94" t="e">
        <f>+IF(#REF!&gt;0.05,IF(#REF!=5,($AE$2-F214)/1000,IF(#REF!=6,($AF$2-F214)/1000,IF(#REF!="FMA",($AG$2-F214)/1000,H214))),H214)</f>
        <v>#REF!</v>
      </c>
      <c r="T214" s="68" t="str">
        <f t="shared" si="4"/>
        <v>août</v>
      </c>
      <c r="U214" s="91">
        <f>IF(H214="",0,1)</f>
        <v>1</v>
      </c>
      <c r="V214" s="92" t="e">
        <f>IF(#REF!&gt;0,1,0)</f>
        <v>#REF!</v>
      </c>
      <c r="W214" s="92" t="e">
        <f>IF(#REF!&gt;0.02,1,0)</f>
        <v>#REF!</v>
      </c>
      <c r="X214" s="92">
        <f>+IF(H214="","",(M214*H214))</f>
        <v>559.18999999999994</v>
      </c>
      <c r="Y214" s="92" t="e">
        <f>+IF(G214="La Mounine",(VLOOKUP(Base!J214,#REF!,5,FALSE)),(IF(G214="Brignoles",VLOOKUP(J214,#REF!,3,FALSE),(IF(G214="FOS",VLOOKUP(J214,#REF!,4,FALSE))))))</f>
        <v>#REF!</v>
      </c>
      <c r="Z214" s="92" t="e">
        <f>+(IF(H214="","",(Y214*H214)))</f>
        <v>#REF!</v>
      </c>
      <c r="AA214" s="94" t="e">
        <f>IF(Y214="","",IF(A214="RW",VLOOKUP(Y214,#REF!,3,FALSE),VLOOKUP(Y214,#REF!,2,FALSE)))</f>
        <v>#REF!</v>
      </c>
      <c r="AB214" s="92" t="e">
        <f>+IF(A214="","",(IF(A214="RW",(IF(H214&gt;32,32*AA214,(IF(H214&lt;29,29*AA214,H214*AA214)))),(IF(H214&gt;30,30*AA214,(IF(H214&lt;24,24*AA214,H214*AA214)))))))</f>
        <v>#REF!</v>
      </c>
      <c r="AC214" s="92" t="e">
        <f>(IF(A214="","0",(IF(A214="RW",VLOOKUP(#REF!,#REF!,2,FALSE),VLOOKUP(Base!#REF!,#REF!,3,FALSE)))))*S214</f>
        <v>#REF!</v>
      </c>
    </row>
    <row r="215" spans="1:29" x14ac:dyDescent="0.25">
      <c r="A215" s="131" t="s">
        <v>830</v>
      </c>
      <c r="B215" s="131" t="s">
        <v>846</v>
      </c>
      <c r="C215" s="5" t="s">
        <v>120</v>
      </c>
      <c r="D215" s="22">
        <v>42221</v>
      </c>
      <c r="E215" s="49"/>
      <c r="F215" s="49"/>
      <c r="G215" s="62" t="s">
        <v>701</v>
      </c>
      <c r="H215" s="128">
        <v>23.85</v>
      </c>
      <c r="I215" s="5"/>
      <c r="J215" s="5"/>
      <c r="K215" s="49">
        <v>12</v>
      </c>
      <c r="L215" s="71" t="str">
        <f>+IF(N215="oui",H215,"")</f>
        <v/>
      </c>
      <c r="M215" s="120">
        <v>27.8</v>
      </c>
      <c r="N215" s="44" t="s">
        <v>105</v>
      </c>
      <c r="O215" s="62" t="s">
        <v>105</v>
      </c>
      <c r="P215" s="14" t="s">
        <v>175</v>
      </c>
      <c r="Q215" s="69">
        <f>IF(D215="","",(YEAR(D215)))</f>
        <v>2015</v>
      </c>
      <c r="R215" s="68" t="str">
        <f>IF(D215="","",(TEXT(D215,"mmmm")))</f>
        <v>août</v>
      </c>
      <c r="S215" s="94" t="e">
        <f>+IF(#REF!&gt;0.05,IF(#REF!=5,($AE$2-F215)/1000,IF(#REF!=6,($AF$2-F215)/1000,IF(#REF!="FMA",($AG$2-F215)/1000,H215))),H215)</f>
        <v>#REF!</v>
      </c>
      <c r="T215" s="68" t="str">
        <f t="shared" si="4"/>
        <v>août</v>
      </c>
      <c r="U215" s="91">
        <f>IF(H215="",0,1)</f>
        <v>1</v>
      </c>
      <c r="V215" s="92" t="e">
        <f>IF(#REF!&gt;0,1,0)</f>
        <v>#REF!</v>
      </c>
      <c r="W215" s="92" t="e">
        <f>IF(#REF!&gt;0.02,1,0)</f>
        <v>#REF!</v>
      </c>
      <c r="X215" s="92">
        <f>+IF(H215="","",(M215*H215))</f>
        <v>663.03000000000009</v>
      </c>
      <c r="Y215" s="92" t="e">
        <f>+IF(G215="La Mounine",(VLOOKUP(Base!J215,#REF!,5,FALSE)),(IF(G215="Brignoles",VLOOKUP(J215,#REF!,3,FALSE),(IF(G215="FOS",VLOOKUP(J215,#REF!,4,FALSE))))))</f>
        <v>#REF!</v>
      </c>
      <c r="Z215" s="92" t="e">
        <f>+(IF(H215="","",(Y215*H215)))</f>
        <v>#REF!</v>
      </c>
      <c r="AA215" s="94" t="e">
        <f>IF(Y215="","",IF(A215="RW",VLOOKUP(Y215,#REF!,3,FALSE),VLOOKUP(Y215,#REF!,2,FALSE)))</f>
        <v>#REF!</v>
      </c>
      <c r="AB215" s="92" t="e">
        <f>+IF(A215="","",(IF(A215="RW",(IF(H215&gt;32,32*AA215,(IF(H215&lt;29,29*AA215,H215*AA215)))),(IF(H215&gt;30,30*AA215,(IF(H215&lt;24,24*AA215,H215*AA215)))))))</f>
        <v>#REF!</v>
      </c>
      <c r="AC215" s="92" t="e">
        <f>(IF(A215="","0",(IF(A215="RW",VLOOKUP(#REF!,#REF!,2,FALSE),VLOOKUP(Base!#REF!,#REF!,3,FALSE)))))*S215</f>
        <v>#REF!</v>
      </c>
    </row>
    <row r="216" spans="1:29" x14ac:dyDescent="0.25">
      <c r="A216" s="131" t="s">
        <v>830</v>
      </c>
      <c r="B216" s="131" t="s">
        <v>846</v>
      </c>
      <c r="C216" s="5" t="s">
        <v>11</v>
      </c>
      <c r="D216" s="22">
        <v>42221</v>
      </c>
      <c r="E216" s="49"/>
      <c r="F216" s="49"/>
      <c r="G216" s="62" t="s">
        <v>701</v>
      </c>
      <c r="H216" s="128">
        <v>21.55</v>
      </c>
      <c r="I216" s="5"/>
      <c r="J216" s="5"/>
      <c r="K216" s="49">
        <v>83</v>
      </c>
      <c r="L216" s="71" t="str">
        <f>+IF(N216="oui",H216,"")</f>
        <v/>
      </c>
      <c r="M216" s="118">
        <v>38.200000000000003</v>
      </c>
      <c r="N216" s="5" t="s">
        <v>105</v>
      </c>
      <c r="O216" s="62" t="s">
        <v>105</v>
      </c>
      <c r="P216" s="14" t="s">
        <v>167</v>
      </c>
      <c r="Q216" s="69">
        <f>IF(D216="","",(YEAR(D216)))</f>
        <v>2015</v>
      </c>
      <c r="R216" s="68" t="str">
        <f>IF(D216="","",(TEXT(D216,"mmmm")))</f>
        <v>août</v>
      </c>
      <c r="S216" s="94" t="e">
        <f>+IF(#REF!&gt;0.05,IF(#REF!=5,($AE$2-F216)/1000,IF(#REF!=6,($AF$2-F216)/1000,IF(#REF!="FMA",($AG$2-F216)/1000,H216))),H216)</f>
        <v>#REF!</v>
      </c>
      <c r="T216" s="68" t="str">
        <f t="shared" si="4"/>
        <v>août</v>
      </c>
      <c r="U216" s="91">
        <f>IF(H216="",0,1)</f>
        <v>1</v>
      </c>
      <c r="V216" s="92" t="e">
        <f>IF(#REF!&gt;0,1,0)</f>
        <v>#REF!</v>
      </c>
      <c r="W216" s="92" t="e">
        <f>IF(#REF!&gt;0.02,1,0)</f>
        <v>#REF!</v>
      </c>
      <c r="X216" s="92">
        <f>+IF(H216="","",(M216*H216))</f>
        <v>823.21</v>
      </c>
      <c r="Y216" s="92" t="e">
        <f>+IF(G216="La Mounine",(VLOOKUP(Base!J216,#REF!,5,FALSE)),(IF(G216="Brignoles",VLOOKUP(J216,#REF!,3,FALSE),(IF(G216="FOS",VLOOKUP(J216,#REF!,4,FALSE))))))</f>
        <v>#REF!</v>
      </c>
      <c r="Z216" s="92" t="e">
        <f>+(IF(H216="","",(Y216*H216)))</f>
        <v>#REF!</v>
      </c>
      <c r="AA216" s="94" t="e">
        <f>IF(Y216="","",IF(A216="RW",VLOOKUP(Y216,#REF!,3,FALSE),VLOOKUP(Y216,#REF!,2,FALSE)))</f>
        <v>#REF!</v>
      </c>
      <c r="AB216" s="92" t="e">
        <f>+IF(A216="","",(IF(A216="RW",(IF(H216&gt;32,32*AA216,(IF(H216&lt;29,29*AA216,H216*AA216)))),(IF(H216&gt;30,30*AA216,(IF(H216&lt;24,24*AA216,H216*AA216)))))))</f>
        <v>#REF!</v>
      </c>
      <c r="AC216" s="92" t="e">
        <f>(IF(A216="","0",(IF(A216="RW",VLOOKUP(#REF!,#REF!,2,FALSE),VLOOKUP(Base!#REF!,#REF!,3,FALSE)))))*S216</f>
        <v>#REF!</v>
      </c>
    </row>
    <row r="217" spans="1:29" x14ac:dyDescent="0.25">
      <c r="A217" s="131" t="s">
        <v>830</v>
      </c>
      <c r="B217" s="131" t="s">
        <v>846</v>
      </c>
      <c r="C217" s="3" t="s">
        <v>120</v>
      </c>
      <c r="D217" s="18">
        <v>42222</v>
      </c>
      <c r="E217" s="46"/>
      <c r="F217" s="46"/>
      <c r="G217" s="62" t="s">
        <v>701</v>
      </c>
      <c r="H217" s="71">
        <v>24.25</v>
      </c>
      <c r="I217" s="3"/>
      <c r="J217" s="3"/>
      <c r="K217" s="46">
        <v>12</v>
      </c>
      <c r="L217" s="71" t="str">
        <f>+IF(N217="oui",H217,"")</f>
        <v/>
      </c>
      <c r="M217" s="120">
        <v>27.8</v>
      </c>
      <c r="N217" s="44" t="s">
        <v>105</v>
      </c>
      <c r="O217" s="62" t="s">
        <v>105</v>
      </c>
      <c r="P217" s="14" t="s">
        <v>171</v>
      </c>
      <c r="Q217" s="69">
        <f>IF(D217="","",(YEAR(D217)))</f>
        <v>2015</v>
      </c>
      <c r="R217" s="68" t="str">
        <f>IF(D217="","",(TEXT(D217,"mmmm")))</f>
        <v>août</v>
      </c>
      <c r="S217" s="94" t="e">
        <f>+IF(#REF!&gt;0.05,IF(#REF!=5,($AE$2-F217)/1000,IF(#REF!=6,($AF$2-F217)/1000,IF(#REF!="FMA",($AG$2-F217)/1000,H217))),H217)</f>
        <v>#REF!</v>
      </c>
      <c r="T217" s="68" t="str">
        <f t="shared" si="4"/>
        <v>août</v>
      </c>
      <c r="U217" s="91">
        <f>IF(H217="",0,1)</f>
        <v>1</v>
      </c>
      <c r="V217" s="92" t="e">
        <f>IF(#REF!&gt;0,1,0)</f>
        <v>#REF!</v>
      </c>
      <c r="W217" s="92" t="e">
        <f>IF(#REF!&gt;0.02,1,0)</f>
        <v>#REF!</v>
      </c>
      <c r="X217" s="92">
        <f>+IF(H217="","",(M217*H217))</f>
        <v>674.15</v>
      </c>
      <c r="Y217" s="92" t="e">
        <f>+IF(G217="La Mounine",(VLOOKUP(Base!J217,#REF!,5,FALSE)),(IF(G217="Brignoles",VLOOKUP(J217,#REF!,3,FALSE),(IF(G217="FOS",VLOOKUP(J217,#REF!,4,FALSE))))))</f>
        <v>#REF!</v>
      </c>
      <c r="Z217" s="92" t="e">
        <f>+(IF(H217="","",(Y217*H217)))</f>
        <v>#REF!</v>
      </c>
      <c r="AA217" s="94" t="e">
        <f>IF(Y217="","",IF(A217="RW",VLOOKUP(Y217,#REF!,3,FALSE),VLOOKUP(Y217,#REF!,2,FALSE)))</f>
        <v>#REF!</v>
      </c>
      <c r="AB217" s="92" t="e">
        <f>+IF(A217="","",(IF(A217="RW",(IF(H217&gt;32,32*AA217,(IF(H217&lt;29,29*AA217,H217*AA217)))),(IF(H217&gt;30,30*AA217,(IF(H217&lt;24,24*AA217,H217*AA217)))))))</f>
        <v>#REF!</v>
      </c>
      <c r="AC217" s="92" t="e">
        <f>(IF(A217="","0",(IF(A217="RW",VLOOKUP(#REF!,#REF!,2,FALSE),VLOOKUP(Base!#REF!,#REF!,3,FALSE)))))*S217</f>
        <v>#REF!</v>
      </c>
    </row>
    <row r="218" spans="1:29" x14ac:dyDescent="0.25">
      <c r="A218" s="131" t="s">
        <v>830</v>
      </c>
      <c r="B218" s="131" t="s">
        <v>846</v>
      </c>
      <c r="C218" s="62" t="s">
        <v>12</v>
      </c>
      <c r="D218" s="18">
        <v>42222</v>
      </c>
      <c r="E218" s="46"/>
      <c r="F218" s="46"/>
      <c r="G218" s="62" t="s">
        <v>701</v>
      </c>
      <c r="H218" s="71">
        <v>30.75</v>
      </c>
      <c r="I218" s="3"/>
      <c r="J218" s="3"/>
      <c r="K218" s="45">
        <v>13</v>
      </c>
      <c r="L218" s="71" t="str">
        <f>+IF(N218="oui",H218,"")</f>
        <v/>
      </c>
      <c r="M218" s="117">
        <v>31.5</v>
      </c>
      <c r="N218" s="5" t="s">
        <v>105</v>
      </c>
      <c r="O218" s="62" t="s">
        <v>105</v>
      </c>
      <c r="P218" s="14" t="s">
        <v>175</v>
      </c>
      <c r="Q218" s="69">
        <f>IF(D218="","",(YEAR(D218)))</f>
        <v>2015</v>
      </c>
      <c r="R218" s="68" t="str">
        <f>IF(D218="","",(TEXT(D218,"mmmm")))</f>
        <v>août</v>
      </c>
      <c r="S218" s="94" t="e">
        <f>+IF(#REF!&gt;0.05,IF(#REF!=5,($AE$2-F218)/1000,IF(#REF!=6,($AF$2-F218)/1000,IF(#REF!="FMA",($AG$2-F218)/1000,H218))),H218)</f>
        <v>#REF!</v>
      </c>
      <c r="T218" s="68" t="str">
        <f t="shared" si="4"/>
        <v>août</v>
      </c>
      <c r="U218" s="91">
        <f>IF(H218="",0,1)</f>
        <v>1</v>
      </c>
      <c r="V218" s="92" t="e">
        <f>IF(#REF!&gt;0,1,0)</f>
        <v>#REF!</v>
      </c>
      <c r="W218" s="92" t="e">
        <f>IF(#REF!&gt;0.02,1,0)</f>
        <v>#REF!</v>
      </c>
      <c r="X218" s="92">
        <f>+IF(H218="","",(M218*H218))</f>
        <v>968.625</v>
      </c>
      <c r="Y218" s="92" t="e">
        <f>+IF(G218="La Mounine",(VLOOKUP(Base!J218,#REF!,5,FALSE)),(IF(G218="Brignoles",VLOOKUP(J218,#REF!,3,FALSE),(IF(G218="FOS",VLOOKUP(J218,#REF!,4,FALSE))))))</f>
        <v>#REF!</v>
      </c>
      <c r="Z218" s="92" t="e">
        <f>+(IF(H218="","",(Y218*H218)))</f>
        <v>#REF!</v>
      </c>
      <c r="AA218" s="94" t="e">
        <f>IF(Y218="","",IF(A218="RW",VLOOKUP(Y218,#REF!,3,FALSE),VLOOKUP(Y218,#REF!,2,FALSE)))</f>
        <v>#REF!</v>
      </c>
      <c r="AB218" s="92" t="e">
        <f>+IF(A218="","",(IF(A218="RW",(IF(H218&gt;32,32*AA218,(IF(H218&lt;29,29*AA218,H218*AA218)))),(IF(H218&gt;30,30*AA218,(IF(H218&lt;24,24*AA218,H218*AA218)))))))</f>
        <v>#REF!</v>
      </c>
      <c r="AC218" s="92" t="e">
        <f>(IF(A218="","0",(IF(A218="RW",VLOOKUP(#REF!,#REF!,2,FALSE),VLOOKUP(Base!#REF!,#REF!,3,FALSE)))))*S218</f>
        <v>#REF!</v>
      </c>
    </row>
    <row r="219" spans="1:29" x14ac:dyDescent="0.25">
      <c r="A219" s="131" t="s">
        <v>830</v>
      </c>
      <c r="B219" s="131" t="s">
        <v>846</v>
      </c>
      <c r="C219" s="5" t="s">
        <v>46</v>
      </c>
      <c r="D219" s="22">
        <v>42222</v>
      </c>
      <c r="E219" s="49"/>
      <c r="F219" s="49"/>
      <c r="G219" s="62" t="s">
        <v>701</v>
      </c>
      <c r="H219" s="128">
        <v>28.75</v>
      </c>
      <c r="I219" s="5"/>
      <c r="J219" s="5"/>
      <c r="K219" s="49">
        <v>83</v>
      </c>
      <c r="L219" s="71">
        <f>+IF(N219="oui",H219,"")</f>
        <v>28.75</v>
      </c>
      <c r="M219" s="118">
        <v>39.299999999999997</v>
      </c>
      <c r="N219" s="5" t="s">
        <v>106</v>
      </c>
      <c r="O219" s="62" t="s">
        <v>105</v>
      </c>
      <c r="P219" s="14" t="s">
        <v>171</v>
      </c>
      <c r="Q219" s="69">
        <f>IF(D219="","",(YEAR(D219)))</f>
        <v>2015</v>
      </c>
      <c r="R219" s="68" t="str">
        <f>IF(D219="","",(TEXT(D219,"mmmm")))</f>
        <v>août</v>
      </c>
      <c r="S219" s="94" t="e">
        <f>+IF(#REF!&gt;0.05,IF(#REF!=5,($AE$2-F219)/1000,IF(#REF!=6,($AF$2-F219)/1000,IF(#REF!="FMA",($AG$2-F219)/1000,H219))),H219)</f>
        <v>#REF!</v>
      </c>
      <c r="T219" s="68" t="str">
        <f t="shared" si="4"/>
        <v>août</v>
      </c>
      <c r="U219" s="91">
        <f>IF(H219="",0,1)</f>
        <v>1</v>
      </c>
      <c r="V219" s="92" t="e">
        <f>IF(#REF!&gt;0,1,0)</f>
        <v>#REF!</v>
      </c>
      <c r="W219" s="92" t="e">
        <f>IF(#REF!&gt;0.02,1,0)</f>
        <v>#REF!</v>
      </c>
      <c r="X219" s="92">
        <f>+IF(H219="","",(M219*H219))</f>
        <v>1129.875</v>
      </c>
      <c r="Y219" s="92" t="e">
        <f>+IF(G219="La Mounine",(VLOOKUP(Base!J219,#REF!,5,FALSE)),(IF(G219="Brignoles",VLOOKUP(J219,#REF!,3,FALSE),(IF(G219="FOS",VLOOKUP(J219,#REF!,4,FALSE))))))</f>
        <v>#REF!</v>
      </c>
      <c r="Z219" s="92" t="e">
        <f>+(IF(H219="","",(Y219*H219)))</f>
        <v>#REF!</v>
      </c>
      <c r="AA219" s="94" t="e">
        <f>IF(Y219="","",IF(A219="RW",VLOOKUP(Y219,#REF!,3,FALSE),VLOOKUP(Y219,#REF!,2,FALSE)))</f>
        <v>#REF!</v>
      </c>
      <c r="AB219" s="92" t="e">
        <f>+IF(A219="","",(IF(A219="RW",(IF(H219&gt;32,32*AA219,(IF(H219&lt;29,29*AA219,H219*AA219)))),(IF(H219&gt;30,30*AA219,(IF(H219&lt;24,24*AA219,H219*AA219)))))))</f>
        <v>#REF!</v>
      </c>
      <c r="AC219" s="92" t="e">
        <f>(IF(A219="","0",(IF(A219="RW",VLOOKUP(#REF!,#REF!,2,FALSE),VLOOKUP(Base!#REF!,#REF!,3,FALSE)))))*S219</f>
        <v>#REF!</v>
      </c>
    </row>
    <row r="220" spans="1:29" x14ac:dyDescent="0.25">
      <c r="A220" s="131" t="s">
        <v>830</v>
      </c>
      <c r="B220" s="131" t="s">
        <v>846</v>
      </c>
      <c r="C220" s="62" t="s">
        <v>12</v>
      </c>
      <c r="D220" s="22">
        <v>42222</v>
      </c>
      <c r="E220" s="49"/>
      <c r="F220" s="49"/>
      <c r="G220" s="62" t="s">
        <v>701</v>
      </c>
      <c r="H220" s="128">
        <v>33.549999999999997</v>
      </c>
      <c r="I220" s="5"/>
      <c r="J220" s="5"/>
      <c r="K220" s="49">
        <v>83</v>
      </c>
      <c r="L220" s="71" t="str">
        <f>+IF(N220="oui",H220,"")</f>
        <v/>
      </c>
      <c r="M220" s="120">
        <v>38.700000000000003</v>
      </c>
      <c r="N220" s="5" t="s">
        <v>105</v>
      </c>
      <c r="O220" s="62" t="s">
        <v>105</v>
      </c>
      <c r="P220" s="14" t="s">
        <v>167</v>
      </c>
      <c r="Q220" s="69">
        <f>IF(D220="","",(YEAR(D220)))</f>
        <v>2015</v>
      </c>
      <c r="R220" s="68" t="str">
        <f>IF(D220="","",(TEXT(D220,"mmmm")))</f>
        <v>août</v>
      </c>
      <c r="S220" s="94" t="e">
        <f>+IF(#REF!&gt;0.05,IF(#REF!=5,($AE$2-F220)/1000,IF(#REF!=6,($AF$2-F220)/1000,IF(#REF!="FMA",($AG$2-F220)/1000,H220))),H220)</f>
        <v>#REF!</v>
      </c>
      <c r="T220" s="68" t="str">
        <f t="shared" si="4"/>
        <v>août</v>
      </c>
      <c r="U220" s="91">
        <f>IF(H220="",0,1)</f>
        <v>1</v>
      </c>
      <c r="V220" s="92" t="e">
        <f>IF(#REF!&gt;0,1,0)</f>
        <v>#REF!</v>
      </c>
      <c r="W220" s="92" t="e">
        <f>IF(#REF!&gt;0.02,1,0)</f>
        <v>#REF!</v>
      </c>
      <c r="X220" s="92">
        <f>+IF(H220="","",(M220*H220))</f>
        <v>1298.385</v>
      </c>
      <c r="Y220" s="92" t="e">
        <f>+IF(G220="La Mounine",(VLOOKUP(Base!J220,#REF!,5,FALSE)),(IF(G220="Brignoles",VLOOKUP(J220,#REF!,3,FALSE),(IF(G220="FOS",VLOOKUP(J220,#REF!,4,FALSE))))))</f>
        <v>#REF!</v>
      </c>
      <c r="Z220" s="92" t="e">
        <f>+(IF(H220="","",(Y220*H220)))</f>
        <v>#REF!</v>
      </c>
      <c r="AA220" s="94" t="e">
        <f>IF(Y220="","",IF(A220="RW",VLOOKUP(Y220,#REF!,3,FALSE),VLOOKUP(Y220,#REF!,2,FALSE)))</f>
        <v>#REF!</v>
      </c>
      <c r="AB220" s="92" t="e">
        <f>+IF(A220="","",(IF(A220="RW",(IF(H220&gt;32,32*AA220,(IF(H220&lt;29,29*AA220,H220*AA220)))),(IF(H220&gt;30,30*AA220,(IF(H220&lt;24,24*AA220,H220*AA220)))))))</f>
        <v>#REF!</v>
      </c>
      <c r="AC220" s="92" t="e">
        <f>(IF(A220="","0",(IF(A220="RW",VLOOKUP(#REF!,#REF!,2,FALSE),VLOOKUP(Base!#REF!,#REF!,3,FALSE)))))*S220</f>
        <v>#REF!</v>
      </c>
    </row>
    <row r="221" spans="1:29" x14ac:dyDescent="0.25">
      <c r="A221" s="131" t="s">
        <v>830</v>
      </c>
      <c r="B221" s="131" t="s">
        <v>846</v>
      </c>
      <c r="C221" s="62" t="s">
        <v>12</v>
      </c>
      <c r="D221" s="22">
        <v>42223</v>
      </c>
      <c r="E221" s="49"/>
      <c r="F221" s="49"/>
      <c r="G221" s="62" t="s">
        <v>701</v>
      </c>
      <c r="H221" s="128">
        <v>28.2</v>
      </c>
      <c r="I221" s="5"/>
      <c r="J221" s="5"/>
      <c r="K221" s="45">
        <v>13</v>
      </c>
      <c r="L221" s="71" t="str">
        <f>+IF(N221="oui",H221,"")</f>
        <v/>
      </c>
      <c r="M221" s="117">
        <v>31.5</v>
      </c>
      <c r="N221" s="5" t="s">
        <v>105</v>
      </c>
      <c r="O221" s="62" t="s">
        <v>105</v>
      </c>
      <c r="P221" s="14" t="s">
        <v>168</v>
      </c>
      <c r="Q221" s="69">
        <f>IF(D221="","",(YEAR(D221)))</f>
        <v>2015</v>
      </c>
      <c r="R221" s="68" t="str">
        <f>IF(D221="","",(TEXT(D221,"mmmm")))</f>
        <v>août</v>
      </c>
      <c r="S221" s="94" t="e">
        <f>+IF(#REF!&gt;0.05,IF(#REF!=5,($AE$2-F221)/1000,IF(#REF!=6,($AF$2-F221)/1000,IF(#REF!="FMA",($AG$2-F221)/1000,H221))),H221)</f>
        <v>#REF!</v>
      </c>
      <c r="T221" s="68" t="str">
        <f t="shared" si="4"/>
        <v>août</v>
      </c>
      <c r="U221" s="91">
        <f>IF(H221="",0,1)</f>
        <v>1</v>
      </c>
      <c r="V221" s="92" t="e">
        <f>IF(#REF!&gt;0,1,0)</f>
        <v>#REF!</v>
      </c>
      <c r="W221" s="92" t="e">
        <f>IF(#REF!&gt;0.02,1,0)</f>
        <v>#REF!</v>
      </c>
      <c r="X221" s="92">
        <f>+IF(H221="","",(M221*H221))</f>
        <v>888.3</v>
      </c>
      <c r="Y221" s="92" t="e">
        <f>+IF(G221="La Mounine",(VLOOKUP(Base!J221,#REF!,5,FALSE)),(IF(G221="Brignoles",VLOOKUP(J221,#REF!,3,FALSE),(IF(G221="FOS",VLOOKUP(J221,#REF!,4,FALSE))))))</f>
        <v>#REF!</v>
      </c>
      <c r="Z221" s="92" t="e">
        <f>+(IF(H221="","",(Y221*H221)))</f>
        <v>#REF!</v>
      </c>
      <c r="AA221" s="94" t="e">
        <f>IF(Y221="","",IF(A221="RW",VLOOKUP(Y221,#REF!,3,FALSE),VLOOKUP(Y221,#REF!,2,FALSE)))</f>
        <v>#REF!</v>
      </c>
      <c r="AB221" s="92" t="e">
        <f>+IF(A221="","",(IF(A221="RW",(IF(H221&gt;32,32*AA221,(IF(H221&lt;29,29*AA221,H221*AA221)))),(IF(H221&gt;30,30*AA221,(IF(H221&lt;24,24*AA221,H221*AA221)))))))</f>
        <v>#REF!</v>
      </c>
      <c r="AC221" s="92" t="e">
        <f>(IF(A221="","0",(IF(A221="RW",VLOOKUP(#REF!,#REF!,2,FALSE),VLOOKUP(Base!#REF!,#REF!,3,FALSE)))))*S221</f>
        <v>#REF!</v>
      </c>
    </row>
    <row r="222" spans="1:29" x14ac:dyDescent="0.25">
      <c r="A222" s="131" t="s">
        <v>830</v>
      </c>
      <c r="B222" s="131" t="s">
        <v>846</v>
      </c>
      <c r="C222" s="3" t="s">
        <v>46</v>
      </c>
      <c r="D222" s="18">
        <v>42223</v>
      </c>
      <c r="E222" s="46"/>
      <c r="F222" s="46"/>
      <c r="G222" s="62" t="s">
        <v>701</v>
      </c>
      <c r="H222" s="71">
        <v>31.65</v>
      </c>
      <c r="I222" s="3"/>
      <c r="J222" s="3"/>
      <c r="K222" s="46">
        <v>83</v>
      </c>
      <c r="L222" s="71">
        <f>+IF(N222="oui",H222,"")</f>
        <v>31.65</v>
      </c>
      <c r="M222" s="118">
        <v>39.299999999999997</v>
      </c>
      <c r="N222" s="5" t="s">
        <v>106</v>
      </c>
      <c r="O222" s="62" t="s">
        <v>105</v>
      </c>
      <c r="P222" s="14" t="s">
        <v>167</v>
      </c>
      <c r="Q222" s="69">
        <f>IF(D222="","",(YEAR(D222)))</f>
        <v>2015</v>
      </c>
      <c r="R222" s="68" t="str">
        <f>IF(D222="","",(TEXT(D222,"mmmm")))</f>
        <v>août</v>
      </c>
      <c r="S222" s="94" t="e">
        <f>+IF(#REF!&gt;0.05,IF(#REF!=5,($AE$2-F222)/1000,IF(#REF!=6,($AF$2-F222)/1000,IF(#REF!="FMA",($AG$2-F222)/1000,H222))),H222)</f>
        <v>#REF!</v>
      </c>
      <c r="T222" s="68" t="str">
        <f t="shared" si="4"/>
        <v>août</v>
      </c>
      <c r="U222" s="91">
        <f>IF(H222="",0,1)</f>
        <v>1</v>
      </c>
      <c r="V222" s="92" t="e">
        <f>IF(#REF!&gt;0,1,0)</f>
        <v>#REF!</v>
      </c>
      <c r="W222" s="92" t="e">
        <f>IF(#REF!&gt;0.02,1,0)</f>
        <v>#REF!</v>
      </c>
      <c r="X222" s="92">
        <f>+IF(H222="","",(M222*H222))</f>
        <v>1243.8449999999998</v>
      </c>
      <c r="Y222" s="92" t="e">
        <f>+IF(G222="La Mounine",(VLOOKUP(Base!J222,#REF!,5,FALSE)),(IF(G222="Brignoles",VLOOKUP(J222,#REF!,3,FALSE),(IF(G222="FOS",VLOOKUP(J222,#REF!,4,FALSE))))))</f>
        <v>#REF!</v>
      </c>
      <c r="Z222" s="92" t="e">
        <f>+(IF(H222="","",(Y222*H222)))</f>
        <v>#REF!</v>
      </c>
      <c r="AA222" s="94" t="e">
        <f>IF(Y222="","",IF(A222="RW",VLOOKUP(Y222,#REF!,3,FALSE),VLOOKUP(Y222,#REF!,2,FALSE)))</f>
        <v>#REF!</v>
      </c>
      <c r="AB222" s="92" t="e">
        <f>+IF(A222="","",(IF(A222="RW",(IF(H222&gt;32,32*AA222,(IF(H222&lt;29,29*AA222,H222*AA222)))),(IF(H222&gt;30,30*AA222,(IF(H222&lt;24,24*AA222,H222*AA222)))))))</f>
        <v>#REF!</v>
      </c>
      <c r="AC222" s="92" t="e">
        <f>(IF(A222="","0",(IF(A222="RW",VLOOKUP(#REF!,#REF!,2,FALSE),VLOOKUP(Base!#REF!,#REF!,3,FALSE)))))*S222</f>
        <v>#REF!</v>
      </c>
    </row>
    <row r="223" spans="1:29" x14ac:dyDescent="0.25">
      <c r="A223" s="131" t="s">
        <v>830</v>
      </c>
      <c r="B223" s="131" t="s">
        <v>846</v>
      </c>
      <c r="C223" s="62" t="s">
        <v>12</v>
      </c>
      <c r="D223" s="18">
        <v>42223</v>
      </c>
      <c r="E223" s="46"/>
      <c r="F223" s="46"/>
      <c r="G223" s="62" t="s">
        <v>701</v>
      </c>
      <c r="H223" s="71">
        <v>36.15</v>
      </c>
      <c r="I223" s="3"/>
      <c r="J223" s="3"/>
      <c r="K223" s="46">
        <v>83</v>
      </c>
      <c r="L223" s="71">
        <f>+IF(N223="oui",H223,"")</f>
        <v>36.15</v>
      </c>
      <c r="M223" s="118">
        <v>46.2</v>
      </c>
      <c r="N223" s="5" t="s">
        <v>106</v>
      </c>
      <c r="O223" s="62" t="s">
        <v>105</v>
      </c>
      <c r="P223" s="14" t="s">
        <v>167</v>
      </c>
      <c r="Q223" s="69">
        <f>IF(D223="","",(YEAR(D223)))</f>
        <v>2015</v>
      </c>
      <c r="R223" s="68" t="str">
        <f>IF(D223="","",(TEXT(D223,"mmmm")))</f>
        <v>août</v>
      </c>
      <c r="S223" s="94" t="e">
        <f>+IF(#REF!&gt;0.05,IF(#REF!=5,($AE$2-F223)/1000,IF(#REF!=6,($AF$2-F223)/1000,IF(#REF!="FMA",($AG$2-F223)/1000,H223))),H223)</f>
        <v>#REF!</v>
      </c>
      <c r="T223" s="68" t="str">
        <f t="shared" si="4"/>
        <v>août</v>
      </c>
      <c r="U223" s="91">
        <f>IF(H223="",0,1)</f>
        <v>1</v>
      </c>
      <c r="V223" s="92" t="e">
        <f>IF(#REF!&gt;0,1,0)</f>
        <v>#REF!</v>
      </c>
      <c r="W223" s="92" t="e">
        <f>IF(#REF!&gt;0.02,1,0)</f>
        <v>#REF!</v>
      </c>
      <c r="X223" s="92">
        <f>+IF(H223="","",(M223*H223))</f>
        <v>1670.13</v>
      </c>
      <c r="Y223" s="92" t="e">
        <f>+IF(G223="La Mounine",(VLOOKUP(Base!J223,#REF!,5,FALSE)),(IF(G223="Brignoles",VLOOKUP(J223,#REF!,3,FALSE),(IF(G223="FOS",VLOOKUP(J223,#REF!,4,FALSE))))))</f>
        <v>#REF!</v>
      </c>
      <c r="Z223" s="92" t="e">
        <f>+(IF(H223="","",(Y223*H223)))</f>
        <v>#REF!</v>
      </c>
      <c r="AA223" s="94" t="e">
        <f>IF(Y223="","",IF(A223="RW",VLOOKUP(Y223,#REF!,3,FALSE),VLOOKUP(Y223,#REF!,2,FALSE)))</f>
        <v>#REF!</v>
      </c>
      <c r="AB223" s="92" t="e">
        <f>+IF(A223="","",(IF(A223="RW",(IF(H223&gt;32,32*AA223,(IF(H223&lt;29,29*AA223,H223*AA223)))),(IF(H223&gt;30,30*AA223,(IF(H223&lt;24,24*AA223,H223*AA223)))))))</f>
        <v>#REF!</v>
      </c>
      <c r="AC223" s="92" t="e">
        <f>(IF(A223="","0",(IF(A223="RW",VLOOKUP(#REF!,#REF!,2,FALSE),VLOOKUP(Base!#REF!,#REF!,3,FALSE)))))*S223</f>
        <v>#REF!</v>
      </c>
    </row>
    <row r="224" spans="1:29" x14ac:dyDescent="0.25">
      <c r="A224" s="131" t="s">
        <v>830</v>
      </c>
      <c r="B224" s="131" t="s">
        <v>846</v>
      </c>
      <c r="C224" s="5" t="s">
        <v>46</v>
      </c>
      <c r="D224" s="22">
        <v>42226</v>
      </c>
      <c r="E224" s="49"/>
      <c r="F224" s="49"/>
      <c r="G224" s="62" t="s">
        <v>701</v>
      </c>
      <c r="H224" s="128">
        <v>33.65</v>
      </c>
      <c r="I224" s="5"/>
      <c r="J224" s="5"/>
      <c r="K224" s="49">
        <v>4</v>
      </c>
      <c r="L224" s="71" t="str">
        <f>+IF(N224="oui",H224,"")</f>
        <v/>
      </c>
      <c r="M224" s="120">
        <v>38</v>
      </c>
      <c r="N224" s="5" t="s">
        <v>105</v>
      </c>
      <c r="O224" s="62" t="s">
        <v>106</v>
      </c>
      <c r="P224" s="14" t="s">
        <v>171</v>
      </c>
      <c r="Q224" s="69">
        <f>IF(D224="","",(YEAR(D224)))</f>
        <v>2015</v>
      </c>
      <c r="R224" s="68" t="str">
        <f>IF(D224="","",(TEXT(D224,"mmmm")))</f>
        <v>août</v>
      </c>
      <c r="S224" s="94" t="e">
        <f>+IF(#REF!&gt;0.05,IF(#REF!=5,($AE$2-F224)/1000,IF(#REF!=6,($AF$2-F224)/1000,IF(#REF!="FMA",($AG$2-F224)/1000,H224))),H224)</f>
        <v>#REF!</v>
      </c>
      <c r="T224" s="68" t="str">
        <f t="shared" si="4"/>
        <v>août</v>
      </c>
      <c r="U224" s="91">
        <f>IF(H224="",0,1)</f>
        <v>1</v>
      </c>
      <c r="V224" s="92" t="e">
        <f>IF(#REF!&gt;0,1,0)</f>
        <v>#REF!</v>
      </c>
      <c r="W224" s="92" t="e">
        <f>IF(#REF!&gt;0.02,1,0)</f>
        <v>#REF!</v>
      </c>
      <c r="X224" s="92">
        <f>+IF(H224="","",(M224*H224))</f>
        <v>1278.7</v>
      </c>
      <c r="Y224" s="92" t="e">
        <f>+IF(G224="La Mounine",(VLOOKUP(Base!J224,#REF!,5,FALSE)),(IF(G224="Brignoles",VLOOKUP(J224,#REF!,3,FALSE),(IF(G224="FOS",VLOOKUP(J224,#REF!,4,FALSE))))))</f>
        <v>#REF!</v>
      </c>
      <c r="Z224" s="92" t="e">
        <f>+(IF(H224="","",(Y224*H224)))</f>
        <v>#REF!</v>
      </c>
      <c r="AA224" s="94" t="e">
        <f>IF(Y224="","",IF(A224="RW",VLOOKUP(Y224,#REF!,3,FALSE),VLOOKUP(Y224,#REF!,2,FALSE)))</f>
        <v>#REF!</v>
      </c>
      <c r="AB224" s="92" t="e">
        <f>+IF(A224="","",(IF(A224="RW",(IF(H224&gt;32,32*AA224,(IF(H224&lt;29,29*AA224,H224*AA224)))),(IF(H224&gt;30,30*AA224,(IF(H224&lt;24,24*AA224,H224*AA224)))))))</f>
        <v>#REF!</v>
      </c>
      <c r="AC224" s="92" t="e">
        <f>(IF(A224="","0",(IF(A224="RW",VLOOKUP(#REF!,#REF!,2,FALSE),VLOOKUP(Base!#REF!,#REF!,3,FALSE)))))*S224</f>
        <v>#REF!</v>
      </c>
    </row>
    <row r="225" spans="1:32" x14ac:dyDescent="0.25">
      <c r="A225" s="131" t="s">
        <v>830</v>
      </c>
      <c r="B225" s="131" t="s">
        <v>846</v>
      </c>
      <c r="C225" s="5" t="s">
        <v>46</v>
      </c>
      <c r="D225" s="22">
        <v>42226</v>
      </c>
      <c r="E225" s="49"/>
      <c r="F225" s="49"/>
      <c r="G225" s="62" t="s">
        <v>701</v>
      </c>
      <c r="H225" s="128">
        <v>28.2</v>
      </c>
      <c r="I225" s="5"/>
      <c r="J225" s="5"/>
      <c r="K225" s="49">
        <v>4</v>
      </c>
      <c r="L225" s="71" t="str">
        <f>+IF(N225="oui",H225,"")</f>
        <v/>
      </c>
      <c r="M225" s="120">
        <v>34.700000000000003</v>
      </c>
      <c r="N225" s="5" t="s">
        <v>105</v>
      </c>
      <c r="O225" s="62" t="s">
        <v>105</v>
      </c>
      <c r="P225" s="14" t="s">
        <v>175</v>
      </c>
      <c r="Q225" s="69">
        <f>IF(D225="","",(YEAR(D225)))</f>
        <v>2015</v>
      </c>
      <c r="R225" s="68" t="str">
        <f>IF(D225="","",(TEXT(D225,"mmmm")))</f>
        <v>août</v>
      </c>
      <c r="S225" s="94" t="e">
        <f>+IF(#REF!&gt;0.05,IF(#REF!=5,($AE$2-F225)/1000,IF(#REF!=6,($AF$2-F225)/1000,IF(#REF!="FMA",($AG$2-F225)/1000,H225))),H225)</f>
        <v>#REF!</v>
      </c>
      <c r="T225" s="68" t="str">
        <f t="shared" si="4"/>
        <v>août</v>
      </c>
      <c r="U225" s="91">
        <f>IF(H225="",0,1)</f>
        <v>1</v>
      </c>
      <c r="V225" s="92" t="e">
        <f>IF(#REF!&gt;0,1,0)</f>
        <v>#REF!</v>
      </c>
      <c r="W225" s="92" t="e">
        <f>IF(#REF!&gt;0.02,1,0)</f>
        <v>#REF!</v>
      </c>
      <c r="X225" s="92">
        <f>+IF(H225="","",(M225*H225))</f>
        <v>978.54000000000008</v>
      </c>
      <c r="Y225" s="92" t="e">
        <f>+IF(G225="La Mounine",(VLOOKUP(Base!J225,#REF!,5,FALSE)),(IF(G225="Brignoles",VLOOKUP(J225,#REF!,3,FALSE),(IF(G225="FOS",VLOOKUP(J225,#REF!,4,FALSE))))))</f>
        <v>#REF!</v>
      </c>
      <c r="Z225" s="92" t="e">
        <f>+(IF(H225="","",(Y225*H225)))</f>
        <v>#REF!</v>
      </c>
      <c r="AA225" s="94" t="e">
        <f>IF(Y225="","",IF(A225="RW",VLOOKUP(Y225,#REF!,3,FALSE),VLOOKUP(Y225,#REF!,2,FALSE)))</f>
        <v>#REF!</v>
      </c>
      <c r="AB225" s="92" t="e">
        <f>+IF(A225="","",(IF(A225="RW",(IF(H225&gt;32,32*AA225,(IF(H225&lt;29,29*AA225,H225*AA225)))),(IF(H225&gt;30,30*AA225,(IF(H225&lt;24,24*AA225,H225*AA225)))))))</f>
        <v>#REF!</v>
      </c>
      <c r="AC225" s="92" t="e">
        <f>(IF(A225="","0",(IF(A225="RW",VLOOKUP(#REF!,#REF!,2,FALSE),VLOOKUP(Base!#REF!,#REF!,3,FALSE)))))*S225</f>
        <v>#REF!</v>
      </c>
    </row>
    <row r="226" spans="1:32" x14ac:dyDescent="0.25">
      <c r="A226" s="131" t="s">
        <v>830</v>
      </c>
      <c r="B226" s="131" t="s">
        <v>846</v>
      </c>
      <c r="C226" s="5" t="s">
        <v>46</v>
      </c>
      <c r="D226" s="18">
        <v>42226</v>
      </c>
      <c r="E226" s="46"/>
      <c r="F226" s="46"/>
      <c r="G226" s="62" t="s">
        <v>701</v>
      </c>
      <c r="H226" s="71">
        <v>33.65</v>
      </c>
      <c r="I226" s="3"/>
      <c r="J226" s="3"/>
      <c r="K226" s="46">
        <v>4</v>
      </c>
      <c r="L226" s="71" t="str">
        <f>+IF(N226="oui",H226,"")</f>
        <v/>
      </c>
      <c r="M226" s="120">
        <v>34.700000000000003</v>
      </c>
      <c r="N226" s="3" t="s">
        <v>105</v>
      </c>
      <c r="O226" s="62" t="s">
        <v>105</v>
      </c>
      <c r="P226" s="14" t="s">
        <v>175</v>
      </c>
      <c r="Q226" s="69">
        <f>IF(D226="","",(YEAR(D226)))</f>
        <v>2015</v>
      </c>
      <c r="R226" s="68" t="str">
        <f>IF(D226="","",(TEXT(D226,"mmmm")))</f>
        <v>août</v>
      </c>
      <c r="S226" s="94" t="e">
        <f>+IF(#REF!&gt;0.05,IF(#REF!=5,($AE$2-F226)/1000,IF(#REF!=6,($AF$2-F226)/1000,IF(#REF!="FMA",($AG$2-F226)/1000,H226))),H226)</f>
        <v>#REF!</v>
      </c>
      <c r="T226" s="68" t="str">
        <f t="shared" si="4"/>
        <v>août</v>
      </c>
      <c r="U226" s="91">
        <f>IF(H226="",0,1)</f>
        <v>1</v>
      </c>
      <c r="V226" s="92" t="e">
        <f>IF(#REF!&gt;0,1,0)</f>
        <v>#REF!</v>
      </c>
      <c r="W226" s="92" t="e">
        <f>IF(#REF!&gt;0.02,1,0)</f>
        <v>#REF!</v>
      </c>
      <c r="X226" s="92">
        <f>+IF(H226="","",(M226*H226))</f>
        <v>1167.655</v>
      </c>
      <c r="Y226" s="92" t="e">
        <f>+IF(G226="La Mounine",(VLOOKUP(Base!J226,#REF!,5,FALSE)),(IF(G226="Brignoles",VLOOKUP(J226,#REF!,3,FALSE),(IF(G226="FOS",VLOOKUP(J226,#REF!,4,FALSE))))))</f>
        <v>#REF!</v>
      </c>
      <c r="Z226" s="92" t="e">
        <f>+(IF(H226="","",(Y226*H226)))</f>
        <v>#REF!</v>
      </c>
      <c r="AA226" s="94" t="e">
        <f>IF(Y226="","",IF(A226="RW",VLOOKUP(Y226,#REF!,3,FALSE),VLOOKUP(Y226,#REF!,2,FALSE)))</f>
        <v>#REF!</v>
      </c>
      <c r="AB226" s="92" t="e">
        <f>+IF(A226="","",(IF(A226="RW",(IF(H226&gt;32,32*AA226,(IF(H226&lt;29,29*AA226,H226*AA226)))),(IF(H226&gt;30,30*AA226,(IF(H226&lt;24,24*AA226,H226*AA226)))))))</f>
        <v>#REF!</v>
      </c>
      <c r="AC226" s="92" t="e">
        <f>(IF(A226="","0",(IF(A226="RW",VLOOKUP(#REF!,#REF!,2,FALSE),VLOOKUP(Base!#REF!,#REF!,3,FALSE)))))*S226</f>
        <v>#REF!</v>
      </c>
    </row>
    <row r="227" spans="1:32" x14ac:dyDescent="0.25">
      <c r="A227" s="131" t="s">
        <v>830</v>
      </c>
      <c r="B227" s="131" t="s">
        <v>846</v>
      </c>
      <c r="C227" s="62" t="s">
        <v>12</v>
      </c>
      <c r="D227" s="22">
        <v>42226</v>
      </c>
      <c r="E227" s="49"/>
      <c r="F227" s="49"/>
      <c r="G227" s="62" t="s">
        <v>701</v>
      </c>
      <c r="H227" s="128">
        <v>32.1</v>
      </c>
      <c r="I227" s="5"/>
      <c r="J227" s="5"/>
      <c r="K227" s="45">
        <v>13</v>
      </c>
      <c r="L227" s="71" t="str">
        <f>+IF(N227="oui",H227,"")</f>
        <v/>
      </c>
      <c r="M227" s="117">
        <v>31.5</v>
      </c>
      <c r="N227" s="5" t="s">
        <v>105</v>
      </c>
      <c r="O227" s="62" t="s">
        <v>105</v>
      </c>
      <c r="P227" s="14" t="s">
        <v>169</v>
      </c>
      <c r="Q227" s="69">
        <f>IF(D227="","",(YEAR(D227)))</f>
        <v>2015</v>
      </c>
      <c r="R227" s="68" t="str">
        <f>IF(D227="","",(TEXT(D227,"mmmm")))</f>
        <v>août</v>
      </c>
      <c r="S227" s="94" t="e">
        <f>+IF(#REF!&gt;0.05,IF(#REF!=5,($AE$2-F227)/1000,IF(#REF!=6,($AF$2-F227)/1000,IF(#REF!="FMA",($AG$2-F227)/1000,H227))),H227)</f>
        <v>#REF!</v>
      </c>
      <c r="T227" s="68" t="str">
        <f t="shared" si="4"/>
        <v>août</v>
      </c>
      <c r="U227" s="91">
        <f>IF(H227="",0,1)</f>
        <v>1</v>
      </c>
      <c r="V227" s="92" t="e">
        <f>IF(#REF!&gt;0,1,0)</f>
        <v>#REF!</v>
      </c>
      <c r="W227" s="92" t="e">
        <f>IF(#REF!&gt;0.02,1,0)</f>
        <v>#REF!</v>
      </c>
      <c r="X227" s="92">
        <f>+IF(H227="","",(M227*H227))</f>
        <v>1011.1500000000001</v>
      </c>
      <c r="Y227" s="92" t="e">
        <f>+IF(G227="La Mounine",(VLOOKUP(Base!J227,#REF!,5,FALSE)),(IF(G227="Brignoles",VLOOKUP(J227,#REF!,3,FALSE),(IF(G227="FOS",VLOOKUP(J227,#REF!,4,FALSE))))))</f>
        <v>#REF!</v>
      </c>
      <c r="Z227" s="92" t="e">
        <f>+(IF(H227="","",(Y227*H227)))</f>
        <v>#REF!</v>
      </c>
      <c r="AA227" s="94" t="e">
        <f>IF(Y227="","",IF(A227="RW",VLOOKUP(Y227,#REF!,3,FALSE),VLOOKUP(Y227,#REF!,2,FALSE)))</f>
        <v>#REF!</v>
      </c>
      <c r="AB227" s="92" t="e">
        <f>+IF(A227="","",(IF(A227="RW",(IF(H227&gt;32,32*AA227,(IF(H227&lt;29,29*AA227,H227*AA227)))),(IF(H227&gt;30,30*AA227,(IF(H227&lt;24,24*AA227,H227*AA227)))))))</f>
        <v>#REF!</v>
      </c>
      <c r="AC227" s="92" t="e">
        <f>(IF(A227="","0",(IF(A227="RW",VLOOKUP(#REF!,#REF!,2,FALSE),VLOOKUP(Base!#REF!,#REF!,3,FALSE)))))*S227</f>
        <v>#REF!</v>
      </c>
    </row>
    <row r="228" spans="1:32" x14ac:dyDescent="0.25">
      <c r="A228" s="131" t="s">
        <v>830</v>
      </c>
      <c r="B228" s="131" t="s">
        <v>846</v>
      </c>
      <c r="C228" s="62" t="s">
        <v>12</v>
      </c>
      <c r="D228" s="18">
        <v>42226</v>
      </c>
      <c r="E228" s="46"/>
      <c r="F228" s="46"/>
      <c r="G228" s="62" t="s">
        <v>701</v>
      </c>
      <c r="H228" s="71">
        <v>29.45</v>
      </c>
      <c r="I228" s="3"/>
      <c r="J228" s="3"/>
      <c r="K228" s="45">
        <v>13</v>
      </c>
      <c r="L228" s="71" t="str">
        <f>+IF(N228="oui",H228,"")</f>
        <v/>
      </c>
      <c r="M228" s="117">
        <v>31.5</v>
      </c>
      <c r="N228" s="3" t="s">
        <v>105</v>
      </c>
      <c r="O228" s="62" t="s">
        <v>105</v>
      </c>
      <c r="P228" s="14" t="s">
        <v>168</v>
      </c>
      <c r="Q228" s="69">
        <f>IF(D228="","",(YEAR(D228)))</f>
        <v>2015</v>
      </c>
      <c r="R228" s="68" t="str">
        <f>IF(D228="","",(TEXT(D228,"mmmm")))</f>
        <v>août</v>
      </c>
      <c r="S228" s="94" t="e">
        <f>+IF(#REF!&gt;0.05,IF(#REF!=5,($AE$2-F228)/1000,IF(#REF!=6,($AF$2-F228)/1000,IF(#REF!="FMA",($AG$2-F228)/1000,H228))),H228)</f>
        <v>#REF!</v>
      </c>
      <c r="T228" s="68" t="str">
        <f t="shared" si="4"/>
        <v>août</v>
      </c>
      <c r="U228" s="91">
        <f>IF(H228="",0,1)</f>
        <v>1</v>
      </c>
      <c r="V228" s="92" t="e">
        <f>IF(#REF!&gt;0,1,0)</f>
        <v>#REF!</v>
      </c>
      <c r="W228" s="92" t="e">
        <f>IF(#REF!&gt;0.02,1,0)</f>
        <v>#REF!</v>
      </c>
      <c r="X228" s="92">
        <f>+IF(H228="","",(M228*H228))</f>
        <v>927.67499999999995</v>
      </c>
      <c r="Y228" s="92" t="e">
        <f>+IF(G228="La Mounine",(VLOOKUP(Base!J228,#REF!,5,FALSE)),(IF(G228="Brignoles",VLOOKUP(J228,#REF!,3,FALSE),(IF(G228="FOS",VLOOKUP(J228,#REF!,4,FALSE))))))</f>
        <v>#REF!</v>
      </c>
      <c r="Z228" s="92" t="e">
        <f>+(IF(H228="","",(Y228*H228)))</f>
        <v>#REF!</v>
      </c>
      <c r="AA228" s="94" t="e">
        <f>IF(Y228="","",IF(A228="RW",VLOOKUP(Y228,#REF!,3,FALSE),VLOOKUP(Y228,#REF!,2,FALSE)))</f>
        <v>#REF!</v>
      </c>
      <c r="AB228" s="92" t="e">
        <f>+IF(A228="","",(IF(A228="RW",(IF(H228&gt;32,32*AA228,(IF(H228&lt;29,29*AA228,H228*AA228)))),(IF(H228&gt;30,30*AA228,(IF(H228&lt;24,24*AA228,H228*AA228)))))))</f>
        <v>#REF!</v>
      </c>
      <c r="AC228" s="92" t="e">
        <f>(IF(A228="","0",(IF(A228="RW",VLOOKUP(#REF!,#REF!,2,FALSE),VLOOKUP(Base!#REF!,#REF!,3,FALSE)))))*S228</f>
        <v>#REF!</v>
      </c>
    </row>
    <row r="229" spans="1:32" x14ac:dyDescent="0.25">
      <c r="A229" s="131" t="s">
        <v>830</v>
      </c>
      <c r="B229" s="131" t="s">
        <v>846</v>
      </c>
      <c r="C229" s="62" t="s">
        <v>12</v>
      </c>
      <c r="D229" s="12">
        <v>42227</v>
      </c>
      <c r="E229" s="45"/>
      <c r="F229" s="45"/>
      <c r="G229" s="62" t="s">
        <v>701</v>
      </c>
      <c r="H229" s="71">
        <v>29.3</v>
      </c>
      <c r="I229" s="62"/>
      <c r="J229" s="62"/>
      <c r="K229" s="45">
        <v>13</v>
      </c>
      <c r="L229" s="71" t="str">
        <f>+IF(N229="oui",H229,"")</f>
        <v/>
      </c>
      <c r="M229" s="117">
        <v>36.700000000000003</v>
      </c>
      <c r="N229" s="4" t="s">
        <v>105</v>
      </c>
      <c r="O229" s="62" t="s">
        <v>105</v>
      </c>
      <c r="P229" s="14" t="s">
        <v>175</v>
      </c>
      <c r="Q229" s="69">
        <f>IF(D229="","",(YEAR(D229)))</f>
        <v>2015</v>
      </c>
      <c r="R229" s="68" t="str">
        <f>IF(D229="","",(TEXT(D229,"mmmm")))</f>
        <v>août</v>
      </c>
      <c r="S229" s="94" t="e">
        <f>+IF(#REF!&gt;0.05,IF(#REF!=5,($AE$2-F229)/1000,IF(#REF!=6,($AF$2-F229)/1000,IF(#REF!="FMA",($AG$2-F229)/1000,H229))),H229)</f>
        <v>#REF!</v>
      </c>
      <c r="T229" s="68" t="str">
        <f t="shared" si="4"/>
        <v>août</v>
      </c>
      <c r="U229" s="91">
        <f>IF(H229="",0,1)</f>
        <v>1</v>
      </c>
      <c r="V229" s="92" t="e">
        <f>IF(#REF!&gt;0,1,0)</f>
        <v>#REF!</v>
      </c>
      <c r="W229" s="92" t="e">
        <f>IF(#REF!&gt;0.02,1,0)</f>
        <v>#REF!</v>
      </c>
      <c r="X229" s="92">
        <f>+IF(H229="","",(M229*H229))</f>
        <v>1075.3100000000002</v>
      </c>
      <c r="Y229" s="92" t="e">
        <f>+IF(G229="La Mounine",(VLOOKUP(Base!J229,#REF!,5,FALSE)),(IF(G229="Brignoles",VLOOKUP(J229,#REF!,3,FALSE),(IF(G229="FOS",VLOOKUP(J229,#REF!,4,FALSE))))))</f>
        <v>#REF!</v>
      </c>
      <c r="Z229" s="92" t="e">
        <f>+(IF(H229="","",(Y229*H229)))</f>
        <v>#REF!</v>
      </c>
      <c r="AA229" s="94" t="e">
        <f>IF(Y229="","",IF(A229="RW",VLOOKUP(Y229,#REF!,3,FALSE),VLOOKUP(Y229,#REF!,2,FALSE)))</f>
        <v>#REF!</v>
      </c>
      <c r="AB229" s="92" t="e">
        <f>+IF(A229="","",(IF(A229="RW",(IF(H229&gt;32,32*AA229,(IF(H229&lt;29,29*AA229,H229*AA229)))),(IF(H229&gt;30,30*AA229,(IF(H229&lt;24,24*AA229,H229*AA229)))))))</f>
        <v>#REF!</v>
      </c>
      <c r="AC229" s="92" t="e">
        <f>(IF(A229="","0",(IF(A229="RW",VLOOKUP(#REF!,#REF!,2,FALSE),VLOOKUP(Base!#REF!,#REF!,3,FALSE)))))*S229</f>
        <v>#REF!</v>
      </c>
    </row>
    <row r="230" spans="1:32" x14ac:dyDescent="0.25">
      <c r="A230" s="131" t="s">
        <v>830</v>
      </c>
      <c r="B230" s="131" t="s">
        <v>846</v>
      </c>
      <c r="C230" s="62" t="s">
        <v>12</v>
      </c>
      <c r="D230" s="18">
        <v>42227</v>
      </c>
      <c r="E230" s="46"/>
      <c r="F230" s="46"/>
      <c r="G230" s="62" t="s">
        <v>701</v>
      </c>
      <c r="H230" s="71">
        <v>18.3</v>
      </c>
      <c r="I230" s="3"/>
      <c r="J230" s="3"/>
      <c r="K230" s="45">
        <v>13</v>
      </c>
      <c r="L230" s="71" t="str">
        <f>+IF(N230="oui",H230,"")</f>
        <v/>
      </c>
      <c r="M230" s="117">
        <v>31.5</v>
      </c>
      <c r="N230" s="3" t="s">
        <v>105</v>
      </c>
      <c r="O230" s="62" t="s">
        <v>105</v>
      </c>
      <c r="P230" s="14" t="s">
        <v>176</v>
      </c>
      <c r="Q230" s="69">
        <f>IF(D230="","",(YEAR(D230)))</f>
        <v>2015</v>
      </c>
      <c r="R230" s="68" t="str">
        <f>IF(D230="","",(TEXT(D230,"mmmm")))</f>
        <v>août</v>
      </c>
      <c r="S230" s="94" t="e">
        <f>+IF(#REF!&gt;0.05,IF(#REF!=5,($AE$2-F230)/1000,IF(#REF!=6,($AF$2-F230)/1000,IF(#REF!="FMA",($AG$2-F230)/1000,H230))),H230)</f>
        <v>#REF!</v>
      </c>
      <c r="T230" s="68" t="str">
        <f t="shared" si="4"/>
        <v>août</v>
      </c>
      <c r="U230" s="91">
        <f>IF(H230="",0,1)</f>
        <v>1</v>
      </c>
      <c r="V230" s="92" t="e">
        <f>IF(#REF!&gt;0,1,0)</f>
        <v>#REF!</v>
      </c>
      <c r="W230" s="92" t="e">
        <f>IF(#REF!&gt;0.02,1,0)</f>
        <v>#REF!</v>
      </c>
      <c r="X230" s="92">
        <f>+IF(H230="","",(M230*H230))</f>
        <v>576.45000000000005</v>
      </c>
      <c r="Y230" s="92" t="e">
        <f>+IF(G230="La Mounine",(VLOOKUP(Base!J230,#REF!,5,FALSE)),(IF(G230="Brignoles",VLOOKUP(J230,#REF!,3,FALSE),(IF(G230="FOS",VLOOKUP(J230,#REF!,4,FALSE))))))</f>
        <v>#REF!</v>
      </c>
      <c r="Z230" s="92" t="e">
        <f>+(IF(H230="","",(Y230*H230)))</f>
        <v>#REF!</v>
      </c>
      <c r="AA230" s="94" t="e">
        <f>IF(Y230="","",IF(A230="RW",VLOOKUP(Y230,#REF!,3,FALSE),VLOOKUP(Y230,#REF!,2,FALSE)))</f>
        <v>#REF!</v>
      </c>
      <c r="AB230" s="92" t="e">
        <f>+IF(A230="","",(IF(A230="RW",(IF(H230&gt;32,32*AA230,(IF(H230&lt;29,29*AA230,H230*AA230)))),(IF(H230&gt;30,30*AA230,(IF(H230&lt;24,24*AA230,H230*AA230)))))))</f>
        <v>#REF!</v>
      </c>
      <c r="AC230" s="92" t="e">
        <f>(IF(A230="","0",(IF(A230="RW",VLOOKUP(#REF!,#REF!,2,FALSE),VLOOKUP(Base!#REF!,#REF!,3,FALSE)))))*S230</f>
        <v>#REF!</v>
      </c>
    </row>
    <row r="231" spans="1:32" x14ac:dyDescent="0.25">
      <c r="A231" s="131" t="s">
        <v>830</v>
      </c>
      <c r="B231" s="131" t="s">
        <v>846</v>
      </c>
      <c r="C231" s="62" t="s">
        <v>120</v>
      </c>
      <c r="D231" s="12">
        <v>42227</v>
      </c>
      <c r="E231" s="45"/>
      <c r="F231" s="45"/>
      <c r="G231" s="62" t="s">
        <v>701</v>
      </c>
      <c r="H231" s="71">
        <v>19.2</v>
      </c>
      <c r="I231" s="62"/>
      <c r="J231" s="62"/>
      <c r="K231" s="46">
        <v>34</v>
      </c>
      <c r="L231" s="71">
        <f>+IF(N231="oui",H231,"")</f>
        <v>19.2</v>
      </c>
      <c r="M231" s="118">
        <v>26.3</v>
      </c>
      <c r="N231" s="4" t="s">
        <v>106</v>
      </c>
      <c r="O231" s="62" t="s">
        <v>105</v>
      </c>
      <c r="P231" s="14" t="s">
        <v>171</v>
      </c>
      <c r="Q231" s="69">
        <f>IF(D231="","",(YEAR(D231)))</f>
        <v>2015</v>
      </c>
      <c r="R231" s="68" t="str">
        <f>IF(D231="","",(TEXT(D231,"mmmm")))</f>
        <v>août</v>
      </c>
      <c r="S231" s="94" t="e">
        <f>+IF(#REF!&gt;0.05,IF(#REF!=5,($AE$2-F231)/1000,IF(#REF!=6,($AF$2-F231)/1000,IF(#REF!="FMA",($AG$2-F231)/1000,H231))),H231)</f>
        <v>#REF!</v>
      </c>
      <c r="T231" s="68" t="str">
        <f t="shared" si="4"/>
        <v>août</v>
      </c>
      <c r="U231" s="91">
        <f>IF(H231="",0,1)</f>
        <v>1</v>
      </c>
      <c r="V231" s="92" t="e">
        <f>IF(#REF!&gt;0,1,0)</f>
        <v>#REF!</v>
      </c>
      <c r="W231" s="92" t="e">
        <f>IF(#REF!&gt;0.02,1,0)</f>
        <v>#REF!</v>
      </c>
      <c r="X231" s="92">
        <f>+IF(H231="","",(M231*H231))</f>
        <v>504.96</v>
      </c>
      <c r="Y231" s="92" t="e">
        <f>+IF(G231="La Mounine",(VLOOKUP(Base!J231,#REF!,5,FALSE)),(IF(G231="Brignoles",VLOOKUP(J231,#REF!,3,FALSE),(IF(G231="FOS",VLOOKUP(J231,#REF!,4,FALSE))))))</f>
        <v>#REF!</v>
      </c>
      <c r="Z231" s="92" t="e">
        <f>+(IF(H231="","",(Y231*H231)))</f>
        <v>#REF!</v>
      </c>
      <c r="AA231" s="94" t="e">
        <f>IF(Y231="","",IF(A231="RW",VLOOKUP(Y231,#REF!,3,FALSE),VLOOKUP(Y231,#REF!,2,FALSE)))</f>
        <v>#REF!</v>
      </c>
      <c r="AB231" s="92" t="e">
        <f>+IF(A231="","",(IF(A231="RW",(IF(H231&gt;32,32*AA231,(IF(H231&lt;29,29*AA231,H231*AA231)))),(IF(H231&gt;30,30*AA231,(IF(H231&lt;24,24*AA231,H231*AA231)))))))</f>
        <v>#REF!</v>
      </c>
      <c r="AC231" s="92" t="e">
        <f>(IF(A231="","0",(IF(A231="RW",VLOOKUP(#REF!,#REF!,2,FALSE),VLOOKUP(Base!#REF!,#REF!,3,FALSE)))))*S231</f>
        <v>#REF!</v>
      </c>
    </row>
    <row r="232" spans="1:32" x14ac:dyDescent="0.25">
      <c r="A232" s="131" t="s">
        <v>830</v>
      </c>
      <c r="B232" s="131" t="s">
        <v>846</v>
      </c>
      <c r="C232" s="3" t="s">
        <v>46</v>
      </c>
      <c r="D232" s="18">
        <v>42227</v>
      </c>
      <c r="E232" s="46"/>
      <c r="F232" s="46"/>
      <c r="G232" s="62" t="s">
        <v>701</v>
      </c>
      <c r="H232" s="71">
        <v>32.200000000000003</v>
      </c>
      <c r="I232" s="3"/>
      <c r="J232" s="3"/>
      <c r="K232" s="46">
        <v>83</v>
      </c>
      <c r="L232" s="71">
        <f>+IF(N232="oui",H232,"")</f>
        <v>32.200000000000003</v>
      </c>
      <c r="M232" s="118">
        <v>39.299999999999997</v>
      </c>
      <c r="N232" s="3" t="s">
        <v>106</v>
      </c>
      <c r="O232" s="62" t="s">
        <v>105</v>
      </c>
      <c r="P232" s="14" t="s">
        <v>169</v>
      </c>
      <c r="Q232" s="69">
        <f>IF(D232="","",(YEAR(D232)))</f>
        <v>2015</v>
      </c>
      <c r="R232" s="68" t="str">
        <f>IF(D232="","",(TEXT(D232,"mmmm")))</f>
        <v>août</v>
      </c>
      <c r="S232" s="94" t="e">
        <f>+IF(#REF!&gt;0.05,IF(#REF!=5,($AE$2-F232)/1000,IF(#REF!=6,($AF$2-F232)/1000,IF(#REF!="FMA",($AG$2-F232)/1000,H232))),H232)</f>
        <v>#REF!</v>
      </c>
      <c r="T232" s="68" t="str">
        <f t="shared" si="4"/>
        <v>août</v>
      </c>
      <c r="U232" s="91">
        <f>IF(H232="",0,1)</f>
        <v>1</v>
      </c>
      <c r="V232" s="92" t="e">
        <f>IF(#REF!&gt;0,1,0)</f>
        <v>#REF!</v>
      </c>
      <c r="W232" s="92" t="e">
        <f>IF(#REF!&gt;0.02,1,0)</f>
        <v>#REF!</v>
      </c>
      <c r="X232" s="92">
        <f>+IF(H232="","",(M232*H232))</f>
        <v>1265.46</v>
      </c>
      <c r="Y232" s="92" t="e">
        <f>+IF(G232="La Mounine",(VLOOKUP(Base!J232,#REF!,5,FALSE)),(IF(G232="Brignoles",VLOOKUP(J232,#REF!,3,FALSE),(IF(G232="FOS",VLOOKUP(J232,#REF!,4,FALSE))))))</f>
        <v>#REF!</v>
      </c>
      <c r="Z232" s="92" t="e">
        <f>+(IF(H232="","",(Y232*H232)))</f>
        <v>#REF!</v>
      </c>
      <c r="AA232" s="94" t="e">
        <f>IF(Y232="","",IF(A232="RW",VLOOKUP(Y232,#REF!,3,FALSE),VLOOKUP(Y232,#REF!,2,FALSE)))</f>
        <v>#REF!</v>
      </c>
      <c r="AB232" s="92" t="e">
        <f>+IF(A232="","",(IF(A232="RW",(IF(H232&gt;32,32*AA232,(IF(H232&lt;29,29*AA232,H232*AA232)))),(IF(H232&gt;30,30*AA232,(IF(H232&lt;24,24*AA232,H232*AA232)))))))</f>
        <v>#REF!</v>
      </c>
      <c r="AC232" s="92" t="e">
        <f>(IF(A232="","0",(IF(A232="RW",VLOOKUP(#REF!,#REF!,2,FALSE),VLOOKUP(Base!#REF!,#REF!,3,FALSE)))))*S232</f>
        <v>#REF!</v>
      </c>
    </row>
    <row r="233" spans="1:32" x14ac:dyDescent="0.25">
      <c r="A233" s="131" t="s">
        <v>830</v>
      </c>
      <c r="B233" s="131" t="s">
        <v>846</v>
      </c>
      <c r="C233" s="3" t="s">
        <v>46</v>
      </c>
      <c r="D233" s="18">
        <v>42227</v>
      </c>
      <c r="E233" s="46"/>
      <c r="F233" s="46"/>
      <c r="G233" s="62" t="s">
        <v>701</v>
      </c>
      <c r="H233" s="71">
        <v>29.85</v>
      </c>
      <c r="I233" s="3"/>
      <c r="J233" s="3"/>
      <c r="K233" s="46">
        <v>83</v>
      </c>
      <c r="L233" s="71">
        <f>+IF(N233="oui",H233,"")</f>
        <v>29.85</v>
      </c>
      <c r="M233" s="118">
        <v>39.299999999999997</v>
      </c>
      <c r="N233" s="3" t="s">
        <v>106</v>
      </c>
      <c r="O233" s="62" t="s">
        <v>105</v>
      </c>
      <c r="P233" s="14" t="s">
        <v>169</v>
      </c>
      <c r="Q233" s="69">
        <f>IF(D233="","",(YEAR(D233)))</f>
        <v>2015</v>
      </c>
      <c r="R233" s="68" t="str">
        <f>IF(D233="","",(TEXT(D233,"mmmm")))</f>
        <v>août</v>
      </c>
      <c r="S233" s="94" t="e">
        <f>+IF(#REF!&gt;0.05,IF(#REF!=5,($AE$2-F233)/1000,IF(#REF!=6,($AF$2-F233)/1000,IF(#REF!="FMA",($AG$2-F233)/1000,H233))),H233)</f>
        <v>#REF!</v>
      </c>
      <c r="T233" s="68" t="str">
        <f t="shared" si="4"/>
        <v>août</v>
      </c>
      <c r="U233" s="91">
        <f>IF(H233="",0,1)</f>
        <v>1</v>
      </c>
      <c r="V233" s="92" t="e">
        <f>IF(#REF!&gt;0,1,0)</f>
        <v>#REF!</v>
      </c>
      <c r="W233" s="92" t="e">
        <f>IF(#REF!&gt;0.02,1,0)</f>
        <v>#REF!</v>
      </c>
      <c r="X233" s="92">
        <f>+IF(H233="","",(M233*H233))</f>
        <v>1173.105</v>
      </c>
      <c r="Y233" s="92" t="e">
        <f>+IF(G233="La Mounine",(VLOOKUP(Base!J233,#REF!,5,FALSE)),(IF(G233="Brignoles",VLOOKUP(J233,#REF!,3,FALSE),(IF(G233="FOS",VLOOKUP(J233,#REF!,4,FALSE))))))</f>
        <v>#REF!</v>
      </c>
      <c r="Z233" s="92" t="e">
        <f>+(IF(H233="","",(Y233*H233)))</f>
        <v>#REF!</v>
      </c>
      <c r="AA233" s="94" t="e">
        <f>IF(Y233="","",IF(A233="RW",VLOOKUP(Y233,#REF!,3,FALSE),VLOOKUP(Y233,#REF!,2,FALSE)))</f>
        <v>#REF!</v>
      </c>
      <c r="AB233" s="92" t="e">
        <f>+IF(A233="","",(IF(A233="RW",(IF(H233&gt;32,32*AA233,(IF(H233&lt;29,29*AA233,H233*AA233)))),(IF(H233&gt;30,30*AA233,(IF(H233&lt;24,24*AA233,H233*AA233)))))))</f>
        <v>#REF!</v>
      </c>
      <c r="AC233" s="92" t="e">
        <f>(IF(A233="","0",(IF(A233="RW",VLOOKUP(#REF!,#REF!,2,FALSE),VLOOKUP(Base!#REF!,#REF!,3,FALSE)))))*S233</f>
        <v>#REF!</v>
      </c>
      <c r="AE233" t="s">
        <v>306</v>
      </c>
      <c r="AF233" t="s">
        <v>177</v>
      </c>
    </row>
    <row r="234" spans="1:32" x14ac:dyDescent="0.25">
      <c r="A234" s="131" t="s">
        <v>830</v>
      </c>
      <c r="B234" s="131" t="s">
        <v>846</v>
      </c>
      <c r="C234" s="62" t="s">
        <v>120</v>
      </c>
      <c r="D234" s="12">
        <v>42228</v>
      </c>
      <c r="E234" s="45"/>
      <c r="F234" s="45"/>
      <c r="G234" s="62" t="s">
        <v>701</v>
      </c>
      <c r="H234" s="71">
        <v>19.7</v>
      </c>
      <c r="I234" s="62"/>
      <c r="J234" s="62"/>
      <c r="K234" s="45">
        <v>34</v>
      </c>
      <c r="L234" s="71">
        <f>+IF(N234="oui",H234,"")</f>
        <v>19.7</v>
      </c>
      <c r="M234" s="118">
        <v>26.3</v>
      </c>
      <c r="N234" s="62" t="s">
        <v>106</v>
      </c>
      <c r="O234" s="62" t="s">
        <v>105</v>
      </c>
      <c r="P234" s="14" t="s">
        <v>174</v>
      </c>
      <c r="Q234" s="69">
        <f>IF(D234="","",(YEAR(D234)))</f>
        <v>2015</v>
      </c>
      <c r="R234" s="68" t="str">
        <f>IF(D234="","",(TEXT(D234,"mmmm")))</f>
        <v>août</v>
      </c>
      <c r="S234" s="94" t="e">
        <f>+IF(#REF!&gt;0.05,IF(#REF!=5,($AE$2-F234)/1000,IF(#REF!=6,($AF$2-F234)/1000,IF(#REF!="FMA",($AG$2-F234)/1000,H234))),H234)</f>
        <v>#REF!</v>
      </c>
      <c r="T234" s="68" t="str">
        <f t="shared" si="4"/>
        <v>août</v>
      </c>
      <c r="U234" s="91">
        <f>IF(H234="",0,1)</f>
        <v>1</v>
      </c>
      <c r="V234" s="92" t="e">
        <f>IF(#REF!&gt;0,1,0)</f>
        <v>#REF!</v>
      </c>
      <c r="W234" s="92" t="e">
        <f>IF(#REF!&gt;0.02,1,0)</f>
        <v>#REF!</v>
      </c>
      <c r="X234" s="92">
        <f>+IF(H234="","",(M234*H234))</f>
        <v>518.11</v>
      </c>
      <c r="Y234" s="92" t="e">
        <f>+IF(G234="La Mounine",(VLOOKUP(Base!J234,#REF!,5,FALSE)),(IF(G234="Brignoles",VLOOKUP(J234,#REF!,3,FALSE),(IF(G234="FOS",VLOOKUP(J234,#REF!,4,FALSE))))))</f>
        <v>#REF!</v>
      </c>
      <c r="Z234" s="92" t="e">
        <f>+(IF(H234="","",(Y234*H234)))</f>
        <v>#REF!</v>
      </c>
      <c r="AA234" s="94" t="e">
        <f>IF(Y234="","",IF(A234="RW",VLOOKUP(Y234,#REF!,3,FALSE),VLOOKUP(Y234,#REF!,2,FALSE)))</f>
        <v>#REF!</v>
      </c>
      <c r="AB234" s="92" t="e">
        <f>+IF(A234="","",(IF(A234="RW",(IF(H234&gt;32,32*AA234,(IF(H234&lt;29,29*AA234,H234*AA234)))),(IF(H234&gt;30,30*AA234,(IF(H234&lt;24,24*AA234,H234*AA234)))))))</f>
        <v>#REF!</v>
      </c>
      <c r="AC234" s="92" t="e">
        <f>(IF(A234="","0",(IF(A234="RW",VLOOKUP(#REF!,#REF!,2,FALSE),VLOOKUP(Base!#REF!,#REF!,3,FALSE)))))*S234</f>
        <v>#REF!</v>
      </c>
    </row>
    <row r="235" spans="1:32" x14ac:dyDescent="0.25">
      <c r="A235" s="131" t="s">
        <v>830</v>
      </c>
      <c r="B235" s="131" t="s">
        <v>846</v>
      </c>
      <c r="C235" s="62" t="s">
        <v>46</v>
      </c>
      <c r="D235" s="12">
        <v>42228</v>
      </c>
      <c r="E235" s="45"/>
      <c r="F235" s="45"/>
      <c r="G235" s="62" t="s">
        <v>701</v>
      </c>
      <c r="H235" s="71">
        <v>30.35</v>
      </c>
      <c r="I235" s="62"/>
      <c r="J235" s="62"/>
      <c r="K235" s="45">
        <v>83</v>
      </c>
      <c r="L235" s="71">
        <f>+IF(N235="oui",H235,"")</f>
        <v>30.35</v>
      </c>
      <c r="M235" s="117">
        <v>36.5</v>
      </c>
      <c r="N235" s="62" t="s">
        <v>106</v>
      </c>
      <c r="O235" s="62" t="s">
        <v>105</v>
      </c>
      <c r="P235" s="14" t="s">
        <v>175</v>
      </c>
      <c r="Q235" s="69">
        <f>IF(D235="","",(YEAR(D235)))</f>
        <v>2015</v>
      </c>
      <c r="R235" s="68" t="str">
        <f>IF(D235="","",(TEXT(D235,"mmmm")))</f>
        <v>août</v>
      </c>
      <c r="S235" s="94" t="e">
        <f>+IF(#REF!&gt;0.05,IF(#REF!=5,($AE$2-F235)/1000,IF(#REF!=6,($AF$2-F235)/1000,IF(#REF!="FMA",($AG$2-F235)/1000,H235))),H235)</f>
        <v>#REF!</v>
      </c>
      <c r="T235" s="68" t="str">
        <f t="shared" si="4"/>
        <v>août</v>
      </c>
      <c r="U235" s="91">
        <f>IF(H235="",0,1)</f>
        <v>1</v>
      </c>
      <c r="V235" s="92" t="e">
        <f>IF(#REF!&gt;0,1,0)</f>
        <v>#REF!</v>
      </c>
      <c r="W235" s="92" t="e">
        <f>IF(#REF!&gt;0.02,1,0)</f>
        <v>#REF!</v>
      </c>
      <c r="X235" s="92">
        <f>+IF(H235="","",(M235*H235))</f>
        <v>1107.7750000000001</v>
      </c>
      <c r="Y235" s="92" t="e">
        <f>+IF(G235="La Mounine",(VLOOKUP(Base!J235,#REF!,5,FALSE)),(IF(G235="Brignoles",VLOOKUP(J235,#REF!,3,FALSE),(IF(G235="FOS",VLOOKUP(J235,#REF!,4,FALSE))))))</f>
        <v>#REF!</v>
      </c>
      <c r="Z235" s="92" t="e">
        <f>+(IF(H235="","",(Y235*H235)))</f>
        <v>#REF!</v>
      </c>
      <c r="AA235" s="94" t="e">
        <f>IF(Y235="","",IF(A235="RW",VLOOKUP(Y235,#REF!,3,FALSE),VLOOKUP(Y235,#REF!,2,FALSE)))</f>
        <v>#REF!</v>
      </c>
      <c r="AB235" s="92" t="e">
        <f>+IF(A235="","",(IF(A235="RW",(IF(H235&gt;32,32*AA235,(IF(H235&lt;29,29*AA235,H235*AA235)))),(IF(H235&gt;30,30*AA235,(IF(H235&lt;24,24*AA235,H235*AA235)))))))</f>
        <v>#REF!</v>
      </c>
      <c r="AC235" s="92" t="e">
        <f>(IF(A235="","0",(IF(A235="RW",VLOOKUP(#REF!,#REF!,2,FALSE),VLOOKUP(Base!#REF!,#REF!,3,FALSE)))))*S235</f>
        <v>#REF!</v>
      </c>
    </row>
    <row r="236" spans="1:32" x14ac:dyDescent="0.25">
      <c r="A236" s="131" t="s">
        <v>830</v>
      </c>
      <c r="B236" s="131" t="s">
        <v>846</v>
      </c>
      <c r="C236" s="62" t="s">
        <v>46</v>
      </c>
      <c r="D236" s="12">
        <v>42228</v>
      </c>
      <c r="E236" s="45"/>
      <c r="F236" s="45"/>
      <c r="G236" s="62" t="s">
        <v>701</v>
      </c>
      <c r="H236" s="71">
        <v>36.75</v>
      </c>
      <c r="I236" s="62"/>
      <c r="J236" s="62"/>
      <c r="K236" s="46">
        <v>83</v>
      </c>
      <c r="L236" s="71" t="str">
        <f>+IF(N236="oui",H236,"")</f>
        <v/>
      </c>
      <c r="M236" s="118">
        <v>40.299999999999997</v>
      </c>
      <c r="N236" s="4" t="s">
        <v>105</v>
      </c>
      <c r="O236" s="62" t="s">
        <v>105</v>
      </c>
      <c r="P236" s="14" t="s">
        <v>167</v>
      </c>
      <c r="Q236" s="69">
        <f>IF(D236="","",(YEAR(D236)))</f>
        <v>2015</v>
      </c>
      <c r="R236" s="68" t="str">
        <f>IF(D236="","",(TEXT(D236,"mmmm")))</f>
        <v>août</v>
      </c>
      <c r="S236" s="94" t="e">
        <f>+IF(#REF!&gt;0.05,IF(#REF!=5,($AE$2-F236)/1000,IF(#REF!=6,($AF$2-F236)/1000,IF(#REF!="FMA",($AG$2-F236)/1000,H236))),H236)</f>
        <v>#REF!</v>
      </c>
      <c r="T236" s="68" t="str">
        <f t="shared" si="4"/>
        <v>août</v>
      </c>
      <c r="U236" s="91">
        <f>IF(H236="",0,1)</f>
        <v>1</v>
      </c>
      <c r="V236" s="92" t="e">
        <f>IF(#REF!&gt;0,1,0)</f>
        <v>#REF!</v>
      </c>
      <c r="W236" s="92" t="e">
        <f>IF(#REF!&gt;0.02,1,0)</f>
        <v>#REF!</v>
      </c>
      <c r="X236" s="92">
        <f>+IF(H236="","",(M236*H236))</f>
        <v>1481.0249999999999</v>
      </c>
      <c r="Y236" s="92" t="e">
        <f>+IF(G236="La Mounine",(VLOOKUP(Base!J236,#REF!,5,FALSE)),(IF(G236="Brignoles",VLOOKUP(J236,#REF!,3,FALSE),(IF(G236="FOS",VLOOKUP(J236,#REF!,4,FALSE))))))</f>
        <v>#REF!</v>
      </c>
      <c r="Z236" s="92" t="e">
        <f>+(IF(H236="","",(Y236*H236)))</f>
        <v>#REF!</v>
      </c>
      <c r="AA236" s="94" t="e">
        <f>IF(Y236="","",IF(A236="RW",VLOOKUP(Y236,#REF!,3,FALSE),VLOOKUP(Y236,#REF!,2,FALSE)))</f>
        <v>#REF!</v>
      </c>
      <c r="AB236" s="92" t="e">
        <f>+IF(A236="","",(IF(A236="RW",(IF(H236&gt;32,32*AA236,(IF(H236&lt;29,29*AA236,H236*AA236)))),(IF(H236&gt;30,30*AA236,(IF(H236&lt;24,24*AA236,H236*AA236)))))))</f>
        <v>#REF!</v>
      </c>
      <c r="AC236" s="92" t="e">
        <f>(IF(A236="","0",(IF(A236="RW",VLOOKUP(#REF!,#REF!,2,FALSE),VLOOKUP(Base!#REF!,#REF!,3,FALSE)))))*S236</f>
        <v>#REF!</v>
      </c>
    </row>
    <row r="237" spans="1:32" x14ac:dyDescent="0.25">
      <c r="A237" s="131" t="s">
        <v>830</v>
      </c>
      <c r="B237" s="131" t="s">
        <v>846</v>
      </c>
      <c r="C237" s="62" t="s">
        <v>46</v>
      </c>
      <c r="D237" s="12">
        <v>42228</v>
      </c>
      <c r="E237" s="45"/>
      <c r="F237" s="45"/>
      <c r="G237" s="62" t="s">
        <v>701</v>
      </c>
      <c r="H237" s="71">
        <v>35.700000000000003</v>
      </c>
      <c r="I237" s="62"/>
      <c r="J237" s="62"/>
      <c r="K237" s="46">
        <v>83</v>
      </c>
      <c r="L237" s="71" t="str">
        <f>+IF(N237="oui",H237,"")</f>
        <v/>
      </c>
      <c r="M237" s="118">
        <v>40.299999999999997</v>
      </c>
      <c r="N237" s="4" t="s">
        <v>105</v>
      </c>
      <c r="O237" s="62" t="s">
        <v>105</v>
      </c>
      <c r="P237" s="14" t="s">
        <v>167</v>
      </c>
      <c r="Q237" s="69">
        <f>IF(D237="","",(YEAR(D237)))</f>
        <v>2015</v>
      </c>
      <c r="R237" s="68" t="str">
        <f>IF(D237="","",(TEXT(D237,"mmmm")))</f>
        <v>août</v>
      </c>
      <c r="S237" s="94" t="e">
        <f>+IF(#REF!&gt;0.05,IF(#REF!=5,($AE$2-F237)/1000,IF(#REF!=6,($AF$2-F237)/1000,IF(#REF!="FMA",($AG$2-F237)/1000,H237))),H237)</f>
        <v>#REF!</v>
      </c>
      <c r="T237" s="68" t="str">
        <f t="shared" si="4"/>
        <v>août</v>
      </c>
      <c r="U237" s="91">
        <f>IF(H237="",0,1)</f>
        <v>1</v>
      </c>
      <c r="V237" s="92" t="e">
        <f>IF(#REF!&gt;0,1,0)</f>
        <v>#REF!</v>
      </c>
      <c r="W237" s="92" t="e">
        <f>IF(#REF!&gt;0.02,1,0)</f>
        <v>#REF!</v>
      </c>
      <c r="X237" s="92">
        <f>+IF(H237="","",(M237*H237))</f>
        <v>1438.71</v>
      </c>
      <c r="Y237" s="92" t="e">
        <f>+IF(G237="La Mounine",(VLOOKUP(Base!J237,#REF!,5,FALSE)),(IF(G237="Brignoles",VLOOKUP(J237,#REF!,3,FALSE),(IF(G237="FOS",VLOOKUP(J237,#REF!,4,FALSE))))))</f>
        <v>#REF!</v>
      </c>
      <c r="Z237" s="92" t="e">
        <f>+(IF(H237="","",(Y237*H237)))</f>
        <v>#REF!</v>
      </c>
      <c r="AA237" s="94" t="e">
        <f>IF(Y237="","",IF(A237="RW",VLOOKUP(Y237,#REF!,3,FALSE),VLOOKUP(Y237,#REF!,2,FALSE)))</f>
        <v>#REF!</v>
      </c>
      <c r="AB237" s="92" t="e">
        <f>+IF(A237="","",(IF(A237="RW",(IF(H237&gt;32,32*AA237,(IF(H237&lt;29,29*AA237,H237*AA237)))),(IF(H237&gt;30,30*AA237,(IF(H237&lt;24,24*AA237,H237*AA237)))))))</f>
        <v>#REF!</v>
      </c>
      <c r="AC237" s="92" t="e">
        <f>(IF(A237="","0",(IF(A237="RW",VLOOKUP(#REF!,#REF!,2,FALSE),VLOOKUP(Base!#REF!,#REF!,3,FALSE)))))*S237</f>
        <v>#REF!</v>
      </c>
    </row>
    <row r="238" spans="1:32" x14ac:dyDescent="0.25">
      <c r="A238" s="131" t="s">
        <v>830</v>
      </c>
      <c r="B238" s="131" t="s">
        <v>846</v>
      </c>
      <c r="C238" s="62" t="s">
        <v>46</v>
      </c>
      <c r="D238" s="12">
        <v>42229</v>
      </c>
      <c r="E238" s="45"/>
      <c r="F238" s="45"/>
      <c r="G238" s="62" t="s">
        <v>701</v>
      </c>
      <c r="H238" s="71">
        <v>33</v>
      </c>
      <c r="I238" s="62"/>
      <c r="J238" s="62"/>
      <c r="K238" s="45">
        <v>4</v>
      </c>
      <c r="L238" s="71" t="str">
        <f>+IF(N238="oui",H238,"")</f>
        <v/>
      </c>
      <c r="M238" s="120">
        <v>38</v>
      </c>
      <c r="N238" s="62" t="s">
        <v>105</v>
      </c>
      <c r="O238" s="62" t="s">
        <v>106</v>
      </c>
      <c r="P238" s="14" t="s">
        <v>171</v>
      </c>
      <c r="Q238" s="69">
        <f>IF(D238="","",(YEAR(D238)))</f>
        <v>2015</v>
      </c>
      <c r="R238" s="68" t="str">
        <f>IF(D238="","",(TEXT(D238,"mmmm")))</f>
        <v>août</v>
      </c>
      <c r="S238" s="94" t="e">
        <f>+IF(#REF!&gt;0.05,IF(#REF!=5,($AE$2-F238)/1000,IF(#REF!=6,($AF$2-F238)/1000,IF(#REF!="FMA",($AG$2-F238)/1000,H238))),H238)</f>
        <v>#REF!</v>
      </c>
      <c r="T238" s="68" t="str">
        <f t="shared" si="4"/>
        <v>août</v>
      </c>
      <c r="U238" s="91">
        <f>IF(H238="",0,1)</f>
        <v>1</v>
      </c>
      <c r="V238" s="92" t="e">
        <f>IF(#REF!&gt;0,1,0)</f>
        <v>#REF!</v>
      </c>
      <c r="W238" s="92" t="e">
        <f>IF(#REF!&gt;0.02,1,0)</f>
        <v>#REF!</v>
      </c>
      <c r="X238" s="92">
        <f>+IF(H238="","",(M238*H238))</f>
        <v>1254</v>
      </c>
      <c r="Y238" s="92" t="e">
        <f>+IF(G238="La Mounine",(VLOOKUP(Base!J238,#REF!,5,FALSE)),(IF(G238="Brignoles",VLOOKUP(J238,#REF!,3,FALSE),(IF(G238="FOS",VLOOKUP(J238,#REF!,4,FALSE))))))</f>
        <v>#REF!</v>
      </c>
      <c r="Z238" s="92" t="e">
        <f>+(IF(H238="","",(Y238*H238)))</f>
        <v>#REF!</v>
      </c>
      <c r="AA238" s="94" t="e">
        <f>IF(Y238="","",IF(A238="RW",VLOOKUP(Y238,#REF!,3,FALSE),VLOOKUP(Y238,#REF!,2,FALSE)))</f>
        <v>#REF!</v>
      </c>
      <c r="AB238" s="92" t="e">
        <f>+IF(A238="","",(IF(A238="RW",(IF(H238&gt;32,32*AA238,(IF(H238&lt;29,29*AA238,H238*AA238)))),(IF(H238&gt;30,30*AA238,(IF(H238&lt;24,24*AA238,H238*AA238)))))))</f>
        <v>#REF!</v>
      </c>
      <c r="AC238" s="92" t="e">
        <f>(IF(A238="","0",(IF(A238="RW",VLOOKUP(#REF!,#REF!,2,FALSE),VLOOKUP(Base!#REF!,#REF!,3,FALSE)))))*S238</f>
        <v>#REF!</v>
      </c>
    </row>
    <row r="239" spans="1:32" x14ac:dyDescent="0.25">
      <c r="A239" s="131" t="s">
        <v>830</v>
      </c>
      <c r="B239" s="131" t="s">
        <v>846</v>
      </c>
      <c r="C239" s="62" t="s">
        <v>12</v>
      </c>
      <c r="D239" s="12">
        <v>42229</v>
      </c>
      <c r="E239" s="45"/>
      <c r="F239" s="45"/>
      <c r="G239" s="62" t="s">
        <v>701</v>
      </c>
      <c r="H239" s="71">
        <v>28.5</v>
      </c>
      <c r="I239" s="62"/>
      <c r="J239" s="62"/>
      <c r="K239" s="45">
        <v>13</v>
      </c>
      <c r="L239" s="71" t="str">
        <f>+IF(N239="oui",H239,"")</f>
        <v/>
      </c>
      <c r="M239" s="117">
        <v>36.700000000000003</v>
      </c>
      <c r="N239" s="62" t="s">
        <v>105</v>
      </c>
      <c r="O239" s="62" t="s">
        <v>105</v>
      </c>
      <c r="P239" s="14" t="s">
        <v>171</v>
      </c>
      <c r="Q239" s="69">
        <f>IF(D239="","",(YEAR(D239)))</f>
        <v>2015</v>
      </c>
      <c r="R239" s="68" t="str">
        <f>IF(D239="","",(TEXT(D239,"mmmm")))</f>
        <v>août</v>
      </c>
      <c r="S239" s="94" t="e">
        <f>+IF(#REF!&gt;0.05,IF(#REF!=5,($AE$2-F239)/1000,IF(#REF!=6,($AF$2-F239)/1000,IF(#REF!="FMA",($AG$2-F239)/1000,H239))),H239)</f>
        <v>#REF!</v>
      </c>
      <c r="T239" s="68" t="str">
        <f t="shared" si="4"/>
        <v>août</v>
      </c>
      <c r="U239" s="91">
        <f>IF(H239="",0,1)</f>
        <v>1</v>
      </c>
      <c r="V239" s="92" t="e">
        <f>IF(#REF!&gt;0,1,0)</f>
        <v>#REF!</v>
      </c>
      <c r="W239" s="92" t="e">
        <f>IF(#REF!&gt;0.02,1,0)</f>
        <v>#REF!</v>
      </c>
      <c r="X239" s="92">
        <f>+IF(H239="","",(M239*H239))</f>
        <v>1045.95</v>
      </c>
      <c r="Y239" s="92" t="e">
        <f>+IF(G239="La Mounine",(VLOOKUP(Base!J239,#REF!,5,FALSE)),(IF(G239="Brignoles",VLOOKUP(J239,#REF!,3,FALSE),(IF(G239="FOS",VLOOKUP(J239,#REF!,4,FALSE))))))</f>
        <v>#REF!</v>
      </c>
      <c r="Z239" s="92" t="e">
        <f>+(IF(H239="","",(Y239*H239)))</f>
        <v>#REF!</v>
      </c>
      <c r="AA239" s="94" t="e">
        <f>IF(Y239="","",IF(A239="RW",VLOOKUP(Y239,#REF!,3,FALSE),VLOOKUP(Y239,#REF!,2,FALSE)))</f>
        <v>#REF!</v>
      </c>
      <c r="AB239" s="92" t="e">
        <f>+IF(A239="","",(IF(A239="RW",(IF(H239&gt;32,32*AA239,(IF(H239&lt;29,29*AA239,H239*AA239)))),(IF(H239&gt;30,30*AA239,(IF(H239&lt;24,24*AA239,H239*AA239)))))))</f>
        <v>#REF!</v>
      </c>
      <c r="AC239" s="92" t="e">
        <f>(IF(A239="","0",(IF(A239="RW",VLOOKUP(#REF!,#REF!,2,FALSE),VLOOKUP(Base!#REF!,#REF!,3,FALSE)))))*S239</f>
        <v>#REF!</v>
      </c>
    </row>
    <row r="240" spans="1:32" x14ac:dyDescent="0.25">
      <c r="A240" s="131" t="s">
        <v>830</v>
      </c>
      <c r="B240" s="131" t="s">
        <v>846</v>
      </c>
      <c r="C240" s="62" t="s">
        <v>12</v>
      </c>
      <c r="D240" s="12">
        <v>42229</v>
      </c>
      <c r="E240" s="45"/>
      <c r="F240" s="45"/>
      <c r="G240" s="62" t="s">
        <v>701</v>
      </c>
      <c r="H240" s="71">
        <v>31.75</v>
      </c>
      <c r="I240" s="62"/>
      <c r="J240" s="62"/>
      <c r="K240" s="45">
        <v>83</v>
      </c>
      <c r="L240" s="71">
        <f>+IF(N240="oui",H240,"")</f>
        <v>31.75</v>
      </c>
      <c r="M240" s="118">
        <v>39.299999999999997</v>
      </c>
      <c r="N240" s="62" t="s">
        <v>106</v>
      </c>
      <c r="O240" s="62" t="s">
        <v>105</v>
      </c>
      <c r="P240" s="14" t="s">
        <v>167</v>
      </c>
      <c r="Q240" s="69">
        <f>IF(D240="","",(YEAR(D240)))</f>
        <v>2015</v>
      </c>
      <c r="R240" s="68" t="str">
        <f>IF(D240="","",(TEXT(D240,"mmmm")))</f>
        <v>août</v>
      </c>
      <c r="S240" s="94" t="e">
        <f>+IF(#REF!&gt;0.05,IF(#REF!=5,($AE$2-F240)/1000,IF(#REF!=6,($AF$2-F240)/1000,IF(#REF!="FMA",($AG$2-F240)/1000,H240))),H240)</f>
        <v>#REF!</v>
      </c>
      <c r="T240" s="68" t="str">
        <f t="shared" si="4"/>
        <v>août</v>
      </c>
      <c r="U240" s="91">
        <f>IF(H240="",0,1)</f>
        <v>1</v>
      </c>
      <c r="V240" s="92" t="e">
        <f>IF(#REF!&gt;0,1,0)</f>
        <v>#REF!</v>
      </c>
      <c r="W240" s="92" t="e">
        <f>IF(#REF!&gt;0.02,1,0)</f>
        <v>#REF!</v>
      </c>
      <c r="X240" s="92">
        <f>+IF(H240="","",(M240*H240))</f>
        <v>1247.7749999999999</v>
      </c>
      <c r="Y240" s="92" t="e">
        <f>+IF(G240="La Mounine",(VLOOKUP(Base!J240,#REF!,5,FALSE)),(IF(G240="Brignoles",VLOOKUP(J240,#REF!,3,FALSE),(IF(G240="FOS",VLOOKUP(J240,#REF!,4,FALSE))))))</f>
        <v>#REF!</v>
      </c>
      <c r="Z240" s="92" t="e">
        <f>+(IF(H240="","",(Y240*H240)))</f>
        <v>#REF!</v>
      </c>
      <c r="AA240" s="94" t="e">
        <f>IF(Y240="","",IF(A240="RW",VLOOKUP(Y240,#REF!,3,FALSE),VLOOKUP(Y240,#REF!,2,FALSE)))</f>
        <v>#REF!</v>
      </c>
      <c r="AB240" s="92" t="e">
        <f>+IF(A240="","",(IF(A240="RW",(IF(H240&gt;32,32*AA240,(IF(H240&lt;29,29*AA240,H240*AA240)))),(IF(H240&gt;30,30*AA240,(IF(H240&lt;24,24*AA240,H240*AA240)))))))</f>
        <v>#REF!</v>
      </c>
      <c r="AC240" s="92" t="e">
        <f>(IF(A240="","0",(IF(A240="RW",VLOOKUP(#REF!,#REF!,2,FALSE),VLOOKUP(Base!#REF!,#REF!,3,FALSE)))))*S240</f>
        <v>#REF!</v>
      </c>
    </row>
    <row r="241" spans="1:29" x14ac:dyDescent="0.25">
      <c r="A241" s="131" t="s">
        <v>830</v>
      </c>
      <c r="B241" s="131" t="s">
        <v>846</v>
      </c>
      <c r="C241" s="62" t="s">
        <v>46</v>
      </c>
      <c r="D241" s="12">
        <v>42229</v>
      </c>
      <c r="E241" s="45"/>
      <c r="F241" s="45"/>
      <c r="G241" s="62" t="s">
        <v>701</v>
      </c>
      <c r="H241" s="71">
        <v>32</v>
      </c>
      <c r="I241" s="62"/>
      <c r="J241" s="62"/>
      <c r="K241" s="45">
        <v>83</v>
      </c>
      <c r="L241" s="71">
        <f>+IF(N241="oui",H241,"")</f>
        <v>32</v>
      </c>
      <c r="M241" s="118">
        <v>39.299999999999997</v>
      </c>
      <c r="N241" s="62" t="s">
        <v>106</v>
      </c>
      <c r="O241" s="62" t="s">
        <v>105</v>
      </c>
      <c r="P241" s="14" t="s">
        <v>169</v>
      </c>
      <c r="Q241" s="69">
        <f>IF(D241="","",(YEAR(D241)))</f>
        <v>2015</v>
      </c>
      <c r="R241" s="68" t="str">
        <f>IF(D241="","",(TEXT(D241,"mmmm")))</f>
        <v>août</v>
      </c>
      <c r="S241" s="94" t="e">
        <f>+IF(#REF!&gt;0.05,IF(#REF!=5,($AE$2-F241)/1000,IF(#REF!=6,($AF$2-F241)/1000,IF(#REF!="FMA",($AG$2-F241)/1000,H241))),H241)</f>
        <v>#REF!</v>
      </c>
      <c r="T241" s="68" t="str">
        <f t="shared" si="4"/>
        <v>août</v>
      </c>
      <c r="U241" s="91">
        <f>IF(H241="",0,1)</f>
        <v>1</v>
      </c>
      <c r="V241" s="92" t="e">
        <f>IF(#REF!&gt;0,1,0)</f>
        <v>#REF!</v>
      </c>
      <c r="W241" s="92" t="e">
        <f>IF(#REF!&gt;0.02,1,0)</f>
        <v>#REF!</v>
      </c>
      <c r="X241" s="92">
        <f>+IF(H241="","",(M241*H241))</f>
        <v>1257.5999999999999</v>
      </c>
      <c r="Y241" s="92" t="e">
        <f>+IF(G241="La Mounine",(VLOOKUP(Base!J241,#REF!,5,FALSE)),(IF(G241="Brignoles",VLOOKUP(J241,#REF!,3,FALSE),(IF(G241="FOS",VLOOKUP(J241,#REF!,4,FALSE))))))</f>
        <v>#REF!</v>
      </c>
      <c r="Z241" s="92" t="e">
        <f>+(IF(H241="","",(Y241*H241)))</f>
        <v>#REF!</v>
      </c>
      <c r="AA241" s="94" t="e">
        <f>IF(Y241="","",IF(A241="RW",VLOOKUP(Y241,#REF!,3,FALSE),VLOOKUP(Y241,#REF!,2,FALSE)))</f>
        <v>#REF!</v>
      </c>
      <c r="AB241" s="92" t="e">
        <f>+IF(A241="","",(IF(A241="RW",(IF(H241&gt;32,32*AA241,(IF(H241&lt;29,29*AA241,H241*AA241)))),(IF(H241&gt;30,30*AA241,(IF(H241&lt;24,24*AA241,H241*AA241)))))))</f>
        <v>#REF!</v>
      </c>
      <c r="AC241" s="92" t="e">
        <f>(IF(A241="","0",(IF(A241="RW",VLOOKUP(#REF!,#REF!,2,FALSE),VLOOKUP(Base!#REF!,#REF!,3,FALSE)))))*S241</f>
        <v>#REF!</v>
      </c>
    </row>
    <row r="242" spans="1:29" x14ac:dyDescent="0.25">
      <c r="A242" s="131" t="s">
        <v>830</v>
      </c>
      <c r="B242" s="131" t="s">
        <v>846</v>
      </c>
      <c r="C242" s="62" t="s">
        <v>46</v>
      </c>
      <c r="D242" s="12">
        <v>42229</v>
      </c>
      <c r="E242" s="45"/>
      <c r="F242" s="45"/>
      <c r="G242" s="62" t="s">
        <v>701</v>
      </c>
      <c r="H242" s="71">
        <v>30.15</v>
      </c>
      <c r="I242" s="62"/>
      <c r="J242" s="62"/>
      <c r="K242" s="45">
        <v>83</v>
      </c>
      <c r="L242" s="71">
        <f>+IF(N242="oui",H242,"")</f>
        <v>30.15</v>
      </c>
      <c r="M242" s="118">
        <v>39.299999999999997</v>
      </c>
      <c r="N242" s="62" t="s">
        <v>106</v>
      </c>
      <c r="O242" s="62" t="s">
        <v>105</v>
      </c>
      <c r="P242" s="14" t="s">
        <v>175</v>
      </c>
      <c r="Q242" s="69">
        <f>IF(D242="","",(YEAR(D242)))</f>
        <v>2015</v>
      </c>
      <c r="R242" s="68" t="str">
        <f>IF(D242="","",(TEXT(D242,"mmmm")))</f>
        <v>août</v>
      </c>
      <c r="S242" s="94" t="e">
        <f>+IF(#REF!&gt;0.05,IF(#REF!=5,($AE$2-F242)/1000,IF(#REF!=6,($AF$2-F242)/1000,IF(#REF!="FMA",($AG$2-F242)/1000,H242))),H242)</f>
        <v>#REF!</v>
      </c>
      <c r="T242" s="68" t="str">
        <f t="shared" si="4"/>
        <v>août</v>
      </c>
      <c r="U242" s="91">
        <f>IF(H242="",0,1)</f>
        <v>1</v>
      </c>
      <c r="V242" s="92" t="e">
        <f>IF(#REF!&gt;0,1,0)</f>
        <v>#REF!</v>
      </c>
      <c r="W242" s="92" t="e">
        <f>IF(#REF!&gt;0.02,1,0)</f>
        <v>#REF!</v>
      </c>
      <c r="X242" s="92">
        <f>+IF(H242="","",(M242*H242))</f>
        <v>1184.8949999999998</v>
      </c>
      <c r="Y242" s="92" t="e">
        <f>+IF(G242="La Mounine",(VLOOKUP(Base!J242,#REF!,5,FALSE)),(IF(G242="Brignoles",VLOOKUP(J242,#REF!,3,FALSE),(IF(G242="FOS",VLOOKUP(J242,#REF!,4,FALSE))))))</f>
        <v>#REF!</v>
      </c>
      <c r="Z242" s="92" t="e">
        <f>+(IF(H242="","",(Y242*H242)))</f>
        <v>#REF!</v>
      </c>
      <c r="AA242" s="94" t="e">
        <f>IF(Y242="","",IF(A242="RW",VLOOKUP(Y242,#REF!,3,FALSE),VLOOKUP(Y242,#REF!,2,FALSE)))</f>
        <v>#REF!</v>
      </c>
      <c r="AB242" s="92" t="e">
        <f>+IF(A242="","",(IF(A242="RW",(IF(H242&gt;32,32*AA242,(IF(H242&lt;29,29*AA242,H242*AA242)))),(IF(H242&gt;30,30*AA242,(IF(H242&lt;24,24*AA242,H242*AA242)))))))</f>
        <v>#REF!</v>
      </c>
      <c r="AC242" s="92" t="e">
        <f>(IF(A242="","0",(IF(A242="RW",VLOOKUP(#REF!,#REF!,2,FALSE),VLOOKUP(Base!#REF!,#REF!,3,FALSE)))))*S242</f>
        <v>#REF!</v>
      </c>
    </row>
    <row r="243" spans="1:29" x14ac:dyDescent="0.25">
      <c r="A243" s="131" t="s">
        <v>830</v>
      </c>
      <c r="B243" s="131" t="s">
        <v>846</v>
      </c>
      <c r="C243" s="62" t="s">
        <v>120</v>
      </c>
      <c r="D243" s="12">
        <v>42230</v>
      </c>
      <c r="E243" s="45"/>
      <c r="F243" s="45"/>
      <c r="G243" s="62" t="s">
        <v>701</v>
      </c>
      <c r="H243" s="128">
        <v>22.8</v>
      </c>
      <c r="I243" s="7"/>
      <c r="J243" s="7"/>
      <c r="K243" s="51">
        <v>12</v>
      </c>
      <c r="L243" s="71" t="str">
        <f>+IF(N243="oui",H243,"")</f>
        <v/>
      </c>
      <c r="M243" s="53">
        <v>24.2</v>
      </c>
      <c r="N243" s="7" t="s">
        <v>105</v>
      </c>
      <c r="O243" s="62" t="s">
        <v>105</v>
      </c>
      <c r="P243" s="14" t="s">
        <v>171</v>
      </c>
      <c r="Q243" s="69">
        <f>IF(D243="","",(YEAR(D243)))</f>
        <v>2015</v>
      </c>
      <c r="R243" s="68" t="str">
        <f>IF(D243="","",(TEXT(D243,"mmmm")))</f>
        <v>août</v>
      </c>
      <c r="S243" s="94" t="e">
        <f>+IF(#REF!&gt;0.05,IF(#REF!=5,($AE$2-F243)/1000,IF(#REF!=6,($AF$2-F243)/1000,IF(#REF!="FMA",($AG$2-F243)/1000,H243))),H243)</f>
        <v>#REF!</v>
      </c>
      <c r="T243" s="68" t="str">
        <f t="shared" si="4"/>
        <v>août</v>
      </c>
      <c r="U243" s="91">
        <f>IF(H243="",0,1)</f>
        <v>1</v>
      </c>
      <c r="V243" s="92" t="e">
        <f>IF(#REF!&gt;0,1,0)</f>
        <v>#REF!</v>
      </c>
      <c r="W243" s="92" t="e">
        <f>IF(#REF!&gt;0.02,1,0)</f>
        <v>#REF!</v>
      </c>
      <c r="X243" s="92">
        <f>+IF(H243="","",(M243*H243))</f>
        <v>551.76</v>
      </c>
      <c r="Y243" s="92" t="e">
        <f>+IF(G243="La Mounine",(VLOOKUP(Base!J243,#REF!,5,FALSE)),(IF(G243="Brignoles",VLOOKUP(J243,#REF!,3,FALSE),(IF(G243="FOS",VLOOKUP(J243,#REF!,4,FALSE))))))</f>
        <v>#REF!</v>
      </c>
      <c r="Z243" s="92" t="e">
        <f>+(IF(H243="","",(Y243*H243)))</f>
        <v>#REF!</v>
      </c>
      <c r="AA243" s="94" t="e">
        <f>IF(Y243="","",IF(A243="RW",VLOOKUP(Y243,#REF!,3,FALSE),VLOOKUP(Y243,#REF!,2,FALSE)))</f>
        <v>#REF!</v>
      </c>
      <c r="AB243" s="92" t="e">
        <f>+IF(A243="","",(IF(A243="RW",(IF(H243&gt;32,32*AA243,(IF(H243&lt;29,29*AA243,H243*AA243)))),(IF(H243&gt;30,30*AA243,(IF(H243&lt;24,24*AA243,H243*AA243)))))))</f>
        <v>#REF!</v>
      </c>
      <c r="AC243" s="92" t="e">
        <f>(IF(A243="","0",(IF(A243="RW",VLOOKUP(#REF!,#REF!,2,FALSE),VLOOKUP(Base!#REF!,#REF!,3,FALSE)))))*S243</f>
        <v>#REF!</v>
      </c>
    </row>
    <row r="244" spans="1:29" x14ac:dyDescent="0.25">
      <c r="A244" s="131" t="s">
        <v>830</v>
      </c>
      <c r="B244" s="131" t="s">
        <v>846</v>
      </c>
      <c r="C244" s="62" t="s">
        <v>46</v>
      </c>
      <c r="D244" s="12">
        <v>42230</v>
      </c>
      <c r="E244" s="45"/>
      <c r="F244" s="45"/>
      <c r="G244" s="62" t="s">
        <v>701</v>
      </c>
      <c r="H244" s="71">
        <v>30.9</v>
      </c>
      <c r="I244" s="62"/>
      <c r="J244" s="62"/>
      <c r="K244" s="45">
        <v>83</v>
      </c>
      <c r="L244" s="71">
        <f>+IF(N244="oui",H244,"")</f>
        <v>30.9</v>
      </c>
      <c r="M244" s="118">
        <v>39.299999999999997</v>
      </c>
      <c r="N244" s="62" t="s">
        <v>106</v>
      </c>
      <c r="O244" s="62" t="s">
        <v>105</v>
      </c>
      <c r="P244" s="14" t="s">
        <v>167</v>
      </c>
      <c r="Q244" s="69">
        <f>IF(D244="","",(YEAR(D244)))</f>
        <v>2015</v>
      </c>
      <c r="R244" s="68" t="str">
        <f>IF(D244="","",(TEXT(D244,"mmmm")))</f>
        <v>août</v>
      </c>
      <c r="S244" s="94" t="e">
        <f>+IF(#REF!&gt;0.05,IF(#REF!=5,($AE$2-F244)/1000,IF(#REF!=6,($AF$2-F244)/1000,IF(#REF!="FMA",($AG$2-F244)/1000,H244))),H244)</f>
        <v>#REF!</v>
      </c>
      <c r="T244" s="68" t="str">
        <f t="shared" si="4"/>
        <v>août</v>
      </c>
      <c r="U244" s="91">
        <f>IF(H244="",0,1)</f>
        <v>1</v>
      </c>
      <c r="V244" s="92" t="e">
        <f>IF(#REF!&gt;0,1,0)</f>
        <v>#REF!</v>
      </c>
      <c r="W244" s="92" t="e">
        <f>IF(#REF!&gt;0.02,1,0)</f>
        <v>#REF!</v>
      </c>
      <c r="X244" s="92">
        <f>+IF(H244="","",(M244*H244))</f>
        <v>1214.3699999999999</v>
      </c>
      <c r="Y244" s="92" t="e">
        <f>+IF(G244="La Mounine",(VLOOKUP(Base!J244,#REF!,5,FALSE)),(IF(G244="Brignoles",VLOOKUP(J244,#REF!,3,FALSE),(IF(G244="FOS",VLOOKUP(J244,#REF!,4,FALSE))))))</f>
        <v>#REF!</v>
      </c>
      <c r="Z244" s="92" t="e">
        <f>+(IF(H244="","",(Y244*H244)))</f>
        <v>#REF!</v>
      </c>
      <c r="AA244" s="94" t="e">
        <f>IF(Y244="","",IF(A244="RW",VLOOKUP(Y244,#REF!,3,FALSE),VLOOKUP(Y244,#REF!,2,FALSE)))</f>
        <v>#REF!</v>
      </c>
      <c r="AB244" s="92" t="e">
        <f>+IF(A244="","",(IF(A244="RW",(IF(H244&gt;32,32*AA244,(IF(H244&lt;29,29*AA244,H244*AA244)))),(IF(H244&gt;30,30*AA244,(IF(H244&lt;24,24*AA244,H244*AA244)))))))</f>
        <v>#REF!</v>
      </c>
      <c r="AC244" s="92" t="e">
        <f>(IF(A244="","0",(IF(A244="RW",VLOOKUP(#REF!,#REF!,2,FALSE),VLOOKUP(Base!#REF!,#REF!,3,FALSE)))))*S244</f>
        <v>#REF!</v>
      </c>
    </row>
    <row r="245" spans="1:29" x14ac:dyDescent="0.25">
      <c r="A245" s="131" t="s">
        <v>830</v>
      </c>
      <c r="B245" s="131" t="s">
        <v>846</v>
      </c>
      <c r="C245" s="62" t="s">
        <v>46</v>
      </c>
      <c r="D245" s="12">
        <v>42230</v>
      </c>
      <c r="E245" s="45"/>
      <c r="F245" s="45"/>
      <c r="G245" s="62" t="s">
        <v>701</v>
      </c>
      <c r="H245" s="128">
        <v>31.5</v>
      </c>
      <c r="I245" s="7"/>
      <c r="J245" s="62"/>
      <c r="K245" s="51">
        <v>83</v>
      </c>
      <c r="L245" s="71">
        <f>+IF(N245="oui",H245,"")</f>
        <v>31.5</v>
      </c>
      <c r="M245" s="118">
        <v>39.299999999999997</v>
      </c>
      <c r="N245" s="7" t="s">
        <v>106</v>
      </c>
      <c r="O245" s="62" t="s">
        <v>105</v>
      </c>
      <c r="P245" s="14" t="s">
        <v>167</v>
      </c>
      <c r="Q245" s="69">
        <f>IF(D245="","",(YEAR(D245)))</f>
        <v>2015</v>
      </c>
      <c r="R245" s="68" t="str">
        <f>IF(D245="","",(TEXT(D245,"mmmm")))</f>
        <v>août</v>
      </c>
      <c r="S245" s="94" t="e">
        <f>+IF(#REF!&gt;0.05,IF(#REF!=5,($AE$2-F245)/1000,IF(#REF!=6,($AF$2-F245)/1000,IF(#REF!="FMA",($AG$2-F245)/1000,H245))),H245)</f>
        <v>#REF!</v>
      </c>
      <c r="T245" s="68" t="str">
        <f t="shared" si="4"/>
        <v>août</v>
      </c>
      <c r="U245" s="91">
        <f>IF(H245="",0,1)</f>
        <v>1</v>
      </c>
      <c r="V245" s="92" t="e">
        <f>IF(#REF!&gt;0,1,0)</f>
        <v>#REF!</v>
      </c>
      <c r="W245" s="92" t="e">
        <f>IF(#REF!&gt;0.02,1,0)</f>
        <v>#REF!</v>
      </c>
      <c r="X245" s="92">
        <f>+IF(H245="","",(M245*H245))</f>
        <v>1237.9499999999998</v>
      </c>
      <c r="Y245" s="92" t="e">
        <f>+IF(G245="La Mounine",(VLOOKUP(Base!J245,#REF!,5,FALSE)),(IF(G245="Brignoles",VLOOKUP(J245,#REF!,3,FALSE),(IF(G245="FOS",VLOOKUP(J245,#REF!,4,FALSE))))))</f>
        <v>#REF!</v>
      </c>
      <c r="Z245" s="92" t="e">
        <f>+(IF(H245="","",(Y245*H245)))</f>
        <v>#REF!</v>
      </c>
      <c r="AA245" s="94" t="e">
        <f>IF(Y245="","",IF(A245="RW",VLOOKUP(Y245,#REF!,3,FALSE),VLOOKUP(Y245,#REF!,2,FALSE)))</f>
        <v>#REF!</v>
      </c>
      <c r="AB245" s="92" t="e">
        <f>+IF(A245="","",(IF(A245="RW",(IF(H245&gt;32,32*AA245,(IF(H245&lt;29,29*AA245,H245*AA245)))),(IF(H245&gt;30,30*AA245,(IF(H245&lt;24,24*AA245,H245*AA245)))))))</f>
        <v>#REF!</v>
      </c>
      <c r="AC245" s="92" t="e">
        <f>(IF(A245="","0",(IF(A245="RW",VLOOKUP(#REF!,#REF!,2,FALSE),VLOOKUP(Base!#REF!,#REF!,3,FALSE)))))*S245</f>
        <v>#REF!</v>
      </c>
    </row>
    <row r="246" spans="1:29" x14ac:dyDescent="0.25">
      <c r="A246" s="131" t="s">
        <v>830</v>
      </c>
      <c r="B246" s="131" t="s">
        <v>846</v>
      </c>
      <c r="C246" s="62" t="s">
        <v>46</v>
      </c>
      <c r="D246" s="12">
        <v>42233</v>
      </c>
      <c r="E246" s="45"/>
      <c r="F246" s="45"/>
      <c r="G246" s="62" t="s">
        <v>701</v>
      </c>
      <c r="H246" s="71">
        <v>30.8</v>
      </c>
      <c r="I246" s="62"/>
      <c r="J246" s="62"/>
      <c r="K246" s="46">
        <v>4</v>
      </c>
      <c r="L246" s="71" t="str">
        <f>+IF(N246="oui",H246,"")</f>
        <v/>
      </c>
      <c r="M246" s="120">
        <v>38</v>
      </c>
      <c r="N246" s="4" t="s">
        <v>105</v>
      </c>
      <c r="O246" s="62" t="s">
        <v>105</v>
      </c>
      <c r="P246" s="14" t="s">
        <v>175</v>
      </c>
      <c r="Q246" s="69">
        <f>IF(D246="","",(YEAR(D246)))</f>
        <v>2015</v>
      </c>
      <c r="R246" s="68" t="str">
        <f>IF(D246="","",(TEXT(D246,"mmmm")))</f>
        <v>août</v>
      </c>
      <c r="S246" s="94" t="e">
        <f>+IF(#REF!&gt;0.05,IF(#REF!=5,($AE$2-F246)/1000,IF(#REF!=6,($AF$2-F246)/1000,IF(#REF!="FMA",($AG$2-F246)/1000,H246))),H246)</f>
        <v>#REF!</v>
      </c>
      <c r="T246" s="68" t="str">
        <f t="shared" si="4"/>
        <v>août</v>
      </c>
      <c r="U246" s="91">
        <f>IF(H246="",0,1)</f>
        <v>1</v>
      </c>
      <c r="V246" s="92" t="e">
        <f>IF(#REF!&gt;0,1,0)</f>
        <v>#REF!</v>
      </c>
      <c r="W246" s="92" t="e">
        <f>IF(#REF!&gt;0.02,1,0)</f>
        <v>#REF!</v>
      </c>
      <c r="X246" s="92">
        <f>+IF(H246="","",(M246*H246))</f>
        <v>1170.4000000000001</v>
      </c>
      <c r="Y246" s="92" t="e">
        <f>+IF(G246="La Mounine",(VLOOKUP(Base!J246,#REF!,5,FALSE)),(IF(G246="Brignoles",VLOOKUP(J246,#REF!,3,FALSE),(IF(G246="FOS",VLOOKUP(J246,#REF!,4,FALSE))))))</f>
        <v>#REF!</v>
      </c>
      <c r="Z246" s="92" t="e">
        <f>+(IF(H246="","",(Y246*H246)))</f>
        <v>#REF!</v>
      </c>
      <c r="AA246" s="94" t="e">
        <f>IF(Y246="","",IF(A246="RW",VLOOKUP(Y246,#REF!,3,FALSE),VLOOKUP(Y246,#REF!,2,FALSE)))</f>
        <v>#REF!</v>
      </c>
      <c r="AB246" s="92" t="e">
        <f>+IF(A246="","",(IF(A246="RW",(IF(H246&gt;32,32*AA246,(IF(H246&lt;29,29*AA246,H246*AA246)))),(IF(H246&gt;30,30*AA246,(IF(H246&lt;24,24*AA246,H246*AA246)))))))</f>
        <v>#REF!</v>
      </c>
      <c r="AC246" s="92" t="e">
        <f>(IF(A246="","0",(IF(A246="RW",VLOOKUP(#REF!,#REF!,2,FALSE),VLOOKUP(Base!#REF!,#REF!,3,FALSE)))))*S246</f>
        <v>#REF!</v>
      </c>
    </row>
    <row r="247" spans="1:29" x14ac:dyDescent="0.25">
      <c r="A247" s="131" t="s">
        <v>830</v>
      </c>
      <c r="B247" s="131" t="s">
        <v>846</v>
      </c>
      <c r="C247" s="62" t="s">
        <v>46</v>
      </c>
      <c r="D247" s="12">
        <v>42233</v>
      </c>
      <c r="E247" s="45"/>
      <c r="F247" s="45"/>
      <c r="G247" s="62" t="s">
        <v>701</v>
      </c>
      <c r="H247" s="71">
        <v>27.05</v>
      </c>
      <c r="I247" s="62"/>
      <c r="J247" s="62"/>
      <c r="K247" s="46">
        <v>4</v>
      </c>
      <c r="L247" s="71" t="str">
        <f>+IF(N247="oui",H247,"")</f>
        <v/>
      </c>
      <c r="M247" s="120">
        <v>34.700000000000003</v>
      </c>
      <c r="N247" s="4" t="s">
        <v>105</v>
      </c>
      <c r="O247" s="62" t="s">
        <v>106</v>
      </c>
      <c r="P247" s="14" t="s">
        <v>175</v>
      </c>
      <c r="Q247" s="69">
        <f>IF(D247="","",(YEAR(D247)))</f>
        <v>2015</v>
      </c>
      <c r="R247" s="68" t="str">
        <f>IF(D247="","",(TEXT(D247,"mmmm")))</f>
        <v>août</v>
      </c>
      <c r="S247" s="94" t="e">
        <f>+IF(#REF!&gt;0.05,IF(#REF!=5,($AE$2-F247)/1000,IF(#REF!=6,($AF$2-F247)/1000,IF(#REF!="FMA",($AG$2-F247)/1000,H247))),H247)</f>
        <v>#REF!</v>
      </c>
      <c r="T247" s="68" t="str">
        <f t="shared" si="4"/>
        <v>août</v>
      </c>
      <c r="U247" s="91">
        <f>IF(H247="",0,1)</f>
        <v>1</v>
      </c>
      <c r="V247" s="92" t="e">
        <f>IF(#REF!&gt;0,1,0)</f>
        <v>#REF!</v>
      </c>
      <c r="W247" s="92" t="e">
        <f>IF(#REF!&gt;0.02,1,0)</f>
        <v>#REF!</v>
      </c>
      <c r="X247" s="92">
        <f>+IF(H247="","",(M247*H247))</f>
        <v>938.6350000000001</v>
      </c>
      <c r="Y247" s="92" t="e">
        <f>+IF(G247="La Mounine",(VLOOKUP(Base!J247,#REF!,5,FALSE)),(IF(G247="Brignoles",VLOOKUP(J247,#REF!,3,FALSE),(IF(G247="FOS",VLOOKUP(J247,#REF!,4,FALSE))))))</f>
        <v>#REF!</v>
      </c>
      <c r="Z247" s="92" t="e">
        <f>+(IF(H247="","",(Y247*H247)))</f>
        <v>#REF!</v>
      </c>
      <c r="AA247" s="94" t="e">
        <f>IF(Y247="","",IF(A247="RW",VLOOKUP(Y247,#REF!,3,FALSE),VLOOKUP(Y247,#REF!,2,FALSE)))</f>
        <v>#REF!</v>
      </c>
      <c r="AB247" s="92" t="e">
        <f>+IF(A247="","",(IF(A247="RW",(IF(H247&gt;32,32*AA247,(IF(H247&lt;29,29*AA247,H247*AA247)))),(IF(H247&gt;30,30*AA247,(IF(H247&lt;24,24*AA247,H247*AA247)))))))</f>
        <v>#REF!</v>
      </c>
      <c r="AC247" s="92" t="e">
        <f>(IF(A247="","0",(IF(A247="RW",VLOOKUP(#REF!,#REF!,2,FALSE),VLOOKUP(Base!#REF!,#REF!,3,FALSE)))))*S247</f>
        <v>#REF!</v>
      </c>
    </row>
    <row r="248" spans="1:29" x14ac:dyDescent="0.25">
      <c r="A248" s="131" t="s">
        <v>830</v>
      </c>
      <c r="B248" s="131" t="s">
        <v>846</v>
      </c>
      <c r="C248" s="62" t="s">
        <v>46</v>
      </c>
      <c r="D248" s="12">
        <v>42233</v>
      </c>
      <c r="E248" s="45"/>
      <c r="F248" s="45"/>
      <c r="G248" s="62" t="s">
        <v>701</v>
      </c>
      <c r="H248" s="71">
        <v>25.15</v>
      </c>
      <c r="I248" s="62"/>
      <c r="J248" s="62"/>
      <c r="K248" s="46">
        <v>4</v>
      </c>
      <c r="L248" s="71" t="str">
        <f>+IF(N248="oui",H248,"")</f>
        <v/>
      </c>
      <c r="M248" s="120">
        <v>34.700000000000003</v>
      </c>
      <c r="N248" s="4" t="s">
        <v>105</v>
      </c>
      <c r="O248" s="62" t="s">
        <v>105</v>
      </c>
      <c r="P248" s="14" t="s">
        <v>175</v>
      </c>
      <c r="Q248" s="69">
        <f>IF(D248="","",(YEAR(D248)))</f>
        <v>2015</v>
      </c>
      <c r="R248" s="68" t="str">
        <f>IF(D248="","",(TEXT(D248,"mmmm")))</f>
        <v>août</v>
      </c>
      <c r="S248" s="94" t="e">
        <f>+IF(#REF!&gt;0.05,IF(#REF!=5,($AE$2-F248)/1000,IF(#REF!=6,($AF$2-F248)/1000,IF(#REF!="FMA",($AG$2-F248)/1000,H248))),H248)</f>
        <v>#REF!</v>
      </c>
      <c r="T248" s="68" t="str">
        <f t="shared" si="4"/>
        <v>août</v>
      </c>
      <c r="U248" s="91">
        <f>IF(H248="",0,1)</f>
        <v>1</v>
      </c>
      <c r="V248" s="92" t="e">
        <f>IF(#REF!&gt;0,1,0)</f>
        <v>#REF!</v>
      </c>
      <c r="W248" s="92" t="e">
        <f>IF(#REF!&gt;0.02,1,0)</f>
        <v>#REF!</v>
      </c>
      <c r="X248" s="92">
        <f>+IF(H248="","",(M248*H248))</f>
        <v>872.70500000000004</v>
      </c>
      <c r="Y248" s="92" t="e">
        <f>+IF(G248="La Mounine",(VLOOKUP(Base!J248,#REF!,5,FALSE)),(IF(G248="Brignoles",VLOOKUP(J248,#REF!,3,FALSE),(IF(G248="FOS",VLOOKUP(J248,#REF!,4,FALSE))))))</f>
        <v>#REF!</v>
      </c>
      <c r="Z248" s="92" t="e">
        <f>+(IF(H248="","",(Y248*H248)))</f>
        <v>#REF!</v>
      </c>
      <c r="AA248" s="94" t="e">
        <f>IF(Y248="","",IF(A248="RW",VLOOKUP(Y248,#REF!,3,FALSE),VLOOKUP(Y248,#REF!,2,FALSE)))</f>
        <v>#REF!</v>
      </c>
      <c r="AB248" s="92" t="e">
        <f>+IF(A248="","",(IF(A248="RW",(IF(H248&gt;32,32*AA248,(IF(H248&lt;29,29*AA248,H248*AA248)))),(IF(H248&gt;30,30*AA248,(IF(H248&lt;24,24*AA248,H248*AA248)))))))</f>
        <v>#REF!</v>
      </c>
      <c r="AC248" s="92" t="e">
        <f>(IF(A248="","0",(IF(A248="RW",VLOOKUP(#REF!,#REF!,2,FALSE),VLOOKUP(Base!#REF!,#REF!,3,FALSE)))))*S248</f>
        <v>#REF!</v>
      </c>
    </row>
    <row r="249" spans="1:29" x14ac:dyDescent="0.25">
      <c r="A249" s="131" t="s">
        <v>830</v>
      </c>
      <c r="B249" s="131" t="s">
        <v>846</v>
      </c>
      <c r="C249" s="62" t="s">
        <v>120</v>
      </c>
      <c r="D249" s="12">
        <v>42234</v>
      </c>
      <c r="E249" s="45"/>
      <c r="F249" s="45"/>
      <c r="G249" s="62" t="s">
        <v>701</v>
      </c>
      <c r="H249" s="71">
        <v>26.45</v>
      </c>
      <c r="I249" s="62"/>
      <c r="J249" s="62"/>
      <c r="K249" s="45">
        <v>34</v>
      </c>
      <c r="L249" s="71">
        <f>+IF(N249="oui",H249,"")</f>
        <v>26.45</v>
      </c>
      <c r="M249" s="118">
        <v>26.3</v>
      </c>
      <c r="N249" s="62" t="s">
        <v>106</v>
      </c>
      <c r="O249" s="62" t="s">
        <v>105</v>
      </c>
      <c r="P249" s="14" t="s">
        <v>175</v>
      </c>
      <c r="Q249" s="69">
        <f>IF(D249="","",(YEAR(D249)))</f>
        <v>2015</v>
      </c>
      <c r="R249" s="68" t="str">
        <f>IF(D249="","",(TEXT(D249,"mmmm")))</f>
        <v>août</v>
      </c>
      <c r="S249" s="94" t="e">
        <f>+IF(#REF!&gt;0.05,IF(#REF!=5,($AE$2-F249)/1000,IF(#REF!=6,($AF$2-F249)/1000,IF(#REF!="FMA",($AG$2-F249)/1000,H249))),H249)</f>
        <v>#REF!</v>
      </c>
      <c r="T249" s="68" t="str">
        <f t="shared" si="4"/>
        <v>août</v>
      </c>
      <c r="U249" s="91">
        <f>IF(H249="",0,1)</f>
        <v>1</v>
      </c>
      <c r="V249" s="92" t="e">
        <f>IF(#REF!&gt;0,1,0)</f>
        <v>#REF!</v>
      </c>
      <c r="W249" s="92" t="e">
        <f>IF(#REF!&gt;0.02,1,0)</f>
        <v>#REF!</v>
      </c>
      <c r="X249" s="92">
        <f>+IF(H249="","",(M249*H249))</f>
        <v>695.63499999999999</v>
      </c>
      <c r="Y249" s="92" t="e">
        <f>+IF(G249="La Mounine",(VLOOKUP(Base!J249,#REF!,5,FALSE)),(IF(G249="Brignoles",VLOOKUP(J249,#REF!,3,FALSE),(IF(G249="FOS",VLOOKUP(J249,#REF!,4,FALSE))))))</f>
        <v>#REF!</v>
      </c>
      <c r="Z249" s="92" t="e">
        <f>+(IF(H249="","",(Y249*H249)))</f>
        <v>#REF!</v>
      </c>
      <c r="AA249" s="94" t="e">
        <f>IF(Y249="","",IF(A249="RW",VLOOKUP(Y249,#REF!,3,FALSE),VLOOKUP(Y249,#REF!,2,FALSE)))</f>
        <v>#REF!</v>
      </c>
      <c r="AB249" s="92" t="e">
        <f>+IF(A249="","",(IF(A249="RW",(IF(H249&gt;32,32*AA249,(IF(H249&lt;29,29*AA249,H249*AA249)))),(IF(H249&gt;30,30*AA249,(IF(H249&lt;24,24*AA249,H249*AA249)))))))</f>
        <v>#REF!</v>
      </c>
      <c r="AC249" s="92" t="e">
        <f>(IF(A249="","0",(IF(A249="RW",VLOOKUP(#REF!,#REF!,2,FALSE),VLOOKUP(Base!#REF!,#REF!,3,FALSE)))))*S249</f>
        <v>#REF!</v>
      </c>
    </row>
    <row r="250" spans="1:29" x14ac:dyDescent="0.25">
      <c r="A250" s="131" t="s">
        <v>830</v>
      </c>
      <c r="B250" s="131" t="s">
        <v>846</v>
      </c>
      <c r="C250" s="62" t="s">
        <v>46</v>
      </c>
      <c r="D250" s="12">
        <v>42234</v>
      </c>
      <c r="E250" s="45"/>
      <c r="F250" s="45"/>
      <c r="G250" s="62" t="s">
        <v>701</v>
      </c>
      <c r="H250" s="71">
        <v>31.5</v>
      </c>
      <c r="I250" s="62"/>
      <c r="J250" s="62"/>
      <c r="K250" s="45">
        <v>83</v>
      </c>
      <c r="L250" s="71">
        <f>+IF(N250="oui",H250,"")</f>
        <v>31.5</v>
      </c>
      <c r="M250" s="118">
        <v>39.299999999999997</v>
      </c>
      <c r="N250" s="62" t="s">
        <v>106</v>
      </c>
      <c r="O250" s="62" t="s">
        <v>105</v>
      </c>
      <c r="P250" s="14" t="s">
        <v>169</v>
      </c>
      <c r="Q250" s="69">
        <f>IF(D250="","",(YEAR(D250)))</f>
        <v>2015</v>
      </c>
      <c r="R250" s="68" t="str">
        <f>IF(D250="","",(TEXT(D250,"mmmm")))</f>
        <v>août</v>
      </c>
      <c r="S250" s="94" t="e">
        <f>+IF(#REF!&gt;0.05,IF(#REF!=5,($AE$2-F250)/1000,IF(#REF!=6,($AF$2-F250)/1000,IF(#REF!="FMA",($AG$2-F250)/1000,H250))),H250)</f>
        <v>#REF!</v>
      </c>
      <c r="T250" s="68" t="str">
        <f t="shared" si="4"/>
        <v>août</v>
      </c>
      <c r="U250" s="91">
        <f>IF(H250="",0,1)</f>
        <v>1</v>
      </c>
      <c r="V250" s="92" t="e">
        <f>IF(#REF!&gt;0,1,0)</f>
        <v>#REF!</v>
      </c>
      <c r="W250" s="92" t="e">
        <f>IF(#REF!&gt;0.02,1,0)</f>
        <v>#REF!</v>
      </c>
      <c r="X250" s="92">
        <f>+IF(H250="","",(M250*H250))</f>
        <v>1237.9499999999998</v>
      </c>
      <c r="Y250" s="92" t="e">
        <f>+IF(G250="La Mounine",(VLOOKUP(Base!J250,#REF!,5,FALSE)),(IF(G250="Brignoles",VLOOKUP(J250,#REF!,3,FALSE),(IF(G250="FOS",VLOOKUP(J250,#REF!,4,FALSE))))))</f>
        <v>#REF!</v>
      </c>
      <c r="Z250" s="92" t="e">
        <f>+(IF(H250="","",(Y250*H250)))</f>
        <v>#REF!</v>
      </c>
      <c r="AA250" s="94" t="e">
        <f>IF(Y250="","",IF(A250="RW",VLOOKUP(Y250,#REF!,3,FALSE),VLOOKUP(Y250,#REF!,2,FALSE)))</f>
        <v>#REF!</v>
      </c>
      <c r="AB250" s="92" t="e">
        <f>+IF(A250="","",(IF(A250="RW",(IF(H250&gt;32,32*AA250,(IF(H250&lt;29,29*AA250,H250*AA250)))),(IF(H250&gt;30,30*AA250,(IF(H250&lt;24,24*AA250,H250*AA250)))))))</f>
        <v>#REF!</v>
      </c>
      <c r="AC250" s="92" t="e">
        <f>(IF(A250="","0",(IF(A250="RW",VLOOKUP(#REF!,#REF!,2,FALSE),VLOOKUP(Base!#REF!,#REF!,3,FALSE)))))*S250</f>
        <v>#REF!</v>
      </c>
    </row>
    <row r="251" spans="1:29" x14ac:dyDescent="0.25">
      <c r="A251" s="131" t="s">
        <v>830</v>
      </c>
      <c r="B251" s="131" t="s">
        <v>846</v>
      </c>
      <c r="C251" s="62" t="s">
        <v>46</v>
      </c>
      <c r="D251" s="12">
        <v>42234</v>
      </c>
      <c r="E251" s="45"/>
      <c r="F251" s="45"/>
      <c r="G251" s="62" t="s">
        <v>701</v>
      </c>
      <c r="H251" s="71">
        <v>26.65</v>
      </c>
      <c r="I251" s="62"/>
      <c r="J251" s="62"/>
      <c r="K251" s="45">
        <v>83</v>
      </c>
      <c r="L251" s="71">
        <f>+IF(N251="oui",H251,"")</f>
        <v>26.65</v>
      </c>
      <c r="M251" s="118">
        <v>39.299999999999997</v>
      </c>
      <c r="N251" s="62" t="s">
        <v>106</v>
      </c>
      <c r="O251" s="62" t="s">
        <v>105</v>
      </c>
      <c r="P251" s="14" t="s">
        <v>169</v>
      </c>
      <c r="Q251" s="69">
        <f>IF(D251="","",(YEAR(D251)))</f>
        <v>2015</v>
      </c>
      <c r="R251" s="68" t="str">
        <f>IF(D251="","",(TEXT(D251,"mmmm")))</f>
        <v>août</v>
      </c>
      <c r="S251" s="94" t="e">
        <f>+IF(#REF!&gt;0.05,IF(#REF!=5,($AE$2-F251)/1000,IF(#REF!=6,($AF$2-F251)/1000,IF(#REF!="FMA",($AG$2-F251)/1000,H251))),H251)</f>
        <v>#REF!</v>
      </c>
      <c r="T251" s="68" t="str">
        <f t="shared" si="4"/>
        <v>août</v>
      </c>
      <c r="U251" s="91">
        <f>IF(H251="",0,1)</f>
        <v>1</v>
      </c>
      <c r="V251" s="92" t="e">
        <f>IF(#REF!&gt;0,1,0)</f>
        <v>#REF!</v>
      </c>
      <c r="W251" s="92" t="e">
        <f>IF(#REF!&gt;0.02,1,0)</f>
        <v>#REF!</v>
      </c>
      <c r="X251" s="92">
        <f>+IF(H251="","",(M251*H251))</f>
        <v>1047.3449999999998</v>
      </c>
      <c r="Y251" s="92" t="e">
        <f>+IF(G251="La Mounine",(VLOOKUP(Base!J251,#REF!,5,FALSE)),(IF(G251="Brignoles",VLOOKUP(J251,#REF!,3,FALSE),(IF(G251="FOS",VLOOKUP(J251,#REF!,4,FALSE))))))</f>
        <v>#REF!</v>
      </c>
      <c r="Z251" s="92" t="e">
        <f>+(IF(H251="","",(Y251*H251)))</f>
        <v>#REF!</v>
      </c>
      <c r="AA251" s="94" t="e">
        <f>IF(Y251="","",IF(A251="RW",VLOOKUP(Y251,#REF!,3,FALSE),VLOOKUP(Y251,#REF!,2,FALSE)))</f>
        <v>#REF!</v>
      </c>
      <c r="AB251" s="92" t="e">
        <f>+IF(A251="","",(IF(A251="RW",(IF(H251&gt;32,32*AA251,(IF(H251&lt;29,29*AA251,H251*AA251)))),(IF(H251&gt;30,30*AA251,(IF(H251&lt;24,24*AA251,H251*AA251)))))))</f>
        <v>#REF!</v>
      </c>
      <c r="AC251" s="92" t="e">
        <f>(IF(A251="","0",(IF(A251="RW",VLOOKUP(#REF!,#REF!,2,FALSE),VLOOKUP(Base!#REF!,#REF!,3,FALSE)))))*S251</f>
        <v>#REF!</v>
      </c>
    </row>
    <row r="252" spans="1:29" x14ac:dyDescent="0.25">
      <c r="A252" s="131" t="s">
        <v>830</v>
      </c>
      <c r="B252" s="131" t="s">
        <v>846</v>
      </c>
      <c r="C252" s="62" t="s">
        <v>12</v>
      </c>
      <c r="D252" s="12">
        <v>42234</v>
      </c>
      <c r="E252" s="45"/>
      <c r="F252" s="45"/>
      <c r="G252" s="62" t="s">
        <v>701</v>
      </c>
      <c r="H252" s="71">
        <v>21.95</v>
      </c>
      <c r="I252" s="62"/>
      <c r="J252" s="62"/>
      <c r="K252" s="45">
        <v>84</v>
      </c>
      <c r="L252" s="71" t="str">
        <f>+IF(N252="oui",H252,"")</f>
        <v/>
      </c>
      <c r="M252" s="117">
        <v>36.799999999999997</v>
      </c>
      <c r="N252" s="62" t="s">
        <v>105</v>
      </c>
      <c r="O252" s="62" t="s">
        <v>106</v>
      </c>
      <c r="P252" s="14" t="s">
        <v>167</v>
      </c>
      <c r="Q252" s="69">
        <f>IF(D252="","",(YEAR(D252)))</f>
        <v>2015</v>
      </c>
      <c r="R252" s="68" t="str">
        <f>IF(D252="","",(TEXT(D252,"mmmm")))</f>
        <v>août</v>
      </c>
      <c r="S252" s="94" t="e">
        <f>+IF(#REF!&gt;0.05,IF(#REF!=5,($AE$2-F252)/1000,IF(#REF!=6,($AF$2-F252)/1000,IF(#REF!="FMA",($AG$2-F252)/1000,H252))),H252)</f>
        <v>#REF!</v>
      </c>
      <c r="T252" s="68" t="str">
        <f t="shared" si="4"/>
        <v>août</v>
      </c>
      <c r="U252" s="91">
        <f>IF(H252="",0,1)</f>
        <v>1</v>
      </c>
      <c r="V252" s="92" t="e">
        <f>IF(#REF!&gt;0,1,0)</f>
        <v>#REF!</v>
      </c>
      <c r="W252" s="92" t="e">
        <f>IF(#REF!&gt;0.02,1,0)</f>
        <v>#REF!</v>
      </c>
      <c r="X252" s="92">
        <f>+IF(H252="","",(M252*H252))</f>
        <v>807.75999999999988</v>
      </c>
      <c r="Y252" s="92" t="e">
        <f>+IF(G252="La Mounine",(VLOOKUP(Base!J252,#REF!,5,FALSE)),(IF(G252="Brignoles",VLOOKUP(J252,#REF!,3,FALSE),(IF(G252="FOS",VLOOKUP(J252,#REF!,4,FALSE))))))</f>
        <v>#REF!</v>
      </c>
      <c r="Z252" s="92" t="e">
        <f>+(IF(H252="","",(Y252*H252)))</f>
        <v>#REF!</v>
      </c>
      <c r="AA252" s="94" t="e">
        <f>IF(Y252="","",IF(A252="RW",VLOOKUP(Y252,#REF!,3,FALSE),VLOOKUP(Y252,#REF!,2,FALSE)))</f>
        <v>#REF!</v>
      </c>
      <c r="AB252" s="92" t="e">
        <f>+IF(A252="","",(IF(A252="RW",(IF(H252&gt;32,32*AA252,(IF(H252&lt;29,29*AA252,H252*AA252)))),(IF(H252&gt;30,30*AA252,(IF(H252&lt;24,24*AA252,H252*AA252)))))))</f>
        <v>#REF!</v>
      </c>
      <c r="AC252" s="92" t="e">
        <f>(IF(A252="","0",(IF(A252="RW",VLOOKUP(#REF!,#REF!,2,FALSE),VLOOKUP(Base!#REF!,#REF!,3,FALSE)))))*S252</f>
        <v>#REF!</v>
      </c>
    </row>
    <row r="253" spans="1:29" x14ac:dyDescent="0.25">
      <c r="A253" s="131" t="s">
        <v>830</v>
      </c>
      <c r="B253" s="131" t="s">
        <v>846</v>
      </c>
      <c r="C253" s="62" t="s">
        <v>12</v>
      </c>
      <c r="D253" s="12">
        <v>42234</v>
      </c>
      <c r="E253" s="45"/>
      <c r="F253" s="45"/>
      <c r="G253" s="62" t="s">
        <v>701</v>
      </c>
      <c r="H253" s="71">
        <v>26.35</v>
      </c>
      <c r="I253" s="62"/>
      <c r="J253" s="62"/>
      <c r="K253" s="45">
        <v>84</v>
      </c>
      <c r="L253" s="71" t="str">
        <f>+IF(N253="oui",H253,"")</f>
        <v/>
      </c>
      <c r="M253" s="117">
        <v>36.799999999999997</v>
      </c>
      <c r="N253" s="62" t="s">
        <v>105</v>
      </c>
      <c r="O253" s="62" t="s">
        <v>105</v>
      </c>
      <c r="P253" s="14" t="s">
        <v>167</v>
      </c>
      <c r="Q253" s="69">
        <f>IF(D253="","",(YEAR(D253)))</f>
        <v>2015</v>
      </c>
      <c r="R253" s="68" t="str">
        <f>IF(D253="","",(TEXT(D253,"mmmm")))</f>
        <v>août</v>
      </c>
      <c r="S253" s="94" t="e">
        <f>+IF(#REF!&gt;0.05,IF(#REF!=5,($AE$2-F253)/1000,IF(#REF!=6,($AF$2-F253)/1000,IF(#REF!="FMA",($AG$2-F253)/1000,H253))),H253)</f>
        <v>#REF!</v>
      </c>
      <c r="T253" s="68" t="str">
        <f t="shared" si="4"/>
        <v>août</v>
      </c>
      <c r="U253" s="91">
        <f>IF(H253="",0,1)</f>
        <v>1</v>
      </c>
      <c r="V253" s="92" t="e">
        <f>IF(#REF!&gt;0,1,0)</f>
        <v>#REF!</v>
      </c>
      <c r="W253" s="92" t="e">
        <f>IF(#REF!&gt;0.02,1,0)</f>
        <v>#REF!</v>
      </c>
      <c r="X253" s="92">
        <f>+IF(H253="","",(M253*H253))</f>
        <v>969.68</v>
      </c>
      <c r="Y253" s="92" t="e">
        <f>+IF(G253="La Mounine",(VLOOKUP(Base!J253,#REF!,5,FALSE)),(IF(G253="Brignoles",VLOOKUP(J253,#REF!,3,FALSE),(IF(G253="FOS",VLOOKUP(J253,#REF!,4,FALSE))))))</f>
        <v>#REF!</v>
      </c>
      <c r="Z253" s="92" t="e">
        <f>+(IF(H253="","",(Y253*H253)))</f>
        <v>#REF!</v>
      </c>
      <c r="AA253" s="94" t="e">
        <f>IF(Y253="","",IF(A253="RW",VLOOKUP(Y253,#REF!,3,FALSE),VLOOKUP(Y253,#REF!,2,FALSE)))</f>
        <v>#REF!</v>
      </c>
      <c r="AB253" s="92" t="e">
        <f>+IF(A253="","",(IF(A253="RW",(IF(H253&gt;32,32*AA253,(IF(H253&lt;29,29*AA253,H253*AA253)))),(IF(H253&gt;30,30*AA253,(IF(H253&lt;24,24*AA253,H253*AA253)))))))</f>
        <v>#REF!</v>
      </c>
      <c r="AC253" s="92" t="e">
        <f>(IF(A253="","0",(IF(A253="RW",VLOOKUP(#REF!,#REF!,2,FALSE),VLOOKUP(Base!#REF!,#REF!,3,FALSE)))))*S253</f>
        <v>#REF!</v>
      </c>
    </row>
    <row r="254" spans="1:29" x14ac:dyDescent="0.25">
      <c r="A254" s="131" t="s">
        <v>830</v>
      </c>
      <c r="B254" s="131" t="s">
        <v>846</v>
      </c>
      <c r="C254" s="62" t="s">
        <v>12</v>
      </c>
      <c r="D254" s="12">
        <v>42235</v>
      </c>
      <c r="E254" s="45"/>
      <c r="F254" s="45"/>
      <c r="G254" s="62" t="s">
        <v>701</v>
      </c>
      <c r="H254" s="71">
        <v>30.7</v>
      </c>
      <c r="I254" s="62"/>
      <c r="J254" s="62"/>
      <c r="K254" s="45">
        <v>4</v>
      </c>
      <c r="L254" s="71" t="str">
        <f>+IF(N254="oui",H254,"")</f>
        <v/>
      </c>
      <c r="M254" s="120">
        <v>38</v>
      </c>
      <c r="N254" s="62" t="s">
        <v>105</v>
      </c>
      <c r="O254" s="62" t="s">
        <v>105</v>
      </c>
      <c r="P254" s="14" t="s">
        <v>173</v>
      </c>
      <c r="Q254" s="69">
        <f>IF(D254="","",(YEAR(D254)))</f>
        <v>2015</v>
      </c>
      <c r="R254" s="68" t="str">
        <f>IF(D254="","",(TEXT(D254,"mmmm")))</f>
        <v>août</v>
      </c>
      <c r="S254" s="94" t="e">
        <f>+IF(#REF!&gt;0.05,IF(#REF!=5,($AE$2-F254)/1000,IF(#REF!=6,($AF$2-F254)/1000,IF(#REF!="FMA",($AG$2-F254)/1000,H254))),H254)</f>
        <v>#REF!</v>
      </c>
      <c r="T254" s="68" t="str">
        <f t="shared" si="4"/>
        <v>août</v>
      </c>
      <c r="U254" s="91">
        <f>IF(H254="",0,1)</f>
        <v>1</v>
      </c>
      <c r="V254" s="92" t="e">
        <f>IF(#REF!&gt;0,1,0)</f>
        <v>#REF!</v>
      </c>
      <c r="W254" s="92" t="e">
        <f>IF(#REF!&gt;0.02,1,0)</f>
        <v>#REF!</v>
      </c>
      <c r="X254" s="92">
        <f>+IF(H254="","",(M254*H254))</f>
        <v>1166.5999999999999</v>
      </c>
      <c r="Y254" s="92" t="e">
        <f>+IF(G254="La Mounine",(VLOOKUP(Base!J254,#REF!,5,FALSE)),(IF(G254="Brignoles",VLOOKUP(J254,#REF!,3,FALSE),(IF(G254="FOS",VLOOKUP(J254,#REF!,4,FALSE))))))</f>
        <v>#REF!</v>
      </c>
      <c r="Z254" s="92" t="e">
        <f>+(IF(H254="","",(Y254*H254)))</f>
        <v>#REF!</v>
      </c>
      <c r="AA254" s="94" t="e">
        <f>IF(Y254="","",IF(A254="RW",VLOOKUP(Y254,#REF!,3,FALSE),VLOOKUP(Y254,#REF!,2,FALSE)))</f>
        <v>#REF!</v>
      </c>
      <c r="AB254" s="92" t="e">
        <f>+IF(A254="","",(IF(A254="RW",(IF(H254&gt;32,32*AA254,(IF(H254&lt;29,29*AA254,H254*AA254)))),(IF(H254&gt;30,30*AA254,(IF(H254&lt;24,24*AA254,H254*AA254)))))))</f>
        <v>#REF!</v>
      </c>
      <c r="AC254" s="92" t="e">
        <f>(IF(A254="","0",(IF(A254="RW",VLOOKUP(#REF!,#REF!,2,FALSE),VLOOKUP(Base!#REF!,#REF!,3,FALSE)))))*S254</f>
        <v>#REF!</v>
      </c>
    </row>
    <row r="255" spans="1:29" x14ac:dyDescent="0.25">
      <c r="A255" s="131" t="s">
        <v>830</v>
      </c>
      <c r="B255" s="131" t="s">
        <v>846</v>
      </c>
      <c r="C255" s="62" t="s">
        <v>366</v>
      </c>
      <c r="D255" s="12">
        <v>42235</v>
      </c>
      <c r="E255" s="45"/>
      <c r="F255" s="45"/>
      <c r="G255" s="62" t="s">
        <v>701</v>
      </c>
      <c r="H255" s="71">
        <v>35.85</v>
      </c>
      <c r="I255" s="62"/>
      <c r="J255" s="62"/>
      <c r="K255" s="45">
        <v>48</v>
      </c>
      <c r="L255" s="71" t="str">
        <f>+IF(N255="oui",H255,"")</f>
        <v/>
      </c>
      <c r="M255" s="117">
        <v>44.5</v>
      </c>
      <c r="N255" s="62" t="s">
        <v>105</v>
      </c>
      <c r="O255" s="62" t="s">
        <v>106</v>
      </c>
      <c r="P255" s="14" t="s">
        <v>169</v>
      </c>
      <c r="Q255" s="69">
        <f>IF(D255="","",(YEAR(D255)))</f>
        <v>2015</v>
      </c>
      <c r="R255" s="68" t="str">
        <f>IF(D255="","",(TEXT(D255,"mmmm")))</f>
        <v>août</v>
      </c>
      <c r="S255" s="94" t="e">
        <f>+IF(#REF!&gt;0.05,IF(#REF!=5,($AE$2-F255)/1000,IF(#REF!=6,($AF$2-F255)/1000,IF(#REF!="FMA",($AG$2-F255)/1000,H255))),H255)</f>
        <v>#REF!</v>
      </c>
      <c r="T255" s="68" t="str">
        <f t="shared" si="4"/>
        <v>août</v>
      </c>
      <c r="U255" s="91">
        <f>IF(H255="",0,1)</f>
        <v>1</v>
      </c>
      <c r="V255" s="92" t="e">
        <f>IF(#REF!&gt;0,1,0)</f>
        <v>#REF!</v>
      </c>
      <c r="W255" s="92" t="e">
        <f>IF(#REF!&gt;0.02,1,0)</f>
        <v>#REF!</v>
      </c>
      <c r="X255" s="92">
        <f>+IF(H255="","",(M255*H255))</f>
        <v>1595.325</v>
      </c>
      <c r="Y255" s="92" t="e">
        <f>+IF(G255="La Mounine",(VLOOKUP(Base!J255,#REF!,5,FALSE)),(IF(G255="Brignoles",VLOOKUP(J255,#REF!,3,FALSE),(IF(G255="FOS",VLOOKUP(J255,#REF!,4,FALSE))))))</f>
        <v>#REF!</v>
      </c>
      <c r="Z255" s="92" t="e">
        <f>+(IF(H255="","",(Y255*H255)))</f>
        <v>#REF!</v>
      </c>
      <c r="AA255" s="94" t="e">
        <f>IF(Y255="","",IF(A255="RW",VLOOKUP(Y255,#REF!,3,FALSE),VLOOKUP(Y255,#REF!,2,FALSE)))</f>
        <v>#REF!</v>
      </c>
      <c r="AB255" s="92" t="e">
        <f>+IF(A255="","",(IF(A255="RW",(IF(H255&gt;32,32*AA255,(IF(H255&lt;29,29*AA255,H255*AA255)))),(IF(H255&gt;30,30*AA255,(IF(H255&lt;24,24*AA255,H255*AA255)))))))</f>
        <v>#REF!</v>
      </c>
      <c r="AC255" s="92" t="e">
        <f>(IF(A255="","0",(IF(A255="RW",VLOOKUP(#REF!,#REF!,2,FALSE),VLOOKUP(Base!#REF!,#REF!,3,FALSE)))))*S255</f>
        <v>#REF!</v>
      </c>
    </row>
    <row r="256" spans="1:29" x14ac:dyDescent="0.25">
      <c r="A256" s="131" t="s">
        <v>830</v>
      </c>
      <c r="B256" s="131" t="s">
        <v>846</v>
      </c>
      <c r="C256" s="62" t="s">
        <v>366</v>
      </c>
      <c r="D256" s="12">
        <v>42235</v>
      </c>
      <c r="E256" s="45"/>
      <c r="F256" s="45"/>
      <c r="G256" s="62" t="s">
        <v>701</v>
      </c>
      <c r="H256" s="71">
        <v>35.950000000000003</v>
      </c>
      <c r="I256" s="12"/>
      <c r="J256" s="62"/>
      <c r="K256" s="46">
        <v>48</v>
      </c>
      <c r="L256" s="71" t="str">
        <f>+IF(N256="oui",H256,"")</f>
        <v/>
      </c>
      <c r="M256" s="117">
        <v>44.5</v>
      </c>
      <c r="N256" s="4" t="s">
        <v>105</v>
      </c>
      <c r="O256" s="62" t="s">
        <v>106</v>
      </c>
      <c r="P256" s="14" t="s">
        <v>171</v>
      </c>
      <c r="Q256" s="69">
        <f>IF(D256="","",(YEAR(D256)))</f>
        <v>2015</v>
      </c>
      <c r="R256" s="68" t="str">
        <f>IF(D256="","",(TEXT(D256,"mmmm")))</f>
        <v>août</v>
      </c>
      <c r="S256" s="94" t="e">
        <f>+IF(#REF!&gt;0.05,IF(#REF!=5,($AE$2-F256)/1000,IF(#REF!=6,($AF$2-F256)/1000,IF(#REF!="FMA",($AG$2-F256)/1000,H256))),H256)</f>
        <v>#REF!</v>
      </c>
      <c r="T256" s="68" t="str">
        <f t="shared" si="4"/>
        <v>août</v>
      </c>
      <c r="U256" s="91">
        <f>IF(H256="",0,1)</f>
        <v>1</v>
      </c>
      <c r="V256" s="92" t="e">
        <f>IF(#REF!&gt;0,1,0)</f>
        <v>#REF!</v>
      </c>
      <c r="W256" s="92" t="e">
        <f>IF(#REF!&gt;0.02,1,0)</f>
        <v>#REF!</v>
      </c>
      <c r="X256" s="92">
        <f>+IF(H256="","",(M256*H256))</f>
        <v>1599.7750000000001</v>
      </c>
      <c r="Y256" s="92" t="e">
        <f>+IF(G256="La Mounine",(VLOOKUP(Base!J256,#REF!,5,FALSE)),(IF(G256="Brignoles",VLOOKUP(J256,#REF!,3,FALSE),(IF(G256="FOS",VLOOKUP(J256,#REF!,4,FALSE))))))</f>
        <v>#REF!</v>
      </c>
      <c r="Z256" s="92" t="e">
        <f>+(IF(H256="","",(Y256*H256)))</f>
        <v>#REF!</v>
      </c>
      <c r="AA256" s="94" t="e">
        <f>IF(Y256="","",IF(A256="RW",VLOOKUP(Y256,#REF!,3,FALSE),VLOOKUP(Y256,#REF!,2,FALSE)))</f>
        <v>#REF!</v>
      </c>
      <c r="AB256" s="92" t="e">
        <f>+IF(A256="","",(IF(A256="RW",(IF(H256&gt;32,32*AA256,(IF(H256&lt;29,29*AA256,H256*AA256)))),(IF(H256&gt;30,30*AA256,(IF(H256&lt;24,24*AA256,H256*AA256)))))))</f>
        <v>#REF!</v>
      </c>
      <c r="AC256" s="92" t="e">
        <f>(IF(A256="","0",(IF(A256="RW",VLOOKUP(#REF!,#REF!,2,FALSE),VLOOKUP(Base!#REF!,#REF!,3,FALSE)))))*S256</f>
        <v>#REF!</v>
      </c>
    </row>
    <row r="257" spans="1:29" x14ac:dyDescent="0.25">
      <c r="A257" s="131" t="s">
        <v>830</v>
      </c>
      <c r="B257" s="131" t="s">
        <v>846</v>
      </c>
      <c r="C257" s="62" t="s">
        <v>46</v>
      </c>
      <c r="D257" s="12">
        <v>42235</v>
      </c>
      <c r="E257" s="45"/>
      <c r="F257" s="45"/>
      <c r="G257" s="62" t="s">
        <v>701</v>
      </c>
      <c r="H257" s="71">
        <v>29.35</v>
      </c>
      <c r="I257" s="62"/>
      <c r="J257" s="62"/>
      <c r="K257" s="45">
        <v>83</v>
      </c>
      <c r="L257" s="71">
        <f>+IF(N257="oui",H257,"")</f>
        <v>29.35</v>
      </c>
      <c r="M257" s="118">
        <v>39.299999999999997</v>
      </c>
      <c r="N257" s="62" t="s">
        <v>106</v>
      </c>
      <c r="O257" s="62" t="s">
        <v>105</v>
      </c>
      <c r="P257" s="14" t="s">
        <v>167</v>
      </c>
      <c r="Q257" s="69">
        <f>IF(D257="","",(YEAR(D257)))</f>
        <v>2015</v>
      </c>
      <c r="R257" s="68" t="str">
        <f>IF(D257="","",(TEXT(D257,"mmmm")))</f>
        <v>août</v>
      </c>
      <c r="S257" s="94" t="e">
        <f>+IF(#REF!&gt;0.05,IF(#REF!=5,($AE$2-F257)/1000,IF(#REF!=6,($AF$2-F257)/1000,IF(#REF!="FMA",($AG$2-F257)/1000,H257))),H257)</f>
        <v>#REF!</v>
      </c>
      <c r="T257" s="68" t="str">
        <f t="shared" si="4"/>
        <v>août</v>
      </c>
      <c r="U257" s="91">
        <f>IF(H257="",0,1)</f>
        <v>1</v>
      </c>
      <c r="V257" s="92" t="e">
        <f>IF(#REF!&gt;0,1,0)</f>
        <v>#REF!</v>
      </c>
      <c r="W257" s="92" t="e">
        <f>IF(#REF!&gt;0.02,1,0)</f>
        <v>#REF!</v>
      </c>
      <c r="X257" s="92">
        <f>+IF(H257="","",(M257*H257))</f>
        <v>1153.4549999999999</v>
      </c>
      <c r="Y257" s="92" t="e">
        <f>+IF(G257="La Mounine",(VLOOKUP(Base!J257,#REF!,5,FALSE)),(IF(G257="Brignoles",VLOOKUP(J257,#REF!,3,FALSE),(IF(G257="FOS",VLOOKUP(J257,#REF!,4,FALSE))))))</f>
        <v>#REF!</v>
      </c>
      <c r="Z257" s="92" t="e">
        <f>+(IF(H257="","",(Y257*H257)))</f>
        <v>#REF!</v>
      </c>
      <c r="AA257" s="94" t="e">
        <f>IF(Y257="","",IF(A257="RW",VLOOKUP(Y257,#REF!,3,FALSE),VLOOKUP(Y257,#REF!,2,FALSE)))</f>
        <v>#REF!</v>
      </c>
      <c r="AB257" s="92" t="e">
        <f>+IF(A257="","",(IF(A257="RW",(IF(H257&gt;32,32*AA257,(IF(H257&lt;29,29*AA257,H257*AA257)))),(IF(H257&gt;30,30*AA257,(IF(H257&lt;24,24*AA257,H257*AA257)))))))</f>
        <v>#REF!</v>
      </c>
      <c r="AC257" s="92" t="e">
        <f>(IF(A257="","0",(IF(A257="RW",VLOOKUP(#REF!,#REF!,2,FALSE),VLOOKUP(Base!#REF!,#REF!,3,FALSE)))))*S257</f>
        <v>#REF!</v>
      </c>
    </row>
    <row r="258" spans="1:29" x14ac:dyDescent="0.25">
      <c r="A258" s="131" t="s">
        <v>830</v>
      </c>
      <c r="B258" s="131" t="s">
        <v>846</v>
      </c>
      <c r="C258" s="62" t="s">
        <v>46</v>
      </c>
      <c r="D258" s="12">
        <v>42235</v>
      </c>
      <c r="E258" s="45"/>
      <c r="F258" s="45"/>
      <c r="G258" s="62" t="s">
        <v>701</v>
      </c>
      <c r="H258" s="71">
        <v>33.299999999999997</v>
      </c>
      <c r="I258" s="62"/>
      <c r="J258" s="62"/>
      <c r="K258" s="45">
        <v>83</v>
      </c>
      <c r="L258" s="71">
        <f>+IF(N258="oui",H258,"")</f>
        <v>33.299999999999997</v>
      </c>
      <c r="M258" s="118">
        <v>39.299999999999997</v>
      </c>
      <c r="N258" s="62" t="s">
        <v>106</v>
      </c>
      <c r="O258" s="62" t="s">
        <v>105</v>
      </c>
      <c r="P258" s="14" t="s">
        <v>167</v>
      </c>
      <c r="Q258" s="69">
        <f>IF(D258="","",(YEAR(D258)))</f>
        <v>2015</v>
      </c>
      <c r="R258" s="68" t="str">
        <f>IF(D258="","",(TEXT(D258,"mmmm")))</f>
        <v>août</v>
      </c>
      <c r="S258" s="94" t="e">
        <f>+IF(#REF!&gt;0.05,IF(#REF!=5,($AE$2-F258)/1000,IF(#REF!=6,($AF$2-F258)/1000,IF(#REF!="FMA",($AG$2-F258)/1000,H258))),H258)</f>
        <v>#REF!</v>
      </c>
      <c r="T258" s="68" t="str">
        <f t="shared" si="4"/>
        <v>août</v>
      </c>
      <c r="U258" s="91">
        <f>IF(H258="",0,1)</f>
        <v>1</v>
      </c>
      <c r="V258" s="92" t="e">
        <f>IF(#REF!&gt;0,1,0)</f>
        <v>#REF!</v>
      </c>
      <c r="W258" s="92" t="e">
        <f>IF(#REF!&gt;0.02,1,0)</f>
        <v>#REF!</v>
      </c>
      <c r="X258" s="92">
        <f>+IF(H258="","",(M258*H258))</f>
        <v>1308.6899999999998</v>
      </c>
      <c r="Y258" s="92" t="e">
        <f>+IF(G258="La Mounine",(VLOOKUP(Base!J258,#REF!,5,FALSE)),(IF(G258="Brignoles",VLOOKUP(J258,#REF!,3,FALSE),(IF(G258="FOS",VLOOKUP(J258,#REF!,4,FALSE))))))</f>
        <v>#REF!</v>
      </c>
      <c r="Z258" s="92" t="e">
        <f>+(IF(H258="","",(Y258*H258)))</f>
        <v>#REF!</v>
      </c>
      <c r="AA258" s="94" t="e">
        <f>IF(Y258="","",IF(A258="RW",VLOOKUP(Y258,#REF!,3,FALSE),VLOOKUP(Y258,#REF!,2,FALSE)))</f>
        <v>#REF!</v>
      </c>
      <c r="AB258" s="92" t="e">
        <f>+IF(A258="","",(IF(A258="RW",(IF(H258&gt;32,32*AA258,(IF(H258&lt;29,29*AA258,H258*AA258)))),(IF(H258&gt;30,30*AA258,(IF(H258&lt;24,24*AA258,H258*AA258)))))))</f>
        <v>#REF!</v>
      </c>
      <c r="AC258" s="92" t="e">
        <f>(IF(A258="","0",(IF(A258="RW",VLOOKUP(#REF!,#REF!,2,FALSE),VLOOKUP(Base!#REF!,#REF!,3,FALSE)))))*S258</f>
        <v>#REF!</v>
      </c>
    </row>
    <row r="259" spans="1:29" x14ac:dyDescent="0.25">
      <c r="A259" s="131" t="s">
        <v>830</v>
      </c>
      <c r="B259" s="131" t="s">
        <v>846</v>
      </c>
      <c r="C259" s="62" t="s">
        <v>12</v>
      </c>
      <c r="D259" s="12">
        <v>42235</v>
      </c>
      <c r="E259" s="45"/>
      <c r="F259" s="45"/>
      <c r="G259" s="62" t="s">
        <v>701</v>
      </c>
      <c r="H259" s="71">
        <v>26.6</v>
      </c>
      <c r="I259" s="62"/>
      <c r="J259" s="62"/>
      <c r="K259" s="45">
        <v>83</v>
      </c>
      <c r="L259" s="71">
        <f>+IF(N259="oui",H259,"")</f>
        <v>26.6</v>
      </c>
      <c r="M259" s="118">
        <v>39.299999999999997</v>
      </c>
      <c r="N259" s="62" t="s">
        <v>106</v>
      </c>
      <c r="O259" s="62" t="s">
        <v>106</v>
      </c>
      <c r="P259" s="14" t="s">
        <v>167</v>
      </c>
      <c r="Q259" s="69">
        <f>IF(D259="","",(YEAR(D259)))</f>
        <v>2015</v>
      </c>
      <c r="R259" s="68" t="str">
        <f>IF(D259="","",(TEXT(D259,"mmmm")))</f>
        <v>août</v>
      </c>
      <c r="S259" s="94" t="e">
        <f>+IF(#REF!&gt;0.05,IF(#REF!=5,($AE$2-F259)/1000,IF(#REF!=6,($AF$2-F259)/1000,IF(#REF!="FMA",($AG$2-F259)/1000,H259))),H259)</f>
        <v>#REF!</v>
      </c>
      <c r="T259" s="68" t="str">
        <f t="shared" ref="T259:T322" si="5">R259</f>
        <v>août</v>
      </c>
      <c r="U259" s="91">
        <f>IF(H259="",0,1)</f>
        <v>1</v>
      </c>
      <c r="V259" s="92" t="e">
        <f>IF(#REF!&gt;0,1,0)</f>
        <v>#REF!</v>
      </c>
      <c r="W259" s="92" t="e">
        <f>IF(#REF!&gt;0.02,1,0)</f>
        <v>#REF!</v>
      </c>
      <c r="X259" s="92">
        <f>+IF(H259="","",(M259*H259))</f>
        <v>1045.3799999999999</v>
      </c>
      <c r="Y259" s="92" t="e">
        <f>+IF(G259="La Mounine",(VLOOKUP(Base!J259,#REF!,5,FALSE)),(IF(G259="Brignoles",VLOOKUP(J259,#REF!,3,FALSE),(IF(G259="FOS",VLOOKUP(J259,#REF!,4,FALSE))))))</f>
        <v>#REF!</v>
      </c>
      <c r="Z259" s="92" t="e">
        <f>+(IF(H259="","",(Y259*H259)))</f>
        <v>#REF!</v>
      </c>
      <c r="AA259" s="94" t="e">
        <f>IF(Y259="","",IF(A259="RW",VLOOKUP(Y259,#REF!,3,FALSE),VLOOKUP(Y259,#REF!,2,FALSE)))</f>
        <v>#REF!</v>
      </c>
      <c r="AB259" s="92" t="e">
        <f>+IF(A259="","",(IF(A259="RW",(IF(H259&gt;32,32*AA259,(IF(H259&lt;29,29*AA259,H259*AA259)))),(IF(H259&gt;30,30*AA259,(IF(H259&lt;24,24*AA259,H259*AA259)))))))</f>
        <v>#REF!</v>
      </c>
      <c r="AC259" s="92" t="e">
        <f>(IF(A259="","0",(IF(A259="RW",VLOOKUP(#REF!,#REF!,2,FALSE),VLOOKUP(Base!#REF!,#REF!,3,FALSE)))))*S259</f>
        <v>#REF!</v>
      </c>
    </row>
    <row r="260" spans="1:29" x14ac:dyDescent="0.25">
      <c r="A260" s="131" t="s">
        <v>830</v>
      </c>
      <c r="B260" s="131" t="s">
        <v>846</v>
      </c>
      <c r="C260" s="62" t="s">
        <v>12</v>
      </c>
      <c r="D260" s="12">
        <v>42235</v>
      </c>
      <c r="E260" s="45"/>
      <c r="F260" s="45"/>
      <c r="G260" s="62" t="s">
        <v>701</v>
      </c>
      <c r="H260" s="128">
        <v>27.9</v>
      </c>
      <c r="I260" s="7"/>
      <c r="J260" s="62"/>
      <c r="K260" s="45">
        <v>83</v>
      </c>
      <c r="L260" s="71">
        <f>+IF(N260="oui",H260,"")</f>
        <v>27.9</v>
      </c>
      <c r="M260" s="118">
        <v>39.299999999999997</v>
      </c>
      <c r="N260" s="62" t="s">
        <v>106</v>
      </c>
      <c r="O260" s="62" t="s">
        <v>105</v>
      </c>
      <c r="P260" s="14" t="s">
        <v>167</v>
      </c>
      <c r="Q260" s="69">
        <f>IF(D260="","",(YEAR(D260)))</f>
        <v>2015</v>
      </c>
      <c r="R260" s="68" t="str">
        <f>IF(D260="","",(TEXT(D260,"mmmm")))</f>
        <v>août</v>
      </c>
      <c r="S260" s="94" t="e">
        <f>+IF(#REF!&gt;0.05,IF(#REF!=5,($AE$2-F260)/1000,IF(#REF!=6,($AF$2-F260)/1000,IF(#REF!="FMA",($AG$2-F260)/1000,H260))),H260)</f>
        <v>#REF!</v>
      </c>
      <c r="T260" s="68" t="str">
        <f t="shared" si="5"/>
        <v>août</v>
      </c>
      <c r="U260" s="91">
        <f>IF(H260="",0,1)</f>
        <v>1</v>
      </c>
      <c r="V260" s="92" t="e">
        <f>IF(#REF!&gt;0,1,0)</f>
        <v>#REF!</v>
      </c>
      <c r="W260" s="92" t="e">
        <f>IF(#REF!&gt;0.02,1,0)</f>
        <v>#REF!</v>
      </c>
      <c r="X260" s="92">
        <f>+IF(H260="","",(M260*H260))</f>
        <v>1096.4699999999998</v>
      </c>
      <c r="Y260" s="92" t="e">
        <f>+IF(G260="La Mounine",(VLOOKUP(Base!J260,#REF!,5,FALSE)),(IF(G260="Brignoles",VLOOKUP(J260,#REF!,3,FALSE),(IF(G260="FOS",VLOOKUP(J260,#REF!,4,FALSE))))))</f>
        <v>#REF!</v>
      </c>
      <c r="Z260" s="92" t="e">
        <f>+(IF(H260="","",(Y260*H260)))</f>
        <v>#REF!</v>
      </c>
      <c r="AA260" s="94" t="e">
        <f>IF(Y260="","",IF(A260="RW",VLOOKUP(Y260,#REF!,3,FALSE),VLOOKUP(Y260,#REF!,2,FALSE)))</f>
        <v>#REF!</v>
      </c>
      <c r="AB260" s="92" t="e">
        <f>+IF(A260="","",(IF(A260="RW",(IF(H260&gt;32,32*AA260,(IF(H260&lt;29,29*AA260,H260*AA260)))),(IF(H260&gt;30,30*AA260,(IF(H260&lt;24,24*AA260,H260*AA260)))))))</f>
        <v>#REF!</v>
      </c>
      <c r="AC260" s="92" t="e">
        <f>(IF(A260="","0",(IF(A260="RW",VLOOKUP(#REF!,#REF!,2,FALSE),VLOOKUP(Base!#REF!,#REF!,3,FALSE)))))*S260</f>
        <v>#REF!</v>
      </c>
    </row>
    <row r="261" spans="1:29" x14ac:dyDescent="0.25">
      <c r="A261" s="131" t="s">
        <v>830</v>
      </c>
      <c r="B261" s="131" t="s">
        <v>846</v>
      </c>
      <c r="C261" s="62" t="s">
        <v>11</v>
      </c>
      <c r="D261" s="12">
        <v>42235</v>
      </c>
      <c r="E261" s="45"/>
      <c r="F261" s="45"/>
      <c r="G261" s="62" t="s">
        <v>701</v>
      </c>
      <c r="H261" s="71">
        <v>18.5</v>
      </c>
      <c r="I261" s="62"/>
      <c r="J261" s="62"/>
      <c r="K261" s="45">
        <v>83</v>
      </c>
      <c r="L261" s="71" t="str">
        <f>+IF(N261="oui",H261,"")</f>
        <v/>
      </c>
      <c r="M261" s="118">
        <v>38.200000000000003</v>
      </c>
      <c r="N261" s="62" t="s">
        <v>105</v>
      </c>
      <c r="O261" s="62" t="s">
        <v>105</v>
      </c>
      <c r="P261" s="14" t="s">
        <v>167</v>
      </c>
      <c r="Q261" s="69">
        <f>IF(D261="","",(YEAR(D261)))</f>
        <v>2015</v>
      </c>
      <c r="R261" s="68" t="str">
        <f>IF(D261="","",(TEXT(D261,"mmmm")))</f>
        <v>août</v>
      </c>
      <c r="S261" s="94" t="e">
        <f>+IF(#REF!&gt;0.05,IF(#REF!=5,($AE$2-F261)/1000,IF(#REF!=6,($AF$2-F261)/1000,IF(#REF!="FMA",($AG$2-F261)/1000,H261))),H261)</f>
        <v>#REF!</v>
      </c>
      <c r="T261" s="68" t="str">
        <f t="shared" si="5"/>
        <v>août</v>
      </c>
      <c r="U261" s="91">
        <f>IF(H261="",0,1)</f>
        <v>1</v>
      </c>
      <c r="V261" s="92" t="e">
        <f>IF(#REF!&gt;0,1,0)</f>
        <v>#REF!</v>
      </c>
      <c r="W261" s="92" t="e">
        <f>IF(#REF!&gt;0.02,1,0)</f>
        <v>#REF!</v>
      </c>
      <c r="X261" s="92">
        <f>+IF(H261="","",(M261*H261))</f>
        <v>706.7</v>
      </c>
      <c r="Y261" s="92" t="e">
        <f>+IF(G261="La Mounine",(VLOOKUP(Base!J261,#REF!,5,FALSE)),(IF(G261="Brignoles",VLOOKUP(J261,#REF!,3,FALSE),(IF(G261="FOS",VLOOKUP(J261,#REF!,4,FALSE))))))</f>
        <v>#REF!</v>
      </c>
      <c r="Z261" s="92" t="e">
        <f>+(IF(H261="","",(Y261*H261)))</f>
        <v>#REF!</v>
      </c>
      <c r="AA261" s="94" t="e">
        <f>IF(Y261="","",IF(A261="RW",VLOOKUP(Y261,#REF!,3,FALSE),VLOOKUP(Y261,#REF!,2,FALSE)))</f>
        <v>#REF!</v>
      </c>
      <c r="AB261" s="92" t="e">
        <f>+IF(A261="","",(IF(A261="RW",(IF(H261&gt;32,32*AA261,(IF(H261&lt;29,29*AA261,H261*AA261)))),(IF(H261&gt;30,30*AA261,(IF(H261&lt;24,24*AA261,H261*AA261)))))))</f>
        <v>#REF!</v>
      </c>
      <c r="AC261" s="92" t="e">
        <f>(IF(A261="","0",(IF(A261="RW",VLOOKUP(#REF!,#REF!,2,FALSE),VLOOKUP(Base!#REF!,#REF!,3,FALSE)))))*S261</f>
        <v>#REF!</v>
      </c>
    </row>
    <row r="262" spans="1:29" x14ac:dyDescent="0.25">
      <c r="A262" s="131" t="s">
        <v>830</v>
      </c>
      <c r="B262" s="131" t="s">
        <v>846</v>
      </c>
      <c r="C262" s="62" t="s">
        <v>120</v>
      </c>
      <c r="D262" s="12">
        <v>42236</v>
      </c>
      <c r="E262" s="45"/>
      <c r="F262" s="45"/>
      <c r="G262" s="62" t="s">
        <v>701</v>
      </c>
      <c r="H262" s="128">
        <v>28.7</v>
      </c>
      <c r="I262" s="7"/>
      <c r="J262" s="7"/>
      <c r="K262" s="46">
        <v>12</v>
      </c>
      <c r="L262" s="71" t="str">
        <f>+IF(N262="oui",H262,"")</f>
        <v/>
      </c>
      <c r="M262" s="118">
        <v>27.7</v>
      </c>
      <c r="N262" s="57" t="s">
        <v>105</v>
      </c>
      <c r="O262" s="62" t="s">
        <v>106</v>
      </c>
      <c r="P262" s="14" t="s">
        <v>169</v>
      </c>
      <c r="Q262" s="69">
        <f>IF(D262="","",(YEAR(D262)))</f>
        <v>2015</v>
      </c>
      <c r="R262" s="68" t="str">
        <f>IF(D262="","",(TEXT(D262,"mmmm")))</f>
        <v>août</v>
      </c>
      <c r="S262" s="94" t="e">
        <f>+IF(#REF!&gt;0.05,IF(#REF!=5,($AE$2-F262)/1000,IF(#REF!=6,($AF$2-F262)/1000,IF(#REF!="FMA",($AG$2-F262)/1000,H262))),H262)</f>
        <v>#REF!</v>
      </c>
      <c r="T262" s="68" t="str">
        <f t="shared" si="5"/>
        <v>août</v>
      </c>
      <c r="U262" s="91">
        <f>IF(H262="",0,1)</f>
        <v>1</v>
      </c>
      <c r="V262" s="92" t="e">
        <f>IF(#REF!&gt;0,1,0)</f>
        <v>#REF!</v>
      </c>
      <c r="W262" s="92" t="e">
        <f>IF(#REF!&gt;0.02,1,0)</f>
        <v>#REF!</v>
      </c>
      <c r="X262" s="92">
        <f>+IF(H262="","",(M262*H262))</f>
        <v>794.99</v>
      </c>
      <c r="Y262" s="92" t="e">
        <f>+IF(G262="La Mounine",(VLOOKUP(Base!J262,#REF!,5,FALSE)),(IF(G262="Brignoles",VLOOKUP(J262,#REF!,3,FALSE),(IF(G262="FOS",VLOOKUP(J262,#REF!,4,FALSE))))))</f>
        <v>#REF!</v>
      </c>
      <c r="Z262" s="92" t="e">
        <f>+(IF(H262="","",(Y262*H262)))</f>
        <v>#REF!</v>
      </c>
      <c r="AA262" s="94" t="e">
        <f>IF(Y262="","",IF(A262="RW",VLOOKUP(Y262,#REF!,3,FALSE),VLOOKUP(Y262,#REF!,2,FALSE)))</f>
        <v>#REF!</v>
      </c>
      <c r="AB262" s="92" t="e">
        <f>+IF(A262="","",(IF(A262="RW",(IF(H262&gt;32,32*AA262,(IF(H262&lt;29,29*AA262,H262*AA262)))),(IF(H262&gt;30,30*AA262,(IF(H262&lt;24,24*AA262,H262*AA262)))))))</f>
        <v>#REF!</v>
      </c>
      <c r="AC262" s="92" t="e">
        <f>(IF(A262="","0",(IF(A262="RW",VLOOKUP(#REF!,#REF!,2,FALSE),VLOOKUP(Base!#REF!,#REF!,3,FALSE)))))*S262</f>
        <v>#REF!</v>
      </c>
    </row>
    <row r="263" spans="1:29" x14ac:dyDescent="0.25">
      <c r="A263" s="131" t="s">
        <v>830</v>
      </c>
      <c r="B263" s="131" t="s">
        <v>846</v>
      </c>
      <c r="C263" s="62" t="s">
        <v>366</v>
      </c>
      <c r="D263" s="12">
        <v>42236</v>
      </c>
      <c r="E263" s="45"/>
      <c r="F263" s="45"/>
      <c r="G263" s="62" t="s">
        <v>701</v>
      </c>
      <c r="H263" s="128">
        <v>25.15</v>
      </c>
      <c r="I263" s="7"/>
      <c r="J263" s="7"/>
      <c r="K263" s="46">
        <v>48</v>
      </c>
      <c r="L263" s="71" t="str">
        <f>+IF(N263="oui",H263,"")</f>
        <v/>
      </c>
      <c r="M263" s="117">
        <v>44.5</v>
      </c>
      <c r="N263" s="4" t="s">
        <v>105</v>
      </c>
      <c r="O263" s="62" t="s">
        <v>106</v>
      </c>
      <c r="P263" s="14" t="s">
        <v>171</v>
      </c>
      <c r="Q263" s="69">
        <f>IF(D263="","",(YEAR(D263)))</f>
        <v>2015</v>
      </c>
      <c r="R263" s="68" t="str">
        <f>IF(D263="","",(TEXT(D263,"mmmm")))</f>
        <v>août</v>
      </c>
      <c r="S263" s="94" t="e">
        <f>+IF(#REF!&gt;0.05,IF(#REF!=5,($AE$2-F263)/1000,IF(#REF!=6,($AF$2-F263)/1000,IF(#REF!="FMA",($AG$2-F263)/1000,H263))),H263)</f>
        <v>#REF!</v>
      </c>
      <c r="T263" s="68" t="str">
        <f t="shared" si="5"/>
        <v>août</v>
      </c>
      <c r="U263" s="91">
        <f>IF(H263="",0,1)</f>
        <v>1</v>
      </c>
      <c r="V263" s="92" t="e">
        <f>IF(#REF!&gt;0,1,0)</f>
        <v>#REF!</v>
      </c>
      <c r="W263" s="92" t="e">
        <f>IF(#REF!&gt;0.02,1,0)</f>
        <v>#REF!</v>
      </c>
      <c r="X263" s="92">
        <f>+IF(H263="","",(M263*H263))</f>
        <v>1119.175</v>
      </c>
      <c r="Y263" s="92" t="e">
        <f>+IF(G263="La Mounine",(VLOOKUP(Base!J263,#REF!,5,FALSE)),(IF(G263="Brignoles",VLOOKUP(J263,#REF!,3,FALSE),(IF(G263="FOS",VLOOKUP(J263,#REF!,4,FALSE))))))</f>
        <v>#REF!</v>
      </c>
      <c r="Z263" s="92" t="e">
        <f>+(IF(H263="","",(Y263*H263)))</f>
        <v>#REF!</v>
      </c>
      <c r="AA263" s="94" t="e">
        <f>IF(Y263="","",IF(A263="RW",VLOOKUP(Y263,#REF!,3,FALSE),VLOOKUP(Y263,#REF!,2,FALSE)))</f>
        <v>#REF!</v>
      </c>
      <c r="AB263" s="92" t="e">
        <f>+IF(A263="","",(IF(A263="RW",(IF(H263&gt;32,32*AA263,(IF(H263&lt;29,29*AA263,H263*AA263)))),(IF(H263&gt;30,30*AA263,(IF(H263&lt;24,24*AA263,H263*AA263)))))))</f>
        <v>#REF!</v>
      </c>
      <c r="AC263" s="92" t="e">
        <f>(IF(A263="","0",(IF(A263="RW",VLOOKUP(#REF!,#REF!,2,FALSE),VLOOKUP(Base!#REF!,#REF!,3,FALSE)))))*S263</f>
        <v>#REF!</v>
      </c>
    </row>
    <row r="264" spans="1:29" x14ac:dyDescent="0.25">
      <c r="A264" s="131" t="s">
        <v>830</v>
      </c>
      <c r="B264" s="131" t="s">
        <v>846</v>
      </c>
      <c r="C264" s="62" t="s">
        <v>11</v>
      </c>
      <c r="D264" s="12">
        <v>42236</v>
      </c>
      <c r="E264" s="45"/>
      <c r="F264" s="45"/>
      <c r="G264" s="62" t="s">
        <v>701</v>
      </c>
      <c r="H264" s="128">
        <v>26.45</v>
      </c>
      <c r="I264" s="7"/>
      <c r="J264" s="7"/>
      <c r="K264" s="46">
        <v>83</v>
      </c>
      <c r="L264" s="71" t="str">
        <f>+IF(N264="oui",H264,"")</f>
        <v/>
      </c>
      <c r="M264" s="118">
        <v>38.200000000000003</v>
      </c>
      <c r="N264" s="4" t="s">
        <v>105</v>
      </c>
      <c r="O264" s="62" t="s">
        <v>105</v>
      </c>
      <c r="P264" s="14" t="s">
        <v>167</v>
      </c>
      <c r="Q264" s="69">
        <f>IF(D264="","",(YEAR(D264)))</f>
        <v>2015</v>
      </c>
      <c r="R264" s="68" t="str">
        <f>IF(D264="","",(TEXT(D264,"mmmm")))</f>
        <v>août</v>
      </c>
      <c r="S264" s="94" t="e">
        <f>+IF(#REF!&gt;0.05,IF(#REF!=5,($AE$2-F264)/1000,IF(#REF!=6,($AF$2-F264)/1000,IF(#REF!="FMA",($AG$2-F264)/1000,H264))),H264)</f>
        <v>#REF!</v>
      </c>
      <c r="T264" s="68" t="str">
        <f t="shared" si="5"/>
        <v>août</v>
      </c>
      <c r="U264" s="91">
        <f>IF(H264="",0,1)</f>
        <v>1</v>
      </c>
      <c r="V264" s="92" t="e">
        <f>IF(#REF!&gt;0,1,0)</f>
        <v>#REF!</v>
      </c>
      <c r="W264" s="92" t="e">
        <f>IF(#REF!&gt;0.02,1,0)</f>
        <v>#REF!</v>
      </c>
      <c r="X264" s="92">
        <f>+IF(H264="","",(M264*H264))</f>
        <v>1010.3900000000001</v>
      </c>
      <c r="Y264" s="92" t="e">
        <f>+IF(G264="La Mounine",(VLOOKUP(Base!J264,#REF!,5,FALSE)),(IF(G264="Brignoles",VLOOKUP(J264,#REF!,3,FALSE),(IF(G264="FOS",VLOOKUP(J264,#REF!,4,FALSE))))))</f>
        <v>#REF!</v>
      </c>
      <c r="Z264" s="92" t="e">
        <f>+(IF(H264="","",(Y264*H264)))</f>
        <v>#REF!</v>
      </c>
      <c r="AA264" s="94" t="e">
        <f>IF(Y264="","",IF(A264="RW",VLOOKUP(Y264,#REF!,3,FALSE),VLOOKUP(Y264,#REF!,2,FALSE)))</f>
        <v>#REF!</v>
      </c>
      <c r="AB264" s="92" t="e">
        <f>+IF(A264="","",(IF(A264="RW",(IF(H264&gt;32,32*AA264,(IF(H264&lt;29,29*AA264,H264*AA264)))),(IF(H264&gt;30,30*AA264,(IF(H264&lt;24,24*AA264,H264*AA264)))))))</f>
        <v>#REF!</v>
      </c>
      <c r="AC264" s="92" t="e">
        <f>(IF(A264="","0",(IF(A264="RW",VLOOKUP(#REF!,#REF!,2,FALSE),VLOOKUP(Base!#REF!,#REF!,3,FALSE)))))*S264</f>
        <v>#REF!</v>
      </c>
    </row>
    <row r="265" spans="1:29" x14ac:dyDescent="0.25">
      <c r="A265" s="131" t="s">
        <v>830</v>
      </c>
      <c r="B265" s="131" t="s">
        <v>846</v>
      </c>
      <c r="C265" s="62" t="s">
        <v>12</v>
      </c>
      <c r="D265" s="12">
        <v>42237</v>
      </c>
      <c r="E265" s="45"/>
      <c r="F265" s="45"/>
      <c r="G265" s="62" t="s">
        <v>701</v>
      </c>
      <c r="H265" s="128">
        <v>25.42</v>
      </c>
      <c r="I265" s="7"/>
      <c r="J265" s="7"/>
      <c r="K265" s="46">
        <v>4</v>
      </c>
      <c r="L265" s="71" t="str">
        <f>+IF(N265="oui",H265,"")</f>
        <v/>
      </c>
      <c r="M265" s="120">
        <v>38</v>
      </c>
      <c r="N265" s="4" t="s">
        <v>105</v>
      </c>
      <c r="O265" s="62" t="s">
        <v>106</v>
      </c>
      <c r="P265" s="14" t="s">
        <v>175</v>
      </c>
      <c r="Q265" s="69">
        <f>IF(D265="","",(YEAR(D265)))</f>
        <v>2015</v>
      </c>
      <c r="R265" s="68" t="str">
        <f>IF(D265="","",(TEXT(D265,"mmmm")))</f>
        <v>août</v>
      </c>
      <c r="S265" s="94" t="e">
        <f>+IF(#REF!&gt;0.05,IF(#REF!=5,($AE$2-F265)/1000,IF(#REF!=6,($AF$2-F265)/1000,IF(#REF!="FMA",($AG$2-F265)/1000,H265))),H265)</f>
        <v>#REF!</v>
      </c>
      <c r="T265" s="68" t="str">
        <f t="shared" si="5"/>
        <v>août</v>
      </c>
      <c r="U265" s="91">
        <f>IF(H265="",0,1)</f>
        <v>1</v>
      </c>
      <c r="V265" s="92" t="e">
        <f>IF(#REF!&gt;0,1,0)</f>
        <v>#REF!</v>
      </c>
      <c r="W265" s="92" t="e">
        <f>IF(#REF!&gt;0.02,1,0)</f>
        <v>#REF!</v>
      </c>
      <c r="X265" s="92">
        <f>+IF(H265="","",(M265*H265))</f>
        <v>965.96</v>
      </c>
      <c r="Y265" s="92" t="e">
        <f>+IF(G265="La Mounine",(VLOOKUP(Base!J265,#REF!,5,FALSE)),(IF(G265="Brignoles",VLOOKUP(J265,#REF!,3,FALSE),(IF(G265="FOS",VLOOKUP(J265,#REF!,4,FALSE))))))</f>
        <v>#REF!</v>
      </c>
      <c r="Z265" s="92" t="e">
        <f>+(IF(H265="","",(Y265*H265)))</f>
        <v>#REF!</v>
      </c>
      <c r="AA265" s="94" t="e">
        <f>IF(Y265="","",IF(A265="RW",VLOOKUP(Y265,#REF!,3,FALSE),VLOOKUP(Y265,#REF!,2,FALSE)))</f>
        <v>#REF!</v>
      </c>
      <c r="AB265" s="92" t="e">
        <f>+IF(A265="","",(IF(A265="RW",(IF(H265&gt;32,32*AA265,(IF(H265&lt;29,29*AA265,H265*AA265)))),(IF(H265&gt;30,30*AA265,(IF(H265&lt;24,24*AA265,H265*AA265)))))))</f>
        <v>#REF!</v>
      </c>
      <c r="AC265" s="92" t="e">
        <f>(IF(A265="","0",(IF(A265="RW",VLOOKUP(#REF!,#REF!,2,FALSE),VLOOKUP(Base!#REF!,#REF!,3,FALSE)))))*S265</f>
        <v>#REF!</v>
      </c>
    </row>
    <row r="266" spans="1:29" x14ac:dyDescent="0.25">
      <c r="A266" s="131" t="s">
        <v>830</v>
      </c>
      <c r="B266" s="131" t="s">
        <v>846</v>
      </c>
      <c r="C266" s="62" t="s">
        <v>120</v>
      </c>
      <c r="D266" s="12">
        <v>42237</v>
      </c>
      <c r="E266" s="45"/>
      <c r="F266" s="45"/>
      <c r="G266" s="62" t="s">
        <v>701</v>
      </c>
      <c r="H266" s="128">
        <v>25.7</v>
      </c>
      <c r="I266" s="7"/>
      <c r="J266" s="7"/>
      <c r="K266" s="46">
        <v>12</v>
      </c>
      <c r="L266" s="71" t="str">
        <f>+IF(N266="oui",H266,"")</f>
        <v/>
      </c>
      <c r="M266" s="118">
        <v>27.7</v>
      </c>
      <c r="N266" s="57" t="s">
        <v>105</v>
      </c>
      <c r="O266" s="62" t="s">
        <v>105</v>
      </c>
      <c r="P266" s="14" t="s">
        <v>176</v>
      </c>
      <c r="Q266" s="69">
        <f>IF(D266="","",(YEAR(D266)))</f>
        <v>2015</v>
      </c>
      <c r="R266" s="68" t="str">
        <f>IF(D266="","",(TEXT(D266,"mmmm")))</f>
        <v>août</v>
      </c>
      <c r="S266" s="94" t="e">
        <f>+IF(#REF!&gt;0.05,IF(#REF!=5,($AE$2-F266)/1000,IF(#REF!=6,($AF$2-F266)/1000,IF(#REF!="FMA",($AG$2-F266)/1000,H266))),H266)</f>
        <v>#REF!</v>
      </c>
      <c r="T266" s="68" t="str">
        <f t="shared" si="5"/>
        <v>août</v>
      </c>
      <c r="U266" s="91">
        <f>IF(H266="",0,1)</f>
        <v>1</v>
      </c>
      <c r="V266" s="92" t="e">
        <f>IF(#REF!&gt;0,1,0)</f>
        <v>#REF!</v>
      </c>
      <c r="W266" s="92" t="e">
        <f>IF(#REF!&gt;0.02,1,0)</f>
        <v>#REF!</v>
      </c>
      <c r="X266" s="92">
        <f>+IF(H266="","",(M266*H266))</f>
        <v>711.89</v>
      </c>
      <c r="Y266" s="92" t="e">
        <f>+IF(G266="La Mounine",(VLOOKUP(Base!J266,#REF!,5,FALSE)),(IF(G266="Brignoles",VLOOKUP(J266,#REF!,3,FALSE),(IF(G266="FOS",VLOOKUP(J266,#REF!,4,FALSE))))))</f>
        <v>#REF!</v>
      </c>
      <c r="Z266" s="92" t="e">
        <f>+(IF(H266="","",(Y266*H266)))</f>
        <v>#REF!</v>
      </c>
      <c r="AA266" s="94" t="e">
        <f>IF(Y266="","",IF(A266="RW",VLOOKUP(Y266,#REF!,3,FALSE),VLOOKUP(Y266,#REF!,2,FALSE)))</f>
        <v>#REF!</v>
      </c>
      <c r="AB266" s="92" t="e">
        <f>+IF(A266="","",(IF(A266="RW",(IF(H266&gt;32,32*AA266,(IF(H266&lt;29,29*AA266,H266*AA266)))),(IF(H266&gt;30,30*AA266,(IF(H266&lt;24,24*AA266,H266*AA266)))))))</f>
        <v>#REF!</v>
      </c>
      <c r="AC266" s="92" t="e">
        <f>(IF(A266="","0",(IF(A266="RW",VLOOKUP(#REF!,#REF!,2,FALSE),VLOOKUP(Base!#REF!,#REF!,3,FALSE)))))*S266</f>
        <v>#REF!</v>
      </c>
    </row>
    <row r="267" spans="1:29" x14ac:dyDescent="0.25">
      <c r="A267" s="131" t="s">
        <v>830</v>
      </c>
      <c r="B267" s="131" t="s">
        <v>846</v>
      </c>
      <c r="C267" s="62" t="s">
        <v>12</v>
      </c>
      <c r="D267" s="12">
        <v>42237</v>
      </c>
      <c r="E267" s="45"/>
      <c r="F267" s="45"/>
      <c r="G267" s="62" t="s">
        <v>701</v>
      </c>
      <c r="H267" s="128">
        <v>29.9</v>
      </c>
      <c r="I267" s="7"/>
      <c r="J267" s="7"/>
      <c r="K267" s="45">
        <v>13</v>
      </c>
      <c r="L267" s="71">
        <f>+IF(N267="oui",H267,"")</f>
        <v>29.9</v>
      </c>
      <c r="M267" s="117">
        <v>34.799999999999997</v>
      </c>
      <c r="N267" s="4" t="s">
        <v>106</v>
      </c>
      <c r="O267" s="62" t="s">
        <v>105</v>
      </c>
      <c r="P267" s="14" t="s">
        <v>169</v>
      </c>
      <c r="Q267" s="69">
        <f>IF(D267="","",(YEAR(D267)))</f>
        <v>2015</v>
      </c>
      <c r="R267" s="68" t="str">
        <f>IF(D267="","",(TEXT(D267,"mmmm")))</f>
        <v>août</v>
      </c>
      <c r="S267" s="94" t="e">
        <f>+IF(#REF!&gt;0.05,IF(#REF!=5,($AE$2-F267)/1000,IF(#REF!=6,($AF$2-F267)/1000,IF(#REF!="FMA",($AG$2-F267)/1000,H267))),H267)</f>
        <v>#REF!</v>
      </c>
      <c r="T267" s="68" t="str">
        <f t="shared" si="5"/>
        <v>août</v>
      </c>
      <c r="U267" s="91">
        <f>IF(H267="",0,1)</f>
        <v>1</v>
      </c>
      <c r="V267" s="92" t="e">
        <f>IF(#REF!&gt;0,1,0)</f>
        <v>#REF!</v>
      </c>
      <c r="W267" s="92" t="e">
        <f>IF(#REF!&gt;0.02,1,0)</f>
        <v>#REF!</v>
      </c>
      <c r="X267" s="92">
        <f>+IF(H267="","",(M267*H267))</f>
        <v>1040.5199999999998</v>
      </c>
      <c r="Y267" s="92" t="e">
        <f>+IF(G267="La Mounine",(VLOOKUP(Base!J267,#REF!,5,FALSE)),(IF(G267="Brignoles",VLOOKUP(J267,#REF!,3,FALSE),(IF(G267="FOS",VLOOKUP(J267,#REF!,4,FALSE))))))</f>
        <v>#REF!</v>
      </c>
      <c r="Z267" s="92" t="e">
        <f>+(IF(H267="","",(Y267*H267)))</f>
        <v>#REF!</v>
      </c>
      <c r="AA267" s="94" t="e">
        <f>IF(Y267="","",IF(A267="RW",VLOOKUP(Y267,#REF!,3,FALSE),VLOOKUP(Y267,#REF!,2,FALSE)))</f>
        <v>#REF!</v>
      </c>
      <c r="AB267" s="92" t="e">
        <f>+IF(A267="","",(IF(A267="RW",(IF(H267&gt;32,32*AA267,(IF(H267&lt;29,29*AA267,H267*AA267)))),(IF(H267&gt;30,30*AA267,(IF(H267&lt;24,24*AA267,H267*AA267)))))))</f>
        <v>#REF!</v>
      </c>
      <c r="AC267" s="92" t="e">
        <f>(IF(A267="","0",(IF(A267="RW",VLOOKUP(#REF!,#REF!,2,FALSE),VLOOKUP(Base!#REF!,#REF!,3,FALSE)))))*S267</f>
        <v>#REF!</v>
      </c>
    </row>
    <row r="268" spans="1:29" x14ac:dyDescent="0.25">
      <c r="A268" s="131" t="s">
        <v>830</v>
      </c>
      <c r="B268" s="131" t="s">
        <v>846</v>
      </c>
      <c r="C268" s="62" t="s">
        <v>12</v>
      </c>
      <c r="D268" s="12">
        <v>42237</v>
      </c>
      <c r="E268" s="45"/>
      <c r="F268" s="45"/>
      <c r="G268" s="62" t="s">
        <v>701</v>
      </c>
      <c r="H268" s="128">
        <v>29.9</v>
      </c>
      <c r="I268" s="7"/>
      <c r="J268" s="7"/>
      <c r="K268" s="45">
        <v>13</v>
      </c>
      <c r="L268" s="71">
        <f>+IF(N268="oui",H268,"")</f>
        <v>29.9</v>
      </c>
      <c r="M268" s="117">
        <v>34.799999999999997</v>
      </c>
      <c r="N268" s="4" t="s">
        <v>106</v>
      </c>
      <c r="O268" s="62" t="s">
        <v>105</v>
      </c>
      <c r="P268" s="14" t="s">
        <v>174</v>
      </c>
      <c r="Q268" s="69">
        <f>IF(D268="","",(YEAR(D268)))</f>
        <v>2015</v>
      </c>
      <c r="R268" s="68" t="str">
        <f>IF(D268="","",(TEXT(D268,"mmmm")))</f>
        <v>août</v>
      </c>
      <c r="S268" s="94" t="e">
        <f>+IF(#REF!&gt;0.05,IF(#REF!=5,($AE$2-F268)/1000,IF(#REF!=6,($AF$2-F268)/1000,IF(#REF!="FMA",($AG$2-F268)/1000,H268))),H268)</f>
        <v>#REF!</v>
      </c>
      <c r="T268" s="68" t="str">
        <f t="shared" si="5"/>
        <v>août</v>
      </c>
      <c r="U268" s="91">
        <f>IF(H268="",0,1)</f>
        <v>1</v>
      </c>
      <c r="V268" s="92" t="e">
        <f>IF(#REF!&gt;0,1,0)</f>
        <v>#REF!</v>
      </c>
      <c r="W268" s="92" t="e">
        <f>IF(#REF!&gt;0.02,1,0)</f>
        <v>#REF!</v>
      </c>
      <c r="X268" s="92">
        <f>+IF(H268="","",(M268*H268))</f>
        <v>1040.5199999999998</v>
      </c>
      <c r="Y268" s="92" t="e">
        <f>+IF(G268="La Mounine",(VLOOKUP(Base!J268,#REF!,5,FALSE)),(IF(G268="Brignoles",VLOOKUP(J268,#REF!,3,FALSE),(IF(G268="FOS",VLOOKUP(J268,#REF!,4,FALSE))))))</f>
        <v>#REF!</v>
      </c>
      <c r="Z268" s="92" t="e">
        <f>+(IF(H268="","",(Y268*H268)))</f>
        <v>#REF!</v>
      </c>
      <c r="AA268" s="94" t="e">
        <f>IF(Y268="","",IF(A268="RW",VLOOKUP(Y268,#REF!,3,FALSE),VLOOKUP(Y268,#REF!,2,FALSE)))</f>
        <v>#REF!</v>
      </c>
      <c r="AB268" s="92" t="e">
        <f>+IF(A268="","",(IF(A268="RW",(IF(H268&gt;32,32*AA268,(IF(H268&lt;29,29*AA268,H268*AA268)))),(IF(H268&gt;30,30*AA268,(IF(H268&lt;24,24*AA268,H268*AA268)))))))</f>
        <v>#REF!</v>
      </c>
      <c r="AC268" s="92" t="e">
        <f>(IF(A268="","0",(IF(A268="RW",VLOOKUP(#REF!,#REF!,2,FALSE),VLOOKUP(Base!#REF!,#REF!,3,FALSE)))))*S268</f>
        <v>#REF!</v>
      </c>
    </row>
    <row r="269" spans="1:29" x14ac:dyDescent="0.25">
      <c r="A269" s="131" t="s">
        <v>830</v>
      </c>
      <c r="B269" s="131" t="s">
        <v>846</v>
      </c>
      <c r="C269" s="62" t="s">
        <v>366</v>
      </c>
      <c r="D269" s="12">
        <v>42237</v>
      </c>
      <c r="E269" s="45"/>
      <c r="F269" s="45"/>
      <c r="G269" s="62" t="s">
        <v>701</v>
      </c>
      <c r="H269" s="128">
        <v>32.5</v>
      </c>
      <c r="I269" s="7"/>
      <c r="J269" s="7"/>
      <c r="K269" s="46">
        <v>48</v>
      </c>
      <c r="L269" s="71" t="str">
        <f>+IF(N269="oui",H269,"")</f>
        <v/>
      </c>
      <c r="M269" s="118">
        <v>28.7</v>
      </c>
      <c r="N269" s="4" t="s">
        <v>105</v>
      </c>
      <c r="O269" s="62" t="s">
        <v>105</v>
      </c>
      <c r="P269" s="14" t="s">
        <v>169</v>
      </c>
      <c r="Q269" s="69">
        <f>IF(D269="","",(YEAR(D269)))</f>
        <v>2015</v>
      </c>
      <c r="R269" s="68" t="str">
        <f>IF(D269="","",(TEXT(D269,"mmmm")))</f>
        <v>août</v>
      </c>
      <c r="S269" s="94" t="e">
        <f>+IF(#REF!&gt;0.05,IF(#REF!=5,($AE$2-F269)/1000,IF(#REF!=6,($AF$2-F269)/1000,IF(#REF!="FMA",($AG$2-F269)/1000,H269))),H269)</f>
        <v>#REF!</v>
      </c>
      <c r="T269" s="68" t="str">
        <f t="shared" si="5"/>
        <v>août</v>
      </c>
      <c r="U269" s="91">
        <f>IF(H269="",0,1)</f>
        <v>1</v>
      </c>
      <c r="V269" s="92" t="e">
        <f>IF(#REF!&gt;0,1,0)</f>
        <v>#REF!</v>
      </c>
      <c r="W269" s="92" t="e">
        <f>IF(#REF!&gt;0.02,1,0)</f>
        <v>#REF!</v>
      </c>
      <c r="X269" s="92">
        <f>+IF(H269="","",(M269*H269))</f>
        <v>932.75</v>
      </c>
      <c r="Y269" s="92" t="e">
        <f>+IF(G269="La Mounine",(VLOOKUP(Base!J269,#REF!,5,FALSE)),(IF(G269="Brignoles",VLOOKUP(J269,#REF!,3,FALSE),(IF(G269="FOS",VLOOKUP(J269,#REF!,4,FALSE))))))</f>
        <v>#REF!</v>
      </c>
      <c r="Z269" s="92" t="e">
        <f>+(IF(H269="","",(Y269*H269)))</f>
        <v>#REF!</v>
      </c>
      <c r="AA269" s="94" t="e">
        <f>IF(Y269="","",IF(A269="RW",VLOOKUP(Y269,#REF!,3,FALSE),VLOOKUP(Y269,#REF!,2,FALSE)))</f>
        <v>#REF!</v>
      </c>
      <c r="AB269" s="92" t="e">
        <f>+IF(A269="","",(IF(A269="RW",(IF(H269&gt;32,32*AA269,(IF(H269&lt;29,29*AA269,H269*AA269)))),(IF(H269&gt;30,30*AA269,(IF(H269&lt;24,24*AA269,H269*AA269)))))))</f>
        <v>#REF!</v>
      </c>
      <c r="AC269" s="92" t="e">
        <f>(IF(A269="","0",(IF(A269="RW",VLOOKUP(#REF!,#REF!,2,FALSE),VLOOKUP(Base!#REF!,#REF!,3,FALSE)))))*S269</f>
        <v>#REF!</v>
      </c>
    </row>
    <row r="270" spans="1:29" x14ac:dyDescent="0.25">
      <c r="A270" s="131" t="s">
        <v>830</v>
      </c>
      <c r="B270" s="131" t="s">
        <v>846</v>
      </c>
      <c r="C270" s="62" t="s">
        <v>366</v>
      </c>
      <c r="D270" s="12">
        <v>42237</v>
      </c>
      <c r="E270" s="45"/>
      <c r="F270" s="45"/>
      <c r="G270" s="62" t="s">
        <v>701</v>
      </c>
      <c r="H270" s="128">
        <v>25.7</v>
      </c>
      <c r="I270" s="7"/>
      <c r="J270" s="7"/>
      <c r="K270" s="46">
        <v>48</v>
      </c>
      <c r="L270" s="71" t="str">
        <f>+IF(N270="oui",H270,"")</f>
        <v/>
      </c>
      <c r="M270" s="118">
        <v>20.6</v>
      </c>
      <c r="N270" s="4" t="s">
        <v>105</v>
      </c>
      <c r="O270" s="62" t="s">
        <v>106</v>
      </c>
      <c r="P270" s="14" t="s">
        <v>167</v>
      </c>
      <c r="Q270" s="69">
        <f>IF(D270="","",(YEAR(D270)))</f>
        <v>2015</v>
      </c>
      <c r="R270" s="68" t="str">
        <f>IF(D270="","",(TEXT(D270,"mmmm")))</f>
        <v>août</v>
      </c>
      <c r="S270" s="94" t="e">
        <f>+IF(#REF!&gt;0.05,IF(#REF!=5,($AE$2-F270)/1000,IF(#REF!=6,($AF$2-F270)/1000,IF(#REF!="FMA",($AG$2-F270)/1000,H270))),H270)</f>
        <v>#REF!</v>
      </c>
      <c r="T270" s="68" t="str">
        <f t="shared" si="5"/>
        <v>août</v>
      </c>
      <c r="U270" s="91">
        <f>IF(H270="",0,1)</f>
        <v>1</v>
      </c>
      <c r="V270" s="92" t="e">
        <f>IF(#REF!&gt;0,1,0)</f>
        <v>#REF!</v>
      </c>
      <c r="W270" s="92" t="e">
        <f>IF(#REF!&gt;0.02,1,0)</f>
        <v>#REF!</v>
      </c>
      <c r="X270" s="92">
        <f>+IF(H270="","",(M270*H270))</f>
        <v>529.42000000000007</v>
      </c>
      <c r="Y270" s="92" t="e">
        <f>+IF(G270="La Mounine",(VLOOKUP(Base!J270,#REF!,5,FALSE)),(IF(G270="Brignoles",VLOOKUP(J270,#REF!,3,FALSE),(IF(G270="FOS",VLOOKUP(J270,#REF!,4,FALSE))))))</f>
        <v>#REF!</v>
      </c>
      <c r="Z270" s="92" t="e">
        <f>+(IF(H270="","",(Y270*H270)))</f>
        <v>#REF!</v>
      </c>
      <c r="AA270" s="94" t="e">
        <f>IF(Y270="","",IF(A270="RW",VLOOKUP(Y270,#REF!,3,FALSE),VLOOKUP(Y270,#REF!,2,FALSE)))</f>
        <v>#REF!</v>
      </c>
      <c r="AB270" s="92" t="e">
        <f>+IF(A270="","",(IF(A270="RW",(IF(H270&gt;32,32*AA270,(IF(H270&lt;29,29*AA270,H270*AA270)))),(IF(H270&gt;30,30*AA270,(IF(H270&lt;24,24*AA270,H270*AA270)))))))</f>
        <v>#REF!</v>
      </c>
      <c r="AC270" s="92" t="e">
        <f>(IF(A270="","0",(IF(A270="RW",VLOOKUP(#REF!,#REF!,2,FALSE),VLOOKUP(Base!#REF!,#REF!,3,FALSE)))))*S270</f>
        <v>#REF!</v>
      </c>
    </row>
    <row r="271" spans="1:29" x14ac:dyDescent="0.25">
      <c r="A271" s="131" t="s">
        <v>830</v>
      </c>
      <c r="B271" s="131" t="s">
        <v>846</v>
      </c>
      <c r="C271" s="62" t="s">
        <v>12</v>
      </c>
      <c r="D271" s="12">
        <v>42240</v>
      </c>
      <c r="E271" s="45"/>
      <c r="F271" s="45"/>
      <c r="G271" s="62" t="s">
        <v>701</v>
      </c>
      <c r="H271" s="128">
        <v>24.8</v>
      </c>
      <c r="I271" s="7"/>
      <c r="J271" s="7"/>
      <c r="K271" s="46">
        <v>4</v>
      </c>
      <c r="L271" s="71" t="str">
        <f>+IF(N271="oui",H271,"")</f>
        <v/>
      </c>
      <c r="M271" s="120">
        <v>34.700000000000003</v>
      </c>
      <c r="N271" s="4" t="s">
        <v>105</v>
      </c>
      <c r="O271" s="62" t="s">
        <v>105</v>
      </c>
      <c r="P271" s="14" t="s">
        <v>168</v>
      </c>
      <c r="Q271" s="69">
        <f>IF(D271="","",(YEAR(D271)))</f>
        <v>2015</v>
      </c>
      <c r="R271" s="68" t="str">
        <f>IF(D271="","",(TEXT(D271,"mmmm")))</f>
        <v>août</v>
      </c>
      <c r="S271" s="94" t="e">
        <f>+IF(#REF!&gt;0.05,IF(#REF!=5,($AE$2-F271)/1000,IF(#REF!=6,($AF$2-F271)/1000,IF(#REF!="FMA",($AG$2-F271)/1000,H271))),H271)</f>
        <v>#REF!</v>
      </c>
      <c r="T271" s="68" t="str">
        <f t="shared" si="5"/>
        <v>août</v>
      </c>
      <c r="U271" s="91">
        <f>IF(H271="",0,1)</f>
        <v>1</v>
      </c>
      <c r="V271" s="92" t="e">
        <f>IF(#REF!&gt;0,1,0)</f>
        <v>#REF!</v>
      </c>
      <c r="W271" s="92" t="e">
        <f>IF(#REF!&gt;0.02,1,0)</f>
        <v>#REF!</v>
      </c>
      <c r="X271" s="92">
        <f>+IF(H271="","",(M271*H271))</f>
        <v>860.56000000000006</v>
      </c>
      <c r="Y271" s="92" t="e">
        <f>+IF(G271="La Mounine",(VLOOKUP(Base!J271,#REF!,5,FALSE)),(IF(G271="Brignoles",VLOOKUP(J271,#REF!,3,FALSE),(IF(G271="FOS",VLOOKUP(J271,#REF!,4,FALSE))))))</f>
        <v>#REF!</v>
      </c>
      <c r="Z271" s="92" t="e">
        <f>+(IF(H271="","",(Y271*H271)))</f>
        <v>#REF!</v>
      </c>
      <c r="AA271" s="94" t="e">
        <f>IF(Y271="","",IF(A271="RW",VLOOKUP(Y271,#REF!,3,FALSE),VLOOKUP(Y271,#REF!,2,FALSE)))</f>
        <v>#REF!</v>
      </c>
      <c r="AB271" s="92" t="e">
        <f>+IF(A271="","",(IF(A271="RW",(IF(H271&gt;32,32*AA271,(IF(H271&lt;29,29*AA271,H271*AA271)))),(IF(H271&gt;30,30*AA271,(IF(H271&lt;24,24*AA271,H271*AA271)))))))</f>
        <v>#REF!</v>
      </c>
      <c r="AC271" s="92" t="e">
        <f>(IF(A271="","0",(IF(A271="RW",VLOOKUP(#REF!,#REF!,2,FALSE),VLOOKUP(Base!#REF!,#REF!,3,FALSE)))))*S271</f>
        <v>#REF!</v>
      </c>
    </row>
    <row r="272" spans="1:29" x14ac:dyDescent="0.25">
      <c r="A272" s="131" t="s">
        <v>830</v>
      </c>
      <c r="B272" s="131" t="s">
        <v>846</v>
      </c>
      <c r="C272" s="62" t="s">
        <v>249</v>
      </c>
      <c r="D272" s="12">
        <v>42240</v>
      </c>
      <c r="E272" s="45"/>
      <c r="F272" s="45"/>
      <c r="G272" s="62" t="s">
        <v>701</v>
      </c>
      <c r="H272" s="128">
        <v>24.75</v>
      </c>
      <c r="I272" s="7"/>
      <c r="J272" s="7"/>
      <c r="K272" s="45">
        <v>13</v>
      </c>
      <c r="L272" s="71" t="str">
        <f>+IF(N272="oui",H272,"")</f>
        <v/>
      </c>
      <c r="M272" s="117">
        <v>43.6</v>
      </c>
      <c r="N272" s="57" t="s">
        <v>105</v>
      </c>
      <c r="O272" s="62" t="s">
        <v>105</v>
      </c>
      <c r="P272" s="14" t="s">
        <v>169</v>
      </c>
      <c r="Q272" s="69">
        <f>IF(D272="","",(YEAR(D272)))</f>
        <v>2015</v>
      </c>
      <c r="R272" s="68" t="str">
        <f>IF(D272="","",(TEXT(D272,"mmmm")))</f>
        <v>août</v>
      </c>
      <c r="S272" s="94" t="e">
        <f>+IF(#REF!&gt;0.05,IF(#REF!=5,($AE$2-F272)/1000,IF(#REF!=6,($AF$2-F272)/1000,IF(#REF!="FMA",($AG$2-F272)/1000,H272))),H272)</f>
        <v>#REF!</v>
      </c>
      <c r="T272" s="68" t="str">
        <f t="shared" si="5"/>
        <v>août</v>
      </c>
      <c r="U272" s="91">
        <f>IF(H272="",0,1)</f>
        <v>1</v>
      </c>
      <c r="V272" s="92" t="e">
        <f>IF(#REF!&gt;0,1,0)</f>
        <v>#REF!</v>
      </c>
      <c r="W272" s="92" t="e">
        <f>IF(#REF!&gt;0.02,1,0)</f>
        <v>#REF!</v>
      </c>
      <c r="X272" s="92">
        <f>+IF(H272="","",(M272*H272))</f>
        <v>1079.1000000000001</v>
      </c>
      <c r="Y272" s="92" t="e">
        <f>+IF(G272="La Mounine",(VLOOKUP(Base!J272,#REF!,5,FALSE)),(IF(G272="Brignoles",VLOOKUP(J272,#REF!,3,FALSE),(IF(G272="FOS",VLOOKUP(J272,#REF!,4,FALSE))))))</f>
        <v>#REF!</v>
      </c>
      <c r="Z272" s="92" t="e">
        <f>+(IF(H272="","",(Y272*H272)))</f>
        <v>#REF!</v>
      </c>
      <c r="AA272" s="94" t="e">
        <f>IF(Y272="","",IF(A272="RW",VLOOKUP(Y272,#REF!,3,FALSE),VLOOKUP(Y272,#REF!,2,FALSE)))</f>
        <v>#REF!</v>
      </c>
      <c r="AB272" s="92" t="e">
        <f>+IF(A272="","",(IF(A272="RW",(IF(H272&gt;32,32*AA272,(IF(H272&lt;29,29*AA272,H272*AA272)))),(IF(H272&gt;30,30*AA272,(IF(H272&lt;24,24*AA272,H272*AA272)))))))</f>
        <v>#REF!</v>
      </c>
      <c r="AC272" s="92" t="e">
        <f>(IF(A272="","0",(IF(A272="RW",VLOOKUP(#REF!,#REF!,2,FALSE),VLOOKUP(Base!#REF!,#REF!,3,FALSE)))))*S272</f>
        <v>#REF!</v>
      </c>
    </row>
    <row r="273" spans="1:29" x14ac:dyDescent="0.25">
      <c r="A273" s="131" t="s">
        <v>830</v>
      </c>
      <c r="B273" s="131" t="s">
        <v>846</v>
      </c>
      <c r="C273" s="62" t="s">
        <v>249</v>
      </c>
      <c r="D273" s="12">
        <v>42240</v>
      </c>
      <c r="E273" s="45"/>
      <c r="F273" s="45"/>
      <c r="G273" s="62" t="s">
        <v>701</v>
      </c>
      <c r="H273" s="128">
        <v>26.4</v>
      </c>
      <c r="I273" s="7"/>
      <c r="J273" s="7"/>
      <c r="K273" s="45">
        <v>13</v>
      </c>
      <c r="L273" s="71" t="str">
        <f>+IF(N273="oui",H273,"")</f>
        <v/>
      </c>
      <c r="M273" s="117">
        <v>43.6</v>
      </c>
      <c r="N273" s="57" t="s">
        <v>105</v>
      </c>
      <c r="O273" s="62" t="s">
        <v>106</v>
      </c>
      <c r="P273" s="14" t="s">
        <v>171</v>
      </c>
      <c r="Q273" s="69">
        <f>IF(D273="","",(YEAR(D273)))</f>
        <v>2015</v>
      </c>
      <c r="R273" s="68" t="str">
        <f>IF(D273="","",(TEXT(D273,"mmmm")))</f>
        <v>août</v>
      </c>
      <c r="S273" s="94" t="e">
        <f>+IF(#REF!&gt;0.05,IF(#REF!=5,($AE$2-F273)/1000,IF(#REF!=6,($AF$2-F273)/1000,IF(#REF!="FMA",($AG$2-F273)/1000,H273))),H273)</f>
        <v>#REF!</v>
      </c>
      <c r="T273" s="68" t="str">
        <f t="shared" si="5"/>
        <v>août</v>
      </c>
      <c r="U273" s="91">
        <f>IF(H273="",0,1)</f>
        <v>1</v>
      </c>
      <c r="V273" s="92" t="e">
        <f>IF(#REF!&gt;0,1,0)</f>
        <v>#REF!</v>
      </c>
      <c r="W273" s="92" t="e">
        <f>IF(#REF!&gt;0.02,1,0)</f>
        <v>#REF!</v>
      </c>
      <c r="X273" s="92">
        <f>+IF(H273="","",(M273*H273))</f>
        <v>1151.04</v>
      </c>
      <c r="Y273" s="92" t="e">
        <f>+IF(G273="La Mounine",(VLOOKUP(Base!J273,#REF!,5,FALSE)),(IF(G273="Brignoles",VLOOKUP(J273,#REF!,3,FALSE),(IF(G273="FOS",VLOOKUP(J273,#REF!,4,FALSE))))))</f>
        <v>#REF!</v>
      </c>
      <c r="Z273" s="92" t="e">
        <f>+(IF(H273="","",(Y273*H273)))</f>
        <v>#REF!</v>
      </c>
      <c r="AA273" s="94" t="e">
        <f>IF(Y273="","",IF(A273="RW",VLOOKUP(Y273,#REF!,3,FALSE),VLOOKUP(Y273,#REF!,2,FALSE)))</f>
        <v>#REF!</v>
      </c>
      <c r="AB273" s="92" t="e">
        <f>+IF(A273="","",(IF(A273="RW",(IF(H273&gt;32,32*AA273,(IF(H273&lt;29,29*AA273,H273*AA273)))),(IF(H273&gt;30,30*AA273,(IF(H273&lt;24,24*AA273,H273*AA273)))))))</f>
        <v>#REF!</v>
      </c>
      <c r="AC273" s="92" t="e">
        <f>(IF(A273="","0",(IF(A273="RW",VLOOKUP(#REF!,#REF!,2,FALSE),VLOOKUP(Base!#REF!,#REF!,3,FALSE)))))*S273</f>
        <v>#REF!</v>
      </c>
    </row>
    <row r="274" spans="1:29" x14ac:dyDescent="0.25">
      <c r="A274" s="131" t="s">
        <v>830</v>
      </c>
      <c r="B274" s="131" t="s">
        <v>846</v>
      </c>
      <c r="C274" s="62" t="s">
        <v>249</v>
      </c>
      <c r="D274" s="12">
        <v>42240</v>
      </c>
      <c r="E274" s="45"/>
      <c r="F274" s="45"/>
      <c r="G274" s="62" t="s">
        <v>701</v>
      </c>
      <c r="H274" s="128">
        <v>23</v>
      </c>
      <c r="I274" s="7"/>
      <c r="J274" s="7"/>
      <c r="K274" s="45">
        <v>13</v>
      </c>
      <c r="L274" s="71" t="str">
        <f>+IF(N274="oui",H274,"")</f>
        <v/>
      </c>
      <c r="M274" s="117">
        <v>43.6</v>
      </c>
      <c r="N274" s="4" t="s">
        <v>105</v>
      </c>
      <c r="O274" s="62" t="s">
        <v>105</v>
      </c>
      <c r="P274" s="14" t="s">
        <v>168</v>
      </c>
      <c r="Q274" s="69">
        <f>IF(D274="","",(YEAR(D274)))</f>
        <v>2015</v>
      </c>
      <c r="R274" s="68" t="str">
        <f>IF(D274="","",(TEXT(D274,"mmmm")))</f>
        <v>août</v>
      </c>
      <c r="S274" s="94" t="e">
        <f>+IF(#REF!&gt;0.05,IF(#REF!=5,($AE$2-F274)/1000,IF(#REF!=6,($AF$2-F274)/1000,IF(#REF!="FMA",($AG$2-F274)/1000,H274))),H274)</f>
        <v>#REF!</v>
      </c>
      <c r="T274" s="68" t="str">
        <f t="shared" si="5"/>
        <v>août</v>
      </c>
      <c r="U274" s="91">
        <f>IF(H274="",0,1)</f>
        <v>1</v>
      </c>
      <c r="V274" s="92" t="e">
        <f>IF(#REF!&gt;0,1,0)</f>
        <v>#REF!</v>
      </c>
      <c r="W274" s="92" t="e">
        <f>IF(#REF!&gt;0.02,1,0)</f>
        <v>#REF!</v>
      </c>
      <c r="X274" s="92">
        <f>+IF(H274="","",(M274*H274))</f>
        <v>1002.8000000000001</v>
      </c>
      <c r="Y274" s="92" t="e">
        <f>+IF(G274="La Mounine",(VLOOKUP(Base!J274,#REF!,5,FALSE)),(IF(G274="Brignoles",VLOOKUP(J274,#REF!,3,FALSE),(IF(G274="FOS",VLOOKUP(J274,#REF!,4,FALSE))))))</f>
        <v>#REF!</v>
      </c>
      <c r="Z274" s="92" t="e">
        <f>+(IF(H274="","",(Y274*H274)))</f>
        <v>#REF!</v>
      </c>
      <c r="AA274" s="94" t="e">
        <f>IF(Y274="","",IF(A274="RW",VLOOKUP(Y274,#REF!,3,FALSE),VLOOKUP(Y274,#REF!,2,FALSE)))</f>
        <v>#REF!</v>
      </c>
      <c r="AB274" s="92" t="e">
        <f>+IF(A274="","",(IF(A274="RW",(IF(H274&gt;32,32*AA274,(IF(H274&lt;29,29*AA274,H274*AA274)))),(IF(H274&gt;30,30*AA274,(IF(H274&lt;24,24*AA274,H274*AA274)))))))</f>
        <v>#REF!</v>
      </c>
      <c r="AC274" s="92" t="e">
        <f>(IF(A274="","0",(IF(A274="RW",VLOOKUP(#REF!,#REF!,2,FALSE),VLOOKUP(Base!#REF!,#REF!,3,FALSE)))))*S274</f>
        <v>#REF!</v>
      </c>
    </row>
    <row r="275" spans="1:29" x14ac:dyDescent="0.25">
      <c r="A275" s="131" t="s">
        <v>830</v>
      </c>
      <c r="B275" s="131" t="s">
        <v>846</v>
      </c>
      <c r="C275" s="62" t="s">
        <v>73</v>
      </c>
      <c r="D275" s="12">
        <v>42240</v>
      </c>
      <c r="E275" s="45"/>
      <c r="F275" s="45"/>
      <c r="G275" s="62" t="s">
        <v>701</v>
      </c>
      <c r="H275" s="128">
        <v>29.65</v>
      </c>
      <c r="I275" s="7"/>
      <c r="J275" s="7"/>
      <c r="K275" s="45">
        <v>13</v>
      </c>
      <c r="L275" s="71" t="str">
        <f>+IF(N275="oui",H275,"")</f>
        <v/>
      </c>
      <c r="M275" s="117">
        <v>50.9</v>
      </c>
      <c r="N275" s="4" t="s">
        <v>105</v>
      </c>
      <c r="O275" s="62" t="s">
        <v>105</v>
      </c>
      <c r="P275" s="14" t="s">
        <v>167</v>
      </c>
      <c r="Q275" s="69">
        <f>IF(D275="","",(YEAR(D275)))</f>
        <v>2015</v>
      </c>
      <c r="R275" s="68" t="str">
        <f>IF(D275="","",(TEXT(D275,"mmmm")))</f>
        <v>août</v>
      </c>
      <c r="S275" s="94" t="e">
        <f>+IF(#REF!&gt;0.05,IF(#REF!=5,($AE$2-F275)/1000,IF(#REF!=6,($AF$2-F275)/1000,IF(#REF!="FMA",($AG$2-F275)/1000,H275))),H275)</f>
        <v>#REF!</v>
      </c>
      <c r="T275" s="68" t="str">
        <f t="shared" si="5"/>
        <v>août</v>
      </c>
      <c r="U275" s="91">
        <f>IF(H275="",0,1)</f>
        <v>1</v>
      </c>
      <c r="V275" s="92" t="e">
        <f>IF(#REF!&gt;0,1,0)</f>
        <v>#REF!</v>
      </c>
      <c r="W275" s="92" t="e">
        <f>IF(#REF!&gt;0.02,1,0)</f>
        <v>#REF!</v>
      </c>
      <c r="X275" s="92">
        <f>+IF(H275="","",(M275*H275))</f>
        <v>1509.1849999999999</v>
      </c>
      <c r="Y275" s="92" t="e">
        <f>+IF(G275="La Mounine",(VLOOKUP(Base!J275,#REF!,5,FALSE)),(IF(G275="Brignoles",VLOOKUP(J275,#REF!,3,FALSE),(IF(G275="FOS",VLOOKUP(J275,#REF!,4,FALSE))))))</f>
        <v>#REF!</v>
      </c>
      <c r="Z275" s="92" t="e">
        <f>+(IF(H275="","",(Y275*H275)))</f>
        <v>#REF!</v>
      </c>
      <c r="AA275" s="94" t="e">
        <f>IF(Y275="","",IF(A275="RW",VLOOKUP(Y275,#REF!,3,FALSE),VLOOKUP(Y275,#REF!,2,FALSE)))</f>
        <v>#REF!</v>
      </c>
      <c r="AB275" s="92" t="e">
        <f>+IF(A275="","",(IF(A275="RW",(IF(H275&gt;32,32*AA275,(IF(H275&lt;29,29*AA275,H275*AA275)))),(IF(H275&gt;30,30*AA275,(IF(H275&lt;24,24*AA275,H275*AA275)))))))</f>
        <v>#REF!</v>
      </c>
      <c r="AC275" s="92" t="e">
        <f>(IF(A275="","0",(IF(A275="RW",VLOOKUP(#REF!,#REF!,2,FALSE),VLOOKUP(Base!#REF!,#REF!,3,FALSE)))))*S275</f>
        <v>#REF!</v>
      </c>
    </row>
    <row r="276" spans="1:29" x14ac:dyDescent="0.25">
      <c r="A276" s="131" t="s">
        <v>830</v>
      </c>
      <c r="B276" s="131" t="s">
        <v>846</v>
      </c>
      <c r="C276" s="62" t="s">
        <v>120</v>
      </c>
      <c r="D276" s="12">
        <v>42240</v>
      </c>
      <c r="E276" s="45"/>
      <c r="F276" s="45"/>
      <c r="G276" s="62" t="s">
        <v>701</v>
      </c>
      <c r="H276" s="128">
        <v>24</v>
      </c>
      <c r="I276" s="7"/>
      <c r="J276" s="7"/>
      <c r="K276" s="46">
        <v>34</v>
      </c>
      <c r="L276" s="71">
        <f>+IF(N276="oui",H276,"")</f>
        <v>24</v>
      </c>
      <c r="M276" s="118">
        <v>26.3</v>
      </c>
      <c r="N276" s="4" t="s">
        <v>106</v>
      </c>
      <c r="O276" s="62" t="s">
        <v>105</v>
      </c>
      <c r="P276" s="14" t="s">
        <v>168</v>
      </c>
      <c r="Q276" s="69">
        <f>IF(D276="","",(YEAR(D276)))</f>
        <v>2015</v>
      </c>
      <c r="R276" s="68" t="str">
        <f>IF(D276="","",(TEXT(D276,"mmmm")))</f>
        <v>août</v>
      </c>
      <c r="S276" s="94" t="e">
        <f>+IF(#REF!&gt;0.05,IF(#REF!=5,($AE$2-F276)/1000,IF(#REF!=6,($AF$2-F276)/1000,IF(#REF!="FMA",($AG$2-F276)/1000,H276))),H276)</f>
        <v>#REF!</v>
      </c>
      <c r="T276" s="68" t="str">
        <f t="shared" si="5"/>
        <v>août</v>
      </c>
      <c r="U276" s="91">
        <f>IF(H276="",0,1)</f>
        <v>1</v>
      </c>
      <c r="V276" s="92" t="e">
        <f>IF(#REF!&gt;0,1,0)</f>
        <v>#REF!</v>
      </c>
      <c r="W276" s="92" t="e">
        <f>IF(#REF!&gt;0.02,1,0)</f>
        <v>#REF!</v>
      </c>
      <c r="X276" s="92">
        <f>+IF(H276="","",(M276*H276))</f>
        <v>631.20000000000005</v>
      </c>
      <c r="Y276" s="92" t="e">
        <f>+IF(G276="La Mounine",(VLOOKUP(Base!J276,#REF!,5,FALSE)),(IF(G276="Brignoles",VLOOKUP(J276,#REF!,3,FALSE),(IF(G276="FOS",VLOOKUP(J276,#REF!,4,FALSE))))))</f>
        <v>#REF!</v>
      </c>
      <c r="Z276" s="92" t="e">
        <f>+(IF(H276="","",(Y276*H276)))</f>
        <v>#REF!</v>
      </c>
      <c r="AA276" s="94" t="e">
        <f>IF(Y276="","",IF(A276="RW",VLOOKUP(Y276,#REF!,3,FALSE),VLOOKUP(Y276,#REF!,2,FALSE)))</f>
        <v>#REF!</v>
      </c>
      <c r="AB276" s="92" t="e">
        <f>+IF(A276="","",(IF(A276="RW",(IF(H276&gt;32,32*AA276,(IF(H276&lt;29,29*AA276,H276*AA276)))),(IF(H276&gt;30,30*AA276,(IF(H276&lt;24,24*AA276,H276*AA276)))))))</f>
        <v>#REF!</v>
      </c>
      <c r="AC276" s="92" t="e">
        <f>(IF(A276="","0",(IF(A276="RW",VLOOKUP(#REF!,#REF!,2,FALSE),VLOOKUP(Base!#REF!,#REF!,3,FALSE)))))*S276</f>
        <v>#REF!</v>
      </c>
    </row>
    <row r="277" spans="1:29" x14ac:dyDescent="0.25">
      <c r="A277" s="131" t="s">
        <v>830</v>
      </c>
      <c r="B277" s="131" t="s">
        <v>846</v>
      </c>
      <c r="C277" s="62" t="s">
        <v>12</v>
      </c>
      <c r="D277" s="12">
        <v>42241</v>
      </c>
      <c r="E277" s="45"/>
      <c r="F277" s="45"/>
      <c r="G277" s="62" t="s">
        <v>701</v>
      </c>
      <c r="H277" s="128">
        <v>24</v>
      </c>
      <c r="I277" s="7"/>
      <c r="J277" s="7"/>
      <c r="K277" s="46">
        <v>4</v>
      </c>
      <c r="L277" s="71" t="str">
        <f>+IF(N277="oui",H277,"")</f>
        <v/>
      </c>
      <c r="M277" s="120">
        <v>34.700000000000003</v>
      </c>
      <c r="N277" s="4" t="s">
        <v>105</v>
      </c>
      <c r="O277" s="62" t="s">
        <v>105</v>
      </c>
      <c r="P277" s="14" t="s">
        <v>168</v>
      </c>
      <c r="Q277" s="69">
        <f>IF(D277="","",(YEAR(D277)))</f>
        <v>2015</v>
      </c>
      <c r="R277" s="68" t="str">
        <f>IF(D277="","",(TEXT(D277,"mmmm")))</f>
        <v>août</v>
      </c>
      <c r="S277" s="94" t="e">
        <f>+IF(#REF!&gt;0.05,IF(#REF!=5,($AE$2-F277)/1000,IF(#REF!=6,($AF$2-F277)/1000,IF(#REF!="FMA",($AG$2-F277)/1000,H277))),H277)</f>
        <v>#REF!</v>
      </c>
      <c r="T277" s="68" t="str">
        <f t="shared" si="5"/>
        <v>août</v>
      </c>
      <c r="U277" s="91">
        <f>IF(H277="",0,1)</f>
        <v>1</v>
      </c>
      <c r="V277" s="92" t="e">
        <f>IF(#REF!&gt;0,1,0)</f>
        <v>#REF!</v>
      </c>
      <c r="W277" s="92" t="e">
        <f>IF(#REF!&gt;0.02,1,0)</f>
        <v>#REF!</v>
      </c>
      <c r="X277" s="92">
        <f>+IF(H277="","",(M277*H277))</f>
        <v>832.80000000000007</v>
      </c>
      <c r="Y277" s="92" t="e">
        <f>+IF(G277="La Mounine",(VLOOKUP(Base!J277,#REF!,5,FALSE)),(IF(G277="Brignoles",VLOOKUP(J277,#REF!,3,FALSE),(IF(G277="FOS",VLOOKUP(J277,#REF!,4,FALSE))))))</f>
        <v>#REF!</v>
      </c>
      <c r="Z277" s="92" t="e">
        <f>+(IF(H277="","",(Y277*H277)))</f>
        <v>#REF!</v>
      </c>
      <c r="AA277" s="94" t="e">
        <f>IF(Y277="","",IF(A277="RW",VLOOKUP(Y277,#REF!,3,FALSE),VLOOKUP(Y277,#REF!,2,FALSE)))</f>
        <v>#REF!</v>
      </c>
      <c r="AB277" s="92" t="e">
        <f>+IF(A277="","",(IF(A277="RW",(IF(H277&gt;32,32*AA277,(IF(H277&lt;29,29*AA277,H277*AA277)))),(IF(H277&gt;30,30*AA277,(IF(H277&lt;24,24*AA277,H277*AA277)))))))</f>
        <v>#REF!</v>
      </c>
      <c r="AC277" s="92" t="e">
        <f>(IF(A277="","0",(IF(A277="RW",VLOOKUP(#REF!,#REF!,2,FALSE),VLOOKUP(Base!#REF!,#REF!,3,FALSE)))))*S277</f>
        <v>#REF!</v>
      </c>
    </row>
    <row r="278" spans="1:29" x14ac:dyDescent="0.25">
      <c r="A278" s="131" t="s">
        <v>830</v>
      </c>
      <c r="B278" s="131" t="s">
        <v>846</v>
      </c>
      <c r="C278" s="62" t="s">
        <v>11</v>
      </c>
      <c r="D278" s="12">
        <v>42241</v>
      </c>
      <c r="E278" s="45"/>
      <c r="F278" s="45"/>
      <c r="G278" s="62" t="s">
        <v>701</v>
      </c>
      <c r="H278" s="128">
        <v>31.95</v>
      </c>
      <c r="I278" s="7"/>
      <c r="J278" s="7"/>
      <c r="K278" s="46">
        <v>6</v>
      </c>
      <c r="L278" s="71">
        <f>+IF(N278="oui",H278,"")</f>
        <v>31.95</v>
      </c>
      <c r="M278" s="118">
        <v>31.4</v>
      </c>
      <c r="N278" s="4" t="s">
        <v>106</v>
      </c>
      <c r="O278" s="62" t="s">
        <v>105</v>
      </c>
      <c r="P278" s="14" t="s">
        <v>175</v>
      </c>
      <c r="Q278" s="69">
        <f>IF(D278="","",(YEAR(D278)))</f>
        <v>2015</v>
      </c>
      <c r="R278" s="68" t="str">
        <f>IF(D278="","",(TEXT(D278,"mmmm")))</f>
        <v>août</v>
      </c>
      <c r="S278" s="94" t="e">
        <f>+IF(#REF!&gt;0.05,IF(#REF!=5,($AE$2-F278)/1000,IF(#REF!=6,($AF$2-F278)/1000,IF(#REF!="FMA",($AG$2-F278)/1000,H278))),H278)</f>
        <v>#REF!</v>
      </c>
      <c r="T278" s="68" t="str">
        <f t="shared" si="5"/>
        <v>août</v>
      </c>
      <c r="U278" s="91">
        <f>IF(H278="",0,1)</f>
        <v>1</v>
      </c>
      <c r="V278" s="92" t="e">
        <f>IF(#REF!&gt;0,1,0)</f>
        <v>#REF!</v>
      </c>
      <c r="W278" s="92" t="e">
        <f>IF(#REF!&gt;0.02,1,0)</f>
        <v>#REF!</v>
      </c>
      <c r="X278" s="92">
        <f>+IF(H278="","",(M278*H278))</f>
        <v>1003.2299999999999</v>
      </c>
      <c r="Y278" s="92" t="e">
        <f>+IF(G278="La Mounine",(VLOOKUP(Base!J278,#REF!,5,FALSE)),(IF(G278="Brignoles",VLOOKUP(J278,#REF!,3,FALSE),(IF(G278="FOS",VLOOKUP(J278,#REF!,4,FALSE))))))</f>
        <v>#REF!</v>
      </c>
      <c r="Z278" s="92" t="e">
        <f>+(IF(H278="","",(Y278*H278)))</f>
        <v>#REF!</v>
      </c>
      <c r="AA278" s="94" t="e">
        <f>IF(Y278="","",IF(A278="RW",VLOOKUP(Y278,#REF!,3,FALSE),VLOOKUP(Y278,#REF!,2,FALSE)))</f>
        <v>#REF!</v>
      </c>
      <c r="AB278" s="92" t="e">
        <f>+IF(A278="","",(IF(A278="RW",(IF(H278&gt;32,32*AA278,(IF(H278&lt;29,29*AA278,H278*AA278)))),(IF(H278&gt;30,30*AA278,(IF(H278&lt;24,24*AA278,H278*AA278)))))))</f>
        <v>#REF!</v>
      </c>
      <c r="AC278" s="92" t="e">
        <f>(IF(A278="","0",(IF(A278="RW",VLOOKUP(#REF!,#REF!,2,FALSE),VLOOKUP(Base!#REF!,#REF!,3,FALSE)))))*S278</f>
        <v>#REF!</v>
      </c>
    </row>
    <row r="279" spans="1:29" x14ac:dyDescent="0.25">
      <c r="A279" s="131" t="s">
        <v>830</v>
      </c>
      <c r="B279" s="131" t="s">
        <v>846</v>
      </c>
      <c r="C279" s="62" t="s">
        <v>120</v>
      </c>
      <c r="D279" s="12">
        <v>42241</v>
      </c>
      <c r="E279" s="45"/>
      <c r="F279" s="45"/>
      <c r="G279" s="62" t="s">
        <v>701</v>
      </c>
      <c r="H279" s="128">
        <v>21.4</v>
      </c>
      <c r="I279" s="7"/>
      <c r="J279" s="7"/>
      <c r="K279" s="46">
        <v>12</v>
      </c>
      <c r="L279" s="71" t="str">
        <f>+IF(N279="oui",H279,"")</f>
        <v/>
      </c>
      <c r="M279" s="118">
        <v>12.6</v>
      </c>
      <c r="N279" s="57" t="s">
        <v>105</v>
      </c>
      <c r="O279" s="62" t="s">
        <v>105</v>
      </c>
      <c r="P279" s="14" t="s">
        <v>174</v>
      </c>
      <c r="Q279" s="69">
        <f>IF(D279="","",(YEAR(D279)))</f>
        <v>2015</v>
      </c>
      <c r="R279" s="68" t="str">
        <f>IF(D279="","",(TEXT(D279,"mmmm")))</f>
        <v>août</v>
      </c>
      <c r="S279" s="94" t="e">
        <f>+IF(#REF!&gt;0.05,IF(#REF!=5,($AE$2-F279)/1000,IF(#REF!=6,($AF$2-F279)/1000,IF(#REF!="FMA",($AG$2-F279)/1000,H279))),H279)</f>
        <v>#REF!</v>
      </c>
      <c r="T279" s="68" t="str">
        <f t="shared" si="5"/>
        <v>août</v>
      </c>
      <c r="U279" s="91">
        <f>IF(H279="",0,1)</f>
        <v>1</v>
      </c>
      <c r="V279" s="92" t="e">
        <f>IF(#REF!&gt;0,1,0)</f>
        <v>#REF!</v>
      </c>
      <c r="W279" s="92" t="e">
        <f>IF(#REF!&gt;0.02,1,0)</f>
        <v>#REF!</v>
      </c>
      <c r="X279" s="92">
        <f>+IF(H279="","",(M279*H279))</f>
        <v>269.64</v>
      </c>
      <c r="Y279" s="92" t="e">
        <f>+IF(G279="La Mounine",(VLOOKUP(Base!J279,#REF!,5,FALSE)),(IF(G279="Brignoles",VLOOKUP(J279,#REF!,3,FALSE),(IF(G279="FOS",VLOOKUP(J279,#REF!,4,FALSE))))))</f>
        <v>#REF!</v>
      </c>
      <c r="Z279" s="92" t="e">
        <f>+(IF(H279="","",(Y279*H279)))</f>
        <v>#REF!</v>
      </c>
      <c r="AA279" s="94" t="e">
        <f>IF(Y279="","",IF(A279="RW",VLOOKUP(Y279,#REF!,3,FALSE),VLOOKUP(Y279,#REF!,2,FALSE)))</f>
        <v>#REF!</v>
      </c>
      <c r="AB279" s="92" t="e">
        <f>+IF(A279="","",(IF(A279="RW",(IF(H279&gt;32,32*AA279,(IF(H279&lt;29,29*AA279,H279*AA279)))),(IF(H279&gt;30,30*AA279,(IF(H279&lt;24,24*AA279,H279*AA279)))))))</f>
        <v>#REF!</v>
      </c>
      <c r="AC279" s="92" t="e">
        <f>(IF(A279="","0",(IF(A279="RW",VLOOKUP(#REF!,#REF!,2,FALSE),VLOOKUP(Base!#REF!,#REF!,3,FALSE)))))*S279</f>
        <v>#REF!</v>
      </c>
    </row>
    <row r="280" spans="1:29" x14ac:dyDescent="0.25">
      <c r="A280" s="131" t="s">
        <v>830</v>
      </c>
      <c r="B280" s="131" t="s">
        <v>846</v>
      </c>
      <c r="C280" s="62" t="s">
        <v>249</v>
      </c>
      <c r="D280" s="12">
        <v>42241</v>
      </c>
      <c r="E280" s="45"/>
      <c r="F280" s="45"/>
      <c r="G280" s="62" t="s">
        <v>701</v>
      </c>
      <c r="H280" s="128">
        <v>21.4</v>
      </c>
      <c r="I280" s="7"/>
      <c r="J280" s="7"/>
      <c r="K280" s="45">
        <v>13</v>
      </c>
      <c r="L280" s="71" t="str">
        <f>+IF(N280="oui",H280,"")</f>
        <v/>
      </c>
      <c r="M280" s="117">
        <v>43.6</v>
      </c>
      <c r="N280" s="4" t="s">
        <v>105</v>
      </c>
      <c r="O280" s="62" t="s">
        <v>106</v>
      </c>
      <c r="P280" s="14" t="s">
        <v>167</v>
      </c>
      <c r="Q280" s="69">
        <f>IF(D280="","",(YEAR(D280)))</f>
        <v>2015</v>
      </c>
      <c r="R280" s="68" t="str">
        <f>IF(D280="","",(TEXT(D280,"mmmm")))</f>
        <v>août</v>
      </c>
      <c r="S280" s="94" t="e">
        <f>+IF(#REF!&gt;0.05,IF(#REF!=5,($AE$2-F280)/1000,IF(#REF!=6,($AF$2-F280)/1000,IF(#REF!="FMA",($AG$2-F280)/1000,H280))),H280)</f>
        <v>#REF!</v>
      </c>
      <c r="T280" s="68" t="str">
        <f t="shared" si="5"/>
        <v>août</v>
      </c>
      <c r="U280" s="91">
        <f>IF(H280="",0,1)</f>
        <v>1</v>
      </c>
      <c r="V280" s="92" t="e">
        <f>IF(#REF!&gt;0,1,0)</f>
        <v>#REF!</v>
      </c>
      <c r="W280" s="92" t="e">
        <f>IF(#REF!&gt;0.02,1,0)</f>
        <v>#REF!</v>
      </c>
      <c r="X280" s="92">
        <f>+IF(H280="","",(M280*H280))</f>
        <v>933.04</v>
      </c>
      <c r="Y280" s="92" t="e">
        <f>+IF(G280="La Mounine",(VLOOKUP(Base!J280,#REF!,5,FALSE)),(IF(G280="Brignoles",VLOOKUP(J280,#REF!,3,FALSE),(IF(G280="FOS",VLOOKUP(J280,#REF!,4,FALSE))))))</f>
        <v>#REF!</v>
      </c>
      <c r="Z280" s="92" t="e">
        <f>+(IF(H280="","",(Y280*H280)))</f>
        <v>#REF!</v>
      </c>
      <c r="AA280" s="94" t="e">
        <f>IF(Y280="","",IF(A280="RW",VLOOKUP(Y280,#REF!,3,FALSE),VLOOKUP(Y280,#REF!,2,FALSE)))</f>
        <v>#REF!</v>
      </c>
      <c r="AB280" s="92" t="e">
        <f>+IF(A280="","",(IF(A280="RW",(IF(H280&gt;32,32*AA280,(IF(H280&lt;29,29*AA280,H280*AA280)))),(IF(H280&gt;30,30*AA280,(IF(H280&lt;24,24*AA280,H280*AA280)))))))</f>
        <v>#REF!</v>
      </c>
      <c r="AC280" s="92" t="e">
        <f>(IF(A280="","0",(IF(A280="RW",VLOOKUP(#REF!,#REF!,2,FALSE),VLOOKUP(Base!#REF!,#REF!,3,FALSE)))))*S280</f>
        <v>#REF!</v>
      </c>
    </row>
    <row r="281" spans="1:29" x14ac:dyDescent="0.25">
      <c r="A281" s="131" t="s">
        <v>830</v>
      </c>
      <c r="B281" s="131" t="s">
        <v>846</v>
      </c>
      <c r="C281" s="62" t="s">
        <v>249</v>
      </c>
      <c r="D281" s="12">
        <v>42241</v>
      </c>
      <c r="E281" s="45"/>
      <c r="F281" s="45"/>
      <c r="G281" s="62" t="s">
        <v>701</v>
      </c>
      <c r="H281" s="128">
        <v>25.3</v>
      </c>
      <c r="I281" s="7"/>
      <c r="J281" s="7"/>
      <c r="K281" s="45">
        <v>13</v>
      </c>
      <c r="L281" s="71" t="str">
        <f>+IF(N281="oui",H281,"")</f>
        <v/>
      </c>
      <c r="M281" s="117">
        <v>43.6</v>
      </c>
      <c r="N281" s="4" t="s">
        <v>105</v>
      </c>
      <c r="O281" s="62" t="s">
        <v>105</v>
      </c>
      <c r="P281" s="14" t="s">
        <v>169</v>
      </c>
      <c r="Q281" s="69">
        <f>IF(D281="","",(YEAR(D281)))</f>
        <v>2015</v>
      </c>
      <c r="R281" s="68" t="str">
        <f>IF(D281="","",(TEXT(D281,"mmmm")))</f>
        <v>août</v>
      </c>
      <c r="S281" s="94" t="e">
        <f>+IF(#REF!&gt;0.05,IF(#REF!=5,($AE$2-F281)/1000,IF(#REF!=6,($AF$2-F281)/1000,IF(#REF!="FMA",($AG$2-F281)/1000,H281))),H281)</f>
        <v>#REF!</v>
      </c>
      <c r="T281" s="68" t="str">
        <f t="shared" si="5"/>
        <v>août</v>
      </c>
      <c r="U281" s="91">
        <f>IF(H281="",0,1)</f>
        <v>1</v>
      </c>
      <c r="V281" s="92" t="e">
        <f>IF(#REF!&gt;0,1,0)</f>
        <v>#REF!</v>
      </c>
      <c r="W281" s="92" t="e">
        <f>IF(#REF!&gt;0.02,1,0)</f>
        <v>#REF!</v>
      </c>
      <c r="X281" s="92">
        <f>+IF(H281="","",(M281*H281))</f>
        <v>1103.0800000000002</v>
      </c>
      <c r="Y281" s="92" t="e">
        <f>+IF(G281="La Mounine",(VLOOKUP(Base!J281,#REF!,5,FALSE)),(IF(G281="Brignoles",VLOOKUP(J281,#REF!,3,FALSE),(IF(G281="FOS",VLOOKUP(J281,#REF!,4,FALSE))))))</f>
        <v>#REF!</v>
      </c>
      <c r="Z281" s="92" t="e">
        <f>+(IF(H281="","",(Y281*H281)))</f>
        <v>#REF!</v>
      </c>
      <c r="AA281" s="94" t="e">
        <f>IF(Y281="","",IF(A281="RW",VLOOKUP(Y281,#REF!,3,FALSE),VLOOKUP(Y281,#REF!,2,FALSE)))</f>
        <v>#REF!</v>
      </c>
      <c r="AB281" s="92" t="e">
        <f>+IF(A281="","",(IF(A281="RW",(IF(H281&gt;32,32*AA281,(IF(H281&lt;29,29*AA281,H281*AA281)))),(IF(H281&gt;30,30*AA281,(IF(H281&lt;24,24*AA281,H281*AA281)))))))</f>
        <v>#REF!</v>
      </c>
      <c r="AC281" s="92" t="e">
        <f>(IF(A281="","0",(IF(A281="RW",VLOOKUP(#REF!,#REF!,2,FALSE),VLOOKUP(Base!#REF!,#REF!,3,FALSE)))))*S281</f>
        <v>#REF!</v>
      </c>
    </row>
    <row r="282" spans="1:29" x14ac:dyDescent="0.25">
      <c r="A282" s="131" t="s">
        <v>830</v>
      </c>
      <c r="B282" s="131" t="s">
        <v>846</v>
      </c>
      <c r="C282" s="62" t="s">
        <v>249</v>
      </c>
      <c r="D282" s="12">
        <v>42241</v>
      </c>
      <c r="E282" s="45"/>
      <c r="F282" s="45"/>
      <c r="G282" s="62" t="s">
        <v>701</v>
      </c>
      <c r="H282" s="128">
        <v>25</v>
      </c>
      <c r="I282" s="7"/>
      <c r="J282" s="7"/>
      <c r="K282" s="45">
        <v>13</v>
      </c>
      <c r="L282" s="71" t="str">
        <f>+IF(N282="oui",H282,"")</f>
        <v/>
      </c>
      <c r="M282" s="117">
        <v>43.6</v>
      </c>
      <c r="N282" s="4" t="s">
        <v>105</v>
      </c>
      <c r="O282" s="62" t="s">
        <v>105</v>
      </c>
      <c r="P282" s="14" t="s">
        <v>171</v>
      </c>
      <c r="Q282" s="69">
        <f>IF(D282="","",(YEAR(D282)))</f>
        <v>2015</v>
      </c>
      <c r="R282" s="68" t="str">
        <f>IF(D282="","",(TEXT(D282,"mmmm")))</f>
        <v>août</v>
      </c>
      <c r="S282" s="94" t="e">
        <f>+IF(#REF!&gt;0.05,IF(#REF!=5,($AE$2-F282)/1000,IF(#REF!=6,($AF$2-F282)/1000,IF(#REF!="FMA",($AG$2-F282)/1000,H282))),H282)</f>
        <v>#REF!</v>
      </c>
      <c r="T282" s="68" t="str">
        <f t="shared" si="5"/>
        <v>août</v>
      </c>
      <c r="U282" s="91">
        <f>IF(H282="",0,1)</f>
        <v>1</v>
      </c>
      <c r="V282" s="92" t="e">
        <f>IF(#REF!&gt;0,1,0)</f>
        <v>#REF!</v>
      </c>
      <c r="W282" s="92" t="e">
        <f>IF(#REF!&gt;0.02,1,0)</f>
        <v>#REF!</v>
      </c>
      <c r="X282" s="92">
        <f>+IF(H282="","",(M282*H282))</f>
        <v>1090</v>
      </c>
      <c r="Y282" s="92" t="e">
        <f>+IF(G282="La Mounine",(VLOOKUP(Base!J282,#REF!,5,FALSE)),(IF(G282="Brignoles",VLOOKUP(J282,#REF!,3,FALSE),(IF(G282="FOS",VLOOKUP(J282,#REF!,4,FALSE))))))</f>
        <v>#REF!</v>
      </c>
      <c r="Z282" s="92" t="e">
        <f>+(IF(H282="","",(Y282*H282)))</f>
        <v>#REF!</v>
      </c>
      <c r="AA282" s="94" t="e">
        <f>IF(Y282="","",IF(A282="RW",VLOOKUP(Y282,#REF!,3,FALSE),VLOOKUP(Y282,#REF!,2,FALSE)))</f>
        <v>#REF!</v>
      </c>
      <c r="AB282" s="92" t="e">
        <f>+IF(A282="","",(IF(A282="RW",(IF(H282&gt;32,32*AA282,(IF(H282&lt;29,29*AA282,H282*AA282)))),(IF(H282&gt;30,30*AA282,(IF(H282&lt;24,24*AA282,H282*AA282)))))))</f>
        <v>#REF!</v>
      </c>
      <c r="AC282" s="92" t="e">
        <f>(IF(A282="","0",(IF(A282="RW",VLOOKUP(#REF!,#REF!,2,FALSE),VLOOKUP(Base!#REF!,#REF!,3,FALSE)))))*S282</f>
        <v>#REF!</v>
      </c>
    </row>
    <row r="283" spans="1:29" x14ac:dyDescent="0.25">
      <c r="A283" s="131" t="s">
        <v>830</v>
      </c>
      <c r="B283" s="131" t="s">
        <v>846</v>
      </c>
      <c r="C283" s="62" t="s">
        <v>249</v>
      </c>
      <c r="D283" s="12">
        <v>42241</v>
      </c>
      <c r="E283" s="45"/>
      <c r="F283" s="45"/>
      <c r="G283" s="62" t="s">
        <v>701</v>
      </c>
      <c r="H283" s="128">
        <v>27.25</v>
      </c>
      <c r="I283" s="7"/>
      <c r="J283" s="7"/>
      <c r="K283" s="45">
        <v>13</v>
      </c>
      <c r="L283" s="71" t="str">
        <f>+IF(N283="oui",H283,"")</f>
        <v/>
      </c>
      <c r="M283" s="117">
        <v>43.6</v>
      </c>
      <c r="N283" s="4" t="s">
        <v>105</v>
      </c>
      <c r="O283" s="62" t="s">
        <v>105</v>
      </c>
      <c r="P283" s="14" t="s">
        <v>174</v>
      </c>
      <c r="Q283" s="69">
        <f>IF(D283="","",(YEAR(D283)))</f>
        <v>2015</v>
      </c>
      <c r="R283" s="68" t="str">
        <f>IF(D283="","",(TEXT(D283,"mmmm")))</f>
        <v>août</v>
      </c>
      <c r="S283" s="94" t="e">
        <f>+IF(#REF!&gt;0.05,IF(#REF!=5,($AE$2-F283)/1000,IF(#REF!=6,($AF$2-F283)/1000,IF(#REF!="FMA",($AG$2-F283)/1000,H283))),H283)</f>
        <v>#REF!</v>
      </c>
      <c r="T283" s="68" t="str">
        <f t="shared" si="5"/>
        <v>août</v>
      </c>
      <c r="U283" s="91">
        <f>IF(H283="",0,1)</f>
        <v>1</v>
      </c>
      <c r="V283" s="92" t="e">
        <f>IF(#REF!&gt;0,1,0)</f>
        <v>#REF!</v>
      </c>
      <c r="W283" s="92" t="e">
        <f>IF(#REF!&gt;0.02,1,0)</f>
        <v>#REF!</v>
      </c>
      <c r="X283" s="92">
        <f>+IF(H283="","",(M283*H283))</f>
        <v>1188.1000000000001</v>
      </c>
      <c r="Y283" s="92" t="e">
        <f>+IF(G283="La Mounine",(VLOOKUP(Base!J283,#REF!,5,FALSE)),(IF(G283="Brignoles",VLOOKUP(J283,#REF!,3,FALSE),(IF(G283="FOS",VLOOKUP(J283,#REF!,4,FALSE))))))</f>
        <v>#REF!</v>
      </c>
      <c r="Z283" s="92" t="e">
        <f>+(IF(H283="","",(Y283*H283)))</f>
        <v>#REF!</v>
      </c>
      <c r="AA283" s="94" t="e">
        <f>IF(Y283="","",IF(A283="RW",VLOOKUP(Y283,#REF!,3,FALSE),VLOOKUP(Y283,#REF!,2,FALSE)))</f>
        <v>#REF!</v>
      </c>
      <c r="AB283" s="92" t="e">
        <f>+IF(A283="","",(IF(A283="RW",(IF(H283&gt;32,32*AA283,(IF(H283&lt;29,29*AA283,H283*AA283)))),(IF(H283&gt;30,30*AA283,(IF(H283&lt;24,24*AA283,H283*AA283)))))))</f>
        <v>#REF!</v>
      </c>
      <c r="AC283" s="92" t="e">
        <f>(IF(A283="","0",(IF(A283="RW",VLOOKUP(#REF!,#REF!,2,FALSE),VLOOKUP(Base!#REF!,#REF!,3,FALSE)))))*S283</f>
        <v>#REF!</v>
      </c>
    </row>
    <row r="284" spans="1:29" x14ac:dyDescent="0.25">
      <c r="A284" s="131" t="s">
        <v>830</v>
      </c>
      <c r="B284" s="131" t="s">
        <v>846</v>
      </c>
      <c r="C284" s="62" t="s">
        <v>249</v>
      </c>
      <c r="D284" s="12">
        <v>42242</v>
      </c>
      <c r="E284" s="45"/>
      <c r="F284" s="45"/>
      <c r="G284" s="62" t="s">
        <v>701</v>
      </c>
      <c r="H284" s="71">
        <v>27.65</v>
      </c>
      <c r="I284" s="62"/>
      <c r="J284" s="62"/>
      <c r="K284" s="45">
        <v>13</v>
      </c>
      <c r="L284" s="71" t="str">
        <f>+IF(N284="oui",H284,"")</f>
        <v/>
      </c>
      <c r="M284" s="117">
        <v>43.6</v>
      </c>
      <c r="N284" s="62" t="s">
        <v>105</v>
      </c>
      <c r="O284" s="62" t="s">
        <v>105</v>
      </c>
      <c r="P284" s="14" t="s">
        <v>167</v>
      </c>
      <c r="Q284" s="69">
        <f>IF(D284="","",(YEAR(D284)))</f>
        <v>2015</v>
      </c>
      <c r="R284" s="68" t="str">
        <f>IF(D284="","",(TEXT(D284,"mmmm")))</f>
        <v>août</v>
      </c>
      <c r="S284" s="94" t="e">
        <f>+IF(#REF!&gt;0.05,IF(#REF!=5,($AE$2-F284)/1000,IF(#REF!=6,($AF$2-F284)/1000,IF(#REF!="FMA",($AG$2-F284)/1000,H284))),H284)</f>
        <v>#REF!</v>
      </c>
      <c r="T284" s="68" t="str">
        <f t="shared" si="5"/>
        <v>août</v>
      </c>
      <c r="U284" s="91">
        <f>IF(H284="",0,1)</f>
        <v>1</v>
      </c>
      <c r="V284" s="92" t="e">
        <f>IF(#REF!&gt;0,1,0)</f>
        <v>#REF!</v>
      </c>
      <c r="W284" s="92" t="e">
        <f>IF(#REF!&gt;0.02,1,0)</f>
        <v>#REF!</v>
      </c>
      <c r="X284" s="92">
        <f>+IF(H284="","",(M284*H284))</f>
        <v>1205.54</v>
      </c>
      <c r="Y284" s="92" t="e">
        <f>+IF(G284="La Mounine",(VLOOKUP(Base!J284,#REF!,5,FALSE)),(IF(G284="Brignoles",VLOOKUP(J284,#REF!,3,FALSE),(IF(G284="FOS",VLOOKUP(J284,#REF!,4,FALSE))))))</f>
        <v>#REF!</v>
      </c>
      <c r="Z284" s="92" t="e">
        <f>+(IF(H284="","",(Y284*H284)))</f>
        <v>#REF!</v>
      </c>
      <c r="AA284" s="94" t="e">
        <f>IF(Y284="","",IF(A284="RW",VLOOKUP(Y284,#REF!,3,FALSE),VLOOKUP(Y284,#REF!,2,FALSE)))</f>
        <v>#REF!</v>
      </c>
      <c r="AB284" s="92" t="e">
        <f>+IF(A284="","",(IF(A284="RW",(IF(H284&gt;32,32*AA284,(IF(H284&lt;29,29*AA284,H284*AA284)))),(IF(H284&gt;30,30*AA284,(IF(H284&lt;24,24*AA284,H284*AA284)))))))</f>
        <v>#REF!</v>
      </c>
      <c r="AC284" s="92" t="e">
        <f>(IF(A284="","0",(IF(A284="RW",VLOOKUP(#REF!,#REF!,2,FALSE),VLOOKUP(Base!#REF!,#REF!,3,FALSE)))))*S284</f>
        <v>#REF!</v>
      </c>
    </row>
    <row r="285" spans="1:29" x14ac:dyDescent="0.25">
      <c r="A285" s="131" t="s">
        <v>830</v>
      </c>
      <c r="B285" s="131" t="s">
        <v>846</v>
      </c>
      <c r="C285" s="62" t="s">
        <v>249</v>
      </c>
      <c r="D285" s="12">
        <v>42242</v>
      </c>
      <c r="E285" s="45"/>
      <c r="F285" s="45"/>
      <c r="G285" s="62" t="s">
        <v>701</v>
      </c>
      <c r="H285" s="71">
        <v>26.8</v>
      </c>
      <c r="I285" s="62"/>
      <c r="J285" s="62"/>
      <c r="K285" s="45">
        <v>13</v>
      </c>
      <c r="L285" s="71" t="str">
        <f>+IF(N285="oui",H285,"")</f>
        <v/>
      </c>
      <c r="M285" s="117">
        <v>43.6</v>
      </c>
      <c r="N285" s="62" t="s">
        <v>105</v>
      </c>
      <c r="O285" s="62" t="s">
        <v>105</v>
      </c>
      <c r="P285" s="14" t="s">
        <v>169</v>
      </c>
      <c r="Q285" s="69">
        <f>IF(D285="","",(YEAR(D285)))</f>
        <v>2015</v>
      </c>
      <c r="R285" s="68" t="str">
        <f>IF(D285="","",(TEXT(D285,"mmmm")))</f>
        <v>août</v>
      </c>
      <c r="S285" s="94" t="e">
        <f>+IF(#REF!&gt;0.05,IF(#REF!=5,($AE$2-F285)/1000,IF(#REF!=6,($AF$2-F285)/1000,IF(#REF!="FMA",($AG$2-F285)/1000,H285))),H285)</f>
        <v>#REF!</v>
      </c>
      <c r="T285" s="68" t="str">
        <f t="shared" si="5"/>
        <v>août</v>
      </c>
      <c r="U285" s="91">
        <f>IF(H285="",0,1)</f>
        <v>1</v>
      </c>
      <c r="V285" s="92" t="e">
        <f>IF(#REF!&gt;0,1,0)</f>
        <v>#REF!</v>
      </c>
      <c r="W285" s="92" t="e">
        <f>IF(#REF!&gt;0.02,1,0)</f>
        <v>#REF!</v>
      </c>
      <c r="X285" s="92">
        <f>+IF(H285="","",(M285*H285))</f>
        <v>1168.48</v>
      </c>
      <c r="Y285" s="92" t="e">
        <f>+IF(G285="La Mounine",(VLOOKUP(Base!J285,#REF!,5,FALSE)),(IF(G285="Brignoles",VLOOKUP(J285,#REF!,3,FALSE),(IF(G285="FOS",VLOOKUP(J285,#REF!,4,FALSE))))))</f>
        <v>#REF!</v>
      </c>
      <c r="Z285" s="92" t="e">
        <f>+(IF(H285="","",(Y285*H285)))</f>
        <v>#REF!</v>
      </c>
      <c r="AA285" s="94" t="e">
        <f>IF(Y285="","",IF(A285="RW",VLOOKUP(Y285,#REF!,3,FALSE),VLOOKUP(Y285,#REF!,2,FALSE)))</f>
        <v>#REF!</v>
      </c>
      <c r="AB285" s="92" t="e">
        <f>+IF(A285="","",(IF(A285="RW",(IF(H285&gt;32,32*AA285,(IF(H285&lt;29,29*AA285,H285*AA285)))),(IF(H285&gt;30,30*AA285,(IF(H285&lt;24,24*AA285,H285*AA285)))))))</f>
        <v>#REF!</v>
      </c>
      <c r="AC285" s="92" t="e">
        <f>(IF(A285="","0",(IF(A285="RW",VLOOKUP(#REF!,#REF!,2,FALSE),VLOOKUP(Base!#REF!,#REF!,3,FALSE)))))*S285</f>
        <v>#REF!</v>
      </c>
    </row>
    <row r="286" spans="1:29" x14ac:dyDescent="0.25">
      <c r="A286" s="131" t="s">
        <v>830</v>
      </c>
      <c r="B286" s="131" t="s">
        <v>846</v>
      </c>
      <c r="C286" s="62" t="s">
        <v>249</v>
      </c>
      <c r="D286" s="12">
        <v>42242</v>
      </c>
      <c r="E286" s="45"/>
      <c r="F286" s="45"/>
      <c r="G286" s="62" t="s">
        <v>701</v>
      </c>
      <c r="H286" s="71">
        <v>26.35</v>
      </c>
      <c r="I286" s="12"/>
      <c r="J286" s="62"/>
      <c r="K286" s="45">
        <v>13</v>
      </c>
      <c r="L286" s="71" t="str">
        <f>+IF(N286="oui",H286,"")</f>
        <v/>
      </c>
      <c r="M286" s="117">
        <v>43.6</v>
      </c>
      <c r="N286" s="62" t="s">
        <v>105</v>
      </c>
      <c r="O286" s="62" t="s">
        <v>105</v>
      </c>
      <c r="P286" s="14" t="s">
        <v>171</v>
      </c>
      <c r="Q286" s="69">
        <f>IF(D286="","",(YEAR(D286)))</f>
        <v>2015</v>
      </c>
      <c r="R286" s="68" t="str">
        <f>IF(D286="","",(TEXT(D286,"mmmm")))</f>
        <v>août</v>
      </c>
      <c r="S286" s="94" t="e">
        <f>+IF(#REF!&gt;0.05,IF(#REF!=5,($AE$2-F286)/1000,IF(#REF!=6,($AF$2-F286)/1000,IF(#REF!="FMA",($AG$2-F286)/1000,H286))),H286)</f>
        <v>#REF!</v>
      </c>
      <c r="T286" s="68" t="str">
        <f t="shared" si="5"/>
        <v>août</v>
      </c>
      <c r="U286" s="91">
        <f>IF(H286="",0,1)</f>
        <v>1</v>
      </c>
      <c r="V286" s="92" t="e">
        <f>IF(#REF!&gt;0,1,0)</f>
        <v>#REF!</v>
      </c>
      <c r="W286" s="92" t="e">
        <f>IF(#REF!&gt;0.02,1,0)</f>
        <v>#REF!</v>
      </c>
      <c r="X286" s="92">
        <f>+IF(H286="","",(M286*H286))</f>
        <v>1148.8600000000001</v>
      </c>
      <c r="Y286" s="92" t="e">
        <f>+IF(G286="La Mounine",(VLOOKUP(Base!J286,#REF!,5,FALSE)),(IF(G286="Brignoles",VLOOKUP(J286,#REF!,3,FALSE),(IF(G286="FOS",VLOOKUP(J286,#REF!,4,FALSE))))))</f>
        <v>#REF!</v>
      </c>
      <c r="Z286" s="92" t="e">
        <f>+(IF(H286="","",(Y286*H286)))</f>
        <v>#REF!</v>
      </c>
      <c r="AA286" s="94" t="e">
        <f>IF(Y286="","",IF(A286="RW",VLOOKUP(Y286,#REF!,3,FALSE),VLOOKUP(Y286,#REF!,2,FALSE)))</f>
        <v>#REF!</v>
      </c>
      <c r="AB286" s="92" t="e">
        <f>+IF(A286="","",(IF(A286="RW",(IF(H286&gt;32,32*AA286,(IF(H286&lt;29,29*AA286,H286*AA286)))),(IF(H286&gt;30,30*AA286,(IF(H286&lt;24,24*AA286,H286*AA286)))))))</f>
        <v>#REF!</v>
      </c>
      <c r="AC286" s="92" t="e">
        <f>(IF(A286="","0",(IF(A286="RW",VLOOKUP(#REF!,#REF!,2,FALSE),VLOOKUP(Base!#REF!,#REF!,3,FALSE)))))*S286</f>
        <v>#REF!</v>
      </c>
    </row>
    <row r="287" spans="1:29" x14ac:dyDescent="0.25">
      <c r="A287" s="131" t="s">
        <v>830</v>
      </c>
      <c r="B287" s="131" t="s">
        <v>846</v>
      </c>
      <c r="C287" s="62" t="s">
        <v>249</v>
      </c>
      <c r="D287" s="12">
        <v>42242</v>
      </c>
      <c r="E287" s="45"/>
      <c r="F287" s="45"/>
      <c r="G287" s="62" t="s">
        <v>701</v>
      </c>
      <c r="H287" s="71">
        <v>26.1</v>
      </c>
      <c r="I287" s="62"/>
      <c r="J287" s="62"/>
      <c r="K287" s="45">
        <v>13</v>
      </c>
      <c r="L287" s="71" t="str">
        <f>+IF(N287="oui",H287,"")</f>
        <v/>
      </c>
      <c r="M287" s="117">
        <v>43.6</v>
      </c>
      <c r="N287" s="62" t="s">
        <v>105</v>
      </c>
      <c r="O287" s="62" t="s">
        <v>105</v>
      </c>
      <c r="P287" s="14" t="s">
        <v>174</v>
      </c>
      <c r="Q287" s="69">
        <f>IF(D287="","",(YEAR(D287)))</f>
        <v>2015</v>
      </c>
      <c r="R287" s="68" t="str">
        <f>IF(D287="","",(TEXT(D287,"mmmm")))</f>
        <v>août</v>
      </c>
      <c r="S287" s="94" t="e">
        <f>+IF(#REF!&gt;0.05,IF(#REF!=5,($AE$2-F287)/1000,IF(#REF!=6,($AF$2-F287)/1000,IF(#REF!="FMA",($AG$2-F287)/1000,H287))),H287)</f>
        <v>#REF!</v>
      </c>
      <c r="T287" s="68" t="str">
        <f t="shared" si="5"/>
        <v>août</v>
      </c>
      <c r="U287" s="91">
        <f>IF(H287="",0,1)</f>
        <v>1</v>
      </c>
      <c r="V287" s="92" t="e">
        <f>IF(#REF!&gt;0,1,0)</f>
        <v>#REF!</v>
      </c>
      <c r="W287" s="92" t="e">
        <f>IF(#REF!&gt;0.02,1,0)</f>
        <v>#REF!</v>
      </c>
      <c r="X287" s="92">
        <f>+IF(H287="","",(M287*H287))</f>
        <v>1137.96</v>
      </c>
      <c r="Y287" s="92" t="e">
        <f>+IF(G287="La Mounine",(VLOOKUP(Base!J287,#REF!,5,FALSE)),(IF(G287="Brignoles",VLOOKUP(J287,#REF!,3,FALSE),(IF(G287="FOS",VLOOKUP(J287,#REF!,4,FALSE))))))</f>
        <v>#REF!</v>
      </c>
      <c r="Z287" s="92" t="e">
        <f>+(IF(H287="","",(Y287*H287)))</f>
        <v>#REF!</v>
      </c>
      <c r="AA287" s="94" t="e">
        <f>IF(Y287="","",IF(A287="RW",VLOOKUP(Y287,#REF!,3,FALSE),VLOOKUP(Y287,#REF!,2,FALSE)))</f>
        <v>#REF!</v>
      </c>
      <c r="AB287" s="92" t="e">
        <f>+IF(A287="","",(IF(A287="RW",(IF(H287&gt;32,32*AA287,(IF(H287&lt;29,29*AA287,H287*AA287)))),(IF(H287&gt;30,30*AA287,(IF(H287&lt;24,24*AA287,H287*AA287)))))))</f>
        <v>#REF!</v>
      </c>
      <c r="AC287" s="92" t="e">
        <f>(IF(A287="","0",(IF(A287="RW",VLOOKUP(#REF!,#REF!,2,FALSE),VLOOKUP(Base!#REF!,#REF!,3,FALSE)))))*S287</f>
        <v>#REF!</v>
      </c>
    </row>
    <row r="288" spans="1:29" x14ac:dyDescent="0.25">
      <c r="A288" s="131" t="s">
        <v>830</v>
      </c>
      <c r="B288" s="131" t="s">
        <v>846</v>
      </c>
      <c r="C288" s="62" t="s">
        <v>366</v>
      </c>
      <c r="D288" s="12">
        <v>42242</v>
      </c>
      <c r="E288" s="45"/>
      <c r="F288" s="45"/>
      <c r="G288" s="62" t="s">
        <v>701</v>
      </c>
      <c r="H288" s="128">
        <v>28.65</v>
      </c>
      <c r="I288" s="7"/>
      <c r="J288" s="7"/>
      <c r="K288" s="46">
        <v>48</v>
      </c>
      <c r="L288" s="71" t="str">
        <f>+IF(N288="oui",H288,"")</f>
        <v/>
      </c>
      <c r="M288" s="117">
        <v>44.5</v>
      </c>
      <c r="N288" s="4" t="s">
        <v>105</v>
      </c>
      <c r="O288" s="62" t="s">
        <v>106</v>
      </c>
      <c r="P288" s="14" t="s">
        <v>167</v>
      </c>
      <c r="Q288" s="69">
        <f>IF(D288="","",(YEAR(D288)))</f>
        <v>2015</v>
      </c>
      <c r="R288" s="68" t="str">
        <f>IF(D288="","",(TEXT(D288,"mmmm")))</f>
        <v>août</v>
      </c>
      <c r="S288" s="94" t="e">
        <f>+IF(#REF!&gt;0.05,IF(#REF!=5,($AE$2-F288)/1000,IF(#REF!=6,($AF$2-F288)/1000,IF(#REF!="FMA",($AG$2-F288)/1000,H288))),H288)</f>
        <v>#REF!</v>
      </c>
      <c r="T288" s="68" t="str">
        <f t="shared" si="5"/>
        <v>août</v>
      </c>
      <c r="U288" s="91">
        <f>IF(H288="",0,1)</f>
        <v>1</v>
      </c>
      <c r="V288" s="92" t="e">
        <f>IF(#REF!&gt;0,1,0)</f>
        <v>#REF!</v>
      </c>
      <c r="W288" s="92" t="e">
        <f>IF(#REF!&gt;0.02,1,0)</f>
        <v>#REF!</v>
      </c>
      <c r="X288" s="92">
        <f>+IF(H288="","",(M288*H288))</f>
        <v>1274.925</v>
      </c>
      <c r="Y288" s="92" t="e">
        <f>+IF(G288="La Mounine",(VLOOKUP(Base!J288,#REF!,5,FALSE)),(IF(G288="Brignoles",VLOOKUP(J288,#REF!,3,FALSE),(IF(G288="FOS",VLOOKUP(J288,#REF!,4,FALSE))))))</f>
        <v>#REF!</v>
      </c>
      <c r="Z288" s="92" t="e">
        <f>+(IF(H288="","",(Y288*H288)))</f>
        <v>#REF!</v>
      </c>
      <c r="AA288" s="94" t="e">
        <f>IF(Y288="","",IF(A288="RW",VLOOKUP(Y288,#REF!,3,FALSE),VLOOKUP(Y288,#REF!,2,FALSE)))</f>
        <v>#REF!</v>
      </c>
      <c r="AB288" s="92" t="e">
        <f>+IF(A288="","",(IF(A288="RW",(IF(H288&gt;32,32*AA288,(IF(H288&lt;29,29*AA288,H288*AA288)))),(IF(H288&gt;30,30*AA288,(IF(H288&lt;24,24*AA288,H288*AA288)))))))</f>
        <v>#REF!</v>
      </c>
      <c r="AC288" s="92" t="e">
        <f>(IF(A288="","0",(IF(A288="RW",VLOOKUP(#REF!,#REF!,2,FALSE),VLOOKUP(Base!#REF!,#REF!,3,FALSE)))))*S288</f>
        <v>#REF!</v>
      </c>
    </row>
    <row r="289" spans="1:29" x14ac:dyDescent="0.25">
      <c r="A289" s="131" t="s">
        <v>830</v>
      </c>
      <c r="B289" s="131" t="s">
        <v>846</v>
      </c>
      <c r="C289" s="62" t="s">
        <v>11</v>
      </c>
      <c r="D289" s="12">
        <v>42242</v>
      </c>
      <c r="E289" s="45"/>
      <c r="F289" s="45"/>
      <c r="G289" s="62" t="s">
        <v>701</v>
      </c>
      <c r="H289" s="71">
        <v>21.55</v>
      </c>
      <c r="I289" s="62"/>
      <c r="J289" s="62"/>
      <c r="K289" s="45">
        <v>83</v>
      </c>
      <c r="L289" s="71" t="str">
        <f>+IF(N289="oui",H289,"")</f>
        <v/>
      </c>
      <c r="M289" s="118">
        <v>38.200000000000003</v>
      </c>
      <c r="N289" s="45" t="s">
        <v>105</v>
      </c>
      <c r="O289" s="62" t="s">
        <v>105</v>
      </c>
      <c r="P289" s="14" t="s">
        <v>176</v>
      </c>
      <c r="Q289" s="69">
        <f>IF(D289="","",(YEAR(D289)))</f>
        <v>2015</v>
      </c>
      <c r="R289" s="68" t="str">
        <f>IF(D289="","",(TEXT(D289,"mmmm")))</f>
        <v>août</v>
      </c>
      <c r="S289" s="94" t="e">
        <f>+IF(#REF!&gt;0.05,IF(#REF!=5,($AE$2-F289)/1000,IF(#REF!=6,($AF$2-F289)/1000,IF(#REF!="FMA",($AG$2-F289)/1000,H289))),H289)</f>
        <v>#REF!</v>
      </c>
      <c r="T289" s="68" t="str">
        <f t="shared" si="5"/>
        <v>août</v>
      </c>
      <c r="U289" s="91">
        <f>IF(H289="",0,1)</f>
        <v>1</v>
      </c>
      <c r="V289" s="92" t="e">
        <f>IF(#REF!&gt;0,1,0)</f>
        <v>#REF!</v>
      </c>
      <c r="W289" s="92" t="e">
        <f>IF(#REF!&gt;0.02,1,0)</f>
        <v>#REF!</v>
      </c>
      <c r="X289" s="92">
        <f>+IF(H289="","",(M289*H289))</f>
        <v>823.21</v>
      </c>
      <c r="Y289" s="92" t="e">
        <f>+IF(G289="La Mounine",(VLOOKUP(Base!J289,#REF!,5,FALSE)),(IF(G289="Brignoles",VLOOKUP(J289,#REF!,3,FALSE),(IF(G289="FOS",VLOOKUP(J289,#REF!,4,FALSE))))))</f>
        <v>#REF!</v>
      </c>
      <c r="Z289" s="92" t="e">
        <f>+(IF(H289="","",(Y289*H289)))</f>
        <v>#REF!</v>
      </c>
      <c r="AA289" s="94" t="e">
        <f>IF(Y289="","",IF(A289="RW",VLOOKUP(Y289,#REF!,3,FALSE),VLOOKUP(Y289,#REF!,2,FALSE)))</f>
        <v>#REF!</v>
      </c>
      <c r="AB289" s="92" t="e">
        <f>+IF(A289="","",(IF(A289="RW",(IF(H289&gt;32,32*AA289,(IF(H289&lt;29,29*AA289,H289*AA289)))),(IF(H289&gt;30,30*AA289,(IF(H289&lt;24,24*AA289,H289*AA289)))))))</f>
        <v>#REF!</v>
      </c>
      <c r="AC289" s="92" t="e">
        <f>(IF(A289="","0",(IF(A289="RW",VLOOKUP(#REF!,#REF!,2,FALSE),VLOOKUP(Base!#REF!,#REF!,3,FALSE)))))*S289</f>
        <v>#REF!</v>
      </c>
    </row>
    <row r="290" spans="1:29" x14ac:dyDescent="0.25">
      <c r="A290" s="131" t="s">
        <v>830</v>
      </c>
      <c r="B290" s="131" t="s">
        <v>846</v>
      </c>
      <c r="C290" s="62" t="s">
        <v>12</v>
      </c>
      <c r="D290" s="12">
        <v>42242</v>
      </c>
      <c r="E290" s="45"/>
      <c r="F290" s="45"/>
      <c r="G290" s="62" t="s">
        <v>701</v>
      </c>
      <c r="H290" s="71">
        <v>34.6</v>
      </c>
      <c r="I290" s="62"/>
      <c r="J290" s="62"/>
      <c r="K290" s="45">
        <v>83</v>
      </c>
      <c r="L290" s="71">
        <f>+IF(N290="oui",H290,"")</f>
        <v>34.6</v>
      </c>
      <c r="M290" s="118">
        <v>46.2</v>
      </c>
      <c r="N290" s="62" t="s">
        <v>106</v>
      </c>
      <c r="O290" s="62" t="s">
        <v>105</v>
      </c>
      <c r="P290" s="14" t="s">
        <v>167</v>
      </c>
      <c r="Q290" s="69">
        <f>IF(D290="","",(YEAR(D290)))</f>
        <v>2015</v>
      </c>
      <c r="R290" s="68" t="str">
        <f>IF(D290="","",(TEXT(D290,"mmmm")))</f>
        <v>août</v>
      </c>
      <c r="S290" s="94" t="e">
        <f>+IF(#REF!&gt;0.05,IF(#REF!=5,($AE$2-F290)/1000,IF(#REF!=6,($AF$2-F290)/1000,IF(#REF!="FMA",($AG$2-F290)/1000,H290))),H290)</f>
        <v>#REF!</v>
      </c>
      <c r="T290" s="68" t="str">
        <f t="shared" si="5"/>
        <v>août</v>
      </c>
      <c r="U290" s="91">
        <f>IF(H290="",0,1)</f>
        <v>1</v>
      </c>
      <c r="V290" s="92" t="e">
        <f>IF(#REF!&gt;0,1,0)</f>
        <v>#REF!</v>
      </c>
      <c r="W290" s="92" t="e">
        <f>IF(#REF!&gt;0.02,1,0)</f>
        <v>#REF!</v>
      </c>
      <c r="X290" s="92">
        <f>+IF(H290="","",(M290*H290))</f>
        <v>1598.5200000000002</v>
      </c>
      <c r="Y290" s="92" t="e">
        <f>+IF(G290="La Mounine",(VLOOKUP(Base!J290,#REF!,5,FALSE)),(IF(G290="Brignoles",VLOOKUP(J290,#REF!,3,FALSE),(IF(G290="FOS",VLOOKUP(J290,#REF!,4,FALSE))))))</f>
        <v>#REF!</v>
      </c>
      <c r="Z290" s="92" t="e">
        <f>+(IF(H290="","",(Y290*H290)))</f>
        <v>#REF!</v>
      </c>
      <c r="AA290" s="94" t="e">
        <f>IF(Y290="","",IF(A290="RW",VLOOKUP(Y290,#REF!,3,FALSE),VLOOKUP(Y290,#REF!,2,FALSE)))</f>
        <v>#REF!</v>
      </c>
      <c r="AB290" s="92" t="e">
        <f>+IF(A290="","",(IF(A290="RW",(IF(H290&gt;32,32*AA290,(IF(H290&lt;29,29*AA290,H290*AA290)))),(IF(H290&gt;30,30*AA290,(IF(H290&lt;24,24*AA290,H290*AA290)))))))</f>
        <v>#REF!</v>
      </c>
      <c r="AC290" s="92" t="e">
        <f>(IF(A290="","0",(IF(A290="RW",VLOOKUP(#REF!,#REF!,2,FALSE),VLOOKUP(Base!#REF!,#REF!,3,FALSE)))))*S290</f>
        <v>#REF!</v>
      </c>
    </row>
    <row r="291" spans="1:29" x14ac:dyDescent="0.25">
      <c r="A291" s="131" t="s">
        <v>830</v>
      </c>
      <c r="B291" s="131" t="s">
        <v>846</v>
      </c>
      <c r="C291" s="62" t="s">
        <v>12</v>
      </c>
      <c r="D291" s="12">
        <v>42243</v>
      </c>
      <c r="E291" s="45"/>
      <c r="F291" s="45"/>
      <c r="G291" s="62" t="s">
        <v>701</v>
      </c>
      <c r="H291" s="71">
        <v>26.35</v>
      </c>
      <c r="I291" s="62"/>
      <c r="J291" s="62"/>
      <c r="K291" s="45">
        <v>4</v>
      </c>
      <c r="L291" s="71" t="str">
        <f>+IF(N291="oui",H291,"")</f>
        <v/>
      </c>
      <c r="M291" s="120">
        <v>34.700000000000003</v>
      </c>
      <c r="N291" s="62" t="s">
        <v>105</v>
      </c>
      <c r="O291" s="62" t="s">
        <v>105</v>
      </c>
      <c r="P291" s="14" t="s">
        <v>167</v>
      </c>
      <c r="Q291" s="69">
        <f>IF(D291="","",(YEAR(D291)))</f>
        <v>2015</v>
      </c>
      <c r="R291" s="68" t="str">
        <f>IF(D291="","",(TEXT(D291,"mmmm")))</f>
        <v>août</v>
      </c>
      <c r="S291" s="94" t="e">
        <f>+IF(#REF!&gt;0.05,IF(#REF!=5,($AE$2-F291)/1000,IF(#REF!=6,($AF$2-F291)/1000,IF(#REF!="FMA",($AG$2-F291)/1000,H291))),H291)</f>
        <v>#REF!</v>
      </c>
      <c r="T291" s="68" t="str">
        <f t="shared" si="5"/>
        <v>août</v>
      </c>
      <c r="U291" s="91">
        <f>IF(H291="",0,1)</f>
        <v>1</v>
      </c>
      <c r="V291" s="92" t="e">
        <f>IF(#REF!&gt;0,1,0)</f>
        <v>#REF!</v>
      </c>
      <c r="W291" s="92" t="e">
        <f>IF(#REF!&gt;0.02,1,0)</f>
        <v>#REF!</v>
      </c>
      <c r="X291" s="92">
        <f>+IF(H291="","",(M291*H291))</f>
        <v>914.34500000000014</v>
      </c>
      <c r="Y291" s="92" t="e">
        <f>+IF(G291="La Mounine",(VLOOKUP(Base!J291,#REF!,5,FALSE)),(IF(G291="Brignoles",VLOOKUP(J291,#REF!,3,FALSE),(IF(G291="FOS",VLOOKUP(J291,#REF!,4,FALSE))))))</f>
        <v>#REF!</v>
      </c>
      <c r="Z291" s="92" t="e">
        <f>+(IF(H291="","",(Y291*H291)))</f>
        <v>#REF!</v>
      </c>
      <c r="AA291" s="94" t="e">
        <f>IF(Y291="","",IF(A291="RW",VLOOKUP(Y291,#REF!,3,FALSE),VLOOKUP(Y291,#REF!,2,FALSE)))</f>
        <v>#REF!</v>
      </c>
      <c r="AB291" s="92" t="e">
        <f>+IF(A291="","",(IF(A291="RW",(IF(H291&gt;32,32*AA291,(IF(H291&lt;29,29*AA291,H291*AA291)))),(IF(H291&gt;30,30*AA291,(IF(H291&lt;24,24*AA291,H291*AA291)))))))</f>
        <v>#REF!</v>
      </c>
      <c r="AC291" s="92" t="e">
        <f>(IF(A291="","0",(IF(A291="RW",VLOOKUP(#REF!,#REF!,2,FALSE),VLOOKUP(Base!#REF!,#REF!,3,FALSE)))))*S291</f>
        <v>#REF!</v>
      </c>
    </row>
    <row r="292" spans="1:29" x14ac:dyDescent="0.25">
      <c r="A292" s="131" t="s">
        <v>830</v>
      </c>
      <c r="B292" s="131" t="s">
        <v>846</v>
      </c>
      <c r="C292" s="62" t="s">
        <v>249</v>
      </c>
      <c r="D292" s="12">
        <v>42243</v>
      </c>
      <c r="E292" s="45"/>
      <c r="F292" s="45"/>
      <c r="G292" s="62" t="s">
        <v>701</v>
      </c>
      <c r="H292" s="71">
        <v>27.2</v>
      </c>
      <c r="I292" s="62"/>
      <c r="J292" s="62"/>
      <c r="K292" s="45">
        <v>13</v>
      </c>
      <c r="L292" s="71" t="str">
        <f>+IF(N292="oui",H292,"")</f>
        <v/>
      </c>
      <c r="M292" s="117">
        <v>43.6</v>
      </c>
      <c r="N292" s="62" t="s">
        <v>105</v>
      </c>
      <c r="O292" s="62" t="s">
        <v>105</v>
      </c>
      <c r="P292" s="14" t="s">
        <v>167</v>
      </c>
      <c r="Q292" s="69">
        <f>IF(D292="","",(YEAR(D292)))</f>
        <v>2015</v>
      </c>
      <c r="R292" s="68" t="str">
        <f>IF(D292="","",(TEXT(D292,"mmmm")))</f>
        <v>août</v>
      </c>
      <c r="S292" s="94" t="e">
        <f>+IF(#REF!&gt;0.05,IF(#REF!=5,($AE$2-F292)/1000,IF(#REF!=6,($AF$2-F292)/1000,IF(#REF!="FMA",($AG$2-F292)/1000,H292))),H292)</f>
        <v>#REF!</v>
      </c>
      <c r="T292" s="68" t="str">
        <f t="shared" si="5"/>
        <v>août</v>
      </c>
      <c r="U292" s="91">
        <f>IF(H292="",0,1)</f>
        <v>1</v>
      </c>
      <c r="V292" s="92" t="e">
        <f>IF(#REF!&gt;0,1,0)</f>
        <v>#REF!</v>
      </c>
      <c r="W292" s="92" t="e">
        <f>IF(#REF!&gt;0.02,1,0)</f>
        <v>#REF!</v>
      </c>
      <c r="X292" s="92">
        <f>+IF(H292="","",(M292*H292))</f>
        <v>1185.92</v>
      </c>
      <c r="Y292" s="92" t="e">
        <f>+IF(G292="La Mounine",(VLOOKUP(Base!J292,#REF!,5,FALSE)),(IF(G292="Brignoles",VLOOKUP(J292,#REF!,3,FALSE),(IF(G292="FOS",VLOOKUP(J292,#REF!,4,FALSE))))))</f>
        <v>#REF!</v>
      </c>
      <c r="Z292" s="92" t="e">
        <f>+(IF(H292="","",(Y292*H292)))</f>
        <v>#REF!</v>
      </c>
      <c r="AA292" s="94" t="e">
        <f>IF(Y292="","",IF(A292="RW",VLOOKUP(Y292,#REF!,3,FALSE),VLOOKUP(Y292,#REF!,2,FALSE)))</f>
        <v>#REF!</v>
      </c>
      <c r="AB292" s="92" t="e">
        <f>+IF(A292="","",(IF(A292="RW",(IF(H292&gt;32,32*AA292,(IF(H292&lt;29,29*AA292,H292*AA292)))),(IF(H292&gt;30,30*AA292,(IF(H292&lt;24,24*AA292,H292*AA292)))))))</f>
        <v>#REF!</v>
      </c>
      <c r="AC292" s="92" t="e">
        <f>(IF(A292="","0",(IF(A292="RW",VLOOKUP(#REF!,#REF!,2,FALSE),VLOOKUP(Base!#REF!,#REF!,3,FALSE)))))*S292</f>
        <v>#REF!</v>
      </c>
    </row>
    <row r="293" spans="1:29" x14ac:dyDescent="0.25">
      <c r="A293" s="131" t="s">
        <v>830</v>
      </c>
      <c r="B293" s="131" t="s">
        <v>846</v>
      </c>
      <c r="C293" s="62" t="s">
        <v>249</v>
      </c>
      <c r="D293" s="12">
        <v>42243</v>
      </c>
      <c r="E293" s="45"/>
      <c r="F293" s="45"/>
      <c r="G293" s="62" t="s">
        <v>701</v>
      </c>
      <c r="H293" s="71">
        <v>28.9</v>
      </c>
      <c r="I293" s="62"/>
      <c r="J293" s="62"/>
      <c r="K293" s="45">
        <v>13</v>
      </c>
      <c r="L293" s="71" t="str">
        <f>+IF(N293="oui",H293,"")</f>
        <v/>
      </c>
      <c r="M293" s="117">
        <v>43.6</v>
      </c>
      <c r="N293" s="62" t="s">
        <v>105</v>
      </c>
      <c r="O293" s="62" t="s">
        <v>105</v>
      </c>
      <c r="P293" s="14" t="s">
        <v>169</v>
      </c>
      <c r="Q293" s="69">
        <f>IF(D293="","",(YEAR(D293)))</f>
        <v>2015</v>
      </c>
      <c r="R293" s="68" t="str">
        <f>IF(D293="","",(TEXT(D293,"mmmm")))</f>
        <v>août</v>
      </c>
      <c r="S293" s="94" t="e">
        <f>+IF(#REF!&gt;0.05,IF(#REF!=5,($AE$2-F293)/1000,IF(#REF!=6,($AF$2-F293)/1000,IF(#REF!="FMA",($AG$2-F293)/1000,H293))),H293)</f>
        <v>#REF!</v>
      </c>
      <c r="T293" s="68" t="str">
        <f t="shared" si="5"/>
        <v>août</v>
      </c>
      <c r="U293" s="91">
        <f>IF(H293="",0,1)</f>
        <v>1</v>
      </c>
      <c r="V293" s="92" t="e">
        <f>IF(#REF!&gt;0,1,0)</f>
        <v>#REF!</v>
      </c>
      <c r="W293" s="92" t="e">
        <f>IF(#REF!&gt;0.02,1,0)</f>
        <v>#REF!</v>
      </c>
      <c r="X293" s="92">
        <f>+IF(H293="","",(M293*H293))</f>
        <v>1260.04</v>
      </c>
      <c r="Y293" s="92" t="e">
        <f>+IF(G293="La Mounine",(VLOOKUP(Base!J293,#REF!,5,FALSE)),(IF(G293="Brignoles",VLOOKUP(J293,#REF!,3,FALSE),(IF(G293="FOS",VLOOKUP(J293,#REF!,4,FALSE))))))</f>
        <v>#REF!</v>
      </c>
      <c r="Z293" s="92" t="e">
        <f>+(IF(H293="","",(Y293*H293)))</f>
        <v>#REF!</v>
      </c>
      <c r="AA293" s="94" t="e">
        <f>IF(Y293="","",IF(A293="RW",VLOOKUP(Y293,#REF!,3,FALSE),VLOOKUP(Y293,#REF!,2,FALSE)))</f>
        <v>#REF!</v>
      </c>
      <c r="AB293" s="92" t="e">
        <f>+IF(A293="","",(IF(A293="RW",(IF(H293&gt;32,32*AA293,(IF(H293&lt;29,29*AA293,H293*AA293)))),(IF(H293&gt;30,30*AA293,(IF(H293&lt;24,24*AA293,H293*AA293)))))))</f>
        <v>#REF!</v>
      </c>
      <c r="AC293" s="92" t="e">
        <f>(IF(A293="","0",(IF(A293="RW",VLOOKUP(#REF!,#REF!,2,FALSE),VLOOKUP(Base!#REF!,#REF!,3,FALSE)))))*S293</f>
        <v>#REF!</v>
      </c>
    </row>
    <row r="294" spans="1:29" x14ac:dyDescent="0.25">
      <c r="A294" s="131" t="s">
        <v>830</v>
      </c>
      <c r="B294" s="131" t="s">
        <v>846</v>
      </c>
      <c r="C294" s="62" t="s">
        <v>249</v>
      </c>
      <c r="D294" s="12">
        <v>42243</v>
      </c>
      <c r="E294" s="45"/>
      <c r="F294" s="45"/>
      <c r="G294" s="62" t="s">
        <v>701</v>
      </c>
      <c r="H294" s="71">
        <v>21.25</v>
      </c>
      <c r="I294" s="62"/>
      <c r="J294" s="62"/>
      <c r="K294" s="45">
        <v>13</v>
      </c>
      <c r="L294" s="71" t="str">
        <f>+IF(N294="oui",H294,"")</f>
        <v/>
      </c>
      <c r="M294" s="117">
        <v>43.6</v>
      </c>
      <c r="N294" s="62" t="s">
        <v>105</v>
      </c>
      <c r="O294" s="62" t="s">
        <v>105</v>
      </c>
      <c r="P294" s="14" t="s">
        <v>175</v>
      </c>
      <c r="Q294" s="69">
        <f>IF(D294="","",(YEAR(D294)))</f>
        <v>2015</v>
      </c>
      <c r="R294" s="68" t="str">
        <f>IF(D294="","",(TEXT(D294,"mmmm")))</f>
        <v>août</v>
      </c>
      <c r="S294" s="94" t="e">
        <f>+IF(#REF!&gt;0.05,IF(#REF!=5,($AE$2-F294)/1000,IF(#REF!=6,($AF$2-F294)/1000,IF(#REF!="FMA",($AG$2-F294)/1000,H294))),H294)</f>
        <v>#REF!</v>
      </c>
      <c r="T294" s="68" t="str">
        <f t="shared" si="5"/>
        <v>août</v>
      </c>
      <c r="U294" s="91">
        <f>IF(H294="",0,1)</f>
        <v>1</v>
      </c>
      <c r="V294" s="92" t="e">
        <f>IF(#REF!&gt;0,1,0)</f>
        <v>#REF!</v>
      </c>
      <c r="W294" s="92" t="e">
        <f>IF(#REF!&gt;0.02,1,0)</f>
        <v>#REF!</v>
      </c>
      <c r="X294" s="92">
        <f>+IF(H294="","",(M294*H294))</f>
        <v>926.5</v>
      </c>
      <c r="Y294" s="92" t="e">
        <f>+IF(G294="La Mounine",(VLOOKUP(Base!J294,#REF!,5,FALSE)),(IF(G294="Brignoles",VLOOKUP(J294,#REF!,3,FALSE),(IF(G294="FOS",VLOOKUP(J294,#REF!,4,FALSE))))))</f>
        <v>#REF!</v>
      </c>
      <c r="Z294" s="92" t="e">
        <f>+(IF(H294="","",(Y294*H294)))</f>
        <v>#REF!</v>
      </c>
      <c r="AA294" s="94" t="e">
        <f>IF(Y294="","",IF(A294="RW",VLOOKUP(Y294,#REF!,3,FALSE),VLOOKUP(Y294,#REF!,2,FALSE)))</f>
        <v>#REF!</v>
      </c>
      <c r="AB294" s="92" t="e">
        <f>+IF(A294="","",(IF(A294="RW",(IF(H294&gt;32,32*AA294,(IF(H294&lt;29,29*AA294,H294*AA294)))),(IF(H294&gt;30,30*AA294,(IF(H294&lt;24,24*AA294,H294*AA294)))))))</f>
        <v>#REF!</v>
      </c>
      <c r="AC294" s="92" t="e">
        <f>(IF(A294="","0",(IF(A294="RW",VLOOKUP(#REF!,#REF!,2,FALSE),VLOOKUP(Base!#REF!,#REF!,3,FALSE)))))*S294</f>
        <v>#REF!</v>
      </c>
    </row>
    <row r="295" spans="1:29" x14ac:dyDescent="0.25">
      <c r="A295" s="131" t="s">
        <v>830</v>
      </c>
      <c r="B295" s="131" t="s">
        <v>846</v>
      </c>
      <c r="C295" s="62" t="s">
        <v>249</v>
      </c>
      <c r="D295" s="12">
        <v>42243</v>
      </c>
      <c r="E295" s="45"/>
      <c r="F295" s="45"/>
      <c r="G295" s="62" t="s">
        <v>701</v>
      </c>
      <c r="H295" s="71">
        <v>22.95</v>
      </c>
      <c r="I295" s="62"/>
      <c r="J295" s="62"/>
      <c r="K295" s="45">
        <v>13</v>
      </c>
      <c r="L295" s="71" t="str">
        <f>+IF(N295="oui",H295,"")</f>
        <v/>
      </c>
      <c r="M295" s="117">
        <v>43.6</v>
      </c>
      <c r="N295" s="62" t="s">
        <v>105</v>
      </c>
      <c r="O295" s="62" t="s">
        <v>105</v>
      </c>
      <c r="P295" s="14" t="s">
        <v>174</v>
      </c>
      <c r="Q295" s="69">
        <f>IF(D295="","",(YEAR(D295)))</f>
        <v>2015</v>
      </c>
      <c r="R295" s="68" t="str">
        <f>IF(D295="","",(TEXT(D295,"mmmm")))</f>
        <v>août</v>
      </c>
      <c r="S295" s="94" t="e">
        <f>+IF(#REF!&gt;0.05,IF(#REF!=5,($AE$2-F295)/1000,IF(#REF!=6,($AF$2-F295)/1000,IF(#REF!="FMA",($AG$2-F295)/1000,H295))),H295)</f>
        <v>#REF!</v>
      </c>
      <c r="T295" s="68" t="str">
        <f t="shared" si="5"/>
        <v>août</v>
      </c>
      <c r="U295" s="91">
        <f>IF(H295="",0,1)</f>
        <v>1</v>
      </c>
      <c r="V295" s="92" t="e">
        <f>IF(#REF!&gt;0,1,0)</f>
        <v>#REF!</v>
      </c>
      <c r="W295" s="92" t="e">
        <f>IF(#REF!&gt;0.02,1,0)</f>
        <v>#REF!</v>
      </c>
      <c r="X295" s="92">
        <f>+IF(H295="","",(M295*H295))</f>
        <v>1000.62</v>
      </c>
      <c r="Y295" s="92" t="e">
        <f>+IF(G295="La Mounine",(VLOOKUP(Base!J295,#REF!,5,FALSE)),(IF(G295="Brignoles",VLOOKUP(J295,#REF!,3,FALSE),(IF(G295="FOS",VLOOKUP(J295,#REF!,4,FALSE))))))</f>
        <v>#REF!</v>
      </c>
      <c r="Z295" s="92" t="e">
        <f>+(IF(H295="","",(Y295*H295)))</f>
        <v>#REF!</v>
      </c>
      <c r="AA295" s="94" t="e">
        <f>IF(Y295="","",IF(A295="RW",VLOOKUP(Y295,#REF!,3,FALSE),VLOOKUP(Y295,#REF!,2,FALSE)))</f>
        <v>#REF!</v>
      </c>
      <c r="AB295" s="92" t="e">
        <f>+IF(A295="","",(IF(A295="RW",(IF(H295&gt;32,32*AA295,(IF(H295&lt;29,29*AA295,H295*AA295)))),(IF(H295&gt;30,30*AA295,(IF(H295&lt;24,24*AA295,H295*AA295)))))))</f>
        <v>#REF!</v>
      </c>
      <c r="AC295" s="92" t="e">
        <f>(IF(A295="","0",(IF(A295="RW",VLOOKUP(#REF!,#REF!,2,FALSE),VLOOKUP(Base!#REF!,#REF!,3,FALSE)))))*S295</f>
        <v>#REF!</v>
      </c>
    </row>
    <row r="296" spans="1:29" x14ac:dyDescent="0.25">
      <c r="A296" s="131" t="s">
        <v>830</v>
      </c>
      <c r="B296" s="131" t="s">
        <v>846</v>
      </c>
      <c r="C296" s="62" t="s">
        <v>12</v>
      </c>
      <c r="D296" s="12">
        <v>42243</v>
      </c>
      <c r="E296" s="45"/>
      <c r="F296" s="45"/>
      <c r="G296" s="62" t="s">
        <v>701</v>
      </c>
      <c r="H296" s="71">
        <v>23.45</v>
      </c>
      <c r="I296" s="62"/>
      <c r="J296" s="62"/>
      <c r="K296" s="45">
        <v>13</v>
      </c>
      <c r="L296" s="71">
        <f>+IF(N296="oui",H296,"")</f>
        <v>23.45</v>
      </c>
      <c r="M296" s="117">
        <v>32.6</v>
      </c>
      <c r="N296" s="62" t="s">
        <v>106</v>
      </c>
      <c r="O296" s="62" t="s">
        <v>105</v>
      </c>
      <c r="P296" s="14" t="s">
        <v>169</v>
      </c>
      <c r="Q296" s="69">
        <f>IF(D296="","",(YEAR(D296)))</f>
        <v>2015</v>
      </c>
      <c r="R296" s="68" t="str">
        <f>IF(D296="","",(TEXT(D296,"mmmm")))</f>
        <v>août</v>
      </c>
      <c r="S296" s="94" t="e">
        <f>+IF(#REF!&gt;0.05,IF(#REF!=5,($AE$2-F296)/1000,IF(#REF!=6,($AF$2-F296)/1000,IF(#REF!="FMA",($AG$2-F296)/1000,H296))),H296)</f>
        <v>#REF!</v>
      </c>
      <c r="T296" s="68" t="str">
        <f t="shared" si="5"/>
        <v>août</v>
      </c>
      <c r="U296" s="91">
        <f>IF(H296="",0,1)</f>
        <v>1</v>
      </c>
      <c r="V296" s="92" t="e">
        <f>IF(#REF!&gt;0,1,0)</f>
        <v>#REF!</v>
      </c>
      <c r="W296" s="92" t="e">
        <f>IF(#REF!&gt;0.02,1,0)</f>
        <v>#REF!</v>
      </c>
      <c r="X296" s="92">
        <f>+IF(H296="","",(M296*H296))</f>
        <v>764.47</v>
      </c>
      <c r="Y296" s="92" t="e">
        <f>+IF(G296="La Mounine",(VLOOKUP(Base!J296,#REF!,5,FALSE)),(IF(G296="Brignoles",VLOOKUP(J296,#REF!,3,FALSE),(IF(G296="FOS",VLOOKUP(J296,#REF!,4,FALSE))))))</f>
        <v>#REF!</v>
      </c>
      <c r="Z296" s="92" t="e">
        <f>+(IF(H296="","",(Y296*H296)))</f>
        <v>#REF!</v>
      </c>
      <c r="AA296" s="94" t="e">
        <f>IF(Y296="","",IF(A296="RW",VLOOKUP(Y296,#REF!,3,FALSE),VLOOKUP(Y296,#REF!,2,FALSE)))</f>
        <v>#REF!</v>
      </c>
      <c r="AB296" s="92" t="e">
        <f>+IF(A296="","",(IF(A296="RW",(IF(H296&gt;32,32*AA296,(IF(H296&lt;29,29*AA296,H296*AA296)))),(IF(H296&gt;30,30*AA296,(IF(H296&lt;24,24*AA296,H296*AA296)))))))</f>
        <v>#REF!</v>
      </c>
      <c r="AC296" s="92" t="e">
        <f>(IF(A296="","0",(IF(A296="RW",VLOOKUP(#REF!,#REF!,2,FALSE),VLOOKUP(Base!#REF!,#REF!,3,FALSE)))))*S296</f>
        <v>#REF!</v>
      </c>
    </row>
    <row r="297" spans="1:29" x14ac:dyDescent="0.25">
      <c r="A297" s="131" t="s">
        <v>830</v>
      </c>
      <c r="B297" s="131" t="s">
        <v>846</v>
      </c>
      <c r="C297" s="62" t="s">
        <v>120</v>
      </c>
      <c r="D297" s="12">
        <v>42243</v>
      </c>
      <c r="E297" s="45"/>
      <c r="F297" s="45"/>
      <c r="G297" s="62" t="s">
        <v>701</v>
      </c>
      <c r="H297" s="71">
        <v>21.2</v>
      </c>
      <c r="I297" s="62"/>
      <c r="J297" s="62"/>
      <c r="K297" s="45">
        <v>34</v>
      </c>
      <c r="L297" s="71">
        <f>+IF(N297="oui",H297,"")</f>
        <v>21.2</v>
      </c>
      <c r="M297" s="118">
        <v>26.3</v>
      </c>
      <c r="N297" s="62" t="s">
        <v>106</v>
      </c>
      <c r="O297" s="62" t="s">
        <v>105</v>
      </c>
      <c r="P297" s="14" t="s">
        <v>175</v>
      </c>
      <c r="Q297" s="69">
        <f>IF(D297="","",(YEAR(D297)))</f>
        <v>2015</v>
      </c>
      <c r="R297" s="68" t="str">
        <f>IF(D297="","",(TEXT(D297,"mmmm")))</f>
        <v>août</v>
      </c>
      <c r="S297" s="94" t="e">
        <f>+IF(#REF!&gt;0.05,IF(#REF!=5,($AE$2-F297)/1000,IF(#REF!=6,($AF$2-F297)/1000,IF(#REF!="FMA",($AG$2-F297)/1000,H297))),H297)</f>
        <v>#REF!</v>
      </c>
      <c r="T297" s="68" t="str">
        <f t="shared" si="5"/>
        <v>août</v>
      </c>
      <c r="U297" s="91">
        <f>IF(H297="",0,1)</f>
        <v>1</v>
      </c>
      <c r="V297" s="92" t="e">
        <f>IF(#REF!&gt;0,1,0)</f>
        <v>#REF!</v>
      </c>
      <c r="W297" s="92" t="e">
        <f>IF(#REF!&gt;0.02,1,0)</f>
        <v>#REF!</v>
      </c>
      <c r="X297" s="92">
        <f>+IF(H297="","",(M297*H297))</f>
        <v>557.55999999999995</v>
      </c>
      <c r="Y297" s="92" t="e">
        <f>+IF(G297="La Mounine",(VLOOKUP(Base!J297,#REF!,5,FALSE)),(IF(G297="Brignoles",VLOOKUP(J297,#REF!,3,FALSE),(IF(G297="FOS",VLOOKUP(J297,#REF!,4,FALSE))))))</f>
        <v>#REF!</v>
      </c>
      <c r="Z297" s="92" t="e">
        <f>+(IF(H297="","",(Y297*H297)))</f>
        <v>#REF!</v>
      </c>
      <c r="AA297" s="94" t="e">
        <f>IF(Y297="","",IF(A297="RW",VLOOKUP(Y297,#REF!,3,FALSE),VLOOKUP(Y297,#REF!,2,FALSE)))</f>
        <v>#REF!</v>
      </c>
      <c r="AB297" s="92" t="e">
        <f>+IF(A297="","",(IF(A297="RW",(IF(H297&gt;32,32*AA297,(IF(H297&lt;29,29*AA297,H297*AA297)))),(IF(H297&gt;30,30*AA297,(IF(H297&lt;24,24*AA297,H297*AA297)))))))</f>
        <v>#REF!</v>
      </c>
      <c r="AC297" s="92" t="e">
        <f>(IF(A297="","0",(IF(A297="RW",VLOOKUP(#REF!,#REF!,2,FALSE),VLOOKUP(Base!#REF!,#REF!,3,FALSE)))))*S297</f>
        <v>#REF!</v>
      </c>
    </row>
    <row r="298" spans="1:29" x14ac:dyDescent="0.25">
      <c r="A298" s="131" t="s">
        <v>830</v>
      </c>
      <c r="B298" s="131" t="s">
        <v>846</v>
      </c>
      <c r="C298" s="62" t="s">
        <v>11</v>
      </c>
      <c r="D298" s="12">
        <v>42243</v>
      </c>
      <c r="E298" s="45"/>
      <c r="F298" s="45"/>
      <c r="G298" s="62" t="s">
        <v>701</v>
      </c>
      <c r="H298" s="71">
        <v>38.6</v>
      </c>
      <c r="I298" s="62"/>
      <c r="J298" s="62"/>
      <c r="K298" s="45">
        <v>83</v>
      </c>
      <c r="L298" s="71" t="str">
        <f>+IF(N298="oui",H298,"")</f>
        <v/>
      </c>
      <c r="M298" s="118">
        <v>38.200000000000003</v>
      </c>
      <c r="N298" s="62" t="s">
        <v>105</v>
      </c>
      <c r="O298" s="62" t="s">
        <v>106</v>
      </c>
      <c r="P298" s="14" t="s">
        <v>167</v>
      </c>
      <c r="Q298" s="69">
        <f>IF(D298="","",(YEAR(D298)))</f>
        <v>2015</v>
      </c>
      <c r="R298" s="68" t="str">
        <f>IF(D298="","",(TEXT(D298,"mmmm")))</f>
        <v>août</v>
      </c>
      <c r="S298" s="94" t="e">
        <f>+IF(#REF!&gt;0.05,IF(#REF!=5,($AE$2-F298)/1000,IF(#REF!=6,($AF$2-F298)/1000,IF(#REF!="FMA",($AG$2-F298)/1000,H298))),H298)</f>
        <v>#REF!</v>
      </c>
      <c r="T298" s="68" t="str">
        <f t="shared" si="5"/>
        <v>août</v>
      </c>
      <c r="U298" s="91">
        <f>IF(H298="",0,1)</f>
        <v>1</v>
      </c>
      <c r="V298" s="92" t="e">
        <f>IF(#REF!&gt;0,1,0)</f>
        <v>#REF!</v>
      </c>
      <c r="W298" s="92" t="e">
        <f>IF(#REF!&gt;0.02,1,0)</f>
        <v>#REF!</v>
      </c>
      <c r="X298" s="92">
        <f>+IF(H298="","",(M298*H298))</f>
        <v>1474.5200000000002</v>
      </c>
      <c r="Y298" s="92" t="e">
        <f>+IF(G298="La Mounine",(VLOOKUP(Base!J298,#REF!,5,FALSE)),(IF(G298="Brignoles",VLOOKUP(J298,#REF!,3,FALSE),(IF(G298="FOS",VLOOKUP(J298,#REF!,4,FALSE))))))</f>
        <v>#REF!</v>
      </c>
      <c r="Z298" s="92" t="e">
        <f>+(IF(H298="","",(Y298*H298)))</f>
        <v>#REF!</v>
      </c>
      <c r="AA298" s="94" t="e">
        <f>IF(Y298="","",IF(A298="RW",VLOOKUP(Y298,#REF!,3,FALSE),VLOOKUP(Y298,#REF!,2,FALSE)))</f>
        <v>#REF!</v>
      </c>
      <c r="AB298" s="92" t="e">
        <f>+IF(A298="","",(IF(A298="RW",(IF(H298&gt;32,32*AA298,(IF(H298&lt;29,29*AA298,H298*AA298)))),(IF(H298&gt;30,30*AA298,(IF(H298&lt;24,24*AA298,H298*AA298)))))))</f>
        <v>#REF!</v>
      </c>
      <c r="AC298" s="92" t="e">
        <f>(IF(A298="","0",(IF(A298="RW",VLOOKUP(#REF!,#REF!,2,FALSE),VLOOKUP(Base!#REF!,#REF!,3,FALSE)))))*S298</f>
        <v>#REF!</v>
      </c>
    </row>
    <row r="299" spans="1:29" x14ac:dyDescent="0.25">
      <c r="A299" s="131" t="s">
        <v>830</v>
      </c>
      <c r="B299" s="131" t="s">
        <v>846</v>
      </c>
      <c r="C299" s="62" t="s">
        <v>11</v>
      </c>
      <c r="D299" s="12">
        <v>42243</v>
      </c>
      <c r="E299" s="45"/>
      <c r="F299" s="45"/>
      <c r="G299" s="62" t="s">
        <v>701</v>
      </c>
      <c r="H299" s="71">
        <v>31.4</v>
      </c>
      <c r="I299" s="62"/>
      <c r="J299" s="62"/>
      <c r="K299" s="45">
        <v>83</v>
      </c>
      <c r="L299" s="71" t="str">
        <f>+IF(N299="oui",H299,"")</f>
        <v/>
      </c>
      <c r="M299" s="118">
        <v>38.200000000000003</v>
      </c>
      <c r="N299" s="62" t="s">
        <v>105</v>
      </c>
      <c r="O299" s="62" t="s">
        <v>105</v>
      </c>
      <c r="P299" s="14" t="s">
        <v>167</v>
      </c>
      <c r="Q299" s="69">
        <f>IF(D299="","",(YEAR(D299)))</f>
        <v>2015</v>
      </c>
      <c r="R299" s="68" t="str">
        <f>IF(D299="","",(TEXT(D299,"mmmm")))</f>
        <v>août</v>
      </c>
      <c r="S299" s="94" t="e">
        <f>+IF(#REF!&gt;0.05,IF(#REF!=5,($AE$2-F299)/1000,IF(#REF!=6,($AF$2-F299)/1000,IF(#REF!="FMA",($AG$2-F299)/1000,H299))),H299)</f>
        <v>#REF!</v>
      </c>
      <c r="T299" s="68" t="str">
        <f t="shared" si="5"/>
        <v>août</v>
      </c>
      <c r="U299" s="91">
        <f>IF(H299="",0,1)</f>
        <v>1</v>
      </c>
      <c r="V299" s="92" t="e">
        <f>IF(#REF!&gt;0,1,0)</f>
        <v>#REF!</v>
      </c>
      <c r="W299" s="92" t="e">
        <f>IF(#REF!&gt;0.02,1,0)</f>
        <v>#REF!</v>
      </c>
      <c r="X299" s="92">
        <f>+IF(H299="","",(M299*H299))</f>
        <v>1199.48</v>
      </c>
      <c r="Y299" s="92" t="e">
        <f>+IF(G299="La Mounine",(VLOOKUP(Base!J299,#REF!,5,FALSE)),(IF(G299="Brignoles",VLOOKUP(J299,#REF!,3,FALSE),(IF(G299="FOS",VLOOKUP(J299,#REF!,4,FALSE))))))</f>
        <v>#REF!</v>
      </c>
      <c r="Z299" s="92" t="e">
        <f>+(IF(H299="","",(Y299*H299)))</f>
        <v>#REF!</v>
      </c>
      <c r="AA299" s="94" t="e">
        <f>IF(Y299="","",IF(A299="RW",VLOOKUP(Y299,#REF!,3,FALSE),VLOOKUP(Y299,#REF!,2,FALSE)))</f>
        <v>#REF!</v>
      </c>
      <c r="AB299" s="92" t="e">
        <f>+IF(A299="","",(IF(A299="RW",(IF(H299&gt;32,32*AA299,(IF(H299&lt;29,29*AA299,H299*AA299)))),(IF(H299&gt;30,30*AA299,(IF(H299&lt;24,24*AA299,H299*AA299)))))))</f>
        <v>#REF!</v>
      </c>
      <c r="AC299" s="92" t="e">
        <f>(IF(A299="","0",(IF(A299="RW",VLOOKUP(#REF!,#REF!,2,FALSE),VLOOKUP(Base!#REF!,#REF!,3,FALSE)))))*S299</f>
        <v>#REF!</v>
      </c>
    </row>
    <row r="300" spans="1:29" x14ac:dyDescent="0.25">
      <c r="A300" s="131" t="s">
        <v>830</v>
      </c>
      <c r="B300" s="131" t="s">
        <v>846</v>
      </c>
      <c r="C300" s="62" t="s">
        <v>249</v>
      </c>
      <c r="D300" s="12">
        <v>42244</v>
      </c>
      <c r="E300" s="45"/>
      <c r="F300" s="45"/>
      <c r="G300" s="62" t="s">
        <v>701</v>
      </c>
      <c r="H300" s="128">
        <v>23.85</v>
      </c>
      <c r="I300" s="7"/>
      <c r="J300" s="7"/>
      <c r="K300" s="45">
        <v>13</v>
      </c>
      <c r="L300" s="71" t="str">
        <f>+IF(N300="oui",H300,"")</f>
        <v/>
      </c>
      <c r="M300" s="117">
        <v>43.6</v>
      </c>
      <c r="N300" s="7" t="s">
        <v>105</v>
      </c>
      <c r="O300" s="62" t="s">
        <v>105</v>
      </c>
      <c r="P300" s="14" t="s">
        <v>167</v>
      </c>
      <c r="Q300" s="69">
        <f>IF(D300="","",(YEAR(D300)))</f>
        <v>2015</v>
      </c>
      <c r="R300" s="68" t="str">
        <f>IF(D300="","",(TEXT(D300,"mmmm")))</f>
        <v>août</v>
      </c>
      <c r="S300" s="94" t="e">
        <f>+IF(#REF!&gt;0.05,IF(#REF!=5,($AE$2-F300)/1000,IF(#REF!=6,($AF$2-F300)/1000,IF(#REF!="FMA",($AG$2-F300)/1000,H300))),H300)</f>
        <v>#REF!</v>
      </c>
      <c r="T300" s="68" t="str">
        <f t="shared" si="5"/>
        <v>août</v>
      </c>
      <c r="U300" s="91">
        <f>IF(H300="",0,1)</f>
        <v>1</v>
      </c>
      <c r="V300" s="92" t="e">
        <f>IF(#REF!&gt;0,1,0)</f>
        <v>#REF!</v>
      </c>
      <c r="W300" s="92" t="e">
        <f>IF(#REF!&gt;0.02,1,0)</f>
        <v>#REF!</v>
      </c>
      <c r="X300" s="92">
        <f>+IF(H300="","",(M300*H300))</f>
        <v>1039.8600000000001</v>
      </c>
      <c r="Y300" s="92" t="e">
        <f>+IF(G300="La Mounine",(VLOOKUP(Base!J300,#REF!,5,FALSE)),(IF(G300="Brignoles",VLOOKUP(J300,#REF!,3,FALSE),(IF(G300="FOS",VLOOKUP(J300,#REF!,4,FALSE))))))</f>
        <v>#REF!</v>
      </c>
      <c r="Z300" s="92" t="e">
        <f>+(IF(H300="","",(Y300*H300)))</f>
        <v>#REF!</v>
      </c>
      <c r="AA300" s="94" t="e">
        <f>IF(Y300="","",IF(A300="RW",VLOOKUP(Y300,#REF!,3,FALSE),VLOOKUP(Y300,#REF!,2,FALSE)))</f>
        <v>#REF!</v>
      </c>
      <c r="AB300" s="92" t="e">
        <f>+IF(A300="","",(IF(A300="RW",(IF(H300&gt;32,32*AA300,(IF(H300&lt;29,29*AA300,H300*AA300)))),(IF(H300&gt;30,30*AA300,(IF(H300&lt;24,24*AA300,H300*AA300)))))))</f>
        <v>#REF!</v>
      </c>
      <c r="AC300" s="92" t="e">
        <f>(IF(A300="","0",(IF(A300="RW",VLOOKUP(#REF!,#REF!,2,FALSE),VLOOKUP(Base!#REF!,#REF!,3,FALSE)))))*S300</f>
        <v>#REF!</v>
      </c>
    </row>
    <row r="301" spans="1:29" x14ac:dyDescent="0.25">
      <c r="A301" s="131" t="s">
        <v>830</v>
      </c>
      <c r="B301" s="131" t="s">
        <v>846</v>
      </c>
      <c r="C301" s="62" t="s">
        <v>249</v>
      </c>
      <c r="D301" s="12">
        <v>42244</v>
      </c>
      <c r="E301" s="45"/>
      <c r="F301" s="45"/>
      <c r="G301" s="62" t="s">
        <v>701</v>
      </c>
      <c r="H301" s="71">
        <v>20.45</v>
      </c>
      <c r="I301" s="62"/>
      <c r="J301" s="62"/>
      <c r="K301" s="45">
        <v>13</v>
      </c>
      <c r="L301" s="71" t="str">
        <f>+IF(N301="oui",H301,"")</f>
        <v/>
      </c>
      <c r="M301" s="117">
        <v>43.6</v>
      </c>
      <c r="N301" s="62" t="s">
        <v>105</v>
      </c>
      <c r="O301" s="62" t="s">
        <v>105</v>
      </c>
      <c r="P301" s="14" t="s">
        <v>169</v>
      </c>
      <c r="Q301" s="69">
        <f>IF(D301="","",(YEAR(D301)))</f>
        <v>2015</v>
      </c>
      <c r="R301" s="68" t="str">
        <f>IF(D301="","",(TEXT(D301,"mmmm")))</f>
        <v>août</v>
      </c>
      <c r="S301" s="94" t="e">
        <f>+IF(#REF!&gt;0.05,IF(#REF!=5,($AE$2-F301)/1000,IF(#REF!=6,($AF$2-F301)/1000,IF(#REF!="FMA",($AG$2-F301)/1000,H301))),H301)</f>
        <v>#REF!</v>
      </c>
      <c r="T301" s="68" t="str">
        <f t="shared" si="5"/>
        <v>août</v>
      </c>
      <c r="U301" s="91">
        <f>IF(H301="",0,1)</f>
        <v>1</v>
      </c>
      <c r="V301" s="92" t="e">
        <f>IF(#REF!&gt;0,1,0)</f>
        <v>#REF!</v>
      </c>
      <c r="W301" s="92" t="e">
        <f>IF(#REF!&gt;0.02,1,0)</f>
        <v>#REF!</v>
      </c>
      <c r="X301" s="92">
        <f>+IF(H301="","",(M301*H301))</f>
        <v>891.62</v>
      </c>
      <c r="Y301" s="92" t="e">
        <f>+IF(G301="La Mounine",(VLOOKUP(Base!J301,#REF!,5,FALSE)),(IF(G301="Brignoles",VLOOKUP(J301,#REF!,3,FALSE),(IF(G301="FOS",VLOOKUP(J301,#REF!,4,FALSE))))))</f>
        <v>#REF!</v>
      </c>
      <c r="Z301" s="92" t="e">
        <f>+(IF(H301="","",(Y301*H301)))</f>
        <v>#REF!</v>
      </c>
      <c r="AA301" s="94" t="e">
        <f>IF(Y301="","",IF(A301="RW",VLOOKUP(Y301,#REF!,3,FALSE),VLOOKUP(Y301,#REF!,2,FALSE)))</f>
        <v>#REF!</v>
      </c>
      <c r="AB301" s="92" t="e">
        <f>+IF(A301="","",(IF(A301="RW",(IF(H301&gt;32,32*AA301,(IF(H301&lt;29,29*AA301,H301*AA301)))),(IF(H301&gt;30,30*AA301,(IF(H301&lt;24,24*AA301,H301*AA301)))))))</f>
        <v>#REF!</v>
      </c>
      <c r="AC301" s="92" t="e">
        <f>(IF(A301="","0",(IF(A301="RW",VLOOKUP(#REF!,#REF!,2,FALSE),VLOOKUP(Base!#REF!,#REF!,3,FALSE)))))*S301</f>
        <v>#REF!</v>
      </c>
    </row>
    <row r="302" spans="1:29" x14ac:dyDescent="0.25">
      <c r="A302" s="131" t="s">
        <v>830</v>
      </c>
      <c r="B302" s="131" t="s">
        <v>846</v>
      </c>
      <c r="C302" s="62" t="s">
        <v>249</v>
      </c>
      <c r="D302" s="12">
        <v>42244</v>
      </c>
      <c r="E302" s="45"/>
      <c r="F302" s="45"/>
      <c r="G302" s="62" t="s">
        <v>701</v>
      </c>
      <c r="H302" s="71">
        <v>31.75</v>
      </c>
      <c r="I302" s="62"/>
      <c r="J302" s="62"/>
      <c r="K302" s="45">
        <v>13</v>
      </c>
      <c r="L302" s="71" t="str">
        <f>+IF(N302="oui",H302,"")</f>
        <v/>
      </c>
      <c r="M302" s="117">
        <v>43.6</v>
      </c>
      <c r="N302" s="62" t="s">
        <v>105</v>
      </c>
      <c r="O302" s="62" t="s">
        <v>105</v>
      </c>
      <c r="P302" s="14" t="s">
        <v>175</v>
      </c>
      <c r="Q302" s="69">
        <f>IF(D302="","",(YEAR(D302)))</f>
        <v>2015</v>
      </c>
      <c r="R302" s="68" t="str">
        <f>IF(D302="","",(TEXT(D302,"mmmm")))</f>
        <v>août</v>
      </c>
      <c r="S302" s="94" t="e">
        <f>+IF(#REF!&gt;0.05,IF(#REF!=5,($AE$2-F302)/1000,IF(#REF!=6,($AF$2-F302)/1000,IF(#REF!="FMA",($AG$2-F302)/1000,H302))),H302)</f>
        <v>#REF!</v>
      </c>
      <c r="T302" s="68" t="str">
        <f t="shared" si="5"/>
        <v>août</v>
      </c>
      <c r="U302" s="91">
        <f>IF(H302="",0,1)</f>
        <v>1</v>
      </c>
      <c r="V302" s="92" t="e">
        <f>IF(#REF!&gt;0,1,0)</f>
        <v>#REF!</v>
      </c>
      <c r="W302" s="92" t="e">
        <f>IF(#REF!&gt;0.02,1,0)</f>
        <v>#REF!</v>
      </c>
      <c r="X302" s="92">
        <f>+IF(H302="","",(M302*H302))</f>
        <v>1384.3</v>
      </c>
      <c r="Y302" s="92" t="e">
        <f>+IF(G302="La Mounine",(VLOOKUP(Base!J302,#REF!,5,FALSE)),(IF(G302="Brignoles",VLOOKUP(J302,#REF!,3,FALSE),(IF(G302="FOS",VLOOKUP(J302,#REF!,4,FALSE))))))</f>
        <v>#REF!</v>
      </c>
      <c r="Z302" s="92" t="e">
        <f>+(IF(H302="","",(Y302*H302)))</f>
        <v>#REF!</v>
      </c>
      <c r="AA302" s="94" t="e">
        <f>IF(Y302="","",IF(A302="RW",VLOOKUP(Y302,#REF!,3,FALSE),VLOOKUP(Y302,#REF!,2,FALSE)))</f>
        <v>#REF!</v>
      </c>
      <c r="AB302" s="92" t="e">
        <f>+IF(A302="","",(IF(A302="RW",(IF(H302&gt;32,32*AA302,(IF(H302&lt;29,29*AA302,H302*AA302)))),(IF(H302&gt;30,30*AA302,(IF(H302&lt;24,24*AA302,H302*AA302)))))))</f>
        <v>#REF!</v>
      </c>
      <c r="AC302" s="92" t="e">
        <f>(IF(A302="","0",(IF(A302="RW",VLOOKUP(#REF!,#REF!,2,FALSE),VLOOKUP(Base!#REF!,#REF!,3,FALSE)))))*S302</f>
        <v>#REF!</v>
      </c>
    </row>
    <row r="303" spans="1:29" x14ac:dyDescent="0.25">
      <c r="A303" s="131" t="s">
        <v>830</v>
      </c>
      <c r="B303" s="131" t="s">
        <v>846</v>
      </c>
      <c r="C303" s="62" t="s">
        <v>120</v>
      </c>
      <c r="D303" s="12">
        <v>42244</v>
      </c>
      <c r="E303" s="45"/>
      <c r="F303" s="45"/>
      <c r="G303" s="62" t="s">
        <v>701</v>
      </c>
      <c r="H303" s="71">
        <v>22.65</v>
      </c>
      <c r="I303" s="62"/>
      <c r="J303" s="62"/>
      <c r="K303" s="45">
        <v>34</v>
      </c>
      <c r="L303" s="71">
        <f>+IF(N303="oui",H303,"")</f>
        <v>22.65</v>
      </c>
      <c r="M303" s="118">
        <v>26.3</v>
      </c>
      <c r="N303" s="62" t="s">
        <v>106</v>
      </c>
      <c r="O303" s="62" t="s">
        <v>105</v>
      </c>
      <c r="P303" s="14" t="s">
        <v>168</v>
      </c>
      <c r="Q303" s="69">
        <f>IF(D303="","",(YEAR(D303)))</f>
        <v>2015</v>
      </c>
      <c r="R303" s="68" t="str">
        <f>IF(D303="","",(TEXT(D303,"mmmm")))</f>
        <v>août</v>
      </c>
      <c r="S303" s="94" t="e">
        <f>+IF(#REF!&gt;0.05,IF(#REF!=5,($AE$2-F303)/1000,IF(#REF!=6,($AF$2-F303)/1000,IF(#REF!="FMA",($AG$2-F303)/1000,H303))),H303)</f>
        <v>#REF!</v>
      </c>
      <c r="T303" s="68" t="str">
        <f t="shared" si="5"/>
        <v>août</v>
      </c>
      <c r="U303" s="91">
        <f>IF(H303="",0,1)</f>
        <v>1</v>
      </c>
      <c r="V303" s="92" t="e">
        <f>IF(#REF!&gt;0,1,0)</f>
        <v>#REF!</v>
      </c>
      <c r="W303" s="92" t="e">
        <f>IF(#REF!&gt;0.02,1,0)</f>
        <v>#REF!</v>
      </c>
      <c r="X303" s="92">
        <f>+IF(H303="","",(M303*H303))</f>
        <v>595.69499999999994</v>
      </c>
      <c r="Y303" s="92" t="e">
        <f>+IF(G303="La Mounine",(VLOOKUP(Base!J303,#REF!,5,FALSE)),(IF(G303="Brignoles",VLOOKUP(J303,#REF!,3,FALSE),(IF(G303="FOS",VLOOKUP(J303,#REF!,4,FALSE))))))</f>
        <v>#REF!</v>
      </c>
      <c r="Z303" s="92" t="e">
        <f>+(IF(H303="","",(Y303*H303)))</f>
        <v>#REF!</v>
      </c>
      <c r="AA303" s="94" t="e">
        <f>IF(Y303="","",IF(A303="RW",VLOOKUP(Y303,#REF!,3,FALSE),VLOOKUP(Y303,#REF!,2,FALSE)))</f>
        <v>#REF!</v>
      </c>
      <c r="AB303" s="92" t="e">
        <f>+IF(A303="","",(IF(A303="RW",(IF(H303&gt;32,32*AA303,(IF(H303&lt;29,29*AA303,H303*AA303)))),(IF(H303&gt;30,30*AA303,(IF(H303&lt;24,24*AA303,H303*AA303)))))))</f>
        <v>#REF!</v>
      </c>
      <c r="AC303" s="92" t="e">
        <f>(IF(A303="","0",(IF(A303="RW",VLOOKUP(#REF!,#REF!,2,FALSE),VLOOKUP(Base!#REF!,#REF!,3,FALSE)))))*S303</f>
        <v>#REF!</v>
      </c>
    </row>
    <row r="304" spans="1:29" x14ac:dyDescent="0.25">
      <c r="A304" s="131" t="s">
        <v>830</v>
      </c>
      <c r="B304" s="131" t="s">
        <v>846</v>
      </c>
      <c r="C304" s="62" t="s">
        <v>366</v>
      </c>
      <c r="D304" s="12">
        <v>42244</v>
      </c>
      <c r="E304" s="45"/>
      <c r="F304" s="45"/>
      <c r="G304" s="62" t="s">
        <v>701</v>
      </c>
      <c r="H304" s="71">
        <v>33.25</v>
      </c>
      <c r="I304" s="62"/>
      <c r="J304" s="62"/>
      <c r="K304" s="45">
        <v>48</v>
      </c>
      <c r="L304" s="71" t="str">
        <f>+IF(N304="oui",H304,"")</f>
        <v/>
      </c>
      <c r="M304" s="117">
        <v>44.5</v>
      </c>
      <c r="N304" s="62" t="s">
        <v>105</v>
      </c>
      <c r="O304" s="62" t="s">
        <v>106</v>
      </c>
      <c r="P304" s="14" t="s">
        <v>167</v>
      </c>
      <c r="Q304" s="69">
        <f>IF(D304="","",(YEAR(D304)))</f>
        <v>2015</v>
      </c>
      <c r="R304" s="68" t="str">
        <f>IF(D304="","",(TEXT(D304,"mmmm")))</f>
        <v>août</v>
      </c>
      <c r="S304" s="94" t="e">
        <f>+IF(#REF!&gt;0.05,IF(#REF!=5,($AE$2-F304)/1000,IF(#REF!=6,($AF$2-F304)/1000,IF(#REF!="FMA",($AG$2-F304)/1000,H304))),H304)</f>
        <v>#REF!</v>
      </c>
      <c r="T304" s="68" t="str">
        <f t="shared" si="5"/>
        <v>août</v>
      </c>
      <c r="U304" s="91">
        <f>IF(H304="",0,1)</f>
        <v>1</v>
      </c>
      <c r="V304" s="92" t="e">
        <f>IF(#REF!&gt;0,1,0)</f>
        <v>#REF!</v>
      </c>
      <c r="W304" s="92" t="e">
        <f>IF(#REF!&gt;0.02,1,0)</f>
        <v>#REF!</v>
      </c>
      <c r="X304" s="92">
        <f>+IF(H304="","",(M304*H304))</f>
        <v>1479.625</v>
      </c>
      <c r="Y304" s="92" t="e">
        <f>+IF(G304="La Mounine",(VLOOKUP(Base!J304,#REF!,5,FALSE)),(IF(G304="Brignoles",VLOOKUP(J304,#REF!,3,FALSE),(IF(G304="FOS",VLOOKUP(J304,#REF!,4,FALSE))))))</f>
        <v>#REF!</v>
      </c>
      <c r="Z304" s="92" t="e">
        <f>+(IF(H304="","",(Y304*H304)))</f>
        <v>#REF!</v>
      </c>
      <c r="AA304" s="94" t="e">
        <f>IF(Y304="","",IF(A304="RW",VLOOKUP(Y304,#REF!,3,FALSE),VLOOKUP(Y304,#REF!,2,FALSE)))</f>
        <v>#REF!</v>
      </c>
      <c r="AB304" s="92" t="e">
        <f>+IF(A304="","",(IF(A304="RW",(IF(H304&gt;32,32*AA304,(IF(H304&lt;29,29*AA304,H304*AA304)))),(IF(H304&gt;30,30*AA304,(IF(H304&lt;24,24*AA304,H304*AA304)))))))</f>
        <v>#REF!</v>
      </c>
      <c r="AC304" s="92" t="e">
        <f>(IF(A304="","0",(IF(A304="RW",VLOOKUP(#REF!,#REF!,2,FALSE),VLOOKUP(Base!#REF!,#REF!,3,FALSE)))))*S304</f>
        <v>#REF!</v>
      </c>
    </row>
    <row r="305" spans="1:29" x14ac:dyDescent="0.25">
      <c r="A305" s="131" t="s">
        <v>830</v>
      </c>
      <c r="B305" s="131" t="s">
        <v>846</v>
      </c>
      <c r="C305" s="62" t="s">
        <v>11</v>
      </c>
      <c r="D305" s="12">
        <v>42244</v>
      </c>
      <c r="E305" s="45"/>
      <c r="F305" s="45"/>
      <c r="G305" s="62" t="s">
        <v>701</v>
      </c>
      <c r="H305" s="71">
        <v>37.049999999999997</v>
      </c>
      <c r="I305" s="62"/>
      <c r="J305" s="62"/>
      <c r="K305" s="46">
        <v>83</v>
      </c>
      <c r="L305" s="71" t="str">
        <f>+IF(N305="oui",H305,"")</f>
        <v/>
      </c>
      <c r="M305" s="118">
        <v>38.200000000000003</v>
      </c>
      <c r="N305" s="4" t="s">
        <v>105</v>
      </c>
      <c r="O305" s="62" t="s">
        <v>106</v>
      </c>
      <c r="P305" s="14" t="s">
        <v>167</v>
      </c>
      <c r="Q305" s="69">
        <f>IF(D305="","",(YEAR(D305)))</f>
        <v>2015</v>
      </c>
      <c r="R305" s="68" t="str">
        <f>IF(D305="","",(TEXT(D305,"mmmm")))</f>
        <v>août</v>
      </c>
      <c r="S305" s="94" t="e">
        <f>+IF(#REF!&gt;0.05,IF(#REF!=5,($AE$2-F305)/1000,IF(#REF!=6,($AF$2-F305)/1000,IF(#REF!="FMA",($AG$2-F305)/1000,H305))),H305)</f>
        <v>#REF!</v>
      </c>
      <c r="T305" s="68" t="str">
        <f t="shared" si="5"/>
        <v>août</v>
      </c>
      <c r="U305" s="91">
        <f>IF(H305="",0,1)</f>
        <v>1</v>
      </c>
      <c r="V305" s="92" t="e">
        <f>IF(#REF!&gt;0,1,0)</f>
        <v>#REF!</v>
      </c>
      <c r="W305" s="92" t="e">
        <f>IF(#REF!&gt;0.02,1,0)</f>
        <v>#REF!</v>
      </c>
      <c r="X305" s="92">
        <f>+IF(H305="","",(M305*H305))</f>
        <v>1415.31</v>
      </c>
      <c r="Y305" s="92" t="e">
        <f>+IF(G305="La Mounine",(VLOOKUP(Base!J305,#REF!,5,FALSE)),(IF(G305="Brignoles",VLOOKUP(J305,#REF!,3,FALSE),(IF(G305="FOS",VLOOKUP(J305,#REF!,4,FALSE))))))</f>
        <v>#REF!</v>
      </c>
      <c r="Z305" s="92" t="e">
        <f>+(IF(H305="","",(Y305*H305)))</f>
        <v>#REF!</v>
      </c>
      <c r="AA305" s="94" t="e">
        <f>IF(Y305="","",IF(A305="RW",VLOOKUP(Y305,#REF!,3,FALSE),VLOOKUP(Y305,#REF!,2,FALSE)))</f>
        <v>#REF!</v>
      </c>
      <c r="AB305" s="92" t="e">
        <f>+IF(A305="","",(IF(A305="RW",(IF(H305&gt;32,32*AA305,(IF(H305&lt;29,29*AA305,H305*AA305)))),(IF(H305&gt;30,30*AA305,(IF(H305&lt;24,24*AA305,H305*AA305)))))))</f>
        <v>#REF!</v>
      </c>
      <c r="AC305" s="92" t="e">
        <f>(IF(A305="","0",(IF(A305="RW",VLOOKUP(#REF!,#REF!,2,FALSE),VLOOKUP(Base!#REF!,#REF!,3,FALSE)))))*S305</f>
        <v>#REF!</v>
      </c>
    </row>
    <row r="306" spans="1:29" x14ac:dyDescent="0.25">
      <c r="A306" s="131" t="s">
        <v>830</v>
      </c>
      <c r="B306" s="131" t="s">
        <v>846</v>
      </c>
      <c r="C306" s="62" t="s">
        <v>11</v>
      </c>
      <c r="D306" s="12">
        <v>42244</v>
      </c>
      <c r="E306" s="45"/>
      <c r="F306" s="45"/>
      <c r="G306" s="62" t="s">
        <v>701</v>
      </c>
      <c r="H306" s="71">
        <v>30.95</v>
      </c>
      <c r="I306" s="62"/>
      <c r="J306" s="62"/>
      <c r="K306" s="46">
        <v>83</v>
      </c>
      <c r="L306" s="71" t="str">
        <f>+IF(N306="oui",H306,"")</f>
        <v/>
      </c>
      <c r="M306" s="118">
        <v>38.200000000000003</v>
      </c>
      <c r="N306" s="4" t="s">
        <v>105</v>
      </c>
      <c r="O306" s="62" t="s">
        <v>105</v>
      </c>
      <c r="P306" s="14" t="s">
        <v>167</v>
      </c>
      <c r="Q306" s="69">
        <f>IF(D306="","",(YEAR(D306)))</f>
        <v>2015</v>
      </c>
      <c r="R306" s="68" t="str">
        <f>IF(D306="","",(TEXT(D306,"mmmm")))</f>
        <v>août</v>
      </c>
      <c r="S306" s="94" t="e">
        <f>+IF(#REF!&gt;0.05,IF(#REF!=5,($AE$2-F306)/1000,IF(#REF!=6,($AF$2-F306)/1000,IF(#REF!="FMA",($AG$2-F306)/1000,H306))),H306)</f>
        <v>#REF!</v>
      </c>
      <c r="T306" s="68" t="str">
        <f t="shared" si="5"/>
        <v>août</v>
      </c>
      <c r="U306" s="91">
        <f>IF(H306="",0,1)</f>
        <v>1</v>
      </c>
      <c r="V306" s="92" t="e">
        <f>IF(#REF!&gt;0,1,0)</f>
        <v>#REF!</v>
      </c>
      <c r="W306" s="92" t="e">
        <f>IF(#REF!&gt;0.02,1,0)</f>
        <v>#REF!</v>
      </c>
      <c r="X306" s="92">
        <f>+IF(H306="","",(M306*H306))</f>
        <v>1182.29</v>
      </c>
      <c r="Y306" s="92" t="e">
        <f>+IF(G306="La Mounine",(VLOOKUP(Base!J306,#REF!,5,FALSE)),(IF(G306="Brignoles",VLOOKUP(J306,#REF!,3,FALSE),(IF(G306="FOS",VLOOKUP(J306,#REF!,4,FALSE))))))</f>
        <v>#REF!</v>
      </c>
      <c r="Z306" s="92" t="e">
        <f>+(IF(H306="","",(Y306*H306)))</f>
        <v>#REF!</v>
      </c>
      <c r="AA306" s="94" t="e">
        <f>IF(Y306="","",IF(A306="RW",VLOOKUP(Y306,#REF!,3,FALSE),VLOOKUP(Y306,#REF!,2,FALSE)))</f>
        <v>#REF!</v>
      </c>
      <c r="AB306" s="92" t="e">
        <f>+IF(A306="","",(IF(A306="RW",(IF(H306&gt;32,32*AA306,(IF(H306&lt;29,29*AA306,H306*AA306)))),(IF(H306&gt;30,30*AA306,(IF(H306&lt;24,24*AA306,H306*AA306)))))))</f>
        <v>#REF!</v>
      </c>
      <c r="AC306" s="92" t="e">
        <f>(IF(A306="","0",(IF(A306="RW",VLOOKUP(#REF!,#REF!,2,FALSE),VLOOKUP(Base!#REF!,#REF!,3,FALSE)))))*S306</f>
        <v>#REF!</v>
      </c>
    </row>
    <row r="307" spans="1:29" x14ac:dyDescent="0.25">
      <c r="A307" s="131" t="s">
        <v>830</v>
      </c>
      <c r="B307" s="131" t="s">
        <v>846</v>
      </c>
      <c r="C307" s="62" t="s">
        <v>12</v>
      </c>
      <c r="D307" s="12">
        <v>42244</v>
      </c>
      <c r="E307" s="45"/>
      <c r="F307" s="45"/>
      <c r="G307" s="62" t="s">
        <v>701</v>
      </c>
      <c r="H307" s="128">
        <v>14.55</v>
      </c>
      <c r="I307" s="7"/>
      <c r="J307" s="7"/>
      <c r="K307" s="45">
        <v>83</v>
      </c>
      <c r="L307" s="71" t="str">
        <f>+IF(N307="oui",H307,"")</f>
        <v/>
      </c>
      <c r="M307" s="117">
        <v>34.5</v>
      </c>
      <c r="N307" s="62" t="s">
        <v>105</v>
      </c>
      <c r="O307" s="62" t="s">
        <v>105</v>
      </c>
      <c r="P307" s="14" t="s">
        <v>167</v>
      </c>
      <c r="Q307" s="69">
        <f>IF(D307="","",(YEAR(D307)))</f>
        <v>2015</v>
      </c>
      <c r="R307" s="68" t="str">
        <f>IF(D307="","",(TEXT(D307,"mmmm")))</f>
        <v>août</v>
      </c>
      <c r="S307" s="94" t="e">
        <f>+IF(#REF!&gt;0.05,IF(#REF!=5,($AE$2-F307)/1000,IF(#REF!=6,($AF$2-F307)/1000,IF(#REF!="FMA",($AG$2-F307)/1000,H307))),H307)</f>
        <v>#REF!</v>
      </c>
      <c r="T307" s="68" t="str">
        <f t="shared" si="5"/>
        <v>août</v>
      </c>
      <c r="U307" s="91">
        <f>IF(H307="",0,1)</f>
        <v>1</v>
      </c>
      <c r="V307" s="92" t="e">
        <f>IF(#REF!&gt;0,1,0)</f>
        <v>#REF!</v>
      </c>
      <c r="W307" s="92" t="e">
        <f>IF(#REF!&gt;0.02,1,0)</f>
        <v>#REF!</v>
      </c>
      <c r="X307" s="92">
        <f>+IF(H307="","",(M307*H307))</f>
        <v>501.97500000000002</v>
      </c>
      <c r="Y307" s="92" t="e">
        <f>+IF(G307="La Mounine",(VLOOKUP(Base!J307,#REF!,5,FALSE)),(IF(G307="Brignoles",VLOOKUP(J307,#REF!,3,FALSE),(IF(G307="FOS",VLOOKUP(J307,#REF!,4,FALSE))))))</f>
        <v>#REF!</v>
      </c>
      <c r="Z307" s="92" t="e">
        <f>+(IF(H307="","",(Y307*H307)))</f>
        <v>#REF!</v>
      </c>
      <c r="AA307" s="94" t="e">
        <f>IF(Y307="","",IF(A307="RW",VLOOKUP(Y307,#REF!,3,FALSE),VLOOKUP(Y307,#REF!,2,FALSE)))</f>
        <v>#REF!</v>
      </c>
      <c r="AB307" s="92" t="e">
        <f>+IF(A307="","",(IF(A307="RW",(IF(H307&gt;32,32*AA307,(IF(H307&lt;29,29*AA307,H307*AA307)))),(IF(H307&gt;30,30*AA307,(IF(H307&lt;24,24*AA307,H307*AA307)))))))</f>
        <v>#REF!</v>
      </c>
      <c r="AC307" s="92" t="e">
        <f>(IF(A307="","0",(IF(A307="RW",VLOOKUP(#REF!,#REF!,2,FALSE),VLOOKUP(Base!#REF!,#REF!,3,FALSE)))))*S307</f>
        <v>#REF!</v>
      </c>
    </row>
    <row r="308" spans="1:29" x14ac:dyDescent="0.25">
      <c r="A308" s="131" t="s">
        <v>830</v>
      </c>
      <c r="B308" s="131" t="s">
        <v>846</v>
      </c>
      <c r="C308" s="62" t="s">
        <v>12</v>
      </c>
      <c r="D308" s="12">
        <v>42244</v>
      </c>
      <c r="E308" s="45"/>
      <c r="F308" s="45"/>
      <c r="G308" s="62" t="s">
        <v>701</v>
      </c>
      <c r="H308" s="71">
        <v>19.7</v>
      </c>
      <c r="I308" s="62"/>
      <c r="J308" s="7"/>
      <c r="K308" s="45">
        <v>83</v>
      </c>
      <c r="L308" s="71" t="str">
        <f>+IF(N308="oui",H308,"")</f>
        <v/>
      </c>
      <c r="M308" s="117">
        <v>34.5</v>
      </c>
      <c r="N308" s="62" t="s">
        <v>105</v>
      </c>
      <c r="O308" s="62" t="s">
        <v>106</v>
      </c>
      <c r="P308" s="14" t="s">
        <v>167</v>
      </c>
      <c r="Q308" s="69">
        <f>IF(D308="","",(YEAR(D308)))</f>
        <v>2015</v>
      </c>
      <c r="R308" s="68" t="str">
        <f>IF(D308="","",(TEXT(D308,"mmmm")))</f>
        <v>août</v>
      </c>
      <c r="S308" s="94" t="e">
        <f>+IF(#REF!&gt;0.05,IF(#REF!=5,($AE$2-F308)/1000,IF(#REF!=6,($AF$2-F308)/1000,IF(#REF!="FMA",($AG$2-F308)/1000,H308))),H308)</f>
        <v>#REF!</v>
      </c>
      <c r="T308" s="68" t="str">
        <f t="shared" si="5"/>
        <v>août</v>
      </c>
      <c r="U308" s="91">
        <f>IF(H308="",0,1)</f>
        <v>1</v>
      </c>
      <c r="V308" s="92" t="e">
        <f>IF(#REF!&gt;0,1,0)</f>
        <v>#REF!</v>
      </c>
      <c r="W308" s="92" t="e">
        <f>IF(#REF!&gt;0.02,1,0)</f>
        <v>#REF!</v>
      </c>
      <c r="X308" s="92">
        <f>+IF(H308="","",(M308*H308))</f>
        <v>679.65</v>
      </c>
      <c r="Y308" s="92" t="e">
        <f>+IF(G308="La Mounine",(VLOOKUP(Base!J308,#REF!,5,FALSE)),(IF(G308="Brignoles",VLOOKUP(J308,#REF!,3,FALSE),(IF(G308="FOS",VLOOKUP(J308,#REF!,4,FALSE))))))</f>
        <v>#REF!</v>
      </c>
      <c r="Z308" s="92" t="e">
        <f>+(IF(H308="","",(Y308*H308)))</f>
        <v>#REF!</v>
      </c>
      <c r="AA308" s="94" t="e">
        <f>IF(Y308="","",IF(A308="RW",VLOOKUP(Y308,#REF!,3,FALSE),VLOOKUP(Y308,#REF!,2,FALSE)))</f>
        <v>#REF!</v>
      </c>
      <c r="AB308" s="92" t="e">
        <f>+IF(A308="","",(IF(A308="RW",(IF(H308&gt;32,32*AA308,(IF(H308&lt;29,29*AA308,H308*AA308)))),(IF(H308&gt;30,30*AA308,(IF(H308&lt;24,24*AA308,H308*AA308)))))))</f>
        <v>#REF!</v>
      </c>
      <c r="AC308" s="92" t="e">
        <f>(IF(A308="","0",(IF(A308="RW",VLOOKUP(#REF!,#REF!,2,FALSE),VLOOKUP(Base!#REF!,#REF!,3,FALSE)))))*S308</f>
        <v>#REF!</v>
      </c>
    </row>
    <row r="309" spans="1:29" x14ac:dyDescent="0.25">
      <c r="A309" s="131" t="s">
        <v>830</v>
      </c>
      <c r="B309" s="131" t="s">
        <v>846</v>
      </c>
      <c r="C309" s="62" t="s">
        <v>11</v>
      </c>
      <c r="D309" s="12">
        <v>42247</v>
      </c>
      <c r="E309" s="45"/>
      <c r="F309" s="45"/>
      <c r="G309" s="62" t="s">
        <v>701</v>
      </c>
      <c r="H309" s="71">
        <v>35.200000000000003</v>
      </c>
      <c r="I309" s="62"/>
      <c r="J309" s="62"/>
      <c r="K309" s="52">
        <v>6</v>
      </c>
      <c r="L309" s="71" t="str">
        <f>+IF(N309="oui",H309,"")</f>
        <v/>
      </c>
      <c r="M309" s="118">
        <v>31.4</v>
      </c>
      <c r="N309" s="10" t="s">
        <v>105</v>
      </c>
      <c r="O309" s="62" t="s">
        <v>105</v>
      </c>
      <c r="P309" s="14" t="s">
        <v>167</v>
      </c>
      <c r="Q309" s="69">
        <f>IF(D309="","",(YEAR(D309)))</f>
        <v>2015</v>
      </c>
      <c r="R309" s="68" t="str">
        <f>IF(D309="","",(TEXT(D309,"mmmm")))</f>
        <v>août</v>
      </c>
      <c r="S309" s="94" t="e">
        <f>+IF(#REF!&gt;0.05,IF(#REF!=5,($AE$2-F309)/1000,IF(#REF!=6,($AF$2-F309)/1000,IF(#REF!="FMA",($AG$2-F309)/1000,H309))),H309)</f>
        <v>#REF!</v>
      </c>
      <c r="T309" s="68" t="str">
        <f t="shared" si="5"/>
        <v>août</v>
      </c>
      <c r="U309" s="91">
        <f>IF(H309="",0,1)</f>
        <v>1</v>
      </c>
      <c r="V309" s="92" t="e">
        <f>IF(#REF!&gt;0,1,0)</f>
        <v>#REF!</v>
      </c>
      <c r="W309" s="92" t="e">
        <f>IF(#REF!&gt;0.02,1,0)</f>
        <v>#REF!</v>
      </c>
      <c r="X309" s="92">
        <f>+IF(H309="","",(M309*H309))</f>
        <v>1105.28</v>
      </c>
      <c r="Y309" s="92" t="e">
        <f>+IF(G309="La Mounine",(VLOOKUP(Base!J309,#REF!,5,FALSE)),(IF(G309="Brignoles",VLOOKUP(J309,#REF!,3,FALSE),(IF(G309="FOS",VLOOKUP(J309,#REF!,4,FALSE))))))</f>
        <v>#REF!</v>
      </c>
      <c r="Z309" s="92" t="e">
        <f>+(IF(H309="","",(Y309*H309)))</f>
        <v>#REF!</v>
      </c>
      <c r="AA309" s="94" t="e">
        <f>IF(Y309="","",IF(A309="RW",VLOOKUP(Y309,#REF!,3,FALSE),VLOOKUP(Y309,#REF!,2,FALSE)))</f>
        <v>#REF!</v>
      </c>
      <c r="AB309" s="92" t="e">
        <f>+IF(A309="","",(IF(A309="RW",(IF(H309&gt;32,32*AA309,(IF(H309&lt;29,29*AA309,H309*AA309)))),(IF(H309&gt;30,30*AA309,(IF(H309&lt;24,24*AA309,H309*AA309)))))))</f>
        <v>#REF!</v>
      </c>
      <c r="AC309" s="92" t="e">
        <f>(IF(A309="","0",(IF(A309="RW",VLOOKUP(#REF!,#REF!,2,FALSE),VLOOKUP(Base!#REF!,#REF!,3,FALSE)))))*S309</f>
        <v>#REF!</v>
      </c>
    </row>
    <row r="310" spans="1:29" x14ac:dyDescent="0.25">
      <c r="A310" s="131" t="s">
        <v>830</v>
      </c>
      <c r="B310" s="131" t="s">
        <v>846</v>
      </c>
      <c r="C310" s="62" t="s">
        <v>249</v>
      </c>
      <c r="D310" s="12">
        <v>42247</v>
      </c>
      <c r="E310" s="45"/>
      <c r="F310" s="45"/>
      <c r="G310" s="62" t="s">
        <v>701</v>
      </c>
      <c r="H310" s="71">
        <v>30.5</v>
      </c>
      <c r="I310" s="62"/>
      <c r="J310" s="62"/>
      <c r="K310" s="45">
        <v>13</v>
      </c>
      <c r="L310" s="71" t="str">
        <f>+IF(N310="oui",H310,"")</f>
        <v/>
      </c>
      <c r="M310" s="117">
        <v>31.2</v>
      </c>
      <c r="N310" s="4" t="s">
        <v>105</v>
      </c>
      <c r="O310" s="62" t="s">
        <v>105</v>
      </c>
      <c r="P310" s="14" t="s">
        <v>167</v>
      </c>
      <c r="Q310" s="69">
        <f>IF(D310="","",(YEAR(D310)))</f>
        <v>2015</v>
      </c>
      <c r="R310" s="68" t="str">
        <f>IF(D310="","",(TEXT(D310,"mmmm")))</f>
        <v>août</v>
      </c>
      <c r="S310" s="94" t="e">
        <f>+IF(#REF!&gt;0.05,IF(#REF!=5,($AE$2-F310)/1000,IF(#REF!=6,($AF$2-F310)/1000,IF(#REF!="FMA",($AG$2-F310)/1000,H310))),H310)</f>
        <v>#REF!</v>
      </c>
      <c r="T310" s="68" t="str">
        <f t="shared" si="5"/>
        <v>août</v>
      </c>
      <c r="U310" s="91">
        <f>IF(H310="",0,1)</f>
        <v>1</v>
      </c>
      <c r="V310" s="92" t="e">
        <f>IF(#REF!&gt;0,1,0)</f>
        <v>#REF!</v>
      </c>
      <c r="W310" s="92" t="e">
        <f>IF(#REF!&gt;0.02,1,0)</f>
        <v>#REF!</v>
      </c>
      <c r="X310" s="92">
        <f>+IF(H310="","",(M310*H310))</f>
        <v>951.6</v>
      </c>
      <c r="Y310" s="92" t="e">
        <f>+IF(G310="La Mounine",(VLOOKUP(Base!J310,#REF!,5,FALSE)),(IF(G310="Brignoles",VLOOKUP(J310,#REF!,3,FALSE),(IF(G310="FOS",VLOOKUP(J310,#REF!,4,FALSE))))))</f>
        <v>#REF!</v>
      </c>
      <c r="Z310" s="92" t="e">
        <f>+(IF(H310="","",(Y310*H310)))</f>
        <v>#REF!</v>
      </c>
      <c r="AA310" s="94" t="e">
        <f>IF(Y310="","",IF(A310="RW",VLOOKUP(Y310,#REF!,3,FALSE),VLOOKUP(Y310,#REF!,2,FALSE)))</f>
        <v>#REF!</v>
      </c>
      <c r="AB310" s="92" t="e">
        <f>+IF(A310="","",(IF(A310="RW",(IF(H310&gt;32,32*AA310,(IF(H310&lt;29,29*AA310,H310*AA310)))),(IF(H310&gt;30,30*AA310,(IF(H310&lt;24,24*AA310,H310*AA310)))))))</f>
        <v>#REF!</v>
      </c>
      <c r="AC310" s="92" t="e">
        <f>(IF(A310="","0",(IF(A310="RW",VLOOKUP(#REF!,#REF!,2,FALSE),VLOOKUP(Base!#REF!,#REF!,3,FALSE)))))*S310</f>
        <v>#REF!</v>
      </c>
    </row>
    <row r="311" spans="1:29" x14ac:dyDescent="0.25">
      <c r="A311" s="131" t="s">
        <v>830</v>
      </c>
      <c r="B311" s="131" t="s">
        <v>846</v>
      </c>
      <c r="C311" s="62" t="s">
        <v>249</v>
      </c>
      <c r="D311" s="12">
        <v>42247</v>
      </c>
      <c r="E311" s="45"/>
      <c r="F311" s="45"/>
      <c r="G311" s="62" t="s">
        <v>701</v>
      </c>
      <c r="H311" s="71">
        <v>22.7</v>
      </c>
      <c r="I311" s="62"/>
      <c r="J311" s="62"/>
      <c r="K311" s="45">
        <v>13</v>
      </c>
      <c r="L311" s="71" t="str">
        <f>+IF(N311="oui",H311,"")</f>
        <v/>
      </c>
      <c r="M311" s="117">
        <v>31.2</v>
      </c>
      <c r="N311" s="62" t="s">
        <v>105</v>
      </c>
      <c r="O311" s="62" t="s">
        <v>106</v>
      </c>
      <c r="P311" s="14" t="s">
        <v>169</v>
      </c>
      <c r="Q311" s="69">
        <f>IF(D311="","",(YEAR(D311)))</f>
        <v>2015</v>
      </c>
      <c r="R311" s="68" t="str">
        <f>IF(D311="","",(TEXT(D311,"mmmm")))</f>
        <v>août</v>
      </c>
      <c r="S311" s="94" t="e">
        <f>+IF(#REF!&gt;0.05,IF(#REF!=5,($AE$2-F311)/1000,IF(#REF!=6,($AF$2-F311)/1000,IF(#REF!="FMA",($AG$2-F311)/1000,H311))),H311)</f>
        <v>#REF!</v>
      </c>
      <c r="T311" s="68" t="str">
        <f t="shared" si="5"/>
        <v>août</v>
      </c>
      <c r="U311" s="91">
        <f>IF(H311="",0,1)</f>
        <v>1</v>
      </c>
      <c r="V311" s="92" t="e">
        <f>IF(#REF!&gt;0,1,0)</f>
        <v>#REF!</v>
      </c>
      <c r="W311" s="92" t="e">
        <f>IF(#REF!&gt;0.02,1,0)</f>
        <v>#REF!</v>
      </c>
      <c r="X311" s="92">
        <f>+IF(H311="","",(M311*H311))</f>
        <v>708.24</v>
      </c>
      <c r="Y311" s="92" t="e">
        <f>+IF(G311="La Mounine",(VLOOKUP(Base!J311,#REF!,5,FALSE)),(IF(G311="Brignoles",VLOOKUP(J311,#REF!,3,FALSE),(IF(G311="FOS",VLOOKUP(J311,#REF!,4,FALSE))))))</f>
        <v>#REF!</v>
      </c>
      <c r="Z311" s="92" t="e">
        <f>+(IF(H311="","",(Y311*H311)))</f>
        <v>#REF!</v>
      </c>
      <c r="AA311" s="94" t="e">
        <f>IF(Y311="","",IF(A311="RW",VLOOKUP(Y311,#REF!,3,FALSE),VLOOKUP(Y311,#REF!,2,FALSE)))</f>
        <v>#REF!</v>
      </c>
      <c r="AB311" s="92" t="e">
        <f>+IF(A311="","",(IF(A311="RW",(IF(H311&gt;32,32*AA311,(IF(H311&lt;29,29*AA311,H311*AA311)))),(IF(H311&gt;30,30*AA311,(IF(H311&lt;24,24*AA311,H311*AA311)))))))</f>
        <v>#REF!</v>
      </c>
      <c r="AC311" s="92" t="e">
        <f>(IF(A311="","0",(IF(A311="RW",VLOOKUP(#REF!,#REF!,2,FALSE),VLOOKUP(Base!#REF!,#REF!,3,FALSE)))))*S311</f>
        <v>#REF!</v>
      </c>
    </row>
    <row r="312" spans="1:29" x14ac:dyDescent="0.25">
      <c r="A312" s="131" t="s">
        <v>830</v>
      </c>
      <c r="B312" s="131" t="s">
        <v>846</v>
      </c>
      <c r="C312" s="62" t="s">
        <v>249</v>
      </c>
      <c r="D312" s="12">
        <v>42247</v>
      </c>
      <c r="E312" s="45"/>
      <c r="F312" s="45"/>
      <c r="G312" s="62" t="s">
        <v>701</v>
      </c>
      <c r="H312" s="71">
        <v>30.1</v>
      </c>
      <c r="I312" s="62"/>
      <c r="J312" s="62"/>
      <c r="K312" s="45">
        <v>13</v>
      </c>
      <c r="L312" s="71" t="str">
        <f>+IF(N312="oui",H312,"")</f>
        <v/>
      </c>
      <c r="M312" s="117">
        <v>31.2</v>
      </c>
      <c r="N312" s="62" t="s">
        <v>105</v>
      </c>
      <c r="O312" s="62" t="s">
        <v>105</v>
      </c>
      <c r="P312" s="14" t="s">
        <v>169</v>
      </c>
      <c r="Q312" s="69">
        <f>IF(D312="","",(YEAR(D312)))</f>
        <v>2015</v>
      </c>
      <c r="R312" s="68" t="str">
        <f>IF(D312="","",(TEXT(D312,"mmmm")))</f>
        <v>août</v>
      </c>
      <c r="S312" s="94" t="e">
        <f>+IF(#REF!&gt;0.05,IF(#REF!=5,($AE$2-F312)/1000,IF(#REF!=6,($AF$2-F312)/1000,IF(#REF!="FMA",($AG$2-F312)/1000,H312))),H312)</f>
        <v>#REF!</v>
      </c>
      <c r="T312" s="68" t="str">
        <f t="shared" si="5"/>
        <v>août</v>
      </c>
      <c r="U312" s="91">
        <f>IF(H312="",0,1)</f>
        <v>1</v>
      </c>
      <c r="V312" s="92" t="e">
        <f>IF(#REF!&gt;0,1,0)</f>
        <v>#REF!</v>
      </c>
      <c r="W312" s="92" t="e">
        <f>IF(#REF!&gt;0.02,1,0)</f>
        <v>#REF!</v>
      </c>
      <c r="X312" s="92">
        <f>+IF(H312="","",(M312*H312))</f>
        <v>939.12</v>
      </c>
      <c r="Y312" s="92" t="e">
        <f>+IF(G312="La Mounine",(VLOOKUP(Base!J312,#REF!,5,FALSE)),(IF(G312="Brignoles",VLOOKUP(J312,#REF!,3,FALSE),(IF(G312="FOS",VLOOKUP(J312,#REF!,4,FALSE))))))</f>
        <v>#REF!</v>
      </c>
      <c r="Z312" s="92" t="e">
        <f>+(IF(H312="","",(Y312*H312)))</f>
        <v>#REF!</v>
      </c>
      <c r="AA312" s="94" t="e">
        <f>IF(Y312="","",IF(A312="RW",VLOOKUP(Y312,#REF!,3,FALSE),VLOOKUP(Y312,#REF!,2,FALSE)))</f>
        <v>#REF!</v>
      </c>
      <c r="AB312" s="92" t="e">
        <f>+IF(A312="","",(IF(A312="RW",(IF(H312&gt;32,32*AA312,(IF(H312&lt;29,29*AA312,H312*AA312)))),(IF(H312&gt;30,30*AA312,(IF(H312&lt;24,24*AA312,H312*AA312)))))))</f>
        <v>#REF!</v>
      </c>
      <c r="AC312" s="92" t="e">
        <f>(IF(A312="","0",(IF(A312="RW",VLOOKUP(#REF!,#REF!,2,FALSE),VLOOKUP(Base!#REF!,#REF!,3,FALSE)))))*S312</f>
        <v>#REF!</v>
      </c>
    </row>
    <row r="313" spans="1:29" x14ac:dyDescent="0.25">
      <c r="A313" s="131" t="s">
        <v>830</v>
      </c>
      <c r="B313" s="131" t="s">
        <v>846</v>
      </c>
      <c r="C313" s="62" t="s">
        <v>249</v>
      </c>
      <c r="D313" s="12">
        <v>42247</v>
      </c>
      <c r="E313" s="45"/>
      <c r="F313" s="45"/>
      <c r="G313" s="62" t="s">
        <v>701</v>
      </c>
      <c r="H313" s="71">
        <v>22.65</v>
      </c>
      <c r="I313" s="62"/>
      <c r="J313" s="62"/>
      <c r="K313" s="45">
        <v>13</v>
      </c>
      <c r="L313" s="71" t="str">
        <f>+IF(N313="oui",H313,"")</f>
        <v/>
      </c>
      <c r="M313" s="117">
        <v>31.2</v>
      </c>
      <c r="N313" s="62" t="s">
        <v>105</v>
      </c>
      <c r="O313" s="62" t="s">
        <v>106</v>
      </c>
      <c r="P313" s="14" t="s">
        <v>168</v>
      </c>
      <c r="Q313" s="69">
        <f>IF(D313="","",(YEAR(D313)))</f>
        <v>2015</v>
      </c>
      <c r="R313" s="68" t="str">
        <f>IF(D313="","",(TEXT(D313,"mmmm")))</f>
        <v>août</v>
      </c>
      <c r="S313" s="94" t="e">
        <f>+IF(#REF!&gt;0.05,IF(#REF!=5,($AE$2-F313)/1000,IF(#REF!=6,($AF$2-F313)/1000,IF(#REF!="FMA",($AG$2-F313)/1000,H313))),H313)</f>
        <v>#REF!</v>
      </c>
      <c r="T313" s="68" t="str">
        <f t="shared" si="5"/>
        <v>août</v>
      </c>
      <c r="U313" s="91">
        <f>IF(H313="",0,1)</f>
        <v>1</v>
      </c>
      <c r="V313" s="92" t="e">
        <f>IF(#REF!&gt;0,1,0)</f>
        <v>#REF!</v>
      </c>
      <c r="W313" s="92" t="e">
        <f>IF(#REF!&gt;0.02,1,0)</f>
        <v>#REF!</v>
      </c>
      <c r="X313" s="92">
        <f>+IF(H313="","",(M313*H313))</f>
        <v>706.68</v>
      </c>
      <c r="Y313" s="92" t="e">
        <f>+IF(G313="La Mounine",(VLOOKUP(Base!J313,#REF!,5,FALSE)),(IF(G313="Brignoles",VLOOKUP(J313,#REF!,3,FALSE),(IF(G313="FOS",VLOOKUP(J313,#REF!,4,FALSE))))))</f>
        <v>#REF!</v>
      </c>
      <c r="Z313" s="92" t="e">
        <f>+(IF(H313="","",(Y313*H313)))</f>
        <v>#REF!</v>
      </c>
      <c r="AA313" s="94" t="e">
        <f>IF(Y313="","",IF(A313="RW",VLOOKUP(Y313,#REF!,3,FALSE),VLOOKUP(Y313,#REF!,2,FALSE)))</f>
        <v>#REF!</v>
      </c>
      <c r="AB313" s="92" t="e">
        <f>+IF(A313="","",(IF(A313="RW",(IF(H313&gt;32,32*AA313,(IF(H313&lt;29,29*AA313,H313*AA313)))),(IF(H313&gt;30,30*AA313,(IF(H313&lt;24,24*AA313,H313*AA313)))))))</f>
        <v>#REF!</v>
      </c>
      <c r="AC313" s="92" t="e">
        <f>(IF(A313="","0",(IF(A313="RW",VLOOKUP(#REF!,#REF!,2,FALSE),VLOOKUP(Base!#REF!,#REF!,3,FALSE)))))*S313</f>
        <v>#REF!</v>
      </c>
    </row>
    <row r="314" spans="1:29" x14ac:dyDescent="0.25">
      <c r="A314" s="131" t="s">
        <v>830</v>
      </c>
      <c r="B314" s="131" t="s">
        <v>846</v>
      </c>
      <c r="C314" s="62" t="s">
        <v>249</v>
      </c>
      <c r="D314" s="12">
        <v>42247</v>
      </c>
      <c r="E314" s="45"/>
      <c r="F314" s="45"/>
      <c r="G314" s="62" t="s">
        <v>701</v>
      </c>
      <c r="H314" s="71">
        <v>31.55</v>
      </c>
      <c r="I314" s="62"/>
      <c r="J314" s="62"/>
      <c r="K314" s="45">
        <v>13</v>
      </c>
      <c r="L314" s="71" t="str">
        <f>+IF(N314="oui",H314,"")</f>
        <v/>
      </c>
      <c r="M314" s="117">
        <v>31.2</v>
      </c>
      <c r="N314" s="62" t="s">
        <v>105</v>
      </c>
      <c r="O314" s="62" t="s">
        <v>105</v>
      </c>
      <c r="P314" s="14" t="s">
        <v>174</v>
      </c>
      <c r="Q314" s="69">
        <f>IF(D314="","",(YEAR(D314)))</f>
        <v>2015</v>
      </c>
      <c r="R314" s="68" t="str">
        <f>IF(D314="","",(TEXT(D314,"mmmm")))</f>
        <v>août</v>
      </c>
      <c r="S314" s="94" t="e">
        <f>+IF(#REF!&gt;0.05,IF(#REF!=5,($AE$2-F314)/1000,IF(#REF!=6,($AF$2-F314)/1000,IF(#REF!="FMA",($AG$2-F314)/1000,H314))),H314)</f>
        <v>#REF!</v>
      </c>
      <c r="T314" s="68" t="str">
        <f t="shared" si="5"/>
        <v>août</v>
      </c>
      <c r="U314" s="91">
        <f>IF(H314="",0,1)</f>
        <v>1</v>
      </c>
      <c r="V314" s="92" t="e">
        <f>IF(#REF!&gt;0,1,0)</f>
        <v>#REF!</v>
      </c>
      <c r="W314" s="92" t="e">
        <f>IF(#REF!&gt;0.02,1,0)</f>
        <v>#REF!</v>
      </c>
      <c r="X314" s="92">
        <f>+IF(H314="","",(M314*H314))</f>
        <v>984.36</v>
      </c>
      <c r="Y314" s="92" t="e">
        <f>+IF(G314="La Mounine",(VLOOKUP(Base!J314,#REF!,5,FALSE)),(IF(G314="Brignoles",VLOOKUP(J314,#REF!,3,FALSE),(IF(G314="FOS",VLOOKUP(J314,#REF!,4,FALSE))))))</f>
        <v>#REF!</v>
      </c>
      <c r="Z314" s="92" t="e">
        <f>+(IF(H314="","",(Y314*H314)))</f>
        <v>#REF!</v>
      </c>
      <c r="AA314" s="94" t="e">
        <f>IF(Y314="","",IF(A314="RW",VLOOKUP(Y314,#REF!,3,FALSE),VLOOKUP(Y314,#REF!,2,FALSE)))</f>
        <v>#REF!</v>
      </c>
      <c r="AB314" s="92" t="e">
        <f>+IF(A314="","",(IF(A314="RW",(IF(H314&gt;32,32*AA314,(IF(H314&lt;29,29*AA314,H314*AA314)))),(IF(H314&gt;30,30*AA314,(IF(H314&lt;24,24*AA314,H314*AA314)))))))</f>
        <v>#REF!</v>
      </c>
      <c r="AC314" s="92" t="e">
        <f>(IF(A314="","0",(IF(A314="RW",VLOOKUP(#REF!,#REF!,2,FALSE),VLOOKUP(Base!#REF!,#REF!,3,FALSE)))))*S314</f>
        <v>#REF!</v>
      </c>
    </row>
    <row r="315" spans="1:29" x14ac:dyDescent="0.25">
      <c r="A315" s="131" t="s">
        <v>830</v>
      </c>
      <c r="B315" s="131" t="s">
        <v>846</v>
      </c>
      <c r="C315" s="62" t="s">
        <v>249</v>
      </c>
      <c r="D315" s="12">
        <v>42247</v>
      </c>
      <c r="E315" s="45"/>
      <c r="F315" s="45"/>
      <c r="G315" s="62" t="s">
        <v>701</v>
      </c>
      <c r="H315" s="71">
        <v>19.95</v>
      </c>
      <c r="I315" s="62"/>
      <c r="J315" s="62"/>
      <c r="K315" s="45">
        <v>13</v>
      </c>
      <c r="L315" s="71" t="str">
        <f>+IF(N315="oui",H315,"")</f>
        <v/>
      </c>
      <c r="M315" s="117">
        <v>43.6</v>
      </c>
      <c r="N315" s="4" t="s">
        <v>105</v>
      </c>
      <c r="O315" s="62" t="s">
        <v>106</v>
      </c>
      <c r="P315" s="14" t="s">
        <v>167</v>
      </c>
      <c r="Q315" s="69">
        <f>IF(D315="","",(YEAR(D315)))</f>
        <v>2015</v>
      </c>
      <c r="R315" s="68" t="str">
        <f>IF(D315="","",(TEXT(D315,"mmmm")))</f>
        <v>août</v>
      </c>
      <c r="S315" s="94" t="e">
        <f>+IF(#REF!&gt;0.05,IF(#REF!=5,($AE$2-F315)/1000,IF(#REF!=6,($AF$2-F315)/1000,IF(#REF!="FMA",($AG$2-F315)/1000,H315))),H315)</f>
        <v>#REF!</v>
      </c>
      <c r="T315" s="68" t="str">
        <f t="shared" si="5"/>
        <v>août</v>
      </c>
      <c r="U315" s="91">
        <f>IF(H315="",0,1)</f>
        <v>1</v>
      </c>
      <c r="V315" s="92" t="e">
        <f>IF(#REF!&gt;0,1,0)</f>
        <v>#REF!</v>
      </c>
      <c r="W315" s="92" t="e">
        <f>IF(#REF!&gt;0.02,1,0)</f>
        <v>#REF!</v>
      </c>
      <c r="X315" s="92">
        <f>+IF(H315="","",(M315*H315))</f>
        <v>869.82</v>
      </c>
      <c r="Y315" s="92" t="e">
        <f>+IF(G315="La Mounine",(VLOOKUP(Base!J315,#REF!,5,FALSE)),(IF(G315="Brignoles",VLOOKUP(J315,#REF!,3,FALSE),(IF(G315="FOS",VLOOKUP(J315,#REF!,4,FALSE))))))</f>
        <v>#REF!</v>
      </c>
      <c r="Z315" s="92" t="e">
        <f>+(IF(H315="","",(Y315*H315)))</f>
        <v>#REF!</v>
      </c>
      <c r="AA315" s="94" t="e">
        <f>IF(Y315="","",IF(A315="RW",VLOOKUP(Y315,#REF!,3,FALSE),VLOOKUP(Y315,#REF!,2,FALSE)))</f>
        <v>#REF!</v>
      </c>
      <c r="AB315" s="92" t="e">
        <f>+IF(A315="","",(IF(A315="RW",(IF(H315&gt;32,32*AA315,(IF(H315&lt;29,29*AA315,H315*AA315)))),(IF(H315&gt;30,30*AA315,(IF(H315&lt;24,24*AA315,H315*AA315)))))))</f>
        <v>#REF!</v>
      </c>
      <c r="AC315" s="92" t="e">
        <f>(IF(A315="","0",(IF(A315="RW",VLOOKUP(#REF!,#REF!,2,FALSE),VLOOKUP(Base!#REF!,#REF!,3,FALSE)))))*S315</f>
        <v>#REF!</v>
      </c>
    </row>
    <row r="316" spans="1:29" x14ac:dyDescent="0.25">
      <c r="A316" s="131" t="s">
        <v>830</v>
      </c>
      <c r="B316" s="131" t="s">
        <v>846</v>
      </c>
      <c r="C316" s="62" t="s">
        <v>12</v>
      </c>
      <c r="D316" s="12">
        <v>42247</v>
      </c>
      <c r="E316" s="45"/>
      <c r="F316" s="45"/>
      <c r="G316" s="62" t="s">
        <v>701</v>
      </c>
      <c r="H316" s="71">
        <v>32.549999999999997</v>
      </c>
      <c r="I316" s="62"/>
      <c r="J316" s="62"/>
      <c r="K316" s="45">
        <v>13</v>
      </c>
      <c r="L316" s="71">
        <f>+IF(N316="oui",H316,"")</f>
        <v>32.549999999999997</v>
      </c>
      <c r="M316" s="117">
        <v>34.799999999999997</v>
      </c>
      <c r="N316" s="62" t="s">
        <v>106</v>
      </c>
      <c r="O316" s="62" t="s">
        <v>105</v>
      </c>
      <c r="P316" s="14" t="s">
        <v>175</v>
      </c>
      <c r="Q316" s="69">
        <f>IF(D316="","",(YEAR(D316)))</f>
        <v>2015</v>
      </c>
      <c r="R316" s="68" t="str">
        <f>IF(D316="","",(TEXT(D316,"mmmm")))</f>
        <v>août</v>
      </c>
      <c r="S316" s="94" t="e">
        <f>+IF(#REF!&gt;0.05,IF(#REF!=5,($AE$2-F316)/1000,IF(#REF!=6,($AF$2-F316)/1000,IF(#REF!="FMA",($AG$2-F316)/1000,H316))),H316)</f>
        <v>#REF!</v>
      </c>
      <c r="T316" s="68" t="str">
        <f t="shared" si="5"/>
        <v>août</v>
      </c>
      <c r="U316" s="91">
        <f>IF(H316="",0,1)</f>
        <v>1</v>
      </c>
      <c r="V316" s="92" t="e">
        <f>IF(#REF!&gt;0,1,0)</f>
        <v>#REF!</v>
      </c>
      <c r="W316" s="92" t="e">
        <f>IF(#REF!&gt;0.02,1,0)</f>
        <v>#REF!</v>
      </c>
      <c r="X316" s="92">
        <f>+IF(H316="","",(M316*H316))</f>
        <v>1132.7399999999998</v>
      </c>
      <c r="Y316" s="92" t="e">
        <f>+IF(G316="La Mounine",(VLOOKUP(Base!J316,#REF!,5,FALSE)),(IF(G316="Brignoles",VLOOKUP(J316,#REF!,3,FALSE),(IF(G316="FOS",VLOOKUP(J316,#REF!,4,FALSE))))))</f>
        <v>#REF!</v>
      </c>
      <c r="Z316" s="92" t="e">
        <f>+(IF(H316="","",(Y316*H316)))</f>
        <v>#REF!</v>
      </c>
      <c r="AA316" s="94" t="e">
        <f>IF(Y316="","",IF(A316="RW",VLOOKUP(Y316,#REF!,3,FALSE),VLOOKUP(Y316,#REF!,2,FALSE)))</f>
        <v>#REF!</v>
      </c>
      <c r="AB316" s="92" t="e">
        <f>+IF(A316="","",(IF(A316="RW",(IF(H316&gt;32,32*AA316,(IF(H316&lt;29,29*AA316,H316*AA316)))),(IF(H316&gt;30,30*AA316,(IF(H316&lt;24,24*AA316,H316*AA316)))))))</f>
        <v>#REF!</v>
      </c>
      <c r="AC316" s="92" t="e">
        <f>(IF(A316="","0",(IF(A316="RW",VLOOKUP(#REF!,#REF!,2,FALSE),VLOOKUP(Base!#REF!,#REF!,3,FALSE)))))*S316</f>
        <v>#REF!</v>
      </c>
    </row>
    <row r="317" spans="1:29" x14ac:dyDescent="0.25">
      <c r="A317" s="131" t="s">
        <v>830</v>
      </c>
      <c r="B317" s="131" t="s">
        <v>846</v>
      </c>
      <c r="C317" s="62" t="s">
        <v>11</v>
      </c>
      <c r="D317" s="12">
        <v>42247</v>
      </c>
      <c r="E317" s="45"/>
      <c r="F317" s="45"/>
      <c r="G317" s="62" t="s">
        <v>701</v>
      </c>
      <c r="H317" s="71">
        <v>33.299999999999997</v>
      </c>
      <c r="I317" s="62"/>
      <c r="J317" s="62"/>
      <c r="K317" s="52">
        <v>83</v>
      </c>
      <c r="L317" s="71" t="str">
        <f>+IF(N317="oui",H317,"")</f>
        <v/>
      </c>
      <c r="M317" s="118">
        <v>38.200000000000003</v>
      </c>
      <c r="N317" s="62" t="s">
        <v>105</v>
      </c>
      <c r="O317" s="62" t="s">
        <v>106</v>
      </c>
      <c r="P317" s="14" t="s">
        <v>167</v>
      </c>
      <c r="Q317" s="69">
        <f>IF(D317="","",(YEAR(D317)))</f>
        <v>2015</v>
      </c>
      <c r="R317" s="68" t="str">
        <f>IF(D317="","",(TEXT(D317,"mmmm")))</f>
        <v>août</v>
      </c>
      <c r="S317" s="94" t="e">
        <f>+IF(#REF!&gt;0.05,IF(#REF!=5,($AE$2-F317)/1000,IF(#REF!=6,($AF$2-F317)/1000,IF(#REF!="FMA",($AG$2-F317)/1000,H317))),H317)</f>
        <v>#REF!</v>
      </c>
      <c r="T317" s="68" t="str">
        <f t="shared" si="5"/>
        <v>août</v>
      </c>
      <c r="U317" s="91">
        <f>IF(H317="",0,1)</f>
        <v>1</v>
      </c>
      <c r="V317" s="92" t="e">
        <f>IF(#REF!&gt;0,1,0)</f>
        <v>#REF!</v>
      </c>
      <c r="W317" s="92" t="e">
        <f>IF(#REF!&gt;0.02,1,0)</f>
        <v>#REF!</v>
      </c>
      <c r="X317" s="92">
        <f>+IF(H317="","",(M317*H317))</f>
        <v>1272.06</v>
      </c>
      <c r="Y317" s="92" t="e">
        <f>+IF(G317="La Mounine",(VLOOKUP(Base!J317,#REF!,5,FALSE)),(IF(G317="Brignoles",VLOOKUP(J317,#REF!,3,FALSE),(IF(G317="FOS",VLOOKUP(J317,#REF!,4,FALSE))))))</f>
        <v>#REF!</v>
      </c>
      <c r="Z317" s="92" t="e">
        <f>+(IF(H317="","",(Y317*H317)))</f>
        <v>#REF!</v>
      </c>
      <c r="AA317" s="94" t="e">
        <f>IF(Y317="","",IF(A317="RW",VLOOKUP(Y317,#REF!,3,FALSE),VLOOKUP(Y317,#REF!,2,FALSE)))</f>
        <v>#REF!</v>
      </c>
      <c r="AB317" s="92" t="e">
        <f>+IF(A317="","",(IF(A317="RW",(IF(H317&gt;32,32*AA317,(IF(H317&lt;29,29*AA317,H317*AA317)))),(IF(H317&gt;30,30*AA317,(IF(H317&lt;24,24*AA317,H317*AA317)))))))</f>
        <v>#REF!</v>
      </c>
      <c r="AC317" s="92" t="e">
        <f>(IF(A317="","0",(IF(A317="RW",VLOOKUP(#REF!,#REF!,2,FALSE),VLOOKUP(Base!#REF!,#REF!,3,FALSE)))))*S317</f>
        <v>#REF!</v>
      </c>
    </row>
    <row r="318" spans="1:29" x14ac:dyDescent="0.25">
      <c r="A318" s="131" t="s">
        <v>830</v>
      </c>
      <c r="B318" s="131" t="s">
        <v>846</v>
      </c>
      <c r="C318" s="62" t="s">
        <v>12</v>
      </c>
      <c r="D318" s="12">
        <v>42247</v>
      </c>
      <c r="E318" s="45"/>
      <c r="F318" s="45"/>
      <c r="G318" s="62" t="s">
        <v>701</v>
      </c>
      <c r="H318" s="71">
        <v>26.05</v>
      </c>
      <c r="I318" s="62"/>
      <c r="J318" s="62"/>
      <c r="K318" s="52">
        <v>83</v>
      </c>
      <c r="L318" s="71" t="str">
        <f>+IF(N318="oui",H318,"")</f>
        <v/>
      </c>
      <c r="M318" s="117">
        <v>38.700000000000003</v>
      </c>
      <c r="N318" s="62" t="s">
        <v>105</v>
      </c>
      <c r="O318" s="62" t="s">
        <v>105</v>
      </c>
      <c r="P318" s="14" t="s">
        <v>167</v>
      </c>
      <c r="Q318" s="69">
        <f>IF(D318="","",(YEAR(D318)))</f>
        <v>2015</v>
      </c>
      <c r="R318" s="68" t="str">
        <f>IF(D318="","",(TEXT(D318,"mmmm")))</f>
        <v>août</v>
      </c>
      <c r="S318" s="94" t="e">
        <f>+IF(#REF!&gt;0.05,IF(#REF!=5,($AE$2-F318)/1000,IF(#REF!=6,($AF$2-F318)/1000,IF(#REF!="FMA",($AG$2-F318)/1000,H318))),H318)</f>
        <v>#REF!</v>
      </c>
      <c r="T318" s="68" t="str">
        <f t="shared" si="5"/>
        <v>août</v>
      </c>
      <c r="U318" s="91">
        <f>IF(H318="",0,1)</f>
        <v>1</v>
      </c>
      <c r="V318" s="92" t="e">
        <f>IF(#REF!&gt;0,1,0)</f>
        <v>#REF!</v>
      </c>
      <c r="W318" s="92" t="e">
        <f>IF(#REF!&gt;0.02,1,0)</f>
        <v>#REF!</v>
      </c>
      <c r="X318" s="92">
        <f>+IF(H318="","",(M318*H318))</f>
        <v>1008.1350000000001</v>
      </c>
      <c r="Y318" s="92" t="e">
        <f>+IF(G318="La Mounine",(VLOOKUP(Base!J318,#REF!,5,FALSE)),(IF(G318="Brignoles",VLOOKUP(J318,#REF!,3,FALSE),(IF(G318="FOS",VLOOKUP(J318,#REF!,4,FALSE))))))</f>
        <v>#REF!</v>
      </c>
      <c r="Z318" s="92" t="e">
        <f>+(IF(H318="","",(Y318*H318)))</f>
        <v>#REF!</v>
      </c>
      <c r="AA318" s="94" t="e">
        <f>IF(Y318="","",IF(A318="RW",VLOOKUP(Y318,#REF!,3,FALSE),VLOOKUP(Y318,#REF!,2,FALSE)))</f>
        <v>#REF!</v>
      </c>
      <c r="AB318" s="92" t="e">
        <f>+IF(A318="","",(IF(A318="RW",(IF(H318&gt;32,32*AA318,(IF(H318&lt;29,29*AA318,H318*AA318)))),(IF(H318&gt;30,30*AA318,(IF(H318&lt;24,24*AA318,H318*AA318)))))))</f>
        <v>#REF!</v>
      </c>
      <c r="AC318" s="92" t="e">
        <f>(IF(A318="","0",(IF(A318="RW",VLOOKUP(#REF!,#REF!,2,FALSE),VLOOKUP(Base!#REF!,#REF!,3,FALSE)))))*S318</f>
        <v>#REF!</v>
      </c>
    </row>
    <row r="319" spans="1:29" x14ac:dyDescent="0.25">
      <c r="A319" s="131" t="s">
        <v>830</v>
      </c>
      <c r="B319" s="131" t="s">
        <v>846</v>
      </c>
      <c r="C319" s="62" t="s">
        <v>120</v>
      </c>
      <c r="D319" s="12">
        <v>42248</v>
      </c>
      <c r="E319" s="45"/>
      <c r="F319" s="45"/>
      <c r="G319" s="62" t="s">
        <v>701</v>
      </c>
      <c r="H319" s="71">
        <v>23.9</v>
      </c>
      <c r="I319" s="12"/>
      <c r="J319" s="62"/>
      <c r="K319" s="52">
        <v>12</v>
      </c>
      <c r="L319" s="71" t="str">
        <f>+IF(N319="oui",H319,"")</f>
        <v/>
      </c>
      <c r="M319" s="117">
        <v>17.7</v>
      </c>
      <c r="N319" s="62" t="s">
        <v>105</v>
      </c>
      <c r="O319" s="62" t="s">
        <v>105</v>
      </c>
      <c r="P319" s="14" t="s">
        <v>169</v>
      </c>
      <c r="Q319" s="69">
        <f>IF(D319="","",(YEAR(D319)))</f>
        <v>2015</v>
      </c>
      <c r="R319" s="68" t="str">
        <f>IF(D319="","",(TEXT(D319,"mmmm")))</f>
        <v>septembre</v>
      </c>
      <c r="S319" s="94" t="e">
        <f>+IF(#REF!&gt;0.05,IF(#REF!=5,($AE$2-F319)/1000,IF(#REF!=6,($AF$2-F319)/1000,IF(#REF!="FMA",($AG$2-F319)/1000,H319))),H319)</f>
        <v>#REF!</v>
      </c>
      <c r="T319" s="68" t="str">
        <f t="shared" si="5"/>
        <v>septembre</v>
      </c>
      <c r="U319" s="91">
        <f>IF(H319="",0,1)</f>
        <v>1</v>
      </c>
      <c r="V319" s="92" t="e">
        <f>IF(#REF!&gt;0,1,0)</f>
        <v>#REF!</v>
      </c>
      <c r="W319" s="92" t="e">
        <f>IF(#REF!&gt;0.02,1,0)</f>
        <v>#REF!</v>
      </c>
      <c r="X319" s="92">
        <f>+IF(H319="","",(M319*H319))</f>
        <v>423.03</v>
      </c>
      <c r="Y319" s="92" t="e">
        <f>+IF(G319="La Mounine",(VLOOKUP(Base!J319,#REF!,5,FALSE)),(IF(G319="Brignoles",VLOOKUP(J319,#REF!,3,FALSE),(IF(G319="FOS",VLOOKUP(J319,#REF!,4,FALSE))))))</f>
        <v>#REF!</v>
      </c>
      <c r="Z319" s="92" t="e">
        <f>+(IF(H319="","",(Y319*H319)))</f>
        <v>#REF!</v>
      </c>
      <c r="AA319" s="94" t="e">
        <f>IF(Y319="","",IF(A319="RW",VLOOKUP(Y319,#REF!,3,FALSE),VLOOKUP(Y319,#REF!,2,FALSE)))</f>
        <v>#REF!</v>
      </c>
      <c r="AB319" s="92" t="e">
        <f>+IF(A319="","",(IF(A319="RW",(IF(H319&gt;32,32*AA319,(IF(H319&lt;29,29*AA319,H319*AA319)))),(IF(H319&gt;30,30*AA319,(IF(H319&lt;24,24*AA319,H319*AA319)))))))</f>
        <v>#REF!</v>
      </c>
      <c r="AC319" s="92" t="e">
        <f>(IF(A319="","0",(IF(A319="RW",VLOOKUP(#REF!,#REF!,2,FALSE),VLOOKUP(Base!#REF!,#REF!,3,FALSE)))))*S319</f>
        <v>#REF!</v>
      </c>
    </row>
    <row r="320" spans="1:29" x14ac:dyDescent="0.25">
      <c r="A320" s="131" t="s">
        <v>830</v>
      </c>
      <c r="B320" s="131" t="s">
        <v>846</v>
      </c>
      <c r="C320" s="62" t="s">
        <v>249</v>
      </c>
      <c r="D320" s="12">
        <v>42248</v>
      </c>
      <c r="E320" s="45"/>
      <c r="F320" s="45"/>
      <c r="G320" s="62" t="s">
        <v>701</v>
      </c>
      <c r="H320" s="71">
        <v>25.2</v>
      </c>
      <c r="I320" s="62"/>
      <c r="J320" s="62"/>
      <c r="K320" s="45">
        <v>13</v>
      </c>
      <c r="L320" s="71" t="str">
        <f>+IF(N320="oui",H320,"")</f>
        <v/>
      </c>
      <c r="M320" s="117">
        <v>28.4</v>
      </c>
      <c r="N320" s="62" t="s">
        <v>105</v>
      </c>
      <c r="O320" s="62" t="s">
        <v>106</v>
      </c>
      <c r="P320" s="14" t="s">
        <v>167</v>
      </c>
      <c r="Q320" s="69">
        <f>IF(D320="","",(YEAR(D320)))</f>
        <v>2015</v>
      </c>
      <c r="R320" s="68" t="str">
        <f>IF(D320="","",(TEXT(D320,"mmmm")))</f>
        <v>septembre</v>
      </c>
      <c r="S320" s="94" t="e">
        <f>+IF(#REF!&gt;0.05,IF(#REF!=5,($AE$2-F320)/1000,IF(#REF!=6,($AF$2-F320)/1000,IF(#REF!="FMA",($AG$2-F320)/1000,H320))),H320)</f>
        <v>#REF!</v>
      </c>
      <c r="T320" s="68" t="str">
        <f t="shared" si="5"/>
        <v>septembre</v>
      </c>
      <c r="U320" s="91">
        <f>IF(H320="",0,1)</f>
        <v>1</v>
      </c>
      <c r="V320" s="92" t="e">
        <f>IF(#REF!&gt;0,1,0)</f>
        <v>#REF!</v>
      </c>
      <c r="W320" s="92" t="e">
        <f>IF(#REF!&gt;0.02,1,0)</f>
        <v>#REF!</v>
      </c>
      <c r="X320" s="92">
        <f>+IF(H320="","",(M320*H320))</f>
        <v>715.68</v>
      </c>
      <c r="Y320" s="92" t="e">
        <f>+IF(G320="La Mounine",(VLOOKUP(Base!J320,#REF!,5,FALSE)),(IF(G320="Brignoles",VLOOKUP(J320,#REF!,3,FALSE),(IF(G320="FOS",VLOOKUP(J320,#REF!,4,FALSE))))))</f>
        <v>#REF!</v>
      </c>
      <c r="Z320" s="92" t="e">
        <f>+(IF(H320="","",(Y320*H320)))</f>
        <v>#REF!</v>
      </c>
      <c r="AA320" s="94" t="e">
        <f>IF(Y320="","",IF(A320="RW",VLOOKUP(Y320,#REF!,3,FALSE),VLOOKUP(Y320,#REF!,2,FALSE)))</f>
        <v>#REF!</v>
      </c>
      <c r="AB320" s="92" t="e">
        <f>+IF(A320="","",(IF(A320="RW",(IF(H320&gt;32,32*AA320,(IF(H320&lt;29,29*AA320,H320*AA320)))),(IF(H320&gt;30,30*AA320,(IF(H320&lt;24,24*AA320,H320*AA320)))))))</f>
        <v>#REF!</v>
      </c>
      <c r="AC320" s="92" t="e">
        <f>(IF(A320="","0",(IF(A320="RW",VLOOKUP(#REF!,#REF!,2,FALSE),VLOOKUP(Base!#REF!,#REF!,3,FALSE)))))*S320</f>
        <v>#REF!</v>
      </c>
    </row>
    <row r="321" spans="1:29" x14ac:dyDescent="0.25">
      <c r="A321" s="131" t="s">
        <v>830</v>
      </c>
      <c r="B321" s="131" t="s">
        <v>846</v>
      </c>
      <c r="C321" s="62" t="s">
        <v>249</v>
      </c>
      <c r="D321" s="12">
        <v>42248</v>
      </c>
      <c r="E321" s="45"/>
      <c r="F321" s="45"/>
      <c r="G321" s="62" t="s">
        <v>701</v>
      </c>
      <c r="H321" s="71">
        <v>22.1</v>
      </c>
      <c r="I321" s="62"/>
      <c r="J321" s="62"/>
      <c r="K321" s="45">
        <v>13</v>
      </c>
      <c r="L321" s="71" t="str">
        <f>+IF(N321="oui",H321,"")</f>
        <v/>
      </c>
      <c r="M321" s="117">
        <v>28.4</v>
      </c>
      <c r="N321" s="10" t="s">
        <v>105</v>
      </c>
      <c r="O321" s="62" t="s">
        <v>106</v>
      </c>
      <c r="P321" s="14" t="s">
        <v>173</v>
      </c>
      <c r="Q321" s="69">
        <f>IF(D321="","",(YEAR(D321)))</f>
        <v>2015</v>
      </c>
      <c r="R321" s="68" t="str">
        <f>IF(D321="","",(TEXT(D321,"mmmm")))</f>
        <v>septembre</v>
      </c>
      <c r="S321" s="94" t="e">
        <f>+IF(#REF!&gt;0.05,IF(#REF!=5,($AE$2-F321)/1000,IF(#REF!=6,($AF$2-F321)/1000,IF(#REF!="FMA",($AG$2-F321)/1000,H321))),H321)</f>
        <v>#REF!</v>
      </c>
      <c r="T321" s="68" t="str">
        <f t="shared" si="5"/>
        <v>septembre</v>
      </c>
      <c r="U321" s="91">
        <f>IF(H321="",0,1)</f>
        <v>1</v>
      </c>
      <c r="V321" s="92" t="e">
        <f>IF(#REF!&gt;0,1,0)</f>
        <v>#REF!</v>
      </c>
      <c r="W321" s="92" t="e">
        <f>IF(#REF!&gt;0.02,1,0)</f>
        <v>#REF!</v>
      </c>
      <c r="X321" s="92">
        <f>+IF(H321="","",(M321*H321))</f>
        <v>627.64</v>
      </c>
      <c r="Y321" s="92" t="e">
        <f>+IF(G321="La Mounine",(VLOOKUP(Base!J321,#REF!,5,FALSE)),(IF(G321="Brignoles",VLOOKUP(J321,#REF!,3,FALSE),(IF(G321="FOS",VLOOKUP(J321,#REF!,4,FALSE))))))</f>
        <v>#REF!</v>
      </c>
      <c r="Z321" s="92" t="e">
        <f>+(IF(H321="","",(Y321*H321)))</f>
        <v>#REF!</v>
      </c>
      <c r="AA321" s="94" t="e">
        <f>IF(Y321="","",IF(A321="RW",VLOOKUP(Y321,#REF!,3,FALSE),VLOOKUP(Y321,#REF!,2,FALSE)))</f>
        <v>#REF!</v>
      </c>
      <c r="AB321" s="92" t="e">
        <f>+IF(A321="","",(IF(A321="RW",(IF(H321&gt;32,32*AA321,(IF(H321&lt;29,29*AA321,H321*AA321)))),(IF(H321&gt;30,30*AA321,(IF(H321&lt;24,24*AA321,H321*AA321)))))))</f>
        <v>#REF!</v>
      </c>
      <c r="AC321" s="92" t="e">
        <f>(IF(A321="","0",(IF(A321="RW",VLOOKUP(#REF!,#REF!,2,FALSE),VLOOKUP(Base!#REF!,#REF!,3,FALSE)))))*S321</f>
        <v>#REF!</v>
      </c>
    </row>
    <row r="322" spans="1:29" x14ac:dyDescent="0.25">
      <c r="A322" s="131" t="s">
        <v>830</v>
      </c>
      <c r="B322" s="131" t="s">
        <v>846</v>
      </c>
      <c r="C322" s="62" t="s">
        <v>249</v>
      </c>
      <c r="D322" s="12">
        <v>42248</v>
      </c>
      <c r="E322" s="45"/>
      <c r="F322" s="45"/>
      <c r="G322" s="62" t="s">
        <v>701</v>
      </c>
      <c r="H322" s="71">
        <v>24.2</v>
      </c>
      <c r="I322" s="62"/>
      <c r="J322" s="62"/>
      <c r="K322" s="45">
        <v>13</v>
      </c>
      <c r="L322" s="71" t="str">
        <f>+IF(N322="oui",H322,"")</f>
        <v/>
      </c>
      <c r="M322" s="117">
        <v>28.4</v>
      </c>
      <c r="N322" s="62" t="s">
        <v>105</v>
      </c>
      <c r="O322" s="62" t="s">
        <v>106</v>
      </c>
      <c r="P322" s="14" t="s">
        <v>168</v>
      </c>
      <c r="Q322" s="69">
        <f>IF(D322="","",(YEAR(D322)))</f>
        <v>2015</v>
      </c>
      <c r="R322" s="68" t="str">
        <f>IF(D322="","",(TEXT(D322,"mmmm")))</f>
        <v>septembre</v>
      </c>
      <c r="S322" s="94" t="e">
        <f>+IF(#REF!&gt;0.05,IF(#REF!=5,($AE$2-F322)/1000,IF(#REF!=6,($AF$2-F322)/1000,IF(#REF!="FMA",($AG$2-F322)/1000,H322))),H322)</f>
        <v>#REF!</v>
      </c>
      <c r="T322" s="68" t="str">
        <f t="shared" si="5"/>
        <v>septembre</v>
      </c>
      <c r="U322" s="91">
        <f>IF(H322="",0,1)</f>
        <v>1</v>
      </c>
      <c r="V322" s="92" t="e">
        <f>IF(#REF!&gt;0,1,0)</f>
        <v>#REF!</v>
      </c>
      <c r="W322" s="92" t="e">
        <f>IF(#REF!&gt;0.02,1,0)</f>
        <v>#REF!</v>
      </c>
      <c r="X322" s="92">
        <f>+IF(H322="","",(M322*H322))</f>
        <v>687.28</v>
      </c>
      <c r="Y322" s="92" t="e">
        <f>+IF(G322="La Mounine",(VLOOKUP(Base!J322,#REF!,5,FALSE)),(IF(G322="Brignoles",VLOOKUP(J322,#REF!,3,FALSE),(IF(G322="FOS",VLOOKUP(J322,#REF!,4,FALSE))))))</f>
        <v>#REF!</v>
      </c>
      <c r="Z322" s="92" t="e">
        <f>+(IF(H322="","",(Y322*H322)))</f>
        <v>#REF!</v>
      </c>
      <c r="AA322" s="94" t="e">
        <f>IF(Y322="","",IF(A322="RW",VLOOKUP(Y322,#REF!,3,FALSE),VLOOKUP(Y322,#REF!,2,FALSE)))</f>
        <v>#REF!</v>
      </c>
      <c r="AB322" s="92" t="e">
        <f>+IF(A322="","",(IF(A322="RW",(IF(H322&gt;32,32*AA322,(IF(H322&lt;29,29*AA322,H322*AA322)))),(IF(H322&gt;30,30*AA322,(IF(H322&lt;24,24*AA322,H322*AA322)))))))</f>
        <v>#REF!</v>
      </c>
      <c r="AC322" s="92" t="e">
        <f>(IF(A322="","0",(IF(A322="RW",VLOOKUP(#REF!,#REF!,2,FALSE),VLOOKUP(Base!#REF!,#REF!,3,FALSE)))))*S322</f>
        <v>#REF!</v>
      </c>
    </row>
    <row r="323" spans="1:29" x14ac:dyDescent="0.25">
      <c r="A323" s="131" t="s">
        <v>830</v>
      </c>
      <c r="B323" s="131" t="s">
        <v>846</v>
      </c>
      <c r="C323" s="62" t="s">
        <v>12</v>
      </c>
      <c r="D323" s="12">
        <v>42248</v>
      </c>
      <c r="E323" s="45"/>
      <c r="F323" s="45"/>
      <c r="G323" s="62" t="s">
        <v>701</v>
      </c>
      <c r="H323" s="71">
        <v>26.15</v>
      </c>
      <c r="I323" s="62"/>
      <c r="J323" s="62"/>
      <c r="K323" s="45">
        <v>13</v>
      </c>
      <c r="L323" s="71">
        <f>+IF(N323="oui",H323,"")</f>
        <v>26.15</v>
      </c>
      <c r="M323" s="117">
        <v>35.700000000000003</v>
      </c>
      <c r="N323" s="62" t="s">
        <v>106</v>
      </c>
      <c r="O323" s="62" t="s">
        <v>105</v>
      </c>
      <c r="P323" s="14" t="s">
        <v>167</v>
      </c>
      <c r="Q323" s="69">
        <f>IF(D323="","",(YEAR(D323)))</f>
        <v>2015</v>
      </c>
      <c r="R323" s="68" t="str">
        <f>IF(D323="","",(TEXT(D323,"mmmm")))</f>
        <v>septembre</v>
      </c>
      <c r="S323" s="94" t="e">
        <f>+IF(#REF!&gt;0.05,IF(#REF!=5,($AE$2-F323)/1000,IF(#REF!=6,($AF$2-F323)/1000,IF(#REF!="FMA",($AG$2-F323)/1000,H323))),H323)</f>
        <v>#REF!</v>
      </c>
      <c r="T323" s="68" t="str">
        <f t="shared" ref="T323:T386" si="6">R323</f>
        <v>septembre</v>
      </c>
      <c r="U323" s="91">
        <f>IF(H323="",0,1)</f>
        <v>1</v>
      </c>
      <c r="V323" s="92" t="e">
        <f>IF(#REF!&gt;0,1,0)</f>
        <v>#REF!</v>
      </c>
      <c r="W323" s="92" t="e">
        <f>IF(#REF!&gt;0.02,1,0)</f>
        <v>#REF!</v>
      </c>
      <c r="X323" s="92">
        <f>+IF(H323="","",(M323*H323))</f>
        <v>933.55500000000006</v>
      </c>
      <c r="Y323" s="92" t="e">
        <f>+IF(G323="La Mounine",(VLOOKUP(Base!J323,#REF!,5,FALSE)),(IF(G323="Brignoles",VLOOKUP(J323,#REF!,3,FALSE),(IF(G323="FOS",VLOOKUP(J323,#REF!,4,FALSE))))))</f>
        <v>#REF!</v>
      </c>
      <c r="Z323" s="92" t="e">
        <f>+(IF(H323="","",(Y323*H323)))</f>
        <v>#REF!</v>
      </c>
      <c r="AA323" s="94" t="e">
        <f>IF(Y323="","",IF(A323="RW",VLOOKUP(Y323,#REF!,3,FALSE),VLOOKUP(Y323,#REF!,2,FALSE)))</f>
        <v>#REF!</v>
      </c>
      <c r="AB323" s="92" t="e">
        <f>+IF(A323="","",(IF(A323="RW",(IF(H323&gt;32,32*AA323,(IF(H323&lt;29,29*AA323,H323*AA323)))),(IF(H323&gt;30,30*AA323,(IF(H323&lt;24,24*AA323,H323*AA323)))))))</f>
        <v>#REF!</v>
      </c>
      <c r="AC323" s="92" t="e">
        <f>(IF(A323="","0",(IF(A323="RW",VLOOKUP(#REF!,#REF!,2,FALSE),VLOOKUP(Base!#REF!,#REF!,3,FALSE)))))*S323</f>
        <v>#REF!</v>
      </c>
    </row>
    <row r="324" spans="1:29" x14ac:dyDescent="0.25">
      <c r="A324" s="131" t="s">
        <v>830</v>
      </c>
      <c r="B324" s="131" t="s">
        <v>846</v>
      </c>
      <c r="C324" s="62" t="s">
        <v>249</v>
      </c>
      <c r="D324" s="12">
        <v>42248</v>
      </c>
      <c r="E324" s="45"/>
      <c r="F324" s="45"/>
      <c r="G324" s="62" t="s">
        <v>701</v>
      </c>
      <c r="H324" s="128">
        <v>33.200000000000003</v>
      </c>
      <c r="I324" s="8"/>
      <c r="J324" s="8"/>
      <c r="K324" s="45">
        <v>13</v>
      </c>
      <c r="L324" s="71" t="str">
        <f>+IF(N324="oui",H324,"")</f>
        <v/>
      </c>
      <c r="M324" s="53">
        <v>32.4</v>
      </c>
      <c r="N324" s="62" t="s">
        <v>105</v>
      </c>
      <c r="O324" s="62" t="s">
        <v>105</v>
      </c>
      <c r="P324" s="14" t="s">
        <v>167</v>
      </c>
      <c r="Q324" s="69">
        <f>IF(D324="","",(YEAR(D324)))</f>
        <v>2015</v>
      </c>
      <c r="R324" s="68" t="str">
        <f>IF(D324="","",(TEXT(D324,"mmmm")))</f>
        <v>septembre</v>
      </c>
      <c r="S324" s="94" t="e">
        <f>+IF(#REF!&gt;0.05,IF(#REF!=5,($AE$2-F324)/1000,IF(#REF!=6,($AF$2-F324)/1000,IF(#REF!="FMA",($AG$2-F324)/1000,H324))),H324)</f>
        <v>#REF!</v>
      </c>
      <c r="T324" s="68" t="str">
        <f t="shared" si="6"/>
        <v>septembre</v>
      </c>
      <c r="U324" s="91">
        <f>IF(H324="",0,1)</f>
        <v>1</v>
      </c>
      <c r="V324" s="92" t="e">
        <f>IF(#REF!&gt;0,1,0)</f>
        <v>#REF!</v>
      </c>
      <c r="W324" s="92" t="e">
        <f>IF(#REF!&gt;0.02,1,0)</f>
        <v>#REF!</v>
      </c>
      <c r="X324" s="92">
        <f>+IF(H324="","",(M324*H324))</f>
        <v>1075.68</v>
      </c>
      <c r="Y324" s="92" t="e">
        <f>+IF(G324="La Mounine",(VLOOKUP(Base!J324,#REF!,5,FALSE)),(IF(G324="Brignoles",VLOOKUP(J324,#REF!,3,FALSE),(IF(G324="FOS",VLOOKUP(J324,#REF!,4,FALSE))))))</f>
        <v>#REF!</v>
      </c>
      <c r="Z324" s="92" t="e">
        <f>+(IF(H324="","",(Y324*H324)))</f>
        <v>#REF!</v>
      </c>
      <c r="AA324" s="94" t="e">
        <f>IF(Y324="","",IF(A324="RW",VLOOKUP(Y324,#REF!,3,FALSE),VLOOKUP(Y324,#REF!,2,FALSE)))</f>
        <v>#REF!</v>
      </c>
      <c r="AB324" s="92" t="e">
        <f>+IF(A324="","",(IF(A324="RW",(IF(H324&gt;32,32*AA324,(IF(H324&lt;29,29*AA324,H324*AA324)))),(IF(H324&gt;30,30*AA324,(IF(H324&lt;24,24*AA324,H324*AA324)))))))</f>
        <v>#REF!</v>
      </c>
      <c r="AC324" s="92" t="e">
        <f>(IF(A324="","0",(IF(A324="RW",VLOOKUP(#REF!,#REF!,2,FALSE),VLOOKUP(Base!#REF!,#REF!,3,FALSE)))))*S324</f>
        <v>#REF!</v>
      </c>
    </row>
    <row r="325" spans="1:29" x14ac:dyDescent="0.25">
      <c r="A325" s="131" t="s">
        <v>830</v>
      </c>
      <c r="B325" s="131" t="s">
        <v>846</v>
      </c>
      <c r="C325" s="62" t="s">
        <v>249</v>
      </c>
      <c r="D325" s="12">
        <v>42248</v>
      </c>
      <c r="E325" s="45"/>
      <c r="F325" s="45"/>
      <c r="G325" s="62" t="s">
        <v>701</v>
      </c>
      <c r="H325" s="71">
        <v>31.65</v>
      </c>
      <c r="I325" s="12"/>
      <c r="J325" s="62"/>
      <c r="K325" s="45">
        <v>13</v>
      </c>
      <c r="L325" s="71" t="str">
        <f>+IF(N325="oui",H325,"")</f>
        <v/>
      </c>
      <c r="M325" s="53">
        <v>32.4</v>
      </c>
      <c r="N325" s="62" t="s">
        <v>105</v>
      </c>
      <c r="O325" s="62" t="s">
        <v>105</v>
      </c>
      <c r="P325" s="14" t="s">
        <v>173</v>
      </c>
      <c r="Q325" s="69">
        <f>IF(D325="","",(YEAR(D325)))</f>
        <v>2015</v>
      </c>
      <c r="R325" s="68" t="str">
        <f>IF(D325="","",(TEXT(D325,"mmmm")))</f>
        <v>septembre</v>
      </c>
      <c r="S325" s="94" t="e">
        <f>+IF(#REF!&gt;0.05,IF(#REF!=5,($AE$2-F325)/1000,IF(#REF!=6,($AF$2-F325)/1000,IF(#REF!="FMA",($AG$2-F325)/1000,H325))),H325)</f>
        <v>#REF!</v>
      </c>
      <c r="T325" s="68" t="str">
        <f t="shared" si="6"/>
        <v>septembre</v>
      </c>
      <c r="U325" s="91">
        <f>IF(H325="",0,1)</f>
        <v>1</v>
      </c>
      <c r="V325" s="92" t="e">
        <f>IF(#REF!&gt;0,1,0)</f>
        <v>#REF!</v>
      </c>
      <c r="W325" s="92" t="e">
        <f>IF(#REF!&gt;0.02,1,0)</f>
        <v>#REF!</v>
      </c>
      <c r="X325" s="92">
        <f>+IF(H325="","",(M325*H325))</f>
        <v>1025.4599999999998</v>
      </c>
      <c r="Y325" s="92" t="e">
        <f>+IF(G325="La Mounine",(VLOOKUP(Base!J325,#REF!,5,FALSE)),(IF(G325="Brignoles",VLOOKUP(J325,#REF!,3,FALSE),(IF(G325="FOS",VLOOKUP(J325,#REF!,4,FALSE))))))</f>
        <v>#REF!</v>
      </c>
      <c r="Z325" s="92" t="e">
        <f>+(IF(H325="","",(Y325*H325)))</f>
        <v>#REF!</v>
      </c>
      <c r="AA325" s="94" t="e">
        <f>IF(Y325="","",IF(A325="RW",VLOOKUP(Y325,#REF!,3,FALSE),VLOOKUP(Y325,#REF!,2,FALSE)))</f>
        <v>#REF!</v>
      </c>
      <c r="AB325" s="92" t="e">
        <f>+IF(A325="","",(IF(A325="RW",(IF(H325&gt;32,32*AA325,(IF(H325&lt;29,29*AA325,H325*AA325)))),(IF(H325&gt;30,30*AA325,(IF(H325&lt;24,24*AA325,H325*AA325)))))))</f>
        <v>#REF!</v>
      </c>
      <c r="AC325" s="92" t="e">
        <f>(IF(A325="","0",(IF(A325="RW",VLOOKUP(#REF!,#REF!,2,FALSE),VLOOKUP(Base!#REF!,#REF!,3,FALSE)))))*S325</f>
        <v>#REF!</v>
      </c>
    </row>
    <row r="326" spans="1:29" x14ac:dyDescent="0.25">
      <c r="A326" s="131" t="s">
        <v>830</v>
      </c>
      <c r="B326" s="131" t="s">
        <v>846</v>
      </c>
      <c r="C326" s="62" t="s">
        <v>12</v>
      </c>
      <c r="D326" s="12">
        <v>42248</v>
      </c>
      <c r="E326" s="45"/>
      <c r="F326" s="45"/>
      <c r="G326" s="62" t="s">
        <v>701</v>
      </c>
      <c r="H326" s="71">
        <v>33.65</v>
      </c>
      <c r="I326" s="12"/>
      <c r="J326" s="62"/>
      <c r="K326" s="52">
        <v>83</v>
      </c>
      <c r="L326" s="71">
        <f>+IF(N326="oui",H326,"")</f>
        <v>33.65</v>
      </c>
      <c r="M326" s="117">
        <v>43.3</v>
      </c>
      <c r="N326" s="62" t="s">
        <v>106</v>
      </c>
      <c r="O326" s="62" t="s">
        <v>106</v>
      </c>
      <c r="P326" s="14" t="s">
        <v>169</v>
      </c>
      <c r="Q326" s="69">
        <f>IF(D326="","",(YEAR(D326)))</f>
        <v>2015</v>
      </c>
      <c r="R326" s="68" t="str">
        <f>IF(D326="","",(TEXT(D326,"mmmm")))</f>
        <v>septembre</v>
      </c>
      <c r="S326" s="94" t="e">
        <f>+IF(#REF!&gt;0.05,IF(#REF!=5,($AE$2-F326)/1000,IF(#REF!=6,($AF$2-F326)/1000,IF(#REF!="FMA",($AG$2-F326)/1000,H326))),H326)</f>
        <v>#REF!</v>
      </c>
      <c r="T326" s="68" t="str">
        <f t="shared" si="6"/>
        <v>septembre</v>
      </c>
      <c r="U326" s="91">
        <f>IF(H326="",0,1)</f>
        <v>1</v>
      </c>
      <c r="V326" s="92" t="e">
        <f>IF(#REF!&gt;0,1,0)</f>
        <v>#REF!</v>
      </c>
      <c r="W326" s="92" t="e">
        <f>IF(#REF!&gt;0.02,1,0)</f>
        <v>#REF!</v>
      </c>
      <c r="X326" s="92">
        <f>+IF(H326="","",(M326*H326))</f>
        <v>1457.0449999999998</v>
      </c>
      <c r="Y326" s="92" t="e">
        <f>+IF(G326="La Mounine",(VLOOKUP(Base!J326,#REF!,5,FALSE)),(IF(G326="Brignoles",VLOOKUP(J326,#REF!,3,FALSE),(IF(G326="FOS",VLOOKUP(J326,#REF!,4,FALSE))))))</f>
        <v>#REF!</v>
      </c>
      <c r="Z326" s="92" t="e">
        <f>+(IF(H326="","",(Y326*H326)))</f>
        <v>#REF!</v>
      </c>
      <c r="AA326" s="94" t="e">
        <f>IF(Y326="","",IF(A326="RW",VLOOKUP(Y326,#REF!,3,FALSE),VLOOKUP(Y326,#REF!,2,FALSE)))</f>
        <v>#REF!</v>
      </c>
      <c r="AB326" s="92" t="e">
        <f>+IF(A326="","",(IF(A326="RW",(IF(H326&gt;32,32*AA326,(IF(H326&lt;29,29*AA326,H326*AA326)))),(IF(H326&gt;30,30*AA326,(IF(H326&lt;24,24*AA326,H326*AA326)))))))</f>
        <v>#REF!</v>
      </c>
      <c r="AC326" s="92" t="e">
        <f>(IF(A326="","0",(IF(A326="RW",VLOOKUP(#REF!,#REF!,2,FALSE),VLOOKUP(Base!#REF!,#REF!,3,FALSE)))))*S326</f>
        <v>#REF!</v>
      </c>
    </row>
    <row r="327" spans="1:29" x14ac:dyDescent="0.25">
      <c r="A327" s="131" t="s">
        <v>830</v>
      </c>
      <c r="B327" s="131" t="s">
        <v>846</v>
      </c>
      <c r="C327" s="62" t="s">
        <v>12</v>
      </c>
      <c r="D327" s="12">
        <v>42248</v>
      </c>
      <c r="E327" s="45"/>
      <c r="F327" s="45"/>
      <c r="G327" s="62" t="s">
        <v>701</v>
      </c>
      <c r="H327" s="71">
        <v>31.5</v>
      </c>
      <c r="I327" s="62"/>
      <c r="J327" s="62"/>
      <c r="K327" s="52">
        <v>83</v>
      </c>
      <c r="L327" s="71">
        <f>+IF(N327="oui",H327,"")</f>
        <v>31.5</v>
      </c>
      <c r="M327" s="117">
        <v>43.3</v>
      </c>
      <c r="N327" s="62" t="s">
        <v>106</v>
      </c>
      <c r="O327" s="62" t="s">
        <v>106</v>
      </c>
      <c r="P327" s="14" t="s">
        <v>174</v>
      </c>
      <c r="Q327" s="69">
        <f>IF(D327="","",(YEAR(D327)))</f>
        <v>2015</v>
      </c>
      <c r="R327" s="68" t="str">
        <f>IF(D327="","",(TEXT(D327,"mmmm")))</f>
        <v>septembre</v>
      </c>
      <c r="S327" s="94" t="e">
        <f>+IF(#REF!&gt;0.05,IF(#REF!=5,($AE$2-F327)/1000,IF(#REF!=6,($AF$2-F327)/1000,IF(#REF!="FMA",($AG$2-F327)/1000,H327))),H327)</f>
        <v>#REF!</v>
      </c>
      <c r="T327" s="68" t="str">
        <f t="shared" si="6"/>
        <v>septembre</v>
      </c>
      <c r="U327" s="91">
        <f>IF(H327="",0,1)</f>
        <v>1</v>
      </c>
      <c r="V327" s="92" t="e">
        <f>IF(#REF!&gt;0,1,0)</f>
        <v>#REF!</v>
      </c>
      <c r="W327" s="92" t="e">
        <f>IF(#REF!&gt;0.02,1,0)</f>
        <v>#REF!</v>
      </c>
      <c r="X327" s="92">
        <f>+IF(H327="","",(M327*H327))</f>
        <v>1363.9499999999998</v>
      </c>
      <c r="Y327" s="92" t="e">
        <f>+IF(G327="La Mounine",(VLOOKUP(Base!J327,#REF!,5,FALSE)),(IF(G327="Brignoles",VLOOKUP(J327,#REF!,3,FALSE),(IF(G327="FOS",VLOOKUP(J327,#REF!,4,FALSE))))))</f>
        <v>#REF!</v>
      </c>
      <c r="Z327" s="92" t="e">
        <f>+(IF(H327="","",(Y327*H327)))</f>
        <v>#REF!</v>
      </c>
      <c r="AA327" s="94" t="e">
        <f>IF(Y327="","",IF(A327="RW",VLOOKUP(Y327,#REF!,3,FALSE),VLOOKUP(Y327,#REF!,2,FALSE)))</f>
        <v>#REF!</v>
      </c>
      <c r="AB327" s="92" t="e">
        <f>+IF(A327="","",(IF(A327="RW",(IF(H327&gt;32,32*AA327,(IF(H327&lt;29,29*AA327,H327*AA327)))),(IF(H327&gt;30,30*AA327,(IF(H327&lt;24,24*AA327,H327*AA327)))))))</f>
        <v>#REF!</v>
      </c>
      <c r="AC327" s="92" t="e">
        <f>(IF(A327="","0",(IF(A327="RW",VLOOKUP(#REF!,#REF!,2,FALSE),VLOOKUP(Base!#REF!,#REF!,3,FALSE)))))*S327</f>
        <v>#REF!</v>
      </c>
    </row>
    <row r="328" spans="1:29" x14ac:dyDescent="0.25">
      <c r="A328" s="131" t="s">
        <v>830</v>
      </c>
      <c r="B328" s="131" t="s">
        <v>846</v>
      </c>
      <c r="C328" s="62" t="s">
        <v>46</v>
      </c>
      <c r="D328" s="12">
        <v>42249</v>
      </c>
      <c r="E328" s="45"/>
      <c r="F328" s="45"/>
      <c r="G328" s="62" t="s">
        <v>701</v>
      </c>
      <c r="H328" s="71">
        <v>24.6</v>
      </c>
      <c r="I328" s="62"/>
      <c r="J328" s="62"/>
      <c r="K328" s="52">
        <v>4</v>
      </c>
      <c r="L328" s="71" t="str">
        <f>+IF(N328="oui",H328,"")</f>
        <v/>
      </c>
      <c r="M328" s="117">
        <v>30.4</v>
      </c>
      <c r="N328" s="62" t="s">
        <v>105</v>
      </c>
      <c r="O328" s="62" t="s">
        <v>105</v>
      </c>
      <c r="P328" s="14" t="s">
        <v>167</v>
      </c>
      <c r="Q328" s="69">
        <f>IF(D328="","",(YEAR(D328)))</f>
        <v>2015</v>
      </c>
      <c r="R328" s="68" t="str">
        <f>IF(D328="","",(TEXT(D328,"mmmm")))</f>
        <v>septembre</v>
      </c>
      <c r="S328" s="94" t="e">
        <f>+IF(#REF!&gt;0.05,IF(#REF!=5,($AE$2-F328)/1000,IF(#REF!=6,($AF$2-F328)/1000,IF(#REF!="FMA",($AG$2-F328)/1000,H328))),H328)</f>
        <v>#REF!</v>
      </c>
      <c r="T328" s="68" t="str">
        <f t="shared" si="6"/>
        <v>septembre</v>
      </c>
      <c r="U328" s="91">
        <f>IF(H328="",0,1)</f>
        <v>1</v>
      </c>
      <c r="V328" s="92" t="e">
        <f>IF(#REF!&gt;0,1,0)</f>
        <v>#REF!</v>
      </c>
      <c r="W328" s="92" t="e">
        <f>IF(#REF!&gt;0.02,1,0)</f>
        <v>#REF!</v>
      </c>
      <c r="X328" s="92">
        <f>+IF(H328="","",(M328*H328))</f>
        <v>747.84</v>
      </c>
      <c r="Y328" s="92" t="e">
        <f>+IF(G328="La Mounine",(VLOOKUP(Base!J328,#REF!,5,FALSE)),(IF(G328="Brignoles",VLOOKUP(J328,#REF!,3,FALSE),(IF(G328="FOS",VLOOKUP(J328,#REF!,4,FALSE))))))</f>
        <v>#REF!</v>
      </c>
      <c r="Z328" s="92" t="e">
        <f>+(IF(H328="","",(Y328*H328)))</f>
        <v>#REF!</v>
      </c>
      <c r="AA328" s="94" t="e">
        <f>IF(Y328="","",IF(A328="RW",VLOOKUP(Y328,#REF!,3,FALSE),VLOOKUP(Y328,#REF!,2,FALSE)))</f>
        <v>#REF!</v>
      </c>
      <c r="AB328" s="92" t="e">
        <f>+IF(A328="","",(IF(A328="RW",(IF(H328&gt;32,32*AA328,(IF(H328&lt;29,29*AA328,H328*AA328)))),(IF(H328&gt;30,30*AA328,(IF(H328&lt;24,24*AA328,H328*AA328)))))))</f>
        <v>#REF!</v>
      </c>
      <c r="AC328" s="92" t="e">
        <f>(IF(A328="","0",(IF(A328="RW",VLOOKUP(#REF!,#REF!,2,FALSE),VLOOKUP(Base!#REF!,#REF!,3,FALSE)))))*S328</f>
        <v>#REF!</v>
      </c>
    </row>
    <row r="329" spans="1:29" x14ac:dyDescent="0.25">
      <c r="A329" s="131" t="s">
        <v>830</v>
      </c>
      <c r="B329" s="131" t="s">
        <v>846</v>
      </c>
      <c r="C329" s="62" t="s">
        <v>12</v>
      </c>
      <c r="D329" s="12">
        <v>42249</v>
      </c>
      <c r="E329" s="45"/>
      <c r="F329" s="45"/>
      <c r="G329" s="62" t="s">
        <v>701</v>
      </c>
      <c r="H329" s="71">
        <v>28.05</v>
      </c>
      <c r="I329" s="62"/>
      <c r="J329" s="62"/>
      <c r="K329" s="52">
        <v>6</v>
      </c>
      <c r="L329" s="71" t="str">
        <f>+IF(N329="oui",H329,"")</f>
        <v/>
      </c>
      <c r="M329" s="117">
        <v>35</v>
      </c>
      <c r="N329" s="62" t="s">
        <v>105</v>
      </c>
      <c r="O329" s="62" t="s">
        <v>105</v>
      </c>
      <c r="P329" s="14" t="s">
        <v>167</v>
      </c>
      <c r="Q329" s="69">
        <f>IF(D329="","",(YEAR(D329)))</f>
        <v>2015</v>
      </c>
      <c r="R329" s="68" t="str">
        <f>IF(D329="","",(TEXT(D329,"mmmm")))</f>
        <v>septembre</v>
      </c>
      <c r="S329" s="94" t="e">
        <f>+IF(#REF!&gt;0.05,IF(#REF!=5,($AE$2-F329)/1000,IF(#REF!=6,($AF$2-F329)/1000,IF(#REF!="FMA",($AG$2-F329)/1000,H329))),H329)</f>
        <v>#REF!</v>
      </c>
      <c r="T329" s="68" t="str">
        <f t="shared" si="6"/>
        <v>septembre</v>
      </c>
      <c r="U329" s="91">
        <f>IF(H329="",0,1)</f>
        <v>1</v>
      </c>
      <c r="V329" s="92" t="e">
        <f>IF(#REF!&gt;0,1,0)</f>
        <v>#REF!</v>
      </c>
      <c r="W329" s="92" t="e">
        <f>IF(#REF!&gt;0.02,1,0)</f>
        <v>#REF!</v>
      </c>
      <c r="X329" s="92">
        <f>+IF(H329="","",(M329*H329))</f>
        <v>981.75</v>
      </c>
      <c r="Y329" s="92" t="e">
        <f>+IF(G329="La Mounine",(VLOOKUP(Base!J329,#REF!,5,FALSE)),(IF(G329="Brignoles",VLOOKUP(J329,#REF!,3,FALSE),(IF(G329="FOS",VLOOKUP(J329,#REF!,4,FALSE))))))</f>
        <v>#REF!</v>
      </c>
      <c r="Z329" s="92" t="e">
        <f>+(IF(H329="","",(Y329*H329)))</f>
        <v>#REF!</v>
      </c>
      <c r="AA329" s="94" t="e">
        <f>IF(Y329="","",IF(A329="RW",VLOOKUP(Y329,#REF!,3,FALSE),VLOOKUP(Y329,#REF!,2,FALSE)))</f>
        <v>#REF!</v>
      </c>
      <c r="AB329" s="92" t="e">
        <f>+IF(A329="","",(IF(A329="RW",(IF(H329&gt;32,32*AA329,(IF(H329&lt;29,29*AA329,H329*AA329)))),(IF(H329&gt;30,30*AA329,(IF(H329&lt;24,24*AA329,H329*AA329)))))))</f>
        <v>#REF!</v>
      </c>
      <c r="AC329" s="92" t="e">
        <f>(IF(A329="","0",(IF(A329="RW",VLOOKUP(#REF!,#REF!,2,FALSE),VLOOKUP(Base!#REF!,#REF!,3,FALSE)))))*S329</f>
        <v>#REF!</v>
      </c>
    </row>
    <row r="330" spans="1:29" x14ac:dyDescent="0.25">
      <c r="A330" s="131" t="s">
        <v>830</v>
      </c>
      <c r="B330" s="131" t="s">
        <v>846</v>
      </c>
      <c r="C330" s="62" t="s">
        <v>249</v>
      </c>
      <c r="D330" s="12">
        <v>42249</v>
      </c>
      <c r="E330" s="45"/>
      <c r="F330" s="45"/>
      <c r="G330" s="62" t="s">
        <v>701</v>
      </c>
      <c r="H330" s="71">
        <v>21.5</v>
      </c>
      <c r="I330" s="62"/>
      <c r="J330" s="62"/>
      <c r="K330" s="45">
        <v>13</v>
      </c>
      <c r="L330" s="71" t="str">
        <f>+IF(N330="oui",H330,"")</f>
        <v/>
      </c>
      <c r="M330" s="117">
        <v>28.4</v>
      </c>
      <c r="N330" s="62" t="s">
        <v>105</v>
      </c>
      <c r="O330" s="62" t="s">
        <v>105</v>
      </c>
      <c r="P330" s="14" t="s">
        <v>167</v>
      </c>
      <c r="Q330" s="69">
        <f>IF(D330="","",(YEAR(D330)))</f>
        <v>2015</v>
      </c>
      <c r="R330" s="68" t="str">
        <f>IF(D330="","",(TEXT(D330,"mmmm")))</f>
        <v>septembre</v>
      </c>
      <c r="S330" s="94" t="e">
        <f>+IF(#REF!&gt;0.05,IF(#REF!=5,($AE$2-F330)/1000,IF(#REF!=6,($AF$2-F330)/1000,IF(#REF!="FMA",($AG$2-F330)/1000,H330))),H330)</f>
        <v>#REF!</v>
      </c>
      <c r="T330" s="68" t="str">
        <f t="shared" si="6"/>
        <v>septembre</v>
      </c>
      <c r="U330" s="91">
        <f>IF(H330="",0,1)</f>
        <v>1</v>
      </c>
      <c r="V330" s="92" t="e">
        <f>IF(#REF!&gt;0,1,0)</f>
        <v>#REF!</v>
      </c>
      <c r="W330" s="92" t="e">
        <f>IF(#REF!&gt;0.02,1,0)</f>
        <v>#REF!</v>
      </c>
      <c r="X330" s="92">
        <f>+IF(H330="","",(M330*H330))</f>
        <v>610.6</v>
      </c>
      <c r="Y330" s="92" t="e">
        <f>+IF(G330="La Mounine",(VLOOKUP(Base!J330,#REF!,5,FALSE)),(IF(G330="Brignoles",VLOOKUP(J330,#REF!,3,FALSE),(IF(G330="FOS",VLOOKUP(J330,#REF!,4,FALSE))))))</f>
        <v>#REF!</v>
      </c>
      <c r="Z330" s="92" t="e">
        <f>+(IF(H330="","",(Y330*H330)))</f>
        <v>#REF!</v>
      </c>
      <c r="AA330" s="94" t="e">
        <f>IF(Y330="","",IF(A330="RW",VLOOKUP(Y330,#REF!,3,FALSE),VLOOKUP(Y330,#REF!,2,FALSE)))</f>
        <v>#REF!</v>
      </c>
      <c r="AB330" s="92" t="e">
        <f>+IF(A330="","",(IF(A330="RW",(IF(H330&gt;32,32*AA330,(IF(H330&lt;29,29*AA330,H330*AA330)))),(IF(H330&gt;30,30*AA330,(IF(H330&lt;24,24*AA330,H330*AA330)))))))</f>
        <v>#REF!</v>
      </c>
      <c r="AC330" s="92" t="e">
        <f>(IF(A330="","0",(IF(A330="RW",VLOOKUP(#REF!,#REF!,2,FALSE),VLOOKUP(Base!#REF!,#REF!,3,FALSE)))))*S330</f>
        <v>#REF!</v>
      </c>
    </row>
    <row r="331" spans="1:29" x14ac:dyDescent="0.25">
      <c r="A331" s="131" t="s">
        <v>830</v>
      </c>
      <c r="B331" s="131" t="s">
        <v>846</v>
      </c>
      <c r="C331" s="62" t="s">
        <v>249</v>
      </c>
      <c r="D331" s="12">
        <v>42249</v>
      </c>
      <c r="E331" s="45"/>
      <c r="F331" s="45"/>
      <c r="G331" s="62" t="s">
        <v>701</v>
      </c>
      <c r="H331" s="71">
        <v>21.9</v>
      </c>
      <c r="I331" s="62"/>
      <c r="J331" s="62"/>
      <c r="K331" s="45">
        <v>13</v>
      </c>
      <c r="L331" s="71" t="str">
        <f>+IF(N331="oui",H331,"")</f>
        <v/>
      </c>
      <c r="M331" s="117">
        <v>28.4</v>
      </c>
      <c r="N331" s="62" t="s">
        <v>105</v>
      </c>
      <c r="O331" s="62" t="s">
        <v>106</v>
      </c>
      <c r="P331" s="14" t="s">
        <v>173</v>
      </c>
      <c r="Q331" s="69">
        <f>IF(D331="","",(YEAR(D331)))</f>
        <v>2015</v>
      </c>
      <c r="R331" s="68" t="str">
        <f>IF(D331="","",(TEXT(D331,"mmmm")))</f>
        <v>septembre</v>
      </c>
      <c r="S331" s="94" t="e">
        <f>+IF(#REF!&gt;0.05,IF(#REF!=5,($AE$2-F331)/1000,IF(#REF!=6,($AF$2-F331)/1000,IF(#REF!="FMA",($AG$2-F331)/1000,H331))),H331)</f>
        <v>#REF!</v>
      </c>
      <c r="T331" s="68" t="str">
        <f t="shared" si="6"/>
        <v>septembre</v>
      </c>
      <c r="U331" s="91">
        <f>IF(H331="",0,1)</f>
        <v>1</v>
      </c>
      <c r="V331" s="92" t="e">
        <f>IF(#REF!&gt;0,1,0)</f>
        <v>#REF!</v>
      </c>
      <c r="W331" s="92" t="e">
        <f>IF(#REF!&gt;0.02,1,0)</f>
        <v>#REF!</v>
      </c>
      <c r="X331" s="92">
        <f>+IF(H331="","",(M331*H331))</f>
        <v>621.95999999999992</v>
      </c>
      <c r="Y331" s="92" t="e">
        <f>+IF(G331="La Mounine",(VLOOKUP(Base!J331,#REF!,5,FALSE)),(IF(G331="Brignoles",VLOOKUP(J331,#REF!,3,FALSE),(IF(G331="FOS",VLOOKUP(J331,#REF!,4,FALSE))))))</f>
        <v>#REF!</v>
      </c>
      <c r="Z331" s="92" t="e">
        <f>+(IF(H331="","",(Y331*H331)))</f>
        <v>#REF!</v>
      </c>
      <c r="AA331" s="94" t="e">
        <f>IF(Y331="","",IF(A331="RW",VLOOKUP(Y331,#REF!,3,FALSE),VLOOKUP(Y331,#REF!,2,FALSE)))</f>
        <v>#REF!</v>
      </c>
      <c r="AB331" s="92" t="e">
        <f>+IF(A331="","",(IF(A331="RW",(IF(H331&gt;32,32*AA331,(IF(H331&lt;29,29*AA331,H331*AA331)))),(IF(H331&gt;30,30*AA331,(IF(H331&lt;24,24*AA331,H331*AA331)))))))</f>
        <v>#REF!</v>
      </c>
      <c r="AC331" s="92" t="e">
        <f>(IF(A331="","0",(IF(A331="RW",VLOOKUP(#REF!,#REF!,2,FALSE),VLOOKUP(Base!#REF!,#REF!,3,FALSE)))))*S331</f>
        <v>#REF!</v>
      </c>
    </row>
    <row r="332" spans="1:29" x14ac:dyDescent="0.25">
      <c r="A332" s="131" t="s">
        <v>830</v>
      </c>
      <c r="B332" s="131" t="s">
        <v>846</v>
      </c>
      <c r="C332" s="62" t="s">
        <v>249</v>
      </c>
      <c r="D332" s="12">
        <v>42249</v>
      </c>
      <c r="E332" s="45"/>
      <c r="F332" s="45"/>
      <c r="G332" s="62" t="s">
        <v>701</v>
      </c>
      <c r="H332" s="71">
        <v>32.299999999999997</v>
      </c>
      <c r="I332" s="62"/>
      <c r="J332" s="62"/>
      <c r="K332" s="45">
        <v>13</v>
      </c>
      <c r="L332" s="71" t="str">
        <f>+IF(N332="oui",H332,"")</f>
        <v/>
      </c>
      <c r="M332" s="117">
        <v>28.4</v>
      </c>
      <c r="N332" s="62" t="s">
        <v>105</v>
      </c>
      <c r="O332" s="62" t="s">
        <v>105</v>
      </c>
      <c r="P332" s="14" t="s">
        <v>171</v>
      </c>
      <c r="Q332" s="69">
        <f>IF(D332="","",(YEAR(D332)))</f>
        <v>2015</v>
      </c>
      <c r="R332" s="68" t="str">
        <f>IF(D332="","",(TEXT(D332,"mmmm")))</f>
        <v>septembre</v>
      </c>
      <c r="S332" s="94" t="e">
        <f>+IF(#REF!&gt;0.05,IF(#REF!=5,($AE$2-F332)/1000,IF(#REF!=6,($AF$2-F332)/1000,IF(#REF!="FMA",($AG$2-F332)/1000,H332))),H332)</f>
        <v>#REF!</v>
      </c>
      <c r="T332" s="68" t="str">
        <f t="shared" si="6"/>
        <v>septembre</v>
      </c>
      <c r="U332" s="91">
        <f>IF(H332="",0,1)</f>
        <v>1</v>
      </c>
      <c r="V332" s="92" t="e">
        <f>IF(#REF!&gt;0,1,0)</f>
        <v>#REF!</v>
      </c>
      <c r="W332" s="92" t="e">
        <f>IF(#REF!&gt;0.02,1,0)</f>
        <v>#REF!</v>
      </c>
      <c r="X332" s="92">
        <f>+IF(H332="","",(M332*H332))</f>
        <v>917.31999999999982</v>
      </c>
      <c r="Y332" s="92" t="e">
        <f>+IF(G332="La Mounine",(VLOOKUP(Base!J332,#REF!,5,FALSE)),(IF(G332="Brignoles",VLOOKUP(J332,#REF!,3,FALSE),(IF(G332="FOS",VLOOKUP(J332,#REF!,4,FALSE))))))</f>
        <v>#REF!</v>
      </c>
      <c r="Z332" s="92" t="e">
        <f>+(IF(H332="","",(Y332*H332)))</f>
        <v>#REF!</v>
      </c>
      <c r="AA332" s="94" t="e">
        <f>IF(Y332="","",IF(A332="RW",VLOOKUP(Y332,#REF!,3,FALSE),VLOOKUP(Y332,#REF!,2,FALSE)))</f>
        <v>#REF!</v>
      </c>
      <c r="AB332" s="92" t="e">
        <f>+IF(A332="","",(IF(A332="RW",(IF(H332&gt;32,32*AA332,(IF(H332&lt;29,29*AA332,H332*AA332)))),(IF(H332&gt;30,30*AA332,(IF(H332&lt;24,24*AA332,H332*AA332)))))))</f>
        <v>#REF!</v>
      </c>
      <c r="AC332" s="92" t="e">
        <f>(IF(A332="","0",(IF(A332="RW",VLOOKUP(#REF!,#REF!,2,FALSE),VLOOKUP(Base!#REF!,#REF!,3,FALSE)))))*S332</f>
        <v>#REF!</v>
      </c>
    </row>
    <row r="333" spans="1:29" x14ac:dyDescent="0.25">
      <c r="A333" s="131" t="s">
        <v>830</v>
      </c>
      <c r="B333" s="131" t="s">
        <v>846</v>
      </c>
      <c r="C333" s="62" t="s">
        <v>249</v>
      </c>
      <c r="D333" s="12">
        <v>42249</v>
      </c>
      <c r="E333" s="45"/>
      <c r="F333" s="45"/>
      <c r="G333" s="62" t="s">
        <v>701</v>
      </c>
      <c r="H333" s="71">
        <v>23.25</v>
      </c>
      <c r="I333" s="12"/>
      <c r="J333" s="62"/>
      <c r="K333" s="45">
        <v>13</v>
      </c>
      <c r="L333" s="71" t="str">
        <f>+IF(N333="oui",H333,"")</f>
        <v/>
      </c>
      <c r="M333" s="117">
        <v>29.7</v>
      </c>
      <c r="N333" s="62" t="s">
        <v>105</v>
      </c>
      <c r="O333" s="62" t="s">
        <v>106</v>
      </c>
      <c r="P333" s="14" t="s">
        <v>174</v>
      </c>
      <c r="Q333" s="69">
        <f>IF(D333="","",(YEAR(D333)))</f>
        <v>2015</v>
      </c>
      <c r="R333" s="68" t="str">
        <f>IF(D333="","",(TEXT(D333,"mmmm")))</f>
        <v>septembre</v>
      </c>
      <c r="S333" s="94" t="e">
        <f>+IF(#REF!&gt;0.05,IF(#REF!=5,($AE$2-F333)/1000,IF(#REF!=6,($AF$2-F333)/1000,IF(#REF!="FMA",($AG$2-F333)/1000,H333))),H333)</f>
        <v>#REF!</v>
      </c>
      <c r="T333" s="68" t="str">
        <f t="shared" si="6"/>
        <v>septembre</v>
      </c>
      <c r="U333" s="91">
        <f>IF(H333="",0,1)</f>
        <v>1</v>
      </c>
      <c r="V333" s="92" t="e">
        <f>IF(#REF!&gt;0,1,0)</f>
        <v>#REF!</v>
      </c>
      <c r="W333" s="92" t="e">
        <f>IF(#REF!&gt;0.02,1,0)</f>
        <v>#REF!</v>
      </c>
      <c r="X333" s="92">
        <f>+IF(H333="","",(M333*H333))</f>
        <v>690.52499999999998</v>
      </c>
      <c r="Y333" s="92" t="e">
        <f>+IF(G333="La Mounine",(VLOOKUP(Base!J333,#REF!,5,FALSE)),(IF(G333="Brignoles",VLOOKUP(J333,#REF!,3,FALSE),(IF(G333="FOS",VLOOKUP(J333,#REF!,4,FALSE))))))</f>
        <v>#REF!</v>
      </c>
      <c r="Z333" s="92" t="e">
        <f>+(IF(H333="","",(Y333*H333)))</f>
        <v>#REF!</v>
      </c>
      <c r="AA333" s="94" t="e">
        <f>IF(Y333="","",IF(A333="RW",VLOOKUP(Y333,#REF!,3,FALSE),VLOOKUP(Y333,#REF!,2,FALSE)))</f>
        <v>#REF!</v>
      </c>
      <c r="AB333" s="92" t="e">
        <f>+IF(A333="","",(IF(A333="RW",(IF(H333&gt;32,32*AA333,(IF(H333&lt;29,29*AA333,H333*AA333)))),(IF(H333&gt;30,30*AA333,(IF(H333&lt;24,24*AA333,H333*AA333)))))))</f>
        <v>#REF!</v>
      </c>
      <c r="AC333" s="92" t="e">
        <f>(IF(A333="","0",(IF(A333="RW",VLOOKUP(#REF!,#REF!,2,FALSE),VLOOKUP(Base!#REF!,#REF!,3,FALSE)))))*S333</f>
        <v>#REF!</v>
      </c>
    </row>
    <row r="334" spans="1:29" x14ac:dyDescent="0.25">
      <c r="A334" s="131" t="s">
        <v>830</v>
      </c>
      <c r="B334" s="131" t="s">
        <v>846</v>
      </c>
      <c r="C334" s="62" t="s">
        <v>249</v>
      </c>
      <c r="D334" s="12">
        <v>42249</v>
      </c>
      <c r="E334" s="45"/>
      <c r="F334" s="45"/>
      <c r="G334" s="62" t="s">
        <v>701</v>
      </c>
      <c r="H334" s="71">
        <v>32.35</v>
      </c>
      <c r="I334" s="62"/>
      <c r="J334" s="62"/>
      <c r="K334" s="45">
        <v>13</v>
      </c>
      <c r="L334" s="71" t="str">
        <f>+IF(N334="oui",H334,"")</f>
        <v/>
      </c>
      <c r="M334" s="53">
        <v>32.4</v>
      </c>
      <c r="N334" s="62" t="s">
        <v>105</v>
      </c>
      <c r="O334" s="62" t="s">
        <v>105</v>
      </c>
      <c r="P334" s="14" t="s">
        <v>167</v>
      </c>
      <c r="Q334" s="69">
        <f>IF(D334="","",(YEAR(D334)))</f>
        <v>2015</v>
      </c>
      <c r="R334" s="68" t="str">
        <f>IF(D334="","",(TEXT(D334,"mmmm")))</f>
        <v>septembre</v>
      </c>
      <c r="S334" s="94" t="e">
        <f>+IF(#REF!&gt;0.05,IF(#REF!=5,($AE$2-F334)/1000,IF(#REF!=6,($AF$2-F334)/1000,IF(#REF!="FMA",($AG$2-F334)/1000,H334))),H334)</f>
        <v>#REF!</v>
      </c>
      <c r="T334" s="68" t="str">
        <f t="shared" si="6"/>
        <v>septembre</v>
      </c>
      <c r="U334" s="91">
        <f>IF(H334="",0,1)</f>
        <v>1</v>
      </c>
      <c r="V334" s="92" t="e">
        <f>IF(#REF!&gt;0,1,0)</f>
        <v>#REF!</v>
      </c>
      <c r="W334" s="92" t="e">
        <f>IF(#REF!&gt;0.02,1,0)</f>
        <v>#REF!</v>
      </c>
      <c r="X334" s="92">
        <f>+IF(H334="","",(M334*H334))</f>
        <v>1048.1400000000001</v>
      </c>
      <c r="Y334" s="92" t="e">
        <f>+IF(G334="La Mounine",(VLOOKUP(Base!J334,#REF!,5,FALSE)),(IF(G334="Brignoles",VLOOKUP(J334,#REF!,3,FALSE),(IF(G334="FOS",VLOOKUP(J334,#REF!,4,FALSE))))))</f>
        <v>#REF!</v>
      </c>
      <c r="Z334" s="92" t="e">
        <f>+(IF(H334="","",(Y334*H334)))</f>
        <v>#REF!</v>
      </c>
      <c r="AA334" s="94" t="e">
        <f>IF(Y334="","",IF(A334="RW",VLOOKUP(Y334,#REF!,3,FALSE),VLOOKUP(Y334,#REF!,2,FALSE)))</f>
        <v>#REF!</v>
      </c>
      <c r="AB334" s="92" t="e">
        <f>+IF(A334="","",(IF(A334="RW",(IF(H334&gt;32,32*AA334,(IF(H334&lt;29,29*AA334,H334*AA334)))),(IF(H334&gt;30,30*AA334,(IF(H334&lt;24,24*AA334,H334*AA334)))))))</f>
        <v>#REF!</v>
      </c>
      <c r="AC334" s="92" t="e">
        <f>(IF(A334="","0",(IF(A334="RW",VLOOKUP(#REF!,#REF!,2,FALSE),VLOOKUP(Base!#REF!,#REF!,3,FALSE)))))*S334</f>
        <v>#REF!</v>
      </c>
    </row>
    <row r="335" spans="1:29" x14ac:dyDescent="0.25">
      <c r="A335" s="131" t="s">
        <v>830</v>
      </c>
      <c r="B335" s="131" t="s">
        <v>846</v>
      </c>
      <c r="C335" s="62" t="s">
        <v>120</v>
      </c>
      <c r="D335" s="12">
        <v>42249</v>
      </c>
      <c r="E335" s="45"/>
      <c r="F335" s="45"/>
      <c r="G335" s="62" t="s">
        <v>701</v>
      </c>
      <c r="H335" s="71">
        <v>21.85</v>
      </c>
      <c r="I335" s="62"/>
      <c r="J335" s="62"/>
      <c r="K335" s="45">
        <v>34</v>
      </c>
      <c r="L335" s="71">
        <f>+IF(N335="oui",H335,"")</f>
        <v>21.85</v>
      </c>
      <c r="M335" s="117">
        <v>23.3</v>
      </c>
      <c r="N335" s="62" t="s">
        <v>106</v>
      </c>
      <c r="O335" s="62" t="s">
        <v>105</v>
      </c>
      <c r="P335" s="14" t="s">
        <v>175</v>
      </c>
      <c r="Q335" s="69">
        <f>IF(D335="","",(YEAR(D335)))</f>
        <v>2015</v>
      </c>
      <c r="R335" s="68" t="str">
        <f>IF(D335="","",(TEXT(D335,"mmmm")))</f>
        <v>septembre</v>
      </c>
      <c r="S335" s="94" t="e">
        <f>+IF(#REF!&gt;0.05,IF(#REF!=5,($AE$2-F335)/1000,IF(#REF!=6,($AF$2-F335)/1000,IF(#REF!="FMA",($AG$2-F335)/1000,H335))),H335)</f>
        <v>#REF!</v>
      </c>
      <c r="T335" s="68" t="str">
        <f t="shared" si="6"/>
        <v>septembre</v>
      </c>
      <c r="U335" s="91">
        <f>IF(H335="",0,1)</f>
        <v>1</v>
      </c>
      <c r="V335" s="92" t="e">
        <f>IF(#REF!&gt;0,1,0)</f>
        <v>#REF!</v>
      </c>
      <c r="W335" s="92" t="e">
        <f>IF(#REF!&gt;0.02,1,0)</f>
        <v>#REF!</v>
      </c>
      <c r="X335" s="92">
        <f>+IF(H335="","",(M335*H335))</f>
        <v>509.10500000000008</v>
      </c>
      <c r="Y335" s="92" t="e">
        <f>+IF(G335="La Mounine",(VLOOKUP(Base!J335,#REF!,5,FALSE)),(IF(G335="Brignoles",VLOOKUP(J335,#REF!,3,FALSE),(IF(G335="FOS",VLOOKUP(J335,#REF!,4,FALSE))))))</f>
        <v>#REF!</v>
      </c>
      <c r="Z335" s="92" t="e">
        <f>+(IF(H335="","",(Y335*H335)))</f>
        <v>#REF!</v>
      </c>
      <c r="AA335" s="94" t="e">
        <f>IF(Y335="","",IF(A335="RW",VLOOKUP(Y335,#REF!,3,FALSE),VLOOKUP(Y335,#REF!,2,FALSE)))</f>
        <v>#REF!</v>
      </c>
      <c r="AB335" s="92" t="e">
        <f>+IF(A335="","",(IF(A335="RW",(IF(H335&gt;32,32*AA335,(IF(H335&lt;29,29*AA335,H335*AA335)))),(IF(H335&gt;30,30*AA335,(IF(H335&lt;24,24*AA335,H335*AA335)))))))</f>
        <v>#REF!</v>
      </c>
      <c r="AC335" s="92" t="e">
        <f>(IF(A335="","0",(IF(A335="RW",VLOOKUP(#REF!,#REF!,2,FALSE),VLOOKUP(Base!#REF!,#REF!,3,FALSE)))))*S335</f>
        <v>#REF!</v>
      </c>
    </row>
    <row r="336" spans="1:29" x14ac:dyDescent="0.25">
      <c r="A336" s="131" t="s">
        <v>830</v>
      </c>
      <c r="B336" s="131" t="s">
        <v>846</v>
      </c>
      <c r="C336" s="62" t="s">
        <v>12</v>
      </c>
      <c r="D336" s="12">
        <v>42249</v>
      </c>
      <c r="E336" s="45"/>
      <c r="F336" s="45"/>
      <c r="G336" s="62" t="s">
        <v>701</v>
      </c>
      <c r="H336" s="71">
        <v>30.85</v>
      </c>
      <c r="I336" s="12"/>
      <c r="J336" s="62"/>
      <c r="K336" s="52">
        <v>83</v>
      </c>
      <c r="L336" s="71">
        <f>+IF(N336="oui",H336,"")</f>
        <v>30.85</v>
      </c>
      <c r="M336" s="117">
        <v>43.3</v>
      </c>
      <c r="N336" s="62" t="s">
        <v>106</v>
      </c>
      <c r="O336" s="62" t="s">
        <v>106</v>
      </c>
      <c r="P336" s="14" t="s">
        <v>167</v>
      </c>
      <c r="Q336" s="69">
        <f>IF(D336="","",(YEAR(D336)))</f>
        <v>2015</v>
      </c>
      <c r="R336" s="68" t="str">
        <f>IF(D336="","",(TEXT(D336,"mmmm")))</f>
        <v>septembre</v>
      </c>
      <c r="S336" s="94" t="e">
        <f>+IF(#REF!&gt;0.05,IF(#REF!=5,($AE$2-F336)/1000,IF(#REF!=6,($AF$2-F336)/1000,IF(#REF!="FMA",($AG$2-F336)/1000,H336))),H336)</f>
        <v>#REF!</v>
      </c>
      <c r="T336" s="68" t="str">
        <f t="shared" si="6"/>
        <v>septembre</v>
      </c>
      <c r="U336" s="91">
        <f>IF(H336="",0,1)</f>
        <v>1</v>
      </c>
      <c r="V336" s="92" t="e">
        <f>IF(#REF!&gt;0,1,0)</f>
        <v>#REF!</v>
      </c>
      <c r="W336" s="92" t="e">
        <f>IF(#REF!&gt;0.02,1,0)</f>
        <v>#REF!</v>
      </c>
      <c r="X336" s="92">
        <f>+IF(H336="","",(M336*H336))</f>
        <v>1335.8050000000001</v>
      </c>
      <c r="Y336" s="92" t="e">
        <f>+IF(G336="La Mounine",(VLOOKUP(Base!J336,#REF!,5,FALSE)),(IF(G336="Brignoles",VLOOKUP(J336,#REF!,3,FALSE),(IF(G336="FOS",VLOOKUP(J336,#REF!,4,FALSE))))))</f>
        <v>#REF!</v>
      </c>
      <c r="Z336" s="92" t="e">
        <f>+(IF(H336="","",(Y336*H336)))</f>
        <v>#REF!</v>
      </c>
      <c r="AA336" s="94" t="e">
        <f>IF(Y336="","",IF(A336="RW",VLOOKUP(Y336,#REF!,3,FALSE),VLOOKUP(Y336,#REF!,2,FALSE)))</f>
        <v>#REF!</v>
      </c>
      <c r="AB336" s="92" t="e">
        <f>+IF(A336="","",(IF(A336="RW",(IF(H336&gt;32,32*AA336,(IF(H336&lt;29,29*AA336,H336*AA336)))),(IF(H336&gt;30,30*AA336,(IF(H336&lt;24,24*AA336,H336*AA336)))))))</f>
        <v>#REF!</v>
      </c>
      <c r="AC336" s="92" t="e">
        <f>(IF(A336="","0",(IF(A336="RW",VLOOKUP(#REF!,#REF!,2,FALSE),VLOOKUP(Base!#REF!,#REF!,3,FALSE)))))*S336</f>
        <v>#REF!</v>
      </c>
    </row>
    <row r="337" spans="1:30" x14ac:dyDescent="0.25">
      <c r="A337" s="131" t="s">
        <v>830</v>
      </c>
      <c r="B337" s="131" t="s">
        <v>846</v>
      </c>
      <c r="C337" s="62" t="s">
        <v>120</v>
      </c>
      <c r="D337" s="12">
        <v>42250</v>
      </c>
      <c r="E337" s="45"/>
      <c r="F337" s="45"/>
      <c r="G337" s="62" t="s">
        <v>701</v>
      </c>
      <c r="H337" s="71">
        <v>21.45</v>
      </c>
      <c r="I337" s="62"/>
      <c r="J337" s="62"/>
      <c r="K337" s="45">
        <v>12</v>
      </c>
      <c r="L337" s="71" t="str">
        <f>+IF(N337="oui",H337,"")</f>
        <v/>
      </c>
      <c r="M337" s="117">
        <v>12.8</v>
      </c>
      <c r="N337" s="62" t="s">
        <v>105</v>
      </c>
      <c r="O337" s="62" t="s">
        <v>105</v>
      </c>
      <c r="P337" s="14" t="s">
        <v>175</v>
      </c>
      <c r="Q337" s="69">
        <f>IF(D337="","",(YEAR(D337)))</f>
        <v>2015</v>
      </c>
      <c r="R337" s="68" t="str">
        <f>IF(D337="","",(TEXT(D337,"mmmm")))</f>
        <v>septembre</v>
      </c>
      <c r="S337" s="94" t="e">
        <f>+IF(#REF!&gt;0.05,IF(#REF!=5,($AE$2-F337)/1000,IF(#REF!=6,($AF$2-F337)/1000,IF(#REF!="FMA",($AG$2-F337)/1000,H337))),H337)</f>
        <v>#REF!</v>
      </c>
      <c r="T337" s="68" t="str">
        <f t="shared" si="6"/>
        <v>septembre</v>
      </c>
      <c r="U337" s="91">
        <f>IF(H337="",0,1)</f>
        <v>1</v>
      </c>
      <c r="V337" s="92" t="e">
        <f>IF(#REF!&gt;0,1,0)</f>
        <v>#REF!</v>
      </c>
      <c r="W337" s="92" t="e">
        <f>IF(#REF!&gt;0.02,1,0)</f>
        <v>#REF!</v>
      </c>
      <c r="X337" s="92">
        <f>+IF(H337="","",(M337*H337))</f>
        <v>274.56</v>
      </c>
      <c r="Y337" s="92" t="e">
        <f>+IF(G337="La Mounine",(VLOOKUP(Base!J337,#REF!,5,FALSE)),(IF(G337="Brignoles",VLOOKUP(J337,#REF!,3,FALSE),(IF(G337="FOS",VLOOKUP(J337,#REF!,4,FALSE))))))</f>
        <v>#REF!</v>
      </c>
      <c r="Z337" s="92" t="e">
        <f>+(IF(H337="","",(Y337*H337)))</f>
        <v>#REF!</v>
      </c>
      <c r="AA337" s="94" t="e">
        <f>IF(Y337="","",IF(A337="RW",VLOOKUP(Y337,#REF!,3,FALSE),VLOOKUP(Y337,#REF!,2,FALSE)))</f>
        <v>#REF!</v>
      </c>
      <c r="AB337" s="92" t="e">
        <f>+IF(A337="","",(IF(A337="RW",(IF(H337&gt;32,32*AA337,(IF(H337&lt;29,29*AA337,H337*AA337)))),(IF(H337&gt;30,30*AA337,(IF(H337&lt;24,24*AA337,H337*AA337)))))))</f>
        <v>#REF!</v>
      </c>
      <c r="AC337" s="92" t="e">
        <f>(IF(A337="","0",(IF(A337="RW",VLOOKUP(#REF!,#REF!,2,FALSE),VLOOKUP(Base!#REF!,#REF!,3,FALSE)))))*S337</f>
        <v>#REF!</v>
      </c>
    </row>
    <row r="338" spans="1:30" x14ac:dyDescent="0.25">
      <c r="A338" s="131" t="s">
        <v>830</v>
      </c>
      <c r="B338" s="131" t="s">
        <v>846</v>
      </c>
      <c r="C338" s="62" t="s">
        <v>249</v>
      </c>
      <c r="D338" s="12">
        <v>42250</v>
      </c>
      <c r="E338" s="45"/>
      <c r="F338" s="45"/>
      <c r="G338" s="62" t="s">
        <v>701</v>
      </c>
      <c r="H338" s="71">
        <v>31.9</v>
      </c>
      <c r="I338" s="62"/>
      <c r="J338" s="62"/>
      <c r="K338" s="45">
        <v>13</v>
      </c>
      <c r="L338" s="71" t="str">
        <f>+IF(N338="oui",H338,"")</f>
        <v/>
      </c>
      <c r="M338" s="117">
        <v>28.4</v>
      </c>
      <c r="N338" s="62" t="s">
        <v>105</v>
      </c>
      <c r="O338" s="62" t="s">
        <v>105</v>
      </c>
      <c r="P338" s="14" t="s">
        <v>167</v>
      </c>
      <c r="Q338" s="69">
        <f>IF(D338="","",(YEAR(D338)))</f>
        <v>2015</v>
      </c>
      <c r="R338" s="68" t="str">
        <f>IF(D338="","",(TEXT(D338,"mmmm")))</f>
        <v>septembre</v>
      </c>
      <c r="S338" s="94" t="e">
        <f>+IF(#REF!&gt;0.05,IF(#REF!=5,($AE$2-F338)/1000,IF(#REF!=6,($AF$2-F338)/1000,IF(#REF!="FMA",($AG$2-F338)/1000,H338))),H338)</f>
        <v>#REF!</v>
      </c>
      <c r="T338" s="68" t="str">
        <f t="shared" si="6"/>
        <v>septembre</v>
      </c>
      <c r="U338" s="91">
        <f>IF(H338="",0,1)</f>
        <v>1</v>
      </c>
      <c r="V338" s="92" t="e">
        <f>IF(#REF!&gt;0,1,0)</f>
        <v>#REF!</v>
      </c>
      <c r="W338" s="92" t="e">
        <f>IF(#REF!&gt;0.02,1,0)</f>
        <v>#REF!</v>
      </c>
      <c r="X338" s="92">
        <f>+IF(H338="","",(M338*H338))</f>
        <v>905.95999999999992</v>
      </c>
      <c r="Y338" s="92" t="e">
        <f>+IF(G338="La Mounine",(VLOOKUP(Base!J338,#REF!,5,FALSE)),(IF(G338="Brignoles",VLOOKUP(J338,#REF!,3,FALSE),(IF(G338="FOS",VLOOKUP(J338,#REF!,4,FALSE))))))</f>
        <v>#REF!</v>
      </c>
      <c r="Z338" s="92" t="e">
        <f>+(IF(H338="","",(Y338*H338)))</f>
        <v>#REF!</v>
      </c>
      <c r="AA338" s="94" t="e">
        <f>IF(Y338="","",IF(A338="RW",VLOOKUP(Y338,#REF!,3,FALSE),VLOOKUP(Y338,#REF!,2,FALSE)))</f>
        <v>#REF!</v>
      </c>
      <c r="AB338" s="92" t="e">
        <f>+IF(A338="","",(IF(A338="RW",(IF(H338&gt;32,32*AA338,(IF(H338&lt;29,29*AA338,H338*AA338)))),(IF(H338&gt;30,30*AA338,(IF(H338&lt;24,24*AA338,H338*AA338)))))))</f>
        <v>#REF!</v>
      </c>
      <c r="AC338" s="92" t="e">
        <f>(IF(A338="","0",(IF(A338="RW",VLOOKUP(#REF!,#REF!,2,FALSE),VLOOKUP(Base!#REF!,#REF!,3,FALSE)))))*S338</f>
        <v>#REF!</v>
      </c>
    </row>
    <row r="339" spans="1:30" x14ac:dyDescent="0.25">
      <c r="A339" s="131" t="s">
        <v>830</v>
      </c>
      <c r="B339" s="131" t="s">
        <v>846</v>
      </c>
      <c r="C339" s="62" t="s">
        <v>249</v>
      </c>
      <c r="D339" s="12">
        <v>42250</v>
      </c>
      <c r="E339" s="45"/>
      <c r="F339" s="45"/>
      <c r="G339" s="62" t="s">
        <v>701</v>
      </c>
      <c r="H339" s="71">
        <v>25.5</v>
      </c>
      <c r="I339" s="62"/>
      <c r="J339" s="62"/>
      <c r="K339" s="45">
        <v>13</v>
      </c>
      <c r="L339" s="71" t="str">
        <f>+IF(N339="oui",H339,"")</f>
        <v/>
      </c>
      <c r="M339" s="117">
        <v>28.4</v>
      </c>
      <c r="N339" s="62" t="s">
        <v>105</v>
      </c>
      <c r="O339" s="62" t="s">
        <v>106</v>
      </c>
      <c r="P339" s="14" t="s">
        <v>167</v>
      </c>
      <c r="Q339" s="69">
        <f>IF(D339="","",(YEAR(D339)))</f>
        <v>2015</v>
      </c>
      <c r="R339" s="68" t="str">
        <f>IF(D339="","",(TEXT(D339,"mmmm")))</f>
        <v>septembre</v>
      </c>
      <c r="S339" s="94" t="e">
        <f>+IF(#REF!&gt;0.05,IF(#REF!=5,($AE$2-F339)/1000,IF(#REF!=6,($AF$2-F339)/1000,IF(#REF!="FMA",($AG$2-F339)/1000,H339))),H339)</f>
        <v>#REF!</v>
      </c>
      <c r="T339" s="68" t="str">
        <f t="shared" si="6"/>
        <v>septembre</v>
      </c>
      <c r="U339" s="91">
        <f>IF(H339="",0,1)</f>
        <v>1</v>
      </c>
      <c r="V339" s="92" t="e">
        <f>IF(#REF!&gt;0,1,0)</f>
        <v>#REF!</v>
      </c>
      <c r="W339" s="92" t="e">
        <f>IF(#REF!&gt;0.02,1,0)</f>
        <v>#REF!</v>
      </c>
      <c r="X339" s="92">
        <f>+IF(H339="","",(M339*H339))</f>
        <v>724.19999999999993</v>
      </c>
      <c r="Y339" s="92" t="e">
        <f>+IF(G339="La Mounine",(VLOOKUP(Base!J339,#REF!,5,FALSE)),(IF(G339="Brignoles",VLOOKUP(J339,#REF!,3,FALSE),(IF(G339="FOS",VLOOKUP(J339,#REF!,4,FALSE))))))</f>
        <v>#REF!</v>
      </c>
      <c r="Z339" s="92" t="e">
        <f>+(IF(H339="","",(Y339*H339)))</f>
        <v>#REF!</v>
      </c>
      <c r="AA339" s="94" t="e">
        <f>IF(Y339="","",IF(A339="RW",VLOOKUP(Y339,#REF!,3,FALSE),VLOOKUP(Y339,#REF!,2,FALSE)))</f>
        <v>#REF!</v>
      </c>
      <c r="AB339" s="92" t="e">
        <f>+IF(A339="","",(IF(A339="RW",(IF(H339&gt;32,32*AA339,(IF(H339&lt;29,29*AA339,H339*AA339)))),(IF(H339&gt;30,30*AA339,(IF(H339&lt;24,24*AA339,H339*AA339)))))))</f>
        <v>#REF!</v>
      </c>
      <c r="AC339" s="92" t="e">
        <f>(IF(A339="","0",(IF(A339="RW",VLOOKUP(#REF!,#REF!,2,FALSE),VLOOKUP(Base!#REF!,#REF!,3,FALSE)))))*S339</f>
        <v>#REF!</v>
      </c>
    </row>
    <row r="340" spans="1:30" x14ac:dyDescent="0.25">
      <c r="A340" s="131" t="s">
        <v>830</v>
      </c>
      <c r="B340" s="131" t="s">
        <v>846</v>
      </c>
      <c r="C340" s="62" t="s">
        <v>249</v>
      </c>
      <c r="D340" s="12">
        <v>42250</v>
      </c>
      <c r="E340" s="45"/>
      <c r="F340" s="45"/>
      <c r="G340" s="62" t="s">
        <v>701</v>
      </c>
      <c r="H340" s="71">
        <v>24.1</v>
      </c>
      <c r="I340" s="62"/>
      <c r="J340" s="62"/>
      <c r="K340" s="45">
        <v>13</v>
      </c>
      <c r="L340" s="71" t="str">
        <f>+IF(N340="oui",H340,"")</f>
        <v/>
      </c>
      <c r="M340" s="117">
        <v>28.4</v>
      </c>
      <c r="N340" s="62" t="s">
        <v>105</v>
      </c>
      <c r="O340" s="62" t="s">
        <v>106</v>
      </c>
      <c r="P340" s="14" t="s">
        <v>173</v>
      </c>
      <c r="Q340" s="69">
        <f>IF(D340="","",(YEAR(D340)))</f>
        <v>2015</v>
      </c>
      <c r="R340" s="68" t="str">
        <f>IF(D340="","",(TEXT(D340,"mmmm")))</f>
        <v>septembre</v>
      </c>
      <c r="S340" s="94" t="e">
        <f>+IF(#REF!&gt;0.05,IF(#REF!=5,($AE$2-F340)/1000,IF(#REF!=6,($AF$2-F340)/1000,IF(#REF!="FMA",($AG$2-F340)/1000,H340))),H340)</f>
        <v>#REF!</v>
      </c>
      <c r="T340" s="68" t="str">
        <f t="shared" si="6"/>
        <v>septembre</v>
      </c>
      <c r="U340" s="91">
        <f>IF(H340="",0,1)</f>
        <v>1</v>
      </c>
      <c r="V340" s="92" t="e">
        <f>IF(#REF!&gt;0,1,0)</f>
        <v>#REF!</v>
      </c>
      <c r="W340" s="92" t="e">
        <f>IF(#REF!&gt;0.02,1,0)</f>
        <v>#REF!</v>
      </c>
      <c r="X340" s="92">
        <f>+IF(H340="","",(M340*H340))</f>
        <v>684.44</v>
      </c>
      <c r="Y340" s="92" t="e">
        <f>+IF(G340="La Mounine",(VLOOKUP(Base!J340,#REF!,5,FALSE)),(IF(G340="Brignoles",VLOOKUP(J340,#REF!,3,FALSE),(IF(G340="FOS",VLOOKUP(J340,#REF!,4,FALSE))))))</f>
        <v>#REF!</v>
      </c>
      <c r="Z340" s="92" t="e">
        <f>+(IF(H340="","",(Y340*H340)))</f>
        <v>#REF!</v>
      </c>
      <c r="AA340" s="94" t="e">
        <f>IF(Y340="","",IF(A340="RW",VLOOKUP(Y340,#REF!,3,FALSE),VLOOKUP(Y340,#REF!,2,FALSE)))</f>
        <v>#REF!</v>
      </c>
      <c r="AB340" s="92" t="e">
        <f>+IF(A340="","",(IF(A340="RW",(IF(H340&gt;32,32*AA340,(IF(H340&lt;29,29*AA340,H340*AA340)))),(IF(H340&gt;30,30*AA340,(IF(H340&lt;24,24*AA340,H340*AA340)))))))</f>
        <v>#REF!</v>
      </c>
      <c r="AC340" s="92" t="e">
        <f>(IF(A340="","0",(IF(A340="RW",VLOOKUP(#REF!,#REF!,2,FALSE),VLOOKUP(Base!#REF!,#REF!,3,FALSE)))))*S340</f>
        <v>#REF!</v>
      </c>
    </row>
    <row r="341" spans="1:30" x14ac:dyDescent="0.25">
      <c r="A341" s="131" t="s">
        <v>830</v>
      </c>
      <c r="B341" s="131" t="s">
        <v>846</v>
      </c>
      <c r="C341" s="62" t="s">
        <v>249</v>
      </c>
      <c r="D341" s="12">
        <v>42250</v>
      </c>
      <c r="E341" s="45"/>
      <c r="F341" s="45"/>
      <c r="G341" s="62" t="s">
        <v>701</v>
      </c>
      <c r="H341" s="71">
        <v>33</v>
      </c>
      <c r="I341" s="62"/>
      <c r="J341" s="62"/>
      <c r="K341" s="45">
        <v>13</v>
      </c>
      <c r="L341" s="71" t="str">
        <f>+IF(N341="oui",H341,"")</f>
        <v/>
      </c>
      <c r="M341" s="117">
        <v>28.4</v>
      </c>
      <c r="N341" s="62" t="s">
        <v>105</v>
      </c>
      <c r="O341" s="62" t="s">
        <v>105</v>
      </c>
      <c r="P341" s="14" t="s">
        <v>171</v>
      </c>
      <c r="Q341" s="69">
        <f>IF(D341="","",(YEAR(D341)))</f>
        <v>2015</v>
      </c>
      <c r="R341" s="68" t="str">
        <f>IF(D341="","",(TEXT(D341,"mmmm")))</f>
        <v>septembre</v>
      </c>
      <c r="S341" s="94" t="e">
        <f>+IF(#REF!&gt;0.05,IF(#REF!=5,($AE$2-F341)/1000,IF(#REF!=6,($AF$2-F341)/1000,IF(#REF!="FMA",($AG$2-F341)/1000,H341))),H341)</f>
        <v>#REF!</v>
      </c>
      <c r="T341" s="68" t="str">
        <f t="shared" si="6"/>
        <v>septembre</v>
      </c>
      <c r="U341" s="91">
        <f>IF(H341="",0,1)</f>
        <v>1</v>
      </c>
      <c r="V341" s="92" t="e">
        <f>IF(#REF!&gt;0,1,0)</f>
        <v>#REF!</v>
      </c>
      <c r="W341" s="92" t="e">
        <f>IF(#REF!&gt;0.02,1,0)</f>
        <v>#REF!</v>
      </c>
      <c r="X341" s="92">
        <f>+IF(H341="","",(M341*H341))</f>
        <v>937.19999999999993</v>
      </c>
      <c r="Y341" s="92" t="e">
        <f>+IF(G341="La Mounine",(VLOOKUP(Base!J341,#REF!,5,FALSE)),(IF(G341="Brignoles",VLOOKUP(J341,#REF!,3,FALSE),(IF(G341="FOS",VLOOKUP(J341,#REF!,4,FALSE))))))</f>
        <v>#REF!</v>
      </c>
      <c r="Z341" s="92" t="e">
        <f>+(IF(H341="","",(Y341*H341)))</f>
        <v>#REF!</v>
      </c>
      <c r="AA341" s="94" t="e">
        <f>IF(Y341="","",IF(A341="RW",VLOOKUP(Y341,#REF!,3,FALSE),VLOOKUP(Y341,#REF!,2,FALSE)))</f>
        <v>#REF!</v>
      </c>
      <c r="AB341" s="92" t="e">
        <f>+IF(A341="","",(IF(A341="RW",(IF(H341&gt;32,32*AA341,(IF(H341&lt;29,29*AA341,H341*AA341)))),(IF(H341&gt;30,30*AA341,(IF(H341&lt;24,24*AA341,H341*AA341)))))))</f>
        <v>#REF!</v>
      </c>
      <c r="AC341" s="92" t="e">
        <f>(IF(A341="","0",(IF(A341="RW",VLOOKUP(#REF!,#REF!,2,FALSE),VLOOKUP(Base!#REF!,#REF!,3,FALSE)))))*S341</f>
        <v>#REF!</v>
      </c>
    </row>
    <row r="342" spans="1:30" x14ac:dyDescent="0.25">
      <c r="A342" s="131" t="s">
        <v>830</v>
      </c>
      <c r="B342" s="131" t="s">
        <v>846</v>
      </c>
      <c r="C342" s="62" t="s">
        <v>249</v>
      </c>
      <c r="D342" s="12">
        <v>42250</v>
      </c>
      <c r="E342" s="45"/>
      <c r="F342" s="45"/>
      <c r="G342" s="62" t="s">
        <v>701</v>
      </c>
      <c r="H342" s="71">
        <v>32.25</v>
      </c>
      <c r="I342" s="62"/>
      <c r="J342" s="62"/>
      <c r="K342" s="45">
        <v>13</v>
      </c>
      <c r="L342" s="71" t="str">
        <f>+IF(N342="oui",H342,"")</f>
        <v/>
      </c>
      <c r="M342" s="117">
        <v>28.4</v>
      </c>
      <c r="N342" s="62" t="s">
        <v>105</v>
      </c>
      <c r="O342" s="62" t="s">
        <v>105</v>
      </c>
      <c r="P342" s="14" t="s">
        <v>174</v>
      </c>
      <c r="Q342" s="69">
        <f>IF(D342="","",(YEAR(D342)))</f>
        <v>2015</v>
      </c>
      <c r="R342" s="68" t="str">
        <f>IF(D342="","",(TEXT(D342,"mmmm")))</f>
        <v>septembre</v>
      </c>
      <c r="S342" s="94" t="e">
        <f>+IF(#REF!&gt;0.05,IF(#REF!=5,($AE$2-F342)/1000,IF(#REF!=6,($AF$2-F342)/1000,IF(#REF!="FMA",($AG$2-F342)/1000,H342))),H342)</f>
        <v>#REF!</v>
      </c>
      <c r="T342" s="68" t="str">
        <f t="shared" si="6"/>
        <v>septembre</v>
      </c>
      <c r="U342" s="91">
        <f>IF(H342="",0,1)</f>
        <v>1</v>
      </c>
      <c r="V342" s="92" t="e">
        <f>IF(#REF!&gt;0,1,0)</f>
        <v>#REF!</v>
      </c>
      <c r="W342" s="92" t="e">
        <f>IF(#REF!&gt;0.02,1,0)</f>
        <v>#REF!</v>
      </c>
      <c r="X342" s="92">
        <f>+IF(H342="","",(M342*H342))</f>
        <v>915.9</v>
      </c>
      <c r="Y342" s="92" t="e">
        <f>+IF(G342="La Mounine",(VLOOKUP(Base!J342,#REF!,5,FALSE)),(IF(G342="Brignoles",VLOOKUP(J342,#REF!,3,FALSE),(IF(G342="FOS",VLOOKUP(J342,#REF!,4,FALSE))))))</f>
        <v>#REF!</v>
      </c>
      <c r="Z342" s="92" t="e">
        <f>+(IF(H342="","",(Y342*H342)))</f>
        <v>#REF!</v>
      </c>
      <c r="AA342" s="94" t="e">
        <f>IF(Y342="","",IF(A342="RW",VLOOKUP(Y342,#REF!,3,FALSE),VLOOKUP(Y342,#REF!,2,FALSE)))</f>
        <v>#REF!</v>
      </c>
      <c r="AB342" s="92" t="e">
        <f>+IF(A342="","",(IF(A342="RW",(IF(H342&gt;32,32*AA342,(IF(H342&lt;29,29*AA342,H342*AA342)))),(IF(H342&gt;30,30*AA342,(IF(H342&lt;24,24*AA342,H342*AA342)))))))</f>
        <v>#REF!</v>
      </c>
      <c r="AC342" s="92" t="e">
        <f>(IF(A342="","0",(IF(A342="RW",VLOOKUP(#REF!,#REF!,2,FALSE),VLOOKUP(Base!#REF!,#REF!,3,FALSE)))))*S342</f>
        <v>#REF!</v>
      </c>
    </row>
    <row r="343" spans="1:30" x14ac:dyDescent="0.25">
      <c r="A343" s="131" t="s">
        <v>830</v>
      </c>
      <c r="B343" s="131" t="s">
        <v>846</v>
      </c>
      <c r="C343" s="62" t="s">
        <v>12</v>
      </c>
      <c r="D343" s="12">
        <v>42250</v>
      </c>
      <c r="E343" s="45"/>
      <c r="F343" s="45"/>
      <c r="G343" s="62" t="s">
        <v>701</v>
      </c>
      <c r="H343" s="71">
        <v>34</v>
      </c>
      <c r="I343" s="62"/>
      <c r="J343" s="62"/>
      <c r="K343" s="45">
        <v>83</v>
      </c>
      <c r="L343" s="71">
        <f>+IF(N343="oui",H343,"")</f>
        <v>34</v>
      </c>
      <c r="M343" s="117">
        <v>43.3</v>
      </c>
      <c r="N343" s="62" t="s">
        <v>106</v>
      </c>
      <c r="O343" s="62" t="s">
        <v>105</v>
      </c>
      <c r="P343" s="14" t="s">
        <v>167</v>
      </c>
      <c r="Q343" s="69">
        <f>IF(D343="","",(YEAR(D343)))</f>
        <v>2015</v>
      </c>
      <c r="R343" s="68" t="str">
        <f>IF(D343="","",(TEXT(D343,"mmmm")))</f>
        <v>septembre</v>
      </c>
      <c r="S343" s="94" t="e">
        <f>+IF(#REF!&gt;0.05,IF(#REF!=5,($AE$2-F343)/1000,IF(#REF!=6,($AF$2-F343)/1000,IF(#REF!="FMA",($AG$2-F343)/1000,H343))),H343)</f>
        <v>#REF!</v>
      </c>
      <c r="T343" s="68" t="str">
        <f t="shared" si="6"/>
        <v>septembre</v>
      </c>
      <c r="U343" s="91">
        <f>IF(H343="",0,1)</f>
        <v>1</v>
      </c>
      <c r="V343" s="92" t="e">
        <f>IF(#REF!&gt;0,1,0)</f>
        <v>#REF!</v>
      </c>
      <c r="W343" s="92" t="e">
        <f>IF(#REF!&gt;0.02,1,0)</f>
        <v>#REF!</v>
      </c>
      <c r="X343" s="92">
        <f>+IF(H343="","",(M343*H343))</f>
        <v>1472.1999999999998</v>
      </c>
      <c r="Y343" s="92" t="e">
        <f>+IF(G343="La Mounine",(VLOOKUP(Base!J343,#REF!,5,FALSE)),(IF(G343="Brignoles",VLOOKUP(J343,#REF!,3,FALSE),(IF(G343="FOS",VLOOKUP(J343,#REF!,4,FALSE))))))</f>
        <v>#REF!</v>
      </c>
      <c r="Z343" s="92" t="e">
        <f>+(IF(H343="","",(Y343*H343)))</f>
        <v>#REF!</v>
      </c>
      <c r="AA343" s="94" t="e">
        <f>IF(Y343="","",IF(A343="RW",VLOOKUP(Y343,#REF!,3,FALSE),VLOOKUP(Y343,#REF!,2,FALSE)))</f>
        <v>#REF!</v>
      </c>
      <c r="AB343" s="92" t="e">
        <f>+IF(A343="","",(IF(A343="RW",(IF(H343&gt;32,32*AA343,(IF(H343&lt;29,29*AA343,H343*AA343)))),(IF(H343&gt;30,30*AA343,(IF(H343&lt;24,24*AA343,H343*AA343)))))))</f>
        <v>#REF!</v>
      </c>
      <c r="AC343" s="92" t="e">
        <f>(IF(A343="","0",(IF(A343="RW",VLOOKUP(#REF!,#REF!,2,FALSE),VLOOKUP(Base!#REF!,#REF!,3,FALSE)))))*S343</f>
        <v>#REF!</v>
      </c>
    </row>
    <row r="344" spans="1:30" x14ac:dyDescent="0.25">
      <c r="A344" s="131" t="s">
        <v>830</v>
      </c>
      <c r="B344" s="131" t="s">
        <v>846</v>
      </c>
      <c r="C344" s="62" t="s">
        <v>12</v>
      </c>
      <c r="D344" s="12">
        <v>42250</v>
      </c>
      <c r="E344" s="45"/>
      <c r="F344" s="45"/>
      <c r="G344" s="62" t="s">
        <v>701</v>
      </c>
      <c r="H344" s="71">
        <v>32.25</v>
      </c>
      <c r="I344" s="62"/>
      <c r="J344" s="62"/>
      <c r="K344" s="45">
        <v>83</v>
      </c>
      <c r="L344" s="71">
        <f>+IF(N344="oui",H344,"")</f>
        <v>32.25</v>
      </c>
      <c r="M344" s="117">
        <v>43.3</v>
      </c>
      <c r="N344" s="62" t="s">
        <v>106</v>
      </c>
      <c r="O344" s="62" t="s">
        <v>106</v>
      </c>
      <c r="P344" s="14" t="s">
        <v>167</v>
      </c>
      <c r="Q344" s="69">
        <f>IF(D344="","",(YEAR(D344)))</f>
        <v>2015</v>
      </c>
      <c r="R344" s="68" t="str">
        <f>IF(D344="","",(TEXT(D344,"mmmm")))</f>
        <v>septembre</v>
      </c>
      <c r="S344" s="94" t="e">
        <f>+IF(#REF!&gt;0.05,IF(#REF!=5,($AE$2-F344)/1000,IF(#REF!=6,($AF$2-F344)/1000,IF(#REF!="FMA",($AG$2-F344)/1000,H344))),H344)</f>
        <v>#REF!</v>
      </c>
      <c r="T344" s="68" t="str">
        <f t="shared" si="6"/>
        <v>septembre</v>
      </c>
      <c r="U344" s="91">
        <f>IF(H344="",0,1)</f>
        <v>1</v>
      </c>
      <c r="V344" s="92" t="e">
        <f>IF(#REF!&gt;0,1,0)</f>
        <v>#REF!</v>
      </c>
      <c r="W344" s="92" t="e">
        <f>IF(#REF!&gt;0.02,1,0)</f>
        <v>#REF!</v>
      </c>
      <c r="X344" s="92">
        <f>+IF(H344="","",(M344*H344))</f>
        <v>1396.425</v>
      </c>
      <c r="Y344" s="92" t="e">
        <f>+IF(G344="La Mounine",(VLOOKUP(Base!J344,#REF!,5,FALSE)),(IF(G344="Brignoles",VLOOKUP(J344,#REF!,3,FALSE),(IF(G344="FOS",VLOOKUP(J344,#REF!,4,FALSE))))))</f>
        <v>#REF!</v>
      </c>
      <c r="Z344" s="92" t="e">
        <f>+(IF(H344="","",(Y344*H344)))</f>
        <v>#REF!</v>
      </c>
      <c r="AA344" s="94" t="e">
        <f>IF(Y344="","",IF(A344="RW",VLOOKUP(Y344,#REF!,3,FALSE),VLOOKUP(Y344,#REF!,2,FALSE)))</f>
        <v>#REF!</v>
      </c>
      <c r="AB344" s="92" t="e">
        <f>+IF(A344="","",(IF(A344="RW",(IF(H344&gt;32,32*AA344,(IF(H344&lt;29,29*AA344,H344*AA344)))),(IF(H344&gt;30,30*AA344,(IF(H344&lt;24,24*AA344,H344*AA344)))))))</f>
        <v>#REF!</v>
      </c>
      <c r="AC344" s="92" t="e">
        <f>(IF(A344="","0",(IF(A344="RW",VLOOKUP(#REF!,#REF!,2,FALSE),VLOOKUP(Base!#REF!,#REF!,3,FALSE)))))*S344</f>
        <v>#REF!</v>
      </c>
      <c r="AD344" t="s">
        <v>177</v>
      </c>
    </row>
    <row r="345" spans="1:30" x14ac:dyDescent="0.25">
      <c r="A345" s="131" t="s">
        <v>830</v>
      </c>
      <c r="B345" s="131" t="s">
        <v>846</v>
      </c>
      <c r="C345" s="62" t="s">
        <v>120</v>
      </c>
      <c r="D345" s="12">
        <v>42251</v>
      </c>
      <c r="E345" s="45"/>
      <c r="F345" s="45"/>
      <c r="G345" s="62" t="s">
        <v>701</v>
      </c>
      <c r="H345" s="71">
        <v>24</v>
      </c>
      <c r="I345" s="62"/>
      <c r="J345" s="62"/>
      <c r="K345" s="45">
        <v>34</v>
      </c>
      <c r="L345" s="71">
        <f>+IF(N345="oui",H345,"")</f>
        <v>24</v>
      </c>
      <c r="M345" s="117">
        <v>23.3</v>
      </c>
      <c r="N345" s="62" t="s">
        <v>106</v>
      </c>
      <c r="O345" s="62" t="s">
        <v>105</v>
      </c>
      <c r="P345" s="14" t="s">
        <v>171</v>
      </c>
      <c r="Q345" s="69">
        <f>IF(D345="","",(YEAR(D345)))</f>
        <v>2015</v>
      </c>
      <c r="R345" s="68" t="str">
        <f>IF(D345="","",(TEXT(D345,"mmmm")))</f>
        <v>septembre</v>
      </c>
      <c r="S345" s="94" t="e">
        <f>+IF(#REF!&gt;0.05,IF(#REF!=5,($AE$2-F345)/1000,IF(#REF!=6,($AF$2-F345)/1000,IF(#REF!="FMA",($AG$2-F345)/1000,H345))),H345)</f>
        <v>#REF!</v>
      </c>
      <c r="T345" s="68" t="str">
        <f t="shared" si="6"/>
        <v>septembre</v>
      </c>
      <c r="U345" s="91">
        <f>IF(H345="",0,1)</f>
        <v>1</v>
      </c>
      <c r="V345" s="92" t="e">
        <f>IF(#REF!&gt;0,1,0)</f>
        <v>#REF!</v>
      </c>
      <c r="W345" s="92" t="e">
        <f>IF(#REF!&gt;0.02,1,0)</f>
        <v>#REF!</v>
      </c>
      <c r="X345" s="92">
        <f>+IF(H345="","",(M345*H345))</f>
        <v>559.20000000000005</v>
      </c>
      <c r="Y345" s="92" t="e">
        <f>+IF(G345="La Mounine",(VLOOKUP(Base!J345,#REF!,5,FALSE)),(IF(G345="Brignoles",VLOOKUP(J345,#REF!,3,FALSE),(IF(G345="FOS",VLOOKUP(J345,#REF!,4,FALSE))))))</f>
        <v>#REF!</v>
      </c>
      <c r="Z345" s="92" t="e">
        <f>+(IF(H345="","",(Y345*H345)))</f>
        <v>#REF!</v>
      </c>
      <c r="AA345" s="94" t="e">
        <f>IF(Y345="","",IF(A345="RW",VLOOKUP(Y345,#REF!,3,FALSE),VLOOKUP(Y345,#REF!,2,FALSE)))</f>
        <v>#REF!</v>
      </c>
      <c r="AB345" s="92" t="e">
        <f>+IF(A345="","",(IF(A345="RW",(IF(H345&gt;32,32*AA345,(IF(H345&lt;29,29*AA345,H345*AA345)))),(IF(H345&gt;30,30*AA345,(IF(H345&lt;24,24*AA345,H345*AA345)))))))</f>
        <v>#REF!</v>
      </c>
      <c r="AC345" s="92" t="e">
        <f>(IF(A345="","0",(IF(A345="RW",VLOOKUP(#REF!,#REF!,2,FALSE),VLOOKUP(Base!#REF!,#REF!,3,FALSE)))))*S345</f>
        <v>#REF!</v>
      </c>
    </row>
    <row r="346" spans="1:30" x14ac:dyDescent="0.25">
      <c r="A346" s="131" t="s">
        <v>830</v>
      </c>
      <c r="B346" s="131" t="s">
        <v>846</v>
      </c>
      <c r="C346" s="62" t="s">
        <v>12</v>
      </c>
      <c r="D346" s="12">
        <v>42251</v>
      </c>
      <c r="E346" s="45"/>
      <c r="F346" s="45"/>
      <c r="G346" s="62" t="s">
        <v>701</v>
      </c>
      <c r="H346" s="71">
        <v>29.7</v>
      </c>
      <c r="I346" s="62"/>
      <c r="J346" s="62"/>
      <c r="K346" s="45">
        <v>83</v>
      </c>
      <c r="L346" s="71">
        <f>+IF(N346="oui",H346,"")</f>
        <v>29.7</v>
      </c>
      <c r="M346" s="117">
        <v>43.3</v>
      </c>
      <c r="N346" s="62" t="s">
        <v>106</v>
      </c>
      <c r="O346" s="62" t="s">
        <v>106</v>
      </c>
      <c r="P346" s="14" t="s">
        <v>167</v>
      </c>
      <c r="Q346" s="69">
        <f>IF(D346="","",(YEAR(D346)))</f>
        <v>2015</v>
      </c>
      <c r="R346" s="68" t="str">
        <f>IF(D346="","",(TEXT(D346,"mmmm")))</f>
        <v>septembre</v>
      </c>
      <c r="S346" s="94" t="e">
        <f>+IF(#REF!&gt;0.05,IF(#REF!=5,($AE$2-F346)/1000,IF(#REF!=6,($AF$2-F346)/1000,IF(#REF!="FMA",($AG$2-F346)/1000,H346))),H346)</f>
        <v>#REF!</v>
      </c>
      <c r="T346" s="68" t="str">
        <f t="shared" si="6"/>
        <v>septembre</v>
      </c>
      <c r="U346" s="91">
        <f>IF(H346="",0,1)</f>
        <v>1</v>
      </c>
      <c r="V346" s="92" t="e">
        <f>IF(#REF!&gt;0,1,0)</f>
        <v>#REF!</v>
      </c>
      <c r="W346" s="92" t="e">
        <f>IF(#REF!&gt;0.02,1,0)</f>
        <v>#REF!</v>
      </c>
      <c r="X346" s="92">
        <f>+IF(H346="","",(M346*H346))</f>
        <v>1286.01</v>
      </c>
      <c r="Y346" s="92" t="e">
        <f>+IF(G346="La Mounine",(VLOOKUP(Base!J346,#REF!,5,FALSE)),(IF(G346="Brignoles",VLOOKUP(J346,#REF!,3,FALSE),(IF(G346="FOS",VLOOKUP(J346,#REF!,4,FALSE))))))</f>
        <v>#REF!</v>
      </c>
      <c r="Z346" s="92" t="e">
        <f>+(IF(H346="","",(Y346*H346)))</f>
        <v>#REF!</v>
      </c>
      <c r="AA346" s="94" t="e">
        <f>IF(Y346="","",IF(A346="RW",VLOOKUP(Y346,#REF!,3,FALSE),VLOOKUP(Y346,#REF!,2,FALSE)))</f>
        <v>#REF!</v>
      </c>
      <c r="AB346" s="92" t="e">
        <f>+IF(A346="","",(IF(A346="RW",(IF(H346&gt;32,32*AA346,(IF(H346&lt;29,29*AA346,H346*AA346)))),(IF(H346&gt;30,30*AA346,(IF(H346&lt;24,24*AA346,H346*AA346)))))))</f>
        <v>#REF!</v>
      </c>
      <c r="AC346" s="92" t="e">
        <f>(IF(A346="","0",(IF(A346="RW",VLOOKUP(#REF!,#REF!,2,FALSE),VLOOKUP(Base!#REF!,#REF!,3,FALSE)))))*S346</f>
        <v>#REF!</v>
      </c>
    </row>
    <row r="347" spans="1:30" x14ac:dyDescent="0.25">
      <c r="A347" s="131" t="s">
        <v>830</v>
      </c>
      <c r="B347" s="131" t="s">
        <v>846</v>
      </c>
      <c r="C347" s="62" t="s">
        <v>120</v>
      </c>
      <c r="D347" s="12">
        <v>42254</v>
      </c>
      <c r="E347" s="45"/>
      <c r="F347" s="45"/>
      <c r="G347" s="62" t="s">
        <v>701</v>
      </c>
      <c r="H347" s="71">
        <v>21.6</v>
      </c>
      <c r="I347" s="62"/>
      <c r="J347" s="62"/>
      <c r="K347" s="45">
        <v>12</v>
      </c>
      <c r="L347" s="71" t="str">
        <f>+IF(N347="oui",H347,"")</f>
        <v/>
      </c>
      <c r="M347" s="117">
        <v>12.8</v>
      </c>
      <c r="N347" s="10" t="s">
        <v>105</v>
      </c>
      <c r="O347" s="62" t="s">
        <v>105</v>
      </c>
      <c r="P347" s="14" t="s">
        <v>174</v>
      </c>
      <c r="Q347" s="69">
        <f>IF(D347="","",(YEAR(D347)))</f>
        <v>2015</v>
      </c>
      <c r="R347" s="68" t="str">
        <f>IF(D347="","",(TEXT(D347,"mmmm")))</f>
        <v>septembre</v>
      </c>
      <c r="S347" s="94" t="e">
        <f>+IF(#REF!&gt;0.05,IF(#REF!=5,($AE$2-F347)/1000,IF(#REF!=6,($AF$2-F347)/1000,IF(#REF!="FMA",($AG$2-F347)/1000,H347))),H347)</f>
        <v>#REF!</v>
      </c>
      <c r="T347" s="68" t="str">
        <f t="shared" si="6"/>
        <v>septembre</v>
      </c>
      <c r="U347" s="91">
        <f>IF(H347="",0,1)</f>
        <v>1</v>
      </c>
      <c r="V347" s="92" t="e">
        <f>IF(#REF!&gt;0,1,0)</f>
        <v>#REF!</v>
      </c>
      <c r="W347" s="92" t="e">
        <f>IF(#REF!&gt;0.02,1,0)</f>
        <v>#REF!</v>
      </c>
      <c r="X347" s="92">
        <f>+IF(H347="","",(M347*H347))</f>
        <v>276.48</v>
      </c>
      <c r="Y347" s="92" t="e">
        <f>+IF(G347="La Mounine",(VLOOKUP(Base!J347,#REF!,5,FALSE)),(IF(G347="Brignoles",VLOOKUP(J347,#REF!,3,FALSE),(IF(G347="FOS",VLOOKUP(J347,#REF!,4,FALSE))))))</f>
        <v>#REF!</v>
      </c>
      <c r="Z347" s="92" t="e">
        <f>+(IF(H347="","",(Y347*H347)))</f>
        <v>#REF!</v>
      </c>
      <c r="AA347" s="94" t="e">
        <f>IF(Y347="","",IF(A347="RW",VLOOKUP(Y347,#REF!,3,FALSE),VLOOKUP(Y347,#REF!,2,FALSE)))</f>
        <v>#REF!</v>
      </c>
      <c r="AB347" s="92" t="e">
        <f>+IF(A347="","",(IF(A347="RW",(IF(H347&gt;32,32*AA347,(IF(H347&lt;29,29*AA347,H347*AA347)))),(IF(H347&gt;30,30*AA347,(IF(H347&lt;24,24*AA347,H347*AA347)))))))</f>
        <v>#REF!</v>
      </c>
      <c r="AC347" s="92" t="e">
        <f>(IF(A347="","0",(IF(A347="RW",VLOOKUP(#REF!,#REF!,2,FALSE),VLOOKUP(Base!#REF!,#REF!,3,FALSE)))))*S347</f>
        <v>#REF!</v>
      </c>
    </row>
    <row r="348" spans="1:30" x14ac:dyDescent="0.25">
      <c r="A348" s="131" t="s">
        <v>830</v>
      </c>
      <c r="B348" s="131" t="s">
        <v>846</v>
      </c>
      <c r="C348" s="62" t="s">
        <v>73</v>
      </c>
      <c r="D348" s="12">
        <v>42255</v>
      </c>
      <c r="E348" s="45"/>
      <c r="F348" s="45"/>
      <c r="G348" s="62" t="s">
        <v>701</v>
      </c>
      <c r="H348" s="71">
        <v>28.95</v>
      </c>
      <c r="I348" s="62"/>
      <c r="J348" s="7"/>
      <c r="K348" s="45">
        <v>13</v>
      </c>
      <c r="L348" s="71" t="str">
        <f>+IF(N348="oui",H348,"")</f>
        <v/>
      </c>
      <c r="M348" s="117">
        <v>44.8</v>
      </c>
      <c r="N348" s="62" t="s">
        <v>105</v>
      </c>
      <c r="O348" s="62" t="s">
        <v>106</v>
      </c>
      <c r="P348" s="14" t="s">
        <v>171</v>
      </c>
      <c r="Q348" s="69">
        <f>IF(D348="","",(YEAR(D348)))</f>
        <v>2015</v>
      </c>
      <c r="R348" s="68" t="str">
        <f>IF(D348="","",(TEXT(D348,"mmmm")))</f>
        <v>septembre</v>
      </c>
      <c r="S348" s="94" t="e">
        <f>+IF(#REF!&gt;0.05,IF(#REF!=5,($AE$2-F348)/1000,IF(#REF!=6,($AF$2-F348)/1000,IF(#REF!="FMA",($AG$2-F348)/1000,H348))),H348)</f>
        <v>#REF!</v>
      </c>
      <c r="T348" s="68" t="str">
        <f t="shared" si="6"/>
        <v>septembre</v>
      </c>
      <c r="U348" s="91">
        <f>IF(H348="",0,1)</f>
        <v>1</v>
      </c>
      <c r="V348" s="92" t="e">
        <f>IF(#REF!&gt;0,1,0)</f>
        <v>#REF!</v>
      </c>
      <c r="W348" s="92" t="e">
        <f>IF(#REF!&gt;0.02,1,0)</f>
        <v>#REF!</v>
      </c>
      <c r="X348" s="92">
        <f>+IF(H348="","",(M348*H348))</f>
        <v>1296.9599999999998</v>
      </c>
      <c r="Y348" s="92" t="e">
        <f>+IF(G348="La Mounine",(VLOOKUP(Base!J348,#REF!,5,FALSE)),(IF(G348="Brignoles",VLOOKUP(J348,#REF!,3,FALSE),(IF(G348="FOS",VLOOKUP(J348,#REF!,4,FALSE))))))</f>
        <v>#REF!</v>
      </c>
      <c r="Z348" s="92" t="e">
        <f>+(IF(H348="","",(Y348*H348)))</f>
        <v>#REF!</v>
      </c>
      <c r="AA348" s="94" t="e">
        <f>IF(Y348="","",IF(A348="RW",VLOOKUP(Y348,#REF!,3,FALSE),VLOOKUP(Y348,#REF!,2,FALSE)))</f>
        <v>#REF!</v>
      </c>
      <c r="AB348" s="92" t="e">
        <f>+IF(A348="","",(IF(A348="RW",(IF(H348&gt;32,32*AA348,(IF(H348&lt;29,29*AA348,H348*AA348)))),(IF(H348&gt;30,30*AA348,(IF(H348&lt;24,24*AA348,H348*AA348)))))))</f>
        <v>#REF!</v>
      </c>
      <c r="AC348" s="92" t="e">
        <f>(IF(A348="","0",(IF(A348="RW",VLOOKUP(#REF!,#REF!,2,FALSE),VLOOKUP(Base!#REF!,#REF!,3,FALSE)))))*S348</f>
        <v>#REF!</v>
      </c>
    </row>
    <row r="349" spans="1:30" x14ac:dyDescent="0.25">
      <c r="A349" s="131" t="s">
        <v>830</v>
      </c>
      <c r="B349" s="131" t="s">
        <v>846</v>
      </c>
      <c r="C349" s="62" t="s">
        <v>120</v>
      </c>
      <c r="D349" s="12">
        <v>42255</v>
      </c>
      <c r="E349" s="45"/>
      <c r="F349" s="45"/>
      <c r="G349" s="62" t="s">
        <v>701</v>
      </c>
      <c r="H349" s="71">
        <v>27.15</v>
      </c>
      <c r="I349" s="62"/>
      <c r="J349" s="7"/>
      <c r="K349" s="45">
        <v>34</v>
      </c>
      <c r="L349" s="71" t="str">
        <f>+IF(N349="oui",H349,"")</f>
        <v/>
      </c>
      <c r="M349" s="117">
        <v>28.8</v>
      </c>
      <c r="N349" s="62" t="s">
        <v>105</v>
      </c>
      <c r="O349" s="62" t="s">
        <v>105</v>
      </c>
      <c r="P349" s="14" t="s">
        <v>171</v>
      </c>
      <c r="Q349" s="69">
        <f>IF(D349="","",(YEAR(D349)))</f>
        <v>2015</v>
      </c>
      <c r="R349" s="68" t="str">
        <f>IF(D349="","",(TEXT(D349,"mmmm")))</f>
        <v>septembre</v>
      </c>
      <c r="S349" s="94" t="e">
        <f>+IF(#REF!&gt;0.05,IF(#REF!=5,($AE$2-F349)/1000,IF(#REF!=6,($AF$2-F349)/1000,IF(#REF!="FMA",($AG$2-F349)/1000,H349))),H349)</f>
        <v>#REF!</v>
      </c>
      <c r="T349" s="68" t="str">
        <f t="shared" si="6"/>
        <v>septembre</v>
      </c>
      <c r="U349" s="91">
        <f>IF(H349="",0,1)</f>
        <v>1</v>
      </c>
      <c r="V349" s="92" t="e">
        <f>IF(#REF!&gt;0,1,0)</f>
        <v>#REF!</v>
      </c>
      <c r="W349" s="92" t="e">
        <f>IF(#REF!&gt;0.02,1,0)</f>
        <v>#REF!</v>
      </c>
      <c r="X349" s="92">
        <f>+IF(H349="","",(M349*H349))</f>
        <v>781.92</v>
      </c>
      <c r="Y349" s="92" t="e">
        <f>+IF(G349="La Mounine",(VLOOKUP(Base!J349,#REF!,5,FALSE)),(IF(G349="Brignoles",VLOOKUP(J349,#REF!,3,FALSE),(IF(G349="FOS",VLOOKUP(J349,#REF!,4,FALSE))))))</f>
        <v>#REF!</v>
      </c>
      <c r="Z349" s="92" t="e">
        <f>+(IF(H349="","",(Y349*H349)))</f>
        <v>#REF!</v>
      </c>
      <c r="AA349" s="94" t="e">
        <f>IF(Y349="","",IF(A349="RW",VLOOKUP(Y349,#REF!,3,FALSE),VLOOKUP(Y349,#REF!,2,FALSE)))</f>
        <v>#REF!</v>
      </c>
      <c r="AB349" s="92" t="e">
        <f>+IF(A349="","",(IF(A349="RW",(IF(H349&gt;32,32*AA349,(IF(H349&lt;29,29*AA349,H349*AA349)))),(IF(H349&gt;30,30*AA349,(IF(H349&lt;24,24*AA349,H349*AA349)))))))</f>
        <v>#REF!</v>
      </c>
      <c r="AC349" s="92" t="e">
        <f>(IF(A349="","0",(IF(A349="RW",VLOOKUP(#REF!,#REF!,2,FALSE),VLOOKUP(Base!#REF!,#REF!,3,FALSE)))))*S349</f>
        <v>#REF!</v>
      </c>
    </row>
    <row r="350" spans="1:30" x14ac:dyDescent="0.25">
      <c r="A350" s="131" t="s">
        <v>830</v>
      </c>
      <c r="B350" s="131" t="s">
        <v>846</v>
      </c>
      <c r="C350" s="62" t="s">
        <v>12</v>
      </c>
      <c r="D350" s="12">
        <v>42255</v>
      </c>
      <c r="E350" s="45"/>
      <c r="F350" s="45"/>
      <c r="G350" s="62" t="s">
        <v>701</v>
      </c>
      <c r="H350" s="71">
        <v>32.75</v>
      </c>
      <c r="I350" s="62"/>
      <c r="J350" s="62"/>
      <c r="K350" s="45">
        <v>83</v>
      </c>
      <c r="L350" s="71">
        <f>+IF(N350="oui",H350,"")</f>
        <v>32.75</v>
      </c>
      <c r="M350" s="117">
        <v>43.3</v>
      </c>
      <c r="N350" s="62" t="s">
        <v>106</v>
      </c>
      <c r="O350" s="62" t="s">
        <v>105</v>
      </c>
      <c r="P350" s="14" t="s">
        <v>167</v>
      </c>
      <c r="Q350" s="69">
        <f>IF(D350="","",(YEAR(D350)))</f>
        <v>2015</v>
      </c>
      <c r="R350" s="68" t="str">
        <f>IF(D350="","",(TEXT(D350,"mmmm")))</f>
        <v>septembre</v>
      </c>
      <c r="S350" s="94" t="e">
        <f>+IF(#REF!&gt;0.05,IF(#REF!=5,($AE$2-F350)/1000,IF(#REF!=6,($AF$2-F350)/1000,IF(#REF!="FMA",($AG$2-F350)/1000,H350))),H350)</f>
        <v>#REF!</v>
      </c>
      <c r="T350" s="68" t="str">
        <f t="shared" si="6"/>
        <v>septembre</v>
      </c>
      <c r="U350" s="91">
        <f>IF(H350="",0,1)</f>
        <v>1</v>
      </c>
      <c r="V350" s="92" t="e">
        <f>IF(#REF!&gt;0,1,0)</f>
        <v>#REF!</v>
      </c>
      <c r="W350" s="92" t="e">
        <f>IF(#REF!&gt;0.02,1,0)</f>
        <v>#REF!</v>
      </c>
      <c r="X350" s="92">
        <f>+IF(H350="","",(M350*H350))</f>
        <v>1418.0749999999998</v>
      </c>
      <c r="Y350" s="92" t="e">
        <f>+IF(G350="La Mounine",(VLOOKUP(Base!J350,#REF!,5,FALSE)),(IF(G350="Brignoles",VLOOKUP(J350,#REF!,3,FALSE),(IF(G350="FOS",VLOOKUP(J350,#REF!,4,FALSE))))))</f>
        <v>#REF!</v>
      </c>
      <c r="Z350" s="92" t="e">
        <f>+(IF(H350="","",(Y350*H350)))</f>
        <v>#REF!</v>
      </c>
      <c r="AA350" s="94" t="e">
        <f>IF(Y350="","",IF(A350="RW",VLOOKUP(Y350,#REF!,3,FALSE),VLOOKUP(Y350,#REF!,2,FALSE)))</f>
        <v>#REF!</v>
      </c>
      <c r="AB350" s="92" t="e">
        <f>+IF(A350="","",(IF(A350="RW",(IF(H350&gt;32,32*AA350,(IF(H350&lt;29,29*AA350,H350*AA350)))),(IF(H350&gt;30,30*AA350,(IF(H350&lt;24,24*AA350,H350*AA350)))))))</f>
        <v>#REF!</v>
      </c>
      <c r="AC350" s="92" t="e">
        <f>(IF(A350="","0",(IF(A350="RW",VLOOKUP(#REF!,#REF!,2,FALSE),VLOOKUP(Base!#REF!,#REF!,3,FALSE)))))*S350</f>
        <v>#REF!</v>
      </c>
    </row>
    <row r="351" spans="1:30" x14ac:dyDescent="0.25">
      <c r="A351" s="131" t="s">
        <v>830</v>
      </c>
      <c r="B351" s="131" t="s">
        <v>846</v>
      </c>
      <c r="C351" s="62" t="s">
        <v>12</v>
      </c>
      <c r="D351" s="12">
        <v>42255</v>
      </c>
      <c r="E351" s="45"/>
      <c r="F351" s="45"/>
      <c r="G351" s="62" t="s">
        <v>701</v>
      </c>
      <c r="H351" s="71">
        <v>32.65</v>
      </c>
      <c r="I351" s="62"/>
      <c r="J351" s="62"/>
      <c r="K351" s="45">
        <v>83</v>
      </c>
      <c r="L351" s="71">
        <f>+IF(N351="oui",H351,"")</f>
        <v>32.65</v>
      </c>
      <c r="M351" s="117">
        <v>43.3</v>
      </c>
      <c r="N351" s="62" t="s">
        <v>106</v>
      </c>
      <c r="O351" s="62" t="s">
        <v>106</v>
      </c>
      <c r="P351" s="14" t="s">
        <v>167</v>
      </c>
      <c r="Q351" s="69">
        <f>IF(D351="","",(YEAR(D351)))</f>
        <v>2015</v>
      </c>
      <c r="R351" s="68" t="str">
        <f>IF(D351="","",(TEXT(D351,"mmmm")))</f>
        <v>septembre</v>
      </c>
      <c r="S351" s="94" t="e">
        <f>+IF(#REF!&gt;0.05,IF(#REF!=5,($AE$2-F351)/1000,IF(#REF!=6,($AF$2-F351)/1000,IF(#REF!="FMA",($AG$2-F351)/1000,H351))),H351)</f>
        <v>#REF!</v>
      </c>
      <c r="T351" s="68" t="str">
        <f t="shared" si="6"/>
        <v>septembre</v>
      </c>
      <c r="U351" s="91">
        <f>IF(H351="",0,1)</f>
        <v>1</v>
      </c>
      <c r="V351" s="92" t="e">
        <f>IF(#REF!&gt;0,1,0)</f>
        <v>#REF!</v>
      </c>
      <c r="W351" s="92" t="e">
        <f>IF(#REF!&gt;0.02,1,0)</f>
        <v>#REF!</v>
      </c>
      <c r="X351" s="92">
        <f>+IF(H351="","",(M351*H351))</f>
        <v>1413.7449999999999</v>
      </c>
      <c r="Y351" s="92" t="e">
        <f>+IF(G351="La Mounine",(VLOOKUP(Base!J351,#REF!,5,FALSE)),(IF(G351="Brignoles",VLOOKUP(J351,#REF!,3,FALSE),(IF(G351="FOS",VLOOKUP(J351,#REF!,4,FALSE))))))</f>
        <v>#REF!</v>
      </c>
      <c r="Z351" s="92" t="e">
        <f>+(IF(H351="","",(Y351*H351)))</f>
        <v>#REF!</v>
      </c>
      <c r="AA351" s="94" t="e">
        <f>IF(Y351="","",IF(A351="RW",VLOOKUP(Y351,#REF!,3,FALSE),VLOOKUP(Y351,#REF!,2,FALSE)))</f>
        <v>#REF!</v>
      </c>
      <c r="AB351" s="92" t="e">
        <f>+IF(A351="","",(IF(A351="RW",(IF(H351&gt;32,32*AA351,(IF(H351&lt;29,29*AA351,H351*AA351)))),(IF(H351&gt;30,30*AA351,(IF(H351&lt;24,24*AA351,H351*AA351)))))))</f>
        <v>#REF!</v>
      </c>
      <c r="AC351" s="92" t="e">
        <f>(IF(A351="","0",(IF(A351="RW",VLOOKUP(#REF!,#REF!,2,FALSE),VLOOKUP(Base!#REF!,#REF!,3,FALSE)))))*S351</f>
        <v>#REF!</v>
      </c>
    </row>
    <row r="352" spans="1:30" x14ac:dyDescent="0.25">
      <c r="A352" s="131" t="s">
        <v>830</v>
      </c>
      <c r="B352" s="131" t="s">
        <v>846</v>
      </c>
      <c r="C352" s="3" t="s">
        <v>198</v>
      </c>
      <c r="D352" s="12">
        <v>42256</v>
      </c>
      <c r="E352" s="45"/>
      <c r="F352" s="45"/>
      <c r="G352" s="62" t="s">
        <v>701</v>
      </c>
      <c r="H352" s="71">
        <v>29.35</v>
      </c>
      <c r="I352" s="62"/>
      <c r="J352" s="62"/>
      <c r="K352" s="45">
        <v>4</v>
      </c>
      <c r="L352" s="71" t="str">
        <f>+IF(N352="oui",H352,"")</f>
        <v/>
      </c>
      <c r="M352" s="117">
        <v>40.299999999999997</v>
      </c>
      <c r="N352" s="62" t="s">
        <v>105</v>
      </c>
      <c r="O352" s="62" t="s">
        <v>105</v>
      </c>
      <c r="P352" s="14" t="s">
        <v>173</v>
      </c>
      <c r="Q352" s="69">
        <f>IF(D352="","",(YEAR(D352)))</f>
        <v>2015</v>
      </c>
      <c r="R352" s="68" t="str">
        <f>IF(D352="","",(TEXT(D352,"mmmm")))</f>
        <v>septembre</v>
      </c>
      <c r="S352" s="94" t="e">
        <f>+IF(#REF!&gt;0.05,IF(#REF!=5,($AE$2-F352)/1000,IF(#REF!=6,($AF$2-F352)/1000,IF(#REF!="FMA",($AG$2-F352)/1000,H352))),H352)</f>
        <v>#REF!</v>
      </c>
      <c r="T352" s="68" t="str">
        <f t="shared" si="6"/>
        <v>septembre</v>
      </c>
      <c r="U352" s="91">
        <f>IF(H352="",0,1)</f>
        <v>1</v>
      </c>
      <c r="V352" s="92" t="e">
        <f>IF(#REF!&gt;0,1,0)</f>
        <v>#REF!</v>
      </c>
      <c r="W352" s="92" t="e">
        <f>IF(#REF!&gt;0.02,1,0)</f>
        <v>#REF!</v>
      </c>
      <c r="X352" s="92">
        <f>+IF(H352="","",(M352*H352))</f>
        <v>1182.8050000000001</v>
      </c>
      <c r="Y352" s="92" t="e">
        <f>+IF(G352="La Mounine",(VLOOKUP(Base!J352,#REF!,5,FALSE)),(IF(G352="Brignoles",VLOOKUP(J352,#REF!,3,FALSE),(IF(G352="FOS",VLOOKUP(J352,#REF!,4,FALSE))))))</f>
        <v>#REF!</v>
      </c>
      <c r="Z352" s="92" t="e">
        <f>+(IF(H352="","",(Y352*H352)))</f>
        <v>#REF!</v>
      </c>
      <c r="AA352" s="94" t="e">
        <f>IF(Y352="","",IF(A352="RW",VLOOKUP(Y352,#REF!,3,FALSE),VLOOKUP(Y352,#REF!,2,FALSE)))</f>
        <v>#REF!</v>
      </c>
      <c r="AB352" s="92" t="e">
        <f>+IF(A352="","",(IF(A352="RW",(IF(H352&gt;32,32*AA352,(IF(H352&lt;29,29*AA352,H352*AA352)))),(IF(H352&gt;30,30*AA352,(IF(H352&lt;24,24*AA352,H352*AA352)))))))</f>
        <v>#REF!</v>
      </c>
      <c r="AC352" s="92" t="e">
        <f>(IF(A352="","0",(IF(A352="RW",VLOOKUP(#REF!,#REF!,2,FALSE),VLOOKUP(Base!#REF!,#REF!,3,FALSE)))))*S352</f>
        <v>#REF!</v>
      </c>
    </row>
    <row r="353" spans="1:33" x14ac:dyDescent="0.25">
      <c r="A353" s="131" t="s">
        <v>830</v>
      </c>
      <c r="B353" s="131" t="s">
        <v>846</v>
      </c>
      <c r="C353" s="62" t="s">
        <v>46</v>
      </c>
      <c r="D353" s="12">
        <v>42256</v>
      </c>
      <c r="E353" s="45"/>
      <c r="F353" s="45"/>
      <c r="G353" s="62" t="s">
        <v>701</v>
      </c>
      <c r="H353" s="71">
        <v>19.649999999999999</v>
      </c>
      <c r="I353" s="62"/>
      <c r="J353" s="62"/>
      <c r="K353" s="45">
        <v>5</v>
      </c>
      <c r="L353" s="71" t="str">
        <f>+IF(N353="oui",H353,"")</f>
        <v/>
      </c>
      <c r="M353" s="117">
        <v>27.1</v>
      </c>
      <c r="N353" s="62" t="s">
        <v>105</v>
      </c>
      <c r="O353" s="62" t="s">
        <v>105</v>
      </c>
      <c r="P353" s="14" t="s">
        <v>167</v>
      </c>
      <c r="Q353" s="69">
        <f>IF(D353="","",(YEAR(D353)))</f>
        <v>2015</v>
      </c>
      <c r="R353" s="68" t="str">
        <f>IF(D353="","",(TEXT(D353,"mmmm")))</f>
        <v>septembre</v>
      </c>
      <c r="S353" s="94" t="e">
        <f>+IF(#REF!&gt;0.05,IF(#REF!=5,($AE$2-F353)/1000,IF(#REF!=6,($AF$2-F353)/1000,IF(#REF!="FMA",($AG$2-F353)/1000,H353))),H353)</f>
        <v>#REF!</v>
      </c>
      <c r="T353" s="68" t="str">
        <f t="shared" si="6"/>
        <v>septembre</v>
      </c>
      <c r="U353" s="91">
        <f>IF(H353="",0,1)</f>
        <v>1</v>
      </c>
      <c r="V353" s="92" t="e">
        <f>IF(#REF!&gt;0,1,0)</f>
        <v>#REF!</v>
      </c>
      <c r="W353" s="92" t="e">
        <f>IF(#REF!&gt;0.02,1,0)</f>
        <v>#REF!</v>
      </c>
      <c r="X353" s="92">
        <f>+IF(H353="","",(M353*H353))</f>
        <v>532.51499999999999</v>
      </c>
      <c r="Y353" s="92" t="e">
        <f>+IF(G353="La Mounine",(VLOOKUP(Base!J353,#REF!,5,FALSE)),(IF(G353="Brignoles",VLOOKUP(J353,#REF!,3,FALSE),(IF(G353="FOS",VLOOKUP(J353,#REF!,4,FALSE))))))</f>
        <v>#REF!</v>
      </c>
      <c r="Z353" s="92" t="e">
        <f>+(IF(H353="","",(Y353*H353)))</f>
        <v>#REF!</v>
      </c>
      <c r="AA353" s="94" t="e">
        <f>IF(Y353="","",IF(A353="RW",VLOOKUP(Y353,#REF!,3,FALSE),VLOOKUP(Y353,#REF!,2,FALSE)))</f>
        <v>#REF!</v>
      </c>
      <c r="AB353" s="92" t="e">
        <f>+IF(A353="","",(IF(A353="RW",(IF(H353&gt;32,32*AA353,(IF(H353&lt;29,29*AA353,H353*AA353)))),(IF(H353&gt;30,30*AA353,(IF(H353&lt;24,24*AA353,H353*AA353)))))))</f>
        <v>#REF!</v>
      </c>
      <c r="AC353" s="92" t="e">
        <f>(IF(A353="","0",(IF(A353="RW",VLOOKUP(#REF!,#REF!,2,FALSE),VLOOKUP(Base!#REF!,#REF!,3,FALSE)))))*S353</f>
        <v>#REF!</v>
      </c>
    </row>
    <row r="354" spans="1:33" x14ac:dyDescent="0.25">
      <c r="A354" s="131" t="s">
        <v>830</v>
      </c>
      <c r="B354" s="131" t="s">
        <v>846</v>
      </c>
      <c r="C354" s="62" t="s">
        <v>73</v>
      </c>
      <c r="D354" s="12">
        <v>42256</v>
      </c>
      <c r="E354" s="45"/>
      <c r="F354" s="45"/>
      <c r="G354" s="62" t="s">
        <v>701</v>
      </c>
      <c r="H354" s="71">
        <v>27.95</v>
      </c>
      <c r="I354" s="62"/>
      <c r="J354" s="7"/>
      <c r="K354" s="45">
        <v>13</v>
      </c>
      <c r="L354" s="71" t="str">
        <f>+IF(N354="oui",H354,"")</f>
        <v/>
      </c>
      <c r="M354" s="117">
        <v>44.8</v>
      </c>
      <c r="N354" s="62" t="s">
        <v>105</v>
      </c>
      <c r="O354" s="62" t="s">
        <v>106</v>
      </c>
      <c r="P354" s="14" t="s">
        <v>169</v>
      </c>
      <c r="Q354" s="69">
        <f>IF(D354="","",(YEAR(D354)))</f>
        <v>2015</v>
      </c>
      <c r="R354" s="68" t="str">
        <f>IF(D354="","",(TEXT(D354,"mmmm")))</f>
        <v>septembre</v>
      </c>
      <c r="S354" s="94" t="e">
        <f>+IF(#REF!&gt;0.05,IF(#REF!=5,($AE$2-F354)/1000,IF(#REF!=6,($AF$2-F354)/1000,IF(#REF!="FMA",($AG$2-F354)/1000,H354))),H354)</f>
        <v>#REF!</v>
      </c>
      <c r="T354" s="68" t="str">
        <f t="shared" si="6"/>
        <v>septembre</v>
      </c>
      <c r="U354" s="91">
        <f>IF(H354="",0,1)</f>
        <v>1</v>
      </c>
      <c r="V354" s="92" t="e">
        <f>IF(#REF!&gt;0,1,0)</f>
        <v>#REF!</v>
      </c>
      <c r="W354" s="92" t="e">
        <f>IF(#REF!&gt;0.02,1,0)</f>
        <v>#REF!</v>
      </c>
      <c r="X354" s="92">
        <f>+IF(H354="","",(M354*H354))</f>
        <v>1252.1599999999999</v>
      </c>
      <c r="Y354" s="92" t="e">
        <f>+IF(G354="La Mounine",(VLOOKUP(Base!J354,#REF!,5,FALSE)),(IF(G354="Brignoles",VLOOKUP(J354,#REF!,3,FALSE),(IF(G354="FOS",VLOOKUP(J354,#REF!,4,FALSE))))))</f>
        <v>#REF!</v>
      </c>
      <c r="Z354" s="92" t="e">
        <f>+(IF(H354="","",(Y354*H354)))</f>
        <v>#REF!</v>
      </c>
      <c r="AA354" s="94" t="e">
        <f>IF(Y354="","",IF(A354="RW",VLOOKUP(Y354,#REF!,3,FALSE),VLOOKUP(Y354,#REF!,2,FALSE)))</f>
        <v>#REF!</v>
      </c>
      <c r="AB354" s="92" t="e">
        <f>+IF(A354="","",(IF(A354="RW",(IF(H354&gt;32,32*AA354,(IF(H354&lt;29,29*AA354,H354*AA354)))),(IF(H354&gt;30,30*AA354,(IF(H354&lt;24,24*AA354,H354*AA354)))))))</f>
        <v>#REF!</v>
      </c>
      <c r="AC354" s="92" t="e">
        <f>(IF(A354="","0",(IF(A354="RW",VLOOKUP(#REF!,#REF!,2,FALSE),VLOOKUP(Base!#REF!,#REF!,3,FALSE)))))*S354</f>
        <v>#REF!</v>
      </c>
    </row>
    <row r="355" spans="1:33" x14ac:dyDescent="0.25">
      <c r="A355" s="131" t="s">
        <v>830</v>
      </c>
      <c r="B355" s="131" t="s">
        <v>846</v>
      </c>
      <c r="C355" s="62" t="s">
        <v>120</v>
      </c>
      <c r="D355" s="12">
        <v>42256</v>
      </c>
      <c r="E355" s="45"/>
      <c r="F355" s="45"/>
      <c r="G355" s="62" t="s">
        <v>701</v>
      </c>
      <c r="H355" s="71">
        <v>26.85</v>
      </c>
      <c r="I355" s="62"/>
      <c r="J355" s="62"/>
      <c r="K355" s="45">
        <v>34</v>
      </c>
      <c r="L355" s="71">
        <f>+IF(N355="oui",H355,"")</f>
        <v>26.85</v>
      </c>
      <c r="M355" s="117">
        <v>23.3</v>
      </c>
      <c r="N355" s="62" t="s">
        <v>106</v>
      </c>
      <c r="O355" s="62" t="s">
        <v>105</v>
      </c>
      <c r="P355" s="14" t="s">
        <v>175</v>
      </c>
      <c r="Q355" s="69">
        <f>IF(D355="","",(YEAR(D355)))</f>
        <v>2015</v>
      </c>
      <c r="R355" s="68" t="str">
        <f>IF(D355="","",(TEXT(D355,"mmmm")))</f>
        <v>septembre</v>
      </c>
      <c r="S355" s="94" t="e">
        <f>+IF(#REF!&gt;0.05,IF(#REF!=5,($AE$2-F355)/1000,IF(#REF!=6,($AF$2-F355)/1000,IF(#REF!="FMA",($AG$2-F355)/1000,H355))),H355)</f>
        <v>#REF!</v>
      </c>
      <c r="T355" s="68" t="str">
        <f t="shared" si="6"/>
        <v>septembre</v>
      </c>
      <c r="U355" s="91">
        <f>IF(H355="",0,1)</f>
        <v>1</v>
      </c>
      <c r="V355" s="92" t="e">
        <f>IF(#REF!&gt;0,1,0)</f>
        <v>#REF!</v>
      </c>
      <c r="W355" s="92" t="e">
        <f>IF(#REF!&gt;0.02,1,0)</f>
        <v>#REF!</v>
      </c>
      <c r="X355" s="92">
        <f>+IF(H355="","",(M355*H355))</f>
        <v>625.60500000000002</v>
      </c>
      <c r="Y355" s="92" t="e">
        <f>+IF(G355="La Mounine",(VLOOKUP(Base!J355,#REF!,5,FALSE)),(IF(G355="Brignoles",VLOOKUP(J355,#REF!,3,FALSE),(IF(G355="FOS",VLOOKUP(J355,#REF!,4,FALSE))))))</f>
        <v>#REF!</v>
      </c>
      <c r="Z355" s="92" t="e">
        <f>+(IF(H355="","",(Y355*H355)))</f>
        <v>#REF!</v>
      </c>
      <c r="AA355" s="94" t="e">
        <f>IF(Y355="","",IF(A355="RW",VLOOKUP(Y355,#REF!,3,FALSE),VLOOKUP(Y355,#REF!,2,FALSE)))</f>
        <v>#REF!</v>
      </c>
      <c r="AB355" s="92" t="e">
        <f>+IF(A355="","",(IF(A355="RW",(IF(H355&gt;32,32*AA355,(IF(H355&lt;29,29*AA355,H355*AA355)))),(IF(H355&gt;30,30*AA355,(IF(H355&lt;24,24*AA355,H355*AA355)))))))</f>
        <v>#REF!</v>
      </c>
      <c r="AC355" s="92" t="e">
        <f>(IF(A355="","0",(IF(A355="RW",VLOOKUP(#REF!,#REF!,2,FALSE),VLOOKUP(Base!#REF!,#REF!,3,FALSE)))))*S355</f>
        <v>#REF!</v>
      </c>
    </row>
    <row r="356" spans="1:33" x14ac:dyDescent="0.25">
      <c r="A356" s="131" t="s">
        <v>830</v>
      </c>
      <c r="B356" s="131" t="s">
        <v>846</v>
      </c>
      <c r="C356" s="62" t="s">
        <v>120</v>
      </c>
      <c r="D356" s="12">
        <v>42256</v>
      </c>
      <c r="E356" s="45"/>
      <c r="F356" s="45"/>
      <c r="G356" s="62" t="s">
        <v>701</v>
      </c>
      <c r="H356" s="71">
        <v>20.8</v>
      </c>
      <c r="I356" s="62"/>
      <c r="J356" s="62"/>
      <c r="K356" s="45">
        <v>34</v>
      </c>
      <c r="L356" s="71">
        <f>+IF(N356="oui",H356,"")</f>
        <v>20.8</v>
      </c>
      <c r="M356" s="117">
        <v>23.3</v>
      </c>
      <c r="N356" s="62" t="s">
        <v>106</v>
      </c>
      <c r="O356" s="62" t="s">
        <v>105</v>
      </c>
      <c r="P356" s="14" t="s">
        <v>175</v>
      </c>
      <c r="Q356" s="69">
        <f>IF(D356="","",(YEAR(D356)))</f>
        <v>2015</v>
      </c>
      <c r="R356" s="68" t="str">
        <f>IF(D356="","",(TEXT(D356,"mmmm")))</f>
        <v>septembre</v>
      </c>
      <c r="S356" s="94" t="e">
        <f>+IF(#REF!&gt;0.05,IF(#REF!=5,($AE$2-F356)/1000,IF(#REF!=6,($AF$2-F356)/1000,IF(#REF!="FMA",($AG$2-F356)/1000,H356))),H356)</f>
        <v>#REF!</v>
      </c>
      <c r="T356" s="68" t="str">
        <f t="shared" si="6"/>
        <v>septembre</v>
      </c>
      <c r="U356" s="91">
        <f>IF(H356="",0,1)</f>
        <v>1</v>
      </c>
      <c r="V356" s="92" t="e">
        <f>IF(#REF!&gt;0,1,0)</f>
        <v>#REF!</v>
      </c>
      <c r="W356" s="92" t="e">
        <f>IF(#REF!&gt;0.02,1,0)</f>
        <v>#REF!</v>
      </c>
      <c r="X356" s="92">
        <f>+IF(H356="","",(M356*H356))</f>
        <v>484.64000000000004</v>
      </c>
      <c r="Y356" s="92" t="e">
        <f>+IF(G356="La Mounine",(VLOOKUP(Base!J356,#REF!,5,FALSE)),(IF(G356="Brignoles",VLOOKUP(J356,#REF!,3,FALSE),(IF(G356="FOS",VLOOKUP(J356,#REF!,4,FALSE))))))</f>
        <v>#REF!</v>
      </c>
      <c r="Z356" s="92" t="e">
        <f>+(IF(H356="","",(Y356*H356)))</f>
        <v>#REF!</v>
      </c>
      <c r="AA356" s="94" t="e">
        <f>IF(Y356="","",IF(A356="RW",VLOOKUP(Y356,#REF!,3,FALSE),VLOOKUP(Y356,#REF!,2,FALSE)))</f>
        <v>#REF!</v>
      </c>
      <c r="AB356" s="92" t="e">
        <f>+IF(A356="","",(IF(A356="RW",(IF(H356&gt;32,32*AA356,(IF(H356&lt;29,29*AA356,H356*AA356)))),(IF(H356&gt;30,30*AA356,(IF(H356&lt;24,24*AA356,H356*AA356)))))))</f>
        <v>#REF!</v>
      </c>
      <c r="AC356" s="92" t="e">
        <f>(IF(A356="","0",(IF(A356="RW",VLOOKUP(#REF!,#REF!,2,FALSE),VLOOKUP(Base!#REF!,#REF!,3,FALSE)))))*S356</f>
        <v>#REF!</v>
      </c>
    </row>
    <row r="357" spans="1:33" x14ac:dyDescent="0.25">
      <c r="A357" s="131" t="s">
        <v>830</v>
      </c>
      <c r="B357" s="131" t="s">
        <v>846</v>
      </c>
      <c r="C357" s="62" t="s">
        <v>480</v>
      </c>
      <c r="D357" s="12">
        <v>42256</v>
      </c>
      <c r="E357" s="45"/>
      <c r="F357" s="45"/>
      <c r="G357" s="62" t="s">
        <v>701</v>
      </c>
      <c r="H357" s="71">
        <v>24.45</v>
      </c>
      <c r="I357" s="62"/>
      <c r="J357" s="62"/>
      <c r="K357" s="45">
        <v>34</v>
      </c>
      <c r="L357" s="71" t="str">
        <f>+IF(N357="oui",H357,"")</f>
        <v/>
      </c>
      <c r="M357" s="117">
        <v>33.700000000000003</v>
      </c>
      <c r="N357" s="62" t="s">
        <v>105</v>
      </c>
      <c r="O357" s="62" t="s">
        <v>106</v>
      </c>
      <c r="P357" s="14" t="s">
        <v>169</v>
      </c>
      <c r="Q357" s="69">
        <f>IF(D357="","",(YEAR(D357)))</f>
        <v>2015</v>
      </c>
      <c r="R357" s="68" t="str">
        <f>IF(D357="","",(TEXT(D357,"mmmm")))</f>
        <v>septembre</v>
      </c>
      <c r="S357" s="94" t="e">
        <f>+IF(#REF!&gt;0.05,IF(#REF!=5,($AE$2-F357)/1000,IF(#REF!=6,($AF$2-F357)/1000,IF(#REF!="FMA",($AG$2-F357)/1000,H357))),H357)</f>
        <v>#REF!</v>
      </c>
      <c r="T357" s="68" t="str">
        <f t="shared" si="6"/>
        <v>septembre</v>
      </c>
      <c r="U357" s="91">
        <f>IF(H357="",0,1)</f>
        <v>1</v>
      </c>
      <c r="V357" s="92" t="e">
        <f>IF(#REF!&gt;0,1,0)</f>
        <v>#REF!</v>
      </c>
      <c r="W357" s="92" t="e">
        <f>IF(#REF!&gt;0.02,1,0)</f>
        <v>#REF!</v>
      </c>
      <c r="X357" s="92">
        <f>+IF(H357="","",(M357*H357))</f>
        <v>823.96500000000003</v>
      </c>
      <c r="Y357" s="92" t="e">
        <f>+IF(G357="La Mounine",(VLOOKUP(Base!J357,#REF!,5,FALSE)),(IF(G357="Brignoles",VLOOKUP(J357,#REF!,3,FALSE),(IF(G357="FOS",VLOOKUP(J357,#REF!,4,FALSE))))))</f>
        <v>#REF!</v>
      </c>
      <c r="Z357" s="92" t="e">
        <f>+(IF(H357="","",(Y357*H357)))</f>
        <v>#REF!</v>
      </c>
      <c r="AA357" s="94" t="e">
        <f>IF(Y357="","",IF(A357="RW",VLOOKUP(Y357,#REF!,3,FALSE),VLOOKUP(Y357,#REF!,2,FALSE)))</f>
        <v>#REF!</v>
      </c>
      <c r="AB357" s="92" t="e">
        <f>+IF(A357="","",(IF(A357="RW",(IF(H357&gt;32,32*AA357,(IF(H357&lt;29,29*AA357,H357*AA357)))),(IF(H357&gt;30,30*AA357,(IF(H357&lt;24,24*AA357,H357*AA357)))))))</f>
        <v>#REF!</v>
      </c>
      <c r="AC357" s="92" t="e">
        <f>(IF(A357="","0",(IF(A357="RW",VLOOKUP(#REF!,#REF!,2,FALSE),VLOOKUP(Base!#REF!,#REF!,3,FALSE)))))*S357</f>
        <v>#REF!</v>
      </c>
    </row>
    <row r="358" spans="1:33" x14ac:dyDescent="0.25">
      <c r="A358" s="131" t="s">
        <v>830</v>
      </c>
      <c r="B358" s="131" t="s">
        <v>846</v>
      </c>
      <c r="C358" s="62" t="s">
        <v>12</v>
      </c>
      <c r="D358" s="12">
        <v>42256</v>
      </c>
      <c r="E358" s="45"/>
      <c r="F358" s="45"/>
      <c r="G358" s="62" t="s">
        <v>701</v>
      </c>
      <c r="H358" s="71">
        <v>37.799999999999997</v>
      </c>
      <c r="I358" s="62"/>
      <c r="J358" s="62"/>
      <c r="K358" s="45">
        <v>83</v>
      </c>
      <c r="L358" s="71" t="str">
        <f>+IF(N358="oui",H358,"")</f>
        <v/>
      </c>
      <c r="M358" s="117">
        <v>40.1</v>
      </c>
      <c r="N358" s="62" t="s">
        <v>105</v>
      </c>
      <c r="O358" s="62" t="s">
        <v>105</v>
      </c>
      <c r="P358" s="14" t="s">
        <v>167</v>
      </c>
      <c r="Q358" s="69">
        <f>IF(D358="","",(YEAR(D358)))</f>
        <v>2015</v>
      </c>
      <c r="R358" s="68" t="str">
        <f>IF(D358="","",(TEXT(D358,"mmmm")))</f>
        <v>septembre</v>
      </c>
      <c r="S358" s="94" t="e">
        <f>+IF(#REF!&gt;0.05,IF(#REF!=5,($AE$2-F358)/1000,IF(#REF!=6,($AF$2-F358)/1000,IF(#REF!="FMA",($AG$2-F358)/1000,H358))),H358)</f>
        <v>#REF!</v>
      </c>
      <c r="T358" s="68" t="str">
        <f t="shared" si="6"/>
        <v>septembre</v>
      </c>
      <c r="U358" s="91">
        <f>IF(H358="",0,1)</f>
        <v>1</v>
      </c>
      <c r="V358" s="92" t="e">
        <f>IF(#REF!&gt;0,1,0)</f>
        <v>#REF!</v>
      </c>
      <c r="W358" s="92" t="e">
        <f>IF(#REF!&gt;0.02,1,0)</f>
        <v>#REF!</v>
      </c>
      <c r="X358" s="92">
        <f>+IF(H358="","",(M358*H358))</f>
        <v>1515.78</v>
      </c>
      <c r="Y358" s="92" t="e">
        <f>+IF(G358="La Mounine",(VLOOKUP(Base!J358,#REF!,5,FALSE)),(IF(G358="Brignoles",VLOOKUP(J358,#REF!,3,FALSE),(IF(G358="FOS",VLOOKUP(J358,#REF!,4,FALSE))))))</f>
        <v>#REF!</v>
      </c>
      <c r="Z358" s="92" t="e">
        <f>+(IF(H358="","",(Y358*H358)))</f>
        <v>#REF!</v>
      </c>
      <c r="AA358" s="94" t="e">
        <f>IF(Y358="","",IF(A358="RW",VLOOKUP(Y358,#REF!,3,FALSE),VLOOKUP(Y358,#REF!,2,FALSE)))</f>
        <v>#REF!</v>
      </c>
      <c r="AB358" s="92" t="e">
        <f>+IF(A358="","",(IF(A358="RW",(IF(H358&gt;32,32*AA358,(IF(H358&lt;29,29*AA358,H358*AA358)))),(IF(H358&gt;30,30*AA358,(IF(H358&lt;24,24*AA358,H358*AA358)))))))</f>
        <v>#REF!</v>
      </c>
      <c r="AC358" s="92" t="e">
        <f>(IF(A358="","0",(IF(A358="RW",VLOOKUP(#REF!,#REF!,2,FALSE),VLOOKUP(Base!#REF!,#REF!,3,FALSE)))))*S358</f>
        <v>#REF!</v>
      </c>
    </row>
    <row r="359" spans="1:33" x14ac:dyDescent="0.25">
      <c r="A359" s="131" t="s">
        <v>830</v>
      </c>
      <c r="B359" s="131" t="s">
        <v>846</v>
      </c>
      <c r="C359" s="3" t="s">
        <v>198</v>
      </c>
      <c r="D359" s="12">
        <v>42257</v>
      </c>
      <c r="E359" s="45"/>
      <c r="F359" s="45"/>
      <c r="G359" s="62" t="s">
        <v>701</v>
      </c>
      <c r="H359" s="71">
        <v>27.5</v>
      </c>
      <c r="I359" s="62"/>
      <c r="J359" s="62"/>
      <c r="K359" s="45">
        <v>4</v>
      </c>
      <c r="L359" s="71" t="str">
        <f>+IF(N359="oui",H359,"")</f>
        <v/>
      </c>
      <c r="M359" s="117">
        <v>40.299999999999997</v>
      </c>
      <c r="N359" s="62" t="s">
        <v>105</v>
      </c>
      <c r="O359" s="62" t="s">
        <v>105</v>
      </c>
      <c r="P359" s="14" t="s">
        <v>169</v>
      </c>
      <c r="Q359" s="69">
        <f>IF(D359="","",(YEAR(D359)))</f>
        <v>2015</v>
      </c>
      <c r="R359" s="68" t="str">
        <f>IF(D359="","",(TEXT(D359,"mmmm")))</f>
        <v>septembre</v>
      </c>
      <c r="S359" s="94" t="e">
        <f>+IF(#REF!&gt;0.05,IF(#REF!=5,($AE$2-F359)/1000,IF(#REF!=6,($AF$2-F359)/1000,IF(#REF!="FMA",($AG$2-F359)/1000,H359))),H359)</f>
        <v>#REF!</v>
      </c>
      <c r="T359" s="68" t="str">
        <f t="shared" si="6"/>
        <v>septembre</v>
      </c>
      <c r="U359" s="91">
        <f>IF(H359="",0,1)</f>
        <v>1</v>
      </c>
      <c r="V359" s="92" t="e">
        <f>IF(#REF!&gt;0,1,0)</f>
        <v>#REF!</v>
      </c>
      <c r="W359" s="92" t="e">
        <f>IF(#REF!&gt;0.02,1,0)</f>
        <v>#REF!</v>
      </c>
      <c r="X359" s="92">
        <f>+IF(H359="","",(M359*H359))</f>
        <v>1108.25</v>
      </c>
      <c r="Y359" s="92" t="e">
        <f>+IF(G359="La Mounine",(VLOOKUP(Base!J359,#REF!,5,FALSE)),(IF(G359="Brignoles",VLOOKUP(J359,#REF!,3,FALSE),(IF(G359="FOS",VLOOKUP(J359,#REF!,4,FALSE))))))</f>
        <v>#REF!</v>
      </c>
      <c r="Z359" s="92" t="e">
        <f>+(IF(H359="","",(Y359*H359)))</f>
        <v>#REF!</v>
      </c>
      <c r="AA359" s="94" t="e">
        <f>IF(Y359="","",IF(A359="RW",VLOOKUP(Y359,#REF!,3,FALSE),VLOOKUP(Y359,#REF!,2,FALSE)))</f>
        <v>#REF!</v>
      </c>
      <c r="AB359" s="92" t="e">
        <f>+IF(A359="","",(IF(A359="RW",(IF(H359&gt;32,32*AA359,(IF(H359&lt;29,29*AA359,H359*AA359)))),(IF(H359&gt;30,30*AA359,(IF(H359&lt;24,24*AA359,H359*AA359)))))))</f>
        <v>#REF!</v>
      </c>
      <c r="AC359" s="92" t="e">
        <f>(IF(A359="","0",(IF(A359="RW",VLOOKUP(#REF!,#REF!,2,FALSE),VLOOKUP(Base!#REF!,#REF!,3,FALSE)))))*S359</f>
        <v>#REF!</v>
      </c>
    </row>
    <row r="360" spans="1:33" x14ac:dyDescent="0.25">
      <c r="A360" s="131" t="s">
        <v>830</v>
      </c>
      <c r="B360" s="131" t="s">
        <v>846</v>
      </c>
      <c r="C360" s="62" t="s">
        <v>46</v>
      </c>
      <c r="D360" s="12">
        <v>42257</v>
      </c>
      <c r="E360" s="45"/>
      <c r="F360" s="45"/>
      <c r="G360" s="62" t="s">
        <v>701</v>
      </c>
      <c r="H360" s="71">
        <v>34.15</v>
      </c>
      <c r="I360" s="62"/>
      <c r="J360" s="62"/>
      <c r="K360" s="45">
        <v>4</v>
      </c>
      <c r="L360" s="71">
        <f>+IF(N360="oui",H360,"")</f>
        <v>34.15</v>
      </c>
      <c r="M360" s="117">
        <v>40.6</v>
      </c>
      <c r="N360" s="62" t="s">
        <v>106</v>
      </c>
      <c r="O360" s="62" t="s">
        <v>105</v>
      </c>
      <c r="P360" s="14" t="s">
        <v>167</v>
      </c>
      <c r="Q360" s="69">
        <f>IF(D360="","",(YEAR(D360)))</f>
        <v>2015</v>
      </c>
      <c r="R360" s="68" t="str">
        <f>IF(D360="","",(TEXT(D360,"mmmm")))</f>
        <v>septembre</v>
      </c>
      <c r="S360" s="94" t="e">
        <f>+IF(#REF!&gt;0.05,IF(#REF!=5,($AE$2-F360)/1000,IF(#REF!=6,($AF$2-F360)/1000,IF(#REF!="FMA",($AG$2-F360)/1000,H360))),H360)</f>
        <v>#REF!</v>
      </c>
      <c r="T360" s="68" t="str">
        <f t="shared" si="6"/>
        <v>septembre</v>
      </c>
      <c r="U360" s="91">
        <f>IF(H360="",0,1)</f>
        <v>1</v>
      </c>
      <c r="V360" s="92" t="e">
        <f>IF(#REF!&gt;0,1,0)</f>
        <v>#REF!</v>
      </c>
      <c r="W360" s="92" t="e">
        <f>IF(#REF!&gt;0.02,1,0)</f>
        <v>#REF!</v>
      </c>
      <c r="X360" s="92">
        <f>+IF(H360="","",(M360*H360))</f>
        <v>1386.49</v>
      </c>
      <c r="Y360" s="92" t="e">
        <f>+IF(G360="La Mounine",(VLOOKUP(Base!J360,#REF!,5,FALSE)),(IF(G360="Brignoles",VLOOKUP(J360,#REF!,3,FALSE),(IF(G360="FOS",VLOOKUP(J360,#REF!,4,FALSE))))))</f>
        <v>#REF!</v>
      </c>
      <c r="Z360" s="92" t="e">
        <f>+(IF(H360="","",(Y360*H360)))</f>
        <v>#REF!</v>
      </c>
      <c r="AA360" s="94" t="e">
        <f>IF(Y360="","",IF(A360="RW",VLOOKUP(Y360,#REF!,3,FALSE),VLOOKUP(Y360,#REF!,2,FALSE)))</f>
        <v>#REF!</v>
      </c>
      <c r="AB360" s="92" t="e">
        <f>+IF(A360="","",(IF(A360="RW",(IF(H360&gt;32,32*AA360,(IF(H360&lt;29,29*AA360,H360*AA360)))),(IF(H360&gt;30,30*AA360,(IF(H360&lt;24,24*AA360,H360*AA360)))))))</f>
        <v>#REF!</v>
      </c>
      <c r="AC360" s="92" t="e">
        <f>(IF(A360="","0",(IF(A360="RW",VLOOKUP(#REF!,#REF!,2,FALSE),VLOOKUP(Base!#REF!,#REF!,3,FALSE)))))*S360</f>
        <v>#REF!</v>
      </c>
      <c r="AE360" t="s">
        <v>177</v>
      </c>
    </row>
    <row r="361" spans="1:33" x14ac:dyDescent="0.25">
      <c r="A361" s="131" t="s">
        <v>830</v>
      </c>
      <c r="B361" s="131" t="s">
        <v>846</v>
      </c>
      <c r="C361" s="62" t="s">
        <v>46</v>
      </c>
      <c r="D361" s="12">
        <v>42257</v>
      </c>
      <c r="E361" s="45"/>
      <c r="F361" s="45"/>
      <c r="G361" s="62" t="s">
        <v>701</v>
      </c>
      <c r="H361" s="71">
        <v>34.9</v>
      </c>
      <c r="I361" s="62"/>
      <c r="J361" s="62"/>
      <c r="K361" s="45">
        <v>4</v>
      </c>
      <c r="L361" s="71">
        <f>+IF(N361="oui",H361,"")</f>
        <v>34.9</v>
      </c>
      <c r="M361" s="117">
        <v>40.6</v>
      </c>
      <c r="N361" s="62" t="s">
        <v>106</v>
      </c>
      <c r="O361" s="62" t="s">
        <v>105</v>
      </c>
      <c r="P361" s="14" t="s">
        <v>176</v>
      </c>
      <c r="Q361" s="69">
        <f>IF(D361="","",(YEAR(D361)))</f>
        <v>2015</v>
      </c>
      <c r="R361" s="68" t="str">
        <f>IF(D361="","",(TEXT(D361,"mmmm")))</f>
        <v>septembre</v>
      </c>
      <c r="S361" s="94" t="e">
        <f>+IF(#REF!&gt;0.05,IF(#REF!=5,($AE$2-F361)/1000,IF(#REF!=6,($AF$2-F361)/1000,IF(#REF!="FMA",($AG$2-F361)/1000,H361))),H361)</f>
        <v>#REF!</v>
      </c>
      <c r="T361" s="68" t="str">
        <f t="shared" si="6"/>
        <v>septembre</v>
      </c>
      <c r="U361" s="91">
        <f>IF(H361="",0,1)</f>
        <v>1</v>
      </c>
      <c r="V361" s="92" t="e">
        <f>IF(#REF!&gt;0,1,0)</f>
        <v>#REF!</v>
      </c>
      <c r="W361" s="92" t="e">
        <f>IF(#REF!&gt;0.02,1,0)</f>
        <v>#REF!</v>
      </c>
      <c r="X361" s="92">
        <f>+IF(H361="","",(M361*H361))</f>
        <v>1416.94</v>
      </c>
      <c r="Y361" s="92" t="e">
        <f>+IF(G361="La Mounine",(VLOOKUP(Base!J361,#REF!,5,FALSE)),(IF(G361="Brignoles",VLOOKUP(J361,#REF!,3,FALSE),(IF(G361="FOS",VLOOKUP(J361,#REF!,4,FALSE))))))</f>
        <v>#REF!</v>
      </c>
      <c r="Z361" s="92" t="e">
        <f>+(IF(H361="","",(Y361*H361)))</f>
        <v>#REF!</v>
      </c>
      <c r="AA361" s="94" t="e">
        <f>IF(Y361="","",IF(A361="RW",VLOOKUP(Y361,#REF!,3,FALSE),VLOOKUP(Y361,#REF!,2,FALSE)))</f>
        <v>#REF!</v>
      </c>
      <c r="AB361" s="92" t="e">
        <f>+IF(A361="","",(IF(A361="RW",(IF(H361&gt;32,32*AA361,(IF(H361&lt;29,29*AA361,H361*AA361)))),(IF(H361&gt;30,30*AA361,(IF(H361&lt;24,24*AA361,H361*AA361)))))))</f>
        <v>#REF!</v>
      </c>
      <c r="AC361" s="92" t="e">
        <f>(IF(A361="","0",(IF(A361="RW",VLOOKUP(#REF!,#REF!,2,FALSE),VLOOKUP(Base!#REF!,#REF!,3,FALSE)))))*S361</f>
        <v>#REF!</v>
      </c>
    </row>
    <row r="362" spans="1:33" x14ac:dyDescent="0.25">
      <c r="A362" s="131" t="s">
        <v>830</v>
      </c>
      <c r="B362" s="131" t="s">
        <v>846</v>
      </c>
      <c r="C362" s="62" t="s">
        <v>480</v>
      </c>
      <c r="D362" s="12">
        <v>42257</v>
      </c>
      <c r="E362" s="45"/>
      <c r="F362" s="45"/>
      <c r="G362" s="62" t="s">
        <v>701</v>
      </c>
      <c r="H362" s="71">
        <v>40.950000000000003</v>
      </c>
      <c r="I362" s="62"/>
      <c r="J362" s="62"/>
      <c r="K362" s="45">
        <v>12</v>
      </c>
      <c r="L362" s="71">
        <f>+IF(N362="oui",H362,"")</f>
        <v>40.950000000000003</v>
      </c>
      <c r="M362" s="117">
        <v>46.8</v>
      </c>
      <c r="N362" s="62" t="s">
        <v>106</v>
      </c>
      <c r="O362" s="62" t="s">
        <v>106</v>
      </c>
      <c r="P362" s="14" t="s">
        <v>173</v>
      </c>
      <c r="Q362" s="69">
        <f>IF(D362="","",(YEAR(D362)))</f>
        <v>2015</v>
      </c>
      <c r="R362" s="68" t="str">
        <f>IF(D362="","",(TEXT(D362,"mmmm")))</f>
        <v>septembre</v>
      </c>
      <c r="S362" s="94" t="e">
        <f>+IF(#REF!&gt;0.05,IF(#REF!=5,($AE$2-F362)/1000,IF(#REF!=6,($AF$2-F362)/1000,IF(#REF!="FMA",($AG$2-F362)/1000,H362))),H362)</f>
        <v>#REF!</v>
      </c>
      <c r="T362" s="68" t="str">
        <f t="shared" si="6"/>
        <v>septembre</v>
      </c>
      <c r="U362" s="91">
        <f>IF(H362="",0,1)</f>
        <v>1</v>
      </c>
      <c r="V362" s="92" t="e">
        <f>IF(#REF!&gt;0,1,0)</f>
        <v>#REF!</v>
      </c>
      <c r="W362" s="92" t="e">
        <f>IF(#REF!&gt;0.02,1,0)</f>
        <v>#REF!</v>
      </c>
      <c r="X362" s="92">
        <f>+IF(H362="","",(M362*H362))</f>
        <v>1916.46</v>
      </c>
      <c r="Y362" s="92" t="e">
        <f>+IF(G362="La Mounine",(VLOOKUP(Base!J362,#REF!,5,FALSE)),(IF(G362="Brignoles",VLOOKUP(J362,#REF!,3,FALSE),(IF(G362="FOS",VLOOKUP(J362,#REF!,4,FALSE))))))</f>
        <v>#REF!</v>
      </c>
      <c r="Z362" s="92" t="e">
        <f>+(IF(H362="","",(Y362*H362)))</f>
        <v>#REF!</v>
      </c>
      <c r="AA362" s="94" t="e">
        <f>IF(Y362="","",IF(A362="RW",VLOOKUP(Y362,#REF!,3,FALSE),VLOOKUP(Y362,#REF!,2,FALSE)))</f>
        <v>#REF!</v>
      </c>
      <c r="AB362" s="92" t="e">
        <f>+IF(A362="","",(IF(A362="RW",(IF(H362&gt;32,32*AA362,(IF(H362&lt;29,29*AA362,H362*AA362)))),(IF(H362&gt;30,30*AA362,(IF(H362&lt;24,24*AA362,H362*AA362)))))))</f>
        <v>#REF!</v>
      </c>
      <c r="AC362" s="92" t="e">
        <f>(IF(A362="","0",(IF(A362="RW",VLOOKUP(#REF!,#REF!,2,FALSE),VLOOKUP(Base!#REF!,#REF!,3,FALSE)))))*S362</f>
        <v>#REF!</v>
      </c>
      <c r="AD362" s="28"/>
      <c r="AE362" s="28"/>
      <c r="AF362" s="28"/>
      <c r="AG362" s="28"/>
    </row>
    <row r="363" spans="1:33" x14ac:dyDescent="0.25">
      <c r="A363" s="131" t="s">
        <v>830</v>
      </c>
      <c r="B363" s="131" t="s">
        <v>846</v>
      </c>
      <c r="C363" s="62" t="s">
        <v>12</v>
      </c>
      <c r="D363" s="12">
        <v>42257</v>
      </c>
      <c r="E363" s="45"/>
      <c r="F363" s="45"/>
      <c r="G363" s="62" t="s">
        <v>701</v>
      </c>
      <c r="H363" s="71">
        <v>23.75</v>
      </c>
      <c r="I363" s="62"/>
      <c r="J363" s="62"/>
      <c r="K363" s="45">
        <v>13</v>
      </c>
      <c r="L363" s="71">
        <f>+IF(N363="oui",H363,"")</f>
        <v>23.75</v>
      </c>
      <c r="M363" s="117">
        <v>37</v>
      </c>
      <c r="N363" s="62" t="s">
        <v>106</v>
      </c>
      <c r="O363" s="62" t="s">
        <v>105</v>
      </c>
      <c r="P363" s="14" t="s">
        <v>167</v>
      </c>
      <c r="Q363" s="69">
        <f>IF(D363="","",(YEAR(D363)))</f>
        <v>2015</v>
      </c>
      <c r="R363" s="68" t="str">
        <f>IF(D363="","",(TEXT(D363,"mmmm")))</f>
        <v>septembre</v>
      </c>
      <c r="S363" s="94" t="e">
        <f>+IF(#REF!&gt;0.05,IF(#REF!=5,($AE$2-F363)/1000,IF(#REF!=6,($AF$2-F363)/1000,IF(#REF!="FMA",($AG$2-F363)/1000,H363))),H363)</f>
        <v>#REF!</v>
      </c>
      <c r="T363" s="68" t="str">
        <f t="shared" si="6"/>
        <v>septembre</v>
      </c>
      <c r="U363" s="91">
        <f>IF(H363="",0,1)</f>
        <v>1</v>
      </c>
      <c r="V363" s="92" t="e">
        <f>IF(#REF!&gt;0,1,0)</f>
        <v>#REF!</v>
      </c>
      <c r="W363" s="92" t="e">
        <f>IF(#REF!&gt;0.02,1,0)</f>
        <v>#REF!</v>
      </c>
      <c r="X363" s="92">
        <f>+IF(H363="","",(M363*H363))</f>
        <v>878.75</v>
      </c>
      <c r="Y363" s="92" t="e">
        <f>+IF(G363="La Mounine",(VLOOKUP(Base!J363,#REF!,5,FALSE)),(IF(G363="Brignoles",VLOOKUP(J363,#REF!,3,FALSE),(IF(G363="FOS",VLOOKUP(J363,#REF!,4,FALSE))))))</f>
        <v>#REF!</v>
      </c>
      <c r="Z363" s="92" t="e">
        <f>+(IF(H363="","",(Y363*H363)))</f>
        <v>#REF!</v>
      </c>
      <c r="AA363" s="94" t="e">
        <f>IF(Y363="","",IF(A363="RW",VLOOKUP(Y363,#REF!,3,FALSE),VLOOKUP(Y363,#REF!,2,FALSE)))</f>
        <v>#REF!</v>
      </c>
      <c r="AB363" s="92" t="e">
        <f>+IF(A363="","",(IF(A363="RW",(IF(H363&gt;32,32*AA363,(IF(H363&lt;29,29*AA363,H363*AA363)))),(IF(H363&gt;30,30*AA363,(IF(H363&lt;24,24*AA363,H363*AA363)))))))</f>
        <v>#REF!</v>
      </c>
      <c r="AC363" s="92" t="e">
        <f>(IF(A363="","0",(IF(A363="RW",VLOOKUP(#REF!,#REF!,2,FALSE),VLOOKUP(Base!#REF!,#REF!,3,FALSE)))))*S363</f>
        <v>#REF!</v>
      </c>
    </row>
    <row r="364" spans="1:33" x14ac:dyDescent="0.25">
      <c r="A364" s="131" t="s">
        <v>830</v>
      </c>
      <c r="B364" s="131" t="s">
        <v>846</v>
      </c>
      <c r="C364" s="62" t="s">
        <v>73</v>
      </c>
      <c r="D364" s="12">
        <v>42257</v>
      </c>
      <c r="E364" s="45"/>
      <c r="F364" s="45"/>
      <c r="G364" s="62" t="s">
        <v>701</v>
      </c>
      <c r="H364" s="71">
        <v>27.5</v>
      </c>
      <c r="I364" s="62"/>
      <c r="J364" s="7"/>
      <c r="K364" s="45">
        <v>13</v>
      </c>
      <c r="L364" s="71" t="str">
        <f>+IF(N364="oui",H364,"")</f>
        <v/>
      </c>
      <c r="M364" s="117">
        <v>44.8</v>
      </c>
      <c r="N364" s="62" t="s">
        <v>105</v>
      </c>
      <c r="O364" s="62" t="s">
        <v>105</v>
      </c>
      <c r="P364" s="14" t="s">
        <v>168</v>
      </c>
      <c r="Q364" s="69">
        <f>IF(D364="","",(YEAR(D364)))</f>
        <v>2015</v>
      </c>
      <c r="R364" s="68" t="str">
        <f>IF(D364="","",(TEXT(D364,"mmmm")))</f>
        <v>septembre</v>
      </c>
      <c r="S364" s="94" t="e">
        <f>+IF(#REF!&gt;0.05,IF(#REF!=5,($AE$2-F364)/1000,IF(#REF!=6,($AF$2-F364)/1000,IF(#REF!="FMA",($AG$2-F364)/1000,H364))),H364)</f>
        <v>#REF!</v>
      </c>
      <c r="T364" s="68" t="str">
        <f t="shared" si="6"/>
        <v>septembre</v>
      </c>
      <c r="U364" s="91">
        <f>IF(H364="",0,1)</f>
        <v>1</v>
      </c>
      <c r="V364" s="92" t="e">
        <f>IF(#REF!&gt;0,1,0)</f>
        <v>#REF!</v>
      </c>
      <c r="W364" s="92" t="e">
        <f>IF(#REF!&gt;0.02,1,0)</f>
        <v>#REF!</v>
      </c>
      <c r="X364" s="92">
        <f>+IF(H364="","",(M364*H364))</f>
        <v>1232</v>
      </c>
      <c r="Y364" s="92" t="e">
        <f>+IF(G364="La Mounine",(VLOOKUP(Base!J364,#REF!,5,FALSE)),(IF(G364="Brignoles",VLOOKUP(J364,#REF!,3,FALSE),(IF(G364="FOS",VLOOKUP(J364,#REF!,4,FALSE))))))</f>
        <v>#REF!</v>
      </c>
      <c r="Z364" s="92" t="e">
        <f>+(IF(H364="","",(Y364*H364)))</f>
        <v>#REF!</v>
      </c>
      <c r="AA364" s="94" t="e">
        <f>IF(Y364="","",IF(A364="RW",VLOOKUP(Y364,#REF!,3,FALSE),VLOOKUP(Y364,#REF!,2,FALSE)))</f>
        <v>#REF!</v>
      </c>
      <c r="AB364" s="92" t="e">
        <f>+IF(A364="","",(IF(A364="RW",(IF(H364&gt;32,32*AA364,(IF(H364&lt;29,29*AA364,H364*AA364)))),(IF(H364&gt;30,30*AA364,(IF(H364&lt;24,24*AA364,H364*AA364)))))))</f>
        <v>#REF!</v>
      </c>
      <c r="AC364" s="92" t="e">
        <f>(IF(A364="","0",(IF(A364="RW",VLOOKUP(#REF!,#REF!,2,FALSE),VLOOKUP(Base!#REF!,#REF!,3,FALSE)))))*S364</f>
        <v>#REF!</v>
      </c>
      <c r="AD364" s="28"/>
      <c r="AE364" s="28"/>
      <c r="AF364" s="28"/>
      <c r="AG364" s="28"/>
    </row>
    <row r="365" spans="1:33" x14ac:dyDescent="0.25">
      <c r="A365" s="131" t="s">
        <v>830</v>
      </c>
      <c r="B365" s="131" t="s">
        <v>846</v>
      </c>
      <c r="C365" s="3" t="s">
        <v>198</v>
      </c>
      <c r="D365" s="12">
        <v>42258</v>
      </c>
      <c r="E365" s="45"/>
      <c r="F365" s="45"/>
      <c r="G365" s="62" t="s">
        <v>701</v>
      </c>
      <c r="H365" s="71">
        <v>29.95</v>
      </c>
      <c r="I365" s="62"/>
      <c r="J365" s="62"/>
      <c r="K365" s="45">
        <v>4</v>
      </c>
      <c r="L365" s="71" t="str">
        <f>+IF(N365="oui",H365,"")</f>
        <v/>
      </c>
      <c r="M365" s="117">
        <v>40.299999999999997</v>
      </c>
      <c r="N365" s="62" t="s">
        <v>105</v>
      </c>
      <c r="O365" s="62" t="s">
        <v>105</v>
      </c>
      <c r="P365" s="14" t="s">
        <v>171</v>
      </c>
      <c r="Q365" s="69">
        <f>IF(D365="","",(YEAR(D365)))</f>
        <v>2015</v>
      </c>
      <c r="R365" s="68" t="str">
        <f>IF(D365="","",(TEXT(D365,"mmmm")))</f>
        <v>septembre</v>
      </c>
      <c r="S365" s="94" t="e">
        <f>+IF(#REF!&gt;0.05,IF(#REF!=5,($AE$2-F365)/1000,IF(#REF!=6,($AF$2-F365)/1000,IF(#REF!="FMA",($AG$2-F365)/1000,H365))),H365)</f>
        <v>#REF!</v>
      </c>
      <c r="T365" s="68" t="str">
        <f t="shared" si="6"/>
        <v>septembre</v>
      </c>
      <c r="U365" s="91">
        <f>IF(H365="",0,1)</f>
        <v>1</v>
      </c>
      <c r="V365" s="92" t="e">
        <f>IF(#REF!&gt;0,1,0)</f>
        <v>#REF!</v>
      </c>
      <c r="W365" s="92" t="e">
        <f>IF(#REF!&gt;0.02,1,0)</f>
        <v>#REF!</v>
      </c>
      <c r="X365" s="92">
        <f>+IF(H365="","",(M365*H365))</f>
        <v>1206.9849999999999</v>
      </c>
      <c r="Y365" s="92" t="e">
        <f>+IF(G365="La Mounine",(VLOOKUP(Base!J365,#REF!,5,FALSE)),(IF(G365="Brignoles",VLOOKUP(J365,#REF!,3,FALSE),(IF(G365="FOS",VLOOKUP(J365,#REF!,4,FALSE))))))</f>
        <v>#REF!</v>
      </c>
      <c r="Z365" s="92" t="e">
        <f>+(IF(H365="","",(Y365*H365)))</f>
        <v>#REF!</v>
      </c>
      <c r="AA365" s="94" t="e">
        <f>IF(Y365="","",IF(A365="RW",VLOOKUP(Y365,#REF!,3,FALSE),VLOOKUP(Y365,#REF!,2,FALSE)))</f>
        <v>#REF!</v>
      </c>
      <c r="AB365" s="92" t="e">
        <f>+IF(A365="","",(IF(A365="RW",(IF(H365&gt;32,32*AA365,(IF(H365&lt;29,29*AA365,H365*AA365)))),(IF(H365&gt;30,30*AA365,(IF(H365&lt;24,24*AA365,H365*AA365)))))))</f>
        <v>#REF!</v>
      </c>
      <c r="AC365" s="92" t="e">
        <f>(IF(A365="","0",(IF(A365="RW",VLOOKUP(#REF!,#REF!,2,FALSE),VLOOKUP(Base!#REF!,#REF!,3,FALSE)))))*S365</f>
        <v>#REF!</v>
      </c>
    </row>
    <row r="366" spans="1:33" x14ac:dyDescent="0.25">
      <c r="A366" s="131" t="s">
        <v>830</v>
      </c>
      <c r="B366" s="131" t="s">
        <v>846</v>
      </c>
      <c r="C366" s="62" t="s">
        <v>73</v>
      </c>
      <c r="D366" s="12">
        <v>42258</v>
      </c>
      <c r="E366" s="45"/>
      <c r="F366" s="45"/>
      <c r="G366" s="62" t="s">
        <v>701</v>
      </c>
      <c r="H366" s="71">
        <v>37.200000000000003</v>
      </c>
      <c r="I366" s="62"/>
      <c r="J366" s="7"/>
      <c r="K366" s="45">
        <v>13</v>
      </c>
      <c r="L366" s="71" t="str">
        <f>+IF(N366="oui",H366,"")</f>
        <v/>
      </c>
      <c r="M366" s="117">
        <v>44.8</v>
      </c>
      <c r="N366" s="62" t="s">
        <v>105</v>
      </c>
      <c r="O366" s="62" t="s">
        <v>106</v>
      </c>
      <c r="P366" s="14" t="s">
        <v>167</v>
      </c>
      <c r="Q366" s="69">
        <f>IF(D366="","",(YEAR(D366)))</f>
        <v>2015</v>
      </c>
      <c r="R366" s="68" t="str">
        <f>IF(D366="","",(TEXT(D366,"mmmm")))</f>
        <v>septembre</v>
      </c>
      <c r="S366" s="94" t="e">
        <f>+IF(#REF!&gt;0.05,IF(#REF!=5,($AE$2-F366)/1000,IF(#REF!=6,($AF$2-F366)/1000,IF(#REF!="FMA",($AG$2-F366)/1000,H366))),H366)</f>
        <v>#REF!</v>
      </c>
      <c r="T366" s="68" t="str">
        <f t="shared" si="6"/>
        <v>septembre</v>
      </c>
      <c r="U366" s="91">
        <f>IF(H366="",0,1)</f>
        <v>1</v>
      </c>
      <c r="V366" s="92" t="e">
        <f>IF(#REF!&gt;0,1,0)</f>
        <v>#REF!</v>
      </c>
      <c r="W366" s="92" t="e">
        <f>IF(#REF!&gt;0.02,1,0)</f>
        <v>#REF!</v>
      </c>
      <c r="X366" s="92">
        <f>+IF(H366="","",(M366*H366))</f>
        <v>1666.56</v>
      </c>
      <c r="Y366" s="92" t="e">
        <f>+IF(G366="La Mounine",(VLOOKUP(Base!J366,#REF!,5,FALSE)),(IF(G366="Brignoles",VLOOKUP(J366,#REF!,3,FALSE),(IF(G366="FOS",VLOOKUP(J366,#REF!,4,FALSE))))))</f>
        <v>#REF!</v>
      </c>
      <c r="Z366" s="92" t="e">
        <f>+(IF(H366="","",(Y366*H366)))</f>
        <v>#REF!</v>
      </c>
      <c r="AA366" s="94" t="e">
        <f>IF(Y366="","",IF(A366="RW",VLOOKUP(Y366,#REF!,3,FALSE),VLOOKUP(Y366,#REF!,2,FALSE)))</f>
        <v>#REF!</v>
      </c>
      <c r="AB366" s="92" t="e">
        <f>+IF(A366="","",(IF(A366="RW",(IF(H366&gt;32,32*AA366,(IF(H366&lt;29,29*AA366,H366*AA366)))),(IF(H366&gt;30,30*AA366,(IF(H366&lt;24,24*AA366,H366*AA366)))))))</f>
        <v>#REF!</v>
      </c>
      <c r="AC366" s="92" t="e">
        <f>(IF(A366="","0",(IF(A366="RW",VLOOKUP(#REF!,#REF!,2,FALSE),VLOOKUP(Base!#REF!,#REF!,3,FALSE)))))*S366</f>
        <v>#REF!</v>
      </c>
    </row>
    <row r="367" spans="1:33" x14ac:dyDescent="0.25">
      <c r="A367" s="131" t="s">
        <v>830</v>
      </c>
      <c r="B367" s="131" t="s">
        <v>846</v>
      </c>
      <c r="C367" s="62" t="s">
        <v>73</v>
      </c>
      <c r="D367" s="12">
        <v>42258</v>
      </c>
      <c r="E367" s="45"/>
      <c r="F367" s="45"/>
      <c r="G367" s="62" t="s">
        <v>701</v>
      </c>
      <c r="H367" s="71">
        <v>32.6</v>
      </c>
      <c r="I367" s="62"/>
      <c r="J367" s="62"/>
      <c r="K367" s="45">
        <v>13</v>
      </c>
      <c r="L367" s="71" t="str">
        <f>+IF(N367="oui",H367,"")</f>
        <v/>
      </c>
      <c r="M367" s="117">
        <v>44.8</v>
      </c>
      <c r="N367" s="62" t="s">
        <v>105</v>
      </c>
      <c r="O367" s="62" t="s">
        <v>105</v>
      </c>
      <c r="P367" s="14" t="s">
        <v>169</v>
      </c>
      <c r="Q367" s="69">
        <f>IF(D367="","",(YEAR(D367)))</f>
        <v>2015</v>
      </c>
      <c r="R367" s="68" t="str">
        <f>IF(D367="","",(TEXT(D367,"mmmm")))</f>
        <v>septembre</v>
      </c>
      <c r="S367" s="94" t="e">
        <f>+IF(#REF!&gt;0.05,IF(#REF!=5,($AE$2-F367)/1000,IF(#REF!=6,($AF$2-F367)/1000,IF(#REF!="FMA",($AG$2-F367)/1000,H367))),H367)</f>
        <v>#REF!</v>
      </c>
      <c r="T367" s="68" t="str">
        <f t="shared" si="6"/>
        <v>septembre</v>
      </c>
      <c r="U367" s="91">
        <f>IF(H367="",0,1)</f>
        <v>1</v>
      </c>
      <c r="V367" s="92" t="e">
        <f>IF(#REF!&gt;0,1,0)</f>
        <v>#REF!</v>
      </c>
      <c r="W367" s="92" t="e">
        <f>IF(#REF!&gt;0.02,1,0)</f>
        <v>#REF!</v>
      </c>
      <c r="X367" s="92">
        <f>+IF(H367="","",(M367*H367))</f>
        <v>1460.48</v>
      </c>
      <c r="Y367" s="92" t="e">
        <f>+IF(G367="La Mounine",(VLOOKUP(Base!J367,#REF!,5,FALSE)),(IF(G367="Brignoles",VLOOKUP(J367,#REF!,3,FALSE),(IF(G367="FOS",VLOOKUP(J367,#REF!,4,FALSE))))))</f>
        <v>#REF!</v>
      </c>
      <c r="Z367" s="92" t="e">
        <f>+(IF(H367="","",(Y367*H367)))</f>
        <v>#REF!</v>
      </c>
      <c r="AA367" s="94" t="e">
        <f>IF(Y367="","",IF(A367="RW",VLOOKUP(Y367,#REF!,3,FALSE),VLOOKUP(Y367,#REF!,2,FALSE)))</f>
        <v>#REF!</v>
      </c>
      <c r="AB367" s="92" t="e">
        <f>+IF(A367="","",(IF(A367="RW",(IF(H367&gt;32,32*AA367,(IF(H367&lt;29,29*AA367,H367*AA367)))),(IF(H367&gt;30,30*AA367,(IF(H367&lt;24,24*AA367,H367*AA367)))))))</f>
        <v>#REF!</v>
      </c>
      <c r="AC367" s="92" t="e">
        <f>(IF(A367="","0",(IF(A367="RW",VLOOKUP(#REF!,#REF!,2,FALSE),VLOOKUP(Base!#REF!,#REF!,3,FALSE)))))*S367</f>
        <v>#REF!</v>
      </c>
    </row>
    <row r="368" spans="1:33" x14ac:dyDescent="0.25">
      <c r="A368" s="131" t="s">
        <v>830</v>
      </c>
      <c r="B368" s="131" t="s">
        <v>846</v>
      </c>
      <c r="C368" s="62" t="s">
        <v>73</v>
      </c>
      <c r="D368" s="12">
        <v>42258</v>
      </c>
      <c r="E368" s="45"/>
      <c r="F368" s="45"/>
      <c r="G368" s="62" t="s">
        <v>701</v>
      </c>
      <c r="H368" s="71">
        <v>35.700000000000003</v>
      </c>
      <c r="I368" s="62"/>
      <c r="J368" s="62"/>
      <c r="K368" s="45">
        <v>13</v>
      </c>
      <c r="L368" s="71" t="str">
        <f>+IF(N368="oui",H368,"")</f>
        <v/>
      </c>
      <c r="M368" s="117">
        <v>44.8</v>
      </c>
      <c r="N368" s="62" t="s">
        <v>105</v>
      </c>
      <c r="O368" s="62" t="s">
        <v>106</v>
      </c>
      <c r="P368" s="14" t="s">
        <v>168</v>
      </c>
      <c r="Q368" s="69">
        <f>IF(D368="","",(YEAR(D368)))</f>
        <v>2015</v>
      </c>
      <c r="R368" s="68" t="str">
        <f>IF(D368="","",(TEXT(D368,"mmmm")))</f>
        <v>septembre</v>
      </c>
      <c r="S368" s="94" t="e">
        <f>+IF(#REF!&gt;0.05,IF(#REF!=5,($AE$2-F368)/1000,IF(#REF!=6,($AF$2-F368)/1000,IF(#REF!="FMA",($AG$2-F368)/1000,H368))),H368)</f>
        <v>#REF!</v>
      </c>
      <c r="T368" s="68" t="str">
        <f t="shared" si="6"/>
        <v>septembre</v>
      </c>
      <c r="U368" s="91">
        <f>IF(H368="",0,1)</f>
        <v>1</v>
      </c>
      <c r="V368" s="92" t="e">
        <f>IF(#REF!&gt;0,1,0)</f>
        <v>#REF!</v>
      </c>
      <c r="W368" s="92" t="e">
        <f>IF(#REF!&gt;0.02,1,0)</f>
        <v>#REF!</v>
      </c>
      <c r="X368" s="92">
        <f>+IF(H368="","",(M368*H368))</f>
        <v>1599.3600000000001</v>
      </c>
      <c r="Y368" s="92" t="e">
        <f>+IF(G368="La Mounine",(VLOOKUP(Base!J368,#REF!,5,FALSE)),(IF(G368="Brignoles",VLOOKUP(J368,#REF!,3,FALSE),(IF(G368="FOS",VLOOKUP(J368,#REF!,4,FALSE))))))</f>
        <v>#REF!</v>
      </c>
      <c r="Z368" s="92" t="e">
        <f>+(IF(H368="","",(Y368*H368)))</f>
        <v>#REF!</v>
      </c>
      <c r="AA368" s="94" t="e">
        <f>IF(Y368="","",IF(A368="RW",VLOOKUP(Y368,#REF!,3,FALSE),VLOOKUP(Y368,#REF!,2,FALSE)))</f>
        <v>#REF!</v>
      </c>
      <c r="AB368" s="92" t="e">
        <f>+IF(A368="","",(IF(A368="RW",(IF(H368&gt;32,32*AA368,(IF(H368&lt;29,29*AA368,H368*AA368)))),(IF(H368&gt;30,30*AA368,(IF(H368&lt;24,24*AA368,H368*AA368)))))))</f>
        <v>#REF!</v>
      </c>
      <c r="AC368" s="92" t="e">
        <f>(IF(A368="","0",(IF(A368="RW",VLOOKUP(#REF!,#REF!,2,FALSE),VLOOKUP(Base!#REF!,#REF!,3,FALSE)))))*S368</f>
        <v>#REF!</v>
      </c>
    </row>
    <row r="369" spans="1:29" x14ac:dyDescent="0.25">
      <c r="A369" s="131" t="s">
        <v>830</v>
      </c>
      <c r="B369" s="131" t="s">
        <v>846</v>
      </c>
      <c r="C369" s="62" t="s">
        <v>73</v>
      </c>
      <c r="D369" s="12">
        <v>42258</v>
      </c>
      <c r="E369" s="45"/>
      <c r="F369" s="45"/>
      <c r="G369" s="62" t="s">
        <v>701</v>
      </c>
      <c r="H369" s="71">
        <v>32.25</v>
      </c>
      <c r="I369" s="62"/>
      <c r="J369" s="62"/>
      <c r="K369" s="45">
        <v>13</v>
      </c>
      <c r="L369" s="71" t="str">
        <f>+IF(N369="oui",H369,"")</f>
        <v/>
      </c>
      <c r="M369" s="117">
        <v>44.8</v>
      </c>
      <c r="N369" s="62" t="s">
        <v>105</v>
      </c>
      <c r="O369" s="62" t="s">
        <v>105</v>
      </c>
      <c r="P369" s="14" t="s">
        <v>174</v>
      </c>
      <c r="Q369" s="69">
        <f>IF(D369="","",(YEAR(D369)))</f>
        <v>2015</v>
      </c>
      <c r="R369" s="68" t="str">
        <f>IF(D369="","",(TEXT(D369,"mmmm")))</f>
        <v>septembre</v>
      </c>
      <c r="S369" s="94" t="e">
        <f>+IF(#REF!&gt;0.05,IF(#REF!=5,($AE$2-F369)/1000,IF(#REF!=6,($AF$2-F369)/1000,IF(#REF!="FMA",($AG$2-F369)/1000,H369))),H369)</f>
        <v>#REF!</v>
      </c>
      <c r="T369" s="68" t="str">
        <f t="shared" si="6"/>
        <v>septembre</v>
      </c>
      <c r="U369" s="91">
        <f>IF(H369="",0,1)</f>
        <v>1</v>
      </c>
      <c r="V369" s="92" t="e">
        <f>IF(#REF!&gt;0,1,0)</f>
        <v>#REF!</v>
      </c>
      <c r="W369" s="92" t="e">
        <f>IF(#REF!&gt;0.02,1,0)</f>
        <v>#REF!</v>
      </c>
      <c r="X369" s="92">
        <f>+IF(H369="","",(M369*H369))</f>
        <v>1444.8</v>
      </c>
      <c r="Y369" s="92" t="e">
        <f>+IF(G369="La Mounine",(VLOOKUP(Base!J369,#REF!,5,FALSE)),(IF(G369="Brignoles",VLOOKUP(J369,#REF!,3,FALSE),(IF(G369="FOS",VLOOKUP(J369,#REF!,4,FALSE))))))</f>
        <v>#REF!</v>
      </c>
      <c r="Z369" s="92" t="e">
        <f>+(IF(H369="","",(Y369*H369)))</f>
        <v>#REF!</v>
      </c>
      <c r="AA369" s="94" t="e">
        <f>IF(Y369="","",IF(A369="RW",VLOOKUP(Y369,#REF!,3,FALSE),VLOOKUP(Y369,#REF!,2,FALSE)))</f>
        <v>#REF!</v>
      </c>
      <c r="AB369" s="92" t="e">
        <f>+IF(A369="","",(IF(A369="RW",(IF(H369&gt;32,32*AA369,(IF(H369&lt;29,29*AA369,H369*AA369)))),(IF(H369&gt;30,30*AA369,(IF(H369&lt;24,24*AA369,H369*AA369)))))))</f>
        <v>#REF!</v>
      </c>
      <c r="AC369" s="92" t="e">
        <f>(IF(A369="","0",(IF(A369="RW",VLOOKUP(#REF!,#REF!,2,FALSE),VLOOKUP(Base!#REF!,#REF!,3,FALSE)))))*S369</f>
        <v>#REF!</v>
      </c>
    </row>
    <row r="370" spans="1:29" x14ac:dyDescent="0.25">
      <c r="A370" s="131" t="s">
        <v>830</v>
      </c>
      <c r="B370" s="131" t="s">
        <v>846</v>
      </c>
      <c r="C370" s="62" t="s">
        <v>120</v>
      </c>
      <c r="D370" s="12">
        <v>42258</v>
      </c>
      <c r="E370" s="45"/>
      <c r="F370" s="45"/>
      <c r="G370" s="62" t="s">
        <v>701</v>
      </c>
      <c r="H370" s="71">
        <v>23.25</v>
      </c>
      <c r="I370" s="62"/>
      <c r="J370" s="62"/>
      <c r="K370" s="45">
        <v>34</v>
      </c>
      <c r="L370" s="71">
        <f>+IF(N370="oui",H370,"")</f>
        <v>23.25</v>
      </c>
      <c r="M370" s="117">
        <v>23.3</v>
      </c>
      <c r="N370" s="62" t="s">
        <v>106</v>
      </c>
      <c r="O370" s="62" t="s">
        <v>105</v>
      </c>
      <c r="P370" s="14" t="s">
        <v>168</v>
      </c>
      <c r="Q370" s="69">
        <f>IF(D370="","",(YEAR(D370)))</f>
        <v>2015</v>
      </c>
      <c r="R370" s="68" t="str">
        <f>IF(D370="","",(TEXT(D370,"mmmm")))</f>
        <v>septembre</v>
      </c>
      <c r="S370" s="94" t="e">
        <f>+IF(#REF!&gt;0.05,IF(#REF!=5,($AE$2-F370)/1000,IF(#REF!=6,($AF$2-F370)/1000,IF(#REF!="FMA",($AG$2-F370)/1000,H370))),H370)</f>
        <v>#REF!</v>
      </c>
      <c r="T370" s="68" t="str">
        <f t="shared" si="6"/>
        <v>septembre</v>
      </c>
      <c r="U370" s="91">
        <f>IF(H370="",0,1)</f>
        <v>1</v>
      </c>
      <c r="V370" s="92" t="e">
        <f>IF(#REF!&gt;0,1,0)</f>
        <v>#REF!</v>
      </c>
      <c r="W370" s="92" t="e">
        <f>IF(#REF!&gt;0.02,1,0)</f>
        <v>#REF!</v>
      </c>
      <c r="X370" s="92">
        <f>+IF(H370="","",(M370*H370))</f>
        <v>541.72500000000002</v>
      </c>
      <c r="Y370" s="92" t="e">
        <f>+IF(G370="La Mounine",(VLOOKUP(Base!J370,#REF!,5,FALSE)),(IF(G370="Brignoles",VLOOKUP(J370,#REF!,3,FALSE),(IF(G370="FOS",VLOOKUP(J370,#REF!,4,FALSE))))))</f>
        <v>#REF!</v>
      </c>
      <c r="Z370" s="92" t="e">
        <f>+(IF(H370="","",(Y370*H370)))</f>
        <v>#REF!</v>
      </c>
      <c r="AA370" s="94" t="e">
        <f>IF(Y370="","",IF(A370="RW",VLOOKUP(Y370,#REF!,3,FALSE),VLOOKUP(Y370,#REF!,2,FALSE)))</f>
        <v>#REF!</v>
      </c>
      <c r="AB370" s="92" t="e">
        <f>+IF(A370="","",(IF(A370="RW",(IF(H370&gt;32,32*AA370,(IF(H370&lt;29,29*AA370,H370*AA370)))),(IF(H370&gt;30,30*AA370,(IF(H370&lt;24,24*AA370,H370*AA370)))))))</f>
        <v>#REF!</v>
      </c>
      <c r="AC370" s="92" t="e">
        <f>(IF(A370="","0",(IF(A370="RW",VLOOKUP(#REF!,#REF!,2,FALSE),VLOOKUP(Base!#REF!,#REF!,3,FALSE)))))*S370</f>
        <v>#REF!</v>
      </c>
    </row>
    <row r="371" spans="1:29" x14ac:dyDescent="0.25">
      <c r="A371" s="131" t="s">
        <v>830</v>
      </c>
      <c r="B371" s="131" t="s">
        <v>846</v>
      </c>
      <c r="C371" s="62" t="s">
        <v>480</v>
      </c>
      <c r="D371" s="12">
        <v>42258</v>
      </c>
      <c r="E371" s="45"/>
      <c r="F371" s="45"/>
      <c r="G371" s="62" t="s">
        <v>701</v>
      </c>
      <c r="H371" s="71">
        <v>15.85</v>
      </c>
      <c r="I371" s="62"/>
      <c r="J371" s="62"/>
      <c r="K371" s="45">
        <v>34</v>
      </c>
      <c r="L371" s="71" t="str">
        <f>+IF(N371="oui",H371,"")</f>
        <v/>
      </c>
      <c r="M371" s="117">
        <v>33.700000000000003</v>
      </c>
      <c r="N371" s="62" t="s">
        <v>105</v>
      </c>
      <c r="O371" s="62" t="s">
        <v>106</v>
      </c>
      <c r="P371" s="14" t="s">
        <v>176</v>
      </c>
      <c r="Q371" s="69">
        <f>IF(D371="","",(YEAR(D371)))</f>
        <v>2015</v>
      </c>
      <c r="R371" s="68" t="str">
        <f>IF(D371="","",(TEXT(D371,"mmmm")))</f>
        <v>septembre</v>
      </c>
      <c r="S371" s="94" t="e">
        <f>+IF(#REF!&gt;0.05,IF(#REF!=5,($AE$2-F371)/1000,IF(#REF!=6,($AF$2-F371)/1000,IF(#REF!="FMA",($AG$2-F371)/1000,H371))),H371)</f>
        <v>#REF!</v>
      </c>
      <c r="T371" s="68" t="str">
        <f t="shared" si="6"/>
        <v>septembre</v>
      </c>
      <c r="U371" s="91">
        <f>IF(H371="",0,1)</f>
        <v>1</v>
      </c>
      <c r="V371" s="92" t="e">
        <f>IF(#REF!&gt;0,1,0)</f>
        <v>#REF!</v>
      </c>
      <c r="W371" s="92" t="e">
        <f>IF(#REF!&gt;0.02,1,0)</f>
        <v>#REF!</v>
      </c>
      <c r="X371" s="92">
        <f>+IF(H371="","",(M371*H371))</f>
        <v>534.14499999999998</v>
      </c>
      <c r="Y371" s="92" t="e">
        <f>+IF(G371="La Mounine",(VLOOKUP(Base!J371,#REF!,5,FALSE)),(IF(G371="Brignoles",VLOOKUP(J371,#REF!,3,FALSE),(IF(G371="FOS",VLOOKUP(J371,#REF!,4,FALSE))))))</f>
        <v>#REF!</v>
      </c>
      <c r="Z371" s="92" t="e">
        <f>+(IF(H371="","",(Y371*H371)))</f>
        <v>#REF!</v>
      </c>
      <c r="AA371" s="94" t="e">
        <f>IF(Y371="","",IF(A371="RW",VLOOKUP(Y371,#REF!,3,FALSE),VLOOKUP(Y371,#REF!,2,FALSE)))</f>
        <v>#REF!</v>
      </c>
      <c r="AB371" s="92" t="e">
        <f>+IF(A371="","",(IF(A371="RW",(IF(H371&gt;32,32*AA371,(IF(H371&lt;29,29*AA371,H371*AA371)))),(IF(H371&gt;30,30*AA371,(IF(H371&lt;24,24*AA371,H371*AA371)))))))</f>
        <v>#REF!</v>
      </c>
      <c r="AC371" s="92" t="e">
        <f>(IF(A371="","0",(IF(A371="RW",VLOOKUP(#REF!,#REF!,2,FALSE),VLOOKUP(Base!#REF!,#REF!,3,FALSE)))))*S371</f>
        <v>#REF!</v>
      </c>
    </row>
    <row r="372" spans="1:29" x14ac:dyDescent="0.25">
      <c r="A372" s="131" t="s">
        <v>830</v>
      </c>
      <c r="B372" s="131" t="s">
        <v>846</v>
      </c>
      <c r="C372" s="62" t="s">
        <v>480</v>
      </c>
      <c r="D372" s="12">
        <v>42258</v>
      </c>
      <c r="E372" s="45"/>
      <c r="F372" s="45"/>
      <c r="G372" s="62" t="s">
        <v>701</v>
      </c>
      <c r="H372" s="71">
        <v>28.8</v>
      </c>
      <c r="I372" s="62"/>
      <c r="J372" s="62"/>
      <c r="K372" s="45">
        <v>34</v>
      </c>
      <c r="L372" s="71" t="str">
        <f>+IF(N372="oui",H372,"")</f>
        <v/>
      </c>
      <c r="M372" s="117">
        <v>33.700000000000003</v>
      </c>
      <c r="N372" s="62" t="s">
        <v>105</v>
      </c>
      <c r="O372" s="62" t="s">
        <v>106</v>
      </c>
      <c r="P372" s="14" t="s">
        <v>169</v>
      </c>
      <c r="Q372" s="69">
        <f>IF(D372="","",(YEAR(D372)))</f>
        <v>2015</v>
      </c>
      <c r="R372" s="68" t="str">
        <f>IF(D372="","",(TEXT(D372,"mmmm")))</f>
        <v>septembre</v>
      </c>
      <c r="S372" s="94" t="e">
        <f>+IF(#REF!&gt;0.05,IF(#REF!=5,($AE$2-F372)/1000,IF(#REF!=6,($AF$2-F372)/1000,IF(#REF!="FMA",($AG$2-F372)/1000,H372))),H372)</f>
        <v>#REF!</v>
      </c>
      <c r="T372" s="68" t="str">
        <f t="shared" si="6"/>
        <v>septembre</v>
      </c>
      <c r="U372" s="91">
        <f>IF(H372="",0,1)</f>
        <v>1</v>
      </c>
      <c r="V372" s="92" t="e">
        <f>IF(#REF!&gt;0,1,0)</f>
        <v>#REF!</v>
      </c>
      <c r="W372" s="92" t="e">
        <f>IF(#REF!&gt;0.02,1,0)</f>
        <v>#REF!</v>
      </c>
      <c r="X372" s="92">
        <f>+IF(H372="","",(M372*H372))</f>
        <v>970.56000000000006</v>
      </c>
      <c r="Y372" s="92" t="e">
        <f>+IF(G372="La Mounine",(VLOOKUP(Base!J372,#REF!,5,FALSE)),(IF(G372="Brignoles",VLOOKUP(J372,#REF!,3,FALSE),(IF(G372="FOS",VLOOKUP(J372,#REF!,4,FALSE))))))</f>
        <v>#REF!</v>
      </c>
      <c r="Z372" s="92" t="e">
        <f>+(IF(H372="","",(Y372*H372)))</f>
        <v>#REF!</v>
      </c>
      <c r="AA372" s="94" t="e">
        <f>IF(Y372="","",IF(A372="RW",VLOOKUP(Y372,#REF!,3,FALSE),VLOOKUP(Y372,#REF!,2,FALSE)))</f>
        <v>#REF!</v>
      </c>
      <c r="AB372" s="92" t="e">
        <f>+IF(A372="","",(IF(A372="RW",(IF(H372&gt;32,32*AA372,(IF(H372&lt;29,29*AA372,H372*AA372)))),(IF(H372&gt;30,30*AA372,(IF(H372&lt;24,24*AA372,H372*AA372)))))))</f>
        <v>#REF!</v>
      </c>
      <c r="AC372" s="92" t="e">
        <f>(IF(A372="","0",(IF(A372="RW",VLOOKUP(#REF!,#REF!,2,FALSE),VLOOKUP(Base!#REF!,#REF!,3,FALSE)))))*S372</f>
        <v>#REF!</v>
      </c>
    </row>
    <row r="373" spans="1:29" x14ac:dyDescent="0.25">
      <c r="A373" s="131" t="s">
        <v>830</v>
      </c>
      <c r="B373" s="131" t="s">
        <v>846</v>
      </c>
      <c r="C373" s="62" t="s">
        <v>12</v>
      </c>
      <c r="D373" s="12">
        <v>42258</v>
      </c>
      <c r="E373" s="45"/>
      <c r="F373" s="45"/>
      <c r="G373" s="62" t="s">
        <v>701</v>
      </c>
      <c r="H373" s="71">
        <v>28.4</v>
      </c>
      <c r="I373" s="62"/>
      <c r="J373" s="62"/>
      <c r="K373" s="45">
        <v>84</v>
      </c>
      <c r="L373" s="71" t="str">
        <f>+IF(N373="oui",H373,"")</f>
        <v/>
      </c>
      <c r="M373" s="117">
        <v>40.6</v>
      </c>
      <c r="N373" s="62" t="s">
        <v>105</v>
      </c>
      <c r="O373" s="62" t="s">
        <v>106</v>
      </c>
      <c r="P373" s="14" t="s">
        <v>173</v>
      </c>
      <c r="Q373" s="69">
        <f>IF(D373="","",(YEAR(D373)))</f>
        <v>2015</v>
      </c>
      <c r="R373" s="68" t="str">
        <f>IF(D373="","",(TEXT(D373,"mmmm")))</f>
        <v>septembre</v>
      </c>
      <c r="S373" s="94" t="e">
        <f>+IF(#REF!&gt;0.05,IF(#REF!=5,($AE$2-F373)/1000,IF(#REF!=6,($AF$2-F373)/1000,IF(#REF!="FMA",($AG$2-F373)/1000,H373))),H373)</f>
        <v>#REF!</v>
      </c>
      <c r="T373" s="68" t="str">
        <f t="shared" si="6"/>
        <v>septembre</v>
      </c>
      <c r="U373" s="91">
        <f>IF(H373="",0,1)</f>
        <v>1</v>
      </c>
      <c r="V373" s="92" t="e">
        <f>IF(#REF!&gt;0,1,0)</f>
        <v>#REF!</v>
      </c>
      <c r="W373" s="92" t="e">
        <f>IF(#REF!&gt;0.02,1,0)</f>
        <v>#REF!</v>
      </c>
      <c r="X373" s="92">
        <f>+IF(H373="","",(M373*H373))</f>
        <v>1153.04</v>
      </c>
      <c r="Y373" s="92" t="e">
        <f>+IF(G373="La Mounine",(VLOOKUP(Base!J373,#REF!,5,FALSE)),(IF(G373="Brignoles",VLOOKUP(J373,#REF!,3,FALSE),(IF(G373="FOS",VLOOKUP(J373,#REF!,4,FALSE))))))</f>
        <v>#REF!</v>
      </c>
      <c r="Z373" s="92" t="e">
        <f>+(IF(H373="","",(Y373*H373)))</f>
        <v>#REF!</v>
      </c>
      <c r="AA373" s="94" t="e">
        <f>IF(Y373="","",IF(A373="RW",VLOOKUP(Y373,#REF!,3,FALSE),VLOOKUP(Y373,#REF!,2,FALSE)))</f>
        <v>#REF!</v>
      </c>
      <c r="AB373" s="92" t="e">
        <f>+IF(A373="","",(IF(A373="RW",(IF(H373&gt;32,32*AA373,(IF(H373&lt;29,29*AA373,H373*AA373)))),(IF(H373&gt;30,30*AA373,(IF(H373&lt;24,24*AA373,H373*AA373)))))))</f>
        <v>#REF!</v>
      </c>
      <c r="AC373" s="92" t="e">
        <f>(IF(A373="","0",(IF(A373="RW",VLOOKUP(#REF!,#REF!,2,FALSE),VLOOKUP(Base!#REF!,#REF!,3,FALSE)))))*S373</f>
        <v>#REF!</v>
      </c>
    </row>
    <row r="374" spans="1:29" x14ac:dyDescent="0.25">
      <c r="A374" s="131" t="s">
        <v>830</v>
      </c>
      <c r="B374" s="131" t="s">
        <v>846</v>
      </c>
      <c r="C374" s="62" t="s">
        <v>12</v>
      </c>
      <c r="D374" s="12">
        <v>42258</v>
      </c>
      <c r="E374" s="45"/>
      <c r="F374" s="45"/>
      <c r="G374" s="62" t="s">
        <v>701</v>
      </c>
      <c r="H374" s="71">
        <v>36.75</v>
      </c>
      <c r="I374" s="62"/>
      <c r="J374" s="62"/>
      <c r="K374" s="45">
        <v>84</v>
      </c>
      <c r="L374" s="71" t="str">
        <f>+IF(N374="oui",H374,"")</f>
        <v/>
      </c>
      <c r="M374" s="117">
        <v>40.6</v>
      </c>
      <c r="N374" s="62" t="s">
        <v>105</v>
      </c>
      <c r="O374" s="62" t="s">
        <v>105</v>
      </c>
      <c r="P374" s="14" t="s">
        <v>174</v>
      </c>
      <c r="Q374" s="69">
        <f>IF(D374="","",(YEAR(D374)))</f>
        <v>2015</v>
      </c>
      <c r="R374" s="68" t="str">
        <f>IF(D374="","",(TEXT(D374,"mmmm")))</f>
        <v>septembre</v>
      </c>
      <c r="S374" s="94" t="e">
        <f>+IF(#REF!&gt;0.05,IF(#REF!=5,($AE$2-F374)/1000,IF(#REF!=6,($AF$2-F374)/1000,IF(#REF!="FMA",($AG$2-F374)/1000,H374))),H374)</f>
        <v>#REF!</v>
      </c>
      <c r="T374" s="68" t="str">
        <f t="shared" si="6"/>
        <v>septembre</v>
      </c>
      <c r="U374" s="91">
        <f>IF(H374="",0,1)</f>
        <v>1</v>
      </c>
      <c r="V374" s="92" t="e">
        <f>IF(#REF!&gt;0,1,0)</f>
        <v>#REF!</v>
      </c>
      <c r="W374" s="92" t="e">
        <f>IF(#REF!&gt;0.02,1,0)</f>
        <v>#REF!</v>
      </c>
      <c r="X374" s="92">
        <f>+IF(H374="","",(M374*H374))</f>
        <v>1492.05</v>
      </c>
      <c r="Y374" s="92" t="e">
        <f>+IF(G374="La Mounine",(VLOOKUP(Base!J374,#REF!,5,FALSE)),(IF(G374="Brignoles",VLOOKUP(J374,#REF!,3,FALSE),(IF(G374="FOS",VLOOKUP(J374,#REF!,4,FALSE))))))</f>
        <v>#REF!</v>
      </c>
      <c r="Z374" s="92" t="e">
        <f>+(IF(H374="","",(Y374*H374)))</f>
        <v>#REF!</v>
      </c>
      <c r="AA374" s="94" t="e">
        <f>IF(Y374="","",IF(A374="RW",VLOOKUP(Y374,#REF!,3,FALSE),VLOOKUP(Y374,#REF!,2,FALSE)))</f>
        <v>#REF!</v>
      </c>
      <c r="AB374" s="92" t="e">
        <f>+IF(A374="","",(IF(A374="RW",(IF(H374&gt;32,32*AA374,(IF(H374&lt;29,29*AA374,H374*AA374)))),(IF(H374&gt;30,30*AA374,(IF(H374&lt;24,24*AA374,H374*AA374)))))))</f>
        <v>#REF!</v>
      </c>
      <c r="AC374" s="92" t="e">
        <f>(IF(A374="","0",(IF(A374="RW",VLOOKUP(#REF!,#REF!,2,FALSE),VLOOKUP(Base!#REF!,#REF!,3,FALSE)))))*S374</f>
        <v>#REF!</v>
      </c>
    </row>
    <row r="375" spans="1:29" x14ac:dyDescent="0.25">
      <c r="A375" s="131" t="s">
        <v>830</v>
      </c>
      <c r="B375" s="131" t="s">
        <v>846</v>
      </c>
      <c r="C375" s="62" t="s">
        <v>12</v>
      </c>
      <c r="D375" s="12">
        <v>42261</v>
      </c>
      <c r="E375" s="45"/>
      <c r="F375" s="45"/>
      <c r="G375" s="62" t="s">
        <v>701</v>
      </c>
      <c r="H375" s="71">
        <v>28.6</v>
      </c>
      <c r="I375" s="62"/>
      <c r="J375" s="62"/>
      <c r="K375" s="45">
        <v>6</v>
      </c>
      <c r="L375" s="71" t="str">
        <f>+IF(N375="oui",H375,"")</f>
        <v/>
      </c>
      <c r="M375" s="117">
        <v>25.6</v>
      </c>
      <c r="N375" s="62" t="s">
        <v>105</v>
      </c>
      <c r="O375" s="62" t="s">
        <v>105</v>
      </c>
      <c r="P375" s="14" t="s">
        <v>170</v>
      </c>
      <c r="Q375" s="69">
        <f>IF(D375="","",(YEAR(D375)))</f>
        <v>2015</v>
      </c>
      <c r="R375" s="68" t="str">
        <f>IF(D375="","",(TEXT(D375,"mmmm")))</f>
        <v>septembre</v>
      </c>
      <c r="S375" s="94" t="e">
        <f>+IF(#REF!&gt;0.05,IF(#REF!=5,($AE$2-F375)/1000,IF(#REF!=6,($AF$2-F375)/1000,IF(#REF!="FMA",($AG$2-F375)/1000,H375))),H375)</f>
        <v>#REF!</v>
      </c>
      <c r="T375" s="68" t="str">
        <f t="shared" si="6"/>
        <v>septembre</v>
      </c>
      <c r="U375" s="91">
        <f>IF(H375="",0,1)</f>
        <v>1</v>
      </c>
      <c r="V375" s="92" t="e">
        <f>IF(#REF!&gt;0,1,0)</f>
        <v>#REF!</v>
      </c>
      <c r="W375" s="92" t="e">
        <f>IF(#REF!&gt;0.02,1,0)</f>
        <v>#REF!</v>
      </c>
      <c r="X375" s="92">
        <f>+IF(H375="","",(M375*H375))</f>
        <v>732.16000000000008</v>
      </c>
      <c r="Y375" s="92" t="e">
        <f>+IF(G375="La Mounine",(VLOOKUP(Base!J375,#REF!,5,FALSE)),(IF(G375="Brignoles",VLOOKUP(J375,#REF!,3,FALSE),(IF(G375="FOS",VLOOKUP(J375,#REF!,4,FALSE))))))</f>
        <v>#REF!</v>
      </c>
      <c r="Z375" s="92" t="e">
        <f>+(IF(H375="","",(Y375*H375)))</f>
        <v>#REF!</v>
      </c>
      <c r="AA375" s="94" t="e">
        <f>IF(Y375="","",IF(A375="RW",VLOOKUP(Y375,#REF!,3,FALSE),VLOOKUP(Y375,#REF!,2,FALSE)))</f>
        <v>#REF!</v>
      </c>
      <c r="AB375" s="92" t="e">
        <f>+IF(A375="","",(IF(A375="RW",(IF(H375&gt;32,32*AA375,(IF(H375&lt;29,29*AA375,H375*AA375)))),(IF(H375&gt;30,30*AA375,(IF(H375&lt;24,24*AA375,H375*AA375)))))))</f>
        <v>#REF!</v>
      </c>
      <c r="AC375" s="92" t="e">
        <f>(IF(A375="","0",(IF(A375="RW",VLOOKUP(#REF!,#REF!,2,FALSE),VLOOKUP(Base!#REF!,#REF!,3,FALSE)))))*S375</f>
        <v>#REF!</v>
      </c>
    </row>
    <row r="376" spans="1:29" x14ac:dyDescent="0.25">
      <c r="A376" s="131" t="s">
        <v>830</v>
      </c>
      <c r="B376" s="131" t="s">
        <v>846</v>
      </c>
      <c r="C376" s="62" t="s">
        <v>480</v>
      </c>
      <c r="D376" s="12">
        <v>42261</v>
      </c>
      <c r="E376" s="45"/>
      <c r="F376" s="45"/>
      <c r="G376" s="62" t="s">
        <v>701</v>
      </c>
      <c r="H376" s="71">
        <v>31</v>
      </c>
      <c r="I376" s="62"/>
      <c r="J376" s="62"/>
      <c r="K376" s="45">
        <v>12</v>
      </c>
      <c r="L376" s="71" t="str">
        <f>+IF(N376="oui",H376,"")</f>
        <v/>
      </c>
      <c r="M376" s="117">
        <v>46.8</v>
      </c>
      <c r="N376" s="62" t="s">
        <v>105</v>
      </c>
      <c r="O376" s="62" t="s">
        <v>106</v>
      </c>
      <c r="P376" s="14" t="s">
        <v>173</v>
      </c>
      <c r="Q376" s="69">
        <f>IF(D376="","",(YEAR(D376)))</f>
        <v>2015</v>
      </c>
      <c r="R376" s="68" t="str">
        <f>IF(D376="","",(TEXT(D376,"mmmm")))</f>
        <v>septembre</v>
      </c>
      <c r="S376" s="94" t="e">
        <f>+IF(#REF!&gt;0.05,IF(#REF!=5,($AE$2-F376)/1000,IF(#REF!=6,($AF$2-F376)/1000,IF(#REF!="FMA",($AG$2-F376)/1000,H376))),H376)</f>
        <v>#REF!</v>
      </c>
      <c r="T376" s="68" t="str">
        <f t="shared" si="6"/>
        <v>septembre</v>
      </c>
      <c r="U376" s="91">
        <f>IF(H376="",0,1)</f>
        <v>1</v>
      </c>
      <c r="V376" s="92" t="e">
        <f>IF(#REF!&gt;0,1,0)</f>
        <v>#REF!</v>
      </c>
      <c r="W376" s="92" t="e">
        <f>IF(#REF!&gt;0.02,1,0)</f>
        <v>#REF!</v>
      </c>
      <c r="X376" s="92">
        <f>+IF(H376="","",(M376*H376))</f>
        <v>1450.8</v>
      </c>
      <c r="Y376" s="92" t="e">
        <f>+IF(G376="La Mounine",(VLOOKUP(Base!J376,#REF!,5,FALSE)),(IF(G376="Brignoles",VLOOKUP(J376,#REF!,3,FALSE),(IF(G376="FOS",VLOOKUP(J376,#REF!,4,FALSE))))))</f>
        <v>#REF!</v>
      </c>
      <c r="Z376" s="92" t="e">
        <f>+(IF(H376="","",(Y376*H376)))</f>
        <v>#REF!</v>
      </c>
      <c r="AA376" s="94" t="e">
        <f>IF(Y376="","",IF(A376="RW",VLOOKUP(Y376,#REF!,3,FALSE),VLOOKUP(Y376,#REF!,2,FALSE)))</f>
        <v>#REF!</v>
      </c>
      <c r="AB376" s="92" t="e">
        <f>+IF(A376="","",(IF(A376="RW",(IF(H376&gt;32,32*AA376,(IF(H376&lt;29,29*AA376,H376*AA376)))),(IF(H376&gt;30,30*AA376,(IF(H376&lt;24,24*AA376,H376*AA376)))))))</f>
        <v>#REF!</v>
      </c>
      <c r="AC376" s="92" t="e">
        <f>(IF(A376="","0",(IF(A376="RW",VLOOKUP(#REF!,#REF!,2,FALSE),VLOOKUP(Base!#REF!,#REF!,3,FALSE)))))*S376</f>
        <v>#REF!</v>
      </c>
    </row>
    <row r="377" spans="1:29" x14ac:dyDescent="0.25">
      <c r="A377" s="131" t="s">
        <v>830</v>
      </c>
      <c r="B377" s="131" t="s">
        <v>846</v>
      </c>
      <c r="C377" s="62" t="s">
        <v>73</v>
      </c>
      <c r="D377" s="12">
        <v>42261</v>
      </c>
      <c r="E377" s="45"/>
      <c r="F377" s="45"/>
      <c r="G377" s="62" t="s">
        <v>701</v>
      </c>
      <c r="H377" s="71">
        <v>34.799999999999997</v>
      </c>
      <c r="I377" s="62"/>
      <c r="J377" s="62"/>
      <c r="K377" s="45">
        <v>13</v>
      </c>
      <c r="L377" s="71" t="str">
        <f>+IF(N377="oui",H377,"")</f>
        <v/>
      </c>
      <c r="M377" s="117">
        <v>44.8</v>
      </c>
      <c r="N377" s="62" t="s">
        <v>105</v>
      </c>
      <c r="O377" s="62" t="s">
        <v>106</v>
      </c>
      <c r="P377" s="14" t="s">
        <v>169</v>
      </c>
      <c r="Q377" s="69">
        <f>IF(D377="","",(YEAR(D377)))</f>
        <v>2015</v>
      </c>
      <c r="R377" s="68" t="str">
        <f>IF(D377="","",(TEXT(D377,"mmmm")))</f>
        <v>septembre</v>
      </c>
      <c r="S377" s="94" t="e">
        <f>+IF(#REF!&gt;0.05,IF(#REF!=5,($AE$2-F377)/1000,IF(#REF!=6,($AF$2-F377)/1000,IF(#REF!="FMA",($AG$2-F377)/1000,H377))),H377)</f>
        <v>#REF!</v>
      </c>
      <c r="T377" s="68" t="str">
        <f t="shared" si="6"/>
        <v>septembre</v>
      </c>
      <c r="U377" s="91">
        <f>IF(H377="",0,1)</f>
        <v>1</v>
      </c>
      <c r="V377" s="92" t="e">
        <f>IF(#REF!&gt;0,1,0)</f>
        <v>#REF!</v>
      </c>
      <c r="W377" s="92" t="e">
        <f>IF(#REF!&gt;0.02,1,0)</f>
        <v>#REF!</v>
      </c>
      <c r="X377" s="92">
        <f>+IF(H377="","",(M377*H377))</f>
        <v>1559.0399999999997</v>
      </c>
      <c r="Y377" s="92" t="e">
        <f>+IF(G377="La Mounine",(VLOOKUP(Base!J377,#REF!,5,FALSE)),(IF(G377="Brignoles",VLOOKUP(J377,#REF!,3,FALSE),(IF(G377="FOS",VLOOKUP(J377,#REF!,4,FALSE))))))</f>
        <v>#REF!</v>
      </c>
      <c r="Z377" s="92" t="e">
        <f>+(IF(H377="","",(Y377*H377)))</f>
        <v>#REF!</v>
      </c>
      <c r="AA377" s="94" t="e">
        <f>IF(Y377="","",IF(A377="RW",VLOOKUP(Y377,#REF!,3,FALSE),VLOOKUP(Y377,#REF!,2,FALSE)))</f>
        <v>#REF!</v>
      </c>
      <c r="AB377" s="92" t="e">
        <f>+IF(A377="","",(IF(A377="RW",(IF(H377&gt;32,32*AA377,(IF(H377&lt;29,29*AA377,H377*AA377)))),(IF(H377&gt;30,30*AA377,(IF(H377&lt;24,24*AA377,H377*AA377)))))))</f>
        <v>#REF!</v>
      </c>
      <c r="AC377" s="92" t="e">
        <f>(IF(A377="","0",(IF(A377="RW",VLOOKUP(#REF!,#REF!,2,FALSE),VLOOKUP(Base!#REF!,#REF!,3,FALSE)))))*S377</f>
        <v>#REF!</v>
      </c>
    </row>
    <row r="378" spans="1:29" x14ac:dyDescent="0.25">
      <c r="A378" s="131" t="s">
        <v>830</v>
      </c>
      <c r="B378" s="131" t="s">
        <v>846</v>
      </c>
      <c r="C378" s="62" t="s">
        <v>73</v>
      </c>
      <c r="D378" s="12">
        <v>42261</v>
      </c>
      <c r="E378" s="45"/>
      <c r="F378" s="45"/>
      <c r="G378" s="62" t="s">
        <v>701</v>
      </c>
      <c r="H378" s="71">
        <v>34.65</v>
      </c>
      <c r="I378" s="62"/>
      <c r="J378" s="62"/>
      <c r="K378" s="45">
        <v>13</v>
      </c>
      <c r="L378" s="71" t="str">
        <f>+IF(N378="oui",H378,"")</f>
        <v/>
      </c>
      <c r="M378" s="117">
        <v>44.8</v>
      </c>
      <c r="N378" s="62" t="s">
        <v>105</v>
      </c>
      <c r="O378" s="62" t="s">
        <v>105</v>
      </c>
      <c r="P378" s="14" t="s">
        <v>171</v>
      </c>
      <c r="Q378" s="69">
        <f>IF(D378="","",(YEAR(D378)))</f>
        <v>2015</v>
      </c>
      <c r="R378" s="68" t="str">
        <f>IF(D378="","",(TEXT(D378,"mmmm")))</f>
        <v>septembre</v>
      </c>
      <c r="S378" s="94" t="e">
        <f>+IF(#REF!&gt;0.05,IF(#REF!=5,($AE$2-F378)/1000,IF(#REF!=6,($AF$2-F378)/1000,IF(#REF!="FMA",($AG$2-F378)/1000,H378))),H378)</f>
        <v>#REF!</v>
      </c>
      <c r="T378" s="68" t="str">
        <f t="shared" si="6"/>
        <v>septembre</v>
      </c>
      <c r="U378" s="91">
        <f>IF(H378="",0,1)</f>
        <v>1</v>
      </c>
      <c r="V378" s="92" t="e">
        <f>IF(#REF!&gt;0,1,0)</f>
        <v>#REF!</v>
      </c>
      <c r="W378" s="92" t="e">
        <f>IF(#REF!&gt;0.02,1,0)</f>
        <v>#REF!</v>
      </c>
      <c r="X378" s="92">
        <f>+IF(H378="","",(M378*H378))</f>
        <v>1552.32</v>
      </c>
      <c r="Y378" s="92" t="e">
        <f>+IF(G378="La Mounine",(VLOOKUP(Base!J378,#REF!,5,FALSE)),(IF(G378="Brignoles",VLOOKUP(J378,#REF!,3,FALSE),(IF(G378="FOS",VLOOKUP(J378,#REF!,4,FALSE))))))</f>
        <v>#REF!</v>
      </c>
      <c r="Z378" s="92" t="e">
        <f>+(IF(H378="","",(Y378*H378)))</f>
        <v>#REF!</v>
      </c>
      <c r="AA378" s="94" t="e">
        <f>IF(Y378="","",IF(A378="RW",VLOOKUP(Y378,#REF!,3,FALSE),VLOOKUP(Y378,#REF!,2,FALSE)))</f>
        <v>#REF!</v>
      </c>
      <c r="AB378" s="92" t="e">
        <f>+IF(A378="","",(IF(A378="RW",(IF(H378&gt;32,32*AA378,(IF(H378&lt;29,29*AA378,H378*AA378)))),(IF(H378&gt;30,30*AA378,(IF(H378&lt;24,24*AA378,H378*AA378)))))))</f>
        <v>#REF!</v>
      </c>
      <c r="AC378" s="92" t="e">
        <f>(IF(A378="","0",(IF(A378="RW",VLOOKUP(#REF!,#REF!,2,FALSE),VLOOKUP(Base!#REF!,#REF!,3,FALSE)))))*S378</f>
        <v>#REF!</v>
      </c>
    </row>
    <row r="379" spans="1:29" x14ac:dyDescent="0.25">
      <c r="A379" s="131" t="s">
        <v>830</v>
      </c>
      <c r="B379" s="131" t="s">
        <v>846</v>
      </c>
      <c r="C379" s="62" t="s">
        <v>73</v>
      </c>
      <c r="D379" s="12">
        <v>42261</v>
      </c>
      <c r="E379" s="45"/>
      <c r="F379" s="45"/>
      <c r="G379" s="62" t="s">
        <v>701</v>
      </c>
      <c r="H379" s="71">
        <v>32.25</v>
      </c>
      <c r="I379" s="62"/>
      <c r="J379" s="62"/>
      <c r="K379" s="45">
        <v>13</v>
      </c>
      <c r="L379" s="71" t="str">
        <f>+IF(N379="oui",H379,"")</f>
        <v/>
      </c>
      <c r="M379" s="117">
        <v>44.8</v>
      </c>
      <c r="N379" s="62" t="s">
        <v>105</v>
      </c>
      <c r="O379" s="62" t="s">
        <v>105</v>
      </c>
      <c r="P379" s="14" t="s">
        <v>170</v>
      </c>
      <c r="Q379" s="69">
        <f>IF(D379="","",(YEAR(D379)))</f>
        <v>2015</v>
      </c>
      <c r="R379" s="68" t="str">
        <f>IF(D379="","",(TEXT(D379,"mmmm")))</f>
        <v>septembre</v>
      </c>
      <c r="S379" s="94" t="e">
        <f>+IF(#REF!&gt;0.05,IF(#REF!=5,($AE$2-F379)/1000,IF(#REF!=6,($AF$2-F379)/1000,IF(#REF!="FMA",($AG$2-F379)/1000,H379))),H379)</f>
        <v>#REF!</v>
      </c>
      <c r="T379" s="68" t="str">
        <f t="shared" si="6"/>
        <v>septembre</v>
      </c>
      <c r="U379" s="91">
        <f>IF(H379="",0,1)</f>
        <v>1</v>
      </c>
      <c r="V379" s="92" t="e">
        <f>IF(#REF!&gt;0,1,0)</f>
        <v>#REF!</v>
      </c>
      <c r="W379" s="92" t="e">
        <f>IF(#REF!&gt;0.02,1,0)</f>
        <v>#REF!</v>
      </c>
      <c r="X379" s="92">
        <f>+IF(H379="","",(M379*H379))</f>
        <v>1444.8</v>
      </c>
      <c r="Y379" s="92" t="e">
        <f>+IF(G379="La Mounine",(VLOOKUP(Base!J379,#REF!,5,FALSE)),(IF(G379="Brignoles",VLOOKUP(J379,#REF!,3,FALSE),(IF(G379="FOS",VLOOKUP(J379,#REF!,4,FALSE))))))</f>
        <v>#REF!</v>
      </c>
      <c r="Z379" s="92" t="e">
        <f>+(IF(H379="","",(Y379*H379)))</f>
        <v>#REF!</v>
      </c>
      <c r="AA379" s="94" t="e">
        <f>IF(Y379="","",IF(A379="RW",VLOOKUP(Y379,#REF!,3,FALSE),VLOOKUP(Y379,#REF!,2,FALSE)))</f>
        <v>#REF!</v>
      </c>
      <c r="AB379" s="92" t="e">
        <f>+IF(A379="","",(IF(A379="RW",(IF(H379&gt;32,32*AA379,(IF(H379&lt;29,29*AA379,H379*AA379)))),(IF(H379&gt;30,30*AA379,(IF(H379&lt;24,24*AA379,H379*AA379)))))))</f>
        <v>#REF!</v>
      </c>
      <c r="AC379" s="92" t="e">
        <f>(IF(A379="","0",(IF(A379="RW",VLOOKUP(#REF!,#REF!,2,FALSE),VLOOKUP(Base!#REF!,#REF!,3,FALSE)))))*S379</f>
        <v>#REF!</v>
      </c>
    </row>
    <row r="380" spans="1:29" x14ac:dyDescent="0.25">
      <c r="A380" s="131" t="s">
        <v>830</v>
      </c>
      <c r="B380" s="131" t="s">
        <v>846</v>
      </c>
      <c r="C380" s="62" t="s">
        <v>120</v>
      </c>
      <c r="D380" s="12">
        <v>42261</v>
      </c>
      <c r="E380" s="45"/>
      <c r="F380" s="45"/>
      <c r="G380" s="62" t="s">
        <v>701</v>
      </c>
      <c r="H380" s="71">
        <v>21.9</v>
      </c>
      <c r="I380" s="62"/>
      <c r="J380" s="62"/>
      <c r="K380" s="45">
        <v>34</v>
      </c>
      <c r="L380" s="71">
        <f>+IF(N380="oui",H380,"")</f>
        <v>21.9</v>
      </c>
      <c r="M380" s="117">
        <v>23.3</v>
      </c>
      <c r="N380" s="62" t="s">
        <v>106</v>
      </c>
      <c r="O380" s="62" t="s">
        <v>105</v>
      </c>
      <c r="P380" s="14" t="s">
        <v>174</v>
      </c>
      <c r="Q380" s="69">
        <f>IF(D380="","",(YEAR(D380)))</f>
        <v>2015</v>
      </c>
      <c r="R380" s="68" t="str">
        <f>IF(D380="","",(TEXT(D380,"mmmm")))</f>
        <v>septembre</v>
      </c>
      <c r="S380" s="94" t="e">
        <f>+IF(#REF!&gt;0.05,IF(#REF!=5,($AE$2-F380)/1000,IF(#REF!=6,($AF$2-F380)/1000,IF(#REF!="FMA",($AG$2-F380)/1000,H380))),H380)</f>
        <v>#REF!</v>
      </c>
      <c r="T380" s="68" t="str">
        <f t="shared" si="6"/>
        <v>septembre</v>
      </c>
      <c r="U380" s="91">
        <f>IF(H380="",0,1)</f>
        <v>1</v>
      </c>
      <c r="V380" s="92" t="e">
        <f>IF(#REF!&gt;0,1,0)</f>
        <v>#REF!</v>
      </c>
      <c r="W380" s="92" t="e">
        <f>IF(#REF!&gt;0.02,1,0)</f>
        <v>#REF!</v>
      </c>
      <c r="X380" s="92">
        <f>+IF(H380="","",(M380*H380))</f>
        <v>510.27</v>
      </c>
      <c r="Y380" s="92" t="e">
        <f>+IF(G380="La Mounine",(VLOOKUP(Base!J380,#REF!,5,FALSE)),(IF(G380="Brignoles",VLOOKUP(J380,#REF!,3,FALSE),(IF(G380="FOS",VLOOKUP(J380,#REF!,4,FALSE))))))</f>
        <v>#REF!</v>
      </c>
      <c r="Z380" s="92" t="e">
        <f>+(IF(H380="","",(Y380*H380)))</f>
        <v>#REF!</v>
      </c>
      <c r="AA380" s="94" t="e">
        <f>IF(Y380="","",IF(A380="RW",VLOOKUP(Y380,#REF!,3,FALSE),VLOOKUP(Y380,#REF!,2,FALSE)))</f>
        <v>#REF!</v>
      </c>
      <c r="AB380" s="92" t="e">
        <f>+IF(A380="","",(IF(A380="RW",(IF(H380&gt;32,32*AA380,(IF(H380&lt;29,29*AA380,H380*AA380)))),(IF(H380&gt;30,30*AA380,(IF(H380&lt;24,24*AA380,H380*AA380)))))))</f>
        <v>#REF!</v>
      </c>
      <c r="AC380" s="92" t="e">
        <f>(IF(A380="","0",(IF(A380="RW",VLOOKUP(#REF!,#REF!,2,FALSE),VLOOKUP(Base!#REF!,#REF!,3,FALSE)))))*S380</f>
        <v>#REF!</v>
      </c>
    </row>
    <row r="381" spans="1:29" x14ac:dyDescent="0.25">
      <c r="A381" s="131" t="s">
        <v>830</v>
      </c>
      <c r="B381" s="131" t="s">
        <v>846</v>
      </c>
      <c r="C381" s="3" t="s">
        <v>198</v>
      </c>
      <c r="D381" s="12">
        <v>42262</v>
      </c>
      <c r="E381" s="45"/>
      <c r="F381" s="45"/>
      <c r="G381" s="62" t="s">
        <v>701</v>
      </c>
      <c r="H381" s="71">
        <v>31.2</v>
      </c>
      <c r="I381" s="62"/>
      <c r="J381" s="62"/>
      <c r="K381" s="45">
        <v>4</v>
      </c>
      <c r="L381" s="71" t="str">
        <f>+IF(N381="oui",H381,"")</f>
        <v/>
      </c>
      <c r="M381" s="117">
        <v>40.299999999999997</v>
      </c>
      <c r="N381" s="62" t="s">
        <v>105</v>
      </c>
      <c r="O381" s="62" t="s">
        <v>105</v>
      </c>
      <c r="P381" s="14" t="s">
        <v>167</v>
      </c>
      <c r="Q381" s="69">
        <f>IF(D381="","",(YEAR(D381)))</f>
        <v>2015</v>
      </c>
      <c r="R381" s="68" t="str">
        <f>IF(D381="","",(TEXT(D381,"mmmm")))</f>
        <v>septembre</v>
      </c>
      <c r="S381" s="94" t="e">
        <f>+IF(#REF!&gt;0.05,IF(#REF!=5,($AE$2-F381)/1000,IF(#REF!=6,($AF$2-F381)/1000,IF(#REF!="FMA",($AG$2-F381)/1000,H381))),H381)</f>
        <v>#REF!</v>
      </c>
      <c r="T381" s="68" t="str">
        <f t="shared" si="6"/>
        <v>septembre</v>
      </c>
      <c r="U381" s="91">
        <f>IF(H381="",0,1)</f>
        <v>1</v>
      </c>
      <c r="V381" s="92" t="e">
        <f>IF(#REF!&gt;0,1,0)</f>
        <v>#REF!</v>
      </c>
      <c r="W381" s="92" t="e">
        <f>IF(#REF!&gt;0.02,1,0)</f>
        <v>#REF!</v>
      </c>
      <c r="X381" s="92">
        <f>+IF(H381="","",(M381*H381))</f>
        <v>1257.3599999999999</v>
      </c>
      <c r="Y381" s="92" t="e">
        <f>+IF(G381="La Mounine",(VLOOKUP(Base!J381,#REF!,5,FALSE)),(IF(G381="Brignoles",VLOOKUP(J381,#REF!,3,FALSE),(IF(G381="FOS",VLOOKUP(J381,#REF!,4,FALSE))))))</f>
        <v>#REF!</v>
      </c>
      <c r="Z381" s="92" t="e">
        <f>+(IF(H381="","",(Y381*H381)))</f>
        <v>#REF!</v>
      </c>
      <c r="AA381" s="94" t="e">
        <f>IF(Y381="","",IF(A381="RW",VLOOKUP(Y381,#REF!,3,FALSE),VLOOKUP(Y381,#REF!,2,FALSE)))</f>
        <v>#REF!</v>
      </c>
      <c r="AB381" s="92" t="e">
        <f>+IF(A381="","",(IF(A381="RW",(IF(H381&gt;32,32*AA381,(IF(H381&lt;29,29*AA381,H381*AA381)))),(IF(H381&gt;30,30*AA381,(IF(H381&lt;24,24*AA381,H381*AA381)))))))</f>
        <v>#REF!</v>
      </c>
      <c r="AC381" s="92" t="e">
        <f>(IF(A381="","0",(IF(A381="RW",VLOOKUP(#REF!,#REF!,2,FALSE),VLOOKUP(Base!#REF!,#REF!,3,FALSE)))))*S381</f>
        <v>#REF!</v>
      </c>
    </row>
    <row r="382" spans="1:29" x14ac:dyDescent="0.25">
      <c r="A382" s="131" t="s">
        <v>830</v>
      </c>
      <c r="B382" s="131" t="s">
        <v>846</v>
      </c>
      <c r="C382" s="3" t="s">
        <v>198</v>
      </c>
      <c r="D382" s="12">
        <v>42262</v>
      </c>
      <c r="E382" s="45"/>
      <c r="F382" s="45"/>
      <c r="G382" s="62" t="s">
        <v>701</v>
      </c>
      <c r="H382" s="71">
        <v>31.55</v>
      </c>
      <c r="I382" s="62"/>
      <c r="J382" s="62"/>
      <c r="K382" s="45">
        <v>4</v>
      </c>
      <c r="L382" s="71" t="str">
        <f>+IF(N382="oui",H382,"")</f>
        <v/>
      </c>
      <c r="M382" s="117">
        <v>40.299999999999997</v>
      </c>
      <c r="N382" s="62" t="s">
        <v>105</v>
      </c>
      <c r="O382" s="62" t="s">
        <v>105</v>
      </c>
      <c r="P382" s="14" t="s">
        <v>174</v>
      </c>
      <c r="Q382" s="69">
        <f>IF(D382="","",(YEAR(D382)))</f>
        <v>2015</v>
      </c>
      <c r="R382" s="68" t="str">
        <f>IF(D382="","",(TEXT(D382,"mmmm")))</f>
        <v>septembre</v>
      </c>
      <c r="S382" s="94" t="e">
        <f>+IF(#REF!&gt;0.05,IF(#REF!=5,($AE$2-F382)/1000,IF(#REF!=6,($AF$2-F382)/1000,IF(#REF!="FMA",($AG$2-F382)/1000,H382))),H382)</f>
        <v>#REF!</v>
      </c>
      <c r="T382" s="68" t="str">
        <f t="shared" si="6"/>
        <v>septembre</v>
      </c>
      <c r="U382" s="91">
        <f>IF(H382="",0,1)</f>
        <v>1</v>
      </c>
      <c r="V382" s="92" t="e">
        <f>IF(#REF!&gt;0,1,0)</f>
        <v>#REF!</v>
      </c>
      <c r="W382" s="92" t="e">
        <f>IF(#REF!&gt;0.02,1,0)</f>
        <v>#REF!</v>
      </c>
      <c r="X382" s="92">
        <f>+IF(H382="","",(M382*H382))</f>
        <v>1271.4649999999999</v>
      </c>
      <c r="Y382" s="92" t="e">
        <f>+IF(G382="La Mounine",(VLOOKUP(Base!J382,#REF!,5,FALSE)),(IF(G382="Brignoles",VLOOKUP(J382,#REF!,3,FALSE),(IF(G382="FOS",VLOOKUP(J382,#REF!,4,FALSE))))))</f>
        <v>#REF!</v>
      </c>
      <c r="Z382" s="92" t="e">
        <f>+(IF(H382="","",(Y382*H382)))</f>
        <v>#REF!</v>
      </c>
      <c r="AA382" s="94" t="e">
        <f>IF(Y382="","",IF(A382="RW",VLOOKUP(Y382,#REF!,3,FALSE),VLOOKUP(Y382,#REF!,2,FALSE)))</f>
        <v>#REF!</v>
      </c>
      <c r="AB382" s="92" t="e">
        <f>+IF(A382="","",(IF(A382="RW",(IF(H382&gt;32,32*AA382,(IF(H382&lt;29,29*AA382,H382*AA382)))),(IF(H382&gt;30,30*AA382,(IF(H382&lt;24,24*AA382,H382*AA382)))))))</f>
        <v>#REF!</v>
      </c>
      <c r="AC382" s="92" t="e">
        <f>(IF(A382="","0",(IF(A382="RW",VLOOKUP(#REF!,#REF!,2,FALSE),VLOOKUP(Base!#REF!,#REF!,3,FALSE)))))*S382</f>
        <v>#REF!</v>
      </c>
    </row>
    <row r="383" spans="1:29" x14ac:dyDescent="0.25">
      <c r="A383" s="131" t="s">
        <v>830</v>
      </c>
      <c r="B383" s="131" t="s">
        <v>846</v>
      </c>
      <c r="C383" s="62" t="s">
        <v>46</v>
      </c>
      <c r="D383" s="12">
        <v>42262</v>
      </c>
      <c r="E383" s="45"/>
      <c r="F383" s="45"/>
      <c r="G383" s="62" t="s">
        <v>701</v>
      </c>
      <c r="H383" s="71">
        <v>32.75</v>
      </c>
      <c r="I383" s="62"/>
      <c r="J383" s="62"/>
      <c r="K383" s="45">
        <v>4</v>
      </c>
      <c r="L383" s="71">
        <f>+IF(N383="oui",H383,"")</f>
        <v>32.75</v>
      </c>
      <c r="M383" s="117">
        <v>40.6</v>
      </c>
      <c r="N383" s="62" t="s">
        <v>106</v>
      </c>
      <c r="O383" s="62" t="s">
        <v>105</v>
      </c>
      <c r="P383" s="14" t="s">
        <v>175</v>
      </c>
      <c r="Q383" s="69">
        <f>IF(D383="","",(YEAR(D383)))</f>
        <v>2015</v>
      </c>
      <c r="R383" s="68" t="str">
        <f>IF(D383="","",(TEXT(D383,"mmmm")))</f>
        <v>septembre</v>
      </c>
      <c r="S383" s="94" t="e">
        <f>+IF(#REF!&gt;0.05,IF(#REF!=5,($AE$2-F383)/1000,IF(#REF!=6,($AF$2-F383)/1000,IF(#REF!="FMA",($AG$2-F383)/1000,H383))),H383)</f>
        <v>#REF!</v>
      </c>
      <c r="T383" s="68" t="str">
        <f t="shared" si="6"/>
        <v>septembre</v>
      </c>
      <c r="U383" s="91">
        <f>IF(H383="",0,1)</f>
        <v>1</v>
      </c>
      <c r="V383" s="92" t="e">
        <f>IF(#REF!&gt;0,1,0)</f>
        <v>#REF!</v>
      </c>
      <c r="W383" s="92" t="e">
        <f>IF(#REF!&gt;0.02,1,0)</f>
        <v>#REF!</v>
      </c>
      <c r="X383" s="92">
        <f>+IF(H383="","",(M383*H383))</f>
        <v>1329.65</v>
      </c>
      <c r="Y383" s="92" t="e">
        <f>+IF(G383="La Mounine",(VLOOKUP(Base!J383,#REF!,5,FALSE)),(IF(G383="Brignoles",VLOOKUP(J383,#REF!,3,FALSE),(IF(G383="FOS",VLOOKUP(J383,#REF!,4,FALSE))))))</f>
        <v>#REF!</v>
      </c>
      <c r="Z383" s="92" t="e">
        <f>+(IF(H383="","",(Y383*H383)))</f>
        <v>#REF!</v>
      </c>
      <c r="AA383" s="94" t="e">
        <f>IF(Y383="","",IF(A383="RW",VLOOKUP(Y383,#REF!,3,FALSE),VLOOKUP(Y383,#REF!,2,FALSE)))</f>
        <v>#REF!</v>
      </c>
      <c r="AB383" s="92" t="e">
        <f>+IF(A383="","",(IF(A383="RW",(IF(H383&gt;32,32*AA383,(IF(H383&lt;29,29*AA383,H383*AA383)))),(IF(H383&gt;30,30*AA383,(IF(H383&lt;24,24*AA383,H383*AA383)))))))</f>
        <v>#REF!</v>
      </c>
      <c r="AC383" s="92" t="e">
        <f>(IF(A383="","0",(IF(A383="RW",VLOOKUP(#REF!,#REF!,2,FALSE),VLOOKUP(Base!#REF!,#REF!,3,FALSE)))))*S383</f>
        <v>#REF!</v>
      </c>
    </row>
    <row r="384" spans="1:29" x14ac:dyDescent="0.25">
      <c r="A384" s="131" t="s">
        <v>830</v>
      </c>
      <c r="B384" s="131" t="s">
        <v>846</v>
      </c>
      <c r="C384" s="62" t="s">
        <v>73</v>
      </c>
      <c r="D384" s="12">
        <v>42262</v>
      </c>
      <c r="E384" s="45"/>
      <c r="F384" s="45"/>
      <c r="G384" s="62" t="s">
        <v>701</v>
      </c>
      <c r="H384" s="71">
        <v>35</v>
      </c>
      <c r="I384" s="62"/>
      <c r="J384" s="62"/>
      <c r="K384" s="45">
        <v>13</v>
      </c>
      <c r="L384" s="71" t="str">
        <f>+IF(N384="oui",H384,"")</f>
        <v/>
      </c>
      <c r="M384" s="117">
        <v>44.8</v>
      </c>
      <c r="N384" s="62" t="s">
        <v>105</v>
      </c>
      <c r="O384" s="62" t="s">
        <v>106</v>
      </c>
      <c r="P384" s="14" t="s">
        <v>167</v>
      </c>
      <c r="Q384" s="69">
        <f>IF(D384="","",(YEAR(D384)))</f>
        <v>2015</v>
      </c>
      <c r="R384" s="68" t="str">
        <f>IF(D384="","",(TEXT(D384,"mmmm")))</f>
        <v>septembre</v>
      </c>
      <c r="S384" s="94" t="e">
        <f>+IF(#REF!&gt;0.05,IF(#REF!=5,($AE$2-F384)/1000,IF(#REF!=6,($AF$2-F384)/1000,IF(#REF!="FMA",($AG$2-F384)/1000,H384))),H384)</f>
        <v>#REF!</v>
      </c>
      <c r="T384" s="68" t="str">
        <f t="shared" si="6"/>
        <v>septembre</v>
      </c>
      <c r="U384" s="91">
        <f>IF(H384="",0,1)</f>
        <v>1</v>
      </c>
      <c r="V384" s="92" t="e">
        <f>IF(#REF!&gt;0,1,0)</f>
        <v>#REF!</v>
      </c>
      <c r="W384" s="92" t="e">
        <f>IF(#REF!&gt;0.02,1,0)</f>
        <v>#REF!</v>
      </c>
      <c r="X384" s="92">
        <f>+IF(H384="","",(M384*H384))</f>
        <v>1568</v>
      </c>
      <c r="Y384" s="92" t="e">
        <f>+IF(G384="La Mounine",(VLOOKUP(Base!J384,#REF!,5,FALSE)),(IF(G384="Brignoles",VLOOKUP(J384,#REF!,3,FALSE),(IF(G384="FOS",VLOOKUP(J384,#REF!,4,FALSE))))))</f>
        <v>#REF!</v>
      </c>
      <c r="Z384" s="92" t="e">
        <f>+(IF(H384="","",(Y384*H384)))</f>
        <v>#REF!</v>
      </c>
      <c r="AA384" s="94" t="e">
        <f>IF(Y384="","",IF(A384="RW",VLOOKUP(Y384,#REF!,3,FALSE),VLOOKUP(Y384,#REF!,2,FALSE)))</f>
        <v>#REF!</v>
      </c>
      <c r="AB384" s="92" t="e">
        <f>+IF(A384="","",(IF(A384="RW",(IF(H384&gt;32,32*AA384,(IF(H384&lt;29,29*AA384,H384*AA384)))),(IF(H384&gt;30,30*AA384,(IF(H384&lt;24,24*AA384,H384*AA384)))))))</f>
        <v>#REF!</v>
      </c>
      <c r="AC384" s="92" t="e">
        <f>(IF(A384="","0",(IF(A384="RW",VLOOKUP(#REF!,#REF!,2,FALSE),VLOOKUP(Base!#REF!,#REF!,3,FALSE)))))*S384</f>
        <v>#REF!</v>
      </c>
    </row>
    <row r="385" spans="1:29" x14ac:dyDescent="0.25">
      <c r="A385" s="131" t="s">
        <v>830</v>
      </c>
      <c r="B385" s="131" t="s">
        <v>846</v>
      </c>
      <c r="C385" s="62" t="s">
        <v>73</v>
      </c>
      <c r="D385" s="12">
        <v>42262</v>
      </c>
      <c r="E385" s="45"/>
      <c r="F385" s="45"/>
      <c r="G385" s="62" t="s">
        <v>701</v>
      </c>
      <c r="H385" s="71">
        <v>32.049999999999997</v>
      </c>
      <c r="I385" s="62"/>
      <c r="J385" s="62"/>
      <c r="K385" s="45">
        <v>13</v>
      </c>
      <c r="L385" s="71" t="str">
        <f>+IF(N385="oui",H385,"")</f>
        <v/>
      </c>
      <c r="M385" s="117">
        <v>44.8</v>
      </c>
      <c r="N385" s="62" t="s">
        <v>105</v>
      </c>
      <c r="O385" s="62" t="s">
        <v>105</v>
      </c>
      <c r="P385" s="14" t="s">
        <v>175</v>
      </c>
      <c r="Q385" s="69">
        <f>IF(D385="","",(YEAR(D385)))</f>
        <v>2015</v>
      </c>
      <c r="R385" s="68" t="str">
        <f>IF(D385="","",(TEXT(D385,"mmmm")))</f>
        <v>septembre</v>
      </c>
      <c r="S385" s="94" t="e">
        <f>+IF(#REF!&gt;0.05,IF(#REF!=5,($AE$2-F385)/1000,IF(#REF!=6,($AF$2-F385)/1000,IF(#REF!="FMA",($AG$2-F385)/1000,H385))),H385)</f>
        <v>#REF!</v>
      </c>
      <c r="T385" s="68" t="str">
        <f t="shared" si="6"/>
        <v>septembre</v>
      </c>
      <c r="U385" s="91">
        <f>IF(H385="",0,1)</f>
        <v>1</v>
      </c>
      <c r="V385" s="92" t="e">
        <f>IF(#REF!&gt;0,1,0)</f>
        <v>#REF!</v>
      </c>
      <c r="W385" s="92" t="e">
        <f>IF(#REF!&gt;0.02,1,0)</f>
        <v>#REF!</v>
      </c>
      <c r="X385" s="92">
        <f>+IF(H385="","",(M385*H385))</f>
        <v>1435.8399999999997</v>
      </c>
      <c r="Y385" s="92" t="e">
        <f>+IF(G385="La Mounine",(VLOOKUP(Base!J385,#REF!,5,FALSE)),(IF(G385="Brignoles",VLOOKUP(J385,#REF!,3,FALSE),(IF(G385="FOS",VLOOKUP(J385,#REF!,4,FALSE))))))</f>
        <v>#REF!</v>
      </c>
      <c r="Z385" s="92" t="e">
        <f>+(IF(H385="","",(Y385*H385)))</f>
        <v>#REF!</v>
      </c>
      <c r="AA385" s="94" t="e">
        <f>IF(Y385="","",IF(A385="RW",VLOOKUP(Y385,#REF!,3,FALSE),VLOOKUP(Y385,#REF!,2,FALSE)))</f>
        <v>#REF!</v>
      </c>
      <c r="AB385" s="92" t="e">
        <f>+IF(A385="","",(IF(A385="RW",(IF(H385&gt;32,32*AA385,(IF(H385&lt;29,29*AA385,H385*AA385)))),(IF(H385&gt;30,30*AA385,(IF(H385&lt;24,24*AA385,H385*AA385)))))))</f>
        <v>#REF!</v>
      </c>
      <c r="AC385" s="92" t="e">
        <f>(IF(A385="","0",(IF(A385="RW",VLOOKUP(#REF!,#REF!,2,FALSE),VLOOKUP(Base!#REF!,#REF!,3,FALSE)))))*S385</f>
        <v>#REF!</v>
      </c>
    </row>
    <row r="386" spans="1:29" x14ac:dyDescent="0.25">
      <c r="A386" s="131" t="s">
        <v>830</v>
      </c>
      <c r="B386" s="131" t="s">
        <v>846</v>
      </c>
      <c r="C386" s="62" t="s">
        <v>73</v>
      </c>
      <c r="D386" s="12">
        <v>42262</v>
      </c>
      <c r="E386" s="45"/>
      <c r="F386" s="45"/>
      <c r="G386" s="62" t="s">
        <v>701</v>
      </c>
      <c r="H386" s="71">
        <v>35</v>
      </c>
      <c r="I386" s="62"/>
      <c r="J386" s="62"/>
      <c r="K386" s="45">
        <v>13</v>
      </c>
      <c r="L386" s="71" t="str">
        <f>+IF(N386="oui",H386,"")</f>
        <v/>
      </c>
      <c r="M386" s="117">
        <v>44.8</v>
      </c>
      <c r="N386" s="62" t="s">
        <v>105</v>
      </c>
      <c r="O386" s="62" t="s">
        <v>106</v>
      </c>
      <c r="P386" s="14" t="s">
        <v>175</v>
      </c>
      <c r="Q386" s="69">
        <f>IF(D386="","",(YEAR(D386)))</f>
        <v>2015</v>
      </c>
      <c r="R386" s="68" t="str">
        <f>IF(D386="","",(TEXT(D386,"mmmm")))</f>
        <v>septembre</v>
      </c>
      <c r="S386" s="94" t="e">
        <f>+IF(#REF!&gt;0.05,IF(#REF!=5,($AE$2-F386)/1000,IF(#REF!=6,($AF$2-F386)/1000,IF(#REF!="FMA",($AG$2-F386)/1000,H386))),H386)</f>
        <v>#REF!</v>
      </c>
      <c r="T386" s="68" t="str">
        <f t="shared" si="6"/>
        <v>septembre</v>
      </c>
      <c r="U386" s="91">
        <f>IF(H386="",0,1)</f>
        <v>1</v>
      </c>
      <c r="V386" s="92" t="e">
        <f>IF(#REF!&gt;0,1,0)</f>
        <v>#REF!</v>
      </c>
      <c r="W386" s="92" t="e">
        <f>IF(#REF!&gt;0.02,1,0)</f>
        <v>#REF!</v>
      </c>
      <c r="X386" s="92">
        <f>+IF(H386="","",(M386*H386))</f>
        <v>1568</v>
      </c>
      <c r="Y386" s="92" t="e">
        <f>+IF(G386="La Mounine",(VLOOKUP(Base!J386,#REF!,5,FALSE)),(IF(G386="Brignoles",VLOOKUP(J386,#REF!,3,FALSE),(IF(G386="FOS",VLOOKUP(J386,#REF!,4,FALSE))))))</f>
        <v>#REF!</v>
      </c>
      <c r="Z386" s="92" t="e">
        <f>+(IF(H386="","",(Y386*H386)))</f>
        <v>#REF!</v>
      </c>
      <c r="AA386" s="94" t="e">
        <f>IF(Y386="","",IF(A386="RW",VLOOKUP(Y386,#REF!,3,FALSE),VLOOKUP(Y386,#REF!,2,FALSE)))</f>
        <v>#REF!</v>
      </c>
      <c r="AB386" s="92" t="e">
        <f>+IF(A386="","",(IF(A386="RW",(IF(H386&gt;32,32*AA386,(IF(H386&lt;29,29*AA386,H386*AA386)))),(IF(H386&gt;30,30*AA386,(IF(H386&lt;24,24*AA386,H386*AA386)))))))</f>
        <v>#REF!</v>
      </c>
      <c r="AC386" s="92" t="e">
        <f>(IF(A386="","0",(IF(A386="RW",VLOOKUP(#REF!,#REF!,2,FALSE),VLOOKUP(Base!#REF!,#REF!,3,FALSE)))))*S386</f>
        <v>#REF!</v>
      </c>
    </row>
    <row r="387" spans="1:29" x14ac:dyDescent="0.25">
      <c r="A387" s="131" t="s">
        <v>830</v>
      </c>
      <c r="B387" s="131" t="s">
        <v>846</v>
      </c>
      <c r="C387" s="62" t="s">
        <v>12</v>
      </c>
      <c r="D387" s="12">
        <v>42262</v>
      </c>
      <c r="E387" s="45"/>
      <c r="F387" s="45"/>
      <c r="G387" s="62" t="s">
        <v>701</v>
      </c>
      <c r="H387" s="71">
        <v>27.55</v>
      </c>
      <c r="I387" s="62"/>
      <c r="J387" s="62"/>
      <c r="K387" s="45">
        <v>13</v>
      </c>
      <c r="L387" s="71" t="str">
        <f>+IF(N387="oui",H387,"")</f>
        <v/>
      </c>
      <c r="M387" s="117">
        <v>26.1</v>
      </c>
      <c r="N387" s="62" t="s">
        <v>105</v>
      </c>
      <c r="O387" s="62" t="s">
        <v>105</v>
      </c>
      <c r="P387" s="14" t="s">
        <v>173</v>
      </c>
      <c r="Q387" s="69">
        <f>IF(D387="","",(YEAR(D387)))</f>
        <v>2015</v>
      </c>
      <c r="R387" s="68" t="str">
        <f>IF(D387="","",(TEXT(D387,"mmmm")))</f>
        <v>septembre</v>
      </c>
      <c r="S387" s="94" t="e">
        <f>+IF(#REF!&gt;0.05,IF(#REF!=5,($AE$2-F387)/1000,IF(#REF!=6,($AF$2-F387)/1000,IF(#REF!="FMA",($AG$2-F387)/1000,H387))),H387)</f>
        <v>#REF!</v>
      </c>
      <c r="T387" s="68" t="str">
        <f t="shared" ref="T387:T450" si="7">R387</f>
        <v>septembre</v>
      </c>
      <c r="U387" s="91">
        <f>IF(H387="",0,1)</f>
        <v>1</v>
      </c>
      <c r="V387" s="92" t="e">
        <f>IF(#REF!&gt;0,1,0)</f>
        <v>#REF!</v>
      </c>
      <c r="W387" s="92" t="e">
        <f>IF(#REF!&gt;0.02,1,0)</f>
        <v>#REF!</v>
      </c>
      <c r="X387" s="92">
        <f>+IF(H387="","",(M387*H387))</f>
        <v>719.05500000000006</v>
      </c>
      <c r="Y387" s="92" t="e">
        <f>+IF(G387="La Mounine",(VLOOKUP(Base!J387,#REF!,5,FALSE)),(IF(G387="Brignoles",VLOOKUP(J387,#REF!,3,FALSE),(IF(G387="FOS",VLOOKUP(J387,#REF!,4,FALSE))))))</f>
        <v>#REF!</v>
      </c>
      <c r="Z387" s="92" t="e">
        <f>+(IF(H387="","",(Y387*H387)))</f>
        <v>#REF!</v>
      </c>
      <c r="AA387" s="94" t="e">
        <f>IF(Y387="","",IF(A387="RW",VLOOKUP(Y387,#REF!,3,FALSE),VLOOKUP(Y387,#REF!,2,FALSE)))</f>
        <v>#REF!</v>
      </c>
      <c r="AB387" s="92" t="e">
        <f>+IF(A387="","",(IF(A387="RW",(IF(H387&gt;32,32*AA387,(IF(H387&lt;29,29*AA387,H387*AA387)))),(IF(H387&gt;30,30*AA387,(IF(H387&lt;24,24*AA387,H387*AA387)))))))</f>
        <v>#REF!</v>
      </c>
      <c r="AC387" s="92" t="e">
        <f>(IF(A387="","0",(IF(A387="RW",VLOOKUP(#REF!,#REF!,2,FALSE),VLOOKUP(Base!#REF!,#REF!,3,FALSE)))))*S387</f>
        <v>#REF!</v>
      </c>
    </row>
    <row r="388" spans="1:29" x14ac:dyDescent="0.25">
      <c r="A388" s="131" t="s">
        <v>830</v>
      </c>
      <c r="B388" s="131" t="s">
        <v>846</v>
      </c>
      <c r="C388" s="62" t="s">
        <v>12</v>
      </c>
      <c r="D388" s="12">
        <v>42262</v>
      </c>
      <c r="E388" s="45"/>
      <c r="F388" s="45"/>
      <c r="G388" s="62" t="s">
        <v>701</v>
      </c>
      <c r="H388" s="71">
        <v>25.75</v>
      </c>
      <c r="I388" s="62"/>
      <c r="J388" s="62"/>
      <c r="K388" s="45">
        <v>13</v>
      </c>
      <c r="L388" s="71" t="str">
        <f>+IF(N388="oui",H388,"")</f>
        <v/>
      </c>
      <c r="M388" s="117">
        <v>26.1</v>
      </c>
      <c r="N388" s="62" t="s">
        <v>105</v>
      </c>
      <c r="O388" s="62" t="s">
        <v>106</v>
      </c>
      <c r="P388" s="14" t="s">
        <v>171</v>
      </c>
      <c r="Q388" s="69">
        <f>IF(D388="","",(YEAR(D388)))</f>
        <v>2015</v>
      </c>
      <c r="R388" s="68" t="str">
        <f>IF(D388="","",(TEXT(D388,"mmmm")))</f>
        <v>septembre</v>
      </c>
      <c r="S388" s="94" t="e">
        <f>+IF(#REF!&gt;0.05,IF(#REF!=5,($AE$2-F388)/1000,IF(#REF!=6,($AF$2-F388)/1000,IF(#REF!="FMA",($AG$2-F388)/1000,H388))),H388)</f>
        <v>#REF!</v>
      </c>
      <c r="T388" s="68" t="str">
        <f t="shared" si="7"/>
        <v>septembre</v>
      </c>
      <c r="U388" s="91">
        <f>IF(H388="",0,1)</f>
        <v>1</v>
      </c>
      <c r="V388" s="92" t="e">
        <f>IF(#REF!&gt;0,1,0)</f>
        <v>#REF!</v>
      </c>
      <c r="W388" s="92" t="e">
        <f>IF(#REF!&gt;0.02,1,0)</f>
        <v>#REF!</v>
      </c>
      <c r="X388" s="92">
        <f>+IF(H388="","",(M388*H388))</f>
        <v>672.07500000000005</v>
      </c>
      <c r="Y388" s="92" t="e">
        <f>+IF(G388="La Mounine",(VLOOKUP(Base!J388,#REF!,5,FALSE)),(IF(G388="Brignoles",VLOOKUP(J388,#REF!,3,FALSE),(IF(G388="FOS",VLOOKUP(J388,#REF!,4,FALSE))))))</f>
        <v>#REF!</v>
      </c>
      <c r="Z388" s="92" t="e">
        <f>+(IF(H388="","",(Y388*H388)))</f>
        <v>#REF!</v>
      </c>
      <c r="AA388" s="94" t="e">
        <f>IF(Y388="","",IF(A388="RW",VLOOKUP(Y388,#REF!,3,FALSE),VLOOKUP(Y388,#REF!,2,FALSE)))</f>
        <v>#REF!</v>
      </c>
      <c r="AB388" s="92" t="e">
        <f>+IF(A388="","",(IF(A388="RW",(IF(H388&gt;32,32*AA388,(IF(H388&lt;29,29*AA388,H388*AA388)))),(IF(H388&gt;30,30*AA388,(IF(H388&lt;24,24*AA388,H388*AA388)))))))</f>
        <v>#REF!</v>
      </c>
      <c r="AC388" s="92" t="e">
        <f>(IF(A388="","0",(IF(A388="RW",VLOOKUP(#REF!,#REF!,2,FALSE),VLOOKUP(Base!#REF!,#REF!,3,FALSE)))))*S388</f>
        <v>#REF!</v>
      </c>
    </row>
    <row r="389" spans="1:29" x14ac:dyDescent="0.25">
      <c r="A389" s="131" t="s">
        <v>830</v>
      </c>
      <c r="B389" s="131" t="s">
        <v>846</v>
      </c>
      <c r="C389" s="62" t="s">
        <v>12</v>
      </c>
      <c r="D389" s="12">
        <v>42262</v>
      </c>
      <c r="E389" s="45"/>
      <c r="F389" s="45"/>
      <c r="G389" s="62" t="s">
        <v>701</v>
      </c>
      <c r="H389" s="71">
        <v>25.95</v>
      </c>
      <c r="I389" s="62"/>
      <c r="J389" s="62"/>
      <c r="K389" s="45">
        <v>13</v>
      </c>
      <c r="L389" s="71" t="str">
        <f>+IF(N389="oui",H389,"")</f>
        <v/>
      </c>
      <c r="M389" s="117">
        <v>26.1</v>
      </c>
      <c r="N389" s="62" t="s">
        <v>105</v>
      </c>
      <c r="O389" s="62" t="s">
        <v>106</v>
      </c>
      <c r="P389" s="14" t="s">
        <v>168</v>
      </c>
      <c r="Q389" s="69">
        <f>IF(D389="","",(YEAR(D389)))</f>
        <v>2015</v>
      </c>
      <c r="R389" s="68" t="str">
        <f>IF(D389="","",(TEXT(D389,"mmmm")))</f>
        <v>septembre</v>
      </c>
      <c r="S389" s="94" t="e">
        <f>+IF(#REF!&gt;0.05,IF(#REF!=5,($AE$2-F389)/1000,IF(#REF!=6,($AF$2-F389)/1000,IF(#REF!="FMA",($AG$2-F389)/1000,H389))),H389)</f>
        <v>#REF!</v>
      </c>
      <c r="T389" s="68" t="str">
        <f t="shared" si="7"/>
        <v>septembre</v>
      </c>
      <c r="U389" s="91">
        <f>IF(H389="",0,1)</f>
        <v>1</v>
      </c>
      <c r="V389" s="92" t="e">
        <f>IF(#REF!&gt;0,1,0)</f>
        <v>#REF!</v>
      </c>
      <c r="W389" s="92" t="e">
        <f>IF(#REF!&gt;0.02,1,0)</f>
        <v>#REF!</v>
      </c>
      <c r="X389" s="92">
        <f>+IF(H389="","",(M389*H389))</f>
        <v>677.29500000000007</v>
      </c>
      <c r="Y389" s="92" t="e">
        <f>+IF(G389="La Mounine",(VLOOKUP(Base!J389,#REF!,5,FALSE)),(IF(G389="Brignoles",VLOOKUP(J389,#REF!,3,FALSE),(IF(G389="FOS",VLOOKUP(J389,#REF!,4,FALSE))))))</f>
        <v>#REF!</v>
      </c>
      <c r="Z389" s="92" t="e">
        <f>+(IF(H389="","",(Y389*H389)))</f>
        <v>#REF!</v>
      </c>
      <c r="AA389" s="94" t="e">
        <f>IF(Y389="","",IF(A389="RW",VLOOKUP(Y389,#REF!,3,FALSE),VLOOKUP(Y389,#REF!,2,FALSE)))</f>
        <v>#REF!</v>
      </c>
      <c r="AB389" s="92" t="e">
        <f>+IF(A389="","",(IF(A389="RW",(IF(H389&gt;32,32*AA389,(IF(H389&lt;29,29*AA389,H389*AA389)))),(IF(H389&gt;30,30*AA389,(IF(H389&lt;24,24*AA389,H389*AA389)))))))</f>
        <v>#REF!</v>
      </c>
      <c r="AC389" s="92" t="e">
        <f>(IF(A389="","0",(IF(A389="RW",VLOOKUP(#REF!,#REF!,2,FALSE),VLOOKUP(Base!#REF!,#REF!,3,FALSE)))))*S389</f>
        <v>#REF!</v>
      </c>
    </row>
    <row r="390" spans="1:29" x14ac:dyDescent="0.25">
      <c r="A390" s="131" t="s">
        <v>830</v>
      </c>
      <c r="B390" s="131" t="s">
        <v>846</v>
      </c>
      <c r="C390" s="62" t="s">
        <v>12</v>
      </c>
      <c r="D390" s="12">
        <v>42262</v>
      </c>
      <c r="E390" s="45"/>
      <c r="F390" s="45"/>
      <c r="G390" s="62" t="s">
        <v>701</v>
      </c>
      <c r="H390" s="71">
        <v>28.55</v>
      </c>
      <c r="I390" s="62"/>
      <c r="J390" s="62"/>
      <c r="K390" s="45">
        <v>13</v>
      </c>
      <c r="L390" s="71" t="str">
        <f>+IF(N390="oui",H390,"")</f>
        <v/>
      </c>
      <c r="M390" s="117">
        <v>26.1</v>
      </c>
      <c r="N390" s="62" t="s">
        <v>105</v>
      </c>
      <c r="O390" s="62" t="s">
        <v>105</v>
      </c>
      <c r="P390" s="14" t="s">
        <v>168</v>
      </c>
      <c r="Q390" s="69">
        <f>IF(D390="","",(YEAR(D390)))</f>
        <v>2015</v>
      </c>
      <c r="R390" s="68" t="str">
        <f>IF(D390="","",(TEXT(D390,"mmmm")))</f>
        <v>septembre</v>
      </c>
      <c r="S390" s="94" t="e">
        <f>+IF(#REF!&gt;0.05,IF(#REF!=5,($AE$2-F390)/1000,IF(#REF!=6,($AF$2-F390)/1000,IF(#REF!="FMA",($AG$2-F390)/1000,H390))),H390)</f>
        <v>#REF!</v>
      </c>
      <c r="T390" s="68" t="str">
        <f t="shared" si="7"/>
        <v>septembre</v>
      </c>
      <c r="U390" s="91">
        <f>IF(H390="",0,1)</f>
        <v>1</v>
      </c>
      <c r="V390" s="92" t="e">
        <f>IF(#REF!&gt;0,1,0)</f>
        <v>#REF!</v>
      </c>
      <c r="W390" s="92" t="e">
        <f>IF(#REF!&gt;0.02,1,0)</f>
        <v>#REF!</v>
      </c>
      <c r="X390" s="92">
        <f>+IF(H390="","",(M390*H390))</f>
        <v>745.15500000000009</v>
      </c>
      <c r="Y390" s="92" t="e">
        <f>+IF(G390="La Mounine",(VLOOKUP(Base!J390,#REF!,5,FALSE)),(IF(G390="Brignoles",VLOOKUP(J390,#REF!,3,FALSE),(IF(G390="FOS",VLOOKUP(J390,#REF!,4,FALSE))))))</f>
        <v>#REF!</v>
      </c>
      <c r="Z390" s="92" t="e">
        <f>+(IF(H390="","",(Y390*H390)))</f>
        <v>#REF!</v>
      </c>
      <c r="AA390" s="94" t="e">
        <f>IF(Y390="","",IF(A390="RW",VLOOKUP(Y390,#REF!,3,FALSE),VLOOKUP(Y390,#REF!,2,FALSE)))</f>
        <v>#REF!</v>
      </c>
      <c r="AB390" s="92" t="e">
        <f>+IF(A390="","",(IF(A390="RW",(IF(H390&gt;32,32*AA390,(IF(H390&lt;29,29*AA390,H390*AA390)))),(IF(H390&gt;30,30*AA390,(IF(H390&lt;24,24*AA390,H390*AA390)))))))</f>
        <v>#REF!</v>
      </c>
      <c r="AC390" s="92" t="e">
        <f>(IF(A390="","0",(IF(A390="RW",VLOOKUP(#REF!,#REF!,2,FALSE),VLOOKUP(Base!#REF!,#REF!,3,FALSE)))))*S390</f>
        <v>#REF!</v>
      </c>
    </row>
    <row r="391" spans="1:29" x14ac:dyDescent="0.25">
      <c r="A391" s="131" t="s">
        <v>830</v>
      </c>
      <c r="B391" s="131" t="s">
        <v>846</v>
      </c>
      <c r="C391" s="62" t="s">
        <v>120</v>
      </c>
      <c r="D391" s="12">
        <v>42262</v>
      </c>
      <c r="E391" s="45"/>
      <c r="F391" s="45"/>
      <c r="G391" s="62" t="s">
        <v>701</v>
      </c>
      <c r="H391" s="71">
        <v>18.399999999999999</v>
      </c>
      <c r="I391" s="62"/>
      <c r="J391" s="62"/>
      <c r="K391" s="45">
        <v>34</v>
      </c>
      <c r="L391" s="71">
        <f>+IF(N391="oui",H391,"")</f>
        <v>18.399999999999999</v>
      </c>
      <c r="M391" s="117">
        <v>23.3</v>
      </c>
      <c r="N391" s="62" t="s">
        <v>106</v>
      </c>
      <c r="O391" s="62" t="s">
        <v>105</v>
      </c>
      <c r="P391" s="14" t="s">
        <v>175</v>
      </c>
      <c r="Q391" s="69">
        <f>IF(D391="","",(YEAR(D391)))</f>
        <v>2015</v>
      </c>
      <c r="R391" s="68" t="str">
        <f>IF(D391="","",(TEXT(D391,"mmmm")))</f>
        <v>septembre</v>
      </c>
      <c r="S391" s="94" t="e">
        <f>+IF(#REF!&gt;0.05,IF(#REF!=5,($AE$2-F391)/1000,IF(#REF!=6,($AF$2-F391)/1000,IF(#REF!="FMA",($AG$2-F391)/1000,H391))),H391)</f>
        <v>#REF!</v>
      </c>
      <c r="T391" s="68" t="str">
        <f t="shared" si="7"/>
        <v>septembre</v>
      </c>
      <c r="U391" s="91">
        <f>IF(H391="",0,1)</f>
        <v>1</v>
      </c>
      <c r="V391" s="92" t="e">
        <f>IF(#REF!&gt;0,1,0)</f>
        <v>#REF!</v>
      </c>
      <c r="W391" s="92" t="e">
        <f>IF(#REF!&gt;0.02,1,0)</f>
        <v>#REF!</v>
      </c>
      <c r="X391" s="92">
        <f>+IF(H391="","",(M391*H391))</f>
        <v>428.71999999999997</v>
      </c>
      <c r="Y391" s="92" t="e">
        <f>+IF(G391="La Mounine",(VLOOKUP(Base!J391,#REF!,5,FALSE)),(IF(G391="Brignoles",VLOOKUP(J391,#REF!,3,FALSE),(IF(G391="FOS",VLOOKUP(J391,#REF!,4,FALSE))))))</f>
        <v>#REF!</v>
      </c>
      <c r="Z391" s="92" t="e">
        <f>+(IF(H391="","",(Y391*H391)))</f>
        <v>#REF!</v>
      </c>
      <c r="AA391" s="94" t="e">
        <f>IF(Y391="","",IF(A391="RW",VLOOKUP(Y391,#REF!,3,FALSE),VLOOKUP(Y391,#REF!,2,FALSE)))</f>
        <v>#REF!</v>
      </c>
      <c r="AB391" s="92" t="e">
        <f>+IF(A391="","",(IF(A391="RW",(IF(H391&gt;32,32*AA391,(IF(H391&lt;29,29*AA391,H391*AA391)))),(IF(H391&gt;30,30*AA391,(IF(H391&lt;24,24*AA391,H391*AA391)))))))</f>
        <v>#REF!</v>
      </c>
      <c r="AC391" s="92" t="e">
        <f>(IF(A391="","0",(IF(A391="RW",VLOOKUP(#REF!,#REF!,2,FALSE),VLOOKUP(Base!#REF!,#REF!,3,FALSE)))))*S391</f>
        <v>#REF!</v>
      </c>
    </row>
    <row r="392" spans="1:29" x14ac:dyDescent="0.25">
      <c r="A392" s="131" t="s">
        <v>830</v>
      </c>
      <c r="B392" s="131" t="s">
        <v>846</v>
      </c>
      <c r="C392" s="62" t="s">
        <v>480</v>
      </c>
      <c r="D392" s="12">
        <v>42262</v>
      </c>
      <c r="E392" s="45"/>
      <c r="F392" s="45"/>
      <c r="G392" s="62" t="s">
        <v>701</v>
      </c>
      <c r="H392" s="71">
        <v>27.25</v>
      </c>
      <c r="I392" s="62"/>
      <c r="J392" s="62"/>
      <c r="K392" s="45">
        <v>34</v>
      </c>
      <c r="L392" s="71" t="str">
        <f>+IF(N392="oui",H392,"")</f>
        <v/>
      </c>
      <c r="M392" s="117">
        <v>33.700000000000003</v>
      </c>
      <c r="N392" s="62" t="s">
        <v>105</v>
      </c>
      <c r="O392" s="62" t="s">
        <v>106</v>
      </c>
      <c r="P392" s="14" t="s">
        <v>176</v>
      </c>
      <c r="Q392" s="69">
        <f>IF(D392="","",(YEAR(D392)))</f>
        <v>2015</v>
      </c>
      <c r="R392" s="68" t="str">
        <f>IF(D392="","",(TEXT(D392,"mmmm")))</f>
        <v>septembre</v>
      </c>
      <c r="S392" s="94" t="e">
        <f>+IF(#REF!&gt;0.05,IF(#REF!=5,($AE$2-F392)/1000,IF(#REF!=6,($AF$2-F392)/1000,IF(#REF!="FMA",($AG$2-F392)/1000,H392))),H392)</f>
        <v>#REF!</v>
      </c>
      <c r="T392" s="68" t="str">
        <f t="shared" si="7"/>
        <v>septembre</v>
      </c>
      <c r="U392" s="91">
        <f>IF(H392="",0,1)</f>
        <v>1</v>
      </c>
      <c r="V392" s="92" t="e">
        <f>IF(#REF!&gt;0,1,0)</f>
        <v>#REF!</v>
      </c>
      <c r="W392" s="92" t="e">
        <f>IF(#REF!&gt;0.02,1,0)</f>
        <v>#REF!</v>
      </c>
      <c r="X392" s="92">
        <f>+IF(H392="","",(M392*H392))</f>
        <v>918.32500000000005</v>
      </c>
      <c r="Y392" s="92" t="e">
        <f>+IF(G392="La Mounine",(VLOOKUP(Base!J392,#REF!,5,FALSE)),(IF(G392="Brignoles",VLOOKUP(J392,#REF!,3,FALSE),(IF(G392="FOS",VLOOKUP(J392,#REF!,4,FALSE))))))</f>
        <v>#REF!</v>
      </c>
      <c r="Z392" s="92" t="e">
        <f>+(IF(H392="","",(Y392*H392)))</f>
        <v>#REF!</v>
      </c>
      <c r="AA392" s="94" t="e">
        <f>IF(Y392="","",IF(A392="RW",VLOOKUP(Y392,#REF!,3,FALSE),VLOOKUP(Y392,#REF!,2,FALSE)))</f>
        <v>#REF!</v>
      </c>
      <c r="AB392" s="92" t="e">
        <f>+IF(A392="","",(IF(A392="RW",(IF(H392&gt;32,32*AA392,(IF(H392&lt;29,29*AA392,H392*AA392)))),(IF(H392&gt;30,30*AA392,(IF(H392&lt;24,24*AA392,H392*AA392)))))))</f>
        <v>#REF!</v>
      </c>
      <c r="AC392" s="92" t="e">
        <f>(IF(A392="","0",(IF(A392="RW",VLOOKUP(#REF!,#REF!,2,FALSE),VLOOKUP(Base!#REF!,#REF!,3,FALSE)))))*S392</f>
        <v>#REF!</v>
      </c>
    </row>
    <row r="393" spans="1:29" x14ac:dyDescent="0.25">
      <c r="A393" s="131" t="s">
        <v>830</v>
      </c>
      <c r="B393" s="131" t="s">
        <v>846</v>
      </c>
      <c r="C393" s="62" t="s">
        <v>366</v>
      </c>
      <c r="D393" s="12">
        <v>42262</v>
      </c>
      <c r="E393" s="45"/>
      <c r="F393" s="45"/>
      <c r="G393" s="62" t="s">
        <v>701</v>
      </c>
      <c r="H393" s="71">
        <v>30.75</v>
      </c>
      <c r="I393" s="62"/>
      <c r="J393" s="62"/>
      <c r="K393" s="45">
        <v>48</v>
      </c>
      <c r="L393" s="71" t="str">
        <f>+IF(N393="oui",H393,"")</f>
        <v/>
      </c>
      <c r="M393" s="117">
        <v>28.3</v>
      </c>
      <c r="N393" s="62" t="s">
        <v>105</v>
      </c>
      <c r="O393" s="62" t="s">
        <v>106</v>
      </c>
      <c r="P393" s="14" t="s">
        <v>173</v>
      </c>
      <c r="Q393" s="69">
        <f>IF(D393="","",(YEAR(D393)))</f>
        <v>2015</v>
      </c>
      <c r="R393" s="68" t="str">
        <f>IF(D393="","",(TEXT(D393,"mmmm")))</f>
        <v>septembre</v>
      </c>
      <c r="S393" s="94" t="e">
        <f>+IF(#REF!&gt;0.05,IF(#REF!=5,($AE$2-F393)/1000,IF(#REF!=6,($AF$2-F393)/1000,IF(#REF!="FMA",($AG$2-F393)/1000,H393))),H393)</f>
        <v>#REF!</v>
      </c>
      <c r="T393" s="68" t="str">
        <f t="shared" si="7"/>
        <v>septembre</v>
      </c>
      <c r="U393" s="91">
        <f>IF(H393="",0,1)</f>
        <v>1</v>
      </c>
      <c r="V393" s="92" t="e">
        <f>IF(#REF!&gt;0,1,0)</f>
        <v>#REF!</v>
      </c>
      <c r="W393" s="92" t="e">
        <f>IF(#REF!&gt;0.02,1,0)</f>
        <v>#REF!</v>
      </c>
      <c r="X393" s="92">
        <f>+IF(H393="","",(M393*H393))</f>
        <v>870.22500000000002</v>
      </c>
      <c r="Y393" s="92" t="e">
        <f>+IF(G393="La Mounine",(VLOOKUP(Base!J393,#REF!,5,FALSE)),(IF(G393="Brignoles",VLOOKUP(J393,#REF!,3,FALSE),(IF(G393="FOS",VLOOKUP(J393,#REF!,4,FALSE))))))</f>
        <v>#REF!</v>
      </c>
      <c r="Z393" s="92" t="e">
        <f>+(IF(H393="","",(Y393*H393)))</f>
        <v>#REF!</v>
      </c>
      <c r="AA393" s="94" t="e">
        <f>IF(Y393="","",IF(A393="RW",VLOOKUP(Y393,#REF!,3,FALSE),VLOOKUP(Y393,#REF!,2,FALSE)))</f>
        <v>#REF!</v>
      </c>
      <c r="AB393" s="92" t="e">
        <f>+IF(A393="","",(IF(A393="RW",(IF(H393&gt;32,32*AA393,(IF(H393&lt;29,29*AA393,H393*AA393)))),(IF(H393&gt;30,30*AA393,(IF(H393&lt;24,24*AA393,H393*AA393)))))))</f>
        <v>#REF!</v>
      </c>
      <c r="AC393" s="92" t="e">
        <f>(IF(A393="","0",(IF(A393="RW",VLOOKUP(#REF!,#REF!,2,FALSE),VLOOKUP(Base!#REF!,#REF!,3,FALSE)))))*S393</f>
        <v>#REF!</v>
      </c>
    </row>
    <row r="394" spans="1:29" x14ac:dyDescent="0.25">
      <c r="A394" s="131" t="s">
        <v>830</v>
      </c>
      <c r="B394" s="131" t="s">
        <v>846</v>
      </c>
      <c r="C394" s="62" t="s">
        <v>12</v>
      </c>
      <c r="D394" s="12">
        <v>42262</v>
      </c>
      <c r="E394" s="45"/>
      <c r="F394" s="45"/>
      <c r="G394" s="62" t="s">
        <v>701</v>
      </c>
      <c r="H394" s="71">
        <v>31.75</v>
      </c>
      <c r="I394" s="62"/>
      <c r="J394" s="62"/>
      <c r="K394" s="45">
        <v>83</v>
      </c>
      <c r="L394" s="71">
        <f>+IF(N394="oui",H394,"")</f>
        <v>31.75</v>
      </c>
      <c r="M394" s="117">
        <v>40.9</v>
      </c>
      <c r="N394" s="62" t="s">
        <v>106</v>
      </c>
      <c r="O394" s="62" t="s">
        <v>105</v>
      </c>
      <c r="P394" s="14" t="s">
        <v>167</v>
      </c>
      <c r="Q394" s="69">
        <f>IF(D394="","",(YEAR(D394)))</f>
        <v>2015</v>
      </c>
      <c r="R394" s="68" t="str">
        <f>IF(D394="","",(TEXT(D394,"mmmm")))</f>
        <v>septembre</v>
      </c>
      <c r="S394" s="94" t="e">
        <f>+IF(#REF!&gt;0.05,IF(#REF!=5,($AE$2-F394)/1000,IF(#REF!=6,($AF$2-F394)/1000,IF(#REF!="FMA",($AG$2-F394)/1000,H394))),H394)</f>
        <v>#REF!</v>
      </c>
      <c r="T394" s="68" t="str">
        <f t="shared" si="7"/>
        <v>septembre</v>
      </c>
      <c r="U394" s="91">
        <f>IF(H394="",0,1)</f>
        <v>1</v>
      </c>
      <c r="V394" s="92" t="e">
        <f>IF(#REF!&gt;0,1,0)</f>
        <v>#REF!</v>
      </c>
      <c r="W394" s="92" t="e">
        <f>IF(#REF!&gt;0.02,1,0)</f>
        <v>#REF!</v>
      </c>
      <c r="X394" s="92">
        <f>+IF(H394="","",(M394*H394))</f>
        <v>1298.575</v>
      </c>
      <c r="Y394" s="92" t="e">
        <f>+IF(G394="La Mounine",(VLOOKUP(Base!J394,#REF!,5,FALSE)),(IF(G394="Brignoles",VLOOKUP(J394,#REF!,3,FALSE),(IF(G394="FOS",VLOOKUP(J394,#REF!,4,FALSE))))))</f>
        <v>#REF!</v>
      </c>
      <c r="Z394" s="92" t="e">
        <f>+(IF(H394="","",(Y394*H394)))</f>
        <v>#REF!</v>
      </c>
      <c r="AA394" s="94" t="e">
        <f>IF(Y394="","",IF(A394="RW",VLOOKUP(Y394,#REF!,3,FALSE),VLOOKUP(Y394,#REF!,2,FALSE)))</f>
        <v>#REF!</v>
      </c>
      <c r="AB394" s="92" t="e">
        <f>+IF(A394="","",(IF(A394="RW",(IF(H394&gt;32,32*AA394,(IF(H394&lt;29,29*AA394,H394*AA394)))),(IF(H394&gt;30,30*AA394,(IF(H394&lt;24,24*AA394,H394*AA394)))))))</f>
        <v>#REF!</v>
      </c>
      <c r="AC394" s="92" t="e">
        <f>(IF(A394="","0",(IF(A394="RW",VLOOKUP(#REF!,#REF!,2,FALSE),VLOOKUP(Base!#REF!,#REF!,3,FALSE)))))*S394</f>
        <v>#REF!</v>
      </c>
    </row>
    <row r="395" spans="1:29" x14ac:dyDescent="0.25">
      <c r="A395" s="131" t="s">
        <v>830</v>
      </c>
      <c r="B395" s="131" t="s">
        <v>846</v>
      </c>
      <c r="C395" s="62" t="s">
        <v>46</v>
      </c>
      <c r="D395" s="12">
        <v>42263</v>
      </c>
      <c r="E395" s="45"/>
      <c r="F395" s="45"/>
      <c r="G395" s="62" t="s">
        <v>701</v>
      </c>
      <c r="H395" s="71">
        <v>34.549999999999997</v>
      </c>
      <c r="I395" s="62"/>
      <c r="J395" s="62"/>
      <c r="K395" s="45">
        <v>4</v>
      </c>
      <c r="L395" s="71">
        <f>+IF(N395="oui",H395,"")</f>
        <v>34.549999999999997</v>
      </c>
      <c r="M395" s="117">
        <v>40.6</v>
      </c>
      <c r="N395" s="62" t="s">
        <v>106</v>
      </c>
      <c r="O395" s="62" t="s">
        <v>105</v>
      </c>
      <c r="P395" s="14" t="s">
        <v>167</v>
      </c>
      <c r="Q395" s="69">
        <f>IF(D395="","",(YEAR(D395)))</f>
        <v>2015</v>
      </c>
      <c r="R395" s="68" t="str">
        <f>IF(D395="","",(TEXT(D395,"mmmm")))</f>
        <v>septembre</v>
      </c>
      <c r="S395" s="94" t="e">
        <f>+IF(#REF!&gt;0.05,IF(#REF!=5,($AE$2-F395)/1000,IF(#REF!=6,($AF$2-F395)/1000,IF(#REF!="FMA",($AG$2-F395)/1000,H395))),H395)</f>
        <v>#REF!</v>
      </c>
      <c r="T395" s="68" t="str">
        <f t="shared" si="7"/>
        <v>septembre</v>
      </c>
      <c r="U395" s="91">
        <f>IF(H395="",0,1)</f>
        <v>1</v>
      </c>
      <c r="V395" s="92" t="e">
        <f>IF(#REF!&gt;0,1,0)</f>
        <v>#REF!</v>
      </c>
      <c r="W395" s="92" t="e">
        <f>IF(#REF!&gt;0.02,1,0)</f>
        <v>#REF!</v>
      </c>
      <c r="X395" s="92">
        <f>+IF(H395="","",(M395*H395))</f>
        <v>1402.73</v>
      </c>
      <c r="Y395" s="92" t="e">
        <f>+IF(G395="La Mounine",(VLOOKUP(Base!J395,#REF!,5,FALSE)),(IF(G395="Brignoles",VLOOKUP(J395,#REF!,3,FALSE),(IF(G395="FOS",VLOOKUP(J395,#REF!,4,FALSE))))))</f>
        <v>#REF!</v>
      </c>
      <c r="Z395" s="92" t="e">
        <f>+(IF(H395="","",(Y395*H395)))</f>
        <v>#REF!</v>
      </c>
      <c r="AA395" s="94" t="e">
        <f>IF(Y395="","",IF(A395="RW",VLOOKUP(Y395,#REF!,3,FALSE),VLOOKUP(Y395,#REF!,2,FALSE)))</f>
        <v>#REF!</v>
      </c>
      <c r="AB395" s="92" t="e">
        <f>+IF(A395="","",(IF(A395="RW",(IF(H395&gt;32,32*AA395,(IF(H395&lt;29,29*AA395,H395*AA395)))),(IF(H395&gt;30,30*AA395,(IF(H395&lt;24,24*AA395,H395*AA395)))))))</f>
        <v>#REF!</v>
      </c>
      <c r="AC395" s="92" t="e">
        <f>(IF(A395="","0",(IF(A395="RW",VLOOKUP(#REF!,#REF!,2,FALSE),VLOOKUP(Base!#REF!,#REF!,3,FALSE)))))*S395</f>
        <v>#REF!</v>
      </c>
    </row>
    <row r="396" spans="1:29" x14ac:dyDescent="0.25">
      <c r="A396" s="131" t="s">
        <v>830</v>
      </c>
      <c r="B396" s="131" t="s">
        <v>846</v>
      </c>
      <c r="C396" s="62" t="s">
        <v>120</v>
      </c>
      <c r="D396" s="12">
        <v>42263</v>
      </c>
      <c r="E396" s="45"/>
      <c r="F396" s="45"/>
      <c r="G396" s="62" t="s">
        <v>701</v>
      </c>
      <c r="H396" s="71">
        <v>29.35</v>
      </c>
      <c r="I396" s="62"/>
      <c r="J396" s="62"/>
      <c r="K396" s="45">
        <v>12</v>
      </c>
      <c r="L396" s="71" t="str">
        <f>+IF(N396="oui",H396,"")</f>
        <v/>
      </c>
      <c r="M396" s="117">
        <v>31.9</v>
      </c>
      <c r="N396" s="62" t="s">
        <v>105</v>
      </c>
      <c r="O396" s="62" t="s">
        <v>105</v>
      </c>
      <c r="P396" s="14" t="s">
        <v>175</v>
      </c>
      <c r="Q396" s="69">
        <f>IF(D396="","",(YEAR(D396)))</f>
        <v>2015</v>
      </c>
      <c r="R396" s="68" t="str">
        <f>IF(D396="","",(TEXT(D396,"mmmm")))</f>
        <v>septembre</v>
      </c>
      <c r="S396" s="94" t="e">
        <f>+IF(#REF!&gt;0.05,IF(#REF!=5,($AE$2-F396)/1000,IF(#REF!=6,($AF$2-F396)/1000,IF(#REF!="FMA",($AG$2-F396)/1000,H396))),H396)</f>
        <v>#REF!</v>
      </c>
      <c r="T396" s="68" t="str">
        <f t="shared" si="7"/>
        <v>septembre</v>
      </c>
      <c r="U396" s="91">
        <f>IF(H396="",0,1)</f>
        <v>1</v>
      </c>
      <c r="V396" s="92" t="e">
        <f>IF(#REF!&gt;0,1,0)</f>
        <v>#REF!</v>
      </c>
      <c r="W396" s="92" t="e">
        <f>IF(#REF!&gt;0.02,1,0)</f>
        <v>#REF!</v>
      </c>
      <c r="X396" s="92">
        <f>+IF(H396="","",(M396*H396))</f>
        <v>936.26499999999999</v>
      </c>
      <c r="Y396" s="92" t="e">
        <f>+IF(G396="La Mounine",(VLOOKUP(Base!J396,#REF!,5,FALSE)),(IF(G396="Brignoles",VLOOKUP(J396,#REF!,3,FALSE),(IF(G396="FOS",VLOOKUP(J396,#REF!,4,FALSE))))))</f>
        <v>#REF!</v>
      </c>
      <c r="Z396" s="92" t="e">
        <f>+(IF(H396="","",(Y396*H396)))</f>
        <v>#REF!</v>
      </c>
      <c r="AA396" s="94" t="e">
        <f>IF(Y396="","",IF(A396="RW",VLOOKUP(Y396,#REF!,3,FALSE),VLOOKUP(Y396,#REF!,2,FALSE)))</f>
        <v>#REF!</v>
      </c>
      <c r="AB396" s="92" t="e">
        <f>+IF(A396="","",(IF(A396="RW",(IF(H396&gt;32,32*AA396,(IF(H396&lt;29,29*AA396,H396*AA396)))),(IF(H396&gt;30,30*AA396,(IF(H396&lt;24,24*AA396,H396*AA396)))))))</f>
        <v>#REF!</v>
      </c>
      <c r="AC396" s="92" t="e">
        <f>(IF(A396="","0",(IF(A396="RW",VLOOKUP(#REF!,#REF!,2,FALSE),VLOOKUP(Base!#REF!,#REF!,3,FALSE)))))*S396</f>
        <v>#REF!</v>
      </c>
    </row>
    <row r="397" spans="1:29" x14ac:dyDescent="0.25">
      <c r="A397" s="131" t="s">
        <v>830</v>
      </c>
      <c r="B397" s="131" t="s">
        <v>846</v>
      </c>
      <c r="C397" s="62" t="s">
        <v>480</v>
      </c>
      <c r="D397" s="12">
        <v>42263</v>
      </c>
      <c r="E397" s="45"/>
      <c r="F397" s="45"/>
      <c r="G397" s="62" t="s">
        <v>701</v>
      </c>
      <c r="H397" s="71">
        <v>30.55</v>
      </c>
      <c r="I397" s="62"/>
      <c r="J397" s="62"/>
      <c r="K397" s="45">
        <v>12</v>
      </c>
      <c r="L397" s="71" t="str">
        <f>+IF(N397="oui",H397,"")</f>
        <v/>
      </c>
      <c r="M397" s="117">
        <v>46.8</v>
      </c>
      <c r="N397" s="62" t="s">
        <v>105</v>
      </c>
      <c r="O397" s="62" t="s">
        <v>106</v>
      </c>
      <c r="P397" s="14" t="s">
        <v>176</v>
      </c>
      <c r="Q397" s="69">
        <f>IF(D397="","",(YEAR(D397)))</f>
        <v>2015</v>
      </c>
      <c r="R397" s="68" t="str">
        <f>IF(D397="","",(TEXT(D397,"mmmm")))</f>
        <v>septembre</v>
      </c>
      <c r="S397" s="94" t="e">
        <f>+IF(#REF!&gt;0.05,IF(#REF!=5,($AE$2-F397)/1000,IF(#REF!=6,($AF$2-F397)/1000,IF(#REF!="FMA",($AG$2-F397)/1000,H397))),H397)</f>
        <v>#REF!</v>
      </c>
      <c r="T397" s="68" t="str">
        <f t="shared" si="7"/>
        <v>septembre</v>
      </c>
      <c r="U397" s="91">
        <f>IF(H397="",0,1)</f>
        <v>1</v>
      </c>
      <c r="V397" s="92" t="e">
        <f>IF(#REF!&gt;0,1,0)</f>
        <v>#REF!</v>
      </c>
      <c r="W397" s="92" t="e">
        <f>IF(#REF!&gt;0.02,1,0)</f>
        <v>#REF!</v>
      </c>
      <c r="X397" s="92">
        <f>+IF(H397="","",(M397*H397))</f>
        <v>1429.74</v>
      </c>
      <c r="Y397" s="92" t="e">
        <f>+IF(G397="La Mounine",(VLOOKUP(Base!J397,#REF!,5,FALSE)),(IF(G397="Brignoles",VLOOKUP(J397,#REF!,3,FALSE),(IF(G397="FOS",VLOOKUP(J397,#REF!,4,FALSE))))))</f>
        <v>#REF!</v>
      </c>
      <c r="Z397" s="92" t="e">
        <f>+(IF(H397="","",(Y397*H397)))</f>
        <v>#REF!</v>
      </c>
      <c r="AA397" s="94" t="e">
        <f>IF(Y397="","",IF(A397="RW",VLOOKUP(Y397,#REF!,3,FALSE),VLOOKUP(Y397,#REF!,2,FALSE)))</f>
        <v>#REF!</v>
      </c>
      <c r="AB397" s="92" t="e">
        <f>+IF(A397="","",(IF(A397="RW",(IF(H397&gt;32,32*AA397,(IF(H397&lt;29,29*AA397,H397*AA397)))),(IF(H397&gt;30,30*AA397,(IF(H397&lt;24,24*AA397,H397*AA397)))))))</f>
        <v>#REF!</v>
      </c>
      <c r="AC397" s="92" t="e">
        <f>(IF(A397="","0",(IF(A397="RW",VLOOKUP(#REF!,#REF!,2,FALSE),VLOOKUP(Base!#REF!,#REF!,3,FALSE)))))*S397</f>
        <v>#REF!</v>
      </c>
    </row>
    <row r="398" spans="1:29" x14ac:dyDescent="0.25">
      <c r="A398" s="131" t="s">
        <v>830</v>
      </c>
      <c r="B398" s="131" t="s">
        <v>846</v>
      </c>
      <c r="C398" s="62" t="s">
        <v>73</v>
      </c>
      <c r="D398" s="12">
        <v>42263</v>
      </c>
      <c r="E398" s="45"/>
      <c r="F398" s="45"/>
      <c r="G398" s="62" t="s">
        <v>701</v>
      </c>
      <c r="H398" s="71">
        <v>30.85</v>
      </c>
      <c r="I398" s="62"/>
      <c r="J398" s="62"/>
      <c r="K398" s="45">
        <v>13</v>
      </c>
      <c r="L398" s="71" t="str">
        <f>+IF(N398="oui",H398,"")</f>
        <v/>
      </c>
      <c r="M398" s="117">
        <v>44.8</v>
      </c>
      <c r="N398" s="62" t="s">
        <v>105</v>
      </c>
      <c r="O398" s="62" t="s">
        <v>105</v>
      </c>
      <c r="P398" s="14" t="s">
        <v>176</v>
      </c>
      <c r="Q398" s="69">
        <f>IF(D398="","",(YEAR(D398)))</f>
        <v>2015</v>
      </c>
      <c r="R398" s="68" t="str">
        <f>IF(D398="","",(TEXT(D398,"mmmm")))</f>
        <v>septembre</v>
      </c>
      <c r="S398" s="94" t="e">
        <f>+IF(#REF!&gt;0.05,IF(#REF!=5,($AE$2-F398)/1000,IF(#REF!=6,($AF$2-F398)/1000,IF(#REF!="FMA",($AG$2-F398)/1000,H398))),H398)</f>
        <v>#REF!</v>
      </c>
      <c r="T398" s="68" t="str">
        <f t="shared" si="7"/>
        <v>septembre</v>
      </c>
      <c r="U398" s="91">
        <f>IF(H398="",0,1)</f>
        <v>1</v>
      </c>
      <c r="V398" s="92" t="e">
        <f>IF(#REF!&gt;0,1,0)</f>
        <v>#REF!</v>
      </c>
      <c r="W398" s="92" t="e">
        <f>IF(#REF!&gt;0.02,1,0)</f>
        <v>#REF!</v>
      </c>
      <c r="X398" s="92">
        <f>+IF(H398="","",(M398*H398))</f>
        <v>1382.08</v>
      </c>
      <c r="Y398" s="92" t="e">
        <f>+IF(G398="La Mounine",(VLOOKUP(Base!J398,#REF!,5,FALSE)),(IF(G398="Brignoles",VLOOKUP(J398,#REF!,3,FALSE),(IF(G398="FOS",VLOOKUP(J398,#REF!,4,FALSE))))))</f>
        <v>#REF!</v>
      </c>
      <c r="Z398" s="92" t="e">
        <f>+(IF(H398="","",(Y398*H398)))</f>
        <v>#REF!</v>
      </c>
      <c r="AA398" s="94" t="e">
        <f>IF(Y398="","",IF(A398="RW",VLOOKUP(Y398,#REF!,3,FALSE),VLOOKUP(Y398,#REF!,2,FALSE)))</f>
        <v>#REF!</v>
      </c>
      <c r="AB398" s="92" t="e">
        <f>+IF(A398="","",(IF(A398="RW",(IF(H398&gt;32,32*AA398,(IF(H398&lt;29,29*AA398,H398*AA398)))),(IF(H398&gt;30,30*AA398,(IF(H398&lt;24,24*AA398,H398*AA398)))))))</f>
        <v>#REF!</v>
      </c>
      <c r="AC398" s="92" t="e">
        <f>(IF(A398="","0",(IF(A398="RW",VLOOKUP(#REF!,#REF!,2,FALSE),VLOOKUP(Base!#REF!,#REF!,3,FALSE)))))*S398</f>
        <v>#REF!</v>
      </c>
    </row>
    <row r="399" spans="1:29" x14ac:dyDescent="0.25">
      <c r="A399" s="131" t="s">
        <v>830</v>
      </c>
      <c r="B399" s="131" t="s">
        <v>846</v>
      </c>
      <c r="C399" s="62" t="s">
        <v>73</v>
      </c>
      <c r="D399" s="12">
        <v>42263</v>
      </c>
      <c r="E399" s="45"/>
      <c r="F399" s="45"/>
      <c r="G399" s="62" t="s">
        <v>701</v>
      </c>
      <c r="H399" s="71">
        <v>39.299999999999997</v>
      </c>
      <c r="I399" s="62"/>
      <c r="J399" s="62"/>
      <c r="K399" s="45">
        <v>13</v>
      </c>
      <c r="L399" s="71" t="str">
        <f>+IF(N399="oui",H399,"")</f>
        <v/>
      </c>
      <c r="M399" s="117">
        <v>44.8</v>
      </c>
      <c r="N399" s="62" t="s">
        <v>105</v>
      </c>
      <c r="O399" s="62" t="s">
        <v>106</v>
      </c>
      <c r="P399" s="14" t="s">
        <v>168</v>
      </c>
      <c r="Q399" s="69">
        <f>IF(D399="","",(YEAR(D399)))</f>
        <v>2015</v>
      </c>
      <c r="R399" s="68" t="str">
        <f>IF(D399="","",(TEXT(D399,"mmmm")))</f>
        <v>septembre</v>
      </c>
      <c r="S399" s="94" t="e">
        <f>+IF(#REF!&gt;0.05,IF(#REF!=5,($AE$2-F399)/1000,IF(#REF!=6,($AF$2-F399)/1000,IF(#REF!="FMA",($AG$2-F399)/1000,H399))),H399)</f>
        <v>#REF!</v>
      </c>
      <c r="T399" s="68" t="str">
        <f t="shared" si="7"/>
        <v>septembre</v>
      </c>
      <c r="U399" s="91">
        <f>IF(H399="",0,1)</f>
        <v>1</v>
      </c>
      <c r="V399" s="92" t="e">
        <f>IF(#REF!&gt;0,1,0)</f>
        <v>#REF!</v>
      </c>
      <c r="W399" s="92" t="e">
        <f>IF(#REF!&gt;0.02,1,0)</f>
        <v>#REF!</v>
      </c>
      <c r="X399" s="92">
        <f>+IF(H399="","",(M399*H399))</f>
        <v>1760.6399999999999</v>
      </c>
      <c r="Y399" s="92" t="e">
        <f>+IF(G399="La Mounine",(VLOOKUP(Base!J399,#REF!,5,FALSE)),(IF(G399="Brignoles",VLOOKUP(J399,#REF!,3,FALSE),(IF(G399="FOS",VLOOKUP(J399,#REF!,4,FALSE))))))</f>
        <v>#REF!</v>
      </c>
      <c r="Z399" s="92" t="e">
        <f>+(IF(H399="","",(Y399*H399)))</f>
        <v>#REF!</v>
      </c>
      <c r="AA399" s="94" t="e">
        <f>IF(Y399="","",IF(A399="RW",VLOOKUP(Y399,#REF!,3,FALSE),VLOOKUP(Y399,#REF!,2,FALSE)))</f>
        <v>#REF!</v>
      </c>
      <c r="AB399" s="92" t="e">
        <f>+IF(A399="","",(IF(A399="RW",(IF(H399&gt;32,32*AA399,(IF(H399&lt;29,29*AA399,H399*AA399)))),(IF(H399&gt;30,30*AA399,(IF(H399&lt;24,24*AA399,H399*AA399)))))))</f>
        <v>#REF!</v>
      </c>
      <c r="AC399" s="92" t="e">
        <f>(IF(A399="","0",(IF(A399="RW",VLOOKUP(#REF!,#REF!,2,FALSE),VLOOKUP(Base!#REF!,#REF!,3,FALSE)))))*S399</f>
        <v>#REF!</v>
      </c>
    </row>
    <row r="400" spans="1:29" x14ac:dyDescent="0.25">
      <c r="A400" s="131" t="s">
        <v>830</v>
      </c>
      <c r="B400" s="131" t="s">
        <v>846</v>
      </c>
      <c r="C400" s="62" t="s">
        <v>12</v>
      </c>
      <c r="D400" s="12">
        <v>42263</v>
      </c>
      <c r="E400" s="45"/>
      <c r="F400" s="45"/>
      <c r="G400" s="62" t="s">
        <v>701</v>
      </c>
      <c r="H400" s="71">
        <v>27.65</v>
      </c>
      <c r="I400" s="62"/>
      <c r="J400" s="62"/>
      <c r="K400" s="45">
        <v>13</v>
      </c>
      <c r="L400" s="71" t="str">
        <f>+IF(N400="oui",H400,"")</f>
        <v/>
      </c>
      <c r="M400" s="117">
        <v>26.1</v>
      </c>
      <c r="N400" s="62" t="s">
        <v>105</v>
      </c>
      <c r="O400" s="62" t="s">
        <v>105</v>
      </c>
      <c r="P400" s="14" t="s">
        <v>173</v>
      </c>
      <c r="Q400" s="69">
        <f>IF(D400="","",(YEAR(D400)))</f>
        <v>2015</v>
      </c>
      <c r="R400" s="68" t="str">
        <f>IF(D400="","",(TEXT(D400,"mmmm")))</f>
        <v>septembre</v>
      </c>
      <c r="S400" s="94" t="e">
        <f>+IF(#REF!&gt;0.05,IF(#REF!=5,($AE$2-F400)/1000,IF(#REF!=6,($AF$2-F400)/1000,IF(#REF!="FMA",($AG$2-F400)/1000,H400))),H400)</f>
        <v>#REF!</v>
      </c>
      <c r="T400" s="68" t="str">
        <f t="shared" si="7"/>
        <v>septembre</v>
      </c>
      <c r="U400" s="91">
        <f>IF(H400="",0,1)</f>
        <v>1</v>
      </c>
      <c r="V400" s="92" t="e">
        <f>IF(#REF!&gt;0,1,0)</f>
        <v>#REF!</v>
      </c>
      <c r="W400" s="92" t="e">
        <f>IF(#REF!&gt;0.02,1,0)</f>
        <v>#REF!</v>
      </c>
      <c r="X400" s="92">
        <f>+IF(H400="","",(M400*H400))</f>
        <v>721.66499999999996</v>
      </c>
      <c r="Y400" s="92" t="e">
        <f>+IF(G400="La Mounine",(VLOOKUP(Base!J400,#REF!,5,FALSE)),(IF(G400="Brignoles",VLOOKUP(J400,#REF!,3,FALSE),(IF(G400="FOS",VLOOKUP(J400,#REF!,4,FALSE))))))</f>
        <v>#REF!</v>
      </c>
      <c r="Z400" s="92" t="e">
        <f>+(IF(H400="","",(Y400*H400)))</f>
        <v>#REF!</v>
      </c>
      <c r="AA400" s="94" t="e">
        <f>IF(Y400="","",IF(A400="RW",VLOOKUP(Y400,#REF!,3,FALSE),VLOOKUP(Y400,#REF!,2,FALSE)))</f>
        <v>#REF!</v>
      </c>
      <c r="AB400" s="92" t="e">
        <f>+IF(A400="","",(IF(A400="RW",(IF(H400&gt;32,32*AA400,(IF(H400&lt;29,29*AA400,H400*AA400)))),(IF(H400&gt;30,30*AA400,(IF(H400&lt;24,24*AA400,H400*AA400)))))))</f>
        <v>#REF!</v>
      </c>
      <c r="AC400" s="92" t="e">
        <f>(IF(A400="","0",(IF(A400="RW",VLOOKUP(#REF!,#REF!,2,FALSE),VLOOKUP(Base!#REF!,#REF!,3,FALSE)))))*S400</f>
        <v>#REF!</v>
      </c>
    </row>
    <row r="401" spans="1:29" x14ac:dyDescent="0.25">
      <c r="A401" s="131" t="s">
        <v>830</v>
      </c>
      <c r="B401" s="131" t="s">
        <v>846</v>
      </c>
      <c r="C401" s="62" t="s">
        <v>12</v>
      </c>
      <c r="D401" s="12">
        <v>42263</v>
      </c>
      <c r="E401" s="45"/>
      <c r="F401" s="45"/>
      <c r="G401" s="62" t="s">
        <v>701</v>
      </c>
      <c r="H401" s="71">
        <v>27.7</v>
      </c>
      <c r="I401" s="62"/>
      <c r="J401" s="62"/>
      <c r="K401" s="45">
        <v>13</v>
      </c>
      <c r="L401" s="71" t="str">
        <f>+IF(N401="oui",H401,"")</f>
        <v/>
      </c>
      <c r="M401" s="117">
        <v>26.1</v>
      </c>
      <c r="N401" s="62" t="s">
        <v>105</v>
      </c>
      <c r="O401" s="62" t="s">
        <v>105</v>
      </c>
      <c r="P401" s="14" t="s">
        <v>174</v>
      </c>
      <c r="Q401" s="69">
        <f>IF(D401="","",(YEAR(D401)))</f>
        <v>2015</v>
      </c>
      <c r="R401" s="68" t="str">
        <f>IF(D401="","",(TEXT(D401,"mmmm")))</f>
        <v>septembre</v>
      </c>
      <c r="S401" s="94" t="e">
        <f>+IF(#REF!&gt;0.05,IF(#REF!=5,($AE$2-F401)/1000,IF(#REF!=6,($AF$2-F401)/1000,IF(#REF!="FMA",($AG$2-F401)/1000,H401))),H401)</f>
        <v>#REF!</v>
      </c>
      <c r="T401" s="68" t="str">
        <f t="shared" si="7"/>
        <v>septembre</v>
      </c>
      <c r="U401" s="91">
        <f>IF(H401="",0,1)</f>
        <v>1</v>
      </c>
      <c r="V401" s="92" t="e">
        <f>IF(#REF!&gt;0,1,0)</f>
        <v>#REF!</v>
      </c>
      <c r="W401" s="92" t="e">
        <f>IF(#REF!&gt;0.02,1,0)</f>
        <v>#REF!</v>
      </c>
      <c r="X401" s="92">
        <f>+IF(H401="","",(M401*H401))</f>
        <v>722.97</v>
      </c>
      <c r="Y401" s="92" t="e">
        <f>+IF(G401="La Mounine",(VLOOKUP(Base!J401,#REF!,5,FALSE)),(IF(G401="Brignoles",VLOOKUP(J401,#REF!,3,FALSE),(IF(G401="FOS",VLOOKUP(J401,#REF!,4,FALSE))))))</f>
        <v>#REF!</v>
      </c>
      <c r="Z401" s="92" t="e">
        <f>+(IF(H401="","",(Y401*H401)))</f>
        <v>#REF!</v>
      </c>
      <c r="AA401" s="94" t="e">
        <f>IF(Y401="","",IF(A401="RW",VLOOKUP(Y401,#REF!,3,FALSE),VLOOKUP(Y401,#REF!,2,FALSE)))</f>
        <v>#REF!</v>
      </c>
      <c r="AB401" s="92" t="e">
        <f>+IF(A401="","",(IF(A401="RW",(IF(H401&gt;32,32*AA401,(IF(H401&lt;29,29*AA401,H401*AA401)))),(IF(H401&gt;30,30*AA401,(IF(H401&lt;24,24*AA401,H401*AA401)))))))</f>
        <v>#REF!</v>
      </c>
      <c r="AC401" s="92" t="e">
        <f>(IF(A401="","0",(IF(A401="RW",VLOOKUP(#REF!,#REF!,2,FALSE),VLOOKUP(Base!#REF!,#REF!,3,FALSE)))))*S401</f>
        <v>#REF!</v>
      </c>
    </row>
    <row r="402" spans="1:29" x14ac:dyDescent="0.25">
      <c r="A402" s="131" t="s">
        <v>830</v>
      </c>
      <c r="B402" s="131" t="s">
        <v>846</v>
      </c>
      <c r="C402" s="3" t="s">
        <v>77</v>
      </c>
      <c r="D402" s="12">
        <v>42263</v>
      </c>
      <c r="E402" s="45"/>
      <c r="F402" s="45"/>
      <c r="G402" s="62" t="s">
        <v>701</v>
      </c>
      <c r="H402" s="71">
        <v>31.55</v>
      </c>
      <c r="I402" s="62"/>
      <c r="J402" s="62"/>
      <c r="K402" s="45">
        <v>30</v>
      </c>
      <c r="L402" s="71" t="str">
        <f>+IF(N402="oui",H402,"")</f>
        <v/>
      </c>
      <c r="M402" s="117">
        <v>46.1</v>
      </c>
      <c r="N402" s="62" t="s">
        <v>105</v>
      </c>
      <c r="O402" s="62" t="s">
        <v>105</v>
      </c>
      <c r="P402" s="14" t="s">
        <v>176</v>
      </c>
      <c r="Q402" s="69">
        <f>IF(D402="","",(YEAR(D402)))</f>
        <v>2015</v>
      </c>
      <c r="R402" s="68" t="str">
        <f>IF(D402="","",(TEXT(D402,"mmmm")))</f>
        <v>septembre</v>
      </c>
      <c r="S402" s="94" t="e">
        <f>+IF(#REF!&gt;0.05,IF(#REF!=5,($AE$2-F402)/1000,IF(#REF!=6,($AF$2-F402)/1000,IF(#REF!="FMA",($AG$2-F402)/1000,H402))),H402)</f>
        <v>#REF!</v>
      </c>
      <c r="T402" s="68" t="str">
        <f t="shared" si="7"/>
        <v>septembre</v>
      </c>
      <c r="U402" s="91">
        <f>IF(H402="",0,1)</f>
        <v>1</v>
      </c>
      <c r="V402" s="92" t="e">
        <f>IF(#REF!&gt;0,1,0)</f>
        <v>#REF!</v>
      </c>
      <c r="W402" s="92" t="e">
        <f>IF(#REF!&gt;0.02,1,0)</f>
        <v>#REF!</v>
      </c>
      <c r="X402" s="92">
        <f>+IF(H402="","",(M402*H402))</f>
        <v>1454.4550000000002</v>
      </c>
      <c r="Y402" s="92" t="e">
        <f>+IF(G402="La Mounine",(VLOOKUP(Base!J402,#REF!,5,FALSE)),(IF(G402="Brignoles",VLOOKUP(J402,#REF!,3,FALSE),(IF(G402="FOS",VLOOKUP(J402,#REF!,4,FALSE))))))</f>
        <v>#REF!</v>
      </c>
      <c r="Z402" s="92" t="e">
        <f>+(IF(H402="","",(Y402*H402)))</f>
        <v>#REF!</v>
      </c>
      <c r="AA402" s="94" t="e">
        <f>IF(Y402="","",IF(A402="RW",VLOOKUP(Y402,#REF!,3,FALSE),VLOOKUP(Y402,#REF!,2,FALSE)))</f>
        <v>#REF!</v>
      </c>
      <c r="AB402" s="92" t="e">
        <f>+IF(A402="","",(IF(A402="RW",(IF(H402&gt;32,32*AA402,(IF(H402&lt;29,29*AA402,H402*AA402)))),(IF(H402&gt;30,30*AA402,(IF(H402&lt;24,24*AA402,H402*AA402)))))))</f>
        <v>#REF!</v>
      </c>
      <c r="AC402" s="92" t="e">
        <f>(IF(A402="","0",(IF(A402="RW",VLOOKUP(#REF!,#REF!,2,FALSE),VLOOKUP(Base!#REF!,#REF!,3,FALSE)))))*S402</f>
        <v>#REF!</v>
      </c>
    </row>
    <row r="403" spans="1:29" x14ac:dyDescent="0.25">
      <c r="A403" s="131" t="s">
        <v>830</v>
      </c>
      <c r="B403" s="131" t="s">
        <v>846</v>
      </c>
      <c r="C403" s="3" t="s">
        <v>77</v>
      </c>
      <c r="D403" s="12">
        <v>42263</v>
      </c>
      <c r="E403" s="45"/>
      <c r="F403" s="45"/>
      <c r="G403" s="62" t="s">
        <v>701</v>
      </c>
      <c r="H403" s="71">
        <f>40.65-16.2</f>
        <v>24.45</v>
      </c>
      <c r="I403" s="62"/>
      <c r="J403" s="62"/>
      <c r="K403" s="45">
        <v>30</v>
      </c>
      <c r="L403" s="71" t="str">
        <f>+IF(N403="oui",H403,"")</f>
        <v/>
      </c>
      <c r="M403" s="117">
        <v>39.299999999999997</v>
      </c>
      <c r="N403" s="62" t="s">
        <v>105</v>
      </c>
      <c r="O403" s="62" t="s">
        <v>106</v>
      </c>
      <c r="P403" s="14" t="s">
        <v>176</v>
      </c>
      <c r="Q403" s="69">
        <f>IF(D403="","",(YEAR(D403)))</f>
        <v>2015</v>
      </c>
      <c r="R403" s="68" t="str">
        <f>IF(D403="","",(TEXT(D403,"mmmm")))</f>
        <v>septembre</v>
      </c>
      <c r="S403" s="94" t="e">
        <f>+IF(#REF!&gt;0.05,IF(#REF!=5,($AE$2-F403)/1000,IF(#REF!=6,($AF$2-F403)/1000,IF(#REF!="FMA",($AG$2-F403)/1000,H403))),H403)</f>
        <v>#REF!</v>
      </c>
      <c r="T403" s="68" t="str">
        <f t="shared" si="7"/>
        <v>septembre</v>
      </c>
      <c r="U403" s="91">
        <f>IF(H403="",0,1)</f>
        <v>1</v>
      </c>
      <c r="V403" s="92" t="e">
        <f>IF(#REF!&gt;0,1,0)</f>
        <v>#REF!</v>
      </c>
      <c r="W403" s="92" t="e">
        <f>IF(#REF!&gt;0.02,1,0)</f>
        <v>#REF!</v>
      </c>
      <c r="X403" s="92">
        <f>+IF(H403="","",(M403*H403))</f>
        <v>960.88499999999988</v>
      </c>
      <c r="Y403" s="92" t="e">
        <f>+IF(G403="La Mounine",(VLOOKUP(Base!J403,#REF!,5,FALSE)),(IF(G403="Brignoles",VLOOKUP(J403,#REF!,3,FALSE),(IF(G403="FOS",VLOOKUP(J403,#REF!,4,FALSE))))))</f>
        <v>#REF!</v>
      </c>
      <c r="Z403" s="92" t="e">
        <f>+(IF(H403="","",(Y403*H403)))</f>
        <v>#REF!</v>
      </c>
      <c r="AA403" s="94" t="e">
        <f>IF(Y403="","",IF(A403="RW",VLOOKUP(Y403,#REF!,3,FALSE),VLOOKUP(Y403,#REF!,2,FALSE)))</f>
        <v>#REF!</v>
      </c>
      <c r="AB403" s="92" t="e">
        <f>+IF(A403="","",(IF(A403="RW",(IF(H403&gt;32,32*AA403,(IF(H403&lt;29,29*AA403,H403*AA403)))),(IF(H403&gt;30,30*AA403,(IF(H403&lt;24,24*AA403,H403*AA403)))))))</f>
        <v>#REF!</v>
      </c>
      <c r="AC403" s="92" t="e">
        <f>(IF(A403="","0",(IF(A403="RW",VLOOKUP(#REF!,#REF!,2,FALSE),VLOOKUP(Base!#REF!,#REF!,3,FALSE)))))*S403</f>
        <v>#REF!</v>
      </c>
    </row>
    <row r="404" spans="1:29" x14ac:dyDescent="0.25">
      <c r="A404" s="131" t="s">
        <v>830</v>
      </c>
      <c r="B404" s="131" t="s">
        <v>846</v>
      </c>
      <c r="C404" s="62" t="s">
        <v>120</v>
      </c>
      <c r="D404" s="12">
        <v>42263</v>
      </c>
      <c r="E404" s="45"/>
      <c r="F404" s="45"/>
      <c r="G404" s="62" t="s">
        <v>701</v>
      </c>
      <c r="H404" s="71">
        <v>13.7</v>
      </c>
      <c r="I404" s="62"/>
      <c r="J404" s="62"/>
      <c r="K404" s="45">
        <v>34</v>
      </c>
      <c r="L404" s="71">
        <f>+IF(N404="oui",H404,"")</f>
        <v>13.7</v>
      </c>
      <c r="M404" s="117">
        <v>23.3</v>
      </c>
      <c r="N404" s="62" t="s">
        <v>106</v>
      </c>
      <c r="O404" s="62" t="s">
        <v>105</v>
      </c>
      <c r="P404" s="14" t="s">
        <v>175</v>
      </c>
      <c r="Q404" s="69">
        <f>IF(D404="","",(YEAR(D404)))</f>
        <v>2015</v>
      </c>
      <c r="R404" s="68" t="str">
        <f>IF(D404="","",(TEXT(D404,"mmmm")))</f>
        <v>septembre</v>
      </c>
      <c r="S404" s="94" t="e">
        <f>+IF(#REF!&gt;0.05,IF(#REF!=5,($AE$2-F404)/1000,IF(#REF!=6,($AF$2-F404)/1000,IF(#REF!="FMA",($AG$2-F404)/1000,H404))),H404)</f>
        <v>#REF!</v>
      </c>
      <c r="T404" s="68" t="str">
        <f t="shared" si="7"/>
        <v>septembre</v>
      </c>
      <c r="U404" s="91">
        <f>IF(H404="",0,1)</f>
        <v>1</v>
      </c>
      <c r="V404" s="92" t="e">
        <f>IF(#REF!&gt;0,1,0)</f>
        <v>#REF!</v>
      </c>
      <c r="W404" s="92" t="e">
        <f>IF(#REF!&gt;0.02,1,0)</f>
        <v>#REF!</v>
      </c>
      <c r="X404" s="92">
        <f>+IF(H404="","",(M404*H404))</f>
        <v>319.20999999999998</v>
      </c>
      <c r="Y404" s="92" t="e">
        <f>+IF(G404="La Mounine",(VLOOKUP(Base!J404,#REF!,5,FALSE)),(IF(G404="Brignoles",VLOOKUP(J404,#REF!,3,FALSE),(IF(G404="FOS",VLOOKUP(J404,#REF!,4,FALSE))))))</f>
        <v>#REF!</v>
      </c>
      <c r="Z404" s="92" t="e">
        <f>+(IF(H404="","",(Y404*H404)))</f>
        <v>#REF!</v>
      </c>
      <c r="AA404" s="94" t="e">
        <f>IF(Y404="","",IF(A404="RW",VLOOKUP(Y404,#REF!,3,FALSE),VLOOKUP(Y404,#REF!,2,FALSE)))</f>
        <v>#REF!</v>
      </c>
      <c r="AB404" s="92" t="e">
        <f>+IF(A404="","",(IF(A404="RW",(IF(H404&gt;32,32*AA404,(IF(H404&lt;29,29*AA404,H404*AA404)))),(IF(H404&gt;30,30*AA404,(IF(H404&lt;24,24*AA404,H404*AA404)))))))</f>
        <v>#REF!</v>
      </c>
      <c r="AC404" s="92" t="e">
        <f>(IF(A404="","0",(IF(A404="RW",VLOOKUP(#REF!,#REF!,2,FALSE),VLOOKUP(Base!#REF!,#REF!,3,FALSE)))))*S404</f>
        <v>#REF!</v>
      </c>
    </row>
    <row r="405" spans="1:29" x14ac:dyDescent="0.25">
      <c r="A405" s="131" t="s">
        <v>830</v>
      </c>
      <c r="B405" s="131" t="s">
        <v>846</v>
      </c>
      <c r="C405" s="62" t="s">
        <v>480</v>
      </c>
      <c r="D405" s="12">
        <v>42263</v>
      </c>
      <c r="E405" s="45"/>
      <c r="F405" s="45"/>
      <c r="G405" s="62" t="s">
        <v>701</v>
      </c>
      <c r="H405" s="71">
        <v>26.45</v>
      </c>
      <c r="I405" s="62"/>
      <c r="J405" s="62"/>
      <c r="K405" s="45">
        <v>34</v>
      </c>
      <c r="L405" s="71" t="str">
        <f>+IF(N405="oui",H405,"")</f>
        <v/>
      </c>
      <c r="M405" s="117">
        <v>33.700000000000003</v>
      </c>
      <c r="N405" s="62" t="s">
        <v>105</v>
      </c>
      <c r="O405" s="62" t="s">
        <v>105</v>
      </c>
      <c r="P405" s="14" t="s">
        <v>167</v>
      </c>
      <c r="Q405" s="69">
        <f>IF(D405="","",(YEAR(D405)))</f>
        <v>2015</v>
      </c>
      <c r="R405" s="68" t="str">
        <f>IF(D405="","",(TEXT(D405,"mmmm")))</f>
        <v>septembre</v>
      </c>
      <c r="S405" s="94" t="e">
        <f>+IF(#REF!&gt;0.05,IF(#REF!=5,($AE$2-F405)/1000,IF(#REF!=6,($AF$2-F405)/1000,IF(#REF!="FMA",($AG$2-F405)/1000,H405))),H405)</f>
        <v>#REF!</v>
      </c>
      <c r="T405" s="68" t="str">
        <f t="shared" si="7"/>
        <v>septembre</v>
      </c>
      <c r="U405" s="91">
        <f>IF(H405="",0,1)</f>
        <v>1</v>
      </c>
      <c r="V405" s="92" t="e">
        <f>IF(#REF!&gt;0,1,0)</f>
        <v>#REF!</v>
      </c>
      <c r="W405" s="92" t="e">
        <f>IF(#REF!&gt;0.02,1,0)</f>
        <v>#REF!</v>
      </c>
      <c r="X405" s="92">
        <f>+IF(H405="","",(M405*H405))</f>
        <v>891.36500000000001</v>
      </c>
      <c r="Y405" s="92" t="e">
        <f>+IF(G405="La Mounine",(VLOOKUP(Base!J405,#REF!,5,FALSE)),(IF(G405="Brignoles",VLOOKUP(J405,#REF!,3,FALSE),(IF(G405="FOS",VLOOKUP(J405,#REF!,4,FALSE))))))</f>
        <v>#REF!</v>
      </c>
      <c r="Z405" s="92" t="e">
        <f>+(IF(H405="","",(Y405*H405)))</f>
        <v>#REF!</v>
      </c>
      <c r="AA405" s="94" t="e">
        <f>IF(Y405="","",IF(A405="RW",VLOOKUP(Y405,#REF!,3,FALSE),VLOOKUP(Y405,#REF!,2,FALSE)))</f>
        <v>#REF!</v>
      </c>
      <c r="AB405" s="92" t="e">
        <f>+IF(A405="","",(IF(A405="RW",(IF(H405&gt;32,32*AA405,(IF(H405&lt;29,29*AA405,H405*AA405)))),(IF(H405&gt;30,30*AA405,(IF(H405&lt;24,24*AA405,H405*AA405)))))))</f>
        <v>#REF!</v>
      </c>
      <c r="AC405" s="92" t="e">
        <f>(IF(A405="","0",(IF(A405="RW",VLOOKUP(#REF!,#REF!,2,FALSE),VLOOKUP(Base!#REF!,#REF!,3,FALSE)))))*S405</f>
        <v>#REF!</v>
      </c>
    </row>
    <row r="406" spans="1:29" x14ac:dyDescent="0.25">
      <c r="A406" s="131" t="s">
        <v>830</v>
      </c>
      <c r="B406" s="131" t="s">
        <v>846</v>
      </c>
      <c r="C406" s="62" t="s">
        <v>12</v>
      </c>
      <c r="D406" s="12">
        <v>42263</v>
      </c>
      <c r="E406" s="45"/>
      <c r="F406" s="45"/>
      <c r="G406" s="62" t="s">
        <v>701</v>
      </c>
      <c r="H406" s="71">
        <v>25.6</v>
      </c>
      <c r="I406" s="62"/>
      <c r="J406" s="62"/>
      <c r="K406" s="45">
        <v>83</v>
      </c>
      <c r="L406" s="71">
        <f>+IF(N406="oui",H406,"")</f>
        <v>25.6</v>
      </c>
      <c r="M406" s="117">
        <v>40.9</v>
      </c>
      <c r="N406" s="62" t="s">
        <v>106</v>
      </c>
      <c r="O406" s="62" t="s">
        <v>105</v>
      </c>
      <c r="P406" s="14" t="s">
        <v>176</v>
      </c>
      <c r="Q406" s="69">
        <f>IF(D406="","",(YEAR(D406)))</f>
        <v>2015</v>
      </c>
      <c r="R406" s="68" t="str">
        <f>IF(D406="","",(TEXT(D406,"mmmm")))</f>
        <v>septembre</v>
      </c>
      <c r="S406" s="94" t="e">
        <f>+IF(#REF!&gt;0.05,IF(#REF!=5,($AE$2-F406)/1000,IF(#REF!=6,($AF$2-F406)/1000,IF(#REF!="FMA",($AG$2-F406)/1000,H406))),H406)</f>
        <v>#REF!</v>
      </c>
      <c r="T406" s="68" t="str">
        <f t="shared" si="7"/>
        <v>septembre</v>
      </c>
      <c r="U406" s="91">
        <f>IF(H406="",0,1)</f>
        <v>1</v>
      </c>
      <c r="V406" s="92" t="e">
        <f>IF(#REF!&gt;0,1,0)</f>
        <v>#REF!</v>
      </c>
      <c r="W406" s="92" t="e">
        <f>IF(#REF!&gt;0.02,1,0)</f>
        <v>#REF!</v>
      </c>
      <c r="X406" s="92">
        <f>+IF(H406="","",(M406*H406))</f>
        <v>1047.04</v>
      </c>
      <c r="Y406" s="92" t="e">
        <f>+IF(G406="La Mounine",(VLOOKUP(Base!J406,#REF!,5,FALSE)),(IF(G406="Brignoles",VLOOKUP(J406,#REF!,3,FALSE),(IF(G406="FOS",VLOOKUP(J406,#REF!,4,FALSE))))))</f>
        <v>#REF!</v>
      </c>
      <c r="Z406" s="92" t="e">
        <f>+(IF(H406="","",(Y406*H406)))</f>
        <v>#REF!</v>
      </c>
      <c r="AA406" s="94" t="e">
        <f>IF(Y406="","",IF(A406="RW",VLOOKUP(Y406,#REF!,3,FALSE),VLOOKUP(Y406,#REF!,2,FALSE)))</f>
        <v>#REF!</v>
      </c>
      <c r="AB406" s="92" t="e">
        <f>+IF(A406="","",(IF(A406="RW",(IF(H406&gt;32,32*AA406,(IF(H406&lt;29,29*AA406,H406*AA406)))),(IF(H406&gt;30,30*AA406,(IF(H406&lt;24,24*AA406,H406*AA406)))))))</f>
        <v>#REF!</v>
      </c>
      <c r="AC406" s="92" t="e">
        <f>(IF(A406="","0",(IF(A406="RW",VLOOKUP(#REF!,#REF!,2,FALSE),VLOOKUP(Base!#REF!,#REF!,3,FALSE)))))*S406</f>
        <v>#REF!</v>
      </c>
    </row>
    <row r="407" spans="1:29" x14ac:dyDescent="0.25">
      <c r="A407" s="131" t="s">
        <v>830</v>
      </c>
      <c r="B407" s="131" t="s">
        <v>846</v>
      </c>
      <c r="C407" s="62" t="s">
        <v>46</v>
      </c>
      <c r="D407" s="12">
        <v>42264</v>
      </c>
      <c r="E407" s="45"/>
      <c r="F407" s="45"/>
      <c r="G407" s="62" t="s">
        <v>701</v>
      </c>
      <c r="H407" s="71">
        <v>31.75</v>
      </c>
      <c r="I407" s="62"/>
      <c r="J407" s="62"/>
      <c r="K407" s="45">
        <v>4</v>
      </c>
      <c r="L407" s="71">
        <f>+IF(N407="oui",H407,"")</f>
        <v>31.75</v>
      </c>
      <c r="M407" s="117">
        <v>40.6</v>
      </c>
      <c r="N407" s="62" t="s">
        <v>106</v>
      </c>
      <c r="O407" s="62" t="s">
        <v>105</v>
      </c>
      <c r="P407" s="14" t="s">
        <v>175</v>
      </c>
      <c r="Q407" s="69">
        <f>IF(D407="","",(YEAR(D407)))</f>
        <v>2015</v>
      </c>
      <c r="R407" s="68" t="str">
        <f>IF(D407="","",(TEXT(D407,"mmmm")))</f>
        <v>septembre</v>
      </c>
      <c r="S407" s="94" t="e">
        <f>+IF(#REF!&gt;0.05,IF(#REF!=5,($AE$2-F407)/1000,IF(#REF!=6,($AF$2-F407)/1000,IF(#REF!="FMA",($AG$2-F407)/1000,H407))),H407)</f>
        <v>#REF!</v>
      </c>
      <c r="T407" s="68" t="str">
        <f t="shared" si="7"/>
        <v>septembre</v>
      </c>
      <c r="U407" s="91">
        <f>IF(H407="",0,1)</f>
        <v>1</v>
      </c>
      <c r="V407" s="92" t="e">
        <f>IF(#REF!&gt;0,1,0)</f>
        <v>#REF!</v>
      </c>
      <c r="W407" s="92" t="e">
        <f>IF(#REF!&gt;0.02,1,0)</f>
        <v>#REF!</v>
      </c>
      <c r="X407" s="92">
        <f>+IF(H407="","",(M407*H407))</f>
        <v>1289.05</v>
      </c>
      <c r="Y407" s="92" t="e">
        <f>+IF(G407="La Mounine",(VLOOKUP(Base!J407,#REF!,5,FALSE)),(IF(G407="Brignoles",VLOOKUP(J407,#REF!,3,FALSE),(IF(G407="FOS",VLOOKUP(J407,#REF!,4,FALSE))))))</f>
        <v>#REF!</v>
      </c>
      <c r="Z407" s="92" t="e">
        <f>+(IF(H407="","",(Y407*H407)))</f>
        <v>#REF!</v>
      </c>
      <c r="AA407" s="94" t="e">
        <f>IF(Y407="","",IF(A407="RW",VLOOKUP(Y407,#REF!,3,FALSE),VLOOKUP(Y407,#REF!,2,FALSE)))</f>
        <v>#REF!</v>
      </c>
      <c r="AB407" s="92" t="e">
        <f>+IF(A407="","",(IF(A407="RW",(IF(H407&gt;32,32*AA407,(IF(H407&lt;29,29*AA407,H407*AA407)))),(IF(H407&gt;30,30*AA407,(IF(H407&lt;24,24*AA407,H407*AA407)))))))</f>
        <v>#REF!</v>
      </c>
      <c r="AC407" s="92" t="e">
        <f>(IF(A407="","0",(IF(A407="RW",VLOOKUP(#REF!,#REF!,2,FALSE),VLOOKUP(Base!#REF!,#REF!,3,FALSE)))))*S407</f>
        <v>#REF!</v>
      </c>
    </row>
    <row r="408" spans="1:29" x14ac:dyDescent="0.25">
      <c r="A408" s="131" t="s">
        <v>830</v>
      </c>
      <c r="B408" s="131" t="s">
        <v>846</v>
      </c>
      <c r="C408" s="62" t="s">
        <v>46</v>
      </c>
      <c r="D408" s="12">
        <v>42264</v>
      </c>
      <c r="E408" s="45"/>
      <c r="F408" s="45"/>
      <c r="G408" s="62" t="s">
        <v>701</v>
      </c>
      <c r="H408" s="71">
        <v>26.7</v>
      </c>
      <c r="I408" s="62"/>
      <c r="J408" s="62"/>
      <c r="K408" s="45">
        <v>6</v>
      </c>
      <c r="L408" s="71">
        <f>+IF(N408="oui",H408,"")</f>
        <v>26.7</v>
      </c>
      <c r="M408" s="117">
        <v>32.5</v>
      </c>
      <c r="N408" s="7" t="s">
        <v>106</v>
      </c>
      <c r="O408" s="62" t="s">
        <v>105</v>
      </c>
      <c r="P408" s="14" t="s">
        <v>176</v>
      </c>
      <c r="Q408" s="69">
        <f>IF(D408="","",(YEAR(D408)))</f>
        <v>2015</v>
      </c>
      <c r="R408" s="68" t="str">
        <f>IF(D408="","",(TEXT(D408,"mmmm")))</f>
        <v>septembre</v>
      </c>
      <c r="S408" s="94" t="e">
        <f>+IF(#REF!&gt;0.05,IF(#REF!=5,($AE$2-F408)/1000,IF(#REF!=6,($AF$2-F408)/1000,IF(#REF!="FMA",($AG$2-F408)/1000,H408))),H408)</f>
        <v>#REF!</v>
      </c>
      <c r="T408" s="68" t="str">
        <f t="shared" si="7"/>
        <v>septembre</v>
      </c>
      <c r="U408" s="91">
        <f>IF(H408="",0,1)</f>
        <v>1</v>
      </c>
      <c r="V408" s="92" t="e">
        <f>IF(#REF!&gt;0,1,0)</f>
        <v>#REF!</v>
      </c>
      <c r="W408" s="92" t="e">
        <f>IF(#REF!&gt;0.02,1,0)</f>
        <v>#REF!</v>
      </c>
      <c r="X408" s="92">
        <f>+IF(H408="","",(M408*H408))</f>
        <v>867.75</v>
      </c>
      <c r="Y408" s="92" t="e">
        <f>+IF(G408="La Mounine",(VLOOKUP(Base!J408,#REF!,5,FALSE)),(IF(G408="Brignoles",VLOOKUP(J408,#REF!,3,FALSE),(IF(G408="FOS",VLOOKUP(J408,#REF!,4,FALSE))))))</f>
        <v>#REF!</v>
      </c>
      <c r="Z408" s="92" t="e">
        <f>+(IF(H408="","",(Y408*H408)))</f>
        <v>#REF!</v>
      </c>
      <c r="AA408" s="94" t="e">
        <f>IF(Y408="","",IF(A408="RW",VLOOKUP(Y408,#REF!,3,FALSE),VLOOKUP(Y408,#REF!,2,FALSE)))</f>
        <v>#REF!</v>
      </c>
      <c r="AB408" s="92" t="e">
        <f>+IF(A408="","",(IF(A408="RW",(IF(H408&gt;32,32*AA408,(IF(H408&lt;29,29*AA408,H408*AA408)))),(IF(H408&gt;30,30*AA408,(IF(H408&lt;24,24*AA408,H408*AA408)))))))</f>
        <v>#REF!</v>
      </c>
      <c r="AC408" s="92" t="e">
        <f>(IF(A408="","0",(IF(A408="RW",VLOOKUP(#REF!,#REF!,2,FALSE),VLOOKUP(Base!#REF!,#REF!,3,FALSE)))))*S408</f>
        <v>#REF!</v>
      </c>
    </row>
    <row r="409" spans="1:29" x14ac:dyDescent="0.25">
      <c r="A409" s="131" t="s">
        <v>830</v>
      </c>
      <c r="B409" s="131" t="s">
        <v>846</v>
      </c>
      <c r="C409" s="62" t="s">
        <v>480</v>
      </c>
      <c r="D409" s="12">
        <v>42264</v>
      </c>
      <c r="E409" s="45"/>
      <c r="F409" s="45"/>
      <c r="G409" s="62" t="s">
        <v>701</v>
      </c>
      <c r="H409" s="71">
        <v>27.45</v>
      </c>
      <c r="I409" s="62"/>
      <c r="J409" s="62"/>
      <c r="K409" s="45">
        <v>12</v>
      </c>
      <c r="L409" s="71" t="str">
        <f>+IF(N409="oui",H409,"")</f>
        <v/>
      </c>
      <c r="M409" s="117">
        <v>46.8</v>
      </c>
      <c r="N409" s="62" t="s">
        <v>105</v>
      </c>
      <c r="O409" s="62" t="s">
        <v>106</v>
      </c>
      <c r="P409" s="14" t="s">
        <v>169</v>
      </c>
      <c r="Q409" s="69">
        <f>IF(D409="","",(YEAR(D409)))</f>
        <v>2015</v>
      </c>
      <c r="R409" s="68" t="str">
        <f>IF(D409="","",(TEXT(D409,"mmmm")))</f>
        <v>septembre</v>
      </c>
      <c r="S409" s="94" t="e">
        <f>+IF(#REF!&gt;0.05,IF(#REF!=5,($AE$2-F409)/1000,IF(#REF!=6,($AF$2-F409)/1000,IF(#REF!="FMA",($AG$2-F409)/1000,H409))),H409)</f>
        <v>#REF!</v>
      </c>
      <c r="T409" s="68" t="str">
        <f t="shared" si="7"/>
        <v>septembre</v>
      </c>
      <c r="U409" s="91">
        <f>IF(H409="",0,1)</f>
        <v>1</v>
      </c>
      <c r="V409" s="92" t="e">
        <f>IF(#REF!&gt;0,1,0)</f>
        <v>#REF!</v>
      </c>
      <c r="W409" s="92" t="e">
        <f>IF(#REF!&gt;0.02,1,0)</f>
        <v>#REF!</v>
      </c>
      <c r="X409" s="92">
        <f>+IF(H409="","",(M409*H409))</f>
        <v>1284.6599999999999</v>
      </c>
      <c r="Y409" s="92" t="e">
        <f>+IF(G409="La Mounine",(VLOOKUP(Base!J409,#REF!,5,FALSE)),(IF(G409="Brignoles",VLOOKUP(J409,#REF!,3,FALSE),(IF(G409="FOS",VLOOKUP(J409,#REF!,4,FALSE))))))</f>
        <v>#REF!</v>
      </c>
      <c r="Z409" s="92" t="e">
        <f>+(IF(H409="","",(Y409*H409)))</f>
        <v>#REF!</v>
      </c>
      <c r="AA409" s="94" t="e">
        <f>IF(Y409="","",IF(A409="RW",VLOOKUP(Y409,#REF!,3,FALSE),VLOOKUP(Y409,#REF!,2,FALSE)))</f>
        <v>#REF!</v>
      </c>
      <c r="AB409" s="92" t="e">
        <f>+IF(A409="","",(IF(A409="RW",(IF(H409&gt;32,32*AA409,(IF(H409&lt;29,29*AA409,H409*AA409)))),(IF(H409&gt;30,30*AA409,(IF(H409&lt;24,24*AA409,H409*AA409)))))))</f>
        <v>#REF!</v>
      </c>
      <c r="AC409" s="92" t="e">
        <f>(IF(A409="","0",(IF(A409="RW",VLOOKUP(#REF!,#REF!,2,FALSE),VLOOKUP(Base!#REF!,#REF!,3,FALSE)))))*S409</f>
        <v>#REF!</v>
      </c>
    </row>
    <row r="410" spans="1:29" x14ac:dyDescent="0.25">
      <c r="A410" s="131" t="s">
        <v>830</v>
      </c>
      <c r="B410" s="131" t="s">
        <v>846</v>
      </c>
      <c r="C410" s="62" t="s">
        <v>73</v>
      </c>
      <c r="D410" s="12">
        <v>42264</v>
      </c>
      <c r="E410" s="45"/>
      <c r="F410" s="45"/>
      <c r="G410" s="62" t="s">
        <v>701</v>
      </c>
      <c r="H410" s="71">
        <v>29.3</v>
      </c>
      <c r="I410" s="62"/>
      <c r="J410" s="62"/>
      <c r="K410" s="45">
        <v>13</v>
      </c>
      <c r="L410" s="71" t="str">
        <f>+IF(N410="oui",H410,"")</f>
        <v/>
      </c>
      <c r="M410" s="117">
        <v>44.8</v>
      </c>
      <c r="N410" s="62" t="s">
        <v>105</v>
      </c>
      <c r="O410" s="62" t="s">
        <v>105</v>
      </c>
      <c r="P410" s="14" t="s">
        <v>169</v>
      </c>
      <c r="Q410" s="69">
        <f>IF(D410="","",(YEAR(D410)))</f>
        <v>2015</v>
      </c>
      <c r="R410" s="68" t="str">
        <f>IF(D410="","",(TEXT(D410,"mmmm")))</f>
        <v>septembre</v>
      </c>
      <c r="S410" s="94" t="e">
        <f>+IF(#REF!&gt;0.05,IF(#REF!=5,($AE$2-F410)/1000,IF(#REF!=6,($AF$2-F410)/1000,IF(#REF!="FMA",($AG$2-F410)/1000,H410))),H410)</f>
        <v>#REF!</v>
      </c>
      <c r="T410" s="68" t="str">
        <f t="shared" si="7"/>
        <v>septembre</v>
      </c>
      <c r="U410" s="91">
        <f>IF(H410="",0,1)</f>
        <v>1</v>
      </c>
      <c r="V410" s="92" t="e">
        <f>IF(#REF!&gt;0,1,0)</f>
        <v>#REF!</v>
      </c>
      <c r="W410" s="92" t="e">
        <f>IF(#REF!&gt;0.02,1,0)</f>
        <v>#REF!</v>
      </c>
      <c r="X410" s="92">
        <f>+IF(H410="","",(M410*H410))</f>
        <v>1312.6399999999999</v>
      </c>
      <c r="Y410" s="92" t="e">
        <f>+IF(G410="La Mounine",(VLOOKUP(Base!J410,#REF!,5,FALSE)),(IF(G410="Brignoles",VLOOKUP(J410,#REF!,3,FALSE),(IF(G410="FOS",VLOOKUP(J410,#REF!,4,FALSE))))))</f>
        <v>#REF!</v>
      </c>
      <c r="Z410" s="92" t="e">
        <f>+(IF(H410="","",(Y410*H410)))</f>
        <v>#REF!</v>
      </c>
      <c r="AA410" s="94" t="e">
        <f>IF(Y410="","",IF(A410="RW",VLOOKUP(Y410,#REF!,3,FALSE),VLOOKUP(Y410,#REF!,2,FALSE)))</f>
        <v>#REF!</v>
      </c>
      <c r="AB410" s="92" t="e">
        <f>+IF(A410="","",(IF(A410="RW",(IF(H410&gt;32,32*AA410,(IF(H410&lt;29,29*AA410,H410*AA410)))),(IF(H410&gt;30,30*AA410,(IF(H410&lt;24,24*AA410,H410*AA410)))))))</f>
        <v>#REF!</v>
      </c>
      <c r="AC410" s="92" t="e">
        <f>(IF(A410="","0",(IF(A410="RW",VLOOKUP(#REF!,#REF!,2,FALSE),VLOOKUP(Base!#REF!,#REF!,3,FALSE)))))*S410</f>
        <v>#REF!</v>
      </c>
    </row>
    <row r="411" spans="1:29" x14ac:dyDescent="0.25">
      <c r="A411" s="131" t="s">
        <v>830</v>
      </c>
      <c r="B411" s="131" t="s">
        <v>846</v>
      </c>
      <c r="C411" s="62" t="s">
        <v>73</v>
      </c>
      <c r="D411" s="12">
        <v>42264</v>
      </c>
      <c r="E411" s="45"/>
      <c r="F411" s="45"/>
      <c r="G411" s="62" t="s">
        <v>701</v>
      </c>
      <c r="H411" s="71">
        <v>30</v>
      </c>
      <c r="I411" s="62"/>
      <c r="J411" s="62"/>
      <c r="K411" s="45">
        <v>13</v>
      </c>
      <c r="L411" s="71" t="str">
        <f>+IF(N411="oui",H411,"")</f>
        <v/>
      </c>
      <c r="M411" s="117">
        <v>44.8</v>
      </c>
      <c r="N411" s="62" t="s">
        <v>105</v>
      </c>
      <c r="O411" s="62" t="s">
        <v>105</v>
      </c>
      <c r="P411" s="14" t="s">
        <v>174</v>
      </c>
      <c r="Q411" s="69">
        <f>IF(D411="","",(YEAR(D411)))</f>
        <v>2015</v>
      </c>
      <c r="R411" s="68" t="str">
        <f>IF(D411="","",(TEXT(D411,"mmmm")))</f>
        <v>septembre</v>
      </c>
      <c r="S411" s="94" t="e">
        <f>+IF(#REF!&gt;0.05,IF(#REF!=5,($AE$2-F411)/1000,IF(#REF!=6,($AF$2-F411)/1000,IF(#REF!="FMA",($AG$2-F411)/1000,H411))),H411)</f>
        <v>#REF!</v>
      </c>
      <c r="T411" s="68" t="str">
        <f t="shared" si="7"/>
        <v>septembre</v>
      </c>
      <c r="U411" s="91">
        <f>IF(H411="",0,1)</f>
        <v>1</v>
      </c>
      <c r="V411" s="92" t="e">
        <f>IF(#REF!&gt;0,1,0)</f>
        <v>#REF!</v>
      </c>
      <c r="W411" s="92" t="e">
        <f>IF(#REF!&gt;0.02,1,0)</f>
        <v>#REF!</v>
      </c>
      <c r="X411" s="92">
        <f>+IF(H411="","",(M411*H411))</f>
        <v>1344</v>
      </c>
      <c r="Y411" s="92" t="e">
        <f>+IF(G411="La Mounine",(VLOOKUP(Base!J411,#REF!,5,FALSE)),(IF(G411="Brignoles",VLOOKUP(J411,#REF!,3,FALSE),(IF(G411="FOS",VLOOKUP(J411,#REF!,4,FALSE))))))</f>
        <v>#REF!</v>
      </c>
      <c r="Z411" s="92" t="e">
        <f>+(IF(H411="","",(Y411*H411)))</f>
        <v>#REF!</v>
      </c>
      <c r="AA411" s="94" t="e">
        <f>IF(Y411="","",IF(A411="RW",VLOOKUP(Y411,#REF!,3,FALSE),VLOOKUP(Y411,#REF!,2,FALSE)))</f>
        <v>#REF!</v>
      </c>
      <c r="AB411" s="92" t="e">
        <f>+IF(A411="","",(IF(A411="RW",(IF(H411&gt;32,32*AA411,(IF(H411&lt;29,29*AA411,H411*AA411)))),(IF(H411&gt;30,30*AA411,(IF(H411&lt;24,24*AA411,H411*AA411)))))))</f>
        <v>#REF!</v>
      </c>
      <c r="AC411" s="92" t="e">
        <f>(IF(A411="","0",(IF(A411="RW",VLOOKUP(#REF!,#REF!,2,FALSE),VLOOKUP(Base!#REF!,#REF!,3,FALSE)))))*S411</f>
        <v>#REF!</v>
      </c>
    </row>
    <row r="412" spans="1:29" x14ac:dyDescent="0.25">
      <c r="A412" s="131" t="s">
        <v>830</v>
      </c>
      <c r="B412" s="131" t="s">
        <v>846</v>
      </c>
      <c r="C412" s="62" t="s">
        <v>73</v>
      </c>
      <c r="D412" s="12">
        <v>42264</v>
      </c>
      <c r="E412" s="45"/>
      <c r="F412" s="45"/>
      <c r="G412" s="62" t="s">
        <v>701</v>
      </c>
      <c r="H412" s="71">
        <v>31.1</v>
      </c>
      <c r="I412" s="62"/>
      <c r="J412" s="62"/>
      <c r="K412" s="45">
        <v>13</v>
      </c>
      <c r="L412" s="71" t="str">
        <f>+IF(N412="oui",H412,"")</f>
        <v/>
      </c>
      <c r="M412" s="117">
        <v>44.8</v>
      </c>
      <c r="N412" s="62" t="s">
        <v>105</v>
      </c>
      <c r="O412" s="62" t="s">
        <v>106</v>
      </c>
      <c r="P412" s="14" t="s">
        <v>174</v>
      </c>
      <c r="Q412" s="69">
        <f>IF(D412="","",(YEAR(D412)))</f>
        <v>2015</v>
      </c>
      <c r="R412" s="68" t="str">
        <f>IF(D412="","",(TEXT(D412,"mmmm")))</f>
        <v>septembre</v>
      </c>
      <c r="S412" s="94" t="e">
        <f>+IF(#REF!&gt;0.05,IF(#REF!=5,($AE$2-F412)/1000,IF(#REF!=6,($AF$2-F412)/1000,IF(#REF!="FMA",($AG$2-F412)/1000,H412))),H412)</f>
        <v>#REF!</v>
      </c>
      <c r="T412" s="68" t="str">
        <f t="shared" si="7"/>
        <v>septembre</v>
      </c>
      <c r="U412" s="91">
        <f>IF(H412="",0,1)</f>
        <v>1</v>
      </c>
      <c r="V412" s="92" t="e">
        <f>IF(#REF!&gt;0,1,0)</f>
        <v>#REF!</v>
      </c>
      <c r="W412" s="92" t="e">
        <f>IF(#REF!&gt;0.02,1,0)</f>
        <v>#REF!</v>
      </c>
      <c r="X412" s="92">
        <f>+IF(H412="","",(M412*H412))</f>
        <v>1393.28</v>
      </c>
      <c r="Y412" s="92" t="e">
        <f>+IF(G412="La Mounine",(VLOOKUP(Base!J412,#REF!,5,FALSE)),(IF(G412="Brignoles",VLOOKUP(J412,#REF!,3,FALSE),(IF(G412="FOS",VLOOKUP(J412,#REF!,4,FALSE))))))</f>
        <v>#REF!</v>
      </c>
      <c r="Z412" s="92" t="e">
        <f>+(IF(H412="","",(Y412*H412)))</f>
        <v>#REF!</v>
      </c>
      <c r="AA412" s="94" t="e">
        <f>IF(Y412="","",IF(A412="RW",VLOOKUP(Y412,#REF!,3,FALSE),VLOOKUP(Y412,#REF!,2,FALSE)))</f>
        <v>#REF!</v>
      </c>
      <c r="AB412" s="92" t="e">
        <f>+IF(A412="","",(IF(A412="RW",(IF(H412&gt;32,32*AA412,(IF(H412&lt;29,29*AA412,H412*AA412)))),(IF(H412&gt;30,30*AA412,(IF(H412&lt;24,24*AA412,H412*AA412)))))))</f>
        <v>#REF!</v>
      </c>
      <c r="AC412" s="92" t="e">
        <f>(IF(A412="","0",(IF(A412="RW",VLOOKUP(#REF!,#REF!,2,FALSE),VLOOKUP(Base!#REF!,#REF!,3,FALSE)))))*S412</f>
        <v>#REF!</v>
      </c>
    </row>
    <row r="413" spans="1:29" x14ac:dyDescent="0.25">
      <c r="A413" s="131" t="s">
        <v>830</v>
      </c>
      <c r="B413" s="131" t="s">
        <v>846</v>
      </c>
      <c r="C413" s="62" t="s">
        <v>12</v>
      </c>
      <c r="D413" s="12">
        <v>42264</v>
      </c>
      <c r="E413" s="45"/>
      <c r="F413" s="45"/>
      <c r="G413" s="62" t="s">
        <v>701</v>
      </c>
      <c r="H413" s="71">
        <v>25.45</v>
      </c>
      <c r="I413" s="62"/>
      <c r="J413" s="62"/>
      <c r="K413" s="45">
        <v>13</v>
      </c>
      <c r="L413" s="71" t="str">
        <f>+IF(N413="oui",H413,"")</f>
        <v/>
      </c>
      <c r="M413" s="117">
        <v>26.1</v>
      </c>
      <c r="N413" s="62" t="s">
        <v>105</v>
      </c>
      <c r="O413" s="62" t="s">
        <v>106</v>
      </c>
      <c r="P413" s="14" t="s">
        <v>167</v>
      </c>
      <c r="Q413" s="69">
        <f>IF(D413="","",(YEAR(D413)))</f>
        <v>2015</v>
      </c>
      <c r="R413" s="68" t="str">
        <f>IF(D413="","",(TEXT(D413,"mmmm")))</f>
        <v>septembre</v>
      </c>
      <c r="S413" s="94" t="e">
        <f>+IF(#REF!&gt;0.05,IF(#REF!=5,($AE$2-F413)/1000,IF(#REF!=6,($AF$2-F413)/1000,IF(#REF!="FMA",($AG$2-F413)/1000,H413))),H413)</f>
        <v>#REF!</v>
      </c>
      <c r="T413" s="68" t="str">
        <f t="shared" si="7"/>
        <v>septembre</v>
      </c>
      <c r="U413" s="91">
        <f>IF(H413="",0,1)</f>
        <v>1</v>
      </c>
      <c r="V413" s="92" t="e">
        <f>IF(#REF!&gt;0,1,0)</f>
        <v>#REF!</v>
      </c>
      <c r="W413" s="92" t="e">
        <f>IF(#REF!&gt;0.02,1,0)</f>
        <v>#REF!</v>
      </c>
      <c r="X413" s="92">
        <f>+IF(H413="","",(M413*H413))</f>
        <v>664.245</v>
      </c>
      <c r="Y413" s="92" t="e">
        <f>+IF(G413="La Mounine",(VLOOKUP(Base!J413,#REF!,5,FALSE)),(IF(G413="Brignoles",VLOOKUP(J413,#REF!,3,FALSE),(IF(G413="FOS",VLOOKUP(J413,#REF!,4,FALSE))))))</f>
        <v>#REF!</v>
      </c>
      <c r="Z413" s="92" t="e">
        <f>+(IF(H413="","",(Y413*H413)))</f>
        <v>#REF!</v>
      </c>
      <c r="AA413" s="94" t="e">
        <f>IF(Y413="","",IF(A413="RW",VLOOKUP(Y413,#REF!,3,FALSE),VLOOKUP(Y413,#REF!,2,FALSE)))</f>
        <v>#REF!</v>
      </c>
      <c r="AB413" s="92" t="e">
        <f>+IF(A413="","",(IF(A413="RW",(IF(H413&gt;32,32*AA413,(IF(H413&lt;29,29*AA413,H413*AA413)))),(IF(H413&gt;30,30*AA413,(IF(H413&lt;24,24*AA413,H413*AA413)))))))</f>
        <v>#REF!</v>
      </c>
      <c r="AC413" s="92" t="e">
        <f>(IF(A413="","0",(IF(A413="RW",VLOOKUP(#REF!,#REF!,2,FALSE),VLOOKUP(Base!#REF!,#REF!,3,FALSE)))))*S413</f>
        <v>#REF!</v>
      </c>
    </row>
    <row r="414" spans="1:29" x14ac:dyDescent="0.25">
      <c r="A414" s="131" t="s">
        <v>830</v>
      </c>
      <c r="B414" s="131" t="s">
        <v>846</v>
      </c>
      <c r="C414" s="62" t="s">
        <v>12</v>
      </c>
      <c r="D414" s="12">
        <v>42264</v>
      </c>
      <c r="E414" s="45"/>
      <c r="F414" s="45"/>
      <c r="G414" s="62" t="s">
        <v>701</v>
      </c>
      <c r="H414" s="71">
        <v>26.95</v>
      </c>
      <c r="I414" s="62"/>
      <c r="J414" s="62"/>
      <c r="K414" s="45">
        <v>83</v>
      </c>
      <c r="L414" s="71">
        <f>+IF(N414="oui",H414,"")</f>
        <v>26.95</v>
      </c>
      <c r="M414" s="117">
        <v>40.9</v>
      </c>
      <c r="N414" s="62" t="s">
        <v>106</v>
      </c>
      <c r="O414" s="62" t="s">
        <v>105</v>
      </c>
      <c r="P414" s="14" t="s">
        <v>171</v>
      </c>
      <c r="Q414" s="69">
        <f>IF(D414="","",(YEAR(D414)))</f>
        <v>2015</v>
      </c>
      <c r="R414" s="68" t="str">
        <f>IF(D414="","",(TEXT(D414,"mmmm")))</f>
        <v>septembre</v>
      </c>
      <c r="S414" s="94" t="e">
        <f>+IF(#REF!&gt;0.05,IF(#REF!=5,($AE$2-F414)/1000,IF(#REF!=6,($AF$2-F414)/1000,IF(#REF!="FMA",($AG$2-F414)/1000,H414))),H414)</f>
        <v>#REF!</v>
      </c>
      <c r="T414" s="68" t="str">
        <f t="shared" si="7"/>
        <v>septembre</v>
      </c>
      <c r="U414" s="91">
        <f>IF(H414="",0,1)</f>
        <v>1</v>
      </c>
      <c r="V414" s="92" t="e">
        <f>IF(#REF!&gt;0,1,0)</f>
        <v>#REF!</v>
      </c>
      <c r="W414" s="92" t="e">
        <f>IF(#REF!&gt;0.02,1,0)</f>
        <v>#REF!</v>
      </c>
      <c r="X414" s="92">
        <f>+IF(H414="","",(M414*H414))</f>
        <v>1102.2549999999999</v>
      </c>
      <c r="Y414" s="92" t="e">
        <f>+IF(G414="La Mounine",(VLOOKUP(Base!J414,#REF!,5,FALSE)),(IF(G414="Brignoles",VLOOKUP(J414,#REF!,3,FALSE),(IF(G414="FOS",VLOOKUP(J414,#REF!,4,FALSE))))))</f>
        <v>#REF!</v>
      </c>
      <c r="Z414" s="92" t="e">
        <f>+(IF(H414="","",(Y414*H414)))</f>
        <v>#REF!</v>
      </c>
      <c r="AA414" s="94" t="e">
        <f>IF(Y414="","",IF(A414="RW",VLOOKUP(Y414,#REF!,3,FALSE),VLOOKUP(Y414,#REF!,2,FALSE)))</f>
        <v>#REF!</v>
      </c>
      <c r="AB414" s="92" t="e">
        <f>+IF(A414="","",(IF(A414="RW",(IF(H414&gt;32,32*AA414,(IF(H414&lt;29,29*AA414,H414*AA414)))),(IF(H414&gt;30,30*AA414,(IF(H414&lt;24,24*AA414,H414*AA414)))))))</f>
        <v>#REF!</v>
      </c>
      <c r="AC414" s="92" t="e">
        <f>(IF(A414="","0",(IF(A414="RW",VLOOKUP(#REF!,#REF!,2,FALSE),VLOOKUP(Base!#REF!,#REF!,3,FALSE)))))*S414</f>
        <v>#REF!</v>
      </c>
    </row>
    <row r="415" spans="1:29" x14ac:dyDescent="0.25">
      <c r="A415" s="131" t="s">
        <v>830</v>
      </c>
      <c r="B415" s="131" t="s">
        <v>846</v>
      </c>
      <c r="C415" s="62" t="s">
        <v>12</v>
      </c>
      <c r="D415" s="12">
        <v>42265</v>
      </c>
      <c r="E415" s="45"/>
      <c r="F415" s="45"/>
      <c r="G415" s="62" t="s">
        <v>701</v>
      </c>
      <c r="H415" s="71">
        <v>22.7</v>
      </c>
      <c r="I415" s="62"/>
      <c r="J415" s="62"/>
      <c r="K415" s="45">
        <v>6</v>
      </c>
      <c r="L415" s="71" t="str">
        <f>+IF(N415="oui",H415,"")</f>
        <v/>
      </c>
      <c r="M415" s="117">
        <v>25.6</v>
      </c>
      <c r="N415" s="62" t="s">
        <v>105</v>
      </c>
      <c r="O415" s="62" t="s">
        <v>106</v>
      </c>
      <c r="P415" s="14" t="s">
        <v>168</v>
      </c>
      <c r="Q415" s="69">
        <f>IF(D415="","",(YEAR(D415)))</f>
        <v>2015</v>
      </c>
      <c r="R415" s="68" t="str">
        <f>IF(D415="","",(TEXT(D415,"mmmm")))</f>
        <v>septembre</v>
      </c>
      <c r="S415" s="94" t="e">
        <f>+IF(#REF!&gt;0.05,IF(#REF!=5,($AE$2-F415)/1000,IF(#REF!=6,($AF$2-F415)/1000,IF(#REF!="FMA",($AG$2-F415)/1000,H415))),H415)</f>
        <v>#REF!</v>
      </c>
      <c r="T415" s="68" t="str">
        <f t="shared" si="7"/>
        <v>septembre</v>
      </c>
      <c r="U415" s="91">
        <f>IF(H415="",0,1)</f>
        <v>1</v>
      </c>
      <c r="V415" s="92" t="e">
        <f>IF(#REF!&gt;0,1,0)</f>
        <v>#REF!</v>
      </c>
      <c r="W415" s="92" t="e">
        <f>IF(#REF!&gt;0.02,1,0)</f>
        <v>#REF!</v>
      </c>
      <c r="X415" s="92">
        <f>+IF(H415="","",(M415*H415))</f>
        <v>581.12</v>
      </c>
      <c r="Y415" s="92" t="e">
        <f>+IF(G415="La Mounine",(VLOOKUP(Base!J415,#REF!,5,FALSE)),(IF(G415="Brignoles",VLOOKUP(J415,#REF!,3,FALSE),(IF(G415="FOS",VLOOKUP(J415,#REF!,4,FALSE))))))</f>
        <v>#REF!</v>
      </c>
      <c r="Z415" s="92" t="e">
        <f>+(IF(H415="","",(Y415*H415)))</f>
        <v>#REF!</v>
      </c>
      <c r="AA415" s="94" t="e">
        <f>IF(Y415="","",IF(A415="RW",VLOOKUP(Y415,#REF!,3,FALSE),VLOOKUP(Y415,#REF!,2,FALSE)))</f>
        <v>#REF!</v>
      </c>
      <c r="AB415" s="92" t="e">
        <f>+IF(A415="","",(IF(A415="RW",(IF(H415&gt;32,32*AA415,(IF(H415&lt;29,29*AA415,H415*AA415)))),(IF(H415&gt;30,30*AA415,(IF(H415&lt;24,24*AA415,H415*AA415)))))))</f>
        <v>#REF!</v>
      </c>
      <c r="AC415" s="92" t="e">
        <f>(IF(A415="","0",(IF(A415="RW",VLOOKUP(#REF!,#REF!,2,FALSE),VLOOKUP(Base!#REF!,#REF!,3,FALSE)))))*S415</f>
        <v>#REF!</v>
      </c>
    </row>
    <row r="416" spans="1:29" x14ac:dyDescent="0.25">
      <c r="A416" s="131" t="s">
        <v>830</v>
      </c>
      <c r="B416" s="131" t="s">
        <v>846</v>
      </c>
      <c r="C416" s="62" t="s">
        <v>120</v>
      </c>
      <c r="D416" s="12">
        <v>42265</v>
      </c>
      <c r="E416" s="45"/>
      <c r="F416" s="45"/>
      <c r="G416" s="62" t="s">
        <v>701</v>
      </c>
      <c r="H416" s="71">
        <v>22.45</v>
      </c>
      <c r="I416" s="62"/>
      <c r="J416" s="62"/>
      <c r="K416" s="45">
        <v>12</v>
      </c>
      <c r="L416" s="71" t="str">
        <f>+IF(N416="oui",H416,"")</f>
        <v/>
      </c>
      <c r="M416" s="117">
        <v>12.8</v>
      </c>
      <c r="N416" s="62" t="s">
        <v>105</v>
      </c>
      <c r="O416" s="62" t="s">
        <v>105</v>
      </c>
      <c r="P416" s="14" t="s">
        <v>174</v>
      </c>
      <c r="Q416" s="69">
        <f>IF(D416="","",(YEAR(D416)))</f>
        <v>2015</v>
      </c>
      <c r="R416" s="68" t="str">
        <f>IF(D416="","",(TEXT(D416,"mmmm")))</f>
        <v>septembre</v>
      </c>
      <c r="S416" s="94" t="e">
        <f>+IF(#REF!&gt;0.05,IF(#REF!=5,($AE$2-F416)/1000,IF(#REF!=6,($AF$2-F416)/1000,IF(#REF!="FMA",($AG$2-F416)/1000,H416))),H416)</f>
        <v>#REF!</v>
      </c>
      <c r="T416" s="68" t="str">
        <f t="shared" si="7"/>
        <v>septembre</v>
      </c>
      <c r="U416" s="91">
        <f>IF(H416="",0,1)</f>
        <v>1</v>
      </c>
      <c r="V416" s="92" t="e">
        <f>IF(#REF!&gt;0,1,0)</f>
        <v>#REF!</v>
      </c>
      <c r="W416" s="92" t="e">
        <f>IF(#REF!&gt;0.02,1,0)</f>
        <v>#REF!</v>
      </c>
      <c r="X416" s="92">
        <f>+IF(H416="","",(M416*H416))</f>
        <v>287.36</v>
      </c>
      <c r="Y416" s="92" t="e">
        <f>+IF(G416="La Mounine",(VLOOKUP(Base!J416,#REF!,5,FALSE)),(IF(G416="Brignoles",VLOOKUP(J416,#REF!,3,FALSE),(IF(G416="FOS",VLOOKUP(J416,#REF!,4,FALSE))))))</f>
        <v>#REF!</v>
      </c>
      <c r="Z416" s="92" t="e">
        <f>+(IF(H416="","",(Y416*H416)))</f>
        <v>#REF!</v>
      </c>
      <c r="AA416" s="94" t="e">
        <f>IF(Y416="","",IF(A416="RW",VLOOKUP(Y416,#REF!,3,FALSE),VLOOKUP(Y416,#REF!,2,FALSE)))</f>
        <v>#REF!</v>
      </c>
      <c r="AB416" s="92" t="e">
        <f>+IF(A416="","",(IF(A416="RW",(IF(H416&gt;32,32*AA416,(IF(H416&lt;29,29*AA416,H416*AA416)))),(IF(H416&gt;30,30*AA416,(IF(H416&lt;24,24*AA416,H416*AA416)))))))</f>
        <v>#REF!</v>
      </c>
      <c r="AC416" s="92" t="e">
        <f>(IF(A416="","0",(IF(A416="RW",VLOOKUP(#REF!,#REF!,2,FALSE),VLOOKUP(Base!#REF!,#REF!,3,FALSE)))))*S416</f>
        <v>#REF!</v>
      </c>
    </row>
    <row r="417" spans="1:33" x14ac:dyDescent="0.25">
      <c r="A417" s="131" t="s">
        <v>830</v>
      </c>
      <c r="B417" s="131" t="s">
        <v>846</v>
      </c>
      <c r="C417" s="62" t="s">
        <v>480</v>
      </c>
      <c r="D417" s="12">
        <v>42265</v>
      </c>
      <c r="E417" s="45"/>
      <c r="F417" s="45"/>
      <c r="G417" s="62" t="s">
        <v>701</v>
      </c>
      <c r="H417" s="71">
        <v>25.85</v>
      </c>
      <c r="I417" s="62"/>
      <c r="J417" s="62"/>
      <c r="K417" s="45">
        <v>12</v>
      </c>
      <c r="L417" s="71" t="str">
        <f>+IF(N417="oui",H417,"")</f>
        <v/>
      </c>
      <c r="M417" s="117">
        <v>46.8</v>
      </c>
      <c r="N417" s="62" t="s">
        <v>105</v>
      </c>
      <c r="O417" s="62" t="s">
        <v>106</v>
      </c>
      <c r="P417" s="14" t="s">
        <v>552</v>
      </c>
      <c r="Q417" s="69">
        <f>IF(D417="","",(YEAR(D417)))</f>
        <v>2015</v>
      </c>
      <c r="R417" s="68" t="str">
        <f>IF(D417="","",(TEXT(D417,"mmmm")))</f>
        <v>septembre</v>
      </c>
      <c r="S417" s="94" t="e">
        <f>+IF(#REF!&gt;0.05,IF(#REF!=5,($AE$2-F417)/1000,IF(#REF!=6,($AF$2-F417)/1000,IF(#REF!="FMA",($AG$2-F417)/1000,H417))),H417)</f>
        <v>#REF!</v>
      </c>
      <c r="T417" s="68" t="str">
        <f t="shared" si="7"/>
        <v>septembre</v>
      </c>
      <c r="U417" s="91">
        <f>IF(H417="",0,1)</f>
        <v>1</v>
      </c>
      <c r="V417" s="92" t="e">
        <f>IF(#REF!&gt;0,1,0)</f>
        <v>#REF!</v>
      </c>
      <c r="W417" s="92" t="e">
        <f>IF(#REF!&gt;0.02,1,0)</f>
        <v>#REF!</v>
      </c>
      <c r="X417" s="92">
        <f>+IF(H417="","",(M417*H417))</f>
        <v>1209.78</v>
      </c>
      <c r="Y417" s="92" t="e">
        <f>+IF(G417="La Mounine",(VLOOKUP(Base!J417,#REF!,5,FALSE)),(IF(G417="Brignoles",VLOOKUP(J417,#REF!,3,FALSE),(IF(G417="FOS",VLOOKUP(J417,#REF!,4,FALSE))))))</f>
        <v>#REF!</v>
      </c>
      <c r="Z417" s="92" t="e">
        <f>+(IF(H417="","",(Y417*H417)))</f>
        <v>#REF!</v>
      </c>
      <c r="AA417" s="94" t="e">
        <f>IF(Y417="","",IF(A417="RW",VLOOKUP(Y417,#REF!,3,FALSE),VLOOKUP(Y417,#REF!,2,FALSE)))</f>
        <v>#REF!</v>
      </c>
      <c r="AB417" s="92" t="e">
        <f>+IF(A417="","",(IF(A417="RW",(IF(H417&gt;32,32*AA417,(IF(H417&lt;29,29*AA417,H417*AA417)))),(IF(H417&gt;30,30*AA417,(IF(H417&lt;24,24*AA417,H417*AA417)))))))</f>
        <v>#REF!</v>
      </c>
      <c r="AC417" s="92" t="e">
        <f>(IF(A417="","0",(IF(A417="RW",VLOOKUP(#REF!,#REF!,2,FALSE),VLOOKUP(Base!#REF!,#REF!,3,FALSE)))))*S417</f>
        <v>#REF!</v>
      </c>
    </row>
    <row r="418" spans="1:33" x14ac:dyDescent="0.25">
      <c r="A418" s="131" t="s">
        <v>830</v>
      </c>
      <c r="B418" s="131" t="s">
        <v>846</v>
      </c>
      <c r="C418" s="62" t="s">
        <v>480</v>
      </c>
      <c r="D418" s="12">
        <v>42265</v>
      </c>
      <c r="E418" s="45"/>
      <c r="F418" s="45"/>
      <c r="G418" s="62" t="s">
        <v>701</v>
      </c>
      <c r="H418" s="71">
        <v>26.65</v>
      </c>
      <c r="I418" s="62"/>
      <c r="J418" s="62"/>
      <c r="K418" s="45">
        <v>12</v>
      </c>
      <c r="L418" s="71" t="str">
        <f>+IF(N418="oui",H418,"")</f>
        <v/>
      </c>
      <c r="M418" s="117">
        <v>46.8</v>
      </c>
      <c r="N418" s="62" t="s">
        <v>105</v>
      </c>
      <c r="O418" s="62" t="s">
        <v>106</v>
      </c>
      <c r="P418" s="14" t="s">
        <v>167</v>
      </c>
      <c r="Q418" s="69">
        <f>IF(D418="","",(YEAR(D418)))</f>
        <v>2015</v>
      </c>
      <c r="R418" s="68" t="str">
        <f>IF(D418="","",(TEXT(D418,"mmmm")))</f>
        <v>septembre</v>
      </c>
      <c r="S418" s="94" t="e">
        <f>+IF(#REF!&gt;0.05,IF(#REF!=5,($AE$2-F418)/1000,IF(#REF!=6,($AF$2-F418)/1000,IF(#REF!="FMA",($AG$2-F418)/1000,H418))),H418)</f>
        <v>#REF!</v>
      </c>
      <c r="T418" s="68" t="str">
        <f t="shared" si="7"/>
        <v>septembre</v>
      </c>
      <c r="U418" s="91">
        <f>IF(H418="",0,1)</f>
        <v>1</v>
      </c>
      <c r="V418" s="92" t="e">
        <f>IF(#REF!&gt;0,1,0)</f>
        <v>#REF!</v>
      </c>
      <c r="W418" s="92" t="e">
        <f>IF(#REF!&gt;0.02,1,0)</f>
        <v>#REF!</v>
      </c>
      <c r="X418" s="92">
        <f>+IF(H418="","",(M418*H418))</f>
        <v>1247.2199999999998</v>
      </c>
      <c r="Y418" s="92" t="e">
        <f>+IF(G418="La Mounine",(VLOOKUP(Base!J418,#REF!,5,FALSE)),(IF(G418="Brignoles",VLOOKUP(J418,#REF!,3,FALSE),(IF(G418="FOS",VLOOKUP(J418,#REF!,4,FALSE))))))</f>
        <v>#REF!</v>
      </c>
      <c r="Z418" s="92" t="e">
        <f>+(IF(H418="","",(Y418*H418)))</f>
        <v>#REF!</v>
      </c>
      <c r="AA418" s="94" t="e">
        <f>IF(Y418="","",IF(A418="RW",VLOOKUP(Y418,#REF!,3,FALSE),VLOOKUP(Y418,#REF!,2,FALSE)))</f>
        <v>#REF!</v>
      </c>
      <c r="AB418" s="92" t="e">
        <f>+IF(A418="","",(IF(A418="RW",(IF(H418&gt;32,32*AA418,(IF(H418&lt;29,29*AA418,H418*AA418)))),(IF(H418&gt;30,30*AA418,(IF(H418&lt;24,24*AA418,H418*AA418)))))))</f>
        <v>#REF!</v>
      </c>
      <c r="AC418" s="92" t="e">
        <f>(IF(A418="","0",(IF(A418="RW",VLOOKUP(#REF!,#REF!,2,FALSE),VLOOKUP(Base!#REF!,#REF!,3,FALSE)))))*S418</f>
        <v>#REF!</v>
      </c>
    </row>
    <row r="419" spans="1:33" x14ac:dyDescent="0.25">
      <c r="A419" s="131" t="s">
        <v>830</v>
      </c>
      <c r="B419" s="131" t="s">
        <v>846</v>
      </c>
      <c r="C419" s="62" t="s">
        <v>73</v>
      </c>
      <c r="D419" s="12">
        <v>42265</v>
      </c>
      <c r="E419" s="45"/>
      <c r="F419" s="45"/>
      <c r="G419" s="62" t="s">
        <v>701</v>
      </c>
      <c r="H419" s="71">
        <v>33.65</v>
      </c>
      <c r="I419" s="62"/>
      <c r="J419" s="62"/>
      <c r="K419" s="45">
        <v>13</v>
      </c>
      <c r="L419" s="71" t="str">
        <f>+IF(N419="oui",H419,"")</f>
        <v/>
      </c>
      <c r="M419" s="117">
        <v>44.8</v>
      </c>
      <c r="N419" s="62" t="s">
        <v>105</v>
      </c>
      <c r="O419" s="62" t="s">
        <v>105</v>
      </c>
      <c r="P419" s="14" t="s">
        <v>167</v>
      </c>
      <c r="Q419" s="69">
        <f>IF(D419="","",(YEAR(D419)))</f>
        <v>2015</v>
      </c>
      <c r="R419" s="68" t="str">
        <f>IF(D419="","",(TEXT(D419,"mmmm")))</f>
        <v>septembre</v>
      </c>
      <c r="S419" s="94" t="e">
        <f>+IF(#REF!&gt;0.05,IF(#REF!=5,($AE$2-F419)/1000,IF(#REF!=6,($AF$2-F419)/1000,IF(#REF!="FMA",($AG$2-F419)/1000,H419))),H419)</f>
        <v>#REF!</v>
      </c>
      <c r="T419" s="68" t="str">
        <f t="shared" si="7"/>
        <v>septembre</v>
      </c>
      <c r="U419" s="91">
        <f>IF(H419="",0,1)</f>
        <v>1</v>
      </c>
      <c r="V419" s="92" t="e">
        <f>IF(#REF!&gt;0,1,0)</f>
        <v>#REF!</v>
      </c>
      <c r="W419" s="92" t="e">
        <f>IF(#REF!&gt;0.02,1,0)</f>
        <v>#REF!</v>
      </c>
      <c r="X419" s="92">
        <f>+IF(H419="","",(M419*H419))</f>
        <v>1507.5199999999998</v>
      </c>
      <c r="Y419" s="92" t="e">
        <f>+IF(G419="La Mounine",(VLOOKUP(Base!J419,#REF!,5,FALSE)),(IF(G419="Brignoles",VLOOKUP(J419,#REF!,3,FALSE),(IF(G419="FOS",VLOOKUP(J419,#REF!,4,FALSE))))))</f>
        <v>#REF!</v>
      </c>
      <c r="Z419" s="92" t="e">
        <f>+(IF(H419="","",(Y419*H419)))</f>
        <v>#REF!</v>
      </c>
      <c r="AA419" s="94" t="e">
        <f>IF(Y419="","",IF(A419="RW",VLOOKUP(Y419,#REF!,3,FALSE),VLOOKUP(Y419,#REF!,2,FALSE)))</f>
        <v>#REF!</v>
      </c>
      <c r="AB419" s="92" t="e">
        <f>+IF(A419="","",(IF(A419="RW",(IF(H419&gt;32,32*AA419,(IF(H419&lt;29,29*AA419,H419*AA419)))),(IF(H419&gt;30,30*AA419,(IF(H419&lt;24,24*AA419,H419*AA419)))))))</f>
        <v>#REF!</v>
      </c>
      <c r="AC419" s="92" t="e">
        <f>(IF(A419="","0",(IF(A419="RW",VLOOKUP(#REF!,#REF!,2,FALSE),VLOOKUP(Base!#REF!,#REF!,3,FALSE)))))*S419</f>
        <v>#REF!</v>
      </c>
    </row>
    <row r="420" spans="1:33" x14ac:dyDescent="0.25">
      <c r="A420" s="131" t="s">
        <v>830</v>
      </c>
      <c r="B420" s="131" t="s">
        <v>846</v>
      </c>
      <c r="C420" s="62" t="s">
        <v>73</v>
      </c>
      <c r="D420" s="12">
        <v>42265</v>
      </c>
      <c r="E420" s="45"/>
      <c r="F420" s="45"/>
      <c r="G420" s="62" t="s">
        <v>701</v>
      </c>
      <c r="H420" s="71">
        <v>31</v>
      </c>
      <c r="I420" s="12"/>
      <c r="J420" s="62"/>
      <c r="K420" s="45">
        <v>13</v>
      </c>
      <c r="L420" s="71" t="str">
        <f>+IF(N420="oui",H420,"")</f>
        <v/>
      </c>
      <c r="M420" s="117">
        <v>44.8</v>
      </c>
      <c r="N420" s="62" t="s">
        <v>105</v>
      </c>
      <c r="O420" s="62" t="s">
        <v>105</v>
      </c>
      <c r="P420" s="14" t="s">
        <v>168</v>
      </c>
      <c r="Q420" s="69">
        <f>IF(D420="","",(YEAR(D420)))</f>
        <v>2015</v>
      </c>
      <c r="R420" s="68" t="str">
        <f>IF(D420="","",(TEXT(D420,"mmmm")))</f>
        <v>septembre</v>
      </c>
      <c r="S420" s="94" t="e">
        <f>+IF(#REF!&gt;0.05,IF(#REF!=5,($AE$2-F420)/1000,IF(#REF!=6,($AF$2-F420)/1000,IF(#REF!="FMA",($AG$2-F420)/1000,H420))),H420)</f>
        <v>#REF!</v>
      </c>
      <c r="T420" s="68" t="str">
        <f t="shared" si="7"/>
        <v>septembre</v>
      </c>
      <c r="U420" s="91">
        <f>IF(H420="",0,1)</f>
        <v>1</v>
      </c>
      <c r="V420" s="92" t="e">
        <f>IF(#REF!&gt;0,1,0)</f>
        <v>#REF!</v>
      </c>
      <c r="W420" s="92" t="e">
        <f>IF(#REF!&gt;0.02,1,0)</f>
        <v>#REF!</v>
      </c>
      <c r="X420" s="92">
        <f>+IF(H420="","",(M420*H420))</f>
        <v>1388.8</v>
      </c>
      <c r="Y420" s="92" t="e">
        <f>+IF(G420="La Mounine",(VLOOKUP(Base!J420,#REF!,5,FALSE)),(IF(G420="Brignoles",VLOOKUP(J420,#REF!,3,FALSE),(IF(G420="FOS",VLOOKUP(J420,#REF!,4,FALSE))))))</f>
        <v>#REF!</v>
      </c>
      <c r="Z420" s="92" t="e">
        <f>+(IF(H420="","",(Y420*H420)))</f>
        <v>#REF!</v>
      </c>
      <c r="AA420" s="94" t="e">
        <f>IF(Y420="","",IF(A420="RW",VLOOKUP(Y420,#REF!,3,FALSE),VLOOKUP(Y420,#REF!,2,FALSE)))</f>
        <v>#REF!</v>
      </c>
      <c r="AB420" s="92" t="e">
        <f>+IF(A420="","",(IF(A420="RW",(IF(H420&gt;32,32*AA420,(IF(H420&lt;29,29*AA420,H420*AA420)))),(IF(H420&gt;30,30*AA420,(IF(H420&lt;24,24*AA420,H420*AA420)))))))</f>
        <v>#REF!</v>
      </c>
      <c r="AC420" s="92" t="e">
        <f>(IF(A420="","0",(IF(A420="RW",VLOOKUP(#REF!,#REF!,2,FALSE),VLOOKUP(Base!#REF!,#REF!,3,FALSE)))))*S420</f>
        <v>#REF!</v>
      </c>
    </row>
    <row r="421" spans="1:33" x14ac:dyDescent="0.25">
      <c r="A421" s="131" t="s">
        <v>830</v>
      </c>
      <c r="B421" s="131" t="s">
        <v>846</v>
      </c>
      <c r="C421" s="62" t="s">
        <v>73</v>
      </c>
      <c r="D421" s="12">
        <v>42265</v>
      </c>
      <c r="E421" s="45"/>
      <c r="F421" s="45"/>
      <c r="G421" s="62" t="s">
        <v>701</v>
      </c>
      <c r="H421" s="71">
        <v>30.35</v>
      </c>
      <c r="I421" s="62"/>
      <c r="J421" s="62"/>
      <c r="K421" s="45">
        <v>13</v>
      </c>
      <c r="L421" s="71" t="str">
        <f>+IF(N421="oui",H421,"")</f>
        <v/>
      </c>
      <c r="M421" s="117">
        <v>44.8</v>
      </c>
      <c r="N421" s="62" t="s">
        <v>105</v>
      </c>
      <c r="O421" s="62" t="s">
        <v>105</v>
      </c>
      <c r="P421" s="14" t="s">
        <v>168</v>
      </c>
      <c r="Q421" s="69">
        <f>IF(D421="","",(YEAR(D421)))</f>
        <v>2015</v>
      </c>
      <c r="R421" s="68" t="str">
        <f>IF(D421="","",(TEXT(D421,"mmmm")))</f>
        <v>septembre</v>
      </c>
      <c r="S421" s="94" t="e">
        <f>+IF(#REF!&gt;0.05,IF(#REF!=5,($AE$2-F421)/1000,IF(#REF!=6,($AF$2-F421)/1000,IF(#REF!="FMA",($AG$2-F421)/1000,H421))),H421)</f>
        <v>#REF!</v>
      </c>
      <c r="T421" s="68" t="str">
        <f t="shared" si="7"/>
        <v>septembre</v>
      </c>
      <c r="U421" s="91">
        <f>IF(H421="",0,1)</f>
        <v>1</v>
      </c>
      <c r="V421" s="92" t="e">
        <f>IF(#REF!&gt;0,1,0)</f>
        <v>#REF!</v>
      </c>
      <c r="W421" s="92" t="e">
        <f>IF(#REF!&gt;0.02,1,0)</f>
        <v>#REF!</v>
      </c>
      <c r="X421" s="92">
        <f>+IF(H421="","",(M421*H421))</f>
        <v>1359.68</v>
      </c>
      <c r="Y421" s="92" t="e">
        <f>+IF(G421="La Mounine",(VLOOKUP(Base!J421,#REF!,5,FALSE)),(IF(G421="Brignoles",VLOOKUP(J421,#REF!,3,FALSE),(IF(G421="FOS",VLOOKUP(J421,#REF!,4,FALSE))))))</f>
        <v>#REF!</v>
      </c>
      <c r="Z421" s="92" t="e">
        <f>+(IF(H421="","",(Y421*H421)))</f>
        <v>#REF!</v>
      </c>
      <c r="AA421" s="94" t="e">
        <f>IF(Y421="","",IF(A421="RW",VLOOKUP(Y421,#REF!,3,FALSE),VLOOKUP(Y421,#REF!,2,FALSE)))</f>
        <v>#REF!</v>
      </c>
      <c r="AB421" s="92" t="e">
        <f>+IF(A421="","",(IF(A421="RW",(IF(H421&gt;32,32*AA421,(IF(H421&lt;29,29*AA421,H421*AA421)))),(IF(H421&gt;30,30*AA421,(IF(H421&lt;24,24*AA421,H421*AA421)))))))</f>
        <v>#REF!</v>
      </c>
      <c r="AC421" s="92" t="e">
        <f>(IF(A421="","0",(IF(A421="RW",VLOOKUP(#REF!,#REF!,2,FALSE),VLOOKUP(Base!#REF!,#REF!,3,FALSE)))))*S421</f>
        <v>#REF!</v>
      </c>
    </row>
    <row r="422" spans="1:33" x14ac:dyDescent="0.25">
      <c r="A422" s="131" t="s">
        <v>830</v>
      </c>
      <c r="B422" s="131" t="s">
        <v>846</v>
      </c>
      <c r="C422" s="62" t="s">
        <v>46</v>
      </c>
      <c r="D422" s="12">
        <v>42268</v>
      </c>
      <c r="E422" s="45"/>
      <c r="F422" s="45"/>
      <c r="G422" s="62" t="s">
        <v>701</v>
      </c>
      <c r="H422" s="71">
        <v>33.700000000000003</v>
      </c>
      <c r="I422" s="62"/>
      <c r="J422" s="62"/>
      <c r="K422" s="45">
        <v>4</v>
      </c>
      <c r="L422" s="71">
        <f>+IF(N422="oui",H422,"")</f>
        <v>33.700000000000003</v>
      </c>
      <c r="M422" s="117">
        <v>40.6</v>
      </c>
      <c r="N422" s="62" t="s">
        <v>106</v>
      </c>
      <c r="O422" s="62" t="s">
        <v>105</v>
      </c>
      <c r="P422" s="14" t="s">
        <v>175</v>
      </c>
      <c r="Q422" s="69">
        <f>IF(D422="","",(YEAR(D422)))</f>
        <v>2015</v>
      </c>
      <c r="R422" s="68" t="str">
        <f>IF(D422="","",(TEXT(D422,"mmmm")))</f>
        <v>septembre</v>
      </c>
      <c r="S422" s="94" t="e">
        <f>+IF(#REF!&gt;0.05,IF(#REF!=5,($AE$2-F422)/1000,IF(#REF!=6,($AF$2-F422)/1000,IF(#REF!="FMA",($AG$2-F422)/1000,H422))),H422)</f>
        <v>#REF!</v>
      </c>
      <c r="T422" s="68" t="str">
        <f t="shared" si="7"/>
        <v>septembre</v>
      </c>
      <c r="U422" s="91">
        <f>IF(H422="",0,1)</f>
        <v>1</v>
      </c>
      <c r="V422" s="92" t="e">
        <f>IF(#REF!&gt;0,1,0)</f>
        <v>#REF!</v>
      </c>
      <c r="W422" s="92" t="e">
        <f>IF(#REF!&gt;0.02,1,0)</f>
        <v>#REF!</v>
      </c>
      <c r="X422" s="92">
        <f>+IF(H422="","",(M422*H422))</f>
        <v>1368.2200000000003</v>
      </c>
      <c r="Y422" s="92" t="e">
        <f>+IF(G422="La Mounine",(VLOOKUP(Base!J422,#REF!,5,FALSE)),(IF(G422="Brignoles",VLOOKUP(J422,#REF!,3,FALSE),(IF(G422="FOS",VLOOKUP(J422,#REF!,4,FALSE))))))</f>
        <v>#REF!</v>
      </c>
      <c r="Z422" s="92" t="e">
        <f>+(IF(H422="","",(Y422*H422)))</f>
        <v>#REF!</v>
      </c>
      <c r="AA422" s="94" t="e">
        <f>IF(Y422="","",IF(A422="RW",VLOOKUP(Y422,#REF!,3,FALSE),VLOOKUP(Y422,#REF!,2,FALSE)))</f>
        <v>#REF!</v>
      </c>
      <c r="AB422" s="92" t="e">
        <f>+IF(A422="","",(IF(A422="RW",(IF(H422&gt;32,32*AA422,(IF(H422&lt;29,29*AA422,H422*AA422)))),(IF(H422&gt;30,30*AA422,(IF(H422&lt;24,24*AA422,H422*AA422)))))))</f>
        <v>#REF!</v>
      </c>
      <c r="AC422" s="92" t="e">
        <f>(IF(A422="","0",(IF(A422="RW",VLOOKUP(#REF!,#REF!,2,FALSE),VLOOKUP(Base!#REF!,#REF!,3,FALSE)))))*S422</f>
        <v>#REF!</v>
      </c>
    </row>
    <row r="423" spans="1:33" x14ac:dyDescent="0.25">
      <c r="A423" s="131" t="s">
        <v>830</v>
      </c>
      <c r="B423" s="131" t="s">
        <v>846</v>
      </c>
      <c r="C423" s="62" t="s">
        <v>46</v>
      </c>
      <c r="D423" s="12">
        <v>42268</v>
      </c>
      <c r="E423" s="45"/>
      <c r="F423" s="45"/>
      <c r="G423" s="62" t="s">
        <v>701</v>
      </c>
      <c r="H423" s="71">
        <v>35</v>
      </c>
      <c r="I423" s="62"/>
      <c r="J423" s="62"/>
      <c r="K423" s="45">
        <v>4</v>
      </c>
      <c r="L423" s="71">
        <f>+IF(N423="oui",H423,"")</f>
        <v>35</v>
      </c>
      <c r="M423" s="117">
        <v>40.6</v>
      </c>
      <c r="N423" s="62" t="s">
        <v>106</v>
      </c>
      <c r="O423" s="62" t="s">
        <v>105</v>
      </c>
      <c r="P423" s="14" t="s">
        <v>175</v>
      </c>
      <c r="Q423" s="69">
        <f>IF(D423="","",(YEAR(D423)))</f>
        <v>2015</v>
      </c>
      <c r="R423" s="68" t="str">
        <f>IF(D423="","",(TEXT(D423,"mmmm")))</f>
        <v>septembre</v>
      </c>
      <c r="S423" s="94" t="e">
        <f>+IF(#REF!&gt;0.05,IF(#REF!=5,($AE$2-F423)/1000,IF(#REF!=6,($AF$2-F423)/1000,IF(#REF!="FMA",($AG$2-F423)/1000,H423))),H423)</f>
        <v>#REF!</v>
      </c>
      <c r="T423" s="68" t="str">
        <f t="shared" si="7"/>
        <v>septembre</v>
      </c>
      <c r="U423" s="91">
        <f>IF(H423="",0,1)</f>
        <v>1</v>
      </c>
      <c r="V423" s="92" t="e">
        <f>IF(#REF!&gt;0,1,0)</f>
        <v>#REF!</v>
      </c>
      <c r="W423" s="92" t="e">
        <f>IF(#REF!&gt;0.02,1,0)</f>
        <v>#REF!</v>
      </c>
      <c r="X423" s="92">
        <f>+IF(H423="","",(M423*H423))</f>
        <v>1421</v>
      </c>
      <c r="Y423" s="92" t="e">
        <f>+IF(G423="La Mounine",(VLOOKUP(Base!J423,#REF!,5,FALSE)),(IF(G423="Brignoles",VLOOKUP(J423,#REF!,3,FALSE),(IF(G423="FOS",VLOOKUP(J423,#REF!,4,FALSE))))))</f>
        <v>#REF!</v>
      </c>
      <c r="Z423" s="92" t="e">
        <f>+(IF(H423="","",(Y423*H423)))</f>
        <v>#REF!</v>
      </c>
      <c r="AA423" s="94" t="e">
        <f>IF(Y423="","",IF(A423="RW",VLOOKUP(Y423,#REF!,3,FALSE),VLOOKUP(Y423,#REF!,2,FALSE)))</f>
        <v>#REF!</v>
      </c>
      <c r="AB423" s="92" t="e">
        <f>+IF(A423="","",(IF(A423="RW",(IF(H423&gt;32,32*AA423,(IF(H423&lt;29,29*AA423,H423*AA423)))),(IF(H423&gt;30,30*AA423,(IF(H423&lt;24,24*AA423,H423*AA423)))))))</f>
        <v>#REF!</v>
      </c>
      <c r="AC423" s="92" t="e">
        <f>(IF(A423="","0",(IF(A423="RW",VLOOKUP(#REF!,#REF!,2,FALSE),VLOOKUP(Base!#REF!,#REF!,3,FALSE)))))*S423</f>
        <v>#REF!</v>
      </c>
    </row>
    <row r="424" spans="1:33" x14ac:dyDescent="0.25">
      <c r="A424" s="131" t="s">
        <v>830</v>
      </c>
      <c r="B424" s="131" t="s">
        <v>846</v>
      </c>
      <c r="C424" s="62" t="s">
        <v>73</v>
      </c>
      <c r="D424" s="12">
        <v>42268</v>
      </c>
      <c r="E424" s="45"/>
      <c r="F424" s="45"/>
      <c r="G424" s="62" t="s">
        <v>701</v>
      </c>
      <c r="H424" s="71">
        <v>26.3</v>
      </c>
      <c r="I424" s="62"/>
      <c r="J424" s="62"/>
      <c r="K424" s="45">
        <v>13</v>
      </c>
      <c r="L424" s="71" t="str">
        <f>+IF(N424="oui",H424,"")</f>
        <v/>
      </c>
      <c r="M424" s="117">
        <v>44.8</v>
      </c>
      <c r="N424" s="62" t="s">
        <v>105</v>
      </c>
      <c r="O424" s="62" t="s">
        <v>106</v>
      </c>
      <c r="P424" s="14" t="s">
        <v>167</v>
      </c>
      <c r="Q424" s="69">
        <f>IF(D424="","",(YEAR(D424)))</f>
        <v>2015</v>
      </c>
      <c r="R424" s="68" t="str">
        <f>IF(D424="","",(TEXT(D424,"mmmm")))</f>
        <v>septembre</v>
      </c>
      <c r="S424" s="94" t="e">
        <f>+IF(#REF!&gt;0.05,IF(#REF!=5,($AE$2-F424)/1000,IF(#REF!=6,($AF$2-F424)/1000,IF(#REF!="FMA",($AG$2-F424)/1000,H424))),H424)</f>
        <v>#REF!</v>
      </c>
      <c r="T424" s="68" t="str">
        <f t="shared" si="7"/>
        <v>septembre</v>
      </c>
      <c r="U424" s="91">
        <f>IF(H424="",0,1)</f>
        <v>1</v>
      </c>
      <c r="V424" s="92" t="e">
        <f>IF(#REF!&gt;0,1,0)</f>
        <v>#REF!</v>
      </c>
      <c r="W424" s="92" t="e">
        <f>IF(#REF!&gt;0.02,1,0)</f>
        <v>#REF!</v>
      </c>
      <c r="X424" s="92">
        <f>+IF(H424="","",(M424*H424))</f>
        <v>1178.24</v>
      </c>
      <c r="Y424" s="92" t="e">
        <f>+IF(G424="La Mounine",(VLOOKUP(Base!J424,#REF!,5,FALSE)),(IF(G424="Brignoles",VLOOKUP(J424,#REF!,3,FALSE),(IF(G424="FOS",VLOOKUP(J424,#REF!,4,FALSE))))))</f>
        <v>#REF!</v>
      </c>
      <c r="Z424" s="92" t="e">
        <f>+(IF(H424="","",(Y424*H424)))</f>
        <v>#REF!</v>
      </c>
      <c r="AA424" s="94" t="e">
        <f>IF(Y424="","",IF(A424="RW",VLOOKUP(Y424,#REF!,3,FALSE),VLOOKUP(Y424,#REF!,2,FALSE)))</f>
        <v>#REF!</v>
      </c>
      <c r="AB424" s="92" t="e">
        <f>+IF(A424="","",(IF(A424="RW",(IF(H424&gt;32,32*AA424,(IF(H424&lt;29,29*AA424,H424*AA424)))),(IF(H424&gt;30,30*AA424,(IF(H424&lt;24,24*AA424,H424*AA424)))))))</f>
        <v>#REF!</v>
      </c>
      <c r="AC424" s="92" t="e">
        <f>(IF(A424="","0",(IF(A424="RW",VLOOKUP(#REF!,#REF!,2,FALSE),VLOOKUP(Base!#REF!,#REF!,3,FALSE)))))*S424</f>
        <v>#REF!</v>
      </c>
    </row>
    <row r="425" spans="1:33" x14ac:dyDescent="0.25">
      <c r="A425" s="131" t="s">
        <v>830</v>
      </c>
      <c r="B425" s="131" t="s">
        <v>846</v>
      </c>
      <c r="C425" s="62" t="s">
        <v>73</v>
      </c>
      <c r="D425" s="12">
        <v>42268</v>
      </c>
      <c r="E425" s="45"/>
      <c r="F425" s="45"/>
      <c r="G425" s="62" t="s">
        <v>701</v>
      </c>
      <c r="H425" s="71">
        <v>24.9</v>
      </c>
      <c r="I425" s="62"/>
      <c r="J425" s="62"/>
      <c r="K425" s="45">
        <v>13</v>
      </c>
      <c r="L425" s="71" t="str">
        <f>+IF(N425="oui",H425,"")</f>
        <v/>
      </c>
      <c r="M425" s="117">
        <v>44.8</v>
      </c>
      <c r="N425" s="62" t="s">
        <v>105</v>
      </c>
      <c r="O425" s="62" t="s">
        <v>106</v>
      </c>
      <c r="P425" s="14" t="s">
        <v>173</v>
      </c>
      <c r="Q425" s="69">
        <f>IF(D425="","",(YEAR(D425)))</f>
        <v>2015</v>
      </c>
      <c r="R425" s="68" t="str">
        <f>IF(D425="","",(TEXT(D425,"mmmm")))</f>
        <v>septembre</v>
      </c>
      <c r="S425" s="94" t="e">
        <f>+IF(#REF!&gt;0.05,IF(#REF!=5,($AE$2-F425)/1000,IF(#REF!=6,($AF$2-F425)/1000,IF(#REF!="FMA",($AG$2-F425)/1000,H425))),H425)</f>
        <v>#REF!</v>
      </c>
      <c r="T425" s="68" t="str">
        <f t="shared" si="7"/>
        <v>septembre</v>
      </c>
      <c r="U425" s="91">
        <f>IF(H425="",0,1)</f>
        <v>1</v>
      </c>
      <c r="V425" s="92" t="e">
        <f>IF(#REF!&gt;0,1,0)</f>
        <v>#REF!</v>
      </c>
      <c r="W425" s="92" t="e">
        <f>IF(#REF!&gt;0.02,1,0)</f>
        <v>#REF!</v>
      </c>
      <c r="X425" s="92">
        <f>+IF(H425="","",(M425*H425))</f>
        <v>1115.5199999999998</v>
      </c>
      <c r="Y425" s="92" t="e">
        <f>+IF(G425="La Mounine",(VLOOKUP(Base!J425,#REF!,5,FALSE)),(IF(G425="Brignoles",VLOOKUP(J425,#REF!,3,FALSE),(IF(G425="FOS",VLOOKUP(J425,#REF!,4,FALSE))))))</f>
        <v>#REF!</v>
      </c>
      <c r="Z425" s="92" t="e">
        <f>+(IF(H425="","",(Y425*H425)))</f>
        <v>#REF!</v>
      </c>
      <c r="AA425" s="94" t="e">
        <f>IF(Y425="","",IF(A425="RW",VLOOKUP(Y425,#REF!,3,FALSE),VLOOKUP(Y425,#REF!,2,FALSE)))</f>
        <v>#REF!</v>
      </c>
      <c r="AB425" s="92" t="e">
        <f>+IF(A425="","",(IF(A425="RW",(IF(H425&gt;32,32*AA425,(IF(H425&lt;29,29*AA425,H425*AA425)))),(IF(H425&gt;30,30*AA425,(IF(H425&lt;24,24*AA425,H425*AA425)))))))</f>
        <v>#REF!</v>
      </c>
      <c r="AC425" s="92" t="e">
        <f>(IF(A425="","0",(IF(A425="RW",VLOOKUP(#REF!,#REF!,2,FALSE),VLOOKUP(Base!#REF!,#REF!,3,FALSE)))))*S425</f>
        <v>#REF!</v>
      </c>
    </row>
    <row r="426" spans="1:33" x14ac:dyDescent="0.25">
      <c r="A426" s="131" t="s">
        <v>830</v>
      </c>
      <c r="B426" s="131" t="s">
        <v>846</v>
      </c>
      <c r="C426" s="62" t="s">
        <v>73</v>
      </c>
      <c r="D426" s="12">
        <v>42268</v>
      </c>
      <c r="E426" s="45"/>
      <c r="F426" s="45"/>
      <c r="G426" s="62" t="s">
        <v>701</v>
      </c>
      <c r="H426" s="71">
        <v>31.1</v>
      </c>
      <c r="I426" s="62"/>
      <c r="J426" s="62"/>
      <c r="K426" s="45">
        <v>13</v>
      </c>
      <c r="L426" s="71" t="str">
        <f>+IF(N426="oui",H426,"")</f>
        <v/>
      </c>
      <c r="M426" s="117">
        <v>44.8</v>
      </c>
      <c r="N426" s="62" t="s">
        <v>105</v>
      </c>
      <c r="O426" s="62" t="s">
        <v>105</v>
      </c>
      <c r="P426" s="14" t="s">
        <v>175</v>
      </c>
      <c r="Q426" s="69">
        <f>IF(D426="","",(YEAR(D426)))</f>
        <v>2015</v>
      </c>
      <c r="R426" s="68" t="str">
        <f>IF(D426="","",(TEXT(D426,"mmmm")))</f>
        <v>septembre</v>
      </c>
      <c r="S426" s="94" t="e">
        <f>+IF(#REF!&gt;0.05,IF(#REF!=5,($AE$2-F426)/1000,IF(#REF!=6,($AF$2-F426)/1000,IF(#REF!="FMA",($AG$2-F426)/1000,H426))),H426)</f>
        <v>#REF!</v>
      </c>
      <c r="T426" s="68" t="str">
        <f t="shared" si="7"/>
        <v>septembre</v>
      </c>
      <c r="U426" s="91">
        <f>IF(H426="",0,1)</f>
        <v>1</v>
      </c>
      <c r="V426" s="92" t="e">
        <f>IF(#REF!&gt;0,1,0)</f>
        <v>#REF!</v>
      </c>
      <c r="W426" s="92" t="e">
        <f>IF(#REF!&gt;0.02,1,0)</f>
        <v>#REF!</v>
      </c>
      <c r="X426" s="92">
        <f>+IF(H426="","",(M426*H426))</f>
        <v>1393.28</v>
      </c>
      <c r="Y426" s="92" t="e">
        <f>+IF(G426="La Mounine",(VLOOKUP(Base!J426,#REF!,5,FALSE)),(IF(G426="Brignoles",VLOOKUP(J426,#REF!,3,FALSE),(IF(G426="FOS",VLOOKUP(J426,#REF!,4,FALSE))))))</f>
        <v>#REF!</v>
      </c>
      <c r="Z426" s="92" t="e">
        <f>+(IF(H426="","",(Y426*H426)))</f>
        <v>#REF!</v>
      </c>
      <c r="AA426" s="94" t="e">
        <f>IF(Y426="","",IF(A426="RW",VLOOKUP(Y426,#REF!,3,FALSE),VLOOKUP(Y426,#REF!,2,FALSE)))</f>
        <v>#REF!</v>
      </c>
      <c r="AB426" s="92" t="e">
        <f>+IF(A426="","",(IF(A426="RW",(IF(H426&gt;32,32*AA426,(IF(H426&lt;29,29*AA426,H426*AA426)))),(IF(H426&gt;30,30*AA426,(IF(H426&lt;24,24*AA426,H426*AA426)))))))</f>
        <v>#REF!</v>
      </c>
      <c r="AC426" s="92" t="e">
        <f>(IF(A426="","0",(IF(A426="RW",VLOOKUP(#REF!,#REF!,2,FALSE),VLOOKUP(Base!#REF!,#REF!,3,FALSE)))))*S426</f>
        <v>#REF!</v>
      </c>
    </row>
    <row r="427" spans="1:33" x14ac:dyDescent="0.25">
      <c r="A427" s="131" t="s">
        <v>830</v>
      </c>
      <c r="B427" s="131" t="s">
        <v>846</v>
      </c>
      <c r="C427" s="62" t="s">
        <v>73</v>
      </c>
      <c r="D427" s="12">
        <v>42268</v>
      </c>
      <c r="E427" s="45"/>
      <c r="F427" s="45"/>
      <c r="G427" s="62" t="s">
        <v>701</v>
      </c>
      <c r="H427" s="71">
        <v>27.05</v>
      </c>
      <c r="I427" s="62"/>
      <c r="J427" s="62"/>
      <c r="K427" s="45">
        <v>13</v>
      </c>
      <c r="L427" s="71" t="str">
        <f>+IF(N427="oui",H427,"")</f>
        <v/>
      </c>
      <c r="M427" s="117">
        <v>44.8</v>
      </c>
      <c r="N427" s="62" t="s">
        <v>105</v>
      </c>
      <c r="O427" s="62" t="s">
        <v>106</v>
      </c>
      <c r="P427" s="14" t="s">
        <v>174</v>
      </c>
      <c r="Q427" s="69">
        <f>IF(D427="","",(YEAR(D427)))</f>
        <v>2015</v>
      </c>
      <c r="R427" s="68" t="str">
        <f>IF(D427="","",(TEXT(D427,"mmmm")))</f>
        <v>septembre</v>
      </c>
      <c r="S427" s="94" t="e">
        <f>+IF(#REF!&gt;0.05,IF(#REF!=5,($AE$2-F427)/1000,IF(#REF!=6,($AF$2-F427)/1000,IF(#REF!="FMA",($AG$2-F427)/1000,H427))),H427)</f>
        <v>#REF!</v>
      </c>
      <c r="T427" s="68" t="str">
        <f t="shared" si="7"/>
        <v>septembre</v>
      </c>
      <c r="U427" s="91">
        <f>IF(H427="",0,1)</f>
        <v>1</v>
      </c>
      <c r="V427" s="92" t="e">
        <f>IF(#REF!&gt;0,1,0)</f>
        <v>#REF!</v>
      </c>
      <c r="W427" s="92" t="e">
        <f>IF(#REF!&gt;0.02,1,0)</f>
        <v>#REF!</v>
      </c>
      <c r="X427" s="92">
        <f>+IF(H427="","",(M427*H427))</f>
        <v>1211.8399999999999</v>
      </c>
      <c r="Y427" s="92" t="e">
        <f>+IF(G427="La Mounine",(VLOOKUP(Base!J427,#REF!,5,FALSE)),(IF(G427="Brignoles",VLOOKUP(J427,#REF!,3,FALSE),(IF(G427="FOS",VLOOKUP(J427,#REF!,4,FALSE))))))</f>
        <v>#REF!</v>
      </c>
      <c r="Z427" s="92" t="e">
        <f>+(IF(H427="","",(Y427*H427)))</f>
        <v>#REF!</v>
      </c>
      <c r="AA427" s="94" t="e">
        <f>IF(Y427="","",IF(A427="RW",VLOOKUP(Y427,#REF!,3,FALSE),VLOOKUP(Y427,#REF!,2,FALSE)))</f>
        <v>#REF!</v>
      </c>
      <c r="AB427" s="92" t="e">
        <f>+IF(A427="","",(IF(A427="RW",(IF(H427&gt;32,32*AA427,(IF(H427&lt;29,29*AA427,H427*AA427)))),(IF(H427&gt;30,30*AA427,(IF(H427&lt;24,24*AA427,H427*AA427)))))))</f>
        <v>#REF!</v>
      </c>
      <c r="AC427" s="92" t="e">
        <f>(IF(A427="","0",(IF(A427="RW",VLOOKUP(#REF!,#REF!,2,FALSE),VLOOKUP(Base!#REF!,#REF!,3,FALSE)))))*S427</f>
        <v>#REF!</v>
      </c>
    </row>
    <row r="428" spans="1:33" x14ac:dyDescent="0.25">
      <c r="A428" s="131" t="s">
        <v>830</v>
      </c>
      <c r="B428" s="131" t="s">
        <v>846</v>
      </c>
      <c r="C428" s="62" t="s">
        <v>77</v>
      </c>
      <c r="D428" s="12">
        <v>42268</v>
      </c>
      <c r="E428" s="45"/>
      <c r="F428" s="45"/>
      <c r="G428" s="62" t="s">
        <v>701</v>
      </c>
      <c r="H428" s="71">
        <v>32.049999999999997</v>
      </c>
      <c r="I428" s="62"/>
      <c r="J428" s="62"/>
      <c r="K428" s="45">
        <v>34</v>
      </c>
      <c r="L428" s="71" t="str">
        <f>+IF(N428="oui",H428,"")</f>
        <v/>
      </c>
      <c r="M428" s="117">
        <v>39.5</v>
      </c>
      <c r="N428" s="62" t="s">
        <v>105</v>
      </c>
      <c r="O428" s="62" t="s">
        <v>105</v>
      </c>
      <c r="P428" s="14" t="s">
        <v>167</v>
      </c>
      <c r="Q428" s="69">
        <f>IF(D428="","",(YEAR(D428)))</f>
        <v>2015</v>
      </c>
      <c r="R428" s="68" t="str">
        <f>IF(D428="","",(TEXT(D428,"mmmm")))</f>
        <v>septembre</v>
      </c>
      <c r="S428" s="94" t="e">
        <f>+IF(#REF!&gt;0.05,IF(#REF!=5,($AE$2-F428)/1000,IF(#REF!=6,($AF$2-F428)/1000,IF(#REF!="FMA",($AG$2-F428)/1000,H428))),H428)</f>
        <v>#REF!</v>
      </c>
      <c r="T428" s="68" t="str">
        <f t="shared" si="7"/>
        <v>septembre</v>
      </c>
      <c r="U428" s="91">
        <f>IF(H428="",0,1)</f>
        <v>1</v>
      </c>
      <c r="V428" s="92" t="e">
        <f>IF(#REF!&gt;0,1,0)</f>
        <v>#REF!</v>
      </c>
      <c r="W428" s="92" t="e">
        <f>IF(#REF!&gt;0.02,1,0)</f>
        <v>#REF!</v>
      </c>
      <c r="X428" s="92">
        <f>+IF(H428="","",(M428*H428))</f>
        <v>1265.9749999999999</v>
      </c>
      <c r="Y428" s="92" t="e">
        <f>+IF(G428="La Mounine",(VLOOKUP(Base!J428,#REF!,5,FALSE)),(IF(G428="Brignoles",VLOOKUP(J428,#REF!,3,FALSE),(IF(G428="FOS",VLOOKUP(J428,#REF!,4,FALSE))))))</f>
        <v>#REF!</v>
      </c>
      <c r="Z428" s="92" t="e">
        <f>+(IF(H428="","",(Y428*H428)))</f>
        <v>#REF!</v>
      </c>
      <c r="AA428" s="94" t="e">
        <f>IF(Y428="","",IF(A428="RW",VLOOKUP(Y428,#REF!,3,FALSE),VLOOKUP(Y428,#REF!,2,FALSE)))</f>
        <v>#REF!</v>
      </c>
      <c r="AB428" s="92" t="e">
        <f>+IF(A428="","",(IF(A428="RW",(IF(H428&gt;32,32*AA428,(IF(H428&lt;29,29*AA428,H428*AA428)))),(IF(H428&gt;30,30*AA428,(IF(H428&lt;24,24*AA428,H428*AA428)))))))</f>
        <v>#REF!</v>
      </c>
      <c r="AC428" s="92" t="e">
        <f>(IF(A428="","0",(IF(A428="RW",VLOOKUP(#REF!,#REF!,2,FALSE),VLOOKUP(Base!#REF!,#REF!,3,FALSE)))))*S428</f>
        <v>#REF!</v>
      </c>
    </row>
    <row r="429" spans="1:33" x14ac:dyDescent="0.25">
      <c r="A429" s="131" t="s">
        <v>830</v>
      </c>
      <c r="B429" s="131" t="s">
        <v>846</v>
      </c>
      <c r="C429" s="62" t="s">
        <v>46</v>
      </c>
      <c r="D429" s="12">
        <v>42269</v>
      </c>
      <c r="E429" s="45"/>
      <c r="F429" s="45"/>
      <c r="G429" s="62" t="s">
        <v>701</v>
      </c>
      <c r="H429" s="71">
        <v>30.75</v>
      </c>
      <c r="I429" s="62"/>
      <c r="J429" s="62"/>
      <c r="K429" s="45">
        <v>4</v>
      </c>
      <c r="L429" s="71">
        <f>+IF(N429="oui",H429,"")</f>
        <v>30.75</v>
      </c>
      <c r="M429" s="117">
        <v>40.6</v>
      </c>
      <c r="N429" s="62" t="s">
        <v>106</v>
      </c>
      <c r="O429" s="62" t="s">
        <v>105</v>
      </c>
      <c r="P429" s="14" t="s">
        <v>167</v>
      </c>
      <c r="Q429" s="69">
        <f>IF(D429="","",(YEAR(D429)))</f>
        <v>2015</v>
      </c>
      <c r="R429" s="68" t="str">
        <f>IF(D429="","",(TEXT(D429,"mmmm")))</f>
        <v>septembre</v>
      </c>
      <c r="S429" s="94" t="e">
        <f>+IF(#REF!&gt;0.05,IF(#REF!=5,($AE$2-F429)/1000,IF(#REF!=6,($AF$2-F429)/1000,IF(#REF!="FMA",($AG$2-F429)/1000,H429))),H429)</f>
        <v>#REF!</v>
      </c>
      <c r="T429" s="68" t="str">
        <f t="shared" si="7"/>
        <v>septembre</v>
      </c>
      <c r="U429" s="91">
        <f>IF(H429="",0,1)</f>
        <v>1</v>
      </c>
      <c r="V429" s="92" t="e">
        <f>IF(#REF!&gt;0,1,0)</f>
        <v>#REF!</v>
      </c>
      <c r="W429" s="92" t="e">
        <f>IF(#REF!&gt;0.02,1,0)</f>
        <v>#REF!</v>
      </c>
      <c r="X429" s="92">
        <f>+IF(H429="","",(M429*H429))</f>
        <v>1248.45</v>
      </c>
      <c r="Y429" s="92" t="e">
        <f>+IF(G429="La Mounine",(VLOOKUP(Base!J429,#REF!,5,FALSE)),(IF(G429="Brignoles",VLOOKUP(J429,#REF!,3,FALSE),(IF(G429="FOS",VLOOKUP(J429,#REF!,4,FALSE))))))</f>
        <v>#REF!</v>
      </c>
      <c r="Z429" s="92" t="e">
        <f>+(IF(H429="","",(Y429*H429)))</f>
        <v>#REF!</v>
      </c>
      <c r="AA429" s="94" t="e">
        <f>IF(Y429="","",IF(A429="RW",VLOOKUP(Y429,#REF!,3,FALSE),VLOOKUP(Y429,#REF!,2,FALSE)))</f>
        <v>#REF!</v>
      </c>
      <c r="AB429" s="92" t="e">
        <f>+IF(A429="","",(IF(A429="RW",(IF(H429&gt;32,32*AA429,(IF(H429&lt;29,29*AA429,H429*AA429)))),(IF(H429&gt;30,30*AA429,(IF(H429&lt;24,24*AA429,H429*AA429)))))))</f>
        <v>#REF!</v>
      </c>
      <c r="AC429" s="92" t="e">
        <f>(IF(A429="","0",(IF(A429="RW",VLOOKUP(#REF!,#REF!,2,FALSE),VLOOKUP(Base!#REF!,#REF!,3,FALSE)))))*S429</f>
        <v>#REF!</v>
      </c>
    </row>
    <row r="430" spans="1:33" x14ac:dyDescent="0.25">
      <c r="A430" s="131" t="s">
        <v>830</v>
      </c>
      <c r="B430" s="131" t="s">
        <v>846</v>
      </c>
      <c r="C430" s="62" t="s">
        <v>46</v>
      </c>
      <c r="D430" s="12">
        <v>42269</v>
      </c>
      <c r="E430" s="45"/>
      <c r="F430" s="45"/>
      <c r="G430" s="62" t="s">
        <v>701</v>
      </c>
      <c r="H430" s="71">
        <v>34.200000000000003</v>
      </c>
      <c r="I430" s="62"/>
      <c r="J430" s="62"/>
      <c r="K430" s="45">
        <v>4</v>
      </c>
      <c r="L430" s="71">
        <f>+IF(N430="oui",H430,"")</f>
        <v>34.200000000000003</v>
      </c>
      <c r="M430" s="117">
        <v>40.6</v>
      </c>
      <c r="N430" s="62" t="s">
        <v>106</v>
      </c>
      <c r="O430" s="62" t="s">
        <v>105</v>
      </c>
      <c r="P430" s="14" t="s">
        <v>167</v>
      </c>
      <c r="Q430" s="69">
        <f>IF(D430="","",(YEAR(D430)))</f>
        <v>2015</v>
      </c>
      <c r="R430" s="68" t="str">
        <f>IF(D430="","",(TEXT(D430,"mmmm")))</f>
        <v>septembre</v>
      </c>
      <c r="S430" s="94" t="e">
        <f>+IF(#REF!&gt;0.05,IF(#REF!=5,($AE$2-F430)/1000,IF(#REF!=6,($AF$2-F430)/1000,IF(#REF!="FMA",($AG$2-F430)/1000,H430))),H430)</f>
        <v>#REF!</v>
      </c>
      <c r="T430" s="68" t="str">
        <f t="shared" si="7"/>
        <v>septembre</v>
      </c>
      <c r="U430" s="91">
        <f>IF(H430="",0,1)</f>
        <v>1</v>
      </c>
      <c r="V430" s="92" t="e">
        <f>IF(#REF!&gt;0,1,0)</f>
        <v>#REF!</v>
      </c>
      <c r="W430" s="92" t="e">
        <f>IF(#REF!&gt;0.02,1,0)</f>
        <v>#REF!</v>
      </c>
      <c r="X430" s="92">
        <f>+IF(H430="","",(M430*H430))</f>
        <v>1388.5200000000002</v>
      </c>
      <c r="Y430" s="92" t="e">
        <f>+IF(G430="La Mounine",(VLOOKUP(Base!J430,#REF!,5,FALSE)),(IF(G430="Brignoles",VLOOKUP(J430,#REF!,3,FALSE),(IF(G430="FOS",VLOOKUP(J430,#REF!,4,FALSE))))))</f>
        <v>#REF!</v>
      </c>
      <c r="Z430" s="92" t="e">
        <f>+(IF(H430="","",(Y430*H430)))</f>
        <v>#REF!</v>
      </c>
      <c r="AA430" s="94" t="e">
        <f>IF(Y430="","",IF(A430="RW",VLOOKUP(Y430,#REF!,3,FALSE),VLOOKUP(Y430,#REF!,2,FALSE)))</f>
        <v>#REF!</v>
      </c>
      <c r="AB430" s="92" t="e">
        <f>+IF(A430="","",(IF(A430="RW",(IF(H430&gt;32,32*AA430,(IF(H430&lt;29,29*AA430,H430*AA430)))),(IF(H430&gt;30,30*AA430,(IF(H430&lt;24,24*AA430,H430*AA430)))))))</f>
        <v>#REF!</v>
      </c>
      <c r="AC430" s="92" t="e">
        <f>(IF(A430="","0",(IF(A430="RW",VLOOKUP(#REF!,#REF!,2,FALSE),VLOOKUP(Base!#REF!,#REF!,3,FALSE)))))*S430</f>
        <v>#REF!</v>
      </c>
    </row>
    <row r="431" spans="1:33" x14ac:dyDescent="0.25">
      <c r="A431" s="131" t="s">
        <v>830</v>
      </c>
      <c r="B431" s="131" t="s">
        <v>846</v>
      </c>
      <c r="C431" s="62" t="s">
        <v>480</v>
      </c>
      <c r="D431" s="12">
        <v>42269</v>
      </c>
      <c r="E431" s="45"/>
      <c r="F431" s="45"/>
      <c r="G431" s="62" t="s">
        <v>701</v>
      </c>
      <c r="H431" s="71">
        <v>22.95</v>
      </c>
      <c r="I431" s="62"/>
      <c r="J431" s="62"/>
      <c r="K431" s="45">
        <v>12</v>
      </c>
      <c r="L431" s="71" t="str">
        <f>+IF(N431="oui",H431,"")</f>
        <v/>
      </c>
      <c r="M431" s="117">
        <v>46.8</v>
      </c>
      <c r="N431" s="62" t="s">
        <v>105</v>
      </c>
      <c r="O431" s="62" t="s">
        <v>106</v>
      </c>
      <c r="P431" s="14" t="s">
        <v>173</v>
      </c>
      <c r="Q431" s="69">
        <f>IF(D431="","",(YEAR(D431)))</f>
        <v>2015</v>
      </c>
      <c r="R431" s="68" t="str">
        <f>IF(D431="","",(TEXT(D431,"mmmm")))</f>
        <v>septembre</v>
      </c>
      <c r="S431" s="94" t="e">
        <f>+IF(#REF!&gt;0.05,IF(#REF!=5,($AE$2-F431)/1000,IF(#REF!=6,($AF$2-F431)/1000,IF(#REF!="FMA",($AG$2-F431)/1000,H431))),H431)</f>
        <v>#REF!</v>
      </c>
      <c r="T431" s="68" t="str">
        <f t="shared" si="7"/>
        <v>septembre</v>
      </c>
      <c r="U431" s="91">
        <f>IF(H431="",0,1)</f>
        <v>1</v>
      </c>
      <c r="V431" s="92" t="e">
        <f>IF(#REF!&gt;0,1,0)</f>
        <v>#REF!</v>
      </c>
      <c r="W431" s="92" t="e">
        <f>IF(#REF!&gt;0.02,1,0)</f>
        <v>#REF!</v>
      </c>
      <c r="X431" s="92">
        <f>+IF(H431="","",(M431*H431))</f>
        <v>1074.06</v>
      </c>
      <c r="Y431" s="92" t="e">
        <f>+IF(G431="La Mounine",(VLOOKUP(Base!J431,#REF!,5,FALSE)),(IF(G431="Brignoles",VLOOKUP(J431,#REF!,3,FALSE),(IF(G431="FOS",VLOOKUP(J431,#REF!,4,FALSE))))))</f>
        <v>#REF!</v>
      </c>
      <c r="Z431" s="92" t="e">
        <f>+(IF(H431="","",(Y431*H431)))</f>
        <v>#REF!</v>
      </c>
      <c r="AA431" s="94" t="e">
        <f>IF(Y431="","",IF(A431="RW",VLOOKUP(Y431,#REF!,3,FALSE),VLOOKUP(Y431,#REF!,2,FALSE)))</f>
        <v>#REF!</v>
      </c>
      <c r="AB431" s="92" t="e">
        <f>+IF(A431="","",(IF(A431="RW",(IF(H431&gt;32,32*AA431,(IF(H431&lt;29,29*AA431,H431*AA431)))),(IF(H431&gt;30,30*AA431,(IF(H431&lt;24,24*AA431,H431*AA431)))))))</f>
        <v>#REF!</v>
      </c>
      <c r="AC431" s="92" t="e">
        <f>(IF(A431="","0",(IF(A431="RW",VLOOKUP(#REF!,#REF!,2,FALSE),VLOOKUP(Base!#REF!,#REF!,3,FALSE)))))*S431</f>
        <v>#REF!</v>
      </c>
    </row>
    <row r="432" spans="1:33" x14ac:dyDescent="0.25">
      <c r="A432" s="131" t="s">
        <v>830</v>
      </c>
      <c r="B432" s="131" t="s">
        <v>846</v>
      </c>
      <c r="C432" s="62" t="s">
        <v>73</v>
      </c>
      <c r="D432" s="12">
        <v>42269</v>
      </c>
      <c r="E432" s="45"/>
      <c r="F432" s="45"/>
      <c r="G432" s="62" t="s">
        <v>701</v>
      </c>
      <c r="H432" s="71">
        <v>29.3</v>
      </c>
      <c r="I432" s="62"/>
      <c r="J432" s="62"/>
      <c r="K432" s="45">
        <v>13</v>
      </c>
      <c r="L432" s="71" t="str">
        <f>+IF(N432="oui",H432,"")</f>
        <v/>
      </c>
      <c r="M432" s="117">
        <v>44.8</v>
      </c>
      <c r="N432" s="62" t="s">
        <v>105</v>
      </c>
      <c r="O432" s="62" t="s">
        <v>105</v>
      </c>
      <c r="P432" s="14" t="s">
        <v>167</v>
      </c>
      <c r="Q432" s="69">
        <f>IF(D432="","",(YEAR(D432)))</f>
        <v>2015</v>
      </c>
      <c r="R432" s="68" t="str">
        <f>IF(D432="","",(TEXT(D432,"mmmm")))</f>
        <v>septembre</v>
      </c>
      <c r="S432" s="94" t="e">
        <f>+IF(#REF!&gt;0.05,IF(#REF!=5,($AE$2-F432)/1000,IF(#REF!=6,($AF$2-F432)/1000,IF(#REF!="FMA",($AG$2-F432)/1000,H432))),H432)</f>
        <v>#REF!</v>
      </c>
      <c r="T432" s="68" t="str">
        <f t="shared" si="7"/>
        <v>septembre</v>
      </c>
      <c r="U432" s="91">
        <f>IF(H432="",0,1)</f>
        <v>1</v>
      </c>
      <c r="V432" s="92" t="e">
        <f>IF(#REF!&gt;0,1,0)</f>
        <v>#REF!</v>
      </c>
      <c r="W432" s="92" t="e">
        <f>IF(#REF!&gt;0.02,1,0)</f>
        <v>#REF!</v>
      </c>
      <c r="X432" s="92">
        <f>+IF(H432="","",(M432*H432))</f>
        <v>1312.6399999999999</v>
      </c>
      <c r="Y432" s="92" t="e">
        <f>+IF(G432="La Mounine",(VLOOKUP(Base!J432,#REF!,5,FALSE)),(IF(G432="Brignoles",VLOOKUP(J432,#REF!,3,FALSE),(IF(G432="FOS",VLOOKUP(J432,#REF!,4,FALSE))))))</f>
        <v>#REF!</v>
      </c>
      <c r="Z432" s="92" t="e">
        <f>+(IF(H432="","",(Y432*H432)))</f>
        <v>#REF!</v>
      </c>
      <c r="AA432" s="94" t="e">
        <f>IF(Y432="","",IF(A432="RW",VLOOKUP(Y432,#REF!,3,FALSE),VLOOKUP(Y432,#REF!,2,FALSE)))</f>
        <v>#REF!</v>
      </c>
      <c r="AB432" s="92" t="e">
        <f>+IF(A432="","",(IF(A432="RW",(IF(H432&gt;32,32*AA432,(IF(H432&lt;29,29*AA432,H432*AA432)))),(IF(H432&gt;30,30*AA432,(IF(H432&lt;24,24*AA432,H432*AA432)))))))</f>
        <v>#REF!</v>
      </c>
      <c r="AC432" s="92" t="e">
        <f>(IF(A432="","0",(IF(A432="RW",VLOOKUP(#REF!,#REF!,2,FALSE),VLOOKUP(Base!#REF!,#REF!,3,FALSE)))))*S432</f>
        <v>#REF!</v>
      </c>
      <c r="AD432" s="28"/>
      <c r="AE432" s="28"/>
      <c r="AF432" s="28"/>
      <c r="AG432" s="28"/>
    </row>
    <row r="433" spans="1:33" x14ac:dyDescent="0.25">
      <c r="A433" s="131" t="s">
        <v>830</v>
      </c>
      <c r="B433" s="131" t="s">
        <v>846</v>
      </c>
      <c r="C433" s="62" t="s">
        <v>73</v>
      </c>
      <c r="D433" s="12">
        <v>42269</v>
      </c>
      <c r="E433" s="45"/>
      <c r="F433" s="45"/>
      <c r="G433" s="62" t="s">
        <v>701</v>
      </c>
      <c r="H433" s="71">
        <v>29.8</v>
      </c>
      <c r="I433" s="62"/>
      <c r="J433" s="62"/>
      <c r="K433" s="45">
        <v>13</v>
      </c>
      <c r="L433" s="71" t="str">
        <f>+IF(N433="oui",H433,"")</f>
        <v/>
      </c>
      <c r="M433" s="117">
        <v>44.8</v>
      </c>
      <c r="N433" s="62" t="s">
        <v>105</v>
      </c>
      <c r="O433" s="62" t="s">
        <v>106</v>
      </c>
      <c r="P433" s="14" t="s">
        <v>176</v>
      </c>
      <c r="Q433" s="69">
        <f>IF(D433="","",(YEAR(D433)))</f>
        <v>2015</v>
      </c>
      <c r="R433" s="68" t="str">
        <f>IF(D433="","",(TEXT(D433,"mmmm")))</f>
        <v>septembre</v>
      </c>
      <c r="S433" s="94" t="e">
        <f>+IF(#REF!&gt;0.05,IF(#REF!=5,($AE$2-F433)/1000,IF(#REF!=6,($AF$2-F433)/1000,IF(#REF!="FMA",($AG$2-F433)/1000,H433))),H433)</f>
        <v>#REF!</v>
      </c>
      <c r="T433" s="68" t="str">
        <f t="shared" si="7"/>
        <v>septembre</v>
      </c>
      <c r="U433" s="91">
        <f>IF(H433="",0,1)</f>
        <v>1</v>
      </c>
      <c r="V433" s="92" t="e">
        <f>IF(#REF!&gt;0,1,0)</f>
        <v>#REF!</v>
      </c>
      <c r="W433" s="92" t="e">
        <f>IF(#REF!&gt;0.02,1,0)</f>
        <v>#REF!</v>
      </c>
      <c r="X433" s="92">
        <f>+IF(H433="","",(M433*H433))</f>
        <v>1335.04</v>
      </c>
      <c r="Y433" s="92" t="e">
        <f>+IF(G433="La Mounine",(VLOOKUP(Base!J433,#REF!,5,FALSE)),(IF(G433="Brignoles",VLOOKUP(J433,#REF!,3,FALSE),(IF(G433="FOS",VLOOKUP(J433,#REF!,4,FALSE))))))</f>
        <v>#REF!</v>
      </c>
      <c r="Z433" s="92" t="e">
        <f>+(IF(H433="","",(Y433*H433)))</f>
        <v>#REF!</v>
      </c>
      <c r="AA433" s="94" t="e">
        <f>IF(Y433="","",IF(A433="RW",VLOOKUP(Y433,#REF!,3,FALSE),VLOOKUP(Y433,#REF!,2,FALSE)))</f>
        <v>#REF!</v>
      </c>
      <c r="AB433" s="92" t="e">
        <f>+IF(A433="","",(IF(A433="RW",(IF(H433&gt;32,32*AA433,(IF(H433&lt;29,29*AA433,H433*AA433)))),(IF(H433&gt;30,30*AA433,(IF(H433&lt;24,24*AA433,H433*AA433)))))))</f>
        <v>#REF!</v>
      </c>
      <c r="AC433" s="92" t="e">
        <f>(IF(A433="","0",(IF(A433="RW",VLOOKUP(#REF!,#REF!,2,FALSE),VLOOKUP(Base!#REF!,#REF!,3,FALSE)))))*S433</f>
        <v>#REF!</v>
      </c>
      <c r="AD433" s="28"/>
      <c r="AE433" s="28"/>
      <c r="AF433" s="28"/>
      <c r="AG433" s="28"/>
    </row>
    <row r="434" spans="1:33" x14ac:dyDescent="0.25">
      <c r="A434" s="131" t="s">
        <v>830</v>
      </c>
      <c r="B434" s="131" t="s">
        <v>846</v>
      </c>
      <c r="C434" s="62" t="s">
        <v>73</v>
      </c>
      <c r="D434" s="12">
        <v>42269</v>
      </c>
      <c r="E434" s="45"/>
      <c r="F434" s="45"/>
      <c r="G434" s="62" t="s">
        <v>701</v>
      </c>
      <c r="H434" s="71">
        <v>33.049999999999997</v>
      </c>
      <c r="I434" s="62"/>
      <c r="J434" s="62"/>
      <c r="K434" s="45">
        <v>13</v>
      </c>
      <c r="L434" s="71" t="str">
        <f>+IF(N434="oui",H434,"")</f>
        <v/>
      </c>
      <c r="M434" s="117">
        <v>44.8</v>
      </c>
      <c r="N434" s="62" t="s">
        <v>105</v>
      </c>
      <c r="O434" s="62" t="s">
        <v>105</v>
      </c>
      <c r="P434" s="14" t="s">
        <v>168</v>
      </c>
      <c r="Q434" s="69">
        <f>IF(D434="","",(YEAR(D434)))</f>
        <v>2015</v>
      </c>
      <c r="R434" s="68" t="str">
        <f>IF(D434="","",(TEXT(D434,"mmmm")))</f>
        <v>septembre</v>
      </c>
      <c r="S434" s="94" t="e">
        <f>+IF(#REF!&gt;0.05,IF(#REF!=5,($AE$2-F434)/1000,IF(#REF!=6,($AF$2-F434)/1000,IF(#REF!="FMA",($AG$2-F434)/1000,H434))),H434)</f>
        <v>#REF!</v>
      </c>
      <c r="T434" s="68" t="str">
        <f t="shared" si="7"/>
        <v>septembre</v>
      </c>
      <c r="U434" s="91">
        <f>IF(H434="",0,1)</f>
        <v>1</v>
      </c>
      <c r="V434" s="92" t="e">
        <f>IF(#REF!&gt;0,1,0)</f>
        <v>#REF!</v>
      </c>
      <c r="W434" s="92" t="e">
        <f>IF(#REF!&gt;0.02,1,0)</f>
        <v>#REF!</v>
      </c>
      <c r="X434" s="92">
        <f>+IF(H434="","",(M434*H434))</f>
        <v>1480.6399999999999</v>
      </c>
      <c r="Y434" s="92" t="e">
        <f>+IF(G434="La Mounine",(VLOOKUP(Base!J434,#REF!,5,FALSE)),(IF(G434="Brignoles",VLOOKUP(J434,#REF!,3,FALSE),(IF(G434="FOS",VLOOKUP(J434,#REF!,4,FALSE))))))</f>
        <v>#REF!</v>
      </c>
      <c r="Z434" s="92" t="e">
        <f>+(IF(H434="","",(Y434*H434)))</f>
        <v>#REF!</v>
      </c>
      <c r="AA434" s="94" t="e">
        <f>IF(Y434="","",IF(A434="RW",VLOOKUP(Y434,#REF!,3,FALSE),VLOOKUP(Y434,#REF!,2,FALSE)))</f>
        <v>#REF!</v>
      </c>
      <c r="AB434" s="92" t="e">
        <f>+IF(A434="","",(IF(A434="RW",(IF(H434&gt;32,32*AA434,(IF(H434&lt;29,29*AA434,H434*AA434)))),(IF(H434&gt;30,30*AA434,(IF(H434&lt;24,24*AA434,H434*AA434)))))))</f>
        <v>#REF!</v>
      </c>
      <c r="AC434" s="92" t="e">
        <f>(IF(A434="","0",(IF(A434="RW",VLOOKUP(#REF!,#REF!,2,FALSE),VLOOKUP(Base!#REF!,#REF!,3,FALSE)))))*S434</f>
        <v>#REF!</v>
      </c>
    </row>
    <row r="435" spans="1:33" x14ac:dyDescent="0.25">
      <c r="A435" s="131" t="s">
        <v>830</v>
      </c>
      <c r="B435" s="131" t="s">
        <v>846</v>
      </c>
      <c r="C435" s="62" t="s">
        <v>77</v>
      </c>
      <c r="D435" s="12">
        <v>42269</v>
      </c>
      <c r="E435" s="45"/>
      <c r="F435" s="45"/>
      <c r="G435" s="62" t="s">
        <v>701</v>
      </c>
      <c r="H435" s="71">
        <v>32.5</v>
      </c>
      <c r="I435" s="62"/>
      <c r="J435" s="62"/>
      <c r="K435" s="45">
        <v>34</v>
      </c>
      <c r="L435" s="71" t="str">
        <f>+IF(N435="oui",H435,"")</f>
        <v/>
      </c>
      <c r="M435" s="117">
        <v>39.5</v>
      </c>
      <c r="N435" s="62" t="s">
        <v>105</v>
      </c>
      <c r="O435" s="62" t="s">
        <v>105</v>
      </c>
      <c r="P435" s="14" t="s">
        <v>171</v>
      </c>
      <c r="Q435" s="69">
        <f>IF(D435="","",(YEAR(D435)))</f>
        <v>2015</v>
      </c>
      <c r="R435" s="68" t="str">
        <f>IF(D435="","",(TEXT(D435,"mmmm")))</f>
        <v>septembre</v>
      </c>
      <c r="S435" s="94" t="e">
        <f>+IF(#REF!&gt;0.05,IF(#REF!=5,($AE$2-F435)/1000,IF(#REF!=6,($AF$2-F435)/1000,IF(#REF!="FMA",($AG$2-F435)/1000,H435))),H435)</f>
        <v>#REF!</v>
      </c>
      <c r="T435" s="68" t="str">
        <f t="shared" si="7"/>
        <v>septembre</v>
      </c>
      <c r="U435" s="91">
        <f>IF(H435="",0,1)</f>
        <v>1</v>
      </c>
      <c r="V435" s="92" t="e">
        <f>IF(#REF!&gt;0,1,0)</f>
        <v>#REF!</v>
      </c>
      <c r="W435" s="92" t="e">
        <f>IF(#REF!&gt;0.02,1,0)</f>
        <v>#REF!</v>
      </c>
      <c r="X435" s="92">
        <f>+IF(H435="","",(M435*H435))</f>
        <v>1283.75</v>
      </c>
      <c r="Y435" s="92" t="e">
        <f>+IF(G435="La Mounine",(VLOOKUP(Base!J435,#REF!,5,FALSE)),(IF(G435="Brignoles",VLOOKUP(J435,#REF!,3,FALSE),(IF(G435="FOS",VLOOKUP(J435,#REF!,4,FALSE))))))</f>
        <v>#REF!</v>
      </c>
      <c r="Z435" s="92" t="e">
        <f>+(IF(H435="","",(Y435*H435)))</f>
        <v>#REF!</v>
      </c>
      <c r="AA435" s="94" t="e">
        <f>IF(Y435="","",IF(A435="RW",VLOOKUP(Y435,#REF!,3,FALSE),VLOOKUP(Y435,#REF!,2,FALSE)))</f>
        <v>#REF!</v>
      </c>
      <c r="AB435" s="92" t="e">
        <f>+IF(A435="","",(IF(A435="RW",(IF(H435&gt;32,32*AA435,(IF(H435&lt;29,29*AA435,H435*AA435)))),(IF(H435&gt;30,30*AA435,(IF(H435&lt;24,24*AA435,H435*AA435)))))))</f>
        <v>#REF!</v>
      </c>
      <c r="AC435" s="92" t="e">
        <f>(IF(A435="","0",(IF(A435="RW",VLOOKUP(#REF!,#REF!,2,FALSE),VLOOKUP(Base!#REF!,#REF!,3,FALSE)))))*S435</f>
        <v>#REF!</v>
      </c>
    </row>
    <row r="436" spans="1:33" x14ac:dyDescent="0.25">
      <c r="A436" s="131" t="s">
        <v>830</v>
      </c>
      <c r="B436" s="131" t="s">
        <v>846</v>
      </c>
      <c r="C436" s="62" t="s">
        <v>480</v>
      </c>
      <c r="D436" s="12">
        <v>42269</v>
      </c>
      <c r="E436" s="45"/>
      <c r="F436" s="45"/>
      <c r="G436" s="62" t="s">
        <v>701</v>
      </c>
      <c r="H436" s="71">
        <v>28.1</v>
      </c>
      <c r="I436" s="62"/>
      <c r="J436" s="62"/>
      <c r="K436" s="45">
        <v>34</v>
      </c>
      <c r="L436" s="71" t="str">
        <f>+IF(N436="oui",H436,"")</f>
        <v/>
      </c>
      <c r="M436" s="117">
        <v>33.700000000000003</v>
      </c>
      <c r="N436" s="62" t="s">
        <v>105</v>
      </c>
      <c r="O436" s="62" t="s">
        <v>106</v>
      </c>
      <c r="P436" s="14" t="s">
        <v>167</v>
      </c>
      <c r="Q436" s="69">
        <f>IF(D436="","",(YEAR(D436)))</f>
        <v>2015</v>
      </c>
      <c r="R436" s="68" t="str">
        <f>IF(D436="","",(TEXT(D436,"mmmm")))</f>
        <v>septembre</v>
      </c>
      <c r="S436" s="94" t="e">
        <f>+IF(#REF!&gt;0.05,IF(#REF!=5,($AE$2-F436)/1000,IF(#REF!=6,($AF$2-F436)/1000,IF(#REF!="FMA",($AG$2-F436)/1000,H436))),H436)</f>
        <v>#REF!</v>
      </c>
      <c r="T436" s="68" t="str">
        <f t="shared" si="7"/>
        <v>septembre</v>
      </c>
      <c r="U436" s="91">
        <f>IF(H436="",0,1)</f>
        <v>1</v>
      </c>
      <c r="V436" s="92" t="e">
        <f>IF(#REF!&gt;0,1,0)</f>
        <v>#REF!</v>
      </c>
      <c r="W436" s="92" t="e">
        <f>IF(#REF!&gt;0.02,1,0)</f>
        <v>#REF!</v>
      </c>
      <c r="X436" s="92">
        <f>+IF(H436="","",(M436*H436))</f>
        <v>946.97000000000014</v>
      </c>
      <c r="Y436" s="92" t="e">
        <f>+IF(G436="La Mounine",(VLOOKUP(Base!J436,#REF!,5,FALSE)),(IF(G436="Brignoles",VLOOKUP(J436,#REF!,3,FALSE),(IF(G436="FOS",VLOOKUP(J436,#REF!,4,FALSE))))))</f>
        <v>#REF!</v>
      </c>
      <c r="Z436" s="92" t="e">
        <f>+(IF(H436="","",(Y436*H436)))</f>
        <v>#REF!</v>
      </c>
      <c r="AA436" s="94" t="e">
        <f>IF(Y436="","",IF(A436="RW",VLOOKUP(Y436,#REF!,3,FALSE),VLOOKUP(Y436,#REF!,2,FALSE)))</f>
        <v>#REF!</v>
      </c>
      <c r="AB436" s="92" t="e">
        <f>+IF(A436="","",(IF(A436="RW",(IF(H436&gt;32,32*AA436,(IF(H436&lt;29,29*AA436,H436*AA436)))),(IF(H436&gt;30,30*AA436,(IF(H436&lt;24,24*AA436,H436*AA436)))))))</f>
        <v>#REF!</v>
      </c>
      <c r="AC436" s="92" t="e">
        <f>(IF(A436="","0",(IF(A436="RW",VLOOKUP(#REF!,#REF!,2,FALSE),VLOOKUP(Base!#REF!,#REF!,3,FALSE)))))*S436</f>
        <v>#REF!</v>
      </c>
    </row>
    <row r="437" spans="1:33" x14ac:dyDescent="0.25">
      <c r="A437" s="131" t="s">
        <v>830</v>
      </c>
      <c r="B437" s="131" t="s">
        <v>846</v>
      </c>
      <c r="C437" s="62" t="s">
        <v>480</v>
      </c>
      <c r="D437" s="12">
        <v>42269</v>
      </c>
      <c r="E437" s="45"/>
      <c r="F437" s="45"/>
      <c r="G437" s="62" t="s">
        <v>701</v>
      </c>
      <c r="H437" s="71">
        <v>22</v>
      </c>
      <c r="I437" s="62"/>
      <c r="J437" s="62"/>
      <c r="K437" s="45">
        <v>34</v>
      </c>
      <c r="L437" s="71" t="str">
        <f>+IF(N437="oui",H437,"")</f>
        <v/>
      </c>
      <c r="M437" s="117">
        <v>33.700000000000003</v>
      </c>
      <c r="N437" s="62" t="s">
        <v>105</v>
      </c>
      <c r="O437" s="62" t="s">
        <v>106</v>
      </c>
      <c r="P437" s="14" t="s">
        <v>169</v>
      </c>
      <c r="Q437" s="69">
        <f>IF(D437="","",(YEAR(D437)))</f>
        <v>2015</v>
      </c>
      <c r="R437" s="68" t="str">
        <f>IF(D437="","",(TEXT(D437,"mmmm")))</f>
        <v>septembre</v>
      </c>
      <c r="S437" s="94" t="e">
        <f>+IF(#REF!&gt;0.05,IF(#REF!=5,($AE$2-F437)/1000,IF(#REF!=6,($AF$2-F437)/1000,IF(#REF!="FMA",($AG$2-F437)/1000,H437))),H437)</f>
        <v>#REF!</v>
      </c>
      <c r="T437" s="68" t="str">
        <f t="shared" si="7"/>
        <v>septembre</v>
      </c>
      <c r="U437" s="91">
        <f>IF(H437="",0,1)</f>
        <v>1</v>
      </c>
      <c r="V437" s="92" t="e">
        <f>IF(#REF!&gt;0,1,0)</f>
        <v>#REF!</v>
      </c>
      <c r="W437" s="92" t="e">
        <f>IF(#REF!&gt;0.02,1,0)</f>
        <v>#REF!</v>
      </c>
      <c r="X437" s="92">
        <f>+IF(H437="","",(M437*H437))</f>
        <v>741.40000000000009</v>
      </c>
      <c r="Y437" s="92" t="e">
        <f>+IF(G437="La Mounine",(VLOOKUP(Base!J437,#REF!,5,FALSE)),(IF(G437="Brignoles",VLOOKUP(J437,#REF!,3,FALSE),(IF(G437="FOS",VLOOKUP(J437,#REF!,4,FALSE))))))</f>
        <v>#REF!</v>
      </c>
      <c r="Z437" s="92" t="e">
        <f>+(IF(H437="","",(Y437*H437)))</f>
        <v>#REF!</v>
      </c>
      <c r="AA437" s="94" t="e">
        <f>IF(Y437="","",IF(A437="RW",VLOOKUP(Y437,#REF!,3,FALSE),VLOOKUP(Y437,#REF!,2,FALSE)))</f>
        <v>#REF!</v>
      </c>
      <c r="AB437" s="92" t="e">
        <f>+IF(A437="","",(IF(A437="RW",(IF(H437&gt;32,32*AA437,(IF(H437&lt;29,29*AA437,H437*AA437)))),(IF(H437&gt;30,30*AA437,(IF(H437&lt;24,24*AA437,H437*AA437)))))))</f>
        <v>#REF!</v>
      </c>
      <c r="AC437" s="92" t="e">
        <f>(IF(A437="","0",(IF(A437="RW",VLOOKUP(#REF!,#REF!,2,FALSE),VLOOKUP(Base!#REF!,#REF!,3,FALSE)))))*S437</f>
        <v>#REF!</v>
      </c>
    </row>
    <row r="438" spans="1:33" x14ac:dyDescent="0.25">
      <c r="A438" s="131" t="s">
        <v>830</v>
      </c>
      <c r="B438" s="131" t="s">
        <v>846</v>
      </c>
      <c r="C438" s="62" t="s">
        <v>12</v>
      </c>
      <c r="D438" s="12">
        <v>42269</v>
      </c>
      <c r="E438" s="45"/>
      <c r="F438" s="45"/>
      <c r="G438" s="62" t="s">
        <v>701</v>
      </c>
      <c r="H438" s="71">
        <v>31.7</v>
      </c>
      <c r="I438" s="62"/>
      <c r="J438" s="62"/>
      <c r="K438" s="45">
        <v>83</v>
      </c>
      <c r="L438" s="71">
        <f>+IF(N438="oui",H438,"")</f>
        <v>31.7</v>
      </c>
      <c r="M438" s="117">
        <v>43.3</v>
      </c>
      <c r="N438" s="62" t="s">
        <v>106</v>
      </c>
      <c r="O438" s="62" t="s">
        <v>106</v>
      </c>
      <c r="P438" s="14" t="s">
        <v>167</v>
      </c>
      <c r="Q438" s="69">
        <f>IF(D438="","",(YEAR(D438)))</f>
        <v>2015</v>
      </c>
      <c r="R438" s="68" t="str">
        <f>IF(D438="","",(TEXT(D438,"mmmm")))</f>
        <v>septembre</v>
      </c>
      <c r="S438" s="94" t="e">
        <f>+IF(#REF!&gt;0.05,IF(#REF!=5,($AE$2-F438)/1000,IF(#REF!=6,($AF$2-F438)/1000,IF(#REF!="FMA",($AG$2-F438)/1000,H438))),H438)</f>
        <v>#REF!</v>
      </c>
      <c r="T438" s="68" t="str">
        <f t="shared" si="7"/>
        <v>septembre</v>
      </c>
      <c r="U438" s="91">
        <f>IF(H438="",0,1)</f>
        <v>1</v>
      </c>
      <c r="V438" s="92" t="e">
        <f>IF(#REF!&gt;0,1,0)</f>
        <v>#REF!</v>
      </c>
      <c r="W438" s="92" t="e">
        <f>IF(#REF!&gt;0.02,1,0)</f>
        <v>#REF!</v>
      </c>
      <c r="X438" s="92">
        <f>+IF(H438="","",(M438*H438))</f>
        <v>1372.61</v>
      </c>
      <c r="Y438" s="92" t="e">
        <f>+IF(G438="La Mounine",(VLOOKUP(Base!J438,#REF!,5,FALSE)),(IF(G438="Brignoles",VLOOKUP(J438,#REF!,3,FALSE),(IF(G438="FOS",VLOOKUP(J438,#REF!,4,FALSE))))))</f>
        <v>#REF!</v>
      </c>
      <c r="Z438" s="92" t="e">
        <f>+(IF(H438="","",(Y438*H438)))</f>
        <v>#REF!</v>
      </c>
      <c r="AA438" s="94" t="e">
        <f>IF(Y438="","",IF(A438="RW",VLOOKUP(Y438,#REF!,3,FALSE),VLOOKUP(Y438,#REF!,2,FALSE)))</f>
        <v>#REF!</v>
      </c>
      <c r="AB438" s="92" t="e">
        <f>+IF(A438="","",(IF(A438="RW",(IF(H438&gt;32,32*AA438,(IF(H438&lt;29,29*AA438,H438*AA438)))),(IF(H438&gt;30,30*AA438,(IF(H438&lt;24,24*AA438,H438*AA438)))))))</f>
        <v>#REF!</v>
      </c>
      <c r="AC438" s="92" t="e">
        <f>(IF(A438="","0",(IF(A438="RW",VLOOKUP(#REF!,#REF!,2,FALSE),VLOOKUP(Base!#REF!,#REF!,3,FALSE)))))*S438</f>
        <v>#REF!</v>
      </c>
    </row>
    <row r="439" spans="1:33" x14ac:dyDescent="0.25">
      <c r="A439" s="131" t="s">
        <v>830</v>
      </c>
      <c r="B439" s="131" t="s">
        <v>846</v>
      </c>
      <c r="C439" s="62" t="s">
        <v>198</v>
      </c>
      <c r="D439" s="12">
        <v>42270</v>
      </c>
      <c r="E439" s="45"/>
      <c r="F439" s="45"/>
      <c r="G439" s="62" t="s">
        <v>701</v>
      </c>
      <c r="H439" s="71">
        <v>29.85</v>
      </c>
      <c r="I439" s="62"/>
      <c r="J439" s="62"/>
      <c r="K439" s="45">
        <v>4</v>
      </c>
      <c r="L439" s="71" t="str">
        <f>+IF(N439="oui",H439,"")</f>
        <v/>
      </c>
      <c r="M439" s="117">
        <v>40.299999999999997</v>
      </c>
      <c r="N439" s="62" t="s">
        <v>105</v>
      </c>
      <c r="O439" s="62" t="s">
        <v>105</v>
      </c>
      <c r="P439" s="14" t="s">
        <v>167</v>
      </c>
      <c r="Q439" s="69">
        <f>IF(D439="","",(YEAR(D439)))</f>
        <v>2015</v>
      </c>
      <c r="R439" s="68" t="str">
        <f>IF(D439="","",(TEXT(D439,"mmmm")))</f>
        <v>septembre</v>
      </c>
      <c r="S439" s="94" t="e">
        <f>+IF(#REF!&gt;0.05,IF(#REF!=5,($AE$2-F439)/1000,IF(#REF!=6,($AF$2-F439)/1000,IF(#REF!="FMA",($AG$2-F439)/1000,H439))),H439)</f>
        <v>#REF!</v>
      </c>
      <c r="T439" s="68" t="str">
        <f t="shared" si="7"/>
        <v>septembre</v>
      </c>
      <c r="U439" s="91">
        <f>IF(H439="",0,1)</f>
        <v>1</v>
      </c>
      <c r="V439" s="92" t="e">
        <f>IF(#REF!&gt;0,1,0)</f>
        <v>#REF!</v>
      </c>
      <c r="W439" s="92" t="e">
        <f>IF(#REF!&gt;0.02,1,0)</f>
        <v>#REF!</v>
      </c>
      <c r="X439" s="92">
        <f>+IF(H439="","",(M439*H439))</f>
        <v>1202.9549999999999</v>
      </c>
      <c r="Y439" s="92" t="e">
        <f>+IF(G439="La Mounine",(VLOOKUP(Base!J439,#REF!,5,FALSE)),(IF(G439="Brignoles",VLOOKUP(J439,#REF!,3,FALSE),(IF(G439="FOS",VLOOKUP(J439,#REF!,4,FALSE))))))</f>
        <v>#REF!</v>
      </c>
      <c r="Z439" s="92" t="e">
        <f>+(IF(H439="","",(Y439*H439)))</f>
        <v>#REF!</v>
      </c>
      <c r="AA439" s="94" t="e">
        <f>IF(Y439="","",IF(A439="RW",VLOOKUP(Y439,#REF!,3,FALSE),VLOOKUP(Y439,#REF!,2,FALSE)))</f>
        <v>#REF!</v>
      </c>
      <c r="AB439" s="92" t="e">
        <f>+IF(A439="","",(IF(A439="RW",(IF(H439&gt;32,32*AA439,(IF(H439&lt;29,29*AA439,H439*AA439)))),(IF(H439&gt;30,30*AA439,(IF(H439&lt;24,24*AA439,H439*AA439)))))))</f>
        <v>#REF!</v>
      </c>
      <c r="AC439" s="92" t="e">
        <f>(IF(A439="","0",(IF(A439="RW",VLOOKUP(#REF!,#REF!,2,FALSE),VLOOKUP(Base!#REF!,#REF!,3,FALSE)))))*S439</f>
        <v>#REF!</v>
      </c>
    </row>
    <row r="440" spans="1:33" x14ac:dyDescent="0.25">
      <c r="A440" s="131" t="s">
        <v>830</v>
      </c>
      <c r="B440" s="131" t="s">
        <v>846</v>
      </c>
      <c r="C440" s="62" t="s">
        <v>198</v>
      </c>
      <c r="D440" s="12">
        <v>42270</v>
      </c>
      <c r="E440" s="45"/>
      <c r="F440" s="45"/>
      <c r="G440" s="62" t="s">
        <v>701</v>
      </c>
      <c r="H440" s="71">
        <v>30.25</v>
      </c>
      <c r="I440" s="62"/>
      <c r="J440" s="62"/>
      <c r="K440" s="45">
        <v>4</v>
      </c>
      <c r="L440" s="71" t="str">
        <f>+IF(N440="oui",H440,"")</f>
        <v/>
      </c>
      <c r="M440" s="117">
        <v>40.299999999999997</v>
      </c>
      <c r="N440" s="62" t="s">
        <v>105</v>
      </c>
      <c r="O440" s="62" t="s">
        <v>105</v>
      </c>
      <c r="P440" s="14" t="s">
        <v>174</v>
      </c>
      <c r="Q440" s="69">
        <f>IF(D440="","",(YEAR(D440)))</f>
        <v>2015</v>
      </c>
      <c r="R440" s="68" t="str">
        <f>IF(D440="","",(TEXT(D440,"mmmm")))</f>
        <v>septembre</v>
      </c>
      <c r="S440" s="94" t="e">
        <f>+IF(#REF!&gt;0.05,IF(#REF!=5,($AE$2-F440)/1000,IF(#REF!=6,($AF$2-F440)/1000,IF(#REF!="FMA",($AG$2-F440)/1000,H440))),H440)</f>
        <v>#REF!</v>
      </c>
      <c r="T440" s="68" t="str">
        <f t="shared" si="7"/>
        <v>septembre</v>
      </c>
      <c r="U440" s="91">
        <f>IF(H440="",0,1)</f>
        <v>1</v>
      </c>
      <c r="V440" s="92" t="e">
        <f>IF(#REF!&gt;0,1,0)</f>
        <v>#REF!</v>
      </c>
      <c r="W440" s="92" t="e">
        <f>IF(#REF!&gt;0.02,1,0)</f>
        <v>#REF!</v>
      </c>
      <c r="X440" s="92">
        <f>+IF(H440="","",(M440*H440))</f>
        <v>1219.0749999999998</v>
      </c>
      <c r="Y440" s="92" t="e">
        <f>+IF(G440="La Mounine",(VLOOKUP(Base!J440,#REF!,5,FALSE)),(IF(G440="Brignoles",VLOOKUP(J440,#REF!,3,FALSE),(IF(G440="FOS",VLOOKUP(J440,#REF!,4,FALSE))))))</f>
        <v>#REF!</v>
      </c>
      <c r="Z440" s="92" t="e">
        <f>+(IF(H440="","",(Y440*H440)))</f>
        <v>#REF!</v>
      </c>
      <c r="AA440" s="94" t="e">
        <f>IF(Y440="","",IF(A440="RW",VLOOKUP(Y440,#REF!,3,FALSE),VLOOKUP(Y440,#REF!,2,FALSE)))</f>
        <v>#REF!</v>
      </c>
      <c r="AB440" s="92" t="e">
        <f>+IF(A440="","",(IF(A440="RW",(IF(H440&gt;32,32*AA440,(IF(H440&lt;29,29*AA440,H440*AA440)))),(IF(H440&gt;30,30*AA440,(IF(H440&lt;24,24*AA440,H440*AA440)))))))</f>
        <v>#REF!</v>
      </c>
      <c r="AC440" s="92" t="e">
        <f>(IF(A440="","0",(IF(A440="RW",VLOOKUP(#REF!,#REF!,2,FALSE),VLOOKUP(Base!#REF!,#REF!,3,FALSE)))))*S440</f>
        <v>#REF!</v>
      </c>
    </row>
    <row r="441" spans="1:33" x14ac:dyDescent="0.25">
      <c r="A441" s="131" t="s">
        <v>830</v>
      </c>
      <c r="B441" s="131" t="s">
        <v>846</v>
      </c>
      <c r="C441" s="62" t="s">
        <v>46</v>
      </c>
      <c r="D441" s="12">
        <v>42270</v>
      </c>
      <c r="E441" s="45"/>
      <c r="F441" s="45"/>
      <c r="G441" s="62" t="s">
        <v>701</v>
      </c>
      <c r="H441" s="71">
        <v>31.2</v>
      </c>
      <c r="I441" s="62"/>
      <c r="J441" s="62"/>
      <c r="K441" s="45">
        <v>4</v>
      </c>
      <c r="L441" s="71">
        <f>+IF(N441="oui",H441,"")</f>
        <v>31.2</v>
      </c>
      <c r="M441" s="117">
        <v>40.6</v>
      </c>
      <c r="N441" s="62" t="s">
        <v>106</v>
      </c>
      <c r="O441" s="62" t="s">
        <v>105</v>
      </c>
      <c r="P441" s="14" t="s">
        <v>173</v>
      </c>
      <c r="Q441" s="69">
        <f>IF(D441="","",(YEAR(D441)))</f>
        <v>2015</v>
      </c>
      <c r="R441" s="68" t="str">
        <f>IF(D441="","",(TEXT(D441,"mmmm")))</f>
        <v>septembre</v>
      </c>
      <c r="S441" s="94" t="e">
        <f>+IF(#REF!&gt;0.05,IF(#REF!=5,($AE$2-F441)/1000,IF(#REF!=6,($AF$2-F441)/1000,IF(#REF!="FMA",($AG$2-F441)/1000,H441))),H441)</f>
        <v>#REF!</v>
      </c>
      <c r="T441" s="68" t="str">
        <f t="shared" si="7"/>
        <v>septembre</v>
      </c>
      <c r="U441" s="91">
        <f>IF(H441="",0,1)</f>
        <v>1</v>
      </c>
      <c r="V441" s="92" t="e">
        <f>IF(#REF!&gt;0,1,0)</f>
        <v>#REF!</v>
      </c>
      <c r="W441" s="92" t="e">
        <f>IF(#REF!&gt;0.02,1,0)</f>
        <v>#REF!</v>
      </c>
      <c r="X441" s="92">
        <f>+IF(H441="","",(M441*H441))</f>
        <v>1266.72</v>
      </c>
      <c r="Y441" s="92" t="e">
        <f>+IF(G441="La Mounine",(VLOOKUP(Base!J441,#REF!,5,FALSE)),(IF(G441="Brignoles",VLOOKUP(J441,#REF!,3,FALSE),(IF(G441="FOS",VLOOKUP(J441,#REF!,4,FALSE))))))</f>
        <v>#REF!</v>
      </c>
      <c r="Z441" s="92" t="e">
        <f>+(IF(H441="","",(Y441*H441)))</f>
        <v>#REF!</v>
      </c>
      <c r="AA441" s="94" t="e">
        <f>IF(Y441="","",IF(A441="RW",VLOOKUP(Y441,#REF!,3,FALSE),VLOOKUP(Y441,#REF!,2,FALSE)))</f>
        <v>#REF!</v>
      </c>
      <c r="AB441" s="92" t="e">
        <f>+IF(A441="","",(IF(A441="RW",(IF(H441&gt;32,32*AA441,(IF(H441&lt;29,29*AA441,H441*AA441)))),(IF(H441&gt;30,30*AA441,(IF(H441&lt;24,24*AA441,H441*AA441)))))))</f>
        <v>#REF!</v>
      </c>
      <c r="AC441" s="92" t="e">
        <f>(IF(A441="","0",(IF(A441="RW",VLOOKUP(#REF!,#REF!,2,FALSE),VLOOKUP(Base!#REF!,#REF!,3,FALSE)))))*S441</f>
        <v>#REF!</v>
      </c>
    </row>
    <row r="442" spans="1:33" x14ac:dyDescent="0.25">
      <c r="A442" s="131" t="s">
        <v>830</v>
      </c>
      <c r="B442" s="131" t="s">
        <v>846</v>
      </c>
      <c r="C442" s="62" t="s">
        <v>12</v>
      </c>
      <c r="D442" s="12">
        <v>42270</v>
      </c>
      <c r="E442" s="45"/>
      <c r="F442" s="45"/>
      <c r="G442" s="62" t="s">
        <v>701</v>
      </c>
      <c r="H442" s="71">
        <v>25.55</v>
      </c>
      <c r="I442" s="62"/>
      <c r="J442" s="62"/>
      <c r="K442" s="45">
        <v>6</v>
      </c>
      <c r="L442" s="71" t="str">
        <f>+IF(N442="oui",H442,"")</f>
        <v/>
      </c>
      <c r="M442" s="117">
        <v>25.6</v>
      </c>
      <c r="N442" s="62" t="s">
        <v>105</v>
      </c>
      <c r="O442" s="62" t="s">
        <v>106</v>
      </c>
      <c r="P442" s="14" t="s">
        <v>167</v>
      </c>
      <c r="Q442" s="69">
        <f>IF(D442="","",(YEAR(D442)))</f>
        <v>2015</v>
      </c>
      <c r="R442" s="68" t="str">
        <f>IF(D442="","",(TEXT(D442,"mmmm")))</f>
        <v>septembre</v>
      </c>
      <c r="S442" s="94" t="e">
        <f>+IF(#REF!&gt;0.05,IF(#REF!=5,($AE$2-F442)/1000,IF(#REF!=6,($AF$2-F442)/1000,IF(#REF!="FMA",($AG$2-F442)/1000,H442))),H442)</f>
        <v>#REF!</v>
      </c>
      <c r="T442" s="68" t="str">
        <f t="shared" si="7"/>
        <v>septembre</v>
      </c>
      <c r="U442" s="91">
        <f>IF(H442="",0,1)</f>
        <v>1</v>
      </c>
      <c r="V442" s="92" t="e">
        <f>IF(#REF!&gt;0,1,0)</f>
        <v>#REF!</v>
      </c>
      <c r="W442" s="92" t="e">
        <f>IF(#REF!&gt;0.02,1,0)</f>
        <v>#REF!</v>
      </c>
      <c r="X442" s="92">
        <f>+IF(H442="","",(M442*H442))</f>
        <v>654.08000000000004</v>
      </c>
      <c r="Y442" s="92" t="e">
        <f>+IF(G442="La Mounine",(VLOOKUP(Base!J442,#REF!,5,FALSE)),(IF(G442="Brignoles",VLOOKUP(J442,#REF!,3,FALSE),(IF(G442="FOS",VLOOKUP(J442,#REF!,4,FALSE))))))</f>
        <v>#REF!</v>
      </c>
      <c r="Z442" s="92" t="e">
        <f>+(IF(H442="","",(Y442*H442)))</f>
        <v>#REF!</v>
      </c>
      <c r="AA442" s="94" t="e">
        <f>IF(Y442="","",IF(A442="RW",VLOOKUP(Y442,#REF!,3,FALSE),VLOOKUP(Y442,#REF!,2,FALSE)))</f>
        <v>#REF!</v>
      </c>
      <c r="AB442" s="92" t="e">
        <f>+IF(A442="","",(IF(A442="RW",(IF(H442&gt;32,32*AA442,(IF(H442&lt;29,29*AA442,H442*AA442)))),(IF(H442&gt;30,30*AA442,(IF(H442&lt;24,24*AA442,H442*AA442)))))))</f>
        <v>#REF!</v>
      </c>
      <c r="AC442" s="92" t="e">
        <f>(IF(A442="","0",(IF(A442="RW",VLOOKUP(#REF!,#REF!,2,FALSE),VLOOKUP(Base!#REF!,#REF!,3,FALSE)))))*S442</f>
        <v>#REF!</v>
      </c>
    </row>
    <row r="443" spans="1:33" x14ac:dyDescent="0.25">
      <c r="A443" s="131" t="s">
        <v>830</v>
      </c>
      <c r="B443" s="131" t="s">
        <v>846</v>
      </c>
      <c r="C443" s="62" t="s">
        <v>12</v>
      </c>
      <c r="D443" s="12">
        <v>42270</v>
      </c>
      <c r="E443" s="45"/>
      <c r="F443" s="45"/>
      <c r="G443" s="62" t="s">
        <v>701</v>
      </c>
      <c r="H443" s="71">
        <v>29.45</v>
      </c>
      <c r="I443" s="62"/>
      <c r="J443" s="62"/>
      <c r="K443" s="45">
        <v>6</v>
      </c>
      <c r="L443" s="71" t="str">
        <f>+IF(N443="oui",H443,"")</f>
        <v/>
      </c>
      <c r="M443" s="117">
        <v>25.6</v>
      </c>
      <c r="N443" s="62" t="s">
        <v>105</v>
      </c>
      <c r="O443" s="62" t="s">
        <v>105</v>
      </c>
      <c r="P443" s="14" t="s">
        <v>167</v>
      </c>
      <c r="Q443" s="69">
        <f>IF(D443="","",(YEAR(D443)))</f>
        <v>2015</v>
      </c>
      <c r="R443" s="68" t="str">
        <f>IF(D443="","",(TEXT(D443,"mmmm")))</f>
        <v>septembre</v>
      </c>
      <c r="S443" s="94" t="e">
        <f>+IF(#REF!&gt;0.05,IF(#REF!=5,($AE$2-F443)/1000,IF(#REF!=6,($AF$2-F443)/1000,IF(#REF!="FMA",($AG$2-F443)/1000,H443))),H443)</f>
        <v>#REF!</v>
      </c>
      <c r="T443" s="68" t="str">
        <f t="shared" si="7"/>
        <v>septembre</v>
      </c>
      <c r="U443" s="91">
        <f>IF(H443="",0,1)</f>
        <v>1</v>
      </c>
      <c r="V443" s="92" t="e">
        <f>IF(#REF!&gt;0,1,0)</f>
        <v>#REF!</v>
      </c>
      <c r="W443" s="92" t="e">
        <f>IF(#REF!&gt;0.02,1,0)</f>
        <v>#REF!</v>
      </c>
      <c r="X443" s="92">
        <f>+IF(H443="","",(M443*H443))</f>
        <v>753.92000000000007</v>
      </c>
      <c r="Y443" s="92" t="e">
        <f>+IF(G443="La Mounine",(VLOOKUP(Base!J443,#REF!,5,FALSE)),(IF(G443="Brignoles",VLOOKUP(J443,#REF!,3,FALSE),(IF(G443="FOS",VLOOKUP(J443,#REF!,4,FALSE))))))</f>
        <v>#REF!</v>
      </c>
      <c r="Z443" s="92" t="e">
        <f>+(IF(H443="","",(Y443*H443)))</f>
        <v>#REF!</v>
      </c>
      <c r="AA443" s="94" t="e">
        <f>IF(Y443="","",IF(A443="RW",VLOOKUP(Y443,#REF!,3,FALSE),VLOOKUP(Y443,#REF!,2,FALSE)))</f>
        <v>#REF!</v>
      </c>
      <c r="AB443" s="92" t="e">
        <f>+IF(A443="","",(IF(A443="RW",(IF(H443&gt;32,32*AA443,(IF(H443&lt;29,29*AA443,H443*AA443)))),(IF(H443&gt;30,30*AA443,(IF(H443&lt;24,24*AA443,H443*AA443)))))))</f>
        <v>#REF!</v>
      </c>
      <c r="AC443" s="92" t="e">
        <f>(IF(A443="","0",(IF(A443="RW",VLOOKUP(#REF!,#REF!,2,FALSE),VLOOKUP(Base!#REF!,#REF!,3,FALSE)))))*S443</f>
        <v>#REF!</v>
      </c>
    </row>
    <row r="444" spans="1:33" x14ac:dyDescent="0.25">
      <c r="A444" s="131" t="s">
        <v>830</v>
      </c>
      <c r="B444" s="131" t="s">
        <v>846</v>
      </c>
      <c r="C444" s="62" t="s">
        <v>120</v>
      </c>
      <c r="D444" s="12">
        <v>42270</v>
      </c>
      <c r="E444" s="45"/>
      <c r="F444" s="45"/>
      <c r="G444" s="62" t="s">
        <v>701</v>
      </c>
      <c r="H444" s="71">
        <v>21.6</v>
      </c>
      <c r="I444" s="62"/>
      <c r="J444" s="62"/>
      <c r="K444" s="45">
        <v>12</v>
      </c>
      <c r="L444" s="71" t="str">
        <f>+IF(N444="oui",H444,"")</f>
        <v/>
      </c>
      <c r="M444" s="117">
        <v>18.5</v>
      </c>
      <c r="N444" s="62" t="s">
        <v>105</v>
      </c>
      <c r="O444" s="62" t="s">
        <v>105</v>
      </c>
      <c r="P444" s="14" t="s">
        <v>176</v>
      </c>
      <c r="Q444" s="69">
        <f>IF(D444="","",(YEAR(D444)))</f>
        <v>2015</v>
      </c>
      <c r="R444" s="68" t="str">
        <f>IF(D444="","",(TEXT(D444,"mmmm")))</f>
        <v>septembre</v>
      </c>
      <c r="S444" s="94" t="e">
        <f>+IF(#REF!&gt;0.05,IF(#REF!=5,($AE$2-F444)/1000,IF(#REF!=6,($AF$2-F444)/1000,IF(#REF!="FMA",($AG$2-F444)/1000,H444))),H444)</f>
        <v>#REF!</v>
      </c>
      <c r="T444" s="68" t="str">
        <f t="shared" si="7"/>
        <v>septembre</v>
      </c>
      <c r="U444" s="91">
        <f>IF(H444="",0,1)</f>
        <v>1</v>
      </c>
      <c r="V444" s="92" t="e">
        <f>IF(#REF!&gt;0,1,0)</f>
        <v>#REF!</v>
      </c>
      <c r="W444" s="92" t="e">
        <f>IF(#REF!&gt;0.02,1,0)</f>
        <v>#REF!</v>
      </c>
      <c r="X444" s="92">
        <f>+IF(H444="","",(M444*H444))</f>
        <v>399.6</v>
      </c>
      <c r="Y444" s="92" t="e">
        <f>+IF(G444="La Mounine",(VLOOKUP(Base!J444,#REF!,5,FALSE)),(IF(G444="Brignoles",VLOOKUP(J444,#REF!,3,FALSE),(IF(G444="FOS",VLOOKUP(J444,#REF!,4,FALSE))))))</f>
        <v>#REF!</v>
      </c>
      <c r="Z444" s="92" t="e">
        <f>+(IF(H444="","",(Y444*H444)))</f>
        <v>#REF!</v>
      </c>
      <c r="AA444" s="94" t="e">
        <f>IF(Y444="","",IF(A444="RW",VLOOKUP(Y444,#REF!,3,FALSE),VLOOKUP(Y444,#REF!,2,FALSE)))</f>
        <v>#REF!</v>
      </c>
      <c r="AB444" s="92" t="e">
        <f>+IF(A444="","",(IF(A444="RW",(IF(H444&gt;32,32*AA444,(IF(H444&lt;29,29*AA444,H444*AA444)))),(IF(H444&gt;30,30*AA444,(IF(H444&lt;24,24*AA444,H444*AA444)))))))</f>
        <v>#REF!</v>
      </c>
      <c r="AC444" s="92" t="e">
        <f>(IF(A444="","0",(IF(A444="RW",VLOOKUP(#REF!,#REF!,2,FALSE),VLOOKUP(Base!#REF!,#REF!,3,FALSE)))))*S444</f>
        <v>#REF!</v>
      </c>
    </row>
    <row r="445" spans="1:33" x14ac:dyDescent="0.25">
      <c r="A445" s="131" t="s">
        <v>830</v>
      </c>
      <c r="B445" s="131" t="s">
        <v>846</v>
      </c>
      <c r="C445" s="62" t="s">
        <v>480</v>
      </c>
      <c r="D445" s="12">
        <v>42270</v>
      </c>
      <c r="E445" s="45"/>
      <c r="F445" s="45"/>
      <c r="G445" s="62" t="s">
        <v>701</v>
      </c>
      <c r="H445" s="71">
        <v>25.15</v>
      </c>
      <c r="I445" s="62"/>
      <c r="J445" s="62"/>
      <c r="K445" s="45">
        <v>12</v>
      </c>
      <c r="L445" s="71" t="str">
        <f>+IF(N445="oui",H445,"")</f>
        <v/>
      </c>
      <c r="M445" s="117">
        <v>46.8</v>
      </c>
      <c r="N445" s="62" t="s">
        <v>105</v>
      </c>
      <c r="O445" s="62" t="s">
        <v>106</v>
      </c>
      <c r="P445" s="14" t="s">
        <v>175</v>
      </c>
      <c r="Q445" s="69">
        <f>IF(D445="","",(YEAR(D445)))</f>
        <v>2015</v>
      </c>
      <c r="R445" s="68" t="str">
        <f>IF(D445="","",(TEXT(D445,"mmmm")))</f>
        <v>septembre</v>
      </c>
      <c r="S445" s="94" t="e">
        <f>+IF(#REF!&gt;0.05,IF(#REF!=5,($AE$2-F445)/1000,IF(#REF!=6,($AF$2-F445)/1000,IF(#REF!="FMA",($AG$2-F445)/1000,H445))),H445)</f>
        <v>#REF!</v>
      </c>
      <c r="T445" s="68" t="str">
        <f t="shared" si="7"/>
        <v>septembre</v>
      </c>
      <c r="U445" s="91">
        <f>IF(H445="",0,1)</f>
        <v>1</v>
      </c>
      <c r="V445" s="92" t="e">
        <f>IF(#REF!&gt;0,1,0)</f>
        <v>#REF!</v>
      </c>
      <c r="W445" s="92" t="e">
        <f>IF(#REF!&gt;0.02,1,0)</f>
        <v>#REF!</v>
      </c>
      <c r="X445" s="92">
        <f>+IF(H445="","",(M445*H445))</f>
        <v>1177.0199999999998</v>
      </c>
      <c r="Y445" s="92" t="e">
        <f>+IF(G445="La Mounine",(VLOOKUP(Base!J445,#REF!,5,FALSE)),(IF(G445="Brignoles",VLOOKUP(J445,#REF!,3,FALSE),(IF(G445="FOS",VLOOKUP(J445,#REF!,4,FALSE))))))</f>
        <v>#REF!</v>
      </c>
      <c r="Z445" s="92" t="e">
        <f>+(IF(H445="","",(Y445*H445)))</f>
        <v>#REF!</v>
      </c>
      <c r="AA445" s="94" t="e">
        <f>IF(Y445="","",IF(A445="RW",VLOOKUP(Y445,#REF!,3,FALSE),VLOOKUP(Y445,#REF!,2,FALSE)))</f>
        <v>#REF!</v>
      </c>
      <c r="AB445" s="92" t="e">
        <f>+IF(A445="","",(IF(A445="RW",(IF(H445&gt;32,32*AA445,(IF(H445&lt;29,29*AA445,H445*AA445)))),(IF(H445&gt;30,30*AA445,(IF(H445&lt;24,24*AA445,H445*AA445)))))))</f>
        <v>#REF!</v>
      </c>
      <c r="AC445" s="92" t="e">
        <f>(IF(A445="","0",(IF(A445="RW",VLOOKUP(#REF!,#REF!,2,FALSE),VLOOKUP(Base!#REF!,#REF!,3,FALSE)))))*S445</f>
        <v>#REF!</v>
      </c>
    </row>
    <row r="446" spans="1:33" x14ac:dyDescent="0.25">
      <c r="A446" s="131" t="s">
        <v>830</v>
      </c>
      <c r="B446" s="131" t="s">
        <v>846</v>
      </c>
      <c r="C446" s="62" t="s">
        <v>73</v>
      </c>
      <c r="D446" s="12">
        <v>42270</v>
      </c>
      <c r="E446" s="45"/>
      <c r="F446" s="45"/>
      <c r="G446" s="62" t="s">
        <v>701</v>
      </c>
      <c r="H446" s="71">
        <v>33.200000000000003</v>
      </c>
      <c r="I446" s="62"/>
      <c r="J446" s="62"/>
      <c r="K446" s="45">
        <v>13</v>
      </c>
      <c r="L446" s="71" t="str">
        <f>+IF(N446="oui",H446,"")</f>
        <v/>
      </c>
      <c r="M446" s="117">
        <v>44.8</v>
      </c>
      <c r="N446" s="62" t="s">
        <v>105</v>
      </c>
      <c r="O446" s="62" t="s">
        <v>105</v>
      </c>
      <c r="P446" s="14" t="s">
        <v>167</v>
      </c>
      <c r="Q446" s="69">
        <f>IF(D446="","",(YEAR(D446)))</f>
        <v>2015</v>
      </c>
      <c r="R446" s="68" t="str">
        <f>IF(D446="","",(TEXT(D446,"mmmm")))</f>
        <v>septembre</v>
      </c>
      <c r="S446" s="94" t="e">
        <f>+IF(#REF!&gt;0.05,IF(#REF!=5,($AE$2-F446)/1000,IF(#REF!=6,($AF$2-F446)/1000,IF(#REF!="FMA",($AG$2-F446)/1000,H446))),H446)</f>
        <v>#REF!</v>
      </c>
      <c r="T446" s="68" t="str">
        <f t="shared" si="7"/>
        <v>septembre</v>
      </c>
      <c r="U446" s="91">
        <f>IF(H446="",0,1)</f>
        <v>1</v>
      </c>
      <c r="V446" s="92" t="e">
        <f>IF(#REF!&gt;0,1,0)</f>
        <v>#REF!</v>
      </c>
      <c r="W446" s="92" t="e">
        <f>IF(#REF!&gt;0.02,1,0)</f>
        <v>#REF!</v>
      </c>
      <c r="X446" s="92">
        <f>+IF(H446="","",(M446*H446))</f>
        <v>1487.3600000000001</v>
      </c>
      <c r="Y446" s="92" t="e">
        <f>+IF(G446="La Mounine",(VLOOKUP(Base!J446,#REF!,5,FALSE)),(IF(G446="Brignoles",VLOOKUP(J446,#REF!,3,FALSE),(IF(G446="FOS",VLOOKUP(J446,#REF!,4,FALSE))))))</f>
        <v>#REF!</v>
      </c>
      <c r="Z446" s="92" t="e">
        <f>+(IF(H446="","",(Y446*H446)))</f>
        <v>#REF!</v>
      </c>
      <c r="AA446" s="94" t="e">
        <f>IF(Y446="","",IF(A446="RW",VLOOKUP(Y446,#REF!,3,FALSE),VLOOKUP(Y446,#REF!,2,FALSE)))</f>
        <v>#REF!</v>
      </c>
      <c r="AB446" s="92" t="e">
        <f>+IF(A446="","",(IF(A446="RW",(IF(H446&gt;32,32*AA446,(IF(H446&lt;29,29*AA446,H446*AA446)))),(IF(H446&gt;30,30*AA446,(IF(H446&lt;24,24*AA446,H446*AA446)))))))</f>
        <v>#REF!</v>
      </c>
      <c r="AC446" s="92" t="e">
        <f>(IF(A446="","0",(IF(A446="RW",VLOOKUP(#REF!,#REF!,2,FALSE),VLOOKUP(Base!#REF!,#REF!,3,FALSE)))))*S446</f>
        <v>#REF!</v>
      </c>
      <c r="AD446" s="28"/>
      <c r="AE446" s="28"/>
      <c r="AF446" s="28"/>
      <c r="AG446" s="28"/>
    </row>
    <row r="447" spans="1:33" x14ac:dyDescent="0.25">
      <c r="A447" s="131" t="s">
        <v>830</v>
      </c>
      <c r="B447" s="131" t="s">
        <v>846</v>
      </c>
      <c r="C447" s="62" t="s">
        <v>73</v>
      </c>
      <c r="D447" s="12">
        <v>42270</v>
      </c>
      <c r="E447" s="45"/>
      <c r="F447" s="45"/>
      <c r="G447" s="62" t="s">
        <v>701</v>
      </c>
      <c r="H447" s="71">
        <v>33.6</v>
      </c>
      <c r="I447" s="62"/>
      <c r="J447" s="62"/>
      <c r="K447" s="45">
        <v>13</v>
      </c>
      <c r="L447" s="71" t="str">
        <f>+IF(N447="oui",H447,"")</f>
        <v/>
      </c>
      <c r="M447" s="117">
        <v>44.8</v>
      </c>
      <c r="N447" s="62" t="s">
        <v>105</v>
      </c>
      <c r="O447" s="62" t="s">
        <v>105</v>
      </c>
      <c r="P447" s="14" t="s">
        <v>175</v>
      </c>
      <c r="Q447" s="69">
        <f>IF(D447="","",(YEAR(D447)))</f>
        <v>2015</v>
      </c>
      <c r="R447" s="68" t="str">
        <f>IF(D447="","",(TEXT(D447,"mmmm")))</f>
        <v>septembre</v>
      </c>
      <c r="S447" s="94" t="e">
        <f>+IF(#REF!&gt;0.05,IF(#REF!=5,($AE$2-F447)/1000,IF(#REF!=6,($AF$2-F447)/1000,IF(#REF!="FMA",($AG$2-F447)/1000,H447))),H447)</f>
        <v>#REF!</v>
      </c>
      <c r="T447" s="68" t="str">
        <f t="shared" si="7"/>
        <v>septembre</v>
      </c>
      <c r="U447" s="91">
        <f>IF(H447="",0,1)</f>
        <v>1</v>
      </c>
      <c r="V447" s="92" t="e">
        <f>IF(#REF!&gt;0,1,0)</f>
        <v>#REF!</v>
      </c>
      <c r="W447" s="92" t="e">
        <f>IF(#REF!&gt;0.02,1,0)</f>
        <v>#REF!</v>
      </c>
      <c r="X447" s="92">
        <f>+IF(H447="","",(M447*H447))</f>
        <v>1505.28</v>
      </c>
      <c r="Y447" s="92" t="e">
        <f>+IF(G447="La Mounine",(VLOOKUP(Base!J447,#REF!,5,FALSE)),(IF(G447="Brignoles",VLOOKUP(J447,#REF!,3,FALSE),(IF(G447="FOS",VLOOKUP(J447,#REF!,4,FALSE))))))</f>
        <v>#REF!</v>
      </c>
      <c r="Z447" s="92" t="e">
        <f>+(IF(H447="","",(Y447*H447)))</f>
        <v>#REF!</v>
      </c>
      <c r="AA447" s="94" t="e">
        <f>IF(Y447="","",IF(A447="RW",VLOOKUP(Y447,#REF!,3,FALSE),VLOOKUP(Y447,#REF!,2,FALSE)))</f>
        <v>#REF!</v>
      </c>
      <c r="AB447" s="92" t="e">
        <f>+IF(A447="","",(IF(A447="RW",(IF(H447&gt;32,32*AA447,(IF(H447&lt;29,29*AA447,H447*AA447)))),(IF(H447&gt;30,30*AA447,(IF(H447&lt;24,24*AA447,H447*AA447)))))))</f>
        <v>#REF!</v>
      </c>
      <c r="AC447" s="92" t="e">
        <f>(IF(A447="","0",(IF(A447="RW",VLOOKUP(#REF!,#REF!,2,FALSE),VLOOKUP(Base!#REF!,#REF!,3,FALSE)))))*S447</f>
        <v>#REF!</v>
      </c>
    </row>
    <row r="448" spans="1:33" x14ac:dyDescent="0.25">
      <c r="A448" s="131" t="s">
        <v>830</v>
      </c>
      <c r="B448" s="131" t="s">
        <v>846</v>
      </c>
      <c r="C448" s="62" t="s">
        <v>73</v>
      </c>
      <c r="D448" s="12">
        <v>42270</v>
      </c>
      <c r="E448" s="45"/>
      <c r="F448" s="45"/>
      <c r="G448" s="62" t="s">
        <v>701</v>
      </c>
      <c r="H448" s="71">
        <v>28.55</v>
      </c>
      <c r="I448" s="62"/>
      <c r="J448" s="62"/>
      <c r="K448" s="45">
        <v>13</v>
      </c>
      <c r="L448" s="71" t="str">
        <f>+IF(N448="oui",H448,"")</f>
        <v/>
      </c>
      <c r="M448" s="117">
        <v>44.8</v>
      </c>
      <c r="N448" s="62" t="s">
        <v>105</v>
      </c>
      <c r="O448" s="62" t="s">
        <v>106</v>
      </c>
      <c r="P448" s="14" t="s">
        <v>168</v>
      </c>
      <c r="Q448" s="69">
        <f>IF(D448="","",(YEAR(D448)))</f>
        <v>2015</v>
      </c>
      <c r="R448" s="68" t="str">
        <f>IF(D448="","",(TEXT(D448,"mmmm")))</f>
        <v>septembre</v>
      </c>
      <c r="S448" s="94" t="e">
        <f>+IF(#REF!&gt;0.05,IF(#REF!=5,($AE$2-F448)/1000,IF(#REF!=6,($AF$2-F448)/1000,IF(#REF!="FMA",($AG$2-F448)/1000,H448))),H448)</f>
        <v>#REF!</v>
      </c>
      <c r="T448" s="68" t="str">
        <f t="shared" si="7"/>
        <v>septembre</v>
      </c>
      <c r="U448" s="91">
        <f>IF(H448="",0,1)</f>
        <v>1</v>
      </c>
      <c r="V448" s="92" t="e">
        <f>IF(#REF!&gt;0,1,0)</f>
        <v>#REF!</v>
      </c>
      <c r="W448" s="92" t="e">
        <f>IF(#REF!&gt;0.02,1,0)</f>
        <v>#REF!</v>
      </c>
      <c r="X448" s="92">
        <f>+IF(H448="","",(M448*H448))</f>
        <v>1279.04</v>
      </c>
      <c r="Y448" s="92" t="e">
        <f>+IF(G448="La Mounine",(VLOOKUP(Base!J448,#REF!,5,FALSE)),(IF(G448="Brignoles",VLOOKUP(J448,#REF!,3,FALSE),(IF(G448="FOS",VLOOKUP(J448,#REF!,4,FALSE))))))</f>
        <v>#REF!</v>
      </c>
      <c r="Z448" s="92" t="e">
        <f>+(IF(H448="","",(Y448*H448)))</f>
        <v>#REF!</v>
      </c>
      <c r="AA448" s="94" t="e">
        <f>IF(Y448="","",IF(A448="RW",VLOOKUP(Y448,#REF!,3,FALSE),VLOOKUP(Y448,#REF!,2,FALSE)))</f>
        <v>#REF!</v>
      </c>
      <c r="AB448" s="92" t="e">
        <f>+IF(A448="","",(IF(A448="RW",(IF(H448&gt;32,32*AA448,(IF(H448&lt;29,29*AA448,H448*AA448)))),(IF(H448&gt;30,30*AA448,(IF(H448&lt;24,24*AA448,H448*AA448)))))))</f>
        <v>#REF!</v>
      </c>
      <c r="AC448" s="92" t="e">
        <f>(IF(A448="","0",(IF(A448="RW",VLOOKUP(#REF!,#REF!,2,FALSE),VLOOKUP(Base!#REF!,#REF!,3,FALSE)))))*S448</f>
        <v>#REF!</v>
      </c>
      <c r="AD448" s="28"/>
      <c r="AE448" s="28"/>
      <c r="AF448" s="28"/>
      <c r="AG448" s="28"/>
    </row>
    <row r="449" spans="1:33" x14ac:dyDescent="0.25">
      <c r="A449" s="131" t="s">
        <v>830</v>
      </c>
      <c r="B449" s="131" t="s">
        <v>846</v>
      </c>
      <c r="C449" s="62" t="s">
        <v>77</v>
      </c>
      <c r="D449" s="12">
        <v>42270</v>
      </c>
      <c r="E449" s="45"/>
      <c r="F449" s="45"/>
      <c r="G449" s="62" t="s">
        <v>701</v>
      </c>
      <c r="H449" s="71">
        <v>32.65</v>
      </c>
      <c r="I449" s="12"/>
      <c r="J449" s="62"/>
      <c r="K449" s="45">
        <v>30</v>
      </c>
      <c r="L449" s="71" t="str">
        <f>+IF(N449="oui",H449,"")</f>
        <v/>
      </c>
      <c r="M449" s="117">
        <v>49.2</v>
      </c>
      <c r="N449" s="62" t="s">
        <v>105</v>
      </c>
      <c r="O449" s="62" t="s">
        <v>106</v>
      </c>
      <c r="P449" s="14" t="s">
        <v>167</v>
      </c>
      <c r="Q449" s="69">
        <f>IF(D449="","",(YEAR(D449)))</f>
        <v>2015</v>
      </c>
      <c r="R449" s="68" t="str">
        <f>IF(D449="","",(TEXT(D449,"mmmm")))</f>
        <v>septembre</v>
      </c>
      <c r="S449" s="94" t="e">
        <f>+IF(#REF!&gt;0.05,IF(#REF!=5,($AE$2-F449)/1000,IF(#REF!=6,($AF$2-F449)/1000,IF(#REF!="FMA",($AG$2-F449)/1000,H449))),H449)</f>
        <v>#REF!</v>
      </c>
      <c r="T449" s="68" t="str">
        <f t="shared" si="7"/>
        <v>septembre</v>
      </c>
      <c r="U449" s="91">
        <f>IF(H449="",0,1)</f>
        <v>1</v>
      </c>
      <c r="V449" s="92" t="e">
        <f>IF(#REF!&gt;0,1,0)</f>
        <v>#REF!</v>
      </c>
      <c r="W449" s="92" t="e">
        <f>IF(#REF!&gt;0.02,1,0)</f>
        <v>#REF!</v>
      </c>
      <c r="X449" s="92">
        <f>+IF(H449="","",(M449*H449))</f>
        <v>1606.38</v>
      </c>
      <c r="Y449" s="92" t="e">
        <f>+IF(G449="La Mounine",(VLOOKUP(Base!J449,#REF!,5,FALSE)),(IF(G449="Brignoles",VLOOKUP(J449,#REF!,3,FALSE),(IF(G449="FOS",VLOOKUP(J449,#REF!,4,FALSE))))))</f>
        <v>#REF!</v>
      </c>
      <c r="Z449" s="92" t="e">
        <f>+(IF(H449="","",(Y449*H449)))</f>
        <v>#REF!</v>
      </c>
      <c r="AA449" s="94" t="e">
        <f>IF(Y449="","",IF(A449="RW",VLOOKUP(Y449,#REF!,3,FALSE),VLOOKUP(Y449,#REF!,2,FALSE)))</f>
        <v>#REF!</v>
      </c>
      <c r="AB449" s="92" t="e">
        <f>+IF(A449="","",(IF(A449="RW",(IF(H449&gt;32,32*AA449,(IF(H449&lt;29,29*AA449,H449*AA449)))),(IF(H449&gt;30,30*AA449,(IF(H449&lt;24,24*AA449,H449*AA449)))))))</f>
        <v>#REF!</v>
      </c>
      <c r="AC449" s="92" t="e">
        <f>(IF(A449="","0",(IF(A449="RW",VLOOKUP(#REF!,#REF!,2,FALSE),VLOOKUP(Base!#REF!,#REF!,3,FALSE)))))*S449</f>
        <v>#REF!</v>
      </c>
      <c r="AD449" s="28"/>
      <c r="AE449" s="28"/>
      <c r="AF449" s="28"/>
      <c r="AG449" s="28"/>
    </row>
    <row r="450" spans="1:33" x14ac:dyDescent="0.25">
      <c r="A450" s="131" t="s">
        <v>830</v>
      </c>
      <c r="B450" s="131" t="s">
        <v>846</v>
      </c>
      <c r="C450" s="62" t="s">
        <v>77</v>
      </c>
      <c r="D450" s="12">
        <v>42270</v>
      </c>
      <c r="E450" s="45"/>
      <c r="F450" s="45"/>
      <c r="G450" s="62" t="s">
        <v>701</v>
      </c>
      <c r="H450" s="71">
        <v>33.35</v>
      </c>
      <c r="I450" s="12"/>
      <c r="J450" s="62"/>
      <c r="K450" s="45">
        <v>34</v>
      </c>
      <c r="L450" s="71" t="str">
        <f>+IF(N450="oui",H450,"")</f>
        <v/>
      </c>
      <c r="M450" s="117">
        <v>39.5</v>
      </c>
      <c r="N450" s="62" t="s">
        <v>105</v>
      </c>
      <c r="O450" s="62" t="s">
        <v>105</v>
      </c>
      <c r="P450" s="14" t="s">
        <v>175</v>
      </c>
      <c r="Q450" s="69">
        <f>IF(D450="","",(YEAR(D450)))</f>
        <v>2015</v>
      </c>
      <c r="R450" s="68" t="str">
        <f>IF(D450="","",(TEXT(D450,"mmmm")))</f>
        <v>septembre</v>
      </c>
      <c r="S450" s="94" t="e">
        <f>+IF(#REF!&gt;0.05,IF(#REF!=5,($AE$2-F450)/1000,IF(#REF!=6,($AF$2-F450)/1000,IF(#REF!="FMA",($AG$2-F450)/1000,H450))),H450)</f>
        <v>#REF!</v>
      </c>
      <c r="T450" s="68" t="str">
        <f t="shared" si="7"/>
        <v>septembre</v>
      </c>
      <c r="U450" s="91">
        <f>IF(H450="",0,1)</f>
        <v>1</v>
      </c>
      <c r="V450" s="92" t="e">
        <f>IF(#REF!&gt;0,1,0)</f>
        <v>#REF!</v>
      </c>
      <c r="W450" s="92" t="e">
        <f>IF(#REF!&gt;0.02,1,0)</f>
        <v>#REF!</v>
      </c>
      <c r="X450" s="92">
        <f>+IF(H450="","",(M450*H450))</f>
        <v>1317.325</v>
      </c>
      <c r="Y450" s="92" t="e">
        <f>+IF(G450="La Mounine",(VLOOKUP(Base!J450,#REF!,5,FALSE)),(IF(G450="Brignoles",VLOOKUP(J450,#REF!,3,FALSE),(IF(G450="FOS",VLOOKUP(J450,#REF!,4,FALSE))))))</f>
        <v>#REF!</v>
      </c>
      <c r="Z450" s="92" t="e">
        <f>+(IF(H450="","",(Y450*H450)))</f>
        <v>#REF!</v>
      </c>
      <c r="AA450" s="94" t="e">
        <f>IF(Y450="","",IF(A450="RW",VLOOKUP(Y450,#REF!,3,FALSE),VLOOKUP(Y450,#REF!,2,FALSE)))</f>
        <v>#REF!</v>
      </c>
      <c r="AB450" s="92" t="e">
        <f>+IF(A450="","",(IF(A450="RW",(IF(H450&gt;32,32*AA450,(IF(H450&lt;29,29*AA450,H450*AA450)))),(IF(H450&gt;30,30*AA450,(IF(H450&lt;24,24*AA450,H450*AA450)))))))</f>
        <v>#REF!</v>
      </c>
      <c r="AC450" s="92" t="e">
        <f>(IF(A450="","0",(IF(A450="RW",VLOOKUP(#REF!,#REF!,2,FALSE),VLOOKUP(Base!#REF!,#REF!,3,FALSE)))))*S450</f>
        <v>#REF!</v>
      </c>
    </row>
    <row r="451" spans="1:33" x14ac:dyDescent="0.25">
      <c r="A451" s="131" t="s">
        <v>830</v>
      </c>
      <c r="B451" s="131" t="s">
        <v>846</v>
      </c>
      <c r="C451" s="62" t="s">
        <v>366</v>
      </c>
      <c r="D451" s="12">
        <v>42270</v>
      </c>
      <c r="E451" s="45"/>
      <c r="F451" s="45"/>
      <c r="G451" s="62" t="s">
        <v>701</v>
      </c>
      <c r="H451" s="71">
        <v>27.6</v>
      </c>
      <c r="I451" s="62"/>
      <c r="J451" s="62"/>
      <c r="K451" s="45">
        <v>48</v>
      </c>
      <c r="L451" s="71" t="str">
        <f>+IF(N451="oui",H451,"")</f>
        <v/>
      </c>
      <c r="M451" s="117">
        <v>28.3</v>
      </c>
      <c r="N451" s="62" t="s">
        <v>105</v>
      </c>
      <c r="O451" s="62" t="s">
        <v>106</v>
      </c>
      <c r="P451" s="14" t="s">
        <v>173</v>
      </c>
      <c r="Q451" s="69">
        <f>IF(D451="","",(YEAR(D451)))</f>
        <v>2015</v>
      </c>
      <c r="R451" s="68" t="str">
        <f>IF(D451="","",(TEXT(D451,"mmmm")))</f>
        <v>septembre</v>
      </c>
      <c r="S451" s="94" t="e">
        <f>+IF(#REF!&gt;0.05,IF(#REF!=5,($AE$2-F451)/1000,IF(#REF!=6,($AF$2-F451)/1000,IF(#REF!="FMA",($AG$2-F451)/1000,H451))),H451)</f>
        <v>#REF!</v>
      </c>
      <c r="T451" s="68" t="str">
        <f t="shared" ref="T451:T514" si="8">R451</f>
        <v>septembre</v>
      </c>
      <c r="U451" s="91">
        <f>IF(H451="",0,1)</f>
        <v>1</v>
      </c>
      <c r="V451" s="92" t="e">
        <f>IF(#REF!&gt;0,1,0)</f>
        <v>#REF!</v>
      </c>
      <c r="W451" s="92" t="e">
        <f>IF(#REF!&gt;0.02,1,0)</f>
        <v>#REF!</v>
      </c>
      <c r="X451" s="92">
        <f>+IF(H451="","",(M451*H451))</f>
        <v>781.08</v>
      </c>
      <c r="Y451" s="92" t="e">
        <f>+IF(G451="La Mounine",(VLOOKUP(Base!J451,#REF!,5,FALSE)),(IF(G451="Brignoles",VLOOKUP(J451,#REF!,3,FALSE),(IF(G451="FOS",VLOOKUP(J451,#REF!,4,FALSE))))))</f>
        <v>#REF!</v>
      </c>
      <c r="Z451" s="92" t="e">
        <f>+(IF(H451="","",(Y451*H451)))</f>
        <v>#REF!</v>
      </c>
      <c r="AA451" s="94" t="e">
        <f>IF(Y451="","",IF(A451="RW",VLOOKUP(Y451,#REF!,3,FALSE),VLOOKUP(Y451,#REF!,2,FALSE)))</f>
        <v>#REF!</v>
      </c>
      <c r="AB451" s="92" t="e">
        <f>+IF(A451="","",(IF(A451="RW",(IF(H451&gt;32,32*AA451,(IF(H451&lt;29,29*AA451,H451*AA451)))),(IF(H451&gt;30,30*AA451,(IF(H451&lt;24,24*AA451,H451*AA451)))))))</f>
        <v>#REF!</v>
      </c>
      <c r="AC451" s="92" t="e">
        <f>(IF(A451="","0",(IF(A451="RW",VLOOKUP(#REF!,#REF!,2,FALSE),VLOOKUP(Base!#REF!,#REF!,3,FALSE)))))*S451</f>
        <v>#REF!</v>
      </c>
    </row>
    <row r="452" spans="1:33" x14ac:dyDescent="0.25">
      <c r="A452" s="131" t="s">
        <v>830</v>
      </c>
      <c r="B452" s="131" t="s">
        <v>846</v>
      </c>
      <c r="C452" s="62" t="s">
        <v>12</v>
      </c>
      <c r="D452" s="12">
        <v>42270</v>
      </c>
      <c r="E452" s="45"/>
      <c r="F452" s="45"/>
      <c r="G452" s="62" t="s">
        <v>701</v>
      </c>
      <c r="H452" s="71">
        <v>33.200000000000003</v>
      </c>
      <c r="I452" s="62"/>
      <c r="J452" s="62"/>
      <c r="K452" s="45">
        <v>83</v>
      </c>
      <c r="L452" s="71" t="str">
        <f>+IF(N452="oui",H452,"")</f>
        <v/>
      </c>
      <c r="M452" s="117">
        <v>44.1</v>
      </c>
      <c r="N452" s="62" t="s">
        <v>105</v>
      </c>
      <c r="O452" s="62" t="s">
        <v>105</v>
      </c>
      <c r="P452" s="14" t="s">
        <v>170</v>
      </c>
      <c r="Q452" s="69">
        <f>IF(D452="","",(YEAR(D452)))</f>
        <v>2015</v>
      </c>
      <c r="R452" s="68" t="str">
        <f>IF(D452="","",(TEXT(D452,"mmmm")))</f>
        <v>septembre</v>
      </c>
      <c r="S452" s="94" t="e">
        <f>+IF(#REF!&gt;0.05,IF(#REF!=5,($AE$2-F452)/1000,IF(#REF!=6,($AF$2-F452)/1000,IF(#REF!="FMA",($AG$2-F452)/1000,H452))),H452)</f>
        <v>#REF!</v>
      </c>
      <c r="T452" s="68" t="str">
        <f t="shared" si="8"/>
        <v>septembre</v>
      </c>
      <c r="U452" s="91">
        <f>IF(H452="",0,1)</f>
        <v>1</v>
      </c>
      <c r="V452" s="92" t="e">
        <f>IF(#REF!&gt;0,1,0)</f>
        <v>#REF!</v>
      </c>
      <c r="W452" s="92" t="e">
        <f>IF(#REF!&gt;0.02,1,0)</f>
        <v>#REF!</v>
      </c>
      <c r="X452" s="92">
        <f>+IF(H452="","",(M452*H452))</f>
        <v>1464.1200000000001</v>
      </c>
      <c r="Y452" s="92" t="e">
        <f>+IF(G452="La Mounine",(VLOOKUP(Base!J452,#REF!,5,FALSE)),(IF(G452="Brignoles",VLOOKUP(J452,#REF!,3,FALSE),(IF(G452="FOS",VLOOKUP(J452,#REF!,4,FALSE))))))</f>
        <v>#REF!</v>
      </c>
      <c r="Z452" s="92" t="e">
        <f>+(IF(H452="","",(Y452*H452)))</f>
        <v>#REF!</v>
      </c>
      <c r="AA452" s="94" t="e">
        <f>IF(Y452="","",IF(A452="RW",VLOOKUP(Y452,#REF!,3,FALSE),VLOOKUP(Y452,#REF!,2,FALSE)))</f>
        <v>#REF!</v>
      </c>
      <c r="AB452" s="92" t="e">
        <f>+IF(A452="","",(IF(A452="RW",(IF(H452&gt;32,32*AA452,(IF(H452&lt;29,29*AA452,H452*AA452)))),(IF(H452&gt;30,30*AA452,(IF(H452&lt;24,24*AA452,H452*AA452)))))))</f>
        <v>#REF!</v>
      </c>
      <c r="AC452" s="92" t="e">
        <f>(IF(A452="","0",(IF(A452="RW",VLOOKUP(#REF!,#REF!,2,FALSE),VLOOKUP(Base!#REF!,#REF!,3,FALSE)))))*S452</f>
        <v>#REF!</v>
      </c>
    </row>
    <row r="453" spans="1:33" x14ac:dyDescent="0.25">
      <c r="A453" s="131" t="s">
        <v>830</v>
      </c>
      <c r="B453" s="131" t="s">
        <v>846</v>
      </c>
      <c r="C453" s="62" t="s">
        <v>46</v>
      </c>
      <c r="D453" s="12">
        <v>42271</v>
      </c>
      <c r="E453" s="45"/>
      <c r="F453" s="45"/>
      <c r="G453" s="62" t="s">
        <v>701</v>
      </c>
      <c r="H453" s="71">
        <v>30.55</v>
      </c>
      <c r="I453" s="62"/>
      <c r="J453" s="62"/>
      <c r="K453" s="45">
        <v>4</v>
      </c>
      <c r="L453" s="71">
        <f>+IF(N453="oui",H453,"")</f>
        <v>30.55</v>
      </c>
      <c r="M453" s="117">
        <v>40.6</v>
      </c>
      <c r="N453" s="62" t="s">
        <v>106</v>
      </c>
      <c r="O453" s="62" t="s">
        <v>105</v>
      </c>
      <c r="P453" s="14" t="s">
        <v>175</v>
      </c>
      <c r="Q453" s="69">
        <f>IF(D453="","",(YEAR(D453)))</f>
        <v>2015</v>
      </c>
      <c r="R453" s="68" t="str">
        <f>IF(D453="","",(TEXT(D453,"mmmm")))</f>
        <v>septembre</v>
      </c>
      <c r="S453" s="94" t="e">
        <f>+IF(#REF!&gt;0.05,IF(#REF!=5,($AE$2-F453)/1000,IF(#REF!=6,($AF$2-F453)/1000,IF(#REF!="FMA",($AG$2-F453)/1000,H453))),H453)</f>
        <v>#REF!</v>
      </c>
      <c r="T453" s="68" t="str">
        <f t="shared" si="8"/>
        <v>septembre</v>
      </c>
      <c r="U453" s="91">
        <f>IF(H453="",0,1)</f>
        <v>1</v>
      </c>
      <c r="V453" s="92" t="e">
        <f>IF(#REF!&gt;0,1,0)</f>
        <v>#REF!</v>
      </c>
      <c r="W453" s="92" t="e">
        <f>IF(#REF!&gt;0.02,1,0)</f>
        <v>#REF!</v>
      </c>
      <c r="X453" s="92">
        <f>+IF(H453="","",(M453*H453))</f>
        <v>1240.3300000000002</v>
      </c>
      <c r="Y453" s="92" t="e">
        <f>+IF(G453="La Mounine",(VLOOKUP(Base!J453,#REF!,5,FALSE)),(IF(G453="Brignoles",VLOOKUP(J453,#REF!,3,FALSE),(IF(G453="FOS",VLOOKUP(J453,#REF!,4,FALSE))))))</f>
        <v>#REF!</v>
      </c>
      <c r="Z453" s="92" t="e">
        <f>+(IF(H453="","",(Y453*H453)))</f>
        <v>#REF!</v>
      </c>
      <c r="AA453" s="94" t="e">
        <f>IF(Y453="","",IF(A453="RW",VLOOKUP(Y453,#REF!,3,FALSE),VLOOKUP(Y453,#REF!,2,FALSE)))</f>
        <v>#REF!</v>
      </c>
      <c r="AB453" s="92" t="e">
        <f>+IF(A453="","",(IF(A453="RW",(IF(H453&gt;32,32*AA453,(IF(H453&lt;29,29*AA453,H453*AA453)))),(IF(H453&gt;30,30*AA453,(IF(H453&lt;24,24*AA453,H453*AA453)))))))</f>
        <v>#REF!</v>
      </c>
      <c r="AC453" s="92" t="e">
        <f>(IF(A453="","0",(IF(A453="RW",VLOOKUP(#REF!,#REF!,2,FALSE),VLOOKUP(Base!#REF!,#REF!,3,FALSE)))))*S453</f>
        <v>#REF!</v>
      </c>
    </row>
    <row r="454" spans="1:33" x14ac:dyDescent="0.25">
      <c r="A454" s="131" t="s">
        <v>830</v>
      </c>
      <c r="B454" s="131" t="s">
        <v>846</v>
      </c>
      <c r="C454" s="62" t="s">
        <v>12</v>
      </c>
      <c r="D454" s="12">
        <v>42271</v>
      </c>
      <c r="E454" s="45"/>
      <c r="F454" s="45"/>
      <c r="G454" s="62" t="s">
        <v>701</v>
      </c>
      <c r="H454" s="71">
        <v>28.55</v>
      </c>
      <c r="I454" s="62"/>
      <c r="J454" s="62"/>
      <c r="K454" s="45">
        <v>6</v>
      </c>
      <c r="L454" s="71" t="str">
        <f>+IF(N454="oui",H454,"")</f>
        <v/>
      </c>
      <c r="M454" s="117">
        <v>25.6</v>
      </c>
      <c r="N454" s="62" t="s">
        <v>105</v>
      </c>
      <c r="O454" s="62" t="s">
        <v>105</v>
      </c>
      <c r="P454" s="14" t="s">
        <v>174</v>
      </c>
      <c r="Q454" s="69">
        <f>IF(D454="","",(YEAR(D454)))</f>
        <v>2015</v>
      </c>
      <c r="R454" s="68" t="str">
        <f>IF(D454="","",(TEXT(D454,"mmmm")))</f>
        <v>septembre</v>
      </c>
      <c r="S454" s="94" t="e">
        <f>+IF(#REF!&gt;0.05,IF(#REF!=5,($AE$2-F454)/1000,IF(#REF!=6,($AF$2-F454)/1000,IF(#REF!="FMA",($AG$2-F454)/1000,H454))),H454)</f>
        <v>#REF!</v>
      </c>
      <c r="T454" s="68" t="str">
        <f t="shared" si="8"/>
        <v>septembre</v>
      </c>
      <c r="U454" s="91">
        <f>IF(H454="",0,1)</f>
        <v>1</v>
      </c>
      <c r="V454" s="92" t="e">
        <f>IF(#REF!&gt;0,1,0)</f>
        <v>#REF!</v>
      </c>
      <c r="W454" s="92" t="e">
        <f>IF(#REF!&gt;0.02,1,0)</f>
        <v>#REF!</v>
      </c>
      <c r="X454" s="92">
        <f>+IF(H454="","",(M454*H454))</f>
        <v>730.88000000000011</v>
      </c>
      <c r="Y454" s="92" t="e">
        <f>+IF(G454="La Mounine",(VLOOKUP(Base!J454,#REF!,5,FALSE)),(IF(G454="Brignoles",VLOOKUP(J454,#REF!,3,FALSE),(IF(G454="FOS",VLOOKUP(J454,#REF!,4,FALSE))))))</f>
        <v>#REF!</v>
      </c>
      <c r="Z454" s="92" t="e">
        <f>+(IF(H454="","",(Y454*H454)))</f>
        <v>#REF!</v>
      </c>
      <c r="AA454" s="94" t="e">
        <f>IF(Y454="","",IF(A454="RW",VLOOKUP(Y454,#REF!,3,FALSE),VLOOKUP(Y454,#REF!,2,FALSE)))</f>
        <v>#REF!</v>
      </c>
      <c r="AB454" s="92" t="e">
        <f>+IF(A454="","",(IF(A454="RW",(IF(H454&gt;32,32*AA454,(IF(H454&lt;29,29*AA454,H454*AA454)))),(IF(H454&gt;30,30*AA454,(IF(H454&lt;24,24*AA454,H454*AA454)))))))</f>
        <v>#REF!</v>
      </c>
      <c r="AC454" s="92" t="e">
        <f>(IF(A454="","0",(IF(A454="RW",VLOOKUP(#REF!,#REF!,2,FALSE),VLOOKUP(Base!#REF!,#REF!,3,FALSE)))))*S454</f>
        <v>#REF!</v>
      </c>
    </row>
    <row r="455" spans="1:33" x14ac:dyDescent="0.25">
      <c r="A455" s="131" t="s">
        <v>830</v>
      </c>
      <c r="B455" s="131" t="s">
        <v>846</v>
      </c>
      <c r="C455" s="62" t="s">
        <v>120</v>
      </c>
      <c r="D455" s="12">
        <v>42271</v>
      </c>
      <c r="E455" s="45"/>
      <c r="F455" s="45"/>
      <c r="G455" s="62" t="s">
        <v>701</v>
      </c>
      <c r="H455" s="71">
        <v>22.45</v>
      </c>
      <c r="I455" s="62"/>
      <c r="J455" s="62"/>
      <c r="K455" s="45">
        <v>12</v>
      </c>
      <c r="L455" s="71" t="str">
        <f>+IF(N455="oui",H455,"")</f>
        <v/>
      </c>
      <c r="M455" s="117">
        <v>18.5</v>
      </c>
      <c r="N455" s="62" t="s">
        <v>105</v>
      </c>
      <c r="O455" s="62" t="s">
        <v>105</v>
      </c>
      <c r="P455" s="14" t="s">
        <v>173</v>
      </c>
      <c r="Q455" s="69">
        <f>IF(D455="","",(YEAR(D455)))</f>
        <v>2015</v>
      </c>
      <c r="R455" s="68" t="str">
        <f>IF(D455="","",(TEXT(D455,"mmmm")))</f>
        <v>septembre</v>
      </c>
      <c r="S455" s="94" t="e">
        <f>+IF(#REF!&gt;0.05,IF(#REF!=5,($AE$2-F455)/1000,IF(#REF!=6,($AF$2-F455)/1000,IF(#REF!="FMA",($AG$2-F455)/1000,H455))),H455)</f>
        <v>#REF!</v>
      </c>
      <c r="T455" s="68" t="str">
        <f t="shared" si="8"/>
        <v>septembre</v>
      </c>
      <c r="U455" s="91">
        <f>IF(H455="",0,1)</f>
        <v>1</v>
      </c>
      <c r="V455" s="92" t="e">
        <f>IF(#REF!&gt;0,1,0)</f>
        <v>#REF!</v>
      </c>
      <c r="W455" s="92" t="e">
        <f>IF(#REF!&gt;0.02,1,0)</f>
        <v>#REF!</v>
      </c>
      <c r="X455" s="92">
        <f>+IF(H455="","",(M455*H455))</f>
        <v>415.32499999999999</v>
      </c>
      <c r="Y455" s="92" t="e">
        <f>+IF(G455="La Mounine",(VLOOKUP(Base!J455,#REF!,5,FALSE)),(IF(G455="Brignoles",VLOOKUP(J455,#REF!,3,FALSE),(IF(G455="FOS",VLOOKUP(J455,#REF!,4,FALSE))))))</f>
        <v>#REF!</v>
      </c>
      <c r="Z455" s="92" t="e">
        <f>+(IF(H455="","",(Y455*H455)))</f>
        <v>#REF!</v>
      </c>
      <c r="AA455" s="94" t="e">
        <f>IF(Y455="","",IF(A455="RW",VLOOKUP(Y455,#REF!,3,FALSE),VLOOKUP(Y455,#REF!,2,FALSE)))</f>
        <v>#REF!</v>
      </c>
      <c r="AB455" s="92" t="e">
        <f>+IF(A455="","",(IF(A455="RW",(IF(H455&gt;32,32*AA455,(IF(H455&lt;29,29*AA455,H455*AA455)))),(IF(H455&gt;30,30*AA455,(IF(H455&lt;24,24*AA455,H455*AA455)))))))</f>
        <v>#REF!</v>
      </c>
      <c r="AC455" s="92" t="e">
        <f>(IF(A455="","0",(IF(A455="RW",VLOOKUP(#REF!,#REF!,2,FALSE),VLOOKUP(Base!#REF!,#REF!,3,FALSE)))))*S455</f>
        <v>#REF!</v>
      </c>
    </row>
    <row r="456" spans="1:33" x14ac:dyDescent="0.25">
      <c r="A456" s="131" t="s">
        <v>830</v>
      </c>
      <c r="B456" s="131" t="s">
        <v>846</v>
      </c>
      <c r="C456" s="62" t="s">
        <v>73</v>
      </c>
      <c r="D456" s="12">
        <v>42271</v>
      </c>
      <c r="E456" s="45"/>
      <c r="F456" s="45"/>
      <c r="G456" s="62" t="s">
        <v>701</v>
      </c>
      <c r="H456" s="71">
        <v>30.95</v>
      </c>
      <c r="I456" s="62"/>
      <c r="J456" s="62"/>
      <c r="K456" s="45">
        <v>13</v>
      </c>
      <c r="L456" s="71" t="str">
        <f>+IF(N456="oui",H456,"")</f>
        <v/>
      </c>
      <c r="M456" s="117">
        <v>44.8</v>
      </c>
      <c r="N456" s="62" t="s">
        <v>105</v>
      </c>
      <c r="O456" s="62" t="s">
        <v>105</v>
      </c>
      <c r="P456" s="14" t="s">
        <v>174</v>
      </c>
      <c r="Q456" s="69">
        <f>IF(D456="","",(YEAR(D456)))</f>
        <v>2015</v>
      </c>
      <c r="R456" s="68" t="str">
        <f>IF(D456="","",(TEXT(D456,"mmmm")))</f>
        <v>septembre</v>
      </c>
      <c r="S456" s="94" t="e">
        <f>+IF(#REF!&gt;0.05,IF(#REF!=5,($AE$2-F456)/1000,IF(#REF!=6,($AF$2-F456)/1000,IF(#REF!="FMA",($AG$2-F456)/1000,H456))),H456)</f>
        <v>#REF!</v>
      </c>
      <c r="T456" s="68" t="str">
        <f t="shared" si="8"/>
        <v>septembre</v>
      </c>
      <c r="U456" s="91">
        <f>IF(H456="",0,1)</f>
        <v>1</v>
      </c>
      <c r="V456" s="92" t="e">
        <f>IF(#REF!&gt;0,1,0)</f>
        <v>#REF!</v>
      </c>
      <c r="W456" s="92" t="e">
        <f>IF(#REF!&gt;0.02,1,0)</f>
        <v>#REF!</v>
      </c>
      <c r="X456" s="92">
        <f>+IF(H456="","",(M456*H456))</f>
        <v>1386.56</v>
      </c>
      <c r="Y456" s="92" t="e">
        <f>+IF(G456="La Mounine",(VLOOKUP(Base!J456,#REF!,5,FALSE)),(IF(G456="Brignoles",VLOOKUP(J456,#REF!,3,FALSE),(IF(G456="FOS",VLOOKUP(J456,#REF!,4,FALSE))))))</f>
        <v>#REF!</v>
      </c>
      <c r="Z456" s="92" t="e">
        <f>+(IF(H456="","",(Y456*H456)))</f>
        <v>#REF!</v>
      </c>
      <c r="AA456" s="94" t="e">
        <f>IF(Y456="","",IF(A456="RW",VLOOKUP(Y456,#REF!,3,FALSE),VLOOKUP(Y456,#REF!,2,FALSE)))</f>
        <v>#REF!</v>
      </c>
      <c r="AB456" s="92" t="e">
        <f>+IF(A456="","",(IF(A456="RW",(IF(H456&gt;32,32*AA456,(IF(H456&lt;29,29*AA456,H456*AA456)))),(IF(H456&gt;30,30*AA456,(IF(H456&lt;24,24*AA456,H456*AA456)))))))</f>
        <v>#REF!</v>
      </c>
      <c r="AC456" s="92" t="e">
        <f>(IF(A456="","0",(IF(A456="RW",VLOOKUP(#REF!,#REF!,2,FALSE),VLOOKUP(Base!#REF!,#REF!,3,FALSE)))))*S456</f>
        <v>#REF!</v>
      </c>
    </row>
    <row r="457" spans="1:33" x14ac:dyDescent="0.25">
      <c r="A457" s="131" t="s">
        <v>830</v>
      </c>
      <c r="B457" s="131" t="s">
        <v>846</v>
      </c>
      <c r="C457" s="62" t="s">
        <v>77</v>
      </c>
      <c r="D457" s="12">
        <v>42271</v>
      </c>
      <c r="E457" s="45"/>
      <c r="F457" s="45"/>
      <c r="G457" s="62" t="s">
        <v>701</v>
      </c>
      <c r="H457" s="71">
        <v>21.15</v>
      </c>
      <c r="I457" s="62"/>
      <c r="J457" s="62"/>
      <c r="K457" s="45">
        <v>34</v>
      </c>
      <c r="L457" s="71" t="str">
        <f>+IF(N457="oui",H457,"")</f>
        <v/>
      </c>
      <c r="M457" s="117">
        <v>39.5</v>
      </c>
      <c r="N457" s="62" t="s">
        <v>105</v>
      </c>
      <c r="O457" s="62" t="s">
        <v>106</v>
      </c>
      <c r="P457" s="14" t="s">
        <v>167</v>
      </c>
      <c r="Q457" s="69">
        <f>IF(D457="","",(YEAR(D457)))</f>
        <v>2015</v>
      </c>
      <c r="R457" s="68" t="str">
        <f>IF(D457="","",(TEXT(D457,"mmmm")))</f>
        <v>septembre</v>
      </c>
      <c r="S457" s="94" t="e">
        <f>+IF(#REF!&gt;0.05,IF(#REF!=5,($AE$2-F457)/1000,IF(#REF!=6,($AF$2-F457)/1000,IF(#REF!="FMA",($AG$2-F457)/1000,H457))),H457)</f>
        <v>#REF!</v>
      </c>
      <c r="T457" s="68" t="str">
        <f t="shared" si="8"/>
        <v>septembre</v>
      </c>
      <c r="U457" s="91">
        <f>IF(H457="",0,1)</f>
        <v>1</v>
      </c>
      <c r="V457" s="92" t="e">
        <f>IF(#REF!&gt;0,1,0)</f>
        <v>#REF!</v>
      </c>
      <c r="W457" s="92" t="e">
        <f>IF(#REF!&gt;0.02,1,0)</f>
        <v>#REF!</v>
      </c>
      <c r="X457" s="92">
        <f>+IF(H457="","",(M457*H457))</f>
        <v>835.42499999999995</v>
      </c>
      <c r="Y457" s="92" t="e">
        <f>+IF(G457="La Mounine",(VLOOKUP(Base!J457,#REF!,5,FALSE)),(IF(G457="Brignoles",VLOOKUP(J457,#REF!,3,FALSE),(IF(G457="FOS",VLOOKUP(J457,#REF!,4,FALSE))))))</f>
        <v>#REF!</v>
      </c>
      <c r="Z457" s="92" t="e">
        <f>+(IF(H457="","",(Y457*H457)))</f>
        <v>#REF!</v>
      </c>
      <c r="AA457" s="94" t="e">
        <f>IF(Y457="","",IF(A457="RW",VLOOKUP(Y457,#REF!,3,FALSE),VLOOKUP(Y457,#REF!,2,FALSE)))</f>
        <v>#REF!</v>
      </c>
      <c r="AB457" s="92" t="e">
        <f>+IF(A457="","",(IF(A457="RW",(IF(H457&gt;32,32*AA457,(IF(H457&lt;29,29*AA457,H457*AA457)))),(IF(H457&gt;30,30*AA457,(IF(H457&lt;24,24*AA457,H457*AA457)))))))</f>
        <v>#REF!</v>
      </c>
      <c r="AC457" s="92" t="e">
        <f>(IF(A457="","0",(IF(A457="RW",VLOOKUP(#REF!,#REF!,2,FALSE),VLOOKUP(Base!#REF!,#REF!,3,FALSE)))))*S457</f>
        <v>#REF!</v>
      </c>
    </row>
    <row r="458" spans="1:33" x14ac:dyDescent="0.25">
      <c r="A458" s="131" t="s">
        <v>830</v>
      </c>
      <c r="B458" s="131" t="s">
        <v>846</v>
      </c>
      <c r="C458" s="62" t="s">
        <v>480</v>
      </c>
      <c r="D458" s="12">
        <v>42271</v>
      </c>
      <c r="E458" s="45"/>
      <c r="F458" s="45"/>
      <c r="G458" s="62" t="s">
        <v>701</v>
      </c>
      <c r="H458" s="71">
        <v>20.9</v>
      </c>
      <c r="I458" s="62"/>
      <c r="J458" s="62"/>
      <c r="K458" s="45">
        <v>34</v>
      </c>
      <c r="L458" s="71" t="str">
        <f>+IF(N458="oui",H458,"")</f>
        <v/>
      </c>
      <c r="M458" s="117">
        <v>33.700000000000003</v>
      </c>
      <c r="N458" s="62" t="s">
        <v>105</v>
      </c>
      <c r="O458" s="62" t="s">
        <v>106</v>
      </c>
      <c r="P458" s="14" t="s">
        <v>176</v>
      </c>
      <c r="Q458" s="69">
        <f>IF(D458="","",(YEAR(D458)))</f>
        <v>2015</v>
      </c>
      <c r="R458" s="68" t="str">
        <f>IF(D458="","",(TEXT(D458,"mmmm")))</f>
        <v>septembre</v>
      </c>
      <c r="S458" s="94" t="e">
        <f>+IF(#REF!&gt;0.05,IF(#REF!=5,($AE$2-F458)/1000,IF(#REF!=6,($AF$2-F458)/1000,IF(#REF!="FMA",($AG$2-F458)/1000,H458))),H458)</f>
        <v>#REF!</v>
      </c>
      <c r="T458" s="68" t="str">
        <f t="shared" si="8"/>
        <v>septembre</v>
      </c>
      <c r="U458" s="91">
        <f>IF(H458="",0,1)</f>
        <v>1</v>
      </c>
      <c r="V458" s="92" t="e">
        <f>IF(#REF!&gt;0,1,0)</f>
        <v>#REF!</v>
      </c>
      <c r="W458" s="92" t="e">
        <f>IF(#REF!&gt;0.02,1,0)</f>
        <v>#REF!</v>
      </c>
      <c r="X458" s="92">
        <f>+IF(H458="","",(M458*H458))</f>
        <v>704.33</v>
      </c>
      <c r="Y458" s="92" t="e">
        <f>+IF(G458="La Mounine",(VLOOKUP(Base!J458,#REF!,5,FALSE)),(IF(G458="Brignoles",VLOOKUP(J458,#REF!,3,FALSE),(IF(G458="FOS",VLOOKUP(J458,#REF!,4,FALSE))))))</f>
        <v>#REF!</v>
      </c>
      <c r="Z458" s="92" t="e">
        <f>+(IF(H458="","",(Y458*H458)))</f>
        <v>#REF!</v>
      </c>
      <c r="AA458" s="94" t="e">
        <f>IF(Y458="","",IF(A458="RW",VLOOKUP(Y458,#REF!,3,FALSE),VLOOKUP(Y458,#REF!,2,FALSE)))</f>
        <v>#REF!</v>
      </c>
      <c r="AB458" s="92" t="e">
        <f>+IF(A458="","",(IF(A458="RW",(IF(H458&gt;32,32*AA458,(IF(H458&lt;29,29*AA458,H458*AA458)))),(IF(H458&gt;30,30*AA458,(IF(H458&lt;24,24*AA458,H458*AA458)))))))</f>
        <v>#REF!</v>
      </c>
      <c r="AC458" s="92" t="e">
        <f>(IF(A458="","0",(IF(A458="RW",VLOOKUP(#REF!,#REF!,2,FALSE),VLOOKUP(Base!#REF!,#REF!,3,FALSE)))))*S458</f>
        <v>#REF!</v>
      </c>
    </row>
    <row r="459" spans="1:33" x14ac:dyDescent="0.25">
      <c r="A459" s="131" t="s">
        <v>830</v>
      </c>
      <c r="B459" s="131" t="s">
        <v>846</v>
      </c>
      <c r="C459" s="62" t="s">
        <v>12</v>
      </c>
      <c r="D459" s="12">
        <v>42271</v>
      </c>
      <c r="E459" s="45"/>
      <c r="F459" s="45"/>
      <c r="G459" s="62" t="s">
        <v>701</v>
      </c>
      <c r="H459" s="71">
        <v>29.95</v>
      </c>
      <c r="I459" s="62"/>
      <c r="J459" s="62"/>
      <c r="K459" s="45">
        <v>83</v>
      </c>
      <c r="L459" s="71">
        <f>+IF(N459="oui",H459,"")</f>
        <v>29.95</v>
      </c>
      <c r="M459" s="117">
        <v>43.3</v>
      </c>
      <c r="N459" s="62" t="s">
        <v>106</v>
      </c>
      <c r="O459" s="62" t="s">
        <v>106</v>
      </c>
      <c r="P459" s="14" t="s">
        <v>169</v>
      </c>
      <c r="Q459" s="69">
        <f>IF(D459="","",(YEAR(D459)))</f>
        <v>2015</v>
      </c>
      <c r="R459" s="68" t="str">
        <f>IF(D459="","",(TEXT(D459,"mmmm")))</f>
        <v>septembre</v>
      </c>
      <c r="S459" s="94" t="e">
        <f>+IF(#REF!&gt;0.05,IF(#REF!=5,($AE$2-F459)/1000,IF(#REF!=6,($AF$2-F459)/1000,IF(#REF!="FMA",($AG$2-F459)/1000,H459))),H459)</f>
        <v>#REF!</v>
      </c>
      <c r="T459" s="68" t="str">
        <f t="shared" si="8"/>
        <v>septembre</v>
      </c>
      <c r="U459" s="91">
        <f>IF(H459="",0,1)</f>
        <v>1</v>
      </c>
      <c r="V459" s="92" t="e">
        <f>IF(#REF!&gt;0,1,0)</f>
        <v>#REF!</v>
      </c>
      <c r="W459" s="92" t="e">
        <f>IF(#REF!&gt;0.02,1,0)</f>
        <v>#REF!</v>
      </c>
      <c r="X459" s="92">
        <f>+IF(H459="","",(M459*H459))</f>
        <v>1296.8349999999998</v>
      </c>
      <c r="Y459" s="92" t="e">
        <f>+IF(G459="La Mounine",(VLOOKUP(Base!J459,#REF!,5,FALSE)),(IF(G459="Brignoles",VLOOKUP(J459,#REF!,3,FALSE),(IF(G459="FOS",VLOOKUP(J459,#REF!,4,FALSE))))))</f>
        <v>#REF!</v>
      </c>
      <c r="Z459" s="92" t="e">
        <f>+(IF(H459="","",(Y459*H459)))</f>
        <v>#REF!</v>
      </c>
      <c r="AA459" s="94" t="e">
        <f>IF(Y459="","",IF(A459="RW",VLOOKUP(Y459,#REF!,3,FALSE),VLOOKUP(Y459,#REF!,2,FALSE)))</f>
        <v>#REF!</v>
      </c>
      <c r="AB459" s="92" t="e">
        <f>+IF(A459="","",(IF(A459="RW",(IF(H459&gt;32,32*AA459,(IF(H459&lt;29,29*AA459,H459*AA459)))),(IF(H459&gt;30,30*AA459,(IF(H459&lt;24,24*AA459,H459*AA459)))))))</f>
        <v>#REF!</v>
      </c>
      <c r="AC459" s="92" t="e">
        <f>(IF(A459="","0",(IF(A459="RW",VLOOKUP(#REF!,#REF!,2,FALSE),VLOOKUP(Base!#REF!,#REF!,3,FALSE)))))*S459</f>
        <v>#REF!</v>
      </c>
    </row>
    <row r="460" spans="1:33" x14ac:dyDescent="0.25">
      <c r="A460" s="131" t="s">
        <v>830</v>
      </c>
      <c r="B460" s="131" t="s">
        <v>846</v>
      </c>
      <c r="C460" s="62" t="s">
        <v>12</v>
      </c>
      <c r="D460" s="12">
        <v>42271</v>
      </c>
      <c r="E460" s="45"/>
      <c r="F460" s="45"/>
      <c r="G460" s="62" t="s">
        <v>701</v>
      </c>
      <c r="H460" s="71">
        <v>31.35</v>
      </c>
      <c r="I460" s="62"/>
      <c r="J460" s="62"/>
      <c r="K460" s="45">
        <v>83</v>
      </c>
      <c r="L460" s="71">
        <f>+IF(N460="oui",H460,"")</f>
        <v>31.35</v>
      </c>
      <c r="M460" s="117">
        <v>43.3</v>
      </c>
      <c r="N460" s="62" t="s">
        <v>106</v>
      </c>
      <c r="O460" s="62" t="s">
        <v>106</v>
      </c>
      <c r="P460" s="14" t="s">
        <v>168</v>
      </c>
      <c r="Q460" s="69">
        <f>IF(D460="","",(YEAR(D460)))</f>
        <v>2015</v>
      </c>
      <c r="R460" s="68" t="str">
        <f>IF(D460="","",(TEXT(D460,"mmmm")))</f>
        <v>septembre</v>
      </c>
      <c r="S460" s="94" t="e">
        <f>+IF(#REF!&gt;0.05,IF(#REF!=5,($AE$2-F460)/1000,IF(#REF!=6,($AF$2-F460)/1000,IF(#REF!="FMA",($AG$2-F460)/1000,H460))),H460)</f>
        <v>#REF!</v>
      </c>
      <c r="T460" s="68" t="str">
        <f t="shared" si="8"/>
        <v>septembre</v>
      </c>
      <c r="U460" s="91">
        <f>IF(H460="",0,1)</f>
        <v>1</v>
      </c>
      <c r="V460" s="92" t="e">
        <f>IF(#REF!&gt;0,1,0)</f>
        <v>#REF!</v>
      </c>
      <c r="W460" s="92" t="e">
        <f>IF(#REF!&gt;0.02,1,0)</f>
        <v>#REF!</v>
      </c>
      <c r="X460" s="92">
        <f>+IF(H460="","",(M460*H460))</f>
        <v>1357.4549999999999</v>
      </c>
      <c r="Y460" s="92" t="e">
        <f>+IF(G460="La Mounine",(VLOOKUP(Base!J460,#REF!,5,FALSE)),(IF(G460="Brignoles",VLOOKUP(J460,#REF!,3,FALSE),(IF(G460="FOS",VLOOKUP(J460,#REF!,4,FALSE))))))</f>
        <v>#REF!</v>
      </c>
      <c r="Z460" s="92" t="e">
        <f>+(IF(H460="","",(Y460*H460)))</f>
        <v>#REF!</v>
      </c>
      <c r="AA460" s="94" t="e">
        <f>IF(Y460="","",IF(A460="RW",VLOOKUP(Y460,#REF!,3,FALSE),VLOOKUP(Y460,#REF!,2,FALSE)))</f>
        <v>#REF!</v>
      </c>
      <c r="AB460" s="92" t="e">
        <f>+IF(A460="","",(IF(A460="RW",(IF(H460&gt;32,32*AA460,(IF(H460&lt;29,29*AA460,H460*AA460)))),(IF(H460&gt;30,30*AA460,(IF(H460&lt;24,24*AA460,H460*AA460)))))))</f>
        <v>#REF!</v>
      </c>
      <c r="AC460" s="92" t="e">
        <f>(IF(A460="","0",(IF(A460="RW",VLOOKUP(#REF!,#REF!,2,FALSE),VLOOKUP(Base!#REF!,#REF!,3,FALSE)))))*S460</f>
        <v>#REF!</v>
      </c>
    </row>
    <row r="461" spans="1:33" x14ac:dyDescent="0.25">
      <c r="A461" s="131" t="s">
        <v>830</v>
      </c>
      <c r="B461" s="131" t="s">
        <v>846</v>
      </c>
      <c r="C461" s="62" t="s">
        <v>12</v>
      </c>
      <c r="D461" s="12">
        <v>42271</v>
      </c>
      <c r="E461" s="45"/>
      <c r="F461" s="45"/>
      <c r="G461" s="62" t="s">
        <v>701</v>
      </c>
      <c r="H461" s="71">
        <v>30.3</v>
      </c>
      <c r="I461" s="62"/>
      <c r="J461" s="62"/>
      <c r="K461" s="45">
        <v>83</v>
      </c>
      <c r="L461" s="71" t="str">
        <f>+IF(N461="oui",H461,"")</f>
        <v/>
      </c>
      <c r="M461" s="117">
        <v>44.1</v>
      </c>
      <c r="N461" s="62" t="s">
        <v>105</v>
      </c>
      <c r="O461" s="62" t="s">
        <v>105</v>
      </c>
      <c r="P461" s="14" t="s">
        <v>175</v>
      </c>
      <c r="Q461" s="69">
        <f>IF(D461="","",(YEAR(D461)))</f>
        <v>2015</v>
      </c>
      <c r="R461" s="68" t="str">
        <f>IF(D461="","",(TEXT(D461,"mmmm")))</f>
        <v>septembre</v>
      </c>
      <c r="S461" s="94" t="e">
        <f>+IF(#REF!&gt;0.05,IF(#REF!=5,($AE$2-F461)/1000,IF(#REF!=6,($AF$2-F461)/1000,IF(#REF!="FMA",($AG$2-F461)/1000,H461))),H461)</f>
        <v>#REF!</v>
      </c>
      <c r="T461" s="68" t="str">
        <f t="shared" si="8"/>
        <v>septembre</v>
      </c>
      <c r="U461" s="91">
        <f>IF(H461="",0,1)</f>
        <v>1</v>
      </c>
      <c r="V461" s="92" t="e">
        <f>IF(#REF!&gt;0,1,0)</f>
        <v>#REF!</v>
      </c>
      <c r="W461" s="92" t="e">
        <f>IF(#REF!&gt;0.02,1,0)</f>
        <v>#REF!</v>
      </c>
      <c r="X461" s="92">
        <f>+IF(H461="","",(M461*H461))</f>
        <v>1336.23</v>
      </c>
      <c r="Y461" s="92" t="e">
        <f>+IF(G461="La Mounine",(VLOOKUP(Base!J461,#REF!,5,FALSE)),(IF(G461="Brignoles",VLOOKUP(J461,#REF!,3,FALSE),(IF(G461="FOS",VLOOKUP(J461,#REF!,4,FALSE))))))</f>
        <v>#REF!</v>
      </c>
      <c r="Z461" s="92" t="e">
        <f>+(IF(H461="","",(Y461*H461)))</f>
        <v>#REF!</v>
      </c>
      <c r="AA461" s="94" t="e">
        <f>IF(Y461="","",IF(A461="RW",VLOOKUP(Y461,#REF!,3,FALSE),VLOOKUP(Y461,#REF!,2,FALSE)))</f>
        <v>#REF!</v>
      </c>
      <c r="AB461" s="92" t="e">
        <f>+IF(A461="","",(IF(A461="RW",(IF(H461&gt;32,32*AA461,(IF(H461&lt;29,29*AA461,H461*AA461)))),(IF(H461&gt;30,30*AA461,(IF(H461&lt;24,24*AA461,H461*AA461)))))))</f>
        <v>#REF!</v>
      </c>
      <c r="AC461" s="92" t="e">
        <f>(IF(A461="","0",(IF(A461="RW",VLOOKUP(#REF!,#REF!,2,FALSE),VLOOKUP(Base!#REF!,#REF!,3,FALSE)))))*S461</f>
        <v>#REF!</v>
      </c>
    </row>
    <row r="462" spans="1:33" x14ac:dyDescent="0.25">
      <c r="A462" s="131" t="s">
        <v>830</v>
      </c>
      <c r="B462" s="131" t="s">
        <v>846</v>
      </c>
      <c r="C462" s="62" t="s">
        <v>73</v>
      </c>
      <c r="D462" s="12">
        <v>42271</v>
      </c>
      <c r="E462" s="45"/>
      <c r="F462" s="45"/>
      <c r="G462" s="62" t="s">
        <v>701</v>
      </c>
      <c r="H462" s="71">
        <v>32</v>
      </c>
      <c r="I462" s="62"/>
      <c r="J462" s="62"/>
      <c r="K462" s="45">
        <v>84</v>
      </c>
      <c r="L462" s="71" t="str">
        <f>+IF(N462="oui",H462,"")</f>
        <v/>
      </c>
      <c r="M462" s="117">
        <v>50.6</v>
      </c>
      <c r="N462" s="62" t="s">
        <v>105</v>
      </c>
      <c r="O462" s="62" t="s">
        <v>105</v>
      </c>
      <c r="P462" s="14" t="s">
        <v>167</v>
      </c>
      <c r="Q462" s="69">
        <f>IF(D462="","",(YEAR(D462)))</f>
        <v>2015</v>
      </c>
      <c r="R462" s="68" t="str">
        <f>IF(D462="","",(TEXT(D462,"mmmm")))</f>
        <v>septembre</v>
      </c>
      <c r="S462" s="94" t="e">
        <f>+IF(#REF!&gt;0.05,IF(#REF!=5,($AE$2-F462)/1000,IF(#REF!=6,($AF$2-F462)/1000,IF(#REF!="FMA",($AG$2-F462)/1000,H462))),H462)</f>
        <v>#REF!</v>
      </c>
      <c r="T462" s="68" t="str">
        <f t="shared" si="8"/>
        <v>septembre</v>
      </c>
      <c r="U462" s="91">
        <f>IF(H462="",0,1)</f>
        <v>1</v>
      </c>
      <c r="V462" s="92" t="e">
        <f>IF(#REF!&gt;0,1,0)</f>
        <v>#REF!</v>
      </c>
      <c r="W462" s="92" t="e">
        <f>IF(#REF!&gt;0.02,1,0)</f>
        <v>#REF!</v>
      </c>
      <c r="X462" s="92">
        <f>+IF(H462="","",(M462*H462))</f>
        <v>1619.2</v>
      </c>
      <c r="Y462" s="92" t="e">
        <f>+IF(G462="La Mounine",(VLOOKUP(Base!J462,#REF!,5,FALSE)),(IF(G462="Brignoles",VLOOKUP(J462,#REF!,3,FALSE),(IF(G462="FOS",VLOOKUP(J462,#REF!,4,FALSE))))))</f>
        <v>#REF!</v>
      </c>
      <c r="Z462" s="92" t="e">
        <f>+(IF(H462="","",(Y462*H462)))</f>
        <v>#REF!</v>
      </c>
      <c r="AA462" s="94" t="e">
        <f>IF(Y462="","",IF(A462="RW",VLOOKUP(Y462,#REF!,3,FALSE),VLOOKUP(Y462,#REF!,2,FALSE)))</f>
        <v>#REF!</v>
      </c>
      <c r="AB462" s="92" t="e">
        <f>+IF(A462="","",(IF(A462="RW",(IF(H462&gt;32,32*AA462,(IF(H462&lt;29,29*AA462,H462*AA462)))),(IF(H462&gt;30,30*AA462,(IF(H462&lt;24,24*AA462,H462*AA462)))))))</f>
        <v>#REF!</v>
      </c>
      <c r="AC462" s="92" t="e">
        <f>(IF(A462="","0",(IF(A462="RW",VLOOKUP(#REF!,#REF!,2,FALSE),VLOOKUP(Base!#REF!,#REF!,3,FALSE)))))*S462</f>
        <v>#REF!</v>
      </c>
    </row>
    <row r="463" spans="1:33" x14ac:dyDescent="0.25">
      <c r="A463" s="131" t="s">
        <v>830</v>
      </c>
      <c r="B463" s="131" t="s">
        <v>846</v>
      </c>
      <c r="C463" s="62" t="s">
        <v>73</v>
      </c>
      <c r="D463" s="12">
        <v>42272</v>
      </c>
      <c r="E463" s="45"/>
      <c r="F463" s="45"/>
      <c r="G463" s="62" t="s">
        <v>701</v>
      </c>
      <c r="H463" s="71">
        <v>30.1</v>
      </c>
      <c r="I463" s="62"/>
      <c r="J463" s="62"/>
      <c r="K463" s="45">
        <v>13</v>
      </c>
      <c r="L463" s="71" t="str">
        <f>+IF(N463="oui",H463,"")</f>
        <v/>
      </c>
      <c r="M463" s="117">
        <v>44.8</v>
      </c>
      <c r="N463" s="62" t="s">
        <v>105</v>
      </c>
      <c r="O463" s="62" t="s">
        <v>105</v>
      </c>
      <c r="P463" s="14" t="s">
        <v>168</v>
      </c>
      <c r="Q463" s="69">
        <f>IF(D463="","",(YEAR(D463)))</f>
        <v>2015</v>
      </c>
      <c r="R463" s="68" t="str">
        <f>IF(D463="","",(TEXT(D463,"mmmm")))</f>
        <v>septembre</v>
      </c>
      <c r="S463" s="94" t="e">
        <f>+IF(#REF!&gt;0.05,IF(#REF!=5,($AE$2-F463)/1000,IF(#REF!=6,($AF$2-F463)/1000,IF(#REF!="FMA",($AG$2-F463)/1000,H463))),H463)</f>
        <v>#REF!</v>
      </c>
      <c r="T463" s="68" t="str">
        <f t="shared" si="8"/>
        <v>septembre</v>
      </c>
      <c r="U463" s="91">
        <f>IF(H463="",0,1)</f>
        <v>1</v>
      </c>
      <c r="V463" s="92" t="e">
        <f>IF(#REF!&gt;0,1,0)</f>
        <v>#REF!</v>
      </c>
      <c r="W463" s="92" t="e">
        <f>IF(#REF!&gt;0.02,1,0)</f>
        <v>#REF!</v>
      </c>
      <c r="X463" s="92">
        <f>+IF(H463="","",(M463*H463))</f>
        <v>1348.48</v>
      </c>
      <c r="Y463" s="92" t="e">
        <f>+IF(G463="La Mounine",(VLOOKUP(Base!J463,#REF!,5,FALSE)),(IF(G463="Brignoles",VLOOKUP(J463,#REF!,3,FALSE),(IF(G463="FOS",VLOOKUP(J463,#REF!,4,FALSE))))))</f>
        <v>#REF!</v>
      </c>
      <c r="Z463" s="92" t="e">
        <f>+(IF(H463="","",(Y463*H463)))</f>
        <v>#REF!</v>
      </c>
      <c r="AA463" s="94" t="e">
        <f>IF(Y463="","",IF(A463="RW",VLOOKUP(Y463,#REF!,3,FALSE),VLOOKUP(Y463,#REF!,2,FALSE)))</f>
        <v>#REF!</v>
      </c>
      <c r="AB463" s="92" t="e">
        <f>+IF(A463="","",(IF(A463="RW",(IF(H463&gt;32,32*AA463,(IF(H463&lt;29,29*AA463,H463*AA463)))),(IF(H463&gt;30,30*AA463,(IF(H463&lt;24,24*AA463,H463*AA463)))))))</f>
        <v>#REF!</v>
      </c>
      <c r="AC463" s="92" t="e">
        <f>(IF(A463="","0",(IF(A463="RW",VLOOKUP(#REF!,#REF!,2,FALSE),VLOOKUP(Base!#REF!,#REF!,3,FALSE)))))*S463</f>
        <v>#REF!</v>
      </c>
    </row>
    <row r="464" spans="1:33" x14ac:dyDescent="0.25">
      <c r="A464" s="131" t="s">
        <v>830</v>
      </c>
      <c r="B464" s="131" t="s">
        <v>846</v>
      </c>
      <c r="C464" s="62" t="s">
        <v>12</v>
      </c>
      <c r="D464" s="12">
        <v>42272</v>
      </c>
      <c r="E464" s="45"/>
      <c r="F464" s="45"/>
      <c r="G464" s="62" t="s">
        <v>701</v>
      </c>
      <c r="H464" s="71">
        <v>33.35</v>
      </c>
      <c r="I464" s="62"/>
      <c r="J464" s="62"/>
      <c r="K464" s="45">
        <v>83</v>
      </c>
      <c r="L464" s="71">
        <f>+IF(N464="oui",H464,"")</f>
        <v>33.35</v>
      </c>
      <c r="M464" s="117">
        <v>37.700000000000003</v>
      </c>
      <c r="N464" s="62" t="s">
        <v>106</v>
      </c>
      <c r="O464" s="62" t="s">
        <v>105</v>
      </c>
      <c r="P464" s="14" t="s">
        <v>167</v>
      </c>
      <c r="Q464" s="69">
        <f>IF(D464="","",(YEAR(D464)))</f>
        <v>2015</v>
      </c>
      <c r="R464" s="68" t="str">
        <f>IF(D464="","",(TEXT(D464,"mmmm")))</f>
        <v>septembre</v>
      </c>
      <c r="S464" s="94" t="e">
        <f>+IF(#REF!&gt;0.05,IF(#REF!=5,($AE$2-F464)/1000,IF(#REF!=6,($AF$2-F464)/1000,IF(#REF!="FMA",($AG$2-F464)/1000,H464))),H464)</f>
        <v>#REF!</v>
      </c>
      <c r="T464" s="68" t="str">
        <f t="shared" si="8"/>
        <v>septembre</v>
      </c>
      <c r="U464" s="91">
        <f>IF(H464="",0,1)</f>
        <v>1</v>
      </c>
      <c r="V464" s="92" t="e">
        <f>IF(#REF!&gt;0,1,0)</f>
        <v>#REF!</v>
      </c>
      <c r="W464" s="92" t="e">
        <f>IF(#REF!&gt;0.02,1,0)</f>
        <v>#REF!</v>
      </c>
      <c r="X464" s="92">
        <f>+IF(H464="","",(M464*H464))</f>
        <v>1257.2950000000001</v>
      </c>
      <c r="Y464" s="92" t="e">
        <f>+IF(G464="La Mounine",(VLOOKUP(Base!J464,#REF!,5,FALSE)),(IF(G464="Brignoles",VLOOKUP(J464,#REF!,3,FALSE),(IF(G464="FOS",VLOOKUP(J464,#REF!,4,FALSE))))))</f>
        <v>#REF!</v>
      </c>
      <c r="Z464" s="92" t="e">
        <f>+(IF(H464="","",(Y464*H464)))</f>
        <v>#REF!</v>
      </c>
      <c r="AA464" s="94" t="e">
        <f>IF(Y464="","",IF(A464="RW",VLOOKUP(Y464,#REF!,3,FALSE),VLOOKUP(Y464,#REF!,2,FALSE)))</f>
        <v>#REF!</v>
      </c>
      <c r="AB464" s="92" t="e">
        <f>+IF(A464="","",(IF(A464="RW",(IF(H464&gt;32,32*AA464,(IF(H464&lt;29,29*AA464,H464*AA464)))),(IF(H464&gt;30,30*AA464,(IF(H464&lt;24,24*AA464,H464*AA464)))))))</f>
        <v>#REF!</v>
      </c>
      <c r="AC464" s="92" t="e">
        <f>(IF(A464="","0",(IF(A464="RW",VLOOKUP(#REF!,#REF!,2,FALSE),VLOOKUP(Base!#REF!,#REF!,3,FALSE)))))*S464</f>
        <v>#REF!</v>
      </c>
    </row>
    <row r="465" spans="1:29" x14ac:dyDescent="0.25">
      <c r="A465" s="131" t="s">
        <v>830</v>
      </c>
      <c r="B465" s="131" t="s">
        <v>846</v>
      </c>
      <c r="C465" s="62" t="s">
        <v>12</v>
      </c>
      <c r="D465" s="12">
        <v>42272</v>
      </c>
      <c r="E465" s="45"/>
      <c r="F465" s="45"/>
      <c r="G465" s="62" t="s">
        <v>701</v>
      </c>
      <c r="H465" s="71">
        <v>28.9</v>
      </c>
      <c r="I465" s="62"/>
      <c r="J465" s="62"/>
      <c r="K465" s="45">
        <v>83</v>
      </c>
      <c r="L465" s="71">
        <f>+IF(N465="oui",H465,"")</f>
        <v>28.9</v>
      </c>
      <c r="M465" s="117">
        <v>43.3</v>
      </c>
      <c r="N465" s="62" t="s">
        <v>106</v>
      </c>
      <c r="O465" s="62" t="s">
        <v>106</v>
      </c>
      <c r="P465" s="14" t="s">
        <v>171</v>
      </c>
      <c r="Q465" s="69">
        <f>IF(D465="","",(YEAR(D465)))</f>
        <v>2015</v>
      </c>
      <c r="R465" s="68" t="str">
        <f>IF(D465="","",(TEXT(D465,"mmmm")))</f>
        <v>septembre</v>
      </c>
      <c r="S465" s="94" t="e">
        <f>+IF(#REF!&gt;0.05,IF(#REF!=5,($AE$2-F465)/1000,IF(#REF!=6,($AF$2-F465)/1000,IF(#REF!="FMA",($AG$2-F465)/1000,H465))),H465)</f>
        <v>#REF!</v>
      </c>
      <c r="T465" s="68" t="str">
        <f t="shared" si="8"/>
        <v>septembre</v>
      </c>
      <c r="U465" s="91">
        <f>IF(H465="",0,1)</f>
        <v>1</v>
      </c>
      <c r="V465" s="92" t="e">
        <f>IF(#REF!&gt;0,1,0)</f>
        <v>#REF!</v>
      </c>
      <c r="W465" s="92" t="e">
        <f>IF(#REF!&gt;0.02,1,0)</f>
        <v>#REF!</v>
      </c>
      <c r="X465" s="92">
        <f>+IF(H465="","",(M465*H465))</f>
        <v>1251.3699999999999</v>
      </c>
      <c r="Y465" s="92" t="e">
        <f>+IF(G465="La Mounine",(VLOOKUP(Base!J465,#REF!,5,FALSE)),(IF(G465="Brignoles",VLOOKUP(J465,#REF!,3,FALSE),(IF(G465="FOS",VLOOKUP(J465,#REF!,4,FALSE))))))</f>
        <v>#REF!</v>
      </c>
      <c r="Z465" s="92" t="e">
        <f>+(IF(H465="","",(Y465*H465)))</f>
        <v>#REF!</v>
      </c>
      <c r="AA465" s="94" t="e">
        <f>IF(Y465="","",IF(A465="RW",VLOOKUP(Y465,#REF!,3,FALSE),VLOOKUP(Y465,#REF!,2,FALSE)))</f>
        <v>#REF!</v>
      </c>
      <c r="AB465" s="92" t="e">
        <f>+IF(A465="","",(IF(A465="RW",(IF(H465&gt;32,32*AA465,(IF(H465&lt;29,29*AA465,H465*AA465)))),(IF(H465&gt;30,30*AA465,(IF(H465&lt;24,24*AA465,H465*AA465)))))))</f>
        <v>#REF!</v>
      </c>
      <c r="AC465" s="92" t="e">
        <f>(IF(A465="","0",(IF(A465="RW",VLOOKUP(#REF!,#REF!,2,FALSE),VLOOKUP(Base!#REF!,#REF!,3,FALSE)))))*S465</f>
        <v>#REF!</v>
      </c>
    </row>
    <row r="466" spans="1:29" x14ac:dyDescent="0.25">
      <c r="A466" s="131" t="s">
        <v>830</v>
      </c>
      <c r="B466" s="131" t="s">
        <v>846</v>
      </c>
      <c r="C466" s="62" t="s">
        <v>12</v>
      </c>
      <c r="D466" s="12">
        <v>42272</v>
      </c>
      <c r="E466" s="45"/>
      <c r="F466" s="45"/>
      <c r="G466" s="62" t="s">
        <v>701</v>
      </c>
      <c r="H466" s="71">
        <v>31.5</v>
      </c>
      <c r="I466" s="62"/>
      <c r="J466" s="62"/>
      <c r="K466" s="45">
        <v>83</v>
      </c>
      <c r="L466" s="71" t="str">
        <f>+IF(N466="oui",H466,"")</f>
        <v/>
      </c>
      <c r="M466" s="117">
        <v>44.1</v>
      </c>
      <c r="N466" s="62" t="s">
        <v>105</v>
      </c>
      <c r="O466" s="62" t="s">
        <v>105</v>
      </c>
      <c r="P466" s="14" t="s">
        <v>167</v>
      </c>
      <c r="Q466" s="69">
        <f>IF(D466="","",(YEAR(D466)))</f>
        <v>2015</v>
      </c>
      <c r="R466" s="68" t="str">
        <f>IF(D466="","",(TEXT(D466,"mmmm")))</f>
        <v>septembre</v>
      </c>
      <c r="S466" s="94" t="e">
        <f>+IF(#REF!&gt;0.05,IF(#REF!=5,($AE$2-F466)/1000,IF(#REF!=6,($AF$2-F466)/1000,IF(#REF!="FMA",($AG$2-F466)/1000,H466))),H466)</f>
        <v>#REF!</v>
      </c>
      <c r="T466" s="68" t="str">
        <f t="shared" si="8"/>
        <v>septembre</v>
      </c>
      <c r="U466" s="91">
        <f>IF(H466="",0,1)</f>
        <v>1</v>
      </c>
      <c r="V466" s="92" t="e">
        <f>IF(#REF!&gt;0,1,0)</f>
        <v>#REF!</v>
      </c>
      <c r="W466" s="92" t="e">
        <f>IF(#REF!&gt;0.02,1,0)</f>
        <v>#REF!</v>
      </c>
      <c r="X466" s="92">
        <f>+IF(H466="","",(M466*H466))</f>
        <v>1389.15</v>
      </c>
      <c r="Y466" s="92" t="e">
        <f>+IF(G466="La Mounine",(VLOOKUP(Base!J466,#REF!,5,FALSE)),(IF(G466="Brignoles",VLOOKUP(J466,#REF!,3,FALSE),(IF(G466="FOS",VLOOKUP(J466,#REF!,4,FALSE))))))</f>
        <v>#REF!</v>
      </c>
      <c r="Z466" s="92" t="e">
        <f>+(IF(H466="","",(Y466*H466)))</f>
        <v>#REF!</v>
      </c>
      <c r="AA466" s="94" t="e">
        <f>IF(Y466="","",IF(A466="RW",VLOOKUP(Y466,#REF!,3,FALSE),VLOOKUP(Y466,#REF!,2,FALSE)))</f>
        <v>#REF!</v>
      </c>
      <c r="AB466" s="92" t="e">
        <f>+IF(A466="","",(IF(A466="RW",(IF(H466&gt;32,32*AA466,(IF(H466&lt;29,29*AA466,H466*AA466)))),(IF(H466&gt;30,30*AA466,(IF(H466&lt;24,24*AA466,H466*AA466)))))))</f>
        <v>#REF!</v>
      </c>
      <c r="AC466" s="92" t="e">
        <f>(IF(A466="","0",(IF(A466="RW",VLOOKUP(#REF!,#REF!,2,FALSE),VLOOKUP(Base!#REF!,#REF!,3,FALSE)))))*S466</f>
        <v>#REF!</v>
      </c>
    </row>
    <row r="467" spans="1:29" x14ac:dyDescent="0.25">
      <c r="A467" s="131" t="s">
        <v>830</v>
      </c>
      <c r="B467" s="131" t="s">
        <v>846</v>
      </c>
      <c r="C467" s="62" t="s">
        <v>46</v>
      </c>
      <c r="D467" s="12">
        <v>42275</v>
      </c>
      <c r="E467" s="45"/>
      <c r="F467" s="45"/>
      <c r="G467" s="62" t="s">
        <v>701</v>
      </c>
      <c r="H467" s="71">
        <v>30.15</v>
      </c>
      <c r="I467" s="62"/>
      <c r="J467" s="62"/>
      <c r="K467" s="45">
        <v>4</v>
      </c>
      <c r="L467" s="71">
        <f>+IF(N467="oui",H467,"")</f>
        <v>30.15</v>
      </c>
      <c r="M467" s="117">
        <v>40.6</v>
      </c>
      <c r="N467" s="62" t="s">
        <v>106</v>
      </c>
      <c r="O467" s="62" t="s">
        <v>105</v>
      </c>
      <c r="P467" s="14" t="s">
        <v>175</v>
      </c>
      <c r="Q467" s="69">
        <f>IF(D467="","",(YEAR(D467)))</f>
        <v>2015</v>
      </c>
      <c r="R467" s="68" t="str">
        <f>IF(D467="","",(TEXT(D467,"mmmm")))</f>
        <v>septembre</v>
      </c>
      <c r="S467" s="94" t="e">
        <f>+IF(#REF!&gt;0.05,IF(#REF!=5,($AE$2-F467)/1000,IF(#REF!=6,($AF$2-F467)/1000,IF(#REF!="FMA",($AG$2-F467)/1000,H467))),H467)</f>
        <v>#REF!</v>
      </c>
      <c r="T467" s="68" t="str">
        <f t="shared" si="8"/>
        <v>septembre</v>
      </c>
      <c r="U467" s="91">
        <f>IF(H467="",0,1)</f>
        <v>1</v>
      </c>
      <c r="V467" s="92" t="e">
        <f>IF(#REF!&gt;0,1,0)</f>
        <v>#REF!</v>
      </c>
      <c r="W467" s="92" t="e">
        <f>IF(#REF!&gt;0.02,1,0)</f>
        <v>#REF!</v>
      </c>
      <c r="X467" s="92">
        <f>+IF(H467="","",(M467*H467))</f>
        <v>1224.0899999999999</v>
      </c>
      <c r="Y467" s="92" t="e">
        <f>+IF(G467="La Mounine",(VLOOKUP(Base!J467,#REF!,5,FALSE)),(IF(G467="Brignoles",VLOOKUP(J467,#REF!,3,FALSE),(IF(G467="FOS",VLOOKUP(J467,#REF!,4,FALSE))))))</f>
        <v>#REF!</v>
      </c>
      <c r="Z467" s="92" t="e">
        <f>+(IF(H467="","",(Y467*H467)))</f>
        <v>#REF!</v>
      </c>
      <c r="AA467" s="94" t="e">
        <f>IF(Y467="","",IF(A467="RW",VLOOKUP(Y467,#REF!,3,FALSE),VLOOKUP(Y467,#REF!,2,FALSE)))</f>
        <v>#REF!</v>
      </c>
      <c r="AB467" s="92" t="e">
        <f>+IF(A467="","",(IF(A467="RW",(IF(H467&gt;32,32*AA467,(IF(H467&lt;29,29*AA467,H467*AA467)))),(IF(H467&gt;30,30*AA467,(IF(H467&lt;24,24*AA467,H467*AA467)))))))</f>
        <v>#REF!</v>
      </c>
      <c r="AC467" s="92" t="e">
        <f>(IF(A467="","0",(IF(A467="RW",VLOOKUP(#REF!,#REF!,2,FALSE),VLOOKUP(Base!#REF!,#REF!,3,FALSE)))))*S467</f>
        <v>#REF!</v>
      </c>
    </row>
    <row r="468" spans="1:29" x14ac:dyDescent="0.25">
      <c r="A468" s="131" t="s">
        <v>830</v>
      </c>
      <c r="B468" s="131" t="s">
        <v>846</v>
      </c>
      <c r="C468" s="62" t="s">
        <v>73</v>
      </c>
      <c r="D468" s="12">
        <v>42275</v>
      </c>
      <c r="E468" s="45"/>
      <c r="F468" s="45"/>
      <c r="G468" s="62" t="s">
        <v>701</v>
      </c>
      <c r="H468" s="71">
        <v>29.1</v>
      </c>
      <c r="I468" s="62"/>
      <c r="J468" s="62"/>
      <c r="K468" s="45">
        <v>13</v>
      </c>
      <c r="L468" s="71" t="str">
        <f>+IF(N468="oui",H468,"")</f>
        <v/>
      </c>
      <c r="M468" s="117">
        <v>37.9</v>
      </c>
      <c r="N468" s="62" t="s">
        <v>105</v>
      </c>
      <c r="O468" s="62" t="s">
        <v>105</v>
      </c>
      <c r="P468" s="14" t="s">
        <v>176</v>
      </c>
      <c r="Q468" s="69">
        <f>IF(D468="","",(YEAR(D468)))</f>
        <v>2015</v>
      </c>
      <c r="R468" s="68" t="str">
        <f>IF(D468="","",(TEXT(D468,"mmmm")))</f>
        <v>septembre</v>
      </c>
      <c r="S468" s="94" t="e">
        <f>+IF(#REF!&gt;0.05,IF(#REF!=5,($AE$2-F468)/1000,IF(#REF!=6,($AF$2-F468)/1000,IF(#REF!="FMA",($AG$2-F468)/1000,H468))),H468)</f>
        <v>#REF!</v>
      </c>
      <c r="T468" s="68" t="str">
        <f t="shared" si="8"/>
        <v>septembre</v>
      </c>
      <c r="U468" s="91">
        <f>IF(H468="",0,1)</f>
        <v>1</v>
      </c>
      <c r="V468" s="92" t="e">
        <f>IF(#REF!&gt;0,1,0)</f>
        <v>#REF!</v>
      </c>
      <c r="W468" s="92" t="e">
        <f>IF(#REF!&gt;0.02,1,0)</f>
        <v>#REF!</v>
      </c>
      <c r="X468" s="92">
        <f>+IF(H468="","",(M468*H468))</f>
        <v>1102.8900000000001</v>
      </c>
      <c r="Y468" s="92" t="e">
        <f>+IF(G468="La Mounine",(VLOOKUP(Base!J468,#REF!,5,FALSE)),(IF(G468="Brignoles",VLOOKUP(J468,#REF!,3,FALSE),(IF(G468="FOS",VLOOKUP(J468,#REF!,4,FALSE))))))</f>
        <v>#REF!</v>
      </c>
      <c r="Z468" s="92" t="e">
        <f>+(IF(H468="","",(Y468*H468)))</f>
        <v>#REF!</v>
      </c>
      <c r="AA468" s="94" t="e">
        <f>IF(Y468="","",IF(A468="RW",VLOOKUP(Y468,#REF!,3,FALSE),VLOOKUP(Y468,#REF!,2,FALSE)))</f>
        <v>#REF!</v>
      </c>
      <c r="AB468" s="92" t="e">
        <f>+IF(A468="","",(IF(A468="RW",(IF(H468&gt;32,32*AA468,(IF(H468&lt;29,29*AA468,H468*AA468)))),(IF(H468&gt;30,30*AA468,(IF(H468&lt;24,24*AA468,H468*AA468)))))))</f>
        <v>#REF!</v>
      </c>
      <c r="AC468" s="92" t="e">
        <f>(IF(A468="","0",(IF(A468="RW",VLOOKUP(#REF!,#REF!,2,FALSE),VLOOKUP(Base!#REF!,#REF!,3,FALSE)))))*S468</f>
        <v>#REF!</v>
      </c>
    </row>
    <row r="469" spans="1:29" x14ac:dyDescent="0.25">
      <c r="A469" s="131" t="s">
        <v>830</v>
      </c>
      <c r="B469" s="131" t="s">
        <v>846</v>
      </c>
      <c r="C469" s="62" t="s">
        <v>73</v>
      </c>
      <c r="D469" s="12">
        <v>42275</v>
      </c>
      <c r="E469" s="45"/>
      <c r="F469" s="45"/>
      <c r="G469" s="62" t="s">
        <v>701</v>
      </c>
      <c r="H469" s="71">
        <v>30.7</v>
      </c>
      <c r="I469" s="62"/>
      <c r="J469" s="62"/>
      <c r="K469" s="45">
        <v>13</v>
      </c>
      <c r="L469" s="71" t="str">
        <f>+IF(N469="oui",H469,"")</f>
        <v/>
      </c>
      <c r="M469" s="117">
        <v>37.9</v>
      </c>
      <c r="N469" s="62" t="s">
        <v>105</v>
      </c>
      <c r="O469" s="62" t="s">
        <v>106</v>
      </c>
      <c r="P469" s="14" t="s">
        <v>176</v>
      </c>
      <c r="Q469" s="69">
        <f>IF(D469="","",(YEAR(D469)))</f>
        <v>2015</v>
      </c>
      <c r="R469" s="68" t="str">
        <f>IF(D469="","",(TEXT(D469,"mmmm")))</f>
        <v>septembre</v>
      </c>
      <c r="S469" s="94" t="e">
        <f>+IF(#REF!&gt;0.05,IF(#REF!=5,($AE$2-F469)/1000,IF(#REF!=6,($AF$2-F469)/1000,IF(#REF!="FMA",($AG$2-F469)/1000,H469))),H469)</f>
        <v>#REF!</v>
      </c>
      <c r="T469" s="68" t="str">
        <f t="shared" si="8"/>
        <v>septembre</v>
      </c>
      <c r="U469" s="91">
        <f>IF(H469="",0,1)</f>
        <v>1</v>
      </c>
      <c r="V469" s="92" t="e">
        <f>IF(#REF!&gt;0,1,0)</f>
        <v>#REF!</v>
      </c>
      <c r="W469" s="92" t="e">
        <f>IF(#REF!&gt;0.02,1,0)</f>
        <v>#REF!</v>
      </c>
      <c r="X469" s="92">
        <f>+IF(H469="","",(M469*H469))</f>
        <v>1163.53</v>
      </c>
      <c r="Y469" s="92" t="e">
        <f>+IF(G469="La Mounine",(VLOOKUP(Base!J469,#REF!,5,FALSE)),(IF(G469="Brignoles",VLOOKUP(J469,#REF!,3,FALSE),(IF(G469="FOS",VLOOKUP(J469,#REF!,4,FALSE))))))</f>
        <v>#REF!</v>
      </c>
      <c r="Z469" s="92" t="e">
        <f>+(IF(H469="","",(Y469*H469)))</f>
        <v>#REF!</v>
      </c>
      <c r="AA469" s="94" t="e">
        <f>IF(Y469="","",IF(A469="RW",VLOOKUP(Y469,#REF!,3,FALSE),VLOOKUP(Y469,#REF!,2,FALSE)))</f>
        <v>#REF!</v>
      </c>
      <c r="AB469" s="92" t="e">
        <f>+IF(A469="","",(IF(A469="RW",(IF(H469&gt;32,32*AA469,(IF(H469&lt;29,29*AA469,H469*AA469)))),(IF(H469&gt;30,30*AA469,(IF(H469&lt;24,24*AA469,H469*AA469)))))))</f>
        <v>#REF!</v>
      </c>
      <c r="AC469" s="92" t="e">
        <f>(IF(A469="","0",(IF(A469="RW",VLOOKUP(#REF!,#REF!,2,FALSE),VLOOKUP(Base!#REF!,#REF!,3,FALSE)))))*S469</f>
        <v>#REF!</v>
      </c>
    </row>
    <row r="470" spans="1:29" x14ac:dyDescent="0.25">
      <c r="A470" s="131" t="s">
        <v>830</v>
      </c>
      <c r="B470" s="131" t="s">
        <v>846</v>
      </c>
      <c r="C470" s="62" t="s">
        <v>73</v>
      </c>
      <c r="D470" s="12">
        <v>42275</v>
      </c>
      <c r="E470" s="45"/>
      <c r="F470" s="45"/>
      <c r="G470" s="62" t="s">
        <v>701</v>
      </c>
      <c r="H470" s="71">
        <v>28.2</v>
      </c>
      <c r="I470" s="62"/>
      <c r="J470" s="62"/>
      <c r="K470" s="45">
        <v>13</v>
      </c>
      <c r="L470" s="71" t="str">
        <f>+IF(N470="oui",H470,"")</f>
        <v/>
      </c>
      <c r="M470" s="117">
        <v>37.9</v>
      </c>
      <c r="N470" s="62" t="s">
        <v>105</v>
      </c>
      <c r="O470" s="62" t="s">
        <v>105</v>
      </c>
      <c r="P470" s="14" t="s">
        <v>168</v>
      </c>
      <c r="Q470" s="69">
        <f>IF(D470="","",(YEAR(D470)))</f>
        <v>2015</v>
      </c>
      <c r="R470" s="68" t="str">
        <f>IF(D470="","",(TEXT(D470,"mmmm")))</f>
        <v>septembre</v>
      </c>
      <c r="S470" s="94" t="e">
        <f>+IF(#REF!&gt;0.05,IF(#REF!=5,($AE$2-F470)/1000,IF(#REF!=6,($AF$2-F470)/1000,IF(#REF!="FMA",($AG$2-F470)/1000,H470))),H470)</f>
        <v>#REF!</v>
      </c>
      <c r="T470" s="68" t="str">
        <f t="shared" si="8"/>
        <v>septembre</v>
      </c>
      <c r="U470" s="91">
        <f>IF(H470="",0,1)</f>
        <v>1</v>
      </c>
      <c r="V470" s="92" t="e">
        <f>IF(#REF!&gt;0,1,0)</f>
        <v>#REF!</v>
      </c>
      <c r="W470" s="92" t="e">
        <f>IF(#REF!&gt;0.02,1,0)</f>
        <v>#REF!</v>
      </c>
      <c r="X470" s="92">
        <f>+IF(H470="","",(M470*H470))</f>
        <v>1068.78</v>
      </c>
      <c r="Y470" s="92" t="e">
        <f>+IF(G470="La Mounine",(VLOOKUP(Base!J470,#REF!,5,FALSE)),(IF(G470="Brignoles",VLOOKUP(J470,#REF!,3,FALSE),(IF(G470="FOS",VLOOKUP(J470,#REF!,4,FALSE))))))</f>
        <v>#REF!</v>
      </c>
      <c r="Z470" s="92" t="e">
        <f>+(IF(H470="","",(Y470*H470)))</f>
        <v>#REF!</v>
      </c>
      <c r="AA470" s="94" t="e">
        <f>IF(Y470="","",IF(A470="RW",VLOOKUP(Y470,#REF!,3,FALSE),VLOOKUP(Y470,#REF!,2,FALSE)))</f>
        <v>#REF!</v>
      </c>
      <c r="AB470" s="92" t="e">
        <f>+IF(A470="","",(IF(A470="RW",(IF(H470&gt;32,32*AA470,(IF(H470&lt;29,29*AA470,H470*AA470)))),(IF(H470&gt;30,30*AA470,(IF(H470&lt;24,24*AA470,H470*AA470)))))))</f>
        <v>#REF!</v>
      </c>
      <c r="AC470" s="92" t="e">
        <f>(IF(A470="","0",(IF(A470="RW",VLOOKUP(#REF!,#REF!,2,FALSE),VLOOKUP(Base!#REF!,#REF!,3,FALSE)))))*S470</f>
        <v>#REF!</v>
      </c>
    </row>
    <row r="471" spans="1:29" x14ac:dyDescent="0.25">
      <c r="A471" s="131" t="s">
        <v>830</v>
      </c>
      <c r="B471" s="131" t="s">
        <v>846</v>
      </c>
      <c r="C471" s="62" t="s">
        <v>77</v>
      </c>
      <c r="D471" s="12">
        <v>42275</v>
      </c>
      <c r="E471" s="45"/>
      <c r="F471" s="45"/>
      <c r="G471" s="62" t="s">
        <v>701</v>
      </c>
      <c r="H471" s="71">
        <v>31.9</v>
      </c>
      <c r="I471" s="62"/>
      <c r="J471" s="62"/>
      <c r="K471" s="45">
        <v>34</v>
      </c>
      <c r="L471" s="71" t="str">
        <f>+IF(N471="oui",H471,"")</f>
        <v/>
      </c>
      <c r="M471" s="117">
        <v>39.5</v>
      </c>
      <c r="N471" s="62" t="s">
        <v>105</v>
      </c>
      <c r="O471" s="62" t="s">
        <v>105</v>
      </c>
      <c r="P471" s="14" t="s">
        <v>167</v>
      </c>
      <c r="Q471" s="69">
        <f>IF(D471="","",(YEAR(D471)))</f>
        <v>2015</v>
      </c>
      <c r="R471" s="68" t="str">
        <f>IF(D471="","",(TEXT(D471,"mmmm")))</f>
        <v>septembre</v>
      </c>
      <c r="S471" s="94" t="e">
        <f>+IF(#REF!&gt;0.05,IF(#REF!=5,($AE$2-F471)/1000,IF(#REF!=6,($AF$2-F471)/1000,IF(#REF!="FMA",($AG$2-F471)/1000,H471))),H471)</f>
        <v>#REF!</v>
      </c>
      <c r="T471" s="68" t="str">
        <f t="shared" si="8"/>
        <v>septembre</v>
      </c>
      <c r="U471" s="91">
        <f>IF(H471="",0,1)</f>
        <v>1</v>
      </c>
      <c r="V471" s="92" t="e">
        <f>IF(#REF!&gt;0,1,0)</f>
        <v>#REF!</v>
      </c>
      <c r="W471" s="92" t="e">
        <f>IF(#REF!&gt;0.02,1,0)</f>
        <v>#REF!</v>
      </c>
      <c r="X471" s="92">
        <f>+IF(H471="","",(M471*H471))</f>
        <v>1260.05</v>
      </c>
      <c r="Y471" s="92" t="e">
        <f>+IF(G471="La Mounine",(VLOOKUP(Base!J471,#REF!,5,FALSE)),(IF(G471="Brignoles",VLOOKUP(J471,#REF!,3,FALSE),(IF(G471="FOS",VLOOKUP(J471,#REF!,4,FALSE))))))</f>
        <v>#REF!</v>
      </c>
      <c r="Z471" s="92" t="e">
        <f>+(IF(H471="","",(Y471*H471)))</f>
        <v>#REF!</v>
      </c>
      <c r="AA471" s="94" t="e">
        <f>IF(Y471="","",IF(A471="RW",VLOOKUP(Y471,#REF!,3,FALSE),VLOOKUP(Y471,#REF!,2,FALSE)))</f>
        <v>#REF!</v>
      </c>
      <c r="AB471" s="92" t="e">
        <f>+IF(A471="","",(IF(A471="RW",(IF(H471&gt;32,32*AA471,(IF(H471&lt;29,29*AA471,H471*AA471)))),(IF(H471&gt;30,30*AA471,(IF(H471&lt;24,24*AA471,H471*AA471)))))))</f>
        <v>#REF!</v>
      </c>
      <c r="AC471" s="92" t="e">
        <f>(IF(A471="","0",(IF(A471="RW",VLOOKUP(#REF!,#REF!,2,FALSE),VLOOKUP(Base!#REF!,#REF!,3,FALSE)))))*S471</f>
        <v>#REF!</v>
      </c>
    </row>
    <row r="472" spans="1:29" x14ac:dyDescent="0.25">
      <c r="A472" s="131" t="s">
        <v>830</v>
      </c>
      <c r="B472" s="131" t="s">
        <v>846</v>
      </c>
      <c r="C472" s="62" t="s">
        <v>198</v>
      </c>
      <c r="D472" s="12">
        <v>42276</v>
      </c>
      <c r="E472" s="45"/>
      <c r="F472" s="45"/>
      <c r="G472" s="62" t="s">
        <v>701</v>
      </c>
      <c r="H472" s="71">
        <v>30.95</v>
      </c>
      <c r="I472" s="62"/>
      <c r="J472" s="62"/>
      <c r="K472" s="45">
        <v>4</v>
      </c>
      <c r="L472" s="71" t="str">
        <f>+IF(N472="oui",H472,"")</f>
        <v/>
      </c>
      <c r="M472" s="117">
        <v>40.299999999999997</v>
      </c>
      <c r="N472" s="62" t="s">
        <v>105</v>
      </c>
      <c r="O472" s="62" t="s">
        <v>105</v>
      </c>
      <c r="P472" s="14" t="s">
        <v>171</v>
      </c>
      <c r="Q472" s="69">
        <f>IF(D472="","",(YEAR(D472)))</f>
        <v>2015</v>
      </c>
      <c r="R472" s="68" t="str">
        <f>IF(D472="","",(TEXT(D472,"mmmm")))</f>
        <v>septembre</v>
      </c>
      <c r="S472" s="94" t="e">
        <f>+IF(#REF!&gt;0.05,IF(#REF!=5,($AE$2-F472)/1000,IF(#REF!=6,($AF$2-F472)/1000,IF(#REF!="FMA",($AG$2-F472)/1000,H472))),H472)</f>
        <v>#REF!</v>
      </c>
      <c r="T472" s="68" t="str">
        <f t="shared" si="8"/>
        <v>septembre</v>
      </c>
      <c r="U472" s="91">
        <f>IF(H472="",0,1)</f>
        <v>1</v>
      </c>
      <c r="V472" s="92" t="e">
        <f>IF(#REF!&gt;0,1,0)</f>
        <v>#REF!</v>
      </c>
      <c r="W472" s="92" t="e">
        <f>IF(#REF!&gt;0.02,1,0)</f>
        <v>#REF!</v>
      </c>
      <c r="X472" s="92">
        <f>+IF(H472="","",(M472*H472))</f>
        <v>1247.2849999999999</v>
      </c>
      <c r="Y472" s="92" t="e">
        <f>+IF(G472="La Mounine",(VLOOKUP(Base!J472,#REF!,5,FALSE)),(IF(G472="Brignoles",VLOOKUP(J472,#REF!,3,FALSE),(IF(G472="FOS",VLOOKUP(J472,#REF!,4,FALSE))))))</f>
        <v>#REF!</v>
      </c>
      <c r="Z472" s="92" t="e">
        <f>+(IF(H472="","",(Y472*H472)))</f>
        <v>#REF!</v>
      </c>
      <c r="AA472" s="94" t="e">
        <f>IF(Y472="","",IF(A472="RW",VLOOKUP(Y472,#REF!,3,FALSE),VLOOKUP(Y472,#REF!,2,FALSE)))</f>
        <v>#REF!</v>
      </c>
      <c r="AB472" s="92" t="e">
        <f>+IF(A472="","",(IF(A472="RW",(IF(H472&gt;32,32*AA472,(IF(H472&lt;29,29*AA472,H472*AA472)))),(IF(H472&gt;30,30*AA472,(IF(H472&lt;24,24*AA472,H472*AA472)))))))</f>
        <v>#REF!</v>
      </c>
      <c r="AC472" s="92" t="e">
        <f>(IF(A472="","0",(IF(A472="RW",VLOOKUP(#REF!,#REF!,2,FALSE),VLOOKUP(Base!#REF!,#REF!,3,FALSE)))))*S472</f>
        <v>#REF!</v>
      </c>
    </row>
    <row r="473" spans="1:29" x14ac:dyDescent="0.25">
      <c r="A473" s="131" t="s">
        <v>830</v>
      </c>
      <c r="B473" s="131" t="s">
        <v>846</v>
      </c>
      <c r="C473" s="62" t="s">
        <v>46</v>
      </c>
      <c r="D473" s="12">
        <v>42276</v>
      </c>
      <c r="E473" s="45"/>
      <c r="F473" s="45"/>
      <c r="G473" s="62" t="s">
        <v>701</v>
      </c>
      <c r="H473" s="71">
        <v>31.9</v>
      </c>
      <c r="I473" s="62"/>
      <c r="J473" s="62"/>
      <c r="K473" s="45">
        <v>4</v>
      </c>
      <c r="L473" s="71">
        <f>+IF(N473="oui",H473,"")</f>
        <v>31.9</v>
      </c>
      <c r="M473" s="117">
        <v>40.6</v>
      </c>
      <c r="N473" s="62" t="s">
        <v>106</v>
      </c>
      <c r="O473" s="62" t="s">
        <v>105</v>
      </c>
      <c r="P473" s="14" t="s">
        <v>167</v>
      </c>
      <c r="Q473" s="69">
        <f>IF(D473="","",(YEAR(D473)))</f>
        <v>2015</v>
      </c>
      <c r="R473" s="68" t="str">
        <f>IF(D473="","",(TEXT(D473,"mmmm")))</f>
        <v>septembre</v>
      </c>
      <c r="S473" s="94" t="e">
        <f>+IF(#REF!&gt;0.05,IF(#REF!=5,($AE$2-F473)/1000,IF(#REF!=6,($AF$2-F473)/1000,IF(#REF!="FMA",($AG$2-F473)/1000,H473))),H473)</f>
        <v>#REF!</v>
      </c>
      <c r="T473" s="68" t="str">
        <f t="shared" si="8"/>
        <v>septembre</v>
      </c>
      <c r="U473" s="91">
        <f>IF(H473="",0,1)</f>
        <v>1</v>
      </c>
      <c r="V473" s="92" t="e">
        <f>IF(#REF!&gt;0,1,0)</f>
        <v>#REF!</v>
      </c>
      <c r="W473" s="92" t="e">
        <f>IF(#REF!&gt;0.02,1,0)</f>
        <v>#REF!</v>
      </c>
      <c r="X473" s="92">
        <f>+IF(H473="","",(M473*H473))</f>
        <v>1295.1400000000001</v>
      </c>
      <c r="Y473" s="92" t="e">
        <f>+IF(G473="La Mounine",(VLOOKUP(Base!J473,#REF!,5,FALSE)),(IF(G473="Brignoles",VLOOKUP(J473,#REF!,3,FALSE),(IF(G473="FOS",VLOOKUP(J473,#REF!,4,FALSE))))))</f>
        <v>#REF!</v>
      </c>
      <c r="Z473" s="92" t="e">
        <f>+(IF(H473="","",(Y473*H473)))</f>
        <v>#REF!</v>
      </c>
      <c r="AA473" s="94" t="e">
        <f>IF(Y473="","",IF(A473="RW",VLOOKUP(Y473,#REF!,3,FALSE),VLOOKUP(Y473,#REF!,2,FALSE)))</f>
        <v>#REF!</v>
      </c>
      <c r="AB473" s="92" t="e">
        <f>+IF(A473="","",(IF(A473="RW",(IF(H473&gt;32,32*AA473,(IF(H473&lt;29,29*AA473,H473*AA473)))),(IF(H473&gt;30,30*AA473,(IF(H473&lt;24,24*AA473,H473*AA473)))))))</f>
        <v>#REF!</v>
      </c>
      <c r="AC473" s="92" t="e">
        <f>(IF(A473="","0",(IF(A473="RW",VLOOKUP(#REF!,#REF!,2,FALSE),VLOOKUP(Base!#REF!,#REF!,3,FALSE)))))*S473</f>
        <v>#REF!</v>
      </c>
    </row>
    <row r="474" spans="1:29" x14ac:dyDescent="0.25">
      <c r="A474" s="131" t="s">
        <v>830</v>
      </c>
      <c r="B474" s="131" t="s">
        <v>846</v>
      </c>
      <c r="C474" s="62" t="s">
        <v>77</v>
      </c>
      <c r="D474" s="12">
        <v>42276</v>
      </c>
      <c r="E474" s="45"/>
      <c r="F474" s="45"/>
      <c r="G474" s="62" t="s">
        <v>701</v>
      </c>
      <c r="H474" s="71">
        <v>28.9</v>
      </c>
      <c r="I474" s="62"/>
      <c r="J474" s="62"/>
      <c r="K474" s="45">
        <v>34</v>
      </c>
      <c r="L474" s="71" t="str">
        <f>+IF(N474="oui",H474,"")</f>
        <v/>
      </c>
      <c r="M474" s="117">
        <v>39.5</v>
      </c>
      <c r="N474" s="62" t="s">
        <v>105</v>
      </c>
      <c r="O474" s="62" t="s">
        <v>105</v>
      </c>
      <c r="P474" s="14" t="s">
        <v>167</v>
      </c>
      <c r="Q474" s="69">
        <f>IF(D474="","",(YEAR(D474)))</f>
        <v>2015</v>
      </c>
      <c r="R474" s="68" t="str">
        <f>IF(D474="","",(TEXT(D474,"mmmm")))</f>
        <v>septembre</v>
      </c>
      <c r="S474" s="94" t="e">
        <f>+IF(#REF!&gt;0.05,IF(#REF!=5,($AE$2-F474)/1000,IF(#REF!=6,($AF$2-F474)/1000,IF(#REF!="FMA",($AG$2-F474)/1000,H474))),H474)</f>
        <v>#REF!</v>
      </c>
      <c r="T474" s="68" t="str">
        <f t="shared" si="8"/>
        <v>septembre</v>
      </c>
      <c r="U474" s="91">
        <f>IF(H474="",0,1)</f>
        <v>1</v>
      </c>
      <c r="V474" s="92" t="e">
        <f>IF(#REF!&gt;0,1,0)</f>
        <v>#REF!</v>
      </c>
      <c r="W474" s="92" t="e">
        <f>IF(#REF!&gt;0.02,1,0)</f>
        <v>#REF!</v>
      </c>
      <c r="X474" s="92">
        <f>+IF(H474="","",(M474*H474))</f>
        <v>1141.55</v>
      </c>
      <c r="Y474" s="92" t="e">
        <f>+IF(G474="La Mounine",(VLOOKUP(Base!J474,#REF!,5,FALSE)),(IF(G474="Brignoles",VLOOKUP(J474,#REF!,3,FALSE),(IF(G474="FOS",VLOOKUP(J474,#REF!,4,FALSE))))))</f>
        <v>#REF!</v>
      </c>
      <c r="Z474" s="92" t="e">
        <f>+(IF(H474="","",(Y474*H474)))</f>
        <v>#REF!</v>
      </c>
      <c r="AA474" s="94" t="e">
        <f>IF(Y474="","",IF(A474="RW",VLOOKUP(Y474,#REF!,3,FALSE),VLOOKUP(Y474,#REF!,2,FALSE)))</f>
        <v>#REF!</v>
      </c>
      <c r="AB474" s="92" t="e">
        <f>+IF(A474="","",(IF(A474="RW",(IF(H474&gt;32,32*AA474,(IF(H474&lt;29,29*AA474,H474*AA474)))),(IF(H474&gt;30,30*AA474,(IF(H474&lt;24,24*AA474,H474*AA474)))))))</f>
        <v>#REF!</v>
      </c>
      <c r="AC474" s="92" t="e">
        <f>(IF(A474="","0",(IF(A474="RW",VLOOKUP(#REF!,#REF!,2,FALSE),VLOOKUP(Base!#REF!,#REF!,3,FALSE)))))*S474</f>
        <v>#REF!</v>
      </c>
    </row>
    <row r="475" spans="1:29" x14ac:dyDescent="0.25">
      <c r="A475" s="131" t="s">
        <v>830</v>
      </c>
      <c r="B475" s="131" t="s">
        <v>846</v>
      </c>
      <c r="C475" s="62" t="s">
        <v>198</v>
      </c>
      <c r="D475" s="12">
        <v>42277</v>
      </c>
      <c r="E475" s="45"/>
      <c r="F475" s="45"/>
      <c r="G475" s="62" t="s">
        <v>701</v>
      </c>
      <c r="H475" s="71">
        <v>30.6</v>
      </c>
      <c r="I475" s="62"/>
      <c r="J475" s="62"/>
      <c r="K475" s="45">
        <v>4</v>
      </c>
      <c r="L475" s="71" t="str">
        <f>+IF(N475="oui",H475,"")</f>
        <v/>
      </c>
      <c r="M475" s="117">
        <v>40.299999999999997</v>
      </c>
      <c r="N475" s="62" t="s">
        <v>105</v>
      </c>
      <c r="O475" s="62" t="s">
        <v>105</v>
      </c>
      <c r="P475" s="14" t="s">
        <v>171</v>
      </c>
      <c r="Q475" s="69">
        <f>IF(D475="","",(YEAR(D475)))</f>
        <v>2015</v>
      </c>
      <c r="R475" s="68" t="str">
        <f>IF(D475="","",(TEXT(D475,"mmmm")))</f>
        <v>septembre</v>
      </c>
      <c r="S475" s="94" t="e">
        <f>+IF(#REF!&gt;0.05,IF(#REF!=5,($AE$2-F475)/1000,IF(#REF!=6,($AF$2-F475)/1000,IF(#REF!="FMA",($AG$2-F475)/1000,H475))),H475)</f>
        <v>#REF!</v>
      </c>
      <c r="T475" s="68" t="str">
        <f t="shared" si="8"/>
        <v>septembre</v>
      </c>
      <c r="U475" s="91">
        <f>IF(H475="",0,1)</f>
        <v>1</v>
      </c>
      <c r="V475" s="92" t="e">
        <f>IF(#REF!&gt;0,1,0)</f>
        <v>#REF!</v>
      </c>
      <c r="W475" s="92" t="e">
        <f>IF(#REF!&gt;0.02,1,0)</f>
        <v>#REF!</v>
      </c>
      <c r="X475" s="92">
        <f>+IF(H475="","",(M475*H475))</f>
        <v>1233.18</v>
      </c>
      <c r="Y475" s="92" t="e">
        <f>+IF(G475="La Mounine",(VLOOKUP(Base!J475,#REF!,5,FALSE)),(IF(G475="Brignoles",VLOOKUP(J475,#REF!,3,FALSE),(IF(G475="FOS",VLOOKUP(J475,#REF!,4,FALSE))))))</f>
        <v>#REF!</v>
      </c>
      <c r="Z475" s="92" t="e">
        <f>+(IF(H475="","",(Y475*H475)))</f>
        <v>#REF!</v>
      </c>
      <c r="AA475" s="94" t="e">
        <f>IF(Y475="","",IF(A475="RW",VLOOKUP(Y475,#REF!,3,FALSE),VLOOKUP(Y475,#REF!,2,FALSE)))</f>
        <v>#REF!</v>
      </c>
      <c r="AB475" s="92" t="e">
        <f>+IF(A475="","",(IF(A475="RW",(IF(H475&gt;32,32*AA475,(IF(H475&lt;29,29*AA475,H475*AA475)))),(IF(H475&gt;30,30*AA475,(IF(H475&lt;24,24*AA475,H475*AA475)))))))</f>
        <v>#REF!</v>
      </c>
      <c r="AC475" s="92" t="e">
        <f>(IF(A475="","0",(IF(A475="RW",VLOOKUP(#REF!,#REF!,2,FALSE),VLOOKUP(Base!#REF!,#REF!,3,FALSE)))))*S475</f>
        <v>#REF!</v>
      </c>
    </row>
    <row r="476" spans="1:29" x14ac:dyDescent="0.25">
      <c r="A476" s="131" t="s">
        <v>830</v>
      </c>
      <c r="B476" s="131" t="s">
        <v>846</v>
      </c>
      <c r="C476" s="62" t="s">
        <v>46</v>
      </c>
      <c r="D476" s="12">
        <v>42277</v>
      </c>
      <c r="E476" s="45"/>
      <c r="F476" s="45"/>
      <c r="G476" s="62" t="s">
        <v>701</v>
      </c>
      <c r="H476" s="71">
        <v>19.55</v>
      </c>
      <c r="I476" s="62"/>
      <c r="J476" s="62"/>
      <c r="K476" s="45">
        <v>5</v>
      </c>
      <c r="L476" s="71" t="str">
        <f>+IF(N476="oui",H476,"")</f>
        <v/>
      </c>
      <c r="M476" s="117">
        <v>27.1</v>
      </c>
      <c r="N476" s="62" t="s">
        <v>105</v>
      </c>
      <c r="O476" s="62" t="s">
        <v>105</v>
      </c>
      <c r="P476" s="14" t="s">
        <v>168</v>
      </c>
      <c r="Q476" s="69">
        <f>IF(D476="","",(YEAR(D476)))</f>
        <v>2015</v>
      </c>
      <c r="R476" s="68" t="str">
        <f>IF(D476="","",(TEXT(D476,"mmmm")))</f>
        <v>septembre</v>
      </c>
      <c r="S476" s="94" t="e">
        <f>+IF(#REF!&gt;0.05,IF(#REF!=5,($AE$2-F476)/1000,IF(#REF!=6,($AF$2-F476)/1000,IF(#REF!="FMA",($AG$2-F476)/1000,H476))),H476)</f>
        <v>#REF!</v>
      </c>
      <c r="T476" s="68" t="str">
        <f t="shared" si="8"/>
        <v>septembre</v>
      </c>
      <c r="U476" s="91">
        <f>IF(H476="",0,1)</f>
        <v>1</v>
      </c>
      <c r="V476" s="92" t="e">
        <f>IF(#REF!&gt;0,1,0)</f>
        <v>#REF!</v>
      </c>
      <c r="W476" s="92" t="e">
        <f>IF(#REF!&gt;0.02,1,0)</f>
        <v>#REF!</v>
      </c>
      <c r="X476" s="92">
        <f>+IF(H476="","",(M476*H476))</f>
        <v>529.80500000000006</v>
      </c>
      <c r="Y476" s="92" t="e">
        <f>+IF(G476="La Mounine",(VLOOKUP(Base!J476,#REF!,5,FALSE)),(IF(G476="Brignoles",VLOOKUP(J476,#REF!,3,FALSE),(IF(G476="FOS",VLOOKUP(J476,#REF!,4,FALSE))))))</f>
        <v>#REF!</v>
      </c>
      <c r="Z476" s="92" t="e">
        <f>+(IF(H476="","",(Y476*H476)))</f>
        <v>#REF!</v>
      </c>
      <c r="AA476" s="94" t="e">
        <f>IF(Y476="","",IF(A476="RW",VLOOKUP(Y476,#REF!,3,FALSE),VLOOKUP(Y476,#REF!,2,FALSE)))</f>
        <v>#REF!</v>
      </c>
      <c r="AB476" s="92" t="e">
        <f>+IF(A476="","",(IF(A476="RW",(IF(H476&gt;32,32*AA476,(IF(H476&lt;29,29*AA476,H476*AA476)))),(IF(H476&gt;30,30*AA476,(IF(H476&lt;24,24*AA476,H476*AA476)))))))</f>
        <v>#REF!</v>
      </c>
      <c r="AC476" s="92" t="e">
        <f>(IF(A476="","0",(IF(A476="RW",VLOOKUP(#REF!,#REF!,2,FALSE),VLOOKUP(Base!#REF!,#REF!,3,FALSE)))))*S476</f>
        <v>#REF!</v>
      </c>
    </row>
    <row r="477" spans="1:29" x14ac:dyDescent="0.25">
      <c r="A477" s="131" t="s">
        <v>830</v>
      </c>
      <c r="B477" s="131" t="s">
        <v>846</v>
      </c>
      <c r="C477" s="62" t="s">
        <v>73</v>
      </c>
      <c r="D477" s="12">
        <v>42277</v>
      </c>
      <c r="E477" s="45"/>
      <c r="F477" s="45"/>
      <c r="G477" s="62" t="s">
        <v>701</v>
      </c>
      <c r="H477" s="71">
        <v>28.1</v>
      </c>
      <c r="I477" s="62"/>
      <c r="J477" s="62"/>
      <c r="K477" s="45">
        <v>13</v>
      </c>
      <c r="L477" s="71" t="str">
        <f>+IF(N477="oui",H477,"")</f>
        <v/>
      </c>
      <c r="M477" s="117">
        <v>37.9</v>
      </c>
      <c r="N477" s="62" t="s">
        <v>105</v>
      </c>
      <c r="O477" s="62" t="s">
        <v>105</v>
      </c>
      <c r="P477" s="14" t="s">
        <v>167</v>
      </c>
      <c r="Q477" s="69">
        <f>IF(D477="","",(YEAR(D477)))</f>
        <v>2015</v>
      </c>
      <c r="R477" s="68" t="str">
        <f>IF(D477="","",(TEXT(D477,"mmmm")))</f>
        <v>septembre</v>
      </c>
      <c r="S477" s="94" t="e">
        <f>+IF(#REF!&gt;0.05,IF(#REF!=5,($AE$2-F477)/1000,IF(#REF!=6,($AF$2-F477)/1000,IF(#REF!="FMA",($AG$2-F477)/1000,H477))),H477)</f>
        <v>#REF!</v>
      </c>
      <c r="T477" s="68" t="str">
        <f t="shared" si="8"/>
        <v>septembre</v>
      </c>
      <c r="U477" s="91">
        <f>IF(H477="",0,1)</f>
        <v>1</v>
      </c>
      <c r="V477" s="92" t="e">
        <f>IF(#REF!&gt;0,1,0)</f>
        <v>#REF!</v>
      </c>
      <c r="W477" s="92" t="e">
        <f>IF(#REF!&gt;0.02,1,0)</f>
        <v>#REF!</v>
      </c>
      <c r="X477" s="92">
        <f>+IF(H477="","",(M477*H477))</f>
        <v>1064.99</v>
      </c>
      <c r="Y477" s="92" t="e">
        <f>+IF(G477="La Mounine",(VLOOKUP(Base!J477,#REF!,5,FALSE)),(IF(G477="Brignoles",VLOOKUP(J477,#REF!,3,FALSE),(IF(G477="FOS",VLOOKUP(J477,#REF!,4,FALSE))))))</f>
        <v>#REF!</v>
      </c>
      <c r="Z477" s="92" t="e">
        <f>+(IF(H477="","",(Y477*H477)))</f>
        <v>#REF!</v>
      </c>
      <c r="AA477" s="94" t="e">
        <f>IF(Y477="","",IF(A477="RW",VLOOKUP(Y477,#REF!,3,FALSE),VLOOKUP(Y477,#REF!,2,FALSE)))</f>
        <v>#REF!</v>
      </c>
      <c r="AB477" s="92" t="e">
        <f>+IF(A477="","",(IF(A477="RW",(IF(H477&gt;32,32*AA477,(IF(H477&lt;29,29*AA477,H477*AA477)))),(IF(H477&gt;30,30*AA477,(IF(H477&lt;24,24*AA477,H477*AA477)))))))</f>
        <v>#REF!</v>
      </c>
      <c r="AC477" s="92" t="e">
        <f>(IF(A477="","0",(IF(A477="RW",VLOOKUP(#REF!,#REF!,2,FALSE),VLOOKUP(Base!#REF!,#REF!,3,FALSE)))))*S477</f>
        <v>#REF!</v>
      </c>
    </row>
    <row r="478" spans="1:29" x14ac:dyDescent="0.25">
      <c r="A478" s="131" t="s">
        <v>830</v>
      </c>
      <c r="B478" s="131" t="s">
        <v>846</v>
      </c>
      <c r="C478" s="62" t="s">
        <v>73</v>
      </c>
      <c r="D478" s="12">
        <v>42277</v>
      </c>
      <c r="E478" s="45"/>
      <c r="F478" s="45"/>
      <c r="G478" s="62" t="s">
        <v>701</v>
      </c>
      <c r="H478" s="71">
        <v>36.35</v>
      </c>
      <c r="I478" s="62"/>
      <c r="J478" s="62"/>
      <c r="K478" s="45">
        <v>13</v>
      </c>
      <c r="L478" s="71" t="str">
        <f>+IF(N478="oui",H478,"")</f>
        <v/>
      </c>
      <c r="M478" s="117">
        <v>37.9</v>
      </c>
      <c r="N478" s="62" t="s">
        <v>105</v>
      </c>
      <c r="O478" s="62" t="s">
        <v>105</v>
      </c>
      <c r="P478" s="14" t="s">
        <v>171</v>
      </c>
      <c r="Q478" s="69">
        <f>IF(D478="","",(YEAR(D478)))</f>
        <v>2015</v>
      </c>
      <c r="R478" s="68" t="str">
        <f>IF(D478="","",(TEXT(D478,"mmmm")))</f>
        <v>septembre</v>
      </c>
      <c r="S478" s="94" t="e">
        <f>+IF(#REF!&gt;0.05,IF(#REF!=5,($AE$2-F478)/1000,IF(#REF!=6,($AF$2-F478)/1000,IF(#REF!="FMA",($AG$2-F478)/1000,H478))),H478)</f>
        <v>#REF!</v>
      </c>
      <c r="T478" s="68" t="str">
        <f t="shared" si="8"/>
        <v>septembre</v>
      </c>
      <c r="U478" s="91">
        <f>IF(H478="",0,1)</f>
        <v>1</v>
      </c>
      <c r="V478" s="92" t="e">
        <f>IF(#REF!&gt;0,1,0)</f>
        <v>#REF!</v>
      </c>
      <c r="W478" s="92" t="e">
        <f>IF(#REF!&gt;0.02,1,0)</f>
        <v>#REF!</v>
      </c>
      <c r="X478" s="92">
        <f>+IF(H478="","",(M478*H478))</f>
        <v>1377.665</v>
      </c>
      <c r="Y478" s="92" t="e">
        <f>+IF(G478="La Mounine",(VLOOKUP(Base!J478,#REF!,5,FALSE)),(IF(G478="Brignoles",VLOOKUP(J478,#REF!,3,FALSE),(IF(G478="FOS",VLOOKUP(J478,#REF!,4,FALSE))))))</f>
        <v>#REF!</v>
      </c>
      <c r="Z478" s="92" t="e">
        <f>+(IF(H478="","",(Y478*H478)))</f>
        <v>#REF!</v>
      </c>
      <c r="AA478" s="94" t="e">
        <f>IF(Y478="","",IF(A478="RW",VLOOKUP(Y478,#REF!,3,FALSE),VLOOKUP(Y478,#REF!,2,FALSE)))</f>
        <v>#REF!</v>
      </c>
      <c r="AB478" s="92" t="e">
        <f>+IF(A478="","",(IF(A478="RW",(IF(H478&gt;32,32*AA478,(IF(H478&lt;29,29*AA478,H478*AA478)))),(IF(H478&gt;30,30*AA478,(IF(H478&lt;24,24*AA478,H478*AA478)))))))</f>
        <v>#REF!</v>
      </c>
      <c r="AC478" s="92" t="e">
        <f>(IF(A478="","0",(IF(A478="RW",VLOOKUP(#REF!,#REF!,2,FALSE),VLOOKUP(Base!#REF!,#REF!,3,FALSE)))))*S478</f>
        <v>#REF!</v>
      </c>
    </row>
    <row r="479" spans="1:29" x14ac:dyDescent="0.25">
      <c r="A479" s="131" t="s">
        <v>830</v>
      </c>
      <c r="B479" s="131" t="s">
        <v>846</v>
      </c>
      <c r="C479" s="62" t="s">
        <v>77</v>
      </c>
      <c r="D479" s="12">
        <v>42277</v>
      </c>
      <c r="E479" s="45"/>
      <c r="F479" s="45"/>
      <c r="G479" s="62" t="s">
        <v>701</v>
      </c>
      <c r="H479" s="71">
        <v>17.399999999999999</v>
      </c>
      <c r="I479" s="62"/>
      <c r="J479" s="62"/>
      <c r="K479" s="45">
        <v>30</v>
      </c>
      <c r="L479" s="71" t="str">
        <f>+IF(N479="oui",H479,"")</f>
        <v/>
      </c>
      <c r="M479" s="117">
        <v>49.2</v>
      </c>
      <c r="N479" s="62" t="s">
        <v>105</v>
      </c>
      <c r="O479" s="62" t="s">
        <v>105</v>
      </c>
      <c r="P479" s="14" t="s">
        <v>176</v>
      </c>
      <c r="Q479" s="69">
        <f>IF(D479="","",(YEAR(D479)))</f>
        <v>2015</v>
      </c>
      <c r="R479" s="68" t="str">
        <f>IF(D479="","",(TEXT(D479,"mmmm")))</f>
        <v>septembre</v>
      </c>
      <c r="S479" s="94" t="e">
        <f>+IF(#REF!&gt;0.05,IF(#REF!=5,($AE$2-F479)/1000,IF(#REF!=6,($AF$2-F479)/1000,IF(#REF!="FMA",($AG$2-F479)/1000,H479))),H479)</f>
        <v>#REF!</v>
      </c>
      <c r="T479" s="68" t="str">
        <f t="shared" si="8"/>
        <v>septembre</v>
      </c>
      <c r="U479" s="91">
        <f>IF(H479="",0,1)</f>
        <v>1</v>
      </c>
      <c r="V479" s="92" t="e">
        <f>IF(#REF!&gt;0,1,0)</f>
        <v>#REF!</v>
      </c>
      <c r="W479" s="92" t="e">
        <f>IF(#REF!&gt;0.02,1,0)</f>
        <v>#REF!</v>
      </c>
      <c r="X479" s="92">
        <f>+IF(H479="","",(M479*H479))</f>
        <v>856.07999999999993</v>
      </c>
      <c r="Y479" s="92" t="e">
        <f>+IF(G479="La Mounine",(VLOOKUP(Base!J479,#REF!,5,FALSE)),(IF(G479="Brignoles",VLOOKUP(J479,#REF!,3,FALSE),(IF(G479="FOS",VLOOKUP(J479,#REF!,4,FALSE))))))</f>
        <v>#REF!</v>
      </c>
      <c r="Z479" s="92" t="e">
        <f>+(IF(H479="","",(Y479*H479)))</f>
        <v>#REF!</v>
      </c>
      <c r="AA479" s="94" t="e">
        <f>IF(Y479="","",IF(A479="RW",VLOOKUP(Y479,#REF!,3,FALSE),VLOOKUP(Y479,#REF!,2,FALSE)))</f>
        <v>#REF!</v>
      </c>
      <c r="AB479" s="92" t="e">
        <f>+IF(A479="","",(IF(A479="RW",(IF(H479&gt;32,32*AA479,(IF(H479&lt;29,29*AA479,H479*AA479)))),(IF(H479&gt;30,30*AA479,(IF(H479&lt;24,24*AA479,H479*AA479)))))))</f>
        <v>#REF!</v>
      </c>
      <c r="AC479" s="92" t="e">
        <f>(IF(A479="","0",(IF(A479="RW",VLOOKUP(#REF!,#REF!,2,FALSE),VLOOKUP(Base!#REF!,#REF!,3,FALSE)))))*S479</f>
        <v>#REF!</v>
      </c>
    </row>
    <row r="480" spans="1:29" x14ac:dyDescent="0.25">
      <c r="A480" s="131" t="s">
        <v>830</v>
      </c>
      <c r="B480" s="131" t="s">
        <v>846</v>
      </c>
      <c r="C480" s="62" t="s">
        <v>12</v>
      </c>
      <c r="D480" s="12">
        <v>42278</v>
      </c>
      <c r="E480" s="45"/>
      <c r="F480" s="45"/>
      <c r="G480" s="62" t="s">
        <v>701</v>
      </c>
      <c r="H480" s="71">
        <v>18.75</v>
      </c>
      <c r="I480" s="12"/>
      <c r="J480" s="62"/>
      <c r="K480" s="45">
        <v>5</v>
      </c>
      <c r="L480" s="71" t="str">
        <f>+IF(N480="oui",H480,"")</f>
        <v/>
      </c>
      <c r="M480" s="117">
        <v>40.5</v>
      </c>
      <c r="N480" s="7" t="s">
        <v>105</v>
      </c>
      <c r="O480" s="62" t="s">
        <v>105</v>
      </c>
      <c r="P480" s="14" t="s">
        <v>167</v>
      </c>
      <c r="Q480" s="69">
        <f>IF(D480="","",(YEAR(D480)))</f>
        <v>2015</v>
      </c>
      <c r="R480" s="68" t="str">
        <f>IF(D480="","",(TEXT(D480,"mmmm")))</f>
        <v>octobre</v>
      </c>
      <c r="S480" s="94" t="e">
        <f>+IF(#REF!&gt;0.05,IF(#REF!=5,($AE$2-F480)/1000,IF(#REF!=6,($AF$2-F480)/1000,IF(#REF!="FMA",($AG$2-F480)/1000,H480))),H480)</f>
        <v>#REF!</v>
      </c>
      <c r="T480" s="68" t="str">
        <f t="shared" si="8"/>
        <v>octobre</v>
      </c>
      <c r="U480" s="91">
        <f>IF(H480="",0,1)</f>
        <v>1</v>
      </c>
      <c r="V480" s="92" t="e">
        <f>IF(#REF!&gt;0,1,0)</f>
        <v>#REF!</v>
      </c>
      <c r="W480" s="92" t="e">
        <f>IF(#REF!&gt;0.02,1,0)</f>
        <v>#REF!</v>
      </c>
      <c r="X480" s="92">
        <f>+IF(H480="","",(M480*H480))</f>
        <v>759.375</v>
      </c>
      <c r="Y480" s="92" t="e">
        <f>+IF(G480="La Mounine",(VLOOKUP(Base!J480,#REF!,5,FALSE)),(IF(G480="Brignoles",VLOOKUP(J480,#REF!,3,FALSE),(IF(G480="FOS",VLOOKUP(J480,#REF!,4,FALSE))))))</f>
        <v>#REF!</v>
      </c>
      <c r="Z480" s="92" t="e">
        <f>+(IF(H480="","",(Y480*H480)))</f>
        <v>#REF!</v>
      </c>
      <c r="AA480" s="94" t="e">
        <f>IF(Y480="","",IF(A480="RW",VLOOKUP(Y480,#REF!,3,FALSE),VLOOKUP(Y480,#REF!,2,FALSE)))</f>
        <v>#REF!</v>
      </c>
      <c r="AB480" s="92" t="e">
        <f>+IF(A480="","",(IF(A480="RW",(IF(H480&gt;32,32*AA480,(IF(H480&lt;29,29*AA480,H480*AA480)))),(IF(H480&gt;30,30*AA480,(IF(H480&lt;24,24*AA480,H480*AA480)))))))</f>
        <v>#REF!</v>
      </c>
      <c r="AC480" s="92" t="e">
        <f>(IF(A480="","0",(IF(A480="RW",VLOOKUP(#REF!,#REF!,2,FALSE),VLOOKUP(Base!#REF!,#REF!,3,FALSE)))))*S480</f>
        <v>#REF!</v>
      </c>
    </row>
    <row r="481" spans="1:29" x14ac:dyDescent="0.25">
      <c r="A481" s="131" t="s">
        <v>830</v>
      </c>
      <c r="B481" s="131" t="s">
        <v>846</v>
      </c>
      <c r="C481" s="62" t="s">
        <v>12</v>
      </c>
      <c r="D481" s="12">
        <v>42278</v>
      </c>
      <c r="E481" s="45"/>
      <c r="F481" s="45"/>
      <c r="G481" s="62" t="s">
        <v>701</v>
      </c>
      <c r="H481" s="71">
        <v>25.65</v>
      </c>
      <c r="I481" s="62"/>
      <c r="J481" s="62"/>
      <c r="K481" s="45">
        <v>6</v>
      </c>
      <c r="L481" s="71" t="str">
        <f>+IF(N481="oui",H481,"")</f>
        <v/>
      </c>
      <c r="M481" s="117">
        <v>20.399999999999999</v>
      </c>
      <c r="N481" s="62" t="s">
        <v>105</v>
      </c>
      <c r="O481" s="62" t="s">
        <v>106</v>
      </c>
      <c r="P481" s="14" t="s">
        <v>167</v>
      </c>
      <c r="Q481" s="69">
        <f>IF(D481="","",(YEAR(D481)))</f>
        <v>2015</v>
      </c>
      <c r="R481" s="68" t="str">
        <f>IF(D481="","",(TEXT(D481,"mmmm")))</f>
        <v>octobre</v>
      </c>
      <c r="S481" s="94" t="e">
        <f>+IF(#REF!&gt;0.05,IF(#REF!=5,($AE$2-F481)/1000,IF(#REF!=6,($AF$2-F481)/1000,IF(#REF!="FMA",($AG$2-F481)/1000,H481))),H481)</f>
        <v>#REF!</v>
      </c>
      <c r="T481" s="68" t="str">
        <f t="shared" si="8"/>
        <v>octobre</v>
      </c>
      <c r="U481" s="91">
        <f>IF(H481="",0,1)</f>
        <v>1</v>
      </c>
      <c r="V481" s="92" t="e">
        <f>IF(#REF!&gt;0,1,0)</f>
        <v>#REF!</v>
      </c>
      <c r="W481" s="92" t="e">
        <f>IF(#REF!&gt;0.02,1,0)</f>
        <v>#REF!</v>
      </c>
      <c r="X481" s="92">
        <f>+IF(H481="","",(M481*H481))</f>
        <v>523.26</v>
      </c>
      <c r="Y481" s="92" t="e">
        <f>+IF(G481="La Mounine",(VLOOKUP(Base!J481,#REF!,5,FALSE)),(IF(G481="Brignoles",VLOOKUP(J481,#REF!,3,FALSE),(IF(G481="FOS",VLOOKUP(J481,#REF!,4,FALSE))))))</f>
        <v>#REF!</v>
      </c>
      <c r="Z481" s="92" t="e">
        <f>+(IF(H481="","",(Y481*H481)))</f>
        <v>#REF!</v>
      </c>
      <c r="AA481" s="94" t="e">
        <f>IF(Y481="","",IF(A481="RW",VLOOKUP(Y481,#REF!,3,FALSE),VLOOKUP(Y481,#REF!,2,FALSE)))</f>
        <v>#REF!</v>
      </c>
      <c r="AB481" s="92" t="e">
        <f>+IF(A481="","",(IF(A481="RW",(IF(H481&gt;32,32*AA481,(IF(H481&lt;29,29*AA481,H481*AA481)))),(IF(H481&gt;30,30*AA481,(IF(H481&lt;24,24*AA481,H481*AA481)))))))</f>
        <v>#REF!</v>
      </c>
      <c r="AC481" s="92" t="e">
        <f>(IF(A481="","0",(IF(A481="RW",VLOOKUP(#REF!,#REF!,2,FALSE),VLOOKUP(Base!#REF!,#REF!,3,FALSE)))))*S481</f>
        <v>#REF!</v>
      </c>
    </row>
    <row r="482" spans="1:29" x14ac:dyDescent="0.25">
      <c r="A482" s="131" t="s">
        <v>830</v>
      </c>
      <c r="B482" s="131" t="s">
        <v>846</v>
      </c>
      <c r="C482" s="62" t="s">
        <v>12</v>
      </c>
      <c r="D482" s="12">
        <v>42278</v>
      </c>
      <c r="E482" s="45"/>
      <c r="F482" s="45"/>
      <c r="G482" s="62" t="s">
        <v>701</v>
      </c>
      <c r="H482" s="71">
        <v>25.75</v>
      </c>
      <c r="I482" s="62"/>
      <c r="J482" s="62"/>
      <c r="K482" s="45">
        <v>6</v>
      </c>
      <c r="L482" s="71" t="str">
        <f>+IF(N482="oui",H482,"")</f>
        <v/>
      </c>
      <c r="M482" s="117">
        <v>20.399999999999999</v>
      </c>
      <c r="N482" s="62" t="s">
        <v>105</v>
      </c>
      <c r="O482" s="62" t="s">
        <v>105</v>
      </c>
      <c r="P482" s="14" t="s">
        <v>167</v>
      </c>
      <c r="Q482" s="69">
        <f>IF(D482="","",(YEAR(D482)))</f>
        <v>2015</v>
      </c>
      <c r="R482" s="68" t="str">
        <f>IF(D482="","",(TEXT(D482,"mmmm")))</f>
        <v>octobre</v>
      </c>
      <c r="S482" s="94" t="e">
        <f>+IF(#REF!&gt;0.05,IF(#REF!=5,($AE$2-F482)/1000,IF(#REF!=6,($AF$2-F482)/1000,IF(#REF!="FMA",($AG$2-F482)/1000,H482))),H482)</f>
        <v>#REF!</v>
      </c>
      <c r="T482" s="68" t="str">
        <f t="shared" si="8"/>
        <v>octobre</v>
      </c>
      <c r="U482" s="91">
        <f>IF(H482="",0,1)</f>
        <v>1</v>
      </c>
      <c r="V482" s="92" t="e">
        <f>IF(#REF!&gt;0,1,0)</f>
        <v>#REF!</v>
      </c>
      <c r="W482" s="92" t="e">
        <f>IF(#REF!&gt;0.02,1,0)</f>
        <v>#REF!</v>
      </c>
      <c r="X482" s="92">
        <f>+IF(H482="","",(M482*H482))</f>
        <v>525.29999999999995</v>
      </c>
      <c r="Y482" s="92" t="e">
        <f>+IF(G482="La Mounine",(VLOOKUP(Base!J482,#REF!,5,FALSE)),(IF(G482="Brignoles",VLOOKUP(J482,#REF!,3,FALSE),(IF(G482="FOS",VLOOKUP(J482,#REF!,4,FALSE))))))</f>
        <v>#REF!</v>
      </c>
      <c r="Z482" s="92" t="e">
        <f>+(IF(H482="","",(Y482*H482)))</f>
        <v>#REF!</v>
      </c>
      <c r="AA482" s="94" t="e">
        <f>IF(Y482="","",IF(A482="RW",VLOOKUP(Y482,#REF!,3,FALSE),VLOOKUP(Y482,#REF!,2,FALSE)))</f>
        <v>#REF!</v>
      </c>
      <c r="AB482" s="92" t="e">
        <f>+IF(A482="","",(IF(A482="RW",(IF(H482&gt;32,32*AA482,(IF(H482&lt;29,29*AA482,H482*AA482)))),(IF(H482&gt;30,30*AA482,(IF(H482&lt;24,24*AA482,H482*AA482)))))))</f>
        <v>#REF!</v>
      </c>
      <c r="AC482" s="92" t="e">
        <f>(IF(A482="","0",(IF(A482="RW",VLOOKUP(#REF!,#REF!,2,FALSE),VLOOKUP(Base!#REF!,#REF!,3,FALSE)))))*S482</f>
        <v>#REF!</v>
      </c>
    </row>
    <row r="483" spans="1:29" x14ac:dyDescent="0.25">
      <c r="A483" s="131" t="s">
        <v>830</v>
      </c>
      <c r="B483" s="131" t="s">
        <v>846</v>
      </c>
      <c r="C483" s="62" t="s">
        <v>12</v>
      </c>
      <c r="D483" s="12">
        <v>42278</v>
      </c>
      <c r="E483" s="45"/>
      <c r="F483" s="45"/>
      <c r="G483" s="62" t="s">
        <v>701</v>
      </c>
      <c r="H483" s="71">
        <v>25.5</v>
      </c>
      <c r="I483" s="62"/>
      <c r="J483" s="62"/>
      <c r="K483" s="45">
        <v>13</v>
      </c>
      <c r="L483" s="71">
        <f>+IF(N483="oui",H483,"")</f>
        <v>25.5</v>
      </c>
      <c r="M483" s="117">
        <v>20.2</v>
      </c>
      <c r="N483" s="62" t="s">
        <v>106</v>
      </c>
      <c r="O483" s="62" t="s">
        <v>106</v>
      </c>
      <c r="P483" s="14" t="s">
        <v>171</v>
      </c>
      <c r="Q483" s="69">
        <f>IF(D483="","",(YEAR(D483)))</f>
        <v>2015</v>
      </c>
      <c r="R483" s="68" t="str">
        <f>IF(D483="","",(TEXT(D483,"mmmm")))</f>
        <v>octobre</v>
      </c>
      <c r="S483" s="94" t="e">
        <f>+IF(#REF!&gt;0.05,IF(#REF!=5,($AE$2-F483)/1000,IF(#REF!=6,($AF$2-F483)/1000,IF(#REF!="FMA",($AG$2-F483)/1000,H483))),H483)</f>
        <v>#REF!</v>
      </c>
      <c r="T483" s="68" t="str">
        <f t="shared" si="8"/>
        <v>octobre</v>
      </c>
      <c r="U483" s="91">
        <f>IF(H483="",0,1)</f>
        <v>1</v>
      </c>
      <c r="V483" s="92" t="e">
        <f>IF(#REF!&gt;0,1,0)</f>
        <v>#REF!</v>
      </c>
      <c r="W483" s="92" t="e">
        <f>IF(#REF!&gt;0.02,1,0)</f>
        <v>#REF!</v>
      </c>
      <c r="X483" s="92">
        <f>+IF(H483="","",(M483*H483))</f>
        <v>515.1</v>
      </c>
      <c r="Y483" s="92" t="e">
        <f>+IF(G483="La Mounine",(VLOOKUP(Base!J483,#REF!,5,FALSE)),(IF(G483="Brignoles",VLOOKUP(J483,#REF!,3,FALSE),(IF(G483="FOS",VLOOKUP(J483,#REF!,4,FALSE))))))</f>
        <v>#REF!</v>
      </c>
      <c r="Z483" s="92" t="e">
        <f>+(IF(H483="","",(Y483*H483)))</f>
        <v>#REF!</v>
      </c>
      <c r="AA483" s="94" t="e">
        <f>IF(Y483="","",IF(A483="RW",VLOOKUP(Y483,#REF!,3,FALSE),VLOOKUP(Y483,#REF!,2,FALSE)))</f>
        <v>#REF!</v>
      </c>
      <c r="AB483" s="92" t="e">
        <f>+IF(A483="","",(IF(A483="RW",(IF(H483&gt;32,32*AA483,(IF(H483&lt;29,29*AA483,H483*AA483)))),(IF(H483&gt;30,30*AA483,(IF(H483&lt;24,24*AA483,H483*AA483)))))))</f>
        <v>#REF!</v>
      </c>
      <c r="AC483" s="92" t="e">
        <f>(IF(A483="","0",(IF(A483="RW",VLOOKUP(#REF!,#REF!,2,FALSE),VLOOKUP(Base!#REF!,#REF!,3,FALSE)))))*S483</f>
        <v>#REF!</v>
      </c>
    </row>
    <row r="484" spans="1:29" x14ac:dyDescent="0.25">
      <c r="A484" s="131" t="s">
        <v>830</v>
      </c>
      <c r="B484" s="131" t="s">
        <v>846</v>
      </c>
      <c r="C484" s="62" t="s">
        <v>12</v>
      </c>
      <c r="D484" s="12">
        <v>42278</v>
      </c>
      <c r="E484" s="45"/>
      <c r="F484" s="45"/>
      <c r="G484" s="62" t="s">
        <v>701</v>
      </c>
      <c r="H484" s="71">
        <v>24</v>
      </c>
      <c r="I484" s="62"/>
      <c r="J484" s="62"/>
      <c r="K484" s="45">
        <v>13</v>
      </c>
      <c r="L484" s="71">
        <f>+IF(N484="oui",H484,"")</f>
        <v>24</v>
      </c>
      <c r="M484" s="117">
        <v>20.2</v>
      </c>
      <c r="N484" s="62" t="s">
        <v>106</v>
      </c>
      <c r="O484" s="62" t="s">
        <v>105</v>
      </c>
      <c r="P484" s="14" t="s">
        <v>175</v>
      </c>
      <c r="Q484" s="69">
        <f>IF(D484="","",(YEAR(D484)))</f>
        <v>2015</v>
      </c>
      <c r="R484" s="68" t="str">
        <f>IF(D484="","",(TEXT(D484,"mmmm")))</f>
        <v>octobre</v>
      </c>
      <c r="S484" s="94" t="e">
        <f>+IF(#REF!&gt;0.05,IF(#REF!=5,($AE$2-F484)/1000,IF(#REF!=6,($AF$2-F484)/1000,IF(#REF!="FMA",($AG$2-F484)/1000,H484))),H484)</f>
        <v>#REF!</v>
      </c>
      <c r="T484" s="68" t="str">
        <f t="shared" si="8"/>
        <v>octobre</v>
      </c>
      <c r="U484" s="91">
        <f>IF(H484="",0,1)</f>
        <v>1</v>
      </c>
      <c r="V484" s="92" t="e">
        <f>IF(#REF!&gt;0,1,0)</f>
        <v>#REF!</v>
      </c>
      <c r="W484" s="92" t="e">
        <f>IF(#REF!&gt;0.02,1,0)</f>
        <v>#REF!</v>
      </c>
      <c r="X484" s="92">
        <f>+IF(H484="","",(M484*H484))</f>
        <v>484.79999999999995</v>
      </c>
      <c r="Y484" s="92" t="e">
        <f>+IF(G484="La Mounine",(VLOOKUP(Base!J484,#REF!,5,FALSE)),(IF(G484="Brignoles",VLOOKUP(J484,#REF!,3,FALSE),(IF(G484="FOS",VLOOKUP(J484,#REF!,4,FALSE))))))</f>
        <v>#REF!</v>
      </c>
      <c r="Z484" s="92" t="e">
        <f>+(IF(H484="","",(Y484*H484)))</f>
        <v>#REF!</v>
      </c>
      <c r="AA484" s="94" t="e">
        <f>IF(Y484="","",IF(A484="RW",VLOOKUP(Y484,#REF!,3,FALSE),VLOOKUP(Y484,#REF!,2,FALSE)))</f>
        <v>#REF!</v>
      </c>
      <c r="AB484" s="92" t="e">
        <f>+IF(A484="","",(IF(A484="RW",(IF(H484&gt;32,32*AA484,(IF(H484&lt;29,29*AA484,H484*AA484)))),(IF(H484&gt;30,30*AA484,(IF(H484&lt;24,24*AA484,H484*AA484)))))))</f>
        <v>#REF!</v>
      </c>
      <c r="AC484" s="92" t="e">
        <f>(IF(A484="","0",(IF(A484="RW",VLOOKUP(#REF!,#REF!,2,FALSE),VLOOKUP(Base!#REF!,#REF!,3,FALSE)))))*S484</f>
        <v>#REF!</v>
      </c>
    </row>
    <row r="485" spans="1:29" x14ac:dyDescent="0.25">
      <c r="A485" s="131" t="s">
        <v>830</v>
      </c>
      <c r="B485" s="131" t="s">
        <v>846</v>
      </c>
      <c r="C485" s="62" t="s">
        <v>73</v>
      </c>
      <c r="D485" s="12">
        <v>42278</v>
      </c>
      <c r="E485" s="45"/>
      <c r="F485" s="45"/>
      <c r="G485" s="62" t="s">
        <v>701</v>
      </c>
      <c r="H485" s="71">
        <v>37.15</v>
      </c>
      <c r="I485" s="62"/>
      <c r="J485" s="62"/>
      <c r="K485" s="45">
        <v>13</v>
      </c>
      <c r="L485" s="71" t="str">
        <f>+IF(N485="oui",H485,"")</f>
        <v/>
      </c>
      <c r="M485" s="117">
        <v>37.9</v>
      </c>
      <c r="N485" s="62" t="s">
        <v>105</v>
      </c>
      <c r="O485" s="62" t="s">
        <v>105</v>
      </c>
      <c r="P485" s="14" t="s">
        <v>167</v>
      </c>
      <c r="Q485" s="69">
        <f>IF(D485="","",(YEAR(D485)))</f>
        <v>2015</v>
      </c>
      <c r="R485" s="68" t="str">
        <f>IF(D485="","",(TEXT(D485,"mmmm")))</f>
        <v>octobre</v>
      </c>
      <c r="S485" s="94" t="e">
        <f>+IF(#REF!&gt;0.05,IF(#REF!=5,($AE$2-F485)/1000,IF(#REF!=6,($AF$2-F485)/1000,IF(#REF!="FMA",($AG$2-F485)/1000,H485))),H485)</f>
        <v>#REF!</v>
      </c>
      <c r="T485" s="68" t="str">
        <f t="shared" si="8"/>
        <v>octobre</v>
      </c>
      <c r="U485" s="91">
        <f>IF(H485="",0,1)</f>
        <v>1</v>
      </c>
      <c r="V485" s="92" t="e">
        <f>IF(#REF!&gt;0,1,0)</f>
        <v>#REF!</v>
      </c>
      <c r="W485" s="92" t="e">
        <f>IF(#REF!&gt;0.02,1,0)</f>
        <v>#REF!</v>
      </c>
      <c r="X485" s="92">
        <f>+IF(H485="","",(M485*H485))</f>
        <v>1407.9849999999999</v>
      </c>
      <c r="Y485" s="92" t="e">
        <f>+IF(G485="La Mounine",(VLOOKUP(Base!J485,#REF!,5,FALSE)),(IF(G485="Brignoles",VLOOKUP(J485,#REF!,3,FALSE),(IF(G485="FOS",VLOOKUP(J485,#REF!,4,FALSE))))))</f>
        <v>#REF!</v>
      </c>
      <c r="Z485" s="92" t="e">
        <f>+(IF(H485="","",(Y485*H485)))</f>
        <v>#REF!</v>
      </c>
      <c r="AA485" s="94" t="e">
        <f>IF(Y485="","",IF(A485="RW",VLOOKUP(Y485,#REF!,3,FALSE),VLOOKUP(Y485,#REF!,2,FALSE)))</f>
        <v>#REF!</v>
      </c>
      <c r="AB485" s="92" t="e">
        <f>+IF(A485="","",(IF(A485="RW",(IF(H485&gt;32,32*AA485,(IF(H485&lt;29,29*AA485,H485*AA485)))),(IF(H485&gt;30,30*AA485,(IF(H485&lt;24,24*AA485,H485*AA485)))))))</f>
        <v>#REF!</v>
      </c>
      <c r="AC485" s="92" t="e">
        <f>(IF(A485="","0",(IF(A485="RW",VLOOKUP(#REF!,#REF!,2,FALSE),VLOOKUP(Base!#REF!,#REF!,3,FALSE)))))*S485</f>
        <v>#REF!</v>
      </c>
    </row>
    <row r="486" spans="1:29" x14ac:dyDescent="0.25">
      <c r="A486" s="131" t="s">
        <v>830</v>
      </c>
      <c r="B486" s="131" t="s">
        <v>846</v>
      </c>
      <c r="C486" s="62" t="s">
        <v>73</v>
      </c>
      <c r="D486" s="12">
        <v>42278</v>
      </c>
      <c r="E486" s="45"/>
      <c r="F486" s="45"/>
      <c r="G486" s="62" t="s">
        <v>701</v>
      </c>
      <c r="H486" s="71">
        <v>25</v>
      </c>
      <c r="I486" s="62"/>
      <c r="J486" s="62"/>
      <c r="K486" s="45">
        <v>13</v>
      </c>
      <c r="L486" s="71" t="str">
        <f>+IF(N486="oui",H486,"")</f>
        <v/>
      </c>
      <c r="M486" s="117">
        <v>37.9</v>
      </c>
      <c r="N486" s="62" t="s">
        <v>105</v>
      </c>
      <c r="O486" s="62" t="s">
        <v>106</v>
      </c>
      <c r="P486" s="14" t="s">
        <v>167</v>
      </c>
      <c r="Q486" s="69">
        <f>IF(D486="","",(YEAR(D486)))</f>
        <v>2015</v>
      </c>
      <c r="R486" s="68" t="str">
        <f>IF(D486="","",(TEXT(D486,"mmmm")))</f>
        <v>octobre</v>
      </c>
      <c r="S486" s="94" t="e">
        <f>+IF(#REF!&gt;0.05,IF(#REF!=5,($AE$2-F486)/1000,IF(#REF!=6,($AF$2-F486)/1000,IF(#REF!="FMA",($AG$2-F486)/1000,H486))),H486)</f>
        <v>#REF!</v>
      </c>
      <c r="T486" s="68" t="str">
        <f t="shared" si="8"/>
        <v>octobre</v>
      </c>
      <c r="U486" s="91">
        <f>IF(H486="",0,1)</f>
        <v>1</v>
      </c>
      <c r="V486" s="92" t="e">
        <f>IF(#REF!&gt;0,1,0)</f>
        <v>#REF!</v>
      </c>
      <c r="W486" s="92" t="e">
        <f>IF(#REF!&gt;0.02,1,0)</f>
        <v>#REF!</v>
      </c>
      <c r="X486" s="92">
        <f>+IF(H486="","",(M486*H486))</f>
        <v>947.5</v>
      </c>
      <c r="Y486" s="92" t="e">
        <f>+IF(G486="La Mounine",(VLOOKUP(Base!J486,#REF!,5,FALSE)),(IF(G486="Brignoles",VLOOKUP(J486,#REF!,3,FALSE),(IF(G486="FOS",VLOOKUP(J486,#REF!,4,FALSE))))))</f>
        <v>#REF!</v>
      </c>
      <c r="Z486" s="92" t="e">
        <f>+(IF(H486="","",(Y486*H486)))</f>
        <v>#REF!</v>
      </c>
      <c r="AA486" s="94" t="e">
        <f>IF(Y486="","",IF(A486="RW",VLOOKUP(Y486,#REF!,3,FALSE),VLOOKUP(Y486,#REF!,2,FALSE)))</f>
        <v>#REF!</v>
      </c>
      <c r="AB486" s="92" t="e">
        <f>+IF(A486="","",(IF(A486="RW",(IF(H486&gt;32,32*AA486,(IF(H486&lt;29,29*AA486,H486*AA486)))),(IF(H486&gt;30,30*AA486,(IF(H486&lt;24,24*AA486,H486*AA486)))))))</f>
        <v>#REF!</v>
      </c>
      <c r="AC486" s="92" t="e">
        <f>(IF(A486="","0",(IF(A486="RW",VLOOKUP(#REF!,#REF!,2,FALSE),VLOOKUP(Base!#REF!,#REF!,3,FALSE)))))*S486</f>
        <v>#REF!</v>
      </c>
    </row>
    <row r="487" spans="1:29" x14ac:dyDescent="0.25">
      <c r="A487" s="131" t="s">
        <v>830</v>
      </c>
      <c r="B487" s="131" t="s">
        <v>846</v>
      </c>
      <c r="C487" s="62" t="s">
        <v>12</v>
      </c>
      <c r="D487" s="12">
        <v>42278</v>
      </c>
      <c r="E487" s="45"/>
      <c r="F487" s="45"/>
      <c r="G487" s="62" t="s">
        <v>701</v>
      </c>
      <c r="H487" s="71">
        <v>29.65</v>
      </c>
      <c r="I487" s="12"/>
      <c r="J487" s="62"/>
      <c r="K487" s="45">
        <v>83</v>
      </c>
      <c r="L487" s="71">
        <f>+IF(N487="oui",H487,"")</f>
        <v>29.65</v>
      </c>
      <c r="M487" s="117">
        <v>44.6</v>
      </c>
      <c r="N487" s="62" t="s">
        <v>106</v>
      </c>
      <c r="O487" s="62" t="s">
        <v>105</v>
      </c>
      <c r="P487" s="14" t="s">
        <v>167</v>
      </c>
      <c r="Q487" s="69">
        <f>IF(D487="","",(YEAR(D487)))</f>
        <v>2015</v>
      </c>
      <c r="R487" s="68" t="str">
        <f>IF(D487="","",(TEXT(D487,"mmmm")))</f>
        <v>octobre</v>
      </c>
      <c r="S487" s="94" t="e">
        <f>+IF(#REF!&gt;0.05,IF(#REF!=5,($AE$2-F487)/1000,IF(#REF!=6,($AF$2-F487)/1000,IF(#REF!="FMA",($AG$2-F487)/1000,H487))),H487)</f>
        <v>#REF!</v>
      </c>
      <c r="T487" s="68" t="str">
        <f t="shared" si="8"/>
        <v>octobre</v>
      </c>
      <c r="U487" s="91">
        <f>IF(H487="",0,1)</f>
        <v>1</v>
      </c>
      <c r="V487" s="92" t="e">
        <f>IF(#REF!&gt;0,1,0)</f>
        <v>#REF!</v>
      </c>
      <c r="W487" s="92" t="e">
        <f>IF(#REF!&gt;0.02,1,0)</f>
        <v>#REF!</v>
      </c>
      <c r="X487" s="92">
        <f>+IF(H487="","",(M487*H487))</f>
        <v>1322.3899999999999</v>
      </c>
      <c r="Y487" s="92" t="e">
        <f>+IF(G487="La Mounine",(VLOOKUP(Base!J487,#REF!,5,FALSE)),(IF(G487="Brignoles",VLOOKUP(J487,#REF!,3,FALSE),(IF(G487="FOS",VLOOKUP(J487,#REF!,4,FALSE))))))</f>
        <v>#REF!</v>
      </c>
      <c r="Z487" s="92" t="e">
        <f>+(IF(H487="","",(Y487*H487)))</f>
        <v>#REF!</v>
      </c>
      <c r="AA487" s="94" t="e">
        <f>IF(Y487="","",IF(A487="RW",VLOOKUP(Y487,#REF!,3,FALSE),VLOOKUP(Y487,#REF!,2,FALSE)))</f>
        <v>#REF!</v>
      </c>
      <c r="AB487" s="92" t="e">
        <f>+IF(A487="","",(IF(A487="RW",(IF(H487&gt;32,32*AA487,(IF(H487&lt;29,29*AA487,H487*AA487)))),(IF(H487&gt;30,30*AA487,(IF(H487&lt;24,24*AA487,H487*AA487)))))))</f>
        <v>#REF!</v>
      </c>
      <c r="AC487" s="92" t="e">
        <f>(IF(A487="","0",(IF(A487="RW",VLOOKUP(#REF!,#REF!,2,FALSE),VLOOKUP(Base!#REF!,#REF!,3,FALSE)))))*S487</f>
        <v>#REF!</v>
      </c>
    </row>
    <row r="488" spans="1:29" x14ac:dyDescent="0.25">
      <c r="A488" s="131" t="s">
        <v>830</v>
      </c>
      <c r="B488" s="131" t="s">
        <v>846</v>
      </c>
      <c r="C488" s="62" t="s">
        <v>46</v>
      </c>
      <c r="D488" s="12">
        <v>42279</v>
      </c>
      <c r="E488" s="45"/>
      <c r="F488" s="45"/>
      <c r="G488" s="62" t="s">
        <v>701</v>
      </c>
      <c r="H488" s="71">
        <v>31.35</v>
      </c>
      <c r="I488" s="62"/>
      <c r="J488" s="62"/>
      <c r="K488" s="45">
        <v>4</v>
      </c>
      <c r="L488" s="71">
        <f>+IF(N488="oui",H488,"")</f>
        <v>31.35</v>
      </c>
      <c r="M488" s="117">
        <v>29.3</v>
      </c>
      <c r="N488" s="7" t="s">
        <v>106</v>
      </c>
      <c r="O488" s="62" t="s">
        <v>105</v>
      </c>
      <c r="P488" s="14" t="s">
        <v>167</v>
      </c>
      <c r="Q488" s="69">
        <f>IF(D488="","",(YEAR(D488)))</f>
        <v>2015</v>
      </c>
      <c r="R488" s="68" t="str">
        <f>IF(D488="","",(TEXT(D488,"mmmm")))</f>
        <v>octobre</v>
      </c>
      <c r="S488" s="94" t="e">
        <f>+IF(#REF!&gt;0.05,IF(#REF!=5,($AE$2-F488)/1000,IF(#REF!=6,($AF$2-F488)/1000,IF(#REF!="FMA",($AG$2-F488)/1000,H488))),H488)</f>
        <v>#REF!</v>
      </c>
      <c r="T488" s="68" t="str">
        <f t="shared" si="8"/>
        <v>octobre</v>
      </c>
      <c r="U488" s="91">
        <f>IF(H488="",0,1)</f>
        <v>1</v>
      </c>
      <c r="V488" s="92" t="e">
        <f>IF(#REF!&gt;0,1,0)</f>
        <v>#REF!</v>
      </c>
      <c r="W488" s="92" t="e">
        <f>IF(#REF!&gt;0.02,1,0)</f>
        <v>#REF!</v>
      </c>
      <c r="X488" s="92">
        <f>+IF(H488="","",(M488*H488))</f>
        <v>918.55500000000006</v>
      </c>
      <c r="Y488" s="92" t="e">
        <f>+IF(G488="La Mounine",(VLOOKUP(Base!J488,#REF!,5,FALSE)),(IF(G488="Brignoles",VLOOKUP(J488,#REF!,3,FALSE),(IF(G488="FOS",VLOOKUP(J488,#REF!,4,FALSE))))))</f>
        <v>#REF!</v>
      </c>
      <c r="Z488" s="92" t="e">
        <f>+(IF(H488="","",(Y488*H488)))</f>
        <v>#REF!</v>
      </c>
      <c r="AA488" s="94" t="e">
        <f>IF(Y488="","",IF(A488="RW",VLOOKUP(Y488,#REF!,3,FALSE),VLOOKUP(Y488,#REF!,2,FALSE)))</f>
        <v>#REF!</v>
      </c>
      <c r="AB488" s="92" t="e">
        <f>+IF(A488="","",(IF(A488="RW",(IF(H488&gt;32,32*AA488,(IF(H488&lt;29,29*AA488,H488*AA488)))),(IF(H488&gt;30,30*AA488,(IF(H488&lt;24,24*AA488,H488*AA488)))))))</f>
        <v>#REF!</v>
      </c>
      <c r="AC488" s="92" t="e">
        <f>(IF(A488="","0",(IF(A488="RW",VLOOKUP(#REF!,#REF!,2,FALSE),VLOOKUP(Base!#REF!,#REF!,3,FALSE)))))*S488</f>
        <v>#REF!</v>
      </c>
    </row>
    <row r="489" spans="1:29" x14ac:dyDescent="0.25">
      <c r="A489" s="131" t="s">
        <v>830</v>
      </c>
      <c r="B489" s="131" t="s">
        <v>846</v>
      </c>
      <c r="C489" s="62" t="s">
        <v>12</v>
      </c>
      <c r="D489" s="12">
        <v>42279</v>
      </c>
      <c r="E489" s="45"/>
      <c r="F489" s="45"/>
      <c r="G489" s="62" t="s">
        <v>701</v>
      </c>
      <c r="H489" s="71">
        <v>22.75</v>
      </c>
      <c r="I489" s="62"/>
      <c r="J489" s="62"/>
      <c r="K489" s="45">
        <v>13</v>
      </c>
      <c r="L489" s="71">
        <f>+IF(N489="oui",H489,"")</f>
        <v>22.75</v>
      </c>
      <c r="M489" s="117">
        <v>20.2</v>
      </c>
      <c r="N489" s="62" t="s">
        <v>106</v>
      </c>
      <c r="O489" s="62" t="s">
        <v>106</v>
      </c>
      <c r="P489" s="14" t="s">
        <v>173</v>
      </c>
      <c r="Q489" s="69">
        <f>IF(D489="","",(YEAR(D489)))</f>
        <v>2015</v>
      </c>
      <c r="R489" s="68" t="str">
        <f>IF(D489="","",(TEXT(D489,"mmmm")))</f>
        <v>octobre</v>
      </c>
      <c r="S489" s="94" t="e">
        <f>+IF(#REF!&gt;0.05,IF(#REF!=5,($AE$2-F489)/1000,IF(#REF!=6,($AF$2-F489)/1000,IF(#REF!="FMA",($AG$2-F489)/1000,H489))),H489)</f>
        <v>#REF!</v>
      </c>
      <c r="T489" s="68" t="str">
        <f t="shared" si="8"/>
        <v>octobre</v>
      </c>
      <c r="U489" s="91">
        <f>IF(H489="",0,1)</f>
        <v>1</v>
      </c>
      <c r="V489" s="92" t="e">
        <f>IF(#REF!&gt;0,1,0)</f>
        <v>#REF!</v>
      </c>
      <c r="W489" s="92" t="e">
        <f>IF(#REF!&gt;0.02,1,0)</f>
        <v>#REF!</v>
      </c>
      <c r="X489" s="92">
        <f>+IF(H489="","",(M489*H489))</f>
        <v>459.55</v>
      </c>
      <c r="Y489" s="92" t="e">
        <f>+IF(G489="La Mounine",(VLOOKUP(Base!J489,#REF!,5,FALSE)),(IF(G489="Brignoles",VLOOKUP(J489,#REF!,3,FALSE),(IF(G489="FOS",VLOOKUP(J489,#REF!,4,FALSE))))))</f>
        <v>#REF!</v>
      </c>
      <c r="Z489" s="92" t="e">
        <f>+(IF(H489="","",(Y489*H489)))</f>
        <v>#REF!</v>
      </c>
      <c r="AA489" s="94" t="e">
        <f>IF(Y489="","",IF(A489="RW",VLOOKUP(Y489,#REF!,3,FALSE),VLOOKUP(Y489,#REF!,2,FALSE)))</f>
        <v>#REF!</v>
      </c>
      <c r="AB489" s="92" t="e">
        <f>+IF(A489="","",(IF(A489="RW",(IF(H489&gt;32,32*AA489,(IF(H489&lt;29,29*AA489,H489*AA489)))),(IF(H489&gt;30,30*AA489,(IF(H489&lt;24,24*AA489,H489*AA489)))))))</f>
        <v>#REF!</v>
      </c>
      <c r="AC489" s="92" t="e">
        <f>(IF(A489="","0",(IF(A489="RW",VLOOKUP(#REF!,#REF!,2,FALSE),VLOOKUP(Base!#REF!,#REF!,3,FALSE)))))*S489</f>
        <v>#REF!</v>
      </c>
    </row>
    <row r="490" spans="1:29" x14ac:dyDescent="0.25">
      <c r="A490" s="131" t="s">
        <v>830</v>
      </c>
      <c r="B490" s="131" t="s">
        <v>846</v>
      </c>
      <c r="C490" s="62" t="s">
        <v>12</v>
      </c>
      <c r="D490" s="12">
        <v>42279</v>
      </c>
      <c r="E490" s="45"/>
      <c r="F490" s="45"/>
      <c r="G490" s="62" t="s">
        <v>701</v>
      </c>
      <c r="H490" s="71">
        <v>24.75</v>
      </c>
      <c r="I490" s="62"/>
      <c r="J490" s="62"/>
      <c r="K490" s="45">
        <v>13</v>
      </c>
      <c r="L490" s="71">
        <f>+IF(N490="oui",H490,"")</f>
        <v>24.75</v>
      </c>
      <c r="M490" s="117">
        <v>20.2</v>
      </c>
      <c r="N490" s="62" t="s">
        <v>106</v>
      </c>
      <c r="O490" s="62" t="s">
        <v>105</v>
      </c>
      <c r="P490" s="14" t="s">
        <v>173</v>
      </c>
      <c r="Q490" s="69">
        <f>IF(D490="","",(YEAR(D490)))</f>
        <v>2015</v>
      </c>
      <c r="R490" s="68" t="str">
        <f>IF(D490="","",(TEXT(D490,"mmmm")))</f>
        <v>octobre</v>
      </c>
      <c r="S490" s="94" t="e">
        <f>+IF(#REF!&gt;0.05,IF(#REF!=5,($AE$2-F490)/1000,IF(#REF!=6,($AF$2-F490)/1000,IF(#REF!="FMA",($AG$2-F490)/1000,H490))),H490)</f>
        <v>#REF!</v>
      </c>
      <c r="T490" s="68" t="str">
        <f t="shared" si="8"/>
        <v>octobre</v>
      </c>
      <c r="U490" s="91">
        <f>IF(H490="",0,1)</f>
        <v>1</v>
      </c>
      <c r="V490" s="92" t="e">
        <f>IF(#REF!&gt;0,1,0)</f>
        <v>#REF!</v>
      </c>
      <c r="W490" s="92" t="e">
        <f>IF(#REF!&gt;0.02,1,0)</f>
        <v>#REF!</v>
      </c>
      <c r="X490" s="92">
        <f>+IF(H490="","",(M490*H490))</f>
        <v>499.95</v>
      </c>
      <c r="Y490" s="92" t="e">
        <f>+IF(G490="La Mounine",(VLOOKUP(Base!J490,#REF!,5,FALSE)),(IF(G490="Brignoles",VLOOKUP(J490,#REF!,3,FALSE),(IF(G490="FOS",VLOOKUP(J490,#REF!,4,FALSE))))))</f>
        <v>#REF!</v>
      </c>
      <c r="Z490" s="92" t="e">
        <f>+(IF(H490="","",(Y490*H490)))</f>
        <v>#REF!</v>
      </c>
      <c r="AA490" s="94" t="e">
        <f>IF(Y490="","",IF(A490="RW",VLOOKUP(Y490,#REF!,3,FALSE),VLOOKUP(Y490,#REF!,2,FALSE)))</f>
        <v>#REF!</v>
      </c>
      <c r="AB490" s="92" t="e">
        <f>+IF(A490="","",(IF(A490="RW",(IF(H490&gt;32,32*AA490,(IF(H490&lt;29,29*AA490,H490*AA490)))),(IF(H490&gt;30,30*AA490,(IF(H490&lt;24,24*AA490,H490*AA490)))))))</f>
        <v>#REF!</v>
      </c>
      <c r="AC490" s="92" t="e">
        <f>(IF(A490="","0",(IF(A490="RW",VLOOKUP(#REF!,#REF!,2,FALSE),VLOOKUP(Base!#REF!,#REF!,3,FALSE)))))*S490</f>
        <v>#REF!</v>
      </c>
    </row>
    <row r="491" spans="1:29" x14ac:dyDescent="0.25">
      <c r="A491" s="131" t="s">
        <v>830</v>
      </c>
      <c r="B491" s="131" t="s">
        <v>846</v>
      </c>
      <c r="C491" s="62" t="s">
        <v>12</v>
      </c>
      <c r="D491" s="12">
        <v>42279</v>
      </c>
      <c r="E491" s="45"/>
      <c r="F491" s="45"/>
      <c r="G491" s="62" t="s">
        <v>701</v>
      </c>
      <c r="H491" s="71">
        <v>22.65</v>
      </c>
      <c r="I491" s="12"/>
      <c r="J491" s="62"/>
      <c r="K491" s="45">
        <v>13</v>
      </c>
      <c r="L491" s="71">
        <f>+IF(N491="oui",H491,"")</f>
        <v>22.65</v>
      </c>
      <c r="M491" s="117">
        <v>20.2</v>
      </c>
      <c r="N491" s="62" t="s">
        <v>106</v>
      </c>
      <c r="O491" s="62" t="s">
        <v>106</v>
      </c>
      <c r="P491" s="14" t="s">
        <v>638</v>
      </c>
      <c r="Q491" s="69">
        <f>IF(D491="","",(YEAR(D491)))</f>
        <v>2015</v>
      </c>
      <c r="R491" s="68" t="str">
        <f>IF(D491="","",(TEXT(D491,"mmmm")))</f>
        <v>octobre</v>
      </c>
      <c r="S491" s="94" t="e">
        <f>+IF(#REF!&gt;0.05,IF(#REF!=5,($AE$2-F491)/1000,IF(#REF!=6,($AF$2-F491)/1000,IF(#REF!="FMA",($AG$2-F491)/1000,H491))),H491)</f>
        <v>#REF!</v>
      </c>
      <c r="T491" s="68" t="str">
        <f t="shared" si="8"/>
        <v>octobre</v>
      </c>
      <c r="U491" s="91">
        <f>IF(H491="",0,1)</f>
        <v>1</v>
      </c>
      <c r="V491" s="92" t="e">
        <f>IF(#REF!&gt;0,1,0)</f>
        <v>#REF!</v>
      </c>
      <c r="W491" s="92" t="e">
        <f>IF(#REF!&gt;0.02,1,0)</f>
        <v>#REF!</v>
      </c>
      <c r="X491" s="92">
        <f>+IF(H491="","",(M491*H491))</f>
        <v>457.53</v>
      </c>
      <c r="Y491" s="92" t="e">
        <f>+IF(G491="La Mounine",(VLOOKUP(Base!J491,#REF!,5,FALSE)),(IF(G491="Brignoles",VLOOKUP(J491,#REF!,3,FALSE),(IF(G491="FOS",VLOOKUP(J491,#REF!,4,FALSE))))))</f>
        <v>#REF!</v>
      </c>
      <c r="Z491" s="92" t="e">
        <f>+(IF(H491="","",(Y491*H491)))</f>
        <v>#REF!</v>
      </c>
      <c r="AA491" s="94" t="e">
        <f>IF(Y491="","",IF(A491="RW",VLOOKUP(Y491,#REF!,3,FALSE),VLOOKUP(Y491,#REF!,2,FALSE)))</f>
        <v>#REF!</v>
      </c>
      <c r="AB491" s="92" t="e">
        <f>+IF(A491="","",(IF(A491="RW",(IF(H491&gt;32,32*AA491,(IF(H491&lt;29,29*AA491,H491*AA491)))),(IF(H491&gt;30,30*AA491,(IF(H491&lt;24,24*AA491,H491*AA491)))))))</f>
        <v>#REF!</v>
      </c>
      <c r="AC491" s="92" t="e">
        <f>(IF(A491="","0",(IF(A491="RW",VLOOKUP(#REF!,#REF!,2,FALSE),VLOOKUP(Base!#REF!,#REF!,3,FALSE)))))*S491</f>
        <v>#REF!</v>
      </c>
    </row>
    <row r="492" spans="1:29" x14ac:dyDescent="0.25">
      <c r="A492" s="131" t="s">
        <v>830</v>
      </c>
      <c r="B492" s="131" t="s">
        <v>846</v>
      </c>
      <c r="C492" s="62" t="s">
        <v>12</v>
      </c>
      <c r="D492" s="12">
        <v>42279</v>
      </c>
      <c r="E492" s="45"/>
      <c r="F492" s="45"/>
      <c r="G492" s="62" t="s">
        <v>701</v>
      </c>
      <c r="H492" s="71">
        <v>26.4</v>
      </c>
      <c r="I492" s="62"/>
      <c r="J492" s="62"/>
      <c r="K492" s="45">
        <v>13</v>
      </c>
      <c r="L492" s="71">
        <f>+IF(N492="oui",H492,"")</f>
        <v>26.4</v>
      </c>
      <c r="M492" s="117">
        <v>20.2</v>
      </c>
      <c r="N492" s="62" t="s">
        <v>106</v>
      </c>
      <c r="O492" s="62" t="s">
        <v>105</v>
      </c>
      <c r="P492" s="14" t="s">
        <v>174</v>
      </c>
      <c r="Q492" s="69">
        <f>IF(D492="","",(YEAR(D492)))</f>
        <v>2015</v>
      </c>
      <c r="R492" s="68" t="str">
        <f>IF(D492="","",(TEXT(D492,"mmmm")))</f>
        <v>octobre</v>
      </c>
      <c r="S492" s="94" t="e">
        <f>+IF(#REF!&gt;0.05,IF(#REF!=5,($AE$2-F492)/1000,IF(#REF!=6,($AF$2-F492)/1000,IF(#REF!="FMA",($AG$2-F492)/1000,H492))),H492)</f>
        <v>#REF!</v>
      </c>
      <c r="T492" s="68" t="str">
        <f t="shared" si="8"/>
        <v>octobre</v>
      </c>
      <c r="U492" s="91">
        <f>IF(H492="",0,1)</f>
        <v>1</v>
      </c>
      <c r="V492" s="92" t="e">
        <f>IF(#REF!&gt;0,1,0)</f>
        <v>#REF!</v>
      </c>
      <c r="W492" s="92" t="e">
        <f>IF(#REF!&gt;0.02,1,0)</f>
        <v>#REF!</v>
      </c>
      <c r="X492" s="92">
        <f>+IF(H492="","",(M492*H492))</f>
        <v>533.28</v>
      </c>
      <c r="Y492" s="92" t="e">
        <f>+IF(G492="La Mounine",(VLOOKUP(Base!J492,#REF!,5,FALSE)),(IF(G492="Brignoles",VLOOKUP(J492,#REF!,3,FALSE),(IF(G492="FOS",VLOOKUP(J492,#REF!,4,FALSE))))))</f>
        <v>#REF!</v>
      </c>
      <c r="Z492" s="92" t="e">
        <f>+(IF(H492="","",(Y492*H492)))</f>
        <v>#REF!</v>
      </c>
      <c r="AA492" s="94" t="e">
        <f>IF(Y492="","",IF(A492="RW",VLOOKUP(Y492,#REF!,3,FALSE),VLOOKUP(Y492,#REF!,2,FALSE)))</f>
        <v>#REF!</v>
      </c>
      <c r="AB492" s="92" t="e">
        <f>+IF(A492="","",(IF(A492="RW",(IF(H492&gt;32,32*AA492,(IF(H492&lt;29,29*AA492,H492*AA492)))),(IF(H492&gt;30,30*AA492,(IF(H492&lt;24,24*AA492,H492*AA492)))))))</f>
        <v>#REF!</v>
      </c>
      <c r="AC492" s="92" t="e">
        <f>(IF(A492="","0",(IF(A492="RW",VLOOKUP(#REF!,#REF!,2,FALSE),VLOOKUP(Base!#REF!,#REF!,3,FALSE)))))*S492</f>
        <v>#REF!</v>
      </c>
    </row>
    <row r="493" spans="1:29" x14ac:dyDescent="0.25">
      <c r="A493" s="131" t="s">
        <v>830</v>
      </c>
      <c r="B493" s="131" t="s">
        <v>846</v>
      </c>
      <c r="C493" s="62" t="s">
        <v>73</v>
      </c>
      <c r="D493" s="12">
        <v>42279</v>
      </c>
      <c r="E493" s="45"/>
      <c r="F493" s="45"/>
      <c r="G493" s="62" t="s">
        <v>701</v>
      </c>
      <c r="H493" s="71">
        <v>32.15</v>
      </c>
      <c r="I493" s="62"/>
      <c r="J493" s="62"/>
      <c r="K493" s="45">
        <v>13</v>
      </c>
      <c r="L493" s="71" t="str">
        <f>+IF(N493="oui",H493,"")</f>
        <v/>
      </c>
      <c r="M493" s="117">
        <v>37.9</v>
      </c>
      <c r="N493" s="62" t="s">
        <v>105</v>
      </c>
      <c r="O493" s="62" t="s">
        <v>105</v>
      </c>
      <c r="P493" s="14" t="s">
        <v>176</v>
      </c>
      <c r="Q493" s="69">
        <f>IF(D493="","",(YEAR(D493)))</f>
        <v>2015</v>
      </c>
      <c r="R493" s="68" t="str">
        <f>IF(D493="","",(TEXT(D493,"mmmm")))</f>
        <v>octobre</v>
      </c>
      <c r="S493" s="94" t="e">
        <f>+IF(#REF!&gt;0.05,IF(#REF!=5,($AE$2-F493)/1000,IF(#REF!=6,($AF$2-F493)/1000,IF(#REF!="FMA",($AG$2-F493)/1000,H493))),H493)</f>
        <v>#REF!</v>
      </c>
      <c r="T493" s="68" t="str">
        <f t="shared" si="8"/>
        <v>octobre</v>
      </c>
      <c r="U493" s="91">
        <f>IF(H493="",0,1)</f>
        <v>1</v>
      </c>
      <c r="V493" s="92" t="e">
        <f>IF(#REF!&gt;0,1,0)</f>
        <v>#REF!</v>
      </c>
      <c r="W493" s="92" t="e">
        <f>IF(#REF!&gt;0.02,1,0)</f>
        <v>#REF!</v>
      </c>
      <c r="X493" s="92">
        <f>+IF(H493="","",(M493*H493))</f>
        <v>1218.4849999999999</v>
      </c>
      <c r="Y493" s="92" t="e">
        <f>+IF(G493="La Mounine",(VLOOKUP(Base!J493,#REF!,5,FALSE)),(IF(G493="Brignoles",VLOOKUP(J493,#REF!,3,FALSE),(IF(G493="FOS",VLOOKUP(J493,#REF!,4,FALSE))))))</f>
        <v>#REF!</v>
      </c>
      <c r="Z493" s="92" t="e">
        <f>+(IF(H493="","",(Y493*H493)))</f>
        <v>#REF!</v>
      </c>
      <c r="AA493" s="94" t="e">
        <f>IF(Y493="","",IF(A493="RW",VLOOKUP(Y493,#REF!,3,FALSE),VLOOKUP(Y493,#REF!,2,FALSE)))</f>
        <v>#REF!</v>
      </c>
      <c r="AB493" s="92" t="e">
        <f>+IF(A493="","",(IF(A493="RW",(IF(H493&gt;32,32*AA493,(IF(H493&lt;29,29*AA493,H493*AA493)))),(IF(H493&gt;30,30*AA493,(IF(H493&lt;24,24*AA493,H493*AA493)))))))</f>
        <v>#REF!</v>
      </c>
      <c r="AC493" s="92" t="e">
        <f>(IF(A493="","0",(IF(A493="RW",VLOOKUP(#REF!,#REF!,2,FALSE),VLOOKUP(Base!#REF!,#REF!,3,FALSE)))))*S493</f>
        <v>#REF!</v>
      </c>
    </row>
    <row r="494" spans="1:29" x14ac:dyDescent="0.25">
      <c r="A494" s="131" t="s">
        <v>830</v>
      </c>
      <c r="B494" s="131" t="s">
        <v>846</v>
      </c>
      <c r="C494" s="62" t="s">
        <v>73</v>
      </c>
      <c r="D494" s="12">
        <v>42279</v>
      </c>
      <c r="E494" s="45"/>
      <c r="F494" s="45"/>
      <c r="G494" s="62" t="s">
        <v>701</v>
      </c>
      <c r="H494" s="71">
        <v>34.5</v>
      </c>
      <c r="I494" s="62"/>
      <c r="J494" s="62"/>
      <c r="K494" s="45">
        <v>13</v>
      </c>
      <c r="L494" s="71" t="str">
        <f>+IF(N494="oui",H494,"")</f>
        <v/>
      </c>
      <c r="M494" s="117">
        <v>37.9</v>
      </c>
      <c r="N494" s="62" t="s">
        <v>105</v>
      </c>
      <c r="O494" s="62" t="s">
        <v>105</v>
      </c>
      <c r="P494" s="14" t="s">
        <v>168</v>
      </c>
      <c r="Q494" s="69">
        <f>IF(D494="","",(YEAR(D494)))</f>
        <v>2015</v>
      </c>
      <c r="R494" s="68" t="str">
        <f>IF(D494="","",(TEXT(D494,"mmmm")))</f>
        <v>octobre</v>
      </c>
      <c r="S494" s="94" t="e">
        <f>+IF(#REF!&gt;0.05,IF(#REF!=5,($AE$2-F494)/1000,IF(#REF!=6,($AF$2-F494)/1000,IF(#REF!="FMA",($AG$2-F494)/1000,H494))),H494)</f>
        <v>#REF!</v>
      </c>
      <c r="T494" s="68" t="str">
        <f t="shared" si="8"/>
        <v>octobre</v>
      </c>
      <c r="U494" s="91">
        <f>IF(H494="",0,1)</f>
        <v>1</v>
      </c>
      <c r="V494" s="92" t="e">
        <f>IF(#REF!&gt;0,1,0)</f>
        <v>#REF!</v>
      </c>
      <c r="W494" s="92" t="e">
        <f>IF(#REF!&gt;0.02,1,0)</f>
        <v>#REF!</v>
      </c>
      <c r="X494" s="92">
        <f>+IF(H494="","",(M494*H494))</f>
        <v>1307.55</v>
      </c>
      <c r="Y494" s="92" t="e">
        <f>+IF(G494="La Mounine",(VLOOKUP(Base!J494,#REF!,5,FALSE)),(IF(G494="Brignoles",VLOOKUP(J494,#REF!,3,FALSE),(IF(G494="FOS",VLOOKUP(J494,#REF!,4,FALSE))))))</f>
        <v>#REF!</v>
      </c>
      <c r="Z494" s="92" t="e">
        <f>+(IF(H494="","",(Y494*H494)))</f>
        <v>#REF!</v>
      </c>
      <c r="AA494" s="94" t="e">
        <f>IF(Y494="","",IF(A494="RW",VLOOKUP(Y494,#REF!,3,FALSE),VLOOKUP(Y494,#REF!,2,FALSE)))</f>
        <v>#REF!</v>
      </c>
      <c r="AB494" s="92" t="e">
        <f>+IF(A494="","",(IF(A494="RW",(IF(H494&gt;32,32*AA494,(IF(H494&lt;29,29*AA494,H494*AA494)))),(IF(H494&gt;30,30*AA494,(IF(H494&lt;24,24*AA494,H494*AA494)))))))</f>
        <v>#REF!</v>
      </c>
      <c r="AC494" s="92" t="e">
        <f>(IF(A494="","0",(IF(A494="RW",VLOOKUP(#REF!,#REF!,2,FALSE),VLOOKUP(Base!#REF!,#REF!,3,FALSE)))))*S494</f>
        <v>#REF!</v>
      </c>
    </row>
    <row r="495" spans="1:29" x14ac:dyDescent="0.25">
      <c r="A495" s="131" t="s">
        <v>830</v>
      </c>
      <c r="B495" s="131" t="s">
        <v>846</v>
      </c>
      <c r="C495" s="62" t="s">
        <v>73</v>
      </c>
      <c r="D495" s="12">
        <v>42279</v>
      </c>
      <c r="E495" s="45"/>
      <c r="F495" s="45"/>
      <c r="G495" s="62" t="s">
        <v>701</v>
      </c>
      <c r="H495" s="71">
        <v>28.45</v>
      </c>
      <c r="I495" s="62"/>
      <c r="J495" s="62"/>
      <c r="K495" s="45">
        <v>13</v>
      </c>
      <c r="L495" s="71" t="str">
        <f>+IF(N495="oui",H495,"")</f>
        <v/>
      </c>
      <c r="M495" s="117">
        <v>37.9</v>
      </c>
      <c r="N495" s="62" t="s">
        <v>105</v>
      </c>
      <c r="O495" s="62" t="s">
        <v>105</v>
      </c>
      <c r="P495" s="14" t="s">
        <v>174</v>
      </c>
      <c r="Q495" s="69">
        <f>IF(D495="","",(YEAR(D495)))</f>
        <v>2015</v>
      </c>
      <c r="R495" s="68" t="str">
        <f>IF(D495="","",(TEXT(D495,"mmmm")))</f>
        <v>octobre</v>
      </c>
      <c r="S495" s="94" t="e">
        <f>+IF(#REF!&gt;0.05,IF(#REF!=5,($AE$2-F495)/1000,IF(#REF!=6,($AF$2-F495)/1000,IF(#REF!="FMA",($AG$2-F495)/1000,H495))),H495)</f>
        <v>#REF!</v>
      </c>
      <c r="T495" s="68" t="str">
        <f t="shared" si="8"/>
        <v>octobre</v>
      </c>
      <c r="U495" s="91">
        <f>IF(H495="",0,1)</f>
        <v>1</v>
      </c>
      <c r="V495" s="92" t="e">
        <f>IF(#REF!&gt;0,1,0)</f>
        <v>#REF!</v>
      </c>
      <c r="W495" s="92" t="e">
        <f>IF(#REF!&gt;0.02,1,0)</f>
        <v>#REF!</v>
      </c>
      <c r="X495" s="92">
        <f>+IF(H495="","",(M495*H495))</f>
        <v>1078.2549999999999</v>
      </c>
      <c r="Y495" s="92" t="e">
        <f>+IF(G495="La Mounine",(VLOOKUP(Base!J495,#REF!,5,FALSE)),(IF(G495="Brignoles",VLOOKUP(J495,#REF!,3,FALSE),(IF(G495="FOS",VLOOKUP(J495,#REF!,4,FALSE))))))</f>
        <v>#REF!</v>
      </c>
      <c r="Z495" s="92" t="e">
        <f>+(IF(H495="","",(Y495*H495)))</f>
        <v>#REF!</v>
      </c>
      <c r="AA495" s="94" t="e">
        <f>IF(Y495="","",IF(A495="RW",VLOOKUP(Y495,#REF!,3,FALSE),VLOOKUP(Y495,#REF!,2,FALSE)))</f>
        <v>#REF!</v>
      </c>
      <c r="AB495" s="92" t="e">
        <f>+IF(A495="","",(IF(A495="RW",(IF(H495&gt;32,32*AA495,(IF(H495&lt;29,29*AA495,H495*AA495)))),(IF(H495&gt;30,30*AA495,(IF(H495&lt;24,24*AA495,H495*AA495)))))))</f>
        <v>#REF!</v>
      </c>
      <c r="AC495" s="92" t="e">
        <f>(IF(A495="","0",(IF(A495="RW",VLOOKUP(#REF!,#REF!,2,FALSE),VLOOKUP(Base!#REF!,#REF!,3,FALSE)))))*S495</f>
        <v>#REF!</v>
      </c>
    </row>
    <row r="496" spans="1:29" x14ac:dyDescent="0.25">
      <c r="A496" s="131" t="s">
        <v>830</v>
      </c>
      <c r="B496" s="131" t="s">
        <v>846</v>
      </c>
      <c r="C496" s="62" t="s">
        <v>77</v>
      </c>
      <c r="D496" s="12">
        <v>42279</v>
      </c>
      <c r="E496" s="45"/>
      <c r="F496" s="45"/>
      <c r="G496" s="62" t="s">
        <v>701</v>
      </c>
      <c r="H496" s="71">
        <v>28.2</v>
      </c>
      <c r="I496" s="62"/>
      <c r="J496" s="62"/>
      <c r="K496" s="45">
        <v>34</v>
      </c>
      <c r="L496" s="71" t="str">
        <f>+IF(N496="oui",H496,"")</f>
        <v/>
      </c>
      <c r="M496" s="117">
        <v>48.6</v>
      </c>
      <c r="N496" s="62" t="s">
        <v>105</v>
      </c>
      <c r="O496" s="62" t="s">
        <v>106</v>
      </c>
      <c r="P496" s="14" t="s">
        <v>171</v>
      </c>
      <c r="Q496" s="69">
        <f>IF(D496="","",(YEAR(D496)))</f>
        <v>2015</v>
      </c>
      <c r="R496" s="68" t="str">
        <f>IF(D496="","",(TEXT(D496,"mmmm")))</f>
        <v>octobre</v>
      </c>
      <c r="S496" s="94" t="e">
        <f>+IF(#REF!&gt;0.05,IF(#REF!=5,($AE$2-F496)/1000,IF(#REF!=6,($AF$2-F496)/1000,IF(#REF!="FMA",($AG$2-F496)/1000,H496))),H496)</f>
        <v>#REF!</v>
      </c>
      <c r="T496" s="68" t="str">
        <f t="shared" si="8"/>
        <v>octobre</v>
      </c>
      <c r="U496" s="91">
        <f>IF(H496="",0,1)</f>
        <v>1</v>
      </c>
      <c r="V496" s="92" t="e">
        <f>IF(#REF!&gt;0,1,0)</f>
        <v>#REF!</v>
      </c>
      <c r="W496" s="92" t="e">
        <f>IF(#REF!&gt;0.02,1,0)</f>
        <v>#REF!</v>
      </c>
      <c r="X496" s="92">
        <f>+IF(H496="","",(M496*H496))</f>
        <v>1370.52</v>
      </c>
      <c r="Y496" s="92" t="e">
        <f>+IF(G496="La Mounine",(VLOOKUP(Base!J496,#REF!,5,FALSE)),(IF(G496="Brignoles",VLOOKUP(J496,#REF!,3,FALSE),(IF(G496="FOS",VLOOKUP(J496,#REF!,4,FALSE))))))</f>
        <v>#REF!</v>
      </c>
      <c r="Z496" s="92" t="e">
        <f>+(IF(H496="","",(Y496*H496)))</f>
        <v>#REF!</v>
      </c>
      <c r="AA496" s="94" t="e">
        <f>IF(Y496="","",IF(A496="RW",VLOOKUP(Y496,#REF!,3,FALSE),VLOOKUP(Y496,#REF!,2,FALSE)))</f>
        <v>#REF!</v>
      </c>
      <c r="AB496" s="92" t="e">
        <f>+IF(A496="","",(IF(A496="RW",(IF(H496&gt;32,32*AA496,(IF(H496&lt;29,29*AA496,H496*AA496)))),(IF(H496&gt;30,30*AA496,(IF(H496&lt;24,24*AA496,H496*AA496)))))))</f>
        <v>#REF!</v>
      </c>
      <c r="AC496" s="92" t="e">
        <f>(IF(A496="","0",(IF(A496="RW",VLOOKUP(#REF!,#REF!,2,FALSE),VLOOKUP(Base!#REF!,#REF!,3,FALSE)))))*S496</f>
        <v>#REF!</v>
      </c>
    </row>
    <row r="497" spans="1:29" x14ac:dyDescent="0.25">
      <c r="A497" s="131" t="s">
        <v>830</v>
      </c>
      <c r="B497" s="131" t="s">
        <v>846</v>
      </c>
      <c r="C497" s="62" t="s">
        <v>46</v>
      </c>
      <c r="D497" s="12">
        <v>42282</v>
      </c>
      <c r="E497" s="45"/>
      <c r="F497" s="45"/>
      <c r="G497" s="62" t="s">
        <v>701</v>
      </c>
      <c r="H497" s="71">
        <v>19.850000000000001</v>
      </c>
      <c r="I497" s="12"/>
      <c r="J497" s="62"/>
      <c r="K497" s="45">
        <v>5</v>
      </c>
      <c r="L497" s="71" t="str">
        <f>+IF(N497="oui",H497,"")</f>
        <v/>
      </c>
      <c r="M497" s="117">
        <v>40.5</v>
      </c>
      <c r="N497" s="7" t="s">
        <v>105</v>
      </c>
      <c r="O497" s="62" t="s">
        <v>105</v>
      </c>
      <c r="P497" s="14" t="s">
        <v>168</v>
      </c>
      <c r="Q497" s="69">
        <f>IF(D497="","",(YEAR(D497)))</f>
        <v>2015</v>
      </c>
      <c r="R497" s="68" t="str">
        <f>IF(D497="","",(TEXT(D497,"mmmm")))</f>
        <v>octobre</v>
      </c>
      <c r="S497" s="94" t="e">
        <f>+IF(#REF!&gt;0.05,IF(#REF!=5,($AE$2-F497)/1000,IF(#REF!=6,($AF$2-F497)/1000,IF(#REF!="FMA",($AG$2-F497)/1000,H497))),H497)</f>
        <v>#REF!</v>
      </c>
      <c r="T497" s="68" t="str">
        <f t="shared" si="8"/>
        <v>octobre</v>
      </c>
      <c r="U497" s="91">
        <f>IF(H497="",0,1)</f>
        <v>1</v>
      </c>
      <c r="V497" s="92" t="e">
        <f>IF(#REF!&gt;0,1,0)</f>
        <v>#REF!</v>
      </c>
      <c r="W497" s="92" t="e">
        <f>IF(#REF!&gt;0.02,1,0)</f>
        <v>#REF!</v>
      </c>
      <c r="X497" s="92">
        <f>+IF(H497="","",(M497*H497))</f>
        <v>803.92500000000007</v>
      </c>
      <c r="Y497" s="92" t="e">
        <f>+IF(G497="La Mounine",(VLOOKUP(Base!J497,#REF!,5,FALSE)),(IF(G497="Brignoles",VLOOKUP(J497,#REF!,3,FALSE),(IF(G497="FOS",VLOOKUP(J497,#REF!,4,FALSE))))))</f>
        <v>#REF!</v>
      </c>
      <c r="Z497" s="92" t="e">
        <f>+(IF(H497="","",(Y497*H497)))</f>
        <v>#REF!</v>
      </c>
      <c r="AA497" s="94" t="e">
        <f>IF(Y497="","",IF(A497="RW",VLOOKUP(Y497,#REF!,3,FALSE),VLOOKUP(Y497,#REF!,2,FALSE)))</f>
        <v>#REF!</v>
      </c>
      <c r="AB497" s="92" t="e">
        <f>+IF(A497="","",(IF(A497="RW",(IF(H497&gt;32,32*AA497,(IF(H497&lt;29,29*AA497,H497*AA497)))),(IF(H497&gt;30,30*AA497,(IF(H497&lt;24,24*AA497,H497*AA497)))))))</f>
        <v>#REF!</v>
      </c>
      <c r="AC497" s="92" t="e">
        <f>(IF(A497="","0",(IF(A497="RW",VLOOKUP(#REF!,#REF!,2,FALSE),VLOOKUP(Base!#REF!,#REF!,3,FALSE)))))*S497</f>
        <v>#REF!</v>
      </c>
    </row>
    <row r="498" spans="1:29" x14ac:dyDescent="0.25">
      <c r="A498" s="131" t="s">
        <v>830</v>
      </c>
      <c r="B498" s="131" t="s">
        <v>846</v>
      </c>
      <c r="C498" s="62" t="s">
        <v>12</v>
      </c>
      <c r="D498" s="12">
        <v>42282</v>
      </c>
      <c r="E498" s="45"/>
      <c r="F498" s="45"/>
      <c r="G498" s="62" t="s">
        <v>701</v>
      </c>
      <c r="H498" s="71">
        <v>23.85</v>
      </c>
      <c r="I498" s="62"/>
      <c r="J498" s="62"/>
      <c r="K498" s="45">
        <v>13</v>
      </c>
      <c r="L498" s="71">
        <f>+IF(N498="oui",H498,"")</f>
        <v>23.85</v>
      </c>
      <c r="M498" s="117">
        <v>20.2</v>
      </c>
      <c r="N498" s="62" t="s">
        <v>106</v>
      </c>
      <c r="O498" s="62" t="s">
        <v>106</v>
      </c>
      <c r="P498" s="14" t="s">
        <v>169</v>
      </c>
      <c r="Q498" s="69">
        <f>IF(D498="","",(YEAR(D498)))</f>
        <v>2015</v>
      </c>
      <c r="R498" s="68" t="str">
        <f>IF(D498="","",(TEXT(D498,"mmmm")))</f>
        <v>octobre</v>
      </c>
      <c r="S498" s="94" t="e">
        <f>+IF(#REF!&gt;0.05,IF(#REF!=5,($AE$2-F498)/1000,IF(#REF!=6,($AF$2-F498)/1000,IF(#REF!="FMA",($AG$2-F498)/1000,H498))),H498)</f>
        <v>#REF!</v>
      </c>
      <c r="T498" s="68" t="str">
        <f t="shared" si="8"/>
        <v>octobre</v>
      </c>
      <c r="U498" s="91">
        <f>IF(H498="",0,1)</f>
        <v>1</v>
      </c>
      <c r="V498" s="92" t="e">
        <f>IF(#REF!&gt;0,1,0)</f>
        <v>#REF!</v>
      </c>
      <c r="W498" s="92" t="e">
        <f>IF(#REF!&gt;0.02,1,0)</f>
        <v>#REF!</v>
      </c>
      <c r="X498" s="92">
        <f>+IF(H498="","",(M498*H498))</f>
        <v>481.77000000000004</v>
      </c>
      <c r="Y498" s="92" t="e">
        <f>+IF(G498="La Mounine",(VLOOKUP(Base!J498,#REF!,5,FALSE)),(IF(G498="Brignoles",VLOOKUP(J498,#REF!,3,FALSE),(IF(G498="FOS",VLOOKUP(J498,#REF!,4,FALSE))))))</f>
        <v>#REF!</v>
      </c>
      <c r="Z498" s="92" t="e">
        <f>+(IF(H498="","",(Y498*H498)))</f>
        <v>#REF!</v>
      </c>
      <c r="AA498" s="94" t="e">
        <f>IF(Y498="","",IF(A498="RW",VLOOKUP(Y498,#REF!,3,FALSE),VLOOKUP(Y498,#REF!,2,FALSE)))</f>
        <v>#REF!</v>
      </c>
      <c r="AB498" s="92" t="e">
        <f>+IF(A498="","",(IF(A498="RW",(IF(H498&gt;32,32*AA498,(IF(H498&lt;29,29*AA498,H498*AA498)))),(IF(H498&gt;30,30*AA498,(IF(H498&lt;24,24*AA498,H498*AA498)))))))</f>
        <v>#REF!</v>
      </c>
      <c r="AC498" s="92" t="e">
        <f>(IF(A498="","0",(IF(A498="RW",VLOOKUP(#REF!,#REF!,2,FALSE),VLOOKUP(Base!#REF!,#REF!,3,FALSE)))))*S498</f>
        <v>#REF!</v>
      </c>
    </row>
    <row r="499" spans="1:29" x14ac:dyDescent="0.25">
      <c r="A499" s="131" t="s">
        <v>830</v>
      </c>
      <c r="B499" s="131" t="s">
        <v>846</v>
      </c>
      <c r="C499" s="62" t="s">
        <v>12</v>
      </c>
      <c r="D499" s="12">
        <v>42282</v>
      </c>
      <c r="E499" s="45"/>
      <c r="F499" s="45"/>
      <c r="G499" s="62" t="s">
        <v>701</v>
      </c>
      <c r="H499" s="71">
        <v>24.65</v>
      </c>
      <c r="I499" s="62"/>
      <c r="J499" s="62"/>
      <c r="K499" s="45">
        <v>13</v>
      </c>
      <c r="L499" s="71">
        <f>+IF(N499="oui",H499,"")</f>
        <v>24.65</v>
      </c>
      <c r="M499" s="117">
        <v>20.2</v>
      </c>
      <c r="N499" s="62" t="s">
        <v>106</v>
      </c>
      <c r="O499" s="62" t="s">
        <v>105</v>
      </c>
      <c r="P499" s="14" t="s">
        <v>173</v>
      </c>
      <c r="Q499" s="69">
        <f>IF(D499="","",(YEAR(D499)))</f>
        <v>2015</v>
      </c>
      <c r="R499" s="68" t="str">
        <f>IF(D499="","",(TEXT(D499,"mmmm")))</f>
        <v>octobre</v>
      </c>
      <c r="S499" s="94" t="e">
        <f>+IF(#REF!&gt;0.05,IF(#REF!=5,($AE$2-F499)/1000,IF(#REF!=6,($AF$2-F499)/1000,IF(#REF!="FMA",($AG$2-F499)/1000,H499))),H499)</f>
        <v>#REF!</v>
      </c>
      <c r="T499" s="68" t="str">
        <f t="shared" si="8"/>
        <v>octobre</v>
      </c>
      <c r="U499" s="91">
        <f>IF(H499="",0,1)</f>
        <v>1</v>
      </c>
      <c r="V499" s="92" t="e">
        <f>IF(#REF!&gt;0,1,0)</f>
        <v>#REF!</v>
      </c>
      <c r="W499" s="92" t="e">
        <f>IF(#REF!&gt;0.02,1,0)</f>
        <v>#REF!</v>
      </c>
      <c r="X499" s="92">
        <f>+IF(H499="","",(M499*H499))</f>
        <v>497.92999999999995</v>
      </c>
      <c r="Y499" s="92" t="e">
        <f>+IF(G499="La Mounine",(VLOOKUP(Base!J499,#REF!,5,FALSE)),(IF(G499="Brignoles",VLOOKUP(J499,#REF!,3,FALSE),(IF(G499="FOS",VLOOKUP(J499,#REF!,4,FALSE))))))</f>
        <v>#REF!</v>
      </c>
      <c r="Z499" s="92" t="e">
        <f>+(IF(H499="","",(Y499*H499)))</f>
        <v>#REF!</v>
      </c>
      <c r="AA499" s="94" t="e">
        <f>IF(Y499="","",IF(A499="RW",VLOOKUP(Y499,#REF!,3,FALSE),VLOOKUP(Y499,#REF!,2,FALSE)))</f>
        <v>#REF!</v>
      </c>
      <c r="AB499" s="92" t="e">
        <f>+IF(A499="","",(IF(A499="RW",(IF(H499&gt;32,32*AA499,(IF(H499&lt;29,29*AA499,H499*AA499)))),(IF(H499&gt;30,30*AA499,(IF(H499&lt;24,24*AA499,H499*AA499)))))))</f>
        <v>#REF!</v>
      </c>
      <c r="AC499" s="92" t="e">
        <f>(IF(A499="","0",(IF(A499="RW",VLOOKUP(#REF!,#REF!,2,FALSE),VLOOKUP(Base!#REF!,#REF!,3,FALSE)))))*S499</f>
        <v>#REF!</v>
      </c>
    </row>
    <row r="500" spans="1:29" x14ac:dyDescent="0.25">
      <c r="A500" s="131" t="s">
        <v>830</v>
      </c>
      <c r="B500" s="131" t="s">
        <v>846</v>
      </c>
      <c r="C500" s="62" t="s">
        <v>73</v>
      </c>
      <c r="D500" s="12">
        <v>42282</v>
      </c>
      <c r="E500" s="45"/>
      <c r="F500" s="45"/>
      <c r="G500" s="62" t="s">
        <v>701</v>
      </c>
      <c r="H500" s="71">
        <v>36.15</v>
      </c>
      <c r="I500" s="62"/>
      <c r="J500" s="62"/>
      <c r="K500" s="45">
        <v>13</v>
      </c>
      <c r="L500" s="71" t="str">
        <f>+IF(N500="oui",H500,"")</f>
        <v/>
      </c>
      <c r="M500" s="117">
        <v>37.9</v>
      </c>
      <c r="N500" s="62" t="s">
        <v>105</v>
      </c>
      <c r="O500" s="62" t="s">
        <v>105</v>
      </c>
      <c r="P500" s="14" t="s">
        <v>171</v>
      </c>
      <c r="Q500" s="69">
        <f>IF(D500="","",(YEAR(D500)))</f>
        <v>2015</v>
      </c>
      <c r="R500" s="68" t="str">
        <f>IF(D500="","",(TEXT(D500,"mmmm")))</f>
        <v>octobre</v>
      </c>
      <c r="S500" s="94" t="e">
        <f>+IF(#REF!&gt;0.05,IF(#REF!=5,($AE$2-F500)/1000,IF(#REF!=6,($AF$2-F500)/1000,IF(#REF!="FMA",($AG$2-F500)/1000,H500))),H500)</f>
        <v>#REF!</v>
      </c>
      <c r="T500" s="68" t="str">
        <f t="shared" si="8"/>
        <v>octobre</v>
      </c>
      <c r="U500" s="91">
        <f>IF(H500="",0,1)</f>
        <v>1</v>
      </c>
      <c r="V500" s="92" t="e">
        <f>IF(#REF!&gt;0,1,0)</f>
        <v>#REF!</v>
      </c>
      <c r="W500" s="92" t="e">
        <f>IF(#REF!&gt;0.02,1,0)</f>
        <v>#REF!</v>
      </c>
      <c r="X500" s="92">
        <f>+IF(H500="","",(M500*H500))</f>
        <v>1370.0849999999998</v>
      </c>
      <c r="Y500" s="92" t="e">
        <f>+IF(G500="La Mounine",(VLOOKUP(Base!J500,#REF!,5,FALSE)),(IF(G500="Brignoles",VLOOKUP(J500,#REF!,3,FALSE),(IF(G500="FOS",VLOOKUP(J500,#REF!,4,FALSE))))))</f>
        <v>#REF!</v>
      </c>
      <c r="Z500" s="92" t="e">
        <f>+(IF(H500="","",(Y500*H500)))</f>
        <v>#REF!</v>
      </c>
      <c r="AA500" s="94" t="e">
        <f>IF(Y500="","",IF(A500="RW",VLOOKUP(Y500,#REF!,3,FALSE),VLOOKUP(Y500,#REF!,2,FALSE)))</f>
        <v>#REF!</v>
      </c>
      <c r="AB500" s="92" t="e">
        <f>+IF(A500="","",(IF(A500="RW",(IF(H500&gt;32,32*AA500,(IF(H500&lt;29,29*AA500,H500*AA500)))),(IF(H500&gt;30,30*AA500,(IF(H500&lt;24,24*AA500,H500*AA500)))))))</f>
        <v>#REF!</v>
      </c>
      <c r="AC500" s="92" t="e">
        <f>(IF(A500="","0",(IF(A500="RW",VLOOKUP(#REF!,#REF!,2,FALSE),VLOOKUP(Base!#REF!,#REF!,3,FALSE)))))*S500</f>
        <v>#REF!</v>
      </c>
    </row>
    <row r="501" spans="1:29" x14ac:dyDescent="0.25">
      <c r="A501" s="131" t="s">
        <v>830</v>
      </c>
      <c r="B501" s="131" t="s">
        <v>846</v>
      </c>
      <c r="C501" s="62" t="s">
        <v>198</v>
      </c>
      <c r="D501" s="12">
        <v>42283</v>
      </c>
      <c r="E501" s="45"/>
      <c r="F501" s="45"/>
      <c r="G501" s="62" t="s">
        <v>701</v>
      </c>
      <c r="H501" s="71">
        <v>31.3</v>
      </c>
      <c r="I501" s="62"/>
      <c r="J501" s="62"/>
      <c r="K501" s="45">
        <v>4</v>
      </c>
      <c r="L501" s="71" t="str">
        <f>+IF(N501="oui",H501,"")</f>
        <v/>
      </c>
      <c r="M501" s="117">
        <v>49</v>
      </c>
      <c r="N501" s="62" t="s">
        <v>105</v>
      </c>
      <c r="O501" s="62" t="s">
        <v>105</v>
      </c>
      <c r="P501" s="14" t="s">
        <v>167</v>
      </c>
      <c r="Q501" s="69">
        <f>IF(D501="","",(YEAR(D501)))</f>
        <v>2015</v>
      </c>
      <c r="R501" s="68" t="str">
        <f>IF(D501="","",(TEXT(D501,"mmmm")))</f>
        <v>octobre</v>
      </c>
      <c r="S501" s="94" t="e">
        <f>+IF(#REF!&gt;0.05,IF(#REF!=5,($AE$2-F501)/1000,IF(#REF!=6,($AF$2-F501)/1000,IF(#REF!="FMA",($AG$2-F501)/1000,H501))),H501)</f>
        <v>#REF!</v>
      </c>
      <c r="T501" s="68" t="str">
        <f t="shared" si="8"/>
        <v>octobre</v>
      </c>
      <c r="U501" s="91">
        <f>IF(H501="",0,1)</f>
        <v>1</v>
      </c>
      <c r="V501" s="92" t="e">
        <f>IF(#REF!&gt;0,1,0)</f>
        <v>#REF!</v>
      </c>
      <c r="W501" s="92" t="e">
        <f>IF(#REF!&gt;0.02,1,0)</f>
        <v>#REF!</v>
      </c>
      <c r="X501" s="92">
        <f>+IF(H501="","",(M501*H501))</f>
        <v>1533.7</v>
      </c>
      <c r="Y501" s="92" t="e">
        <f>+IF(G501="La Mounine",(VLOOKUP(Base!J501,#REF!,5,FALSE)),(IF(G501="Brignoles",VLOOKUP(J501,#REF!,3,FALSE),(IF(G501="FOS",VLOOKUP(J501,#REF!,4,FALSE))))))</f>
        <v>#REF!</v>
      </c>
      <c r="Z501" s="92" t="e">
        <f>+(IF(H501="","",(Y501*H501)))</f>
        <v>#REF!</v>
      </c>
      <c r="AA501" s="94" t="e">
        <f>IF(Y501="","",IF(A501="RW",VLOOKUP(Y501,#REF!,3,FALSE),VLOOKUP(Y501,#REF!,2,FALSE)))</f>
        <v>#REF!</v>
      </c>
      <c r="AB501" s="92" t="e">
        <f>+IF(A501="","",(IF(A501="RW",(IF(H501&gt;32,32*AA501,(IF(H501&lt;29,29*AA501,H501*AA501)))),(IF(H501&gt;30,30*AA501,(IF(H501&lt;24,24*AA501,H501*AA501)))))))</f>
        <v>#REF!</v>
      </c>
      <c r="AC501" s="92" t="e">
        <f>(IF(A501="","0",(IF(A501="RW",VLOOKUP(#REF!,#REF!,2,FALSE),VLOOKUP(Base!#REF!,#REF!,3,FALSE)))))*S501</f>
        <v>#REF!</v>
      </c>
    </row>
    <row r="502" spans="1:29" x14ac:dyDescent="0.25">
      <c r="A502" s="131" t="s">
        <v>830</v>
      </c>
      <c r="B502" s="131" t="s">
        <v>846</v>
      </c>
      <c r="C502" s="62" t="s">
        <v>198</v>
      </c>
      <c r="D502" s="12">
        <v>42283</v>
      </c>
      <c r="E502" s="45"/>
      <c r="F502" s="45"/>
      <c r="G502" s="62" t="s">
        <v>701</v>
      </c>
      <c r="H502" s="71">
        <v>31.15</v>
      </c>
      <c r="I502" s="62"/>
      <c r="J502" s="62"/>
      <c r="K502" s="45">
        <v>4</v>
      </c>
      <c r="L502" s="71" t="str">
        <f>+IF(N502="oui",H502,"")</f>
        <v/>
      </c>
      <c r="M502" s="117">
        <v>49</v>
      </c>
      <c r="N502" s="62" t="s">
        <v>105</v>
      </c>
      <c r="O502" s="62" t="s">
        <v>105</v>
      </c>
      <c r="P502" s="14" t="s">
        <v>170</v>
      </c>
      <c r="Q502" s="69">
        <f>IF(D502="","",(YEAR(D502)))</f>
        <v>2015</v>
      </c>
      <c r="R502" s="68" t="str">
        <f>IF(D502="","",(TEXT(D502,"mmmm")))</f>
        <v>octobre</v>
      </c>
      <c r="S502" s="94" t="e">
        <f>+IF(#REF!&gt;0.05,IF(#REF!=5,($AE$2-F502)/1000,IF(#REF!=6,($AF$2-F502)/1000,IF(#REF!="FMA",($AG$2-F502)/1000,H502))),H502)</f>
        <v>#REF!</v>
      </c>
      <c r="T502" s="68" t="str">
        <f t="shared" si="8"/>
        <v>octobre</v>
      </c>
      <c r="U502" s="91">
        <f>IF(H502="",0,1)</f>
        <v>1</v>
      </c>
      <c r="V502" s="92" t="e">
        <f>IF(#REF!&gt;0,1,0)</f>
        <v>#REF!</v>
      </c>
      <c r="W502" s="92" t="e">
        <f>IF(#REF!&gt;0.02,1,0)</f>
        <v>#REF!</v>
      </c>
      <c r="X502" s="92">
        <f>+IF(H502="","",(M502*H502))</f>
        <v>1526.35</v>
      </c>
      <c r="Y502" s="92" t="e">
        <f>+IF(G502="La Mounine",(VLOOKUP(Base!J502,#REF!,5,FALSE)),(IF(G502="Brignoles",VLOOKUP(J502,#REF!,3,FALSE),(IF(G502="FOS",VLOOKUP(J502,#REF!,4,FALSE))))))</f>
        <v>#REF!</v>
      </c>
      <c r="Z502" s="92" t="e">
        <f>+(IF(H502="","",(Y502*H502)))</f>
        <v>#REF!</v>
      </c>
      <c r="AA502" s="94" t="e">
        <f>IF(Y502="","",IF(A502="RW",VLOOKUP(Y502,#REF!,3,FALSE),VLOOKUP(Y502,#REF!,2,FALSE)))</f>
        <v>#REF!</v>
      </c>
      <c r="AB502" s="92" t="e">
        <f>+IF(A502="","",(IF(A502="RW",(IF(H502&gt;32,32*AA502,(IF(H502&lt;29,29*AA502,H502*AA502)))),(IF(H502&gt;30,30*AA502,(IF(H502&lt;24,24*AA502,H502*AA502)))))))</f>
        <v>#REF!</v>
      </c>
      <c r="AC502" s="92" t="e">
        <f>(IF(A502="","0",(IF(A502="RW",VLOOKUP(#REF!,#REF!,2,FALSE),VLOOKUP(Base!#REF!,#REF!,3,FALSE)))))*S502</f>
        <v>#REF!</v>
      </c>
    </row>
    <row r="503" spans="1:29" x14ac:dyDescent="0.25">
      <c r="A503" s="131" t="s">
        <v>830</v>
      </c>
      <c r="B503" s="131" t="s">
        <v>846</v>
      </c>
      <c r="C503" s="62" t="s">
        <v>46</v>
      </c>
      <c r="D503" s="12">
        <v>42283</v>
      </c>
      <c r="E503" s="45"/>
      <c r="F503" s="45"/>
      <c r="G503" s="62" t="s">
        <v>701</v>
      </c>
      <c r="H503" s="71">
        <v>20.25</v>
      </c>
      <c r="I503" s="62"/>
      <c r="J503" s="62"/>
      <c r="K503" s="45">
        <v>5</v>
      </c>
      <c r="L503" s="71" t="str">
        <f>+IF(N503="oui",H503,"")</f>
        <v/>
      </c>
      <c r="M503" s="117">
        <v>40.5</v>
      </c>
      <c r="N503" s="7" t="s">
        <v>105</v>
      </c>
      <c r="O503" s="62" t="s">
        <v>105</v>
      </c>
      <c r="P503" s="14" t="s">
        <v>167</v>
      </c>
      <c r="Q503" s="69">
        <f>IF(D503="","",(YEAR(D503)))</f>
        <v>2015</v>
      </c>
      <c r="R503" s="68" t="str">
        <f>IF(D503="","",(TEXT(D503,"mmmm")))</f>
        <v>octobre</v>
      </c>
      <c r="S503" s="94" t="e">
        <f>+IF(#REF!&gt;0.05,IF(#REF!=5,($AE$2-F503)/1000,IF(#REF!=6,($AF$2-F503)/1000,IF(#REF!="FMA",($AG$2-F503)/1000,H503))),H503)</f>
        <v>#REF!</v>
      </c>
      <c r="T503" s="68" t="str">
        <f t="shared" si="8"/>
        <v>octobre</v>
      </c>
      <c r="U503" s="91">
        <f>IF(H503="",0,1)</f>
        <v>1</v>
      </c>
      <c r="V503" s="92" t="e">
        <f>IF(#REF!&gt;0,1,0)</f>
        <v>#REF!</v>
      </c>
      <c r="W503" s="92" t="e">
        <f>IF(#REF!&gt;0.02,1,0)</f>
        <v>#REF!</v>
      </c>
      <c r="X503" s="92">
        <f>+IF(H503="","",(M503*H503))</f>
        <v>820.125</v>
      </c>
      <c r="Y503" s="92" t="e">
        <f>+IF(G503="La Mounine",(VLOOKUP(Base!J503,#REF!,5,FALSE)),(IF(G503="Brignoles",VLOOKUP(J503,#REF!,3,FALSE),(IF(G503="FOS",VLOOKUP(J503,#REF!,4,FALSE))))))</f>
        <v>#REF!</v>
      </c>
      <c r="Z503" s="92" t="e">
        <f>+(IF(H503="","",(Y503*H503)))</f>
        <v>#REF!</v>
      </c>
      <c r="AA503" s="94" t="e">
        <f>IF(Y503="","",IF(A503="RW",VLOOKUP(Y503,#REF!,3,FALSE),VLOOKUP(Y503,#REF!,2,FALSE)))</f>
        <v>#REF!</v>
      </c>
      <c r="AB503" s="92" t="e">
        <f>+IF(A503="","",(IF(A503="RW",(IF(H503&gt;32,32*AA503,(IF(H503&lt;29,29*AA503,H503*AA503)))),(IF(H503&gt;30,30*AA503,(IF(H503&lt;24,24*AA503,H503*AA503)))))))</f>
        <v>#REF!</v>
      </c>
      <c r="AC503" s="92" t="e">
        <f>(IF(A503="","0",(IF(A503="RW",VLOOKUP(#REF!,#REF!,2,FALSE),VLOOKUP(Base!#REF!,#REF!,3,FALSE)))))*S503</f>
        <v>#REF!</v>
      </c>
    </row>
    <row r="504" spans="1:29" x14ac:dyDescent="0.25">
      <c r="A504" s="131" t="s">
        <v>830</v>
      </c>
      <c r="B504" s="131" t="s">
        <v>846</v>
      </c>
      <c r="C504" s="62" t="s">
        <v>46</v>
      </c>
      <c r="D504" s="12">
        <v>42283</v>
      </c>
      <c r="E504" s="45"/>
      <c r="F504" s="45"/>
      <c r="G504" s="62" t="s">
        <v>701</v>
      </c>
      <c r="H504" s="71">
        <v>20.3</v>
      </c>
      <c r="I504" s="62"/>
      <c r="J504" s="62"/>
      <c r="K504" s="45">
        <v>5</v>
      </c>
      <c r="L504" s="71" t="str">
        <f>+IF(N504="oui",H504,"")</f>
        <v/>
      </c>
      <c r="M504" s="117">
        <v>40.5</v>
      </c>
      <c r="N504" s="7" t="s">
        <v>105</v>
      </c>
      <c r="O504" s="62" t="s">
        <v>105</v>
      </c>
      <c r="P504" s="14" t="s">
        <v>174</v>
      </c>
      <c r="Q504" s="69">
        <f>IF(D504="","",(YEAR(D504)))</f>
        <v>2015</v>
      </c>
      <c r="R504" s="68" t="str">
        <f>IF(D504="","",(TEXT(D504,"mmmm")))</f>
        <v>octobre</v>
      </c>
      <c r="S504" s="94" t="e">
        <f>+IF(#REF!&gt;0.05,IF(#REF!=5,($AE$2-F504)/1000,IF(#REF!=6,($AF$2-F504)/1000,IF(#REF!="FMA",($AG$2-F504)/1000,H504))),H504)</f>
        <v>#REF!</v>
      </c>
      <c r="T504" s="68" t="str">
        <f t="shared" si="8"/>
        <v>octobre</v>
      </c>
      <c r="U504" s="91">
        <f>IF(H504="",0,1)</f>
        <v>1</v>
      </c>
      <c r="V504" s="92" t="e">
        <f>IF(#REF!&gt;0,1,0)</f>
        <v>#REF!</v>
      </c>
      <c r="W504" s="92" t="e">
        <f>IF(#REF!&gt;0.02,1,0)</f>
        <v>#REF!</v>
      </c>
      <c r="X504" s="92">
        <f>+IF(H504="","",(M504*H504))</f>
        <v>822.15</v>
      </c>
      <c r="Y504" s="92" t="e">
        <f>+IF(G504="La Mounine",(VLOOKUP(Base!J504,#REF!,5,FALSE)),(IF(G504="Brignoles",VLOOKUP(J504,#REF!,3,FALSE),(IF(G504="FOS",VLOOKUP(J504,#REF!,4,FALSE))))))</f>
        <v>#REF!</v>
      </c>
      <c r="Z504" s="92" t="e">
        <f>+(IF(H504="","",(Y504*H504)))</f>
        <v>#REF!</v>
      </c>
      <c r="AA504" s="94" t="e">
        <f>IF(Y504="","",IF(A504="RW",VLOOKUP(Y504,#REF!,3,FALSE),VLOOKUP(Y504,#REF!,2,FALSE)))</f>
        <v>#REF!</v>
      </c>
      <c r="AB504" s="92" t="e">
        <f>+IF(A504="","",(IF(A504="RW",(IF(H504&gt;32,32*AA504,(IF(H504&lt;29,29*AA504,H504*AA504)))),(IF(H504&gt;30,30*AA504,(IF(H504&lt;24,24*AA504,H504*AA504)))))))</f>
        <v>#REF!</v>
      </c>
      <c r="AC504" s="92" t="e">
        <f>(IF(A504="","0",(IF(A504="RW",VLOOKUP(#REF!,#REF!,2,FALSE),VLOOKUP(Base!#REF!,#REF!,3,FALSE)))))*S504</f>
        <v>#REF!</v>
      </c>
    </row>
    <row r="505" spans="1:29" x14ac:dyDescent="0.25">
      <c r="A505" s="131" t="s">
        <v>830</v>
      </c>
      <c r="B505" s="131" t="s">
        <v>846</v>
      </c>
      <c r="C505" s="62" t="s">
        <v>120</v>
      </c>
      <c r="D505" s="12">
        <v>42283</v>
      </c>
      <c r="E505" s="45"/>
      <c r="F505" s="45"/>
      <c r="G505" s="62" t="s">
        <v>701</v>
      </c>
      <c r="H505" s="71">
        <v>25.2</v>
      </c>
      <c r="I505" s="62"/>
      <c r="J505" s="62"/>
      <c r="K505" s="45">
        <v>12</v>
      </c>
      <c r="L505" s="71" t="str">
        <f>+IF(N505="oui",H505,"")</f>
        <v/>
      </c>
      <c r="M505" s="117">
        <v>41.8</v>
      </c>
      <c r="N505" s="62" t="s">
        <v>105</v>
      </c>
      <c r="O505" s="62" t="s">
        <v>105</v>
      </c>
      <c r="P505" s="14" t="s">
        <v>175</v>
      </c>
      <c r="Q505" s="69">
        <f>IF(D505="","",(YEAR(D505)))</f>
        <v>2015</v>
      </c>
      <c r="R505" s="68" t="str">
        <f>IF(D505="","",(TEXT(D505,"mmmm")))</f>
        <v>octobre</v>
      </c>
      <c r="S505" s="94" t="e">
        <f>+IF(#REF!&gt;0.05,IF(#REF!=5,($AE$2-F505)/1000,IF(#REF!=6,($AF$2-F505)/1000,IF(#REF!="FMA",($AG$2-F505)/1000,H505))),H505)</f>
        <v>#REF!</v>
      </c>
      <c r="T505" s="68" t="str">
        <f t="shared" si="8"/>
        <v>octobre</v>
      </c>
      <c r="U505" s="91">
        <f>IF(H505="",0,1)</f>
        <v>1</v>
      </c>
      <c r="V505" s="92" t="e">
        <f>IF(#REF!&gt;0,1,0)</f>
        <v>#REF!</v>
      </c>
      <c r="W505" s="92" t="e">
        <f>IF(#REF!&gt;0.02,1,0)</f>
        <v>#REF!</v>
      </c>
      <c r="X505" s="92">
        <f>+IF(H505="","",(M505*H505))</f>
        <v>1053.3599999999999</v>
      </c>
      <c r="Y505" s="92" t="e">
        <f>+IF(G505="La Mounine",(VLOOKUP(Base!J505,#REF!,5,FALSE)),(IF(G505="Brignoles",VLOOKUP(J505,#REF!,3,FALSE),(IF(G505="FOS",VLOOKUP(J505,#REF!,4,FALSE))))))</f>
        <v>#REF!</v>
      </c>
      <c r="Z505" s="92" t="e">
        <f>+(IF(H505="","",(Y505*H505)))</f>
        <v>#REF!</v>
      </c>
      <c r="AA505" s="94" t="e">
        <f>IF(Y505="","",IF(A505="RW",VLOOKUP(Y505,#REF!,3,FALSE),VLOOKUP(Y505,#REF!,2,FALSE)))</f>
        <v>#REF!</v>
      </c>
      <c r="AB505" s="92" t="e">
        <f>+IF(A505="","",(IF(A505="RW",(IF(H505&gt;32,32*AA505,(IF(H505&lt;29,29*AA505,H505*AA505)))),(IF(H505&gt;30,30*AA505,(IF(H505&lt;24,24*AA505,H505*AA505)))))))</f>
        <v>#REF!</v>
      </c>
      <c r="AC505" s="92" t="e">
        <f>(IF(A505="","0",(IF(A505="RW",VLOOKUP(#REF!,#REF!,2,FALSE),VLOOKUP(Base!#REF!,#REF!,3,FALSE)))))*S505</f>
        <v>#REF!</v>
      </c>
    </row>
    <row r="506" spans="1:29" x14ac:dyDescent="0.25">
      <c r="A506" s="131" t="s">
        <v>830</v>
      </c>
      <c r="B506" s="131" t="s">
        <v>846</v>
      </c>
      <c r="C506" s="62" t="s">
        <v>12</v>
      </c>
      <c r="D506" s="12">
        <v>42283</v>
      </c>
      <c r="E506" s="45"/>
      <c r="F506" s="45"/>
      <c r="G506" s="62" t="s">
        <v>701</v>
      </c>
      <c r="H506" s="71">
        <v>24.25</v>
      </c>
      <c r="I506" s="62"/>
      <c r="J506" s="62"/>
      <c r="K506" s="45">
        <v>13</v>
      </c>
      <c r="L506" s="71">
        <f>+IF(N506="oui",H506,"")</f>
        <v>24.25</v>
      </c>
      <c r="M506" s="117">
        <v>20.2</v>
      </c>
      <c r="N506" s="62" t="s">
        <v>106</v>
      </c>
      <c r="O506" s="62" t="s">
        <v>105</v>
      </c>
      <c r="P506" s="14" t="s">
        <v>167</v>
      </c>
      <c r="Q506" s="69">
        <f>IF(D506="","",(YEAR(D506)))</f>
        <v>2015</v>
      </c>
      <c r="R506" s="68" t="str">
        <f>IF(D506="","",(TEXT(D506,"mmmm")))</f>
        <v>octobre</v>
      </c>
      <c r="S506" s="94" t="e">
        <f>+IF(#REF!&gt;0.05,IF(#REF!=5,($AE$2-F506)/1000,IF(#REF!=6,($AF$2-F506)/1000,IF(#REF!="FMA",($AG$2-F506)/1000,H506))),H506)</f>
        <v>#REF!</v>
      </c>
      <c r="T506" s="68" t="str">
        <f t="shared" si="8"/>
        <v>octobre</v>
      </c>
      <c r="U506" s="91">
        <f>IF(H506="",0,1)</f>
        <v>1</v>
      </c>
      <c r="V506" s="92" t="e">
        <f>IF(#REF!&gt;0,1,0)</f>
        <v>#REF!</v>
      </c>
      <c r="W506" s="92" t="e">
        <f>IF(#REF!&gt;0.02,1,0)</f>
        <v>#REF!</v>
      </c>
      <c r="X506" s="92">
        <f>+IF(H506="","",(M506*H506))</f>
        <v>489.84999999999997</v>
      </c>
      <c r="Y506" s="92" t="e">
        <f>+IF(G506="La Mounine",(VLOOKUP(Base!J506,#REF!,5,FALSE)),(IF(G506="Brignoles",VLOOKUP(J506,#REF!,3,FALSE),(IF(G506="FOS",VLOOKUP(J506,#REF!,4,FALSE))))))</f>
        <v>#REF!</v>
      </c>
      <c r="Z506" s="92" t="e">
        <f>+(IF(H506="","",(Y506*H506)))</f>
        <v>#REF!</v>
      </c>
      <c r="AA506" s="94" t="e">
        <f>IF(Y506="","",IF(A506="RW",VLOOKUP(Y506,#REF!,3,FALSE),VLOOKUP(Y506,#REF!,2,FALSE)))</f>
        <v>#REF!</v>
      </c>
      <c r="AB506" s="92" t="e">
        <f>+IF(A506="","",(IF(A506="RW",(IF(H506&gt;32,32*AA506,(IF(H506&lt;29,29*AA506,H506*AA506)))),(IF(H506&gt;30,30*AA506,(IF(H506&lt;24,24*AA506,H506*AA506)))))))</f>
        <v>#REF!</v>
      </c>
      <c r="AC506" s="92" t="e">
        <f>(IF(A506="","0",(IF(A506="RW",VLOOKUP(#REF!,#REF!,2,FALSE),VLOOKUP(Base!#REF!,#REF!,3,FALSE)))))*S506</f>
        <v>#REF!</v>
      </c>
    </row>
    <row r="507" spans="1:29" x14ac:dyDescent="0.25">
      <c r="A507" s="131" t="s">
        <v>830</v>
      </c>
      <c r="B507" s="131" t="s">
        <v>846</v>
      </c>
      <c r="C507" s="62" t="s">
        <v>73</v>
      </c>
      <c r="D507" s="12">
        <v>42283</v>
      </c>
      <c r="E507" s="45"/>
      <c r="F507" s="45"/>
      <c r="G507" s="62" t="s">
        <v>701</v>
      </c>
      <c r="H507" s="71">
        <v>36.4</v>
      </c>
      <c r="I507" s="62"/>
      <c r="J507" s="62"/>
      <c r="K507" s="45">
        <v>13</v>
      </c>
      <c r="L507" s="71" t="str">
        <f>+IF(N507="oui",H507,"")</f>
        <v/>
      </c>
      <c r="M507" s="117">
        <v>37.9</v>
      </c>
      <c r="N507" s="62" t="s">
        <v>105</v>
      </c>
      <c r="O507" s="62" t="s">
        <v>105</v>
      </c>
      <c r="P507" s="14" t="s">
        <v>176</v>
      </c>
      <c r="Q507" s="69">
        <f>IF(D507="","",(YEAR(D507)))</f>
        <v>2015</v>
      </c>
      <c r="R507" s="68" t="str">
        <f>IF(D507="","",(TEXT(D507,"mmmm")))</f>
        <v>octobre</v>
      </c>
      <c r="S507" s="94" t="e">
        <f>+IF(#REF!&gt;0.05,IF(#REF!=5,($AE$2-F507)/1000,IF(#REF!=6,($AF$2-F507)/1000,IF(#REF!="FMA",($AG$2-F507)/1000,H507))),H507)</f>
        <v>#REF!</v>
      </c>
      <c r="T507" s="68" t="str">
        <f t="shared" si="8"/>
        <v>octobre</v>
      </c>
      <c r="U507" s="91">
        <f>IF(H507="",0,1)</f>
        <v>1</v>
      </c>
      <c r="V507" s="92" t="e">
        <f>IF(#REF!&gt;0,1,0)</f>
        <v>#REF!</v>
      </c>
      <c r="W507" s="92" t="e">
        <f>IF(#REF!&gt;0.02,1,0)</f>
        <v>#REF!</v>
      </c>
      <c r="X507" s="92">
        <f>+IF(H507="","",(M507*H507))</f>
        <v>1379.56</v>
      </c>
      <c r="Y507" s="92" t="e">
        <f>+IF(G507="La Mounine",(VLOOKUP(Base!J507,#REF!,5,FALSE)),(IF(G507="Brignoles",VLOOKUP(J507,#REF!,3,FALSE),(IF(G507="FOS",VLOOKUP(J507,#REF!,4,FALSE))))))</f>
        <v>#REF!</v>
      </c>
      <c r="Z507" s="92" t="e">
        <f>+(IF(H507="","",(Y507*H507)))</f>
        <v>#REF!</v>
      </c>
      <c r="AA507" s="94" t="e">
        <f>IF(Y507="","",IF(A507="RW",VLOOKUP(Y507,#REF!,3,FALSE),VLOOKUP(Y507,#REF!,2,FALSE)))</f>
        <v>#REF!</v>
      </c>
      <c r="AB507" s="92" t="e">
        <f>+IF(A507="","",(IF(A507="RW",(IF(H507&gt;32,32*AA507,(IF(H507&lt;29,29*AA507,H507*AA507)))),(IF(H507&gt;30,30*AA507,(IF(H507&lt;24,24*AA507,H507*AA507)))))))</f>
        <v>#REF!</v>
      </c>
      <c r="AC507" s="92" t="e">
        <f>(IF(A507="","0",(IF(A507="RW",VLOOKUP(#REF!,#REF!,2,FALSE),VLOOKUP(Base!#REF!,#REF!,3,FALSE)))))*S507</f>
        <v>#REF!</v>
      </c>
    </row>
    <row r="508" spans="1:29" x14ac:dyDescent="0.25">
      <c r="A508" s="131" t="s">
        <v>830</v>
      </c>
      <c r="B508" s="131" t="s">
        <v>846</v>
      </c>
      <c r="C508" s="62" t="s">
        <v>77</v>
      </c>
      <c r="D508" s="12">
        <v>42283</v>
      </c>
      <c r="E508" s="45"/>
      <c r="F508" s="45"/>
      <c r="G508" s="62" t="s">
        <v>701</v>
      </c>
      <c r="H508" s="71">
        <v>25.85</v>
      </c>
      <c r="I508" s="62"/>
      <c r="J508" s="62"/>
      <c r="K508" s="45">
        <v>34</v>
      </c>
      <c r="L508" s="71" t="str">
        <f>+IF(N508="oui",H508,"")</f>
        <v/>
      </c>
      <c r="M508" s="117">
        <v>48.6</v>
      </c>
      <c r="N508" s="62" t="s">
        <v>105</v>
      </c>
      <c r="O508" s="62" t="s">
        <v>106</v>
      </c>
      <c r="P508" s="14" t="s">
        <v>176</v>
      </c>
      <c r="Q508" s="69">
        <f>IF(D508="","",(YEAR(D508)))</f>
        <v>2015</v>
      </c>
      <c r="R508" s="68" t="str">
        <f>IF(D508="","",(TEXT(D508,"mmmm")))</f>
        <v>octobre</v>
      </c>
      <c r="S508" s="94" t="e">
        <f>+IF(#REF!&gt;0.05,IF(#REF!=5,($AE$2-F508)/1000,IF(#REF!=6,($AF$2-F508)/1000,IF(#REF!="FMA",($AG$2-F508)/1000,H508))),H508)</f>
        <v>#REF!</v>
      </c>
      <c r="T508" s="68" t="str">
        <f t="shared" si="8"/>
        <v>octobre</v>
      </c>
      <c r="U508" s="91">
        <f>IF(H508="",0,1)</f>
        <v>1</v>
      </c>
      <c r="V508" s="92" t="e">
        <f>IF(#REF!&gt;0,1,0)</f>
        <v>#REF!</v>
      </c>
      <c r="W508" s="92" t="e">
        <f>IF(#REF!&gt;0.02,1,0)</f>
        <v>#REF!</v>
      </c>
      <c r="X508" s="92">
        <f>+IF(H508="","",(M508*H508))</f>
        <v>1256.3100000000002</v>
      </c>
      <c r="Y508" s="92" t="e">
        <f>+IF(G508="La Mounine",(VLOOKUP(Base!J508,#REF!,5,FALSE)),(IF(G508="Brignoles",VLOOKUP(J508,#REF!,3,FALSE),(IF(G508="FOS",VLOOKUP(J508,#REF!,4,FALSE))))))</f>
        <v>#REF!</v>
      </c>
      <c r="Z508" s="92" t="e">
        <f>+(IF(H508="","",(Y508*H508)))</f>
        <v>#REF!</v>
      </c>
      <c r="AA508" s="94" t="e">
        <f>IF(Y508="","",IF(A508="RW",VLOOKUP(Y508,#REF!,3,FALSE),VLOOKUP(Y508,#REF!,2,FALSE)))</f>
        <v>#REF!</v>
      </c>
      <c r="AB508" s="92" t="e">
        <f>+IF(A508="","",(IF(A508="RW",(IF(H508&gt;32,32*AA508,(IF(H508&lt;29,29*AA508,H508*AA508)))),(IF(H508&gt;30,30*AA508,(IF(H508&lt;24,24*AA508,H508*AA508)))))))</f>
        <v>#REF!</v>
      </c>
      <c r="AC508" s="92" t="e">
        <f>(IF(A508="","0",(IF(A508="RW",VLOOKUP(#REF!,#REF!,2,FALSE),VLOOKUP(Base!#REF!,#REF!,3,FALSE)))))*S508</f>
        <v>#REF!</v>
      </c>
    </row>
    <row r="509" spans="1:29" x14ac:dyDescent="0.25">
      <c r="A509" s="131" t="s">
        <v>830</v>
      </c>
      <c r="B509" s="131" t="s">
        <v>846</v>
      </c>
      <c r="C509" s="62" t="s">
        <v>198</v>
      </c>
      <c r="D509" s="12">
        <v>42284</v>
      </c>
      <c r="E509" s="45"/>
      <c r="F509" s="45"/>
      <c r="G509" s="62" t="s">
        <v>701</v>
      </c>
      <c r="H509" s="71">
        <v>31.85</v>
      </c>
      <c r="I509" s="62"/>
      <c r="J509" s="62"/>
      <c r="K509" s="45">
        <v>4</v>
      </c>
      <c r="L509" s="71" t="str">
        <f>+IF(N509="oui",H509,"")</f>
        <v/>
      </c>
      <c r="M509" s="117">
        <v>49</v>
      </c>
      <c r="N509" s="62" t="s">
        <v>105</v>
      </c>
      <c r="O509" s="62" t="s">
        <v>105</v>
      </c>
      <c r="P509" s="14" t="s">
        <v>173</v>
      </c>
      <c r="Q509" s="69">
        <f>IF(D509="","",(YEAR(D509)))</f>
        <v>2015</v>
      </c>
      <c r="R509" s="68" t="str">
        <f>IF(D509="","",(TEXT(D509,"mmmm")))</f>
        <v>octobre</v>
      </c>
      <c r="S509" s="94" t="e">
        <f>+IF(#REF!&gt;0.05,IF(#REF!=5,($AE$2-F509)/1000,IF(#REF!=6,($AF$2-F509)/1000,IF(#REF!="FMA",($AG$2-F509)/1000,H509))),H509)</f>
        <v>#REF!</v>
      </c>
      <c r="T509" s="68" t="str">
        <f t="shared" si="8"/>
        <v>octobre</v>
      </c>
      <c r="U509" s="91">
        <f>IF(H509="",0,1)</f>
        <v>1</v>
      </c>
      <c r="V509" s="92" t="e">
        <f>IF(#REF!&gt;0,1,0)</f>
        <v>#REF!</v>
      </c>
      <c r="W509" s="92" t="e">
        <f>IF(#REF!&gt;0.02,1,0)</f>
        <v>#REF!</v>
      </c>
      <c r="X509" s="92">
        <f>+IF(H509="","",(M509*H509))</f>
        <v>1560.65</v>
      </c>
      <c r="Y509" s="92" t="e">
        <f>+IF(G509="La Mounine",(VLOOKUP(Base!J509,#REF!,5,FALSE)),(IF(G509="Brignoles",VLOOKUP(J509,#REF!,3,FALSE),(IF(G509="FOS",VLOOKUP(J509,#REF!,4,FALSE))))))</f>
        <v>#REF!</v>
      </c>
      <c r="Z509" s="92" t="e">
        <f>+(IF(H509="","",(Y509*H509)))</f>
        <v>#REF!</v>
      </c>
      <c r="AA509" s="94" t="e">
        <f>IF(Y509="","",IF(A509="RW",VLOOKUP(Y509,#REF!,3,FALSE),VLOOKUP(Y509,#REF!,2,FALSE)))</f>
        <v>#REF!</v>
      </c>
      <c r="AB509" s="92" t="e">
        <f>+IF(A509="","",(IF(A509="RW",(IF(H509&gt;32,32*AA509,(IF(H509&lt;29,29*AA509,H509*AA509)))),(IF(H509&gt;30,30*AA509,(IF(H509&lt;24,24*AA509,H509*AA509)))))))</f>
        <v>#REF!</v>
      </c>
      <c r="AC509" s="92" t="e">
        <f>(IF(A509="","0",(IF(A509="RW",VLOOKUP(#REF!,#REF!,2,FALSE),VLOOKUP(Base!#REF!,#REF!,3,FALSE)))))*S509</f>
        <v>#REF!</v>
      </c>
    </row>
    <row r="510" spans="1:29" x14ac:dyDescent="0.25">
      <c r="A510" s="131" t="s">
        <v>830</v>
      </c>
      <c r="B510" s="131" t="s">
        <v>846</v>
      </c>
      <c r="C510" s="62" t="s">
        <v>73</v>
      </c>
      <c r="D510" s="12">
        <v>42284</v>
      </c>
      <c r="E510" s="45"/>
      <c r="F510" s="45"/>
      <c r="G510" s="62" t="s">
        <v>701</v>
      </c>
      <c r="H510" s="71">
        <v>30.55</v>
      </c>
      <c r="I510" s="62"/>
      <c r="J510" s="62"/>
      <c r="K510" s="45">
        <v>13</v>
      </c>
      <c r="L510" s="71" t="str">
        <f>+IF(N510="oui",H510,"")</f>
        <v/>
      </c>
      <c r="M510" s="117">
        <v>37.9</v>
      </c>
      <c r="N510" s="62" t="s">
        <v>105</v>
      </c>
      <c r="O510" s="62" t="s">
        <v>105</v>
      </c>
      <c r="P510" s="14" t="s">
        <v>167</v>
      </c>
      <c r="Q510" s="69">
        <f>IF(D510="","",(YEAR(D510)))</f>
        <v>2015</v>
      </c>
      <c r="R510" s="68" t="str">
        <f>IF(D510="","",(TEXT(D510,"mmmm")))</f>
        <v>octobre</v>
      </c>
      <c r="S510" s="94" t="e">
        <f>+IF(#REF!&gt;0.05,IF(#REF!=5,($AE$2-F510)/1000,IF(#REF!=6,($AF$2-F510)/1000,IF(#REF!="FMA",($AG$2-F510)/1000,H510))),H510)</f>
        <v>#REF!</v>
      </c>
      <c r="T510" s="68" t="str">
        <f t="shared" si="8"/>
        <v>octobre</v>
      </c>
      <c r="U510" s="91">
        <f>IF(H510="",0,1)</f>
        <v>1</v>
      </c>
      <c r="V510" s="92" t="e">
        <f>IF(#REF!&gt;0,1,0)</f>
        <v>#REF!</v>
      </c>
      <c r="W510" s="92" t="e">
        <f>IF(#REF!&gt;0.02,1,0)</f>
        <v>#REF!</v>
      </c>
      <c r="X510" s="92">
        <f>+IF(H510="","",(M510*H510))</f>
        <v>1157.845</v>
      </c>
      <c r="Y510" s="92" t="e">
        <f>+IF(G510="La Mounine",(VLOOKUP(Base!J510,#REF!,5,FALSE)),(IF(G510="Brignoles",VLOOKUP(J510,#REF!,3,FALSE),(IF(G510="FOS",VLOOKUP(J510,#REF!,4,FALSE))))))</f>
        <v>#REF!</v>
      </c>
      <c r="Z510" s="92" t="e">
        <f>+(IF(H510="","",(Y510*H510)))</f>
        <v>#REF!</v>
      </c>
      <c r="AA510" s="94" t="e">
        <f>IF(Y510="","",IF(A510="RW",VLOOKUP(Y510,#REF!,3,FALSE),VLOOKUP(Y510,#REF!,2,FALSE)))</f>
        <v>#REF!</v>
      </c>
      <c r="AB510" s="92" t="e">
        <f>+IF(A510="","",(IF(A510="RW",(IF(H510&gt;32,32*AA510,(IF(H510&lt;29,29*AA510,H510*AA510)))),(IF(H510&gt;30,30*AA510,(IF(H510&lt;24,24*AA510,H510*AA510)))))))</f>
        <v>#REF!</v>
      </c>
      <c r="AC510" s="92" t="e">
        <f>(IF(A510="","0",(IF(A510="RW",VLOOKUP(#REF!,#REF!,2,FALSE),VLOOKUP(Base!#REF!,#REF!,3,FALSE)))))*S510</f>
        <v>#REF!</v>
      </c>
    </row>
    <row r="511" spans="1:29" x14ac:dyDescent="0.25">
      <c r="A511" s="131" t="s">
        <v>830</v>
      </c>
      <c r="B511" s="131" t="s">
        <v>846</v>
      </c>
      <c r="C511" s="62" t="s">
        <v>73</v>
      </c>
      <c r="D511" s="12">
        <v>42284</v>
      </c>
      <c r="E511" s="45"/>
      <c r="F511" s="45"/>
      <c r="G511" s="62" t="s">
        <v>701</v>
      </c>
      <c r="H511" s="71">
        <v>33</v>
      </c>
      <c r="I511" s="62"/>
      <c r="J511" s="62"/>
      <c r="K511" s="45">
        <v>13</v>
      </c>
      <c r="L511" s="71" t="str">
        <f>+IF(N511="oui",H511,"")</f>
        <v/>
      </c>
      <c r="M511" s="117">
        <v>37.9</v>
      </c>
      <c r="N511" s="62" t="s">
        <v>105</v>
      </c>
      <c r="O511" s="62" t="s">
        <v>105</v>
      </c>
      <c r="P511" s="14" t="s">
        <v>171</v>
      </c>
      <c r="Q511" s="69">
        <f>IF(D511="","",(YEAR(D511)))</f>
        <v>2015</v>
      </c>
      <c r="R511" s="68" t="str">
        <f>IF(D511="","",(TEXT(D511,"mmmm")))</f>
        <v>octobre</v>
      </c>
      <c r="S511" s="94" t="e">
        <f>+IF(#REF!&gt;0.05,IF(#REF!=5,($AE$2-F511)/1000,IF(#REF!=6,($AF$2-F511)/1000,IF(#REF!="FMA",($AG$2-F511)/1000,H511))),H511)</f>
        <v>#REF!</v>
      </c>
      <c r="T511" s="68" t="str">
        <f t="shared" si="8"/>
        <v>octobre</v>
      </c>
      <c r="U511" s="91">
        <f>IF(H511="",0,1)</f>
        <v>1</v>
      </c>
      <c r="V511" s="92" t="e">
        <f>IF(#REF!&gt;0,1,0)</f>
        <v>#REF!</v>
      </c>
      <c r="W511" s="92" t="e">
        <f>IF(#REF!&gt;0.02,1,0)</f>
        <v>#REF!</v>
      </c>
      <c r="X511" s="92">
        <f>+IF(H511="","",(M511*H511))</f>
        <v>1250.7</v>
      </c>
      <c r="Y511" s="92" t="e">
        <f>+IF(G511="La Mounine",(VLOOKUP(Base!J511,#REF!,5,FALSE)),(IF(G511="Brignoles",VLOOKUP(J511,#REF!,3,FALSE),(IF(G511="FOS",VLOOKUP(J511,#REF!,4,FALSE))))))</f>
        <v>#REF!</v>
      </c>
      <c r="Z511" s="92" t="e">
        <f>+(IF(H511="","",(Y511*H511)))</f>
        <v>#REF!</v>
      </c>
      <c r="AA511" s="94" t="e">
        <f>IF(Y511="","",IF(A511="RW",VLOOKUP(Y511,#REF!,3,FALSE),VLOOKUP(Y511,#REF!,2,FALSE)))</f>
        <v>#REF!</v>
      </c>
      <c r="AB511" s="92" t="e">
        <f>+IF(A511="","",(IF(A511="RW",(IF(H511&gt;32,32*AA511,(IF(H511&lt;29,29*AA511,H511*AA511)))),(IF(H511&gt;30,30*AA511,(IF(H511&lt;24,24*AA511,H511*AA511)))))))</f>
        <v>#REF!</v>
      </c>
      <c r="AC511" s="92" t="e">
        <f>(IF(A511="","0",(IF(A511="RW",VLOOKUP(#REF!,#REF!,2,FALSE),VLOOKUP(Base!#REF!,#REF!,3,FALSE)))))*S511</f>
        <v>#REF!</v>
      </c>
    </row>
    <row r="512" spans="1:29" x14ac:dyDescent="0.25">
      <c r="A512" s="131" t="s">
        <v>830</v>
      </c>
      <c r="B512" s="131" t="s">
        <v>846</v>
      </c>
      <c r="C512" s="62" t="s">
        <v>77</v>
      </c>
      <c r="D512" s="12">
        <v>42284</v>
      </c>
      <c r="E512" s="45"/>
      <c r="F512" s="45"/>
      <c r="G512" s="62" t="s">
        <v>701</v>
      </c>
      <c r="H512" s="71">
        <v>33.35</v>
      </c>
      <c r="I512" s="62"/>
      <c r="J512" s="62"/>
      <c r="K512" s="45">
        <v>30</v>
      </c>
      <c r="L512" s="71" t="str">
        <f>+IF(N512="oui",H512,"")</f>
        <v/>
      </c>
      <c r="M512" s="117">
        <v>40.5</v>
      </c>
      <c r="N512" s="62" t="s">
        <v>105</v>
      </c>
      <c r="O512" s="62" t="s">
        <v>106</v>
      </c>
      <c r="P512" s="14" t="s">
        <v>169</v>
      </c>
      <c r="Q512" s="69">
        <f>IF(D512="","",(YEAR(D512)))</f>
        <v>2015</v>
      </c>
      <c r="R512" s="68" t="str">
        <f>IF(D512="","",(TEXT(D512,"mmmm")))</f>
        <v>octobre</v>
      </c>
      <c r="S512" s="94" t="e">
        <f>+IF(#REF!&gt;0.05,IF(#REF!=5,($AE$2-F512)/1000,IF(#REF!=6,($AF$2-F512)/1000,IF(#REF!="FMA",($AG$2-F512)/1000,H512))),H512)</f>
        <v>#REF!</v>
      </c>
      <c r="T512" s="68" t="str">
        <f t="shared" si="8"/>
        <v>octobre</v>
      </c>
      <c r="U512" s="91">
        <f>IF(H512="",0,1)</f>
        <v>1</v>
      </c>
      <c r="V512" s="92" t="e">
        <f>IF(#REF!&gt;0,1,0)</f>
        <v>#REF!</v>
      </c>
      <c r="W512" s="92" t="e">
        <f>IF(#REF!&gt;0.02,1,0)</f>
        <v>#REF!</v>
      </c>
      <c r="X512" s="92">
        <f>+IF(H512="","",(M512*H512))</f>
        <v>1350.675</v>
      </c>
      <c r="Y512" s="92" t="e">
        <f>+IF(G512="La Mounine",(VLOOKUP(Base!J512,#REF!,5,FALSE)),(IF(G512="Brignoles",VLOOKUP(J512,#REF!,3,FALSE),(IF(G512="FOS",VLOOKUP(J512,#REF!,4,FALSE))))))</f>
        <v>#REF!</v>
      </c>
      <c r="Z512" s="92" t="e">
        <f>+(IF(H512="","",(Y512*H512)))</f>
        <v>#REF!</v>
      </c>
      <c r="AA512" s="94" t="e">
        <f>IF(Y512="","",IF(A512="RW",VLOOKUP(Y512,#REF!,3,FALSE),VLOOKUP(Y512,#REF!,2,FALSE)))</f>
        <v>#REF!</v>
      </c>
      <c r="AB512" s="92" t="e">
        <f>+IF(A512="","",(IF(A512="RW",(IF(H512&gt;32,32*AA512,(IF(H512&lt;29,29*AA512,H512*AA512)))),(IF(H512&gt;30,30*AA512,(IF(H512&lt;24,24*AA512,H512*AA512)))))))</f>
        <v>#REF!</v>
      </c>
      <c r="AC512" s="92" t="e">
        <f>(IF(A512="","0",(IF(A512="RW",VLOOKUP(#REF!,#REF!,2,FALSE),VLOOKUP(Base!#REF!,#REF!,3,FALSE)))))*S512</f>
        <v>#REF!</v>
      </c>
    </row>
    <row r="513" spans="1:29" x14ac:dyDescent="0.25">
      <c r="A513" s="131" t="s">
        <v>830</v>
      </c>
      <c r="B513" s="131" t="s">
        <v>846</v>
      </c>
      <c r="C513" s="62" t="s">
        <v>480</v>
      </c>
      <c r="D513" s="12">
        <v>42284</v>
      </c>
      <c r="E513" s="45"/>
      <c r="F513" s="45"/>
      <c r="G513" s="62" t="s">
        <v>701</v>
      </c>
      <c r="H513" s="71">
        <v>23.75</v>
      </c>
      <c r="I513" s="62"/>
      <c r="J513" s="62"/>
      <c r="K513" s="45">
        <v>34</v>
      </c>
      <c r="L513" s="71" t="str">
        <f>+IF(N513="oui",H513,"")</f>
        <v/>
      </c>
      <c r="M513" s="117">
        <v>45.6</v>
      </c>
      <c r="N513" s="62" t="s">
        <v>105</v>
      </c>
      <c r="O513" s="62" t="s">
        <v>106</v>
      </c>
      <c r="P513" s="14" t="s">
        <v>176</v>
      </c>
      <c r="Q513" s="69">
        <f>IF(D513="","",(YEAR(D513)))</f>
        <v>2015</v>
      </c>
      <c r="R513" s="68" t="str">
        <f>IF(D513="","",(TEXT(D513,"mmmm")))</f>
        <v>octobre</v>
      </c>
      <c r="S513" s="94" t="e">
        <f>+IF(#REF!&gt;0.05,IF(#REF!=5,($AE$2-F513)/1000,IF(#REF!=6,($AF$2-F513)/1000,IF(#REF!="FMA",($AG$2-F513)/1000,H513))),H513)</f>
        <v>#REF!</v>
      </c>
      <c r="T513" s="68" t="str">
        <f t="shared" si="8"/>
        <v>octobre</v>
      </c>
      <c r="U513" s="91">
        <f>IF(H513="",0,1)</f>
        <v>1</v>
      </c>
      <c r="V513" s="92" t="e">
        <f>IF(#REF!&gt;0,1,0)</f>
        <v>#REF!</v>
      </c>
      <c r="W513" s="92" t="e">
        <f>IF(#REF!&gt;0.02,1,0)</f>
        <v>#REF!</v>
      </c>
      <c r="X513" s="92">
        <f>+IF(H513="","",(M513*H513))</f>
        <v>1083</v>
      </c>
      <c r="Y513" s="92" t="e">
        <f>+IF(G513="La Mounine",(VLOOKUP(Base!J513,#REF!,5,FALSE)),(IF(G513="Brignoles",VLOOKUP(J513,#REF!,3,FALSE),(IF(G513="FOS",VLOOKUP(J513,#REF!,4,FALSE))))))</f>
        <v>#REF!</v>
      </c>
      <c r="Z513" s="92" t="e">
        <f>+(IF(H513="","",(Y513*H513)))</f>
        <v>#REF!</v>
      </c>
      <c r="AA513" s="94" t="e">
        <f>IF(Y513="","",IF(A513="RW",VLOOKUP(Y513,#REF!,3,FALSE),VLOOKUP(Y513,#REF!,2,FALSE)))</f>
        <v>#REF!</v>
      </c>
      <c r="AB513" s="92" t="e">
        <f>+IF(A513="","",(IF(A513="RW",(IF(H513&gt;32,32*AA513,(IF(H513&lt;29,29*AA513,H513*AA513)))),(IF(H513&gt;30,30*AA513,(IF(H513&lt;24,24*AA513,H513*AA513)))))))</f>
        <v>#REF!</v>
      </c>
      <c r="AC513" s="92" t="e">
        <f>(IF(A513="","0",(IF(A513="RW",VLOOKUP(#REF!,#REF!,2,FALSE),VLOOKUP(Base!#REF!,#REF!,3,FALSE)))))*S513</f>
        <v>#REF!</v>
      </c>
    </row>
    <row r="514" spans="1:29" x14ac:dyDescent="0.25">
      <c r="A514" s="131" t="s">
        <v>830</v>
      </c>
      <c r="B514" s="131" t="s">
        <v>846</v>
      </c>
      <c r="C514" s="62" t="s">
        <v>12</v>
      </c>
      <c r="D514" s="12">
        <v>42284</v>
      </c>
      <c r="E514" s="45"/>
      <c r="F514" s="45"/>
      <c r="G514" s="62" t="s">
        <v>701</v>
      </c>
      <c r="H514" s="71">
        <v>26.95</v>
      </c>
      <c r="I514" s="62"/>
      <c r="J514" s="62"/>
      <c r="K514" s="45">
        <v>83</v>
      </c>
      <c r="L514" s="71" t="str">
        <f>+IF(N514="oui",H514,"")</f>
        <v/>
      </c>
      <c r="M514" s="117">
        <v>46</v>
      </c>
      <c r="N514" s="62" t="s">
        <v>105</v>
      </c>
      <c r="O514" s="62" t="s">
        <v>105</v>
      </c>
      <c r="P514" s="14" t="s">
        <v>167</v>
      </c>
      <c r="Q514" s="69">
        <f>IF(D514="","",(YEAR(D514)))</f>
        <v>2015</v>
      </c>
      <c r="R514" s="68" t="str">
        <f>IF(D514="","",(TEXT(D514,"mmmm")))</f>
        <v>octobre</v>
      </c>
      <c r="S514" s="94" t="e">
        <f>+IF(#REF!&gt;0.05,IF(#REF!=5,($AE$2-F514)/1000,IF(#REF!=6,($AF$2-F514)/1000,IF(#REF!="FMA",($AG$2-F514)/1000,H514))),H514)</f>
        <v>#REF!</v>
      </c>
      <c r="T514" s="68" t="str">
        <f t="shared" si="8"/>
        <v>octobre</v>
      </c>
      <c r="U514" s="91">
        <f>IF(H514="",0,1)</f>
        <v>1</v>
      </c>
      <c r="V514" s="92" t="e">
        <f>IF(#REF!&gt;0,1,0)</f>
        <v>#REF!</v>
      </c>
      <c r="W514" s="92" t="e">
        <f>IF(#REF!&gt;0.02,1,0)</f>
        <v>#REF!</v>
      </c>
      <c r="X514" s="92">
        <f>+IF(H514="","",(M514*H514))</f>
        <v>1239.7</v>
      </c>
      <c r="Y514" s="92" t="e">
        <f>+IF(G514="La Mounine",(VLOOKUP(Base!J514,#REF!,5,FALSE)),(IF(G514="Brignoles",VLOOKUP(J514,#REF!,3,FALSE),(IF(G514="FOS",VLOOKUP(J514,#REF!,4,FALSE))))))</f>
        <v>#REF!</v>
      </c>
      <c r="Z514" s="92" t="e">
        <f>+(IF(H514="","",(Y514*H514)))</f>
        <v>#REF!</v>
      </c>
      <c r="AA514" s="94" t="e">
        <f>IF(Y514="","",IF(A514="RW",VLOOKUP(Y514,#REF!,3,FALSE),VLOOKUP(Y514,#REF!,2,FALSE)))</f>
        <v>#REF!</v>
      </c>
      <c r="AB514" s="92" t="e">
        <f>+IF(A514="","",(IF(A514="RW",(IF(H514&gt;32,32*AA514,(IF(H514&lt;29,29*AA514,H514*AA514)))),(IF(H514&gt;30,30*AA514,(IF(H514&lt;24,24*AA514,H514*AA514)))))))</f>
        <v>#REF!</v>
      </c>
      <c r="AC514" s="92" t="e">
        <f>(IF(A514="","0",(IF(A514="RW",VLOOKUP(#REF!,#REF!,2,FALSE),VLOOKUP(Base!#REF!,#REF!,3,FALSE)))))*S514</f>
        <v>#REF!</v>
      </c>
    </row>
    <row r="515" spans="1:29" x14ac:dyDescent="0.25">
      <c r="A515" s="131" t="s">
        <v>830</v>
      </c>
      <c r="B515" s="131" t="s">
        <v>846</v>
      </c>
      <c r="C515" s="62" t="s">
        <v>12</v>
      </c>
      <c r="D515" s="12">
        <v>42284</v>
      </c>
      <c r="E515" s="45"/>
      <c r="F515" s="45"/>
      <c r="G515" s="62" t="s">
        <v>701</v>
      </c>
      <c r="H515" s="71">
        <v>30.2</v>
      </c>
      <c r="I515" s="62"/>
      <c r="J515" s="62"/>
      <c r="K515" s="45">
        <v>83</v>
      </c>
      <c r="L515" s="71">
        <f>+IF(N515="oui",H515,"")</f>
        <v>30.2</v>
      </c>
      <c r="M515" s="117">
        <v>50.6</v>
      </c>
      <c r="N515" s="62" t="s">
        <v>106</v>
      </c>
      <c r="O515" s="62" t="s">
        <v>105</v>
      </c>
      <c r="P515" s="14" t="s">
        <v>175</v>
      </c>
      <c r="Q515" s="69">
        <f>IF(D515="","",(YEAR(D515)))</f>
        <v>2015</v>
      </c>
      <c r="R515" s="68" t="str">
        <f>IF(D515="","",(TEXT(D515,"mmmm")))</f>
        <v>octobre</v>
      </c>
      <c r="S515" s="94" t="e">
        <f>+IF(#REF!&gt;0.05,IF(#REF!=5,($AE$2-F515)/1000,IF(#REF!=6,($AF$2-F515)/1000,IF(#REF!="FMA",($AG$2-F515)/1000,H515))),H515)</f>
        <v>#REF!</v>
      </c>
      <c r="T515" s="68" t="str">
        <f t="shared" ref="T515:T547" si="9">R515</f>
        <v>octobre</v>
      </c>
      <c r="U515" s="91">
        <f>IF(H515="",0,1)</f>
        <v>1</v>
      </c>
      <c r="V515" s="92" t="e">
        <f>IF(#REF!&gt;0,1,0)</f>
        <v>#REF!</v>
      </c>
      <c r="W515" s="92" t="e">
        <f>IF(#REF!&gt;0.02,1,0)</f>
        <v>#REF!</v>
      </c>
      <c r="X515" s="92">
        <f>+IF(H515="","",(M515*H515))</f>
        <v>1528.1200000000001</v>
      </c>
      <c r="Y515" s="92" t="e">
        <f>+IF(G515="La Mounine",(VLOOKUP(Base!J515,#REF!,5,FALSE)),(IF(G515="Brignoles",VLOOKUP(J515,#REF!,3,FALSE),(IF(G515="FOS",VLOOKUP(J515,#REF!,4,FALSE))))))</f>
        <v>#REF!</v>
      </c>
      <c r="Z515" s="92" t="e">
        <f>+(IF(H515="","",(Y515*H515)))</f>
        <v>#REF!</v>
      </c>
      <c r="AA515" s="94" t="e">
        <f>IF(Y515="","",IF(A515="RW",VLOOKUP(Y515,#REF!,3,FALSE),VLOOKUP(Y515,#REF!,2,FALSE)))</f>
        <v>#REF!</v>
      </c>
      <c r="AB515" s="92" t="e">
        <f>+IF(A515="","",(IF(A515="RW",(IF(H515&gt;32,32*AA515,(IF(H515&lt;29,29*AA515,H515*AA515)))),(IF(H515&gt;30,30*AA515,(IF(H515&lt;24,24*AA515,H515*AA515)))))))</f>
        <v>#REF!</v>
      </c>
      <c r="AC515" s="92" t="e">
        <f>(IF(A515="","0",(IF(A515="RW",VLOOKUP(#REF!,#REF!,2,FALSE),VLOOKUP(Base!#REF!,#REF!,3,FALSE)))))*S515</f>
        <v>#REF!</v>
      </c>
    </row>
    <row r="516" spans="1:29" x14ac:dyDescent="0.25">
      <c r="A516" s="131" t="s">
        <v>830</v>
      </c>
      <c r="B516" s="131" t="s">
        <v>846</v>
      </c>
      <c r="C516" s="62" t="s">
        <v>120</v>
      </c>
      <c r="D516" s="12">
        <v>42285</v>
      </c>
      <c r="E516" s="45"/>
      <c r="F516" s="45"/>
      <c r="G516" s="62" t="s">
        <v>701</v>
      </c>
      <c r="H516" s="71">
        <v>25.05</v>
      </c>
      <c r="I516" s="62"/>
      <c r="J516" s="62"/>
      <c r="K516" s="45">
        <v>12</v>
      </c>
      <c r="L516" s="71" t="str">
        <f>+IF(N516="oui",H516,"")</f>
        <v/>
      </c>
      <c r="M516" s="117">
        <v>41.8</v>
      </c>
      <c r="N516" s="62" t="s">
        <v>105</v>
      </c>
      <c r="O516" s="62" t="s">
        <v>105</v>
      </c>
      <c r="P516" s="14" t="s">
        <v>173</v>
      </c>
      <c r="Q516" s="69">
        <f>IF(D516="","",(YEAR(D516)))</f>
        <v>2015</v>
      </c>
      <c r="R516" s="68" t="str">
        <f>IF(D516="","",(TEXT(D516,"mmmm")))</f>
        <v>octobre</v>
      </c>
      <c r="S516" s="94" t="e">
        <f>+IF(#REF!&gt;0.05,IF(#REF!=5,($AE$2-F516)/1000,IF(#REF!=6,($AF$2-F516)/1000,IF(#REF!="FMA",($AG$2-F516)/1000,H516))),H516)</f>
        <v>#REF!</v>
      </c>
      <c r="T516" s="68" t="str">
        <f t="shared" si="9"/>
        <v>octobre</v>
      </c>
      <c r="U516" s="91">
        <f>IF(H516="",0,1)</f>
        <v>1</v>
      </c>
      <c r="V516" s="92" t="e">
        <f>IF(#REF!&gt;0,1,0)</f>
        <v>#REF!</v>
      </c>
      <c r="W516" s="92" t="e">
        <f>IF(#REF!&gt;0.02,1,0)</f>
        <v>#REF!</v>
      </c>
      <c r="X516" s="92">
        <f>+IF(H516="","",(M516*H516))</f>
        <v>1047.0899999999999</v>
      </c>
      <c r="Y516" s="92" t="e">
        <f>+IF(G516="La Mounine",(VLOOKUP(Base!J516,#REF!,5,FALSE)),(IF(G516="Brignoles",VLOOKUP(J516,#REF!,3,FALSE),(IF(G516="FOS",VLOOKUP(J516,#REF!,4,FALSE))))))</f>
        <v>#REF!</v>
      </c>
      <c r="Z516" s="92" t="e">
        <f>+(IF(H516="","",(Y516*H516)))</f>
        <v>#REF!</v>
      </c>
      <c r="AA516" s="94" t="e">
        <f>IF(Y516="","",IF(A516="RW",VLOOKUP(Y516,#REF!,3,FALSE),VLOOKUP(Y516,#REF!,2,FALSE)))</f>
        <v>#REF!</v>
      </c>
      <c r="AB516" s="92" t="e">
        <f>+IF(A516="","",(IF(A516="RW",(IF(H516&gt;32,32*AA516,(IF(H516&lt;29,29*AA516,H516*AA516)))),(IF(H516&gt;30,30*AA516,(IF(H516&lt;24,24*AA516,H516*AA516)))))))</f>
        <v>#REF!</v>
      </c>
      <c r="AC516" s="92" t="e">
        <f>(IF(A516="","0",(IF(A516="RW",VLOOKUP(#REF!,#REF!,2,FALSE),VLOOKUP(Base!#REF!,#REF!,3,FALSE)))))*S516</f>
        <v>#REF!</v>
      </c>
    </row>
    <row r="517" spans="1:29" x14ac:dyDescent="0.25">
      <c r="A517" s="131" t="s">
        <v>830</v>
      </c>
      <c r="B517" s="131" t="s">
        <v>846</v>
      </c>
      <c r="C517" s="62" t="s">
        <v>73</v>
      </c>
      <c r="D517" s="12">
        <v>42285</v>
      </c>
      <c r="E517" s="45"/>
      <c r="F517" s="45"/>
      <c r="G517" s="62" t="s">
        <v>701</v>
      </c>
      <c r="H517" s="71">
        <v>33.1</v>
      </c>
      <c r="I517" s="62"/>
      <c r="J517" s="62"/>
      <c r="K517" s="45">
        <v>13</v>
      </c>
      <c r="L517" s="71" t="str">
        <f>+IF(N517="oui",H517,"")</f>
        <v/>
      </c>
      <c r="M517" s="117">
        <v>37.9</v>
      </c>
      <c r="N517" s="62" t="s">
        <v>105</v>
      </c>
      <c r="O517" s="62" t="s">
        <v>105</v>
      </c>
      <c r="P517" s="14" t="s">
        <v>167</v>
      </c>
      <c r="Q517" s="69">
        <f>IF(D517="","",(YEAR(D517)))</f>
        <v>2015</v>
      </c>
      <c r="R517" s="68" t="str">
        <f>IF(D517="","",(TEXT(D517,"mmmm")))</f>
        <v>octobre</v>
      </c>
      <c r="S517" s="94" t="e">
        <f>+IF(#REF!&gt;0.05,IF(#REF!=5,($AE$2-F517)/1000,IF(#REF!=6,($AF$2-F517)/1000,IF(#REF!="FMA",($AG$2-F517)/1000,H517))),H517)</f>
        <v>#REF!</v>
      </c>
      <c r="T517" s="68" t="str">
        <f t="shared" si="9"/>
        <v>octobre</v>
      </c>
      <c r="U517" s="91">
        <f>IF(H517="",0,1)</f>
        <v>1</v>
      </c>
      <c r="V517" s="92" t="e">
        <f>IF(#REF!&gt;0,1,0)</f>
        <v>#REF!</v>
      </c>
      <c r="W517" s="92" t="e">
        <f>IF(#REF!&gt;0.02,1,0)</f>
        <v>#REF!</v>
      </c>
      <c r="X517" s="92">
        <f>+IF(H517="","",(M517*H517))</f>
        <v>1254.49</v>
      </c>
      <c r="Y517" s="92" t="e">
        <f>+IF(G517="La Mounine",(VLOOKUP(Base!J517,#REF!,5,FALSE)),(IF(G517="Brignoles",VLOOKUP(J517,#REF!,3,FALSE),(IF(G517="FOS",VLOOKUP(J517,#REF!,4,FALSE))))))</f>
        <v>#REF!</v>
      </c>
      <c r="Z517" s="92" t="e">
        <f>+(IF(H517="","",(Y517*H517)))</f>
        <v>#REF!</v>
      </c>
      <c r="AA517" s="94" t="e">
        <f>IF(Y517="","",IF(A517="RW",VLOOKUP(Y517,#REF!,3,FALSE),VLOOKUP(Y517,#REF!,2,FALSE)))</f>
        <v>#REF!</v>
      </c>
      <c r="AB517" s="92" t="e">
        <f>+IF(A517="","",(IF(A517="RW",(IF(H517&gt;32,32*AA517,(IF(H517&lt;29,29*AA517,H517*AA517)))),(IF(H517&gt;30,30*AA517,(IF(H517&lt;24,24*AA517,H517*AA517)))))))</f>
        <v>#REF!</v>
      </c>
      <c r="AC517" s="92" t="e">
        <f>(IF(A517="","0",(IF(A517="RW",VLOOKUP(#REF!,#REF!,2,FALSE),VLOOKUP(Base!#REF!,#REF!,3,FALSE)))))*S517</f>
        <v>#REF!</v>
      </c>
    </row>
    <row r="518" spans="1:29" x14ac:dyDescent="0.25">
      <c r="A518" s="131" t="s">
        <v>830</v>
      </c>
      <c r="B518" s="131" t="s">
        <v>846</v>
      </c>
      <c r="C518" s="62" t="s">
        <v>73</v>
      </c>
      <c r="D518" s="12">
        <v>42285</v>
      </c>
      <c r="E518" s="45"/>
      <c r="F518" s="45"/>
      <c r="G518" s="62" t="s">
        <v>701</v>
      </c>
      <c r="H518" s="71">
        <v>35.65</v>
      </c>
      <c r="I518" s="62"/>
      <c r="J518" s="62"/>
      <c r="K518" s="45">
        <v>13</v>
      </c>
      <c r="L518" s="71" t="str">
        <f>+IF(N518="oui",H518,"")</f>
        <v/>
      </c>
      <c r="M518" s="117">
        <v>37.9</v>
      </c>
      <c r="N518" s="62" t="s">
        <v>105</v>
      </c>
      <c r="O518" s="62" t="s">
        <v>105</v>
      </c>
      <c r="P518" s="14" t="s">
        <v>168</v>
      </c>
      <c r="Q518" s="69">
        <f>IF(D518="","",(YEAR(D518)))</f>
        <v>2015</v>
      </c>
      <c r="R518" s="68" t="str">
        <f>IF(D518="","",(TEXT(D518,"mmmm")))</f>
        <v>octobre</v>
      </c>
      <c r="S518" s="94" t="e">
        <f>+IF(#REF!&gt;0.05,IF(#REF!=5,($AE$2-F518)/1000,IF(#REF!=6,($AF$2-F518)/1000,IF(#REF!="FMA",($AG$2-F518)/1000,H518))),H518)</f>
        <v>#REF!</v>
      </c>
      <c r="T518" s="68" t="str">
        <f t="shared" si="9"/>
        <v>octobre</v>
      </c>
      <c r="U518" s="91">
        <f>IF(H518="",0,1)</f>
        <v>1</v>
      </c>
      <c r="V518" s="92" t="e">
        <f>IF(#REF!&gt;0,1,0)</f>
        <v>#REF!</v>
      </c>
      <c r="W518" s="92" t="e">
        <f>IF(#REF!&gt;0.02,1,0)</f>
        <v>#REF!</v>
      </c>
      <c r="X518" s="92">
        <f>+IF(H518="","",(M518*H518))</f>
        <v>1351.135</v>
      </c>
      <c r="Y518" s="92" t="e">
        <f>+IF(G518="La Mounine",(VLOOKUP(Base!J518,#REF!,5,FALSE)),(IF(G518="Brignoles",VLOOKUP(J518,#REF!,3,FALSE),(IF(G518="FOS",VLOOKUP(J518,#REF!,4,FALSE))))))</f>
        <v>#REF!</v>
      </c>
      <c r="Z518" s="92" t="e">
        <f>+(IF(H518="","",(Y518*H518)))</f>
        <v>#REF!</v>
      </c>
      <c r="AA518" s="94" t="e">
        <f>IF(Y518="","",IF(A518="RW",VLOOKUP(Y518,#REF!,3,FALSE),VLOOKUP(Y518,#REF!,2,FALSE)))</f>
        <v>#REF!</v>
      </c>
      <c r="AB518" s="92" t="e">
        <f>+IF(A518="","",(IF(A518="RW",(IF(H518&gt;32,32*AA518,(IF(H518&lt;29,29*AA518,H518*AA518)))),(IF(H518&gt;30,30*AA518,(IF(H518&lt;24,24*AA518,H518*AA518)))))))</f>
        <v>#REF!</v>
      </c>
      <c r="AC518" s="92" t="e">
        <f>(IF(A518="","0",(IF(A518="RW",VLOOKUP(#REF!,#REF!,2,FALSE),VLOOKUP(Base!#REF!,#REF!,3,FALSE)))))*S518</f>
        <v>#REF!</v>
      </c>
    </row>
    <row r="519" spans="1:29" x14ac:dyDescent="0.25">
      <c r="A519" s="131" t="s">
        <v>830</v>
      </c>
      <c r="B519" s="131" t="s">
        <v>846</v>
      </c>
      <c r="C519" s="62" t="s">
        <v>77</v>
      </c>
      <c r="D519" s="12">
        <v>42285</v>
      </c>
      <c r="E519" s="45"/>
      <c r="F519" s="45"/>
      <c r="G519" s="62" t="s">
        <v>701</v>
      </c>
      <c r="H519" s="71">
        <v>34.4</v>
      </c>
      <c r="I519" s="62"/>
      <c r="J519" s="62"/>
      <c r="K519" s="45">
        <v>30</v>
      </c>
      <c r="L519" s="71" t="str">
        <f>+IF(N519="oui",H519,"")</f>
        <v/>
      </c>
      <c r="M519" s="117">
        <v>49.9</v>
      </c>
      <c r="N519" s="62" t="s">
        <v>105</v>
      </c>
      <c r="O519" s="62" t="s">
        <v>105</v>
      </c>
      <c r="P519" s="14" t="s">
        <v>167</v>
      </c>
      <c r="Q519" s="69">
        <f>IF(D519="","",(YEAR(D519)))</f>
        <v>2015</v>
      </c>
      <c r="R519" s="68" t="str">
        <f>IF(D519="","",(TEXT(D519,"mmmm")))</f>
        <v>octobre</v>
      </c>
      <c r="S519" s="94" t="e">
        <f>+IF(#REF!&gt;0.05,IF(#REF!=5,($AE$2-F519)/1000,IF(#REF!=6,($AF$2-F519)/1000,IF(#REF!="FMA",($AG$2-F519)/1000,H519))),H519)</f>
        <v>#REF!</v>
      </c>
      <c r="T519" s="68" t="str">
        <f t="shared" si="9"/>
        <v>octobre</v>
      </c>
      <c r="U519" s="91">
        <f>IF(H519="",0,1)</f>
        <v>1</v>
      </c>
      <c r="V519" s="92" t="e">
        <f>IF(#REF!&gt;0,1,0)</f>
        <v>#REF!</v>
      </c>
      <c r="W519" s="92" t="e">
        <f>IF(#REF!&gt;0.02,1,0)</f>
        <v>#REF!</v>
      </c>
      <c r="X519" s="92">
        <f>+IF(H519="","",(M519*H519))</f>
        <v>1716.56</v>
      </c>
      <c r="Y519" s="92" t="e">
        <f>+IF(G519="La Mounine",(VLOOKUP(Base!J519,#REF!,5,FALSE)),(IF(G519="Brignoles",VLOOKUP(J519,#REF!,3,FALSE),(IF(G519="FOS",VLOOKUP(J519,#REF!,4,FALSE))))))</f>
        <v>#REF!</v>
      </c>
      <c r="Z519" s="92" t="e">
        <f>+(IF(H519="","",(Y519*H519)))</f>
        <v>#REF!</v>
      </c>
      <c r="AA519" s="94" t="e">
        <f>IF(Y519="","",IF(A519="RW",VLOOKUP(Y519,#REF!,3,FALSE),VLOOKUP(Y519,#REF!,2,FALSE)))</f>
        <v>#REF!</v>
      </c>
      <c r="AB519" s="92" t="e">
        <f>+IF(A519="","",(IF(A519="RW",(IF(H519&gt;32,32*AA519,(IF(H519&lt;29,29*AA519,H519*AA519)))),(IF(H519&gt;30,30*AA519,(IF(H519&lt;24,24*AA519,H519*AA519)))))))</f>
        <v>#REF!</v>
      </c>
      <c r="AC519" s="92" t="e">
        <f>(IF(A519="","0",(IF(A519="RW",VLOOKUP(#REF!,#REF!,2,FALSE),VLOOKUP(Base!#REF!,#REF!,3,FALSE)))))*S519</f>
        <v>#REF!</v>
      </c>
    </row>
    <row r="520" spans="1:29" x14ac:dyDescent="0.25">
      <c r="A520" s="131" t="s">
        <v>830</v>
      </c>
      <c r="B520" s="131" t="s">
        <v>846</v>
      </c>
      <c r="C520" s="62" t="s">
        <v>77</v>
      </c>
      <c r="D520" s="12">
        <v>42285</v>
      </c>
      <c r="E520" s="45"/>
      <c r="F520" s="45"/>
      <c r="G520" s="62" t="s">
        <v>701</v>
      </c>
      <c r="H520" s="71">
        <v>32.9</v>
      </c>
      <c r="I520" s="62"/>
      <c r="J520" s="62"/>
      <c r="K520" s="45">
        <v>30</v>
      </c>
      <c r="L520" s="71" t="str">
        <f>+IF(N520="oui",H520,"")</f>
        <v/>
      </c>
      <c r="M520" s="117">
        <v>40.5</v>
      </c>
      <c r="N520" s="62" t="s">
        <v>105</v>
      </c>
      <c r="O520" s="62" t="s">
        <v>106</v>
      </c>
      <c r="P520" s="14" t="s">
        <v>167</v>
      </c>
      <c r="Q520" s="69">
        <f>IF(D520="","",(YEAR(D520)))</f>
        <v>2015</v>
      </c>
      <c r="R520" s="68" t="str">
        <f>IF(D520="","",(TEXT(D520,"mmmm")))</f>
        <v>octobre</v>
      </c>
      <c r="S520" s="94" t="e">
        <f>+IF(#REF!&gt;0.05,IF(#REF!=5,($AE$2-F520)/1000,IF(#REF!=6,($AF$2-F520)/1000,IF(#REF!="FMA",($AG$2-F520)/1000,H520))),H520)</f>
        <v>#REF!</v>
      </c>
      <c r="T520" s="68" t="str">
        <f t="shared" si="9"/>
        <v>octobre</v>
      </c>
      <c r="U520" s="91">
        <f>IF(H520="",0,1)</f>
        <v>1</v>
      </c>
      <c r="V520" s="92" t="e">
        <f>IF(#REF!&gt;0,1,0)</f>
        <v>#REF!</v>
      </c>
      <c r="W520" s="92" t="e">
        <f>IF(#REF!&gt;0.02,1,0)</f>
        <v>#REF!</v>
      </c>
      <c r="X520" s="92">
        <f>+IF(H520="","",(M520*H520))</f>
        <v>1332.45</v>
      </c>
      <c r="Y520" s="92" t="e">
        <f>+IF(G520="La Mounine",(VLOOKUP(Base!J520,#REF!,5,FALSE)),(IF(G520="Brignoles",VLOOKUP(J520,#REF!,3,FALSE),(IF(G520="FOS",VLOOKUP(J520,#REF!,4,FALSE))))))</f>
        <v>#REF!</v>
      </c>
      <c r="Z520" s="92" t="e">
        <f>+(IF(H520="","",(Y520*H520)))</f>
        <v>#REF!</v>
      </c>
      <c r="AA520" s="94" t="e">
        <f>IF(Y520="","",IF(A520="RW",VLOOKUP(Y520,#REF!,3,FALSE),VLOOKUP(Y520,#REF!,2,FALSE)))</f>
        <v>#REF!</v>
      </c>
      <c r="AB520" s="92" t="e">
        <f>+IF(A520="","",(IF(A520="RW",(IF(H520&gt;32,32*AA520,(IF(H520&lt;29,29*AA520,H520*AA520)))),(IF(H520&gt;30,30*AA520,(IF(H520&lt;24,24*AA520,H520*AA520)))))))</f>
        <v>#REF!</v>
      </c>
      <c r="AC520" s="92" t="e">
        <f>(IF(A520="","0",(IF(A520="RW",VLOOKUP(#REF!,#REF!,2,FALSE),VLOOKUP(Base!#REF!,#REF!,3,FALSE)))))*S520</f>
        <v>#REF!</v>
      </c>
    </row>
    <row r="521" spans="1:29" x14ac:dyDescent="0.25">
      <c r="A521" s="131" t="s">
        <v>830</v>
      </c>
      <c r="B521" s="131" t="s">
        <v>846</v>
      </c>
      <c r="C521" s="62" t="s">
        <v>46</v>
      </c>
      <c r="D521" s="12">
        <v>42285</v>
      </c>
      <c r="E521" s="45"/>
      <c r="F521" s="45"/>
      <c r="G521" s="62" t="s">
        <v>701</v>
      </c>
      <c r="H521" s="71">
        <v>31.9</v>
      </c>
      <c r="I521" s="62"/>
      <c r="J521" s="62"/>
      <c r="K521" s="45">
        <v>83</v>
      </c>
      <c r="L521" s="71">
        <f>+IF(N521="oui",H521,"")</f>
        <v>31.9</v>
      </c>
      <c r="M521" s="117">
        <v>41</v>
      </c>
      <c r="N521" s="7" t="s">
        <v>106</v>
      </c>
      <c r="O521" s="62" t="s">
        <v>105</v>
      </c>
      <c r="P521" s="14" t="s">
        <v>167</v>
      </c>
      <c r="Q521" s="69">
        <f>IF(D521="","",(YEAR(D521)))</f>
        <v>2015</v>
      </c>
      <c r="R521" s="68" t="str">
        <f>IF(D521="","",(TEXT(D521,"mmmm")))</f>
        <v>octobre</v>
      </c>
      <c r="S521" s="94" t="e">
        <f>+IF(#REF!&gt;0.05,IF(#REF!=5,($AE$2-F521)/1000,IF(#REF!=6,($AF$2-F521)/1000,IF(#REF!="FMA",($AG$2-F521)/1000,H521))),H521)</f>
        <v>#REF!</v>
      </c>
      <c r="T521" s="68" t="str">
        <f t="shared" si="9"/>
        <v>octobre</v>
      </c>
      <c r="U521" s="91">
        <f>IF(H521="",0,1)</f>
        <v>1</v>
      </c>
      <c r="V521" s="92" t="e">
        <f>IF(#REF!&gt;0,1,0)</f>
        <v>#REF!</v>
      </c>
      <c r="W521" s="92" t="e">
        <f>IF(#REF!&gt;0.02,1,0)</f>
        <v>#REF!</v>
      </c>
      <c r="X521" s="92">
        <f>+IF(H521="","",(M521*H521))</f>
        <v>1307.8999999999999</v>
      </c>
      <c r="Y521" s="92" t="e">
        <f>+IF(G521="La Mounine",(VLOOKUP(Base!J521,#REF!,5,FALSE)),(IF(G521="Brignoles",VLOOKUP(J521,#REF!,3,FALSE),(IF(G521="FOS",VLOOKUP(J521,#REF!,4,FALSE))))))</f>
        <v>#REF!</v>
      </c>
      <c r="Z521" s="92" t="e">
        <f>+(IF(H521="","",(Y521*H521)))</f>
        <v>#REF!</v>
      </c>
      <c r="AA521" s="94" t="e">
        <f>IF(Y521="","",IF(A521="RW",VLOOKUP(Y521,#REF!,3,FALSE),VLOOKUP(Y521,#REF!,2,FALSE)))</f>
        <v>#REF!</v>
      </c>
      <c r="AB521" s="92" t="e">
        <f>+IF(A521="","",(IF(A521="RW",(IF(H521&gt;32,32*AA521,(IF(H521&lt;29,29*AA521,H521*AA521)))),(IF(H521&gt;30,30*AA521,(IF(H521&lt;24,24*AA521,H521*AA521)))))))</f>
        <v>#REF!</v>
      </c>
      <c r="AC521" s="92" t="e">
        <f>(IF(A521="","0",(IF(A521="RW",VLOOKUP(#REF!,#REF!,2,FALSE),VLOOKUP(Base!#REF!,#REF!,3,FALSE)))))*S521</f>
        <v>#REF!</v>
      </c>
    </row>
    <row r="522" spans="1:29" x14ac:dyDescent="0.25">
      <c r="A522" s="131" t="s">
        <v>830</v>
      </c>
      <c r="B522" s="131" t="s">
        <v>846</v>
      </c>
      <c r="C522" s="62" t="s">
        <v>12</v>
      </c>
      <c r="D522" s="12">
        <v>42285</v>
      </c>
      <c r="E522" s="45"/>
      <c r="F522" s="45"/>
      <c r="G522" s="62" t="s">
        <v>701</v>
      </c>
      <c r="H522" s="71">
        <v>31.5</v>
      </c>
      <c r="I522" s="62"/>
      <c r="J522" s="62"/>
      <c r="K522" s="45">
        <v>83</v>
      </c>
      <c r="L522" s="71">
        <f>+IF(N522="oui",H522,"")</f>
        <v>31.5</v>
      </c>
      <c r="M522" s="117">
        <v>50.6</v>
      </c>
      <c r="N522" s="62" t="s">
        <v>106</v>
      </c>
      <c r="O522" s="62" t="s">
        <v>106</v>
      </c>
      <c r="P522" s="14" t="s">
        <v>167</v>
      </c>
      <c r="Q522" s="69">
        <f>IF(D522="","",(YEAR(D522)))</f>
        <v>2015</v>
      </c>
      <c r="R522" s="68" t="str">
        <f>IF(D522="","",(TEXT(D522,"mmmm")))</f>
        <v>octobre</v>
      </c>
      <c r="S522" s="94" t="e">
        <f>+IF(#REF!&gt;0.05,IF(#REF!=5,($AE$2-F522)/1000,IF(#REF!=6,($AF$2-F522)/1000,IF(#REF!="FMA",($AG$2-F522)/1000,H522))),H522)</f>
        <v>#REF!</v>
      </c>
      <c r="T522" s="68" t="str">
        <f t="shared" si="9"/>
        <v>octobre</v>
      </c>
      <c r="U522" s="91">
        <f>IF(H522="",0,1)</f>
        <v>1</v>
      </c>
      <c r="V522" s="92" t="e">
        <f>IF(#REF!&gt;0,1,0)</f>
        <v>#REF!</v>
      </c>
      <c r="W522" s="92" t="e">
        <f>IF(#REF!&gt;0.02,1,0)</f>
        <v>#REF!</v>
      </c>
      <c r="X522" s="92">
        <f>+IF(H522="","",(M522*H522))</f>
        <v>1593.9</v>
      </c>
      <c r="Y522" s="92" t="e">
        <f>+IF(G522="La Mounine",(VLOOKUP(Base!J522,#REF!,5,FALSE)),(IF(G522="Brignoles",VLOOKUP(J522,#REF!,3,FALSE),(IF(G522="FOS",VLOOKUP(J522,#REF!,4,FALSE))))))</f>
        <v>#REF!</v>
      </c>
      <c r="Z522" s="92" t="e">
        <f>+(IF(H522="","",(Y522*H522)))</f>
        <v>#REF!</v>
      </c>
      <c r="AA522" s="94" t="e">
        <f>IF(Y522="","",IF(A522="RW",VLOOKUP(Y522,#REF!,3,FALSE),VLOOKUP(Y522,#REF!,2,FALSE)))</f>
        <v>#REF!</v>
      </c>
      <c r="AB522" s="92" t="e">
        <f>+IF(A522="","",(IF(A522="RW",(IF(H522&gt;32,32*AA522,(IF(H522&lt;29,29*AA522,H522*AA522)))),(IF(H522&gt;30,30*AA522,(IF(H522&lt;24,24*AA522,H522*AA522)))))))</f>
        <v>#REF!</v>
      </c>
      <c r="AC522" s="92" t="e">
        <f>(IF(A522="","0",(IF(A522="RW",VLOOKUP(#REF!,#REF!,2,FALSE),VLOOKUP(Base!#REF!,#REF!,3,FALSE)))))*S522</f>
        <v>#REF!</v>
      </c>
    </row>
    <row r="523" spans="1:29" x14ac:dyDescent="0.25">
      <c r="A523" s="131" t="s">
        <v>830</v>
      </c>
      <c r="B523" s="131" t="s">
        <v>846</v>
      </c>
      <c r="C523" s="62" t="s">
        <v>12</v>
      </c>
      <c r="D523" s="12">
        <v>42285</v>
      </c>
      <c r="E523" s="45"/>
      <c r="F523" s="45"/>
      <c r="G523" s="62" t="s">
        <v>701</v>
      </c>
      <c r="H523" s="71">
        <v>35.25</v>
      </c>
      <c r="I523" s="62"/>
      <c r="J523" s="62"/>
      <c r="K523" s="45">
        <v>83</v>
      </c>
      <c r="L523" s="71">
        <f>+IF(N523="oui",H523,"")</f>
        <v>35.25</v>
      </c>
      <c r="M523" s="117">
        <v>50.6</v>
      </c>
      <c r="N523" s="62" t="s">
        <v>106</v>
      </c>
      <c r="O523" s="62" t="s">
        <v>105</v>
      </c>
      <c r="P523" s="14" t="s">
        <v>167</v>
      </c>
      <c r="Q523" s="69">
        <f>IF(D523="","",(YEAR(D523)))</f>
        <v>2015</v>
      </c>
      <c r="R523" s="68" t="str">
        <f>IF(D523="","",(TEXT(D523,"mmmm")))</f>
        <v>octobre</v>
      </c>
      <c r="S523" s="94" t="e">
        <f>+IF(#REF!&gt;0.05,IF(#REF!=5,($AE$2-F523)/1000,IF(#REF!=6,($AF$2-F523)/1000,IF(#REF!="FMA",($AG$2-F523)/1000,H523))),H523)</f>
        <v>#REF!</v>
      </c>
      <c r="T523" s="68" t="str">
        <f t="shared" si="9"/>
        <v>octobre</v>
      </c>
      <c r="U523" s="91">
        <f>IF(H523="",0,1)</f>
        <v>1</v>
      </c>
      <c r="V523" s="92" t="e">
        <f>IF(#REF!&gt;0,1,0)</f>
        <v>#REF!</v>
      </c>
      <c r="W523" s="92" t="e">
        <f>IF(#REF!&gt;0.02,1,0)</f>
        <v>#REF!</v>
      </c>
      <c r="X523" s="92">
        <f>+IF(H523="","",(M523*H523))</f>
        <v>1783.65</v>
      </c>
      <c r="Y523" s="92" t="e">
        <f>+IF(G523="La Mounine",(VLOOKUP(Base!J523,#REF!,5,FALSE)),(IF(G523="Brignoles",VLOOKUP(J523,#REF!,3,FALSE),(IF(G523="FOS",VLOOKUP(J523,#REF!,4,FALSE))))))</f>
        <v>#REF!</v>
      </c>
      <c r="Z523" s="92" t="e">
        <f>+(IF(H523="","",(Y523*H523)))</f>
        <v>#REF!</v>
      </c>
      <c r="AA523" s="94" t="e">
        <f>IF(Y523="","",IF(A523="RW",VLOOKUP(Y523,#REF!,3,FALSE),VLOOKUP(Y523,#REF!,2,FALSE)))</f>
        <v>#REF!</v>
      </c>
      <c r="AB523" s="92" t="e">
        <f>+IF(A523="","",(IF(A523="RW",(IF(H523&gt;32,32*AA523,(IF(H523&lt;29,29*AA523,H523*AA523)))),(IF(H523&gt;30,30*AA523,(IF(H523&lt;24,24*AA523,H523*AA523)))))))</f>
        <v>#REF!</v>
      </c>
      <c r="AC523" s="92" t="e">
        <f>(IF(A523="","0",(IF(A523="RW",VLOOKUP(#REF!,#REF!,2,FALSE),VLOOKUP(Base!#REF!,#REF!,3,FALSE)))))*S523</f>
        <v>#REF!</v>
      </c>
    </row>
    <row r="524" spans="1:29" x14ac:dyDescent="0.25">
      <c r="A524" s="131" t="s">
        <v>830</v>
      </c>
      <c r="B524" s="131" t="s">
        <v>846</v>
      </c>
      <c r="C524" s="62" t="s">
        <v>12</v>
      </c>
      <c r="D524" s="12">
        <v>42285</v>
      </c>
      <c r="E524" s="45"/>
      <c r="F524" s="45"/>
      <c r="G524" s="62" t="s">
        <v>701</v>
      </c>
      <c r="H524" s="71">
        <v>31.05</v>
      </c>
      <c r="I524" s="62"/>
      <c r="J524" s="62"/>
      <c r="K524" s="45">
        <v>83</v>
      </c>
      <c r="L524" s="71">
        <f>+IF(N524="oui",H524,"")</f>
        <v>31.05</v>
      </c>
      <c r="M524" s="117">
        <v>50.6</v>
      </c>
      <c r="N524" s="62" t="s">
        <v>106</v>
      </c>
      <c r="O524" s="62" t="s">
        <v>106</v>
      </c>
      <c r="P524" s="14" t="s">
        <v>172</v>
      </c>
      <c r="Q524" s="69">
        <f>IF(D524="","",(YEAR(D524)))</f>
        <v>2015</v>
      </c>
      <c r="R524" s="68" t="str">
        <f>IF(D524="","",(TEXT(D524,"mmmm")))</f>
        <v>octobre</v>
      </c>
      <c r="S524" s="94" t="e">
        <f>+IF(#REF!&gt;0.05,IF(#REF!=5,($AE$2-F524)/1000,IF(#REF!=6,($AF$2-F524)/1000,IF(#REF!="FMA",($AG$2-F524)/1000,H524))),H524)</f>
        <v>#REF!</v>
      </c>
      <c r="T524" s="68" t="str">
        <f t="shared" si="9"/>
        <v>octobre</v>
      </c>
      <c r="U524" s="91">
        <f>IF(H524="",0,1)</f>
        <v>1</v>
      </c>
      <c r="V524" s="92" t="e">
        <f>IF(#REF!&gt;0,1,0)</f>
        <v>#REF!</v>
      </c>
      <c r="W524" s="92" t="e">
        <f>IF(#REF!&gt;0.02,1,0)</f>
        <v>#REF!</v>
      </c>
      <c r="X524" s="92">
        <f>+IF(H524="","",(M524*H524))</f>
        <v>1571.13</v>
      </c>
      <c r="Y524" s="92" t="e">
        <f>+IF(G524="La Mounine",(VLOOKUP(Base!J524,#REF!,5,FALSE)),(IF(G524="Brignoles",VLOOKUP(J524,#REF!,3,FALSE),(IF(G524="FOS",VLOOKUP(J524,#REF!,4,FALSE))))))</f>
        <v>#REF!</v>
      </c>
      <c r="Z524" s="92" t="e">
        <f>+(IF(H524="","",(Y524*H524)))</f>
        <v>#REF!</v>
      </c>
      <c r="AA524" s="94" t="e">
        <f>IF(Y524="","",IF(A524="RW",VLOOKUP(Y524,#REF!,3,FALSE),VLOOKUP(Y524,#REF!,2,FALSE)))</f>
        <v>#REF!</v>
      </c>
      <c r="AB524" s="92" t="e">
        <f>+IF(A524="","",(IF(A524="RW",(IF(H524&gt;32,32*AA524,(IF(H524&lt;29,29*AA524,H524*AA524)))),(IF(H524&gt;30,30*AA524,(IF(H524&lt;24,24*AA524,H524*AA524)))))))</f>
        <v>#REF!</v>
      </c>
      <c r="AC524" s="92" t="e">
        <f>(IF(A524="","0",(IF(A524="RW",VLOOKUP(#REF!,#REF!,2,FALSE),VLOOKUP(Base!#REF!,#REF!,3,FALSE)))))*S524</f>
        <v>#REF!</v>
      </c>
    </row>
    <row r="525" spans="1:29" x14ac:dyDescent="0.25">
      <c r="A525" s="131" t="s">
        <v>830</v>
      </c>
      <c r="B525" s="131" t="s">
        <v>846</v>
      </c>
      <c r="C525" s="62" t="s">
        <v>73</v>
      </c>
      <c r="D525" s="12">
        <v>42286</v>
      </c>
      <c r="E525" s="45"/>
      <c r="F525" s="45"/>
      <c r="G525" s="62" t="s">
        <v>701</v>
      </c>
      <c r="H525" s="71">
        <v>33.450000000000003</v>
      </c>
      <c r="I525" s="62"/>
      <c r="J525" s="62"/>
      <c r="K525" s="45">
        <v>13</v>
      </c>
      <c r="L525" s="71" t="str">
        <f>+IF(N525="oui",H525,"")</f>
        <v/>
      </c>
      <c r="M525" s="117">
        <v>37.9</v>
      </c>
      <c r="N525" s="62" t="s">
        <v>105</v>
      </c>
      <c r="O525" s="62" t="s">
        <v>105</v>
      </c>
      <c r="P525" s="14" t="s">
        <v>173</v>
      </c>
      <c r="Q525" s="69">
        <f>IF(D525="","",(YEAR(D525)))</f>
        <v>2015</v>
      </c>
      <c r="R525" s="68" t="str">
        <f>IF(D525="","",(TEXT(D525,"mmmm")))</f>
        <v>octobre</v>
      </c>
      <c r="S525" s="94" t="e">
        <f>+IF(#REF!&gt;0.05,IF(#REF!=5,($AE$2-F525)/1000,IF(#REF!=6,($AF$2-F525)/1000,IF(#REF!="FMA",($AG$2-F525)/1000,H525))),H525)</f>
        <v>#REF!</v>
      </c>
      <c r="T525" s="68" t="str">
        <f t="shared" si="9"/>
        <v>octobre</v>
      </c>
      <c r="U525" s="91">
        <f>IF(H525="",0,1)</f>
        <v>1</v>
      </c>
      <c r="V525" s="92" t="e">
        <f>IF(#REF!&gt;0,1,0)</f>
        <v>#REF!</v>
      </c>
      <c r="W525" s="92" t="e">
        <f>IF(#REF!&gt;0.02,1,0)</f>
        <v>#REF!</v>
      </c>
      <c r="X525" s="92">
        <f>+IF(H525="","",(M525*H525))</f>
        <v>1267.7550000000001</v>
      </c>
      <c r="Y525" s="92" t="e">
        <f>+IF(G525="La Mounine",(VLOOKUP(Base!J525,#REF!,5,FALSE)),(IF(G525="Brignoles",VLOOKUP(J525,#REF!,3,FALSE),(IF(G525="FOS",VLOOKUP(J525,#REF!,4,FALSE))))))</f>
        <v>#REF!</v>
      </c>
      <c r="Z525" s="92" t="e">
        <f>+(IF(H525="","",(Y525*H525)))</f>
        <v>#REF!</v>
      </c>
      <c r="AA525" s="94" t="e">
        <f>IF(Y525="","",IF(A525="RW",VLOOKUP(Y525,#REF!,3,FALSE),VLOOKUP(Y525,#REF!,2,FALSE)))</f>
        <v>#REF!</v>
      </c>
      <c r="AB525" s="92" t="e">
        <f>+IF(A525="","",(IF(A525="RW",(IF(H525&gt;32,32*AA525,(IF(H525&lt;29,29*AA525,H525*AA525)))),(IF(H525&gt;30,30*AA525,(IF(H525&lt;24,24*AA525,H525*AA525)))))))</f>
        <v>#REF!</v>
      </c>
      <c r="AC525" s="92" t="e">
        <f>(IF(A525="","0",(IF(A525="RW",VLOOKUP(#REF!,#REF!,2,FALSE),VLOOKUP(Base!#REF!,#REF!,3,FALSE)))))*S525</f>
        <v>#REF!</v>
      </c>
    </row>
    <row r="526" spans="1:29" x14ac:dyDescent="0.25">
      <c r="A526" s="131" t="s">
        <v>830</v>
      </c>
      <c r="B526" s="131" t="s">
        <v>846</v>
      </c>
      <c r="C526" s="62" t="s">
        <v>73</v>
      </c>
      <c r="D526" s="12">
        <v>42286</v>
      </c>
      <c r="E526" s="45"/>
      <c r="F526" s="45"/>
      <c r="G526" s="62" t="s">
        <v>701</v>
      </c>
      <c r="H526" s="71">
        <v>33.35</v>
      </c>
      <c r="I526" s="62"/>
      <c r="J526" s="62"/>
      <c r="K526" s="45">
        <v>13</v>
      </c>
      <c r="L526" s="71" t="str">
        <f>+IF(N526="oui",H526,"")</f>
        <v/>
      </c>
      <c r="M526" s="117">
        <v>37.9</v>
      </c>
      <c r="N526" s="62" t="s">
        <v>105</v>
      </c>
      <c r="O526" s="62" t="s">
        <v>106</v>
      </c>
      <c r="P526" s="14" t="s">
        <v>170</v>
      </c>
      <c r="Q526" s="69">
        <f>IF(D526="","",(YEAR(D526)))</f>
        <v>2015</v>
      </c>
      <c r="R526" s="68" t="str">
        <f>IF(D526="","",(TEXT(D526,"mmmm")))</f>
        <v>octobre</v>
      </c>
      <c r="S526" s="94" t="e">
        <f>+IF(#REF!&gt;0.05,IF(#REF!=5,($AE$2-F526)/1000,IF(#REF!=6,($AF$2-F526)/1000,IF(#REF!="FMA",($AG$2-F526)/1000,H526))),H526)</f>
        <v>#REF!</v>
      </c>
      <c r="T526" s="68" t="str">
        <f t="shared" si="9"/>
        <v>octobre</v>
      </c>
      <c r="U526" s="91">
        <f>IF(H526="",0,1)</f>
        <v>1</v>
      </c>
      <c r="V526" s="92" t="e">
        <f>IF(#REF!&gt;0,1,0)</f>
        <v>#REF!</v>
      </c>
      <c r="W526" s="92" t="e">
        <f>IF(#REF!&gt;0.02,1,0)</f>
        <v>#REF!</v>
      </c>
      <c r="X526" s="92">
        <f>+IF(H526="","",(M526*H526))</f>
        <v>1263.9649999999999</v>
      </c>
      <c r="Y526" s="92" t="e">
        <f>+IF(G526="La Mounine",(VLOOKUP(Base!J526,#REF!,5,FALSE)),(IF(G526="Brignoles",VLOOKUP(J526,#REF!,3,FALSE),(IF(G526="FOS",VLOOKUP(J526,#REF!,4,FALSE))))))</f>
        <v>#REF!</v>
      </c>
      <c r="Z526" s="92" t="e">
        <f>+(IF(H526="","",(Y526*H526)))</f>
        <v>#REF!</v>
      </c>
      <c r="AA526" s="94" t="e">
        <f>IF(Y526="","",IF(A526="RW",VLOOKUP(Y526,#REF!,3,FALSE),VLOOKUP(Y526,#REF!,2,FALSE)))</f>
        <v>#REF!</v>
      </c>
      <c r="AB526" s="92" t="e">
        <f>+IF(A526="","",(IF(A526="RW",(IF(H526&gt;32,32*AA526,(IF(H526&lt;29,29*AA526,H526*AA526)))),(IF(H526&gt;30,30*AA526,(IF(H526&lt;24,24*AA526,H526*AA526)))))))</f>
        <v>#REF!</v>
      </c>
      <c r="AC526" s="92" t="e">
        <f>(IF(A526="","0",(IF(A526="RW",VLOOKUP(#REF!,#REF!,2,FALSE),VLOOKUP(Base!#REF!,#REF!,3,FALSE)))))*S526</f>
        <v>#REF!</v>
      </c>
    </row>
    <row r="527" spans="1:29" x14ac:dyDescent="0.25">
      <c r="A527" s="131" t="s">
        <v>830</v>
      </c>
      <c r="B527" s="131" t="s">
        <v>846</v>
      </c>
      <c r="C527" s="62" t="s">
        <v>77</v>
      </c>
      <c r="D527" s="12">
        <v>42286</v>
      </c>
      <c r="E527" s="45"/>
      <c r="F527" s="45"/>
      <c r="G527" s="62" t="s">
        <v>701</v>
      </c>
      <c r="H527" s="71">
        <v>32.4</v>
      </c>
      <c r="I527" s="62"/>
      <c r="J527" s="62"/>
      <c r="K527" s="45">
        <v>34</v>
      </c>
      <c r="L527" s="71" t="str">
        <f>+IF(N527="oui",H527,"")</f>
        <v/>
      </c>
      <c r="M527" s="117">
        <v>48.6</v>
      </c>
      <c r="N527" s="62" t="s">
        <v>105</v>
      </c>
      <c r="O527" s="62" t="s">
        <v>105</v>
      </c>
      <c r="P527" s="14" t="s">
        <v>169</v>
      </c>
      <c r="Q527" s="69">
        <f>IF(D527="","",(YEAR(D527)))</f>
        <v>2015</v>
      </c>
      <c r="R527" s="68" t="str">
        <f>IF(D527="","",(TEXT(D527,"mmmm")))</f>
        <v>octobre</v>
      </c>
      <c r="S527" s="94" t="e">
        <f>+IF(#REF!&gt;0.05,IF(#REF!=5,($AE$2-F527)/1000,IF(#REF!=6,($AF$2-F527)/1000,IF(#REF!="FMA",($AG$2-F527)/1000,H527))),H527)</f>
        <v>#REF!</v>
      </c>
      <c r="T527" s="68" t="str">
        <f t="shared" si="9"/>
        <v>octobre</v>
      </c>
      <c r="U527" s="91">
        <f>IF(H527="",0,1)</f>
        <v>1</v>
      </c>
      <c r="V527" s="92" t="e">
        <f>IF(#REF!&gt;0,1,0)</f>
        <v>#REF!</v>
      </c>
      <c r="W527" s="92" t="e">
        <f>IF(#REF!&gt;0.02,1,0)</f>
        <v>#REF!</v>
      </c>
      <c r="X527" s="92">
        <f>+IF(H527="","",(M527*H527))</f>
        <v>1574.6399999999999</v>
      </c>
      <c r="Y527" s="92" t="e">
        <f>+IF(G527="La Mounine",(VLOOKUP(Base!J527,#REF!,5,FALSE)),(IF(G527="Brignoles",VLOOKUP(J527,#REF!,3,FALSE),(IF(G527="FOS",VLOOKUP(J527,#REF!,4,FALSE))))))</f>
        <v>#REF!</v>
      </c>
      <c r="Z527" s="92" t="e">
        <f>+(IF(H527="","",(Y527*H527)))</f>
        <v>#REF!</v>
      </c>
      <c r="AA527" s="94" t="e">
        <f>IF(Y527="","",IF(A527="RW",VLOOKUP(Y527,#REF!,3,FALSE),VLOOKUP(Y527,#REF!,2,FALSE)))</f>
        <v>#REF!</v>
      </c>
      <c r="AB527" s="92" t="e">
        <f>+IF(A527="","",(IF(A527="RW",(IF(H527&gt;32,32*AA527,(IF(H527&lt;29,29*AA527,H527*AA527)))),(IF(H527&gt;30,30*AA527,(IF(H527&lt;24,24*AA527,H527*AA527)))))))</f>
        <v>#REF!</v>
      </c>
      <c r="AC527" s="92" t="e">
        <f>(IF(A527="","0",(IF(A527="RW",VLOOKUP(#REF!,#REF!,2,FALSE),VLOOKUP(Base!#REF!,#REF!,3,FALSE)))))*S527</f>
        <v>#REF!</v>
      </c>
    </row>
    <row r="528" spans="1:29" x14ac:dyDescent="0.25">
      <c r="A528" s="131" t="s">
        <v>830</v>
      </c>
      <c r="B528" s="131" t="s">
        <v>846</v>
      </c>
      <c r="C528" s="62" t="s">
        <v>480</v>
      </c>
      <c r="D528" s="12">
        <v>42286</v>
      </c>
      <c r="E528" s="45"/>
      <c r="F528" s="45"/>
      <c r="G528" s="62" t="s">
        <v>701</v>
      </c>
      <c r="H528" s="71">
        <v>24.4</v>
      </c>
      <c r="I528" s="62"/>
      <c r="J528" s="62"/>
      <c r="K528" s="45">
        <v>34</v>
      </c>
      <c r="L528" s="71" t="str">
        <f>+IF(N528="oui",H528,"")</f>
        <v/>
      </c>
      <c r="M528" s="117">
        <v>45.6</v>
      </c>
      <c r="N528" s="62" t="s">
        <v>105</v>
      </c>
      <c r="O528" s="62" t="s">
        <v>106</v>
      </c>
      <c r="P528" s="14" t="s">
        <v>167</v>
      </c>
      <c r="Q528" s="69">
        <f>IF(D528="","",(YEAR(D528)))</f>
        <v>2015</v>
      </c>
      <c r="R528" s="68" t="str">
        <f>IF(D528="","",(TEXT(D528,"mmmm")))</f>
        <v>octobre</v>
      </c>
      <c r="S528" s="94" t="e">
        <f>+IF(#REF!&gt;0.05,IF(#REF!=5,($AE$2-F528)/1000,IF(#REF!=6,($AF$2-F528)/1000,IF(#REF!="FMA",($AG$2-F528)/1000,H528))),H528)</f>
        <v>#REF!</v>
      </c>
      <c r="T528" s="68" t="str">
        <f t="shared" si="9"/>
        <v>octobre</v>
      </c>
      <c r="U528" s="91">
        <f>IF(H528="",0,1)</f>
        <v>1</v>
      </c>
      <c r="V528" s="92" t="e">
        <f>IF(#REF!&gt;0,1,0)</f>
        <v>#REF!</v>
      </c>
      <c r="W528" s="92" t="e">
        <f>IF(#REF!&gt;0.02,1,0)</f>
        <v>#REF!</v>
      </c>
      <c r="X528" s="92">
        <f>+IF(H528="","",(M528*H528))</f>
        <v>1112.6399999999999</v>
      </c>
      <c r="Y528" s="92" t="e">
        <f>+IF(G528="La Mounine",(VLOOKUP(Base!J528,#REF!,5,FALSE)),(IF(G528="Brignoles",VLOOKUP(J528,#REF!,3,FALSE),(IF(G528="FOS",VLOOKUP(J528,#REF!,4,FALSE))))))</f>
        <v>#REF!</v>
      </c>
      <c r="Z528" s="92" t="e">
        <f>+(IF(H528="","",(Y528*H528)))</f>
        <v>#REF!</v>
      </c>
      <c r="AA528" s="94" t="e">
        <f>IF(Y528="","",IF(A528="RW",VLOOKUP(Y528,#REF!,3,FALSE),VLOOKUP(Y528,#REF!,2,FALSE)))</f>
        <v>#REF!</v>
      </c>
      <c r="AB528" s="92" t="e">
        <f>+IF(A528="","",(IF(A528="RW",(IF(H528&gt;32,32*AA528,(IF(H528&lt;29,29*AA528,H528*AA528)))),(IF(H528&gt;30,30*AA528,(IF(H528&lt;24,24*AA528,H528*AA528)))))))</f>
        <v>#REF!</v>
      </c>
      <c r="AC528" s="92" t="e">
        <f>(IF(A528="","0",(IF(A528="RW",VLOOKUP(#REF!,#REF!,2,FALSE),VLOOKUP(Base!#REF!,#REF!,3,FALSE)))))*S528</f>
        <v>#REF!</v>
      </c>
    </row>
    <row r="529" spans="1:29" x14ac:dyDescent="0.25">
      <c r="A529" s="131" t="s">
        <v>830</v>
      </c>
      <c r="B529" s="131" t="s">
        <v>846</v>
      </c>
      <c r="C529" s="62" t="s">
        <v>480</v>
      </c>
      <c r="D529" s="12">
        <v>42286</v>
      </c>
      <c r="E529" s="45"/>
      <c r="F529" s="45"/>
      <c r="G529" s="62" t="s">
        <v>701</v>
      </c>
      <c r="H529" s="71">
        <v>23.85</v>
      </c>
      <c r="I529" s="62"/>
      <c r="J529" s="62"/>
      <c r="K529" s="45">
        <v>34</v>
      </c>
      <c r="L529" s="71" t="str">
        <f>+IF(N529="oui",H529,"")</f>
        <v/>
      </c>
      <c r="M529" s="117">
        <v>45.6</v>
      </c>
      <c r="N529" s="62" t="s">
        <v>105</v>
      </c>
      <c r="O529" s="62" t="s">
        <v>106</v>
      </c>
      <c r="P529" s="14" t="s">
        <v>176</v>
      </c>
      <c r="Q529" s="69">
        <f>IF(D529="","",(YEAR(D529)))</f>
        <v>2015</v>
      </c>
      <c r="R529" s="68" t="str">
        <f>IF(D529="","",(TEXT(D529,"mmmm")))</f>
        <v>octobre</v>
      </c>
      <c r="S529" s="94" t="e">
        <f>+IF(#REF!&gt;0.05,IF(#REF!=5,($AE$2-F529)/1000,IF(#REF!=6,($AF$2-F529)/1000,IF(#REF!="FMA",($AG$2-F529)/1000,H529))),H529)</f>
        <v>#REF!</v>
      </c>
      <c r="T529" s="68" t="str">
        <f t="shared" si="9"/>
        <v>octobre</v>
      </c>
      <c r="U529" s="91">
        <f>IF(H529="",0,1)</f>
        <v>1</v>
      </c>
      <c r="V529" s="92" t="e">
        <f>IF(#REF!&gt;0,1,0)</f>
        <v>#REF!</v>
      </c>
      <c r="W529" s="92" t="e">
        <f>IF(#REF!&gt;0.02,1,0)</f>
        <v>#REF!</v>
      </c>
      <c r="X529" s="92">
        <f>+IF(H529="","",(M529*H529))</f>
        <v>1087.5600000000002</v>
      </c>
      <c r="Y529" s="92" t="e">
        <f>+IF(G529="La Mounine",(VLOOKUP(Base!J529,#REF!,5,FALSE)),(IF(G529="Brignoles",VLOOKUP(J529,#REF!,3,FALSE),(IF(G529="FOS",VLOOKUP(J529,#REF!,4,FALSE))))))</f>
        <v>#REF!</v>
      </c>
      <c r="Z529" s="92" t="e">
        <f>+(IF(H529="","",(Y529*H529)))</f>
        <v>#REF!</v>
      </c>
      <c r="AA529" s="94" t="e">
        <f>IF(Y529="","",IF(A529="RW",VLOOKUP(Y529,#REF!,3,FALSE),VLOOKUP(Y529,#REF!,2,FALSE)))</f>
        <v>#REF!</v>
      </c>
      <c r="AB529" s="92" t="e">
        <f>+IF(A529="","",(IF(A529="RW",(IF(H529&gt;32,32*AA529,(IF(H529&lt;29,29*AA529,H529*AA529)))),(IF(H529&gt;30,30*AA529,(IF(H529&lt;24,24*AA529,H529*AA529)))))))</f>
        <v>#REF!</v>
      </c>
      <c r="AC529" s="92" t="e">
        <f>(IF(A529="","0",(IF(A529="RW",VLOOKUP(#REF!,#REF!,2,FALSE),VLOOKUP(Base!#REF!,#REF!,3,FALSE)))))*S529</f>
        <v>#REF!</v>
      </c>
    </row>
    <row r="530" spans="1:29" x14ac:dyDescent="0.25">
      <c r="A530" s="131" t="s">
        <v>830</v>
      </c>
      <c r="B530" s="131" t="s">
        <v>846</v>
      </c>
      <c r="C530" s="62" t="s">
        <v>77</v>
      </c>
      <c r="D530" s="12">
        <v>42286</v>
      </c>
      <c r="E530" s="45"/>
      <c r="F530" s="45"/>
      <c r="G530" s="62" t="s">
        <v>701</v>
      </c>
      <c r="H530" s="71">
        <v>32.299999999999997</v>
      </c>
      <c r="I530" s="62"/>
      <c r="J530" s="62"/>
      <c r="K530" s="45">
        <v>34</v>
      </c>
      <c r="L530" s="71" t="str">
        <f>+IF(N530="oui",H530,"")</f>
        <v/>
      </c>
      <c r="M530" s="117">
        <v>40.5</v>
      </c>
      <c r="N530" s="62" t="s">
        <v>105</v>
      </c>
      <c r="O530" s="62" t="s">
        <v>106</v>
      </c>
      <c r="P530" s="14" t="s">
        <v>169</v>
      </c>
      <c r="Q530" s="69">
        <f>IF(D530="","",(YEAR(D530)))</f>
        <v>2015</v>
      </c>
      <c r="R530" s="68" t="str">
        <f>IF(D530="","",(TEXT(D530,"mmmm")))</f>
        <v>octobre</v>
      </c>
      <c r="S530" s="94" t="e">
        <f>+IF(#REF!&gt;0.05,IF(#REF!=5,($AE$2-F530)/1000,IF(#REF!=6,($AF$2-F530)/1000,IF(#REF!="FMA",($AG$2-F530)/1000,H530))),H530)</f>
        <v>#REF!</v>
      </c>
      <c r="T530" s="68" t="str">
        <f t="shared" si="9"/>
        <v>octobre</v>
      </c>
      <c r="U530" s="91">
        <f>IF(H530="",0,1)</f>
        <v>1</v>
      </c>
      <c r="V530" s="92" t="e">
        <f>IF(#REF!&gt;0,1,0)</f>
        <v>#REF!</v>
      </c>
      <c r="W530" s="92" t="e">
        <f>IF(#REF!&gt;0.02,1,0)</f>
        <v>#REF!</v>
      </c>
      <c r="X530" s="92">
        <f>+IF(H530="","",(M530*H530))</f>
        <v>1308.1499999999999</v>
      </c>
      <c r="Y530" s="92" t="e">
        <f>+IF(G530="La Mounine",(VLOOKUP(Base!J530,#REF!,5,FALSE)),(IF(G530="Brignoles",VLOOKUP(J530,#REF!,3,FALSE),(IF(G530="FOS",VLOOKUP(J530,#REF!,4,FALSE))))))</f>
        <v>#REF!</v>
      </c>
      <c r="Z530" s="92" t="e">
        <f>+(IF(H530="","",(Y530*H530)))</f>
        <v>#REF!</v>
      </c>
      <c r="AA530" s="94" t="e">
        <f>IF(Y530="","",IF(A530="RW",VLOOKUP(Y530,#REF!,3,FALSE),VLOOKUP(Y530,#REF!,2,FALSE)))</f>
        <v>#REF!</v>
      </c>
      <c r="AB530" s="92" t="e">
        <f>+IF(A530="","",(IF(A530="RW",(IF(H530&gt;32,32*AA530,(IF(H530&lt;29,29*AA530,H530*AA530)))),(IF(H530&gt;30,30*AA530,(IF(H530&lt;24,24*AA530,H530*AA530)))))))</f>
        <v>#REF!</v>
      </c>
      <c r="AC530" s="92" t="e">
        <f>(IF(A530="","0",(IF(A530="RW",VLOOKUP(#REF!,#REF!,2,FALSE),VLOOKUP(Base!#REF!,#REF!,3,FALSE)))))*S530</f>
        <v>#REF!</v>
      </c>
    </row>
    <row r="531" spans="1:29" x14ac:dyDescent="0.25">
      <c r="A531" s="131" t="s">
        <v>830</v>
      </c>
      <c r="B531" s="131" t="s">
        <v>846</v>
      </c>
      <c r="C531" s="62" t="s">
        <v>12</v>
      </c>
      <c r="D531" s="12">
        <v>42286</v>
      </c>
      <c r="E531" s="45"/>
      <c r="F531" s="45"/>
      <c r="G531" s="62" t="s">
        <v>701</v>
      </c>
      <c r="H531" s="71">
        <v>32.049999999999997</v>
      </c>
      <c r="I531" s="62"/>
      <c r="J531" s="62"/>
      <c r="K531" s="45">
        <v>83</v>
      </c>
      <c r="L531" s="71">
        <f>+IF(N531="oui",H531,"")</f>
        <v>32.049999999999997</v>
      </c>
      <c r="M531" s="117">
        <v>50.6</v>
      </c>
      <c r="N531" s="62" t="s">
        <v>106</v>
      </c>
      <c r="O531" s="62" t="s">
        <v>105</v>
      </c>
      <c r="P531" s="14" t="s">
        <v>167</v>
      </c>
      <c r="Q531" s="69">
        <f>IF(D531="","",(YEAR(D531)))</f>
        <v>2015</v>
      </c>
      <c r="R531" s="68" t="str">
        <f>IF(D531="","",(TEXT(D531,"mmmm")))</f>
        <v>octobre</v>
      </c>
      <c r="S531" s="94" t="e">
        <f>+IF(#REF!&gt;0.05,IF(#REF!=5,($AE$2-F531)/1000,IF(#REF!=6,($AF$2-F531)/1000,IF(#REF!="FMA",($AG$2-F531)/1000,H531))),H531)</f>
        <v>#REF!</v>
      </c>
      <c r="T531" s="68" t="str">
        <f t="shared" si="9"/>
        <v>octobre</v>
      </c>
      <c r="U531" s="91">
        <f>IF(H531="",0,1)</f>
        <v>1</v>
      </c>
      <c r="V531" s="92" t="e">
        <f>IF(#REF!&gt;0,1,0)</f>
        <v>#REF!</v>
      </c>
      <c r="W531" s="92" t="e">
        <f>IF(#REF!&gt;0.02,1,0)</f>
        <v>#REF!</v>
      </c>
      <c r="X531" s="92">
        <f>+IF(H531="","",(M531*H531))</f>
        <v>1621.7299999999998</v>
      </c>
      <c r="Y531" s="92" t="e">
        <f>+IF(G531="La Mounine",(VLOOKUP(Base!J531,#REF!,5,FALSE)),(IF(G531="Brignoles",VLOOKUP(J531,#REF!,3,FALSE),(IF(G531="FOS",VLOOKUP(J531,#REF!,4,FALSE))))))</f>
        <v>#REF!</v>
      </c>
      <c r="Z531" s="92" t="e">
        <f>+(IF(H531="","",(Y531*H531)))</f>
        <v>#REF!</v>
      </c>
      <c r="AA531" s="94" t="e">
        <f>IF(Y531="","",IF(A531="RW",VLOOKUP(Y531,#REF!,3,FALSE),VLOOKUP(Y531,#REF!,2,FALSE)))</f>
        <v>#REF!</v>
      </c>
      <c r="AB531" s="92" t="e">
        <f>+IF(A531="","",(IF(A531="RW",(IF(H531&gt;32,32*AA531,(IF(H531&lt;29,29*AA531,H531*AA531)))),(IF(H531&gt;30,30*AA531,(IF(H531&lt;24,24*AA531,H531*AA531)))))))</f>
        <v>#REF!</v>
      </c>
      <c r="AC531" s="92" t="e">
        <f>(IF(A531="","0",(IF(A531="RW",VLOOKUP(#REF!,#REF!,2,FALSE),VLOOKUP(Base!#REF!,#REF!,3,FALSE)))))*S531</f>
        <v>#REF!</v>
      </c>
    </row>
    <row r="532" spans="1:29" x14ac:dyDescent="0.25">
      <c r="A532" s="131" t="s">
        <v>830</v>
      </c>
      <c r="B532" s="131" t="s">
        <v>846</v>
      </c>
      <c r="C532" s="62" t="s">
        <v>77</v>
      </c>
      <c r="D532" s="12">
        <v>42290</v>
      </c>
      <c r="E532" s="45"/>
      <c r="F532" s="45"/>
      <c r="G532" s="62" t="s">
        <v>701</v>
      </c>
      <c r="H532" s="71">
        <v>29.55</v>
      </c>
      <c r="I532" s="62"/>
      <c r="J532" s="62"/>
      <c r="K532" s="45">
        <v>30</v>
      </c>
      <c r="L532" s="71" t="str">
        <f>+IF(N532="oui",H532,"")</f>
        <v/>
      </c>
      <c r="M532" s="117">
        <v>42.7</v>
      </c>
      <c r="N532" s="62" t="s">
        <v>105</v>
      </c>
      <c r="O532" s="62" t="s">
        <v>105</v>
      </c>
      <c r="P532" s="14" t="s">
        <v>168</v>
      </c>
      <c r="Q532" s="69">
        <f>IF(D532="","",(YEAR(D532)))</f>
        <v>2015</v>
      </c>
      <c r="R532" s="68" t="str">
        <f>IF(D532="","",(TEXT(D532,"mmmm")))</f>
        <v>octobre</v>
      </c>
      <c r="S532" s="94" t="e">
        <f>+IF(#REF!&gt;0.05,IF(#REF!=5,($AE$2-F532)/1000,IF(#REF!=6,($AF$2-F532)/1000,IF(#REF!="FMA",($AG$2-F532)/1000,H532))),H532)</f>
        <v>#REF!</v>
      </c>
      <c r="T532" s="68" t="str">
        <f t="shared" si="9"/>
        <v>octobre</v>
      </c>
      <c r="U532" s="91">
        <f>IF(H532="",0,1)</f>
        <v>1</v>
      </c>
      <c r="V532" s="92" t="e">
        <f>IF(#REF!&gt;0,1,0)</f>
        <v>#REF!</v>
      </c>
      <c r="W532" s="92" t="e">
        <f>IF(#REF!&gt;0.02,1,0)</f>
        <v>#REF!</v>
      </c>
      <c r="X532" s="92">
        <f>+IF(H532="","",(M532*H532))</f>
        <v>1261.7850000000001</v>
      </c>
      <c r="Y532" s="92" t="e">
        <f>+IF(G532="La Mounine",(VLOOKUP(Base!J532,#REF!,5,FALSE)),(IF(G532="Brignoles",VLOOKUP(J532,#REF!,3,FALSE),(IF(G532="FOS",VLOOKUP(J532,#REF!,4,FALSE))))))</f>
        <v>#REF!</v>
      </c>
      <c r="Z532" s="92" t="e">
        <f>+(IF(H532="","",(Y532*H532)))</f>
        <v>#REF!</v>
      </c>
      <c r="AA532" s="94" t="e">
        <f>IF(Y532="","",IF(A532="RW",VLOOKUP(Y532,#REF!,3,FALSE),VLOOKUP(Y532,#REF!,2,FALSE)))</f>
        <v>#REF!</v>
      </c>
      <c r="AB532" s="92" t="e">
        <f>+IF(A532="","",(IF(A532="RW",(IF(H532&gt;32,32*AA532,(IF(H532&lt;29,29*AA532,H532*AA532)))),(IF(H532&gt;30,30*AA532,(IF(H532&lt;24,24*AA532,H532*AA532)))))))</f>
        <v>#REF!</v>
      </c>
      <c r="AC532" s="92" t="e">
        <f>(IF(A532="","0",(IF(A532="RW",VLOOKUP(#REF!,#REF!,2,FALSE),VLOOKUP(Base!#REF!,#REF!,3,FALSE)))))*S532</f>
        <v>#REF!</v>
      </c>
    </row>
    <row r="533" spans="1:29" x14ac:dyDescent="0.25">
      <c r="A533" s="131" t="s">
        <v>830</v>
      </c>
      <c r="B533" s="131" t="s">
        <v>846</v>
      </c>
      <c r="C533" s="62" t="s">
        <v>12</v>
      </c>
      <c r="D533" s="12">
        <v>42290</v>
      </c>
      <c r="E533" s="45"/>
      <c r="F533" s="45"/>
      <c r="G533" s="62" t="s">
        <v>701</v>
      </c>
      <c r="H533" s="71">
        <v>30.9</v>
      </c>
      <c r="I533" s="62"/>
      <c r="J533" s="62"/>
      <c r="K533" s="45">
        <v>83</v>
      </c>
      <c r="L533" s="71">
        <f>+IF(N533="oui",H533,"")</f>
        <v>30.9</v>
      </c>
      <c r="M533" s="117">
        <v>50.6</v>
      </c>
      <c r="N533" s="62" t="s">
        <v>106</v>
      </c>
      <c r="O533" s="62" t="s">
        <v>106</v>
      </c>
      <c r="P533" s="14" t="s">
        <v>167</v>
      </c>
      <c r="Q533" s="69">
        <f>IF(D533="","",(YEAR(D533)))</f>
        <v>2015</v>
      </c>
      <c r="R533" s="68" t="str">
        <f>IF(D533="","",(TEXT(D533,"mmmm")))</f>
        <v>octobre</v>
      </c>
      <c r="S533" s="94" t="e">
        <f>+IF(#REF!&gt;0.05,IF(#REF!=5,($AE$2-F533)/1000,IF(#REF!=6,($AF$2-F533)/1000,IF(#REF!="FMA",($AG$2-F533)/1000,H533))),H533)</f>
        <v>#REF!</v>
      </c>
      <c r="T533" s="68" t="str">
        <f t="shared" si="9"/>
        <v>octobre</v>
      </c>
      <c r="U533" s="91">
        <f>IF(H533="",0,1)</f>
        <v>1</v>
      </c>
      <c r="V533" s="92" t="e">
        <f>IF(#REF!&gt;0,1,0)</f>
        <v>#REF!</v>
      </c>
      <c r="W533" s="92" t="e">
        <f>IF(#REF!&gt;0.02,1,0)</f>
        <v>#REF!</v>
      </c>
      <c r="X533" s="92">
        <f>+IF(H533="","",(M533*H533))</f>
        <v>1563.54</v>
      </c>
      <c r="Y533" s="92" t="e">
        <f>+IF(G533="La Mounine",(VLOOKUP(Base!J533,#REF!,5,FALSE)),(IF(G533="Brignoles",VLOOKUP(J533,#REF!,3,FALSE),(IF(G533="FOS",VLOOKUP(J533,#REF!,4,FALSE))))))</f>
        <v>#REF!</v>
      </c>
      <c r="Z533" s="92" t="e">
        <f>+(IF(H533="","",(Y533*H533)))</f>
        <v>#REF!</v>
      </c>
      <c r="AA533" s="94" t="e">
        <f>IF(Y533="","",IF(A533="RW",VLOOKUP(Y533,#REF!,3,FALSE),VLOOKUP(Y533,#REF!,2,FALSE)))</f>
        <v>#REF!</v>
      </c>
      <c r="AB533" s="92" t="e">
        <f>+IF(A533="","",(IF(A533="RW",(IF(H533&gt;32,32*AA533,(IF(H533&lt;29,29*AA533,H533*AA533)))),(IF(H533&gt;30,30*AA533,(IF(H533&lt;24,24*AA533,H533*AA533)))))))</f>
        <v>#REF!</v>
      </c>
      <c r="AC533" s="92" t="e">
        <f>(IF(A533="","0",(IF(A533="RW",VLOOKUP(#REF!,#REF!,2,FALSE),VLOOKUP(Base!#REF!,#REF!,3,FALSE)))))*S533</f>
        <v>#REF!</v>
      </c>
    </row>
    <row r="534" spans="1:29" x14ac:dyDescent="0.25">
      <c r="A534" s="131" t="s">
        <v>830</v>
      </c>
      <c r="B534" s="131" t="s">
        <v>846</v>
      </c>
      <c r="C534" s="62" t="s">
        <v>12</v>
      </c>
      <c r="D534" s="12">
        <v>42292</v>
      </c>
      <c r="E534" s="45"/>
      <c r="F534" s="45"/>
      <c r="G534" s="62" t="s">
        <v>701</v>
      </c>
      <c r="H534" s="71">
        <v>33.1</v>
      </c>
      <c r="I534" s="62"/>
      <c r="J534" s="62"/>
      <c r="K534" s="45">
        <v>13</v>
      </c>
      <c r="L534" s="71">
        <f>+IF(N534="oui",H534,"")</f>
        <v>33.1</v>
      </c>
      <c r="M534" s="117">
        <v>42.7</v>
      </c>
      <c r="N534" s="62" t="s">
        <v>106</v>
      </c>
      <c r="O534" s="62" t="s">
        <v>105</v>
      </c>
      <c r="P534" s="14" t="s">
        <v>176</v>
      </c>
      <c r="Q534" s="69">
        <f>IF(D534="","",(YEAR(D534)))</f>
        <v>2015</v>
      </c>
      <c r="R534" s="68" t="str">
        <f>IF(D534="","",(TEXT(D534,"mmmm")))</f>
        <v>octobre</v>
      </c>
      <c r="S534" s="94" t="e">
        <f>+IF(#REF!&gt;0.05,IF(#REF!=5,($AE$2-F534)/1000,IF(#REF!=6,($AF$2-F534)/1000,IF(#REF!="FMA",($AG$2-F534)/1000,H534))),H534)</f>
        <v>#REF!</v>
      </c>
      <c r="T534" s="68" t="str">
        <f t="shared" si="9"/>
        <v>octobre</v>
      </c>
      <c r="U534" s="91">
        <f>IF(H534="",0,1)</f>
        <v>1</v>
      </c>
      <c r="V534" s="92" t="e">
        <f>IF(#REF!&gt;0,1,0)</f>
        <v>#REF!</v>
      </c>
      <c r="W534" s="92" t="e">
        <f>IF(#REF!&gt;0.02,1,0)</f>
        <v>#REF!</v>
      </c>
      <c r="X534" s="92">
        <f>+IF(H534="","",(M534*H534))</f>
        <v>1413.3700000000001</v>
      </c>
      <c r="Y534" s="92" t="e">
        <f>+IF(G534="La Mounine",(VLOOKUP(Base!J534,#REF!,5,FALSE)),(IF(G534="Brignoles",VLOOKUP(J534,#REF!,3,FALSE),(IF(G534="FOS",VLOOKUP(J534,#REF!,4,FALSE))))))</f>
        <v>#REF!</v>
      </c>
      <c r="Z534" s="92" t="e">
        <f>+(IF(H534="","",(Y534*H534)))</f>
        <v>#REF!</v>
      </c>
      <c r="AA534" s="94" t="e">
        <f>IF(Y534="","",IF(A534="RW",VLOOKUP(Y534,#REF!,3,FALSE),VLOOKUP(Y534,#REF!,2,FALSE)))</f>
        <v>#REF!</v>
      </c>
      <c r="AB534" s="92" t="e">
        <f>+IF(A534="","",(IF(A534="RW",(IF(H534&gt;32,32*AA534,(IF(H534&lt;29,29*AA534,H534*AA534)))),(IF(H534&gt;30,30*AA534,(IF(H534&lt;24,24*AA534,H534*AA534)))))))</f>
        <v>#REF!</v>
      </c>
      <c r="AC534" s="92" t="e">
        <f>(IF(A534="","0",(IF(A534="RW",VLOOKUP(#REF!,#REF!,2,FALSE),VLOOKUP(Base!#REF!,#REF!,3,FALSE)))))*S534</f>
        <v>#REF!</v>
      </c>
    </row>
    <row r="535" spans="1:29" x14ac:dyDescent="0.25">
      <c r="A535" s="131" t="s">
        <v>830</v>
      </c>
      <c r="B535" s="131" t="s">
        <v>846</v>
      </c>
      <c r="C535" s="62" t="s">
        <v>12</v>
      </c>
      <c r="D535" s="12">
        <v>42292</v>
      </c>
      <c r="E535" s="45"/>
      <c r="F535" s="45"/>
      <c r="G535" s="62" t="s">
        <v>701</v>
      </c>
      <c r="H535" s="71">
        <v>37.1</v>
      </c>
      <c r="I535" s="62"/>
      <c r="J535" s="62"/>
      <c r="K535" s="45">
        <v>13</v>
      </c>
      <c r="L535" s="71">
        <f>+IF(N535="oui",H535,"")</f>
        <v>37.1</v>
      </c>
      <c r="M535" s="117">
        <v>42.7</v>
      </c>
      <c r="N535" s="62" t="s">
        <v>106</v>
      </c>
      <c r="O535" s="62" t="s">
        <v>105</v>
      </c>
      <c r="P535" s="14" t="s">
        <v>173</v>
      </c>
      <c r="Q535" s="69">
        <f>IF(D535="","",(YEAR(D535)))</f>
        <v>2015</v>
      </c>
      <c r="R535" s="68" t="str">
        <f>IF(D535="","",(TEXT(D535,"mmmm")))</f>
        <v>octobre</v>
      </c>
      <c r="S535" s="94" t="e">
        <f>+IF(#REF!&gt;0.05,IF(#REF!=5,($AE$2-F535)/1000,IF(#REF!=6,($AF$2-F535)/1000,IF(#REF!="FMA",($AG$2-F535)/1000,H535))),H535)</f>
        <v>#REF!</v>
      </c>
      <c r="T535" s="68" t="str">
        <f t="shared" si="9"/>
        <v>octobre</v>
      </c>
      <c r="U535" s="91">
        <f>IF(H535="",0,1)</f>
        <v>1</v>
      </c>
      <c r="V535" s="92" t="e">
        <f>IF(#REF!&gt;0,1,0)</f>
        <v>#REF!</v>
      </c>
      <c r="W535" s="92" t="e">
        <f>IF(#REF!&gt;0.02,1,0)</f>
        <v>#REF!</v>
      </c>
      <c r="X535" s="92">
        <f>+IF(H535="","",(M535*H535))</f>
        <v>1584.17</v>
      </c>
      <c r="Y535" s="92" t="e">
        <f>+IF(G535="La Mounine",(VLOOKUP(Base!J535,#REF!,5,FALSE)),(IF(G535="Brignoles",VLOOKUP(J535,#REF!,3,FALSE),(IF(G535="FOS",VLOOKUP(J535,#REF!,4,FALSE))))))</f>
        <v>#REF!</v>
      </c>
      <c r="Z535" s="92" t="e">
        <f>+(IF(H535="","",(Y535*H535)))</f>
        <v>#REF!</v>
      </c>
      <c r="AA535" s="94" t="e">
        <f>IF(Y535="","",IF(A535="RW",VLOOKUP(Y535,#REF!,3,FALSE),VLOOKUP(Y535,#REF!,2,FALSE)))</f>
        <v>#REF!</v>
      </c>
      <c r="AB535" s="92" t="e">
        <f>+IF(A535="","",(IF(A535="RW",(IF(H535&gt;32,32*AA535,(IF(H535&lt;29,29*AA535,H535*AA535)))),(IF(H535&gt;30,30*AA535,(IF(H535&lt;24,24*AA535,H535*AA535)))))))</f>
        <v>#REF!</v>
      </c>
      <c r="AC535" s="92" t="e">
        <f>(IF(A535="","0",(IF(A535="RW",VLOOKUP(#REF!,#REF!,2,FALSE),VLOOKUP(Base!#REF!,#REF!,3,FALSE)))))*S535</f>
        <v>#REF!</v>
      </c>
    </row>
    <row r="536" spans="1:29" x14ac:dyDescent="0.25">
      <c r="A536" s="131" t="s">
        <v>830</v>
      </c>
      <c r="B536" s="131" t="s">
        <v>846</v>
      </c>
      <c r="C536" s="62" t="s">
        <v>73</v>
      </c>
      <c r="D536" s="12">
        <v>42293</v>
      </c>
      <c r="E536" s="45"/>
      <c r="F536" s="45"/>
      <c r="G536" s="62" t="s">
        <v>701</v>
      </c>
      <c r="H536" s="71">
        <v>30.5</v>
      </c>
      <c r="I536" s="62"/>
      <c r="J536" s="62"/>
      <c r="K536" s="45">
        <v>13</v>
      </c>
      <c r="L536" s="71" t="str">
        <f>+IF(N536="oui",H536,"")</f>
        <v/>
      </c>
      <c r="M536" s="117">
        <v>37.9</v>
      </c>
      <c r="N536" s="62" t="s">
        <v>105</v>
      </c>
      <c r="O536" s="62" t="s">
        <v>105</v>
      </c>
      <c r="P536" s="14" t="s">
        <v>169</v>
      </c>
      <c r="Q536" s="69">
        <f>IF(D536="","",(YEAR(D536)))</f>
        <v>2015</v>
      </c>
      <c r="R536" s="68" t="str">
        <f>IF(D536="","",(TEXT(D536,"mmmm")))</f>
        <v>octobre</v>
      </c>
      <c r="S536" s="94" t="e">
        <f>+IF(#REF!&gt;0.05,IF(#REF!=5,($AE$2-F536)/1000,IF(#REF!=6,($AF$2-F536)/1000,IF(#REF!="FMA",($AG$2-F536)/1000,H536))),H536)</f>
        <v>#REF!</v>
      </c>
      <c r="T536" s="68" t="str">
        <f t="shared" si="9"/>
        <v>octobre</v>
      </c>
      <c r="U536" s="91">
        <f>IF(H536="",0,1)</f>
        <v>1</v>
      </c>
      <c r="V536" s="92" t="e">
        <f>IF(#REF!&gt;0,1,0)</f>
        <v>#REF!</v>
      </c>
      <c r="W536" s="92" t="e">
        <f>IF(#REF!&gt;0.02,1,0)</f>
        <v>#REF!</v>
      </c>
      <c r="X536" s="92">
        <f>+IF(H536="","",(M536*H536))</f>
        <v>1155.95</v>
      </c>
      <c r="Y536" s="92" t="e">
        <f>+IF(G536="La Mounine",(VLOOKUP(Base!J536,#REF!,5,FALSE)),(IF(G536="Brignoles",VLOOKUP(J536,#REF!,3,FALSE),(IF(G536="FOS",VLOOKUP(J536,#REF!,4,FALSE))))))</f>
        <v>#REF!</v>
      </c>
      <c r="Z536" s="92" t="e">
        <f>+(IF(H536="","",(Y536*H536)))</f>
        <v>#REF!</v>
      </c>
      <c r="AA536" s="94" t="e">
        <f>IF(Y536="","",IF(A536="RW",VLOOKUP(Y536,#REF!,3,FALSE),VLOOKUP(Y536,#REF!,2,FALSE)))</f>
        <v>#REF!</v>
      </c>
      <c r="AB536" s="92" t="e">
        <f>+IF(A536="","",(IF(A536="RW",(IF(H536&gt;32,32*AA536,(IF(H536&lt;29,29*AA536,H536*AA536)))),(IF(H536&gt;30,30*AA536,(IF(H536&lt;24,24*AA536,H536*AA536)))))))</f>
        <v>#REF!</v>
      </c>
      <c r="AC536" s="92" t="e">
        <f>(IF(A536="","0",(IF(A536="RW",VLOOKUP(#REF!,#REF!,2,FALSE),VLOOKUP(Base!#REF!,#REF!,3,FALSE)))))*S536</f>
        <v>#REF!</v>
      </c>
    </row>
    <row r="537" spans="1:29" x14ac:dyDescent="0.25">
      <c r="A537" s="131" t="s">
        <v>830</v>
      </c>
      <c r="B537" s="131" t="s">
        <v>846</v>
      </c>
      <c r="C537" s="62" t="s">
        <v>73</v>
      </c>
      <c r="D537" s="12">
        <v>42293</v>
      </c>
      <c r="E537" s="45"/>
      <c r="F537" s="45"/>
      <c r="G537" s="62" t="s">
        <v>701</v>
      </c>
      <c r="H537" s="71">
        <v>27.45</v>
      </c>
      <c r="I537" s="62"/>
      <c r="J537" s="62"/>
      <c r="K537" s="45">
        <v>13</v>
      </c>
      <c r="L537" s="71" t="str">
        <f>+IF(N537="oui",H537,"")</f>
        <v/>
      </c>
      <c r="M537" s="117">
        <v>37.9</v>
      </c>
      <c r="N537" s="62" t="s">
        <v>105</v>
      </c>
      <c r="O537" s="62" t="s">
        <v>105</v>
      </c>
      <c r="P537" s="14" t="s">
        <v>174</v>
      </c>
      <c r="Q537" s="69">
        <f>IF(D537="","",(YEAR(D537)))</f>
        <v>2015</v>
      </c>
      <c r="R537" s="68" t="str">
        <f>IF(D537="","",(TEXT(D537,"mmmm")))</f>
        <v>octobre</v>
      </c>
      <c r="S537" s="94" t="e">
        <f>+IF(#REF!&gt;0.05,IF(#REF!=5,($AE$2-F537)/1000,IF(#REF!=6,($AF$2-F537)/1000,IF(#REF!="FMA",($AG$2-F537)/1000,H537))),H537)</f>
        <v>#REF!</v>
      </c>
      <c r="T537" s="68" t="str">
        <f t="shared" si="9"/>
        <v>octobre</v>
      </c>
      <c r="U537" s="91">
        <f>IF(H537="",0,1)</f>
        <v>1</v>
      </c>
      <c r="V537" s="92" t="e">
        <f>IF(#REF!&gt;0,1,0)</f>
        <v>#REF!</v>
      </c>
      <c r="W537" s="92" t="e">
        <f>IF(#REF!&gt;0.02,1,0)</f>
        <v>#REF!</v>
      </c>
      <c r="X537" s="92">
        <f>+IF(H537="","",(M537*H537))</f>
        <v>1040.355</v>
      </c>
      <c r="Y537" s="92" t="e">
        <f>+IF(G537="La Mounine",(VLOOKUP(Base!J537,#REF!,5,FALSE)),(IF(G537="Brignoles",VLOOKUP(J537,#REF!,3,FALSE),(IF(G537="FOS",VLOOKUP(J537,#REF!,4,FALSE))))))</f>
        <v>#REF!</v>
      </c>
      <c r="Z537" s="92" t="e">
        <f>+(IF(H537="","",(Y537*H537)))</f>
        <v>#REF!</v>
      </c>
      <c r="AA537" s="94" t="e">
        <f>IF(Y537="","",IF(A537="RW",VLOOKUP(Y537,#REF!,3,FALSE),VLOOKUP(Y537,#REF!,2,FALSE)))</f>
        <v>#REF!</v>
      </c>
      <c r="AB537" s="92" t="e">
        <f>+IF(A537="","",(IF(A537="RW",(IF(H537&gt;32,32*AA537,(IF(H537&lt;29,29*AA537,H537*AA537)))),(IF(H537&gt;30,30*AA537,(IF(H537&lt;24,24*AA537,H537*AA537)))))))</f>
        <v>#REF!</v>
      </c>
      <c r="AC537" s="92" t="e">
        <f>(IF(A537="","0",(IF(A537="RW",VLOOKUP(#REF!,#REF!,2,FALSE),VLOOKUP(Base!#REF!,#REF!,3,FALSE)))))*S537</f>
        <v>#REF!</v>
      </c>
    </row>
    <row r="538" spans="1:29" x14ac:dyDescent="0.25">
      <c r="A538" s="131" t="s">
        <v>830</v>
      </c>
      <c r="B538" s="131" t="s">
        <v>846</v>
      </c>
      <c r="C538" s="62" t="s">
        <v>77</v>
      </c>
      <c r="D538" s="12">
        <v>42293</v>
      </c>
      <c r="E538" s="45"/>
      <c r="F538" s="45"/>
      <c r="G538" s="62" t="s">
        <v>701</v>
      </c>
      <c r="H538" s="71">
        <v>31</v>
      </c>
      <c r="I538" s="62"/>
      <c r="J538" s="62"/>
      <c r="K538" s="45">
        <v>34</v>
      </c>
      <c r="L538" s="71" t="str">
        <f>+IF(N538="oui",H538,"")</f>
        <v/>
      </c>
      <c r="M538" s="117">
        <v>20.5</v>
      </c>
      <c r="N538" s="62" t="s">
        <v>105</v>
      </c>
      <c r="O538" s="62" t="s">
        <v>105</v>
      </c>
      <c r="P538" s="14" t="s">
        <v>168</v>
      </c>
      <c r="Q538" s="69">
        <f>IF(D538="","",(YEAR(D538)))</f>
        <v>2015</v>
      </c>
      <c r="R538" s="68" t="str">
        <f>IF(D538="","",(TEXT(D538,"mmmm")))</f>
        <v>octobre</v>
      </c>
      <c r="S538" s="94" t="e">
        <f>+IF(#REF!&gt;0.05,IF(#REF!=5,($AE$2-F538)/1000,IF(#REF!=6,($AF$2-F538)/1000,IF(#REF!="FMA",($AG$2-F538)/1000,H538))),H538)</f>
        <v>#REF!</v>
      </c>
      <c r="T538" s="68" t="str">
        <f t="shared" si="9"/>
        <v>octobre</v>
      </c>
      <c r="U538" s="91">
        <f>IF(H538="",0,1)</f>
        <v>1</v>
      </c>
      <c r="V538" s="92" t="e">
        <f>IF(#REF!&gt;0,1,0)</f>
        <v>#REF!</v>
      </c>
      <c r="W538" s="92" t="e">
        <f>IF(#REF!&gt;0.02,1,0)</f>
        <v>#REF!</v>
      </c>
      <c r="X538" s="92">
        <f>+IF(H538="","",(M538*H538))</f>
        <v>635.5</v>
      </c>
      <c r="Y538" s="92" t="e">
        <f>+IF(G538="La Mounine",(VLOOKUP(Base!J538,#REF!,5,FALSE)),(IF(G538="Brignoles",VLOOKUP(J538,#REF!,3,FALSE),(IF(G538="FOS",VLOOKUP(J538,#REF!,4,FALSE))))))</f>
        <v>#REF!</v>
      </c>
      <c r="Z538" s="92" t="e">
        <f>+(IF(H538="","",(Y538*H538)))</f>
        <v>#REF!</v>
      </c>
      <c r="AA538" s="94" t="e">
        <f>IF(Y538="","",IF(A538="RW",VLOOKUP(Y538,#REF!,3,FALSE),VLOOKUP(Y538,#REF!,2,FALSE)))</f>
        <v>#REF!</v>
      </c>
      <c r="AB538" s="92" t="e">
        <f>+IF(A538="","",(IF(A538="RW",(IF(H538&gt;32,32*AA538,(IF(H538&lt;29,29*AA538,H538*AA538)))),(IF(H538&gt;30,30*AA538,(IF(H538&lt;24,24*AA538,H538*AA538)))))))</f>
        <v>#REF!</v>
      </c>
      <c r="AC538" s="92" t="e">
        <f>(IF(A538="","0",(IF(A538="RW",VLOOKUP(#REF!,#REF!,2,FALSE),VLOOKUP(Base!#REF!,#REF!,3,FALSE)))))*S538</f>
        <v>#REF!</v>
      </c>
    </row>
    <row r="539" spans="1:29" x14ac:dyDescent="0.25">
      <c r="A539" s="131" t="s">
        <v>830</v>
      </c>
      <c r="B539" s="131" t="s">
        <v>846</v>
      </c>
      <c r="C539" s="62" t="s">
        <v>12</v>
      </c>
      <c r="D539" s="12">
        <v>42293</v>
      </c>
      <c r="E539" s="45"/>
      <c r="F539" s="45"/>
      <c r="G539" s="62" t="s">
        <v>701</v>
      </c>
      <c r="H539" s="71">
        <v>29.85</v>
      </c>
      <c r="I539" s="62"/>
      <c r="J539" s="62"/>
      <c r="K539" s="45">
        <v>83</v>
      </c>
      <c r="L539" s="71">
        <f>+IF(N539="oui",H539,"")</f>
        <v>29.85</v>
      </c>
      <c r="M539" s="117">
        <v>50.6</v>
      </c>
      <c r="N539" s="62" t="s">
        <v>106</v>
      </c>
      <c r="O539" s="62" t="s">
        <v>106</v>
      </c>
      <c r="P539" s="14" t="s">
        <v>168</v>
      </c>
      <c r="Q539" s="69">
        <f>IF(D539="","",(YEAR(D539)))</f>
        <v>2015</v>
      </c>
      <c r="R539" s="68" t="str">
        <f>IF(D539="","",(TEXT(D539,"mmmm")))</f>
        <v>octobre</v>
      </c>
      <c r="S539" s="94" t="e">
        <f>+IF(#REF!&gt;0.05,IF(#REF!=5,($AE$2-F539)/1000,IF(#REF!=6,($AF$2-F539)/1000,IF(#REF!="FMA",($AG$2-F539)/1000,H539))),H539)</f>
        <v>#REF!</v>
      </c>
      <c r="T539" s="68" t="str">
        <f t="shared" si="9"/>
        <v>octobre</v>
      </c>
      <c r="U539" s="91">
        <f>IF(H539="",0,1)</f>
        <v>1</v>
      </c>
      <c r="V539" s="92" t="e">
        <f>IF(#REF!&gt;0,1,0)</f>
        <v>#REF!</v>
      </c>
      <c r="W539" s="92" t="e">
        <f>IF(#REF!&gt;0.02,1,0)</f>
        <v>#REF!</v>
      </c>
      <c r="X539" s="92">
        <f>+IF(H539="","",(M539*H539))</f>
        <v>1510.41</v>
      </c>
      <c r="Y539" s="92" t="e">
        <f>+IF(G539="La Mounine",(VLOOKUP(Base!J539,#REF!,5,FALSE)),(IF(G539="Brignoles",VLOOKUP(J539,#REF!,3,FALSE),(IF(G539="FOS",VLOOKUP(J539,#REF!,4,FALSE))))))</f>
        <v>#REF!</v>
      </c>
      <c r="Z539" s="92" t="e">
        <f>+(IF(H539="","",(Y539*H539)))</f>
        <v>#REF!</v>
      </c>
      <c r="AA539" s="94" t="e">
        <f>IF(Y539="","",IF(A539="RW",VLOOKUP(Y539,#REF!,3,FALSE),VLOOKUP(Y539,#REF!,2,FALSE)))</f>
        <v>#REF!</v>
      </c>
      <c r="AB539" s="92" t="e">
        <f>+IF(A539="","",(IF(A539="RW",(IF(H539&gt;32,32*AA539,(IF(H539&lt;29,29*AA539,H539*AA539)))),(IF(H539&gt;30,30*AA539,(IF(H539&lt;24,24*AA539,H539*AA539)))))))</f>
        <v>#REF!</v>
      </c>
      <c r="AC539" s="92" t="e">
        <f>(IF(A539="","0",(IF(A539="RW",VLOOKUP(#REF!,#REF!,2,FALSE),VLOOKUP(Base!#REF!,#REF!,3,FALSE)))))*S539</f>
        <v>#REF!</v>
      </c>
    </row>
    <row r="540" spans="1:29" x14ac:dyDescent="0.25">
      <c r="A540" s="131" t="s">
        <v>830</v>
      </c>
      <c r="B540" s="131" t="s">
        <v>846</v>
      </c>
      <c r="C540" s="62" t="s">
        <v>73</v>
      </c>
      <c r="D540" s="12">
        <v>42296</v>
      </c>
      <c r="E540" s="45"/>
      <c r="F540" s="45"/>
      <c r="G540" s="62" t="s">
        <v>701</v>
      </c>
      <c r="H540" s="71">
        <v>32.450000000000003</v>
      </c>
      <c r="I540" s="62"/>
      <c r="J540" s="62"/>
      <c r="K540" s="45">
        <v>13</v>
      </c>
      <c r="L540" s="71" t="str">
        <f>+IF(N540="oui",H540,"")</f>
        <v/>
      </c>
      <c r="M540" s="117">
        <v>37.9</v>
      </c>
      <c r="N540" s="62" t="s">
        <v>105</v>
      </c>
      <c r="O540" s="62" t="s">
        <v>105</v>
      </c>
      <c r="P540" s="14" t="s">
        <v>167</v>
      </c>
      <c r="Q540" s="69">
        <f>IF(D540="","",(YEAR(D540)))</f>
        <v>2015</v>
      </c>
      <c r="R540" s="68" t="str">
        <f>IF(D540="","",(TEXT(D540,"mmmm")))</f>
        <v>octobre</v>
      </c>
      <c r="S540" s="94" t="e">
        <f>+IF(#REF!&gt;0.05,IF(#REF!=5,($AE$2-F540)/1000,IF(#REF!=6,($AF$2-F540)/1000,IF(#REF!="FMA",($AG$2-F540)/1000,H540))),H540)</f>
        <v>#REF!</v>
      </c>
      <c r="T540" s="68" t="str">
        <f t="shared" si="9"/>
        <v>octobre</v>
      </c>
      <c r="U540" s="91">
        <f>IF(H540="",0,1)</f>
        <v>1</v>
      </c>
      <c r="V540" s="92" t="e">
        <f>IF(#REF!&gt;0,1,0)</f>
        <v>#REF!</v>
      </c>
      <c r="W540" s="92" t="e">
        <f>IF(#REF!&gt;0.02,1,0)</f>
        <v>#REF!</v>
      </c>
      <c r="X540" s="92">
        <f>+IF(H540="","",(M540*H540))</f>
        <v>1229.855</v>
      </c>
      <c r="Y540" s="92" t="e">
        <f>+IF(G540="La Mounine",(VLOOKUP(Base!J540,#REF!,5,FALSE)),(IF(G540="Brignoles",VLOOKUP(J540,#REF!,3,FALSE),(IF(G540="FOS",VLOOKUP(J540,#REF!,4,FALSE))))))</f>
        <v>#REF!</v>
      </c>
      <c r="Z540" s="92" t="e">
        <f>+(IF(H540="","",(Y540*H540)))</f>
        <v>#REF!</v>
      </c>
      <c r="AA540" s="94" t="e">
        <f>IF(Y540="","",IF(A540="RW",VLOOKUP(Y540,#REF!,3,FALSE),VLOOKUP(Y540,#REF!,2,FALSE)))</f>
        <v>#REF!</v>
      </c>
      <c r="AB540" s="92" t="e">
        <f>+IF(A540="","",(IF(A540="RW",(IF(H540&gt;32,32*AA540,(IF(H540&lt;29,29*AA540,H540*AA540)))),(IF(H540&gt;30,30*AA540,(IF(H540&lt;24,24*AA540,H540*AA540)))))))</f>
        <v>#REF!</v>
      </c>
      <c r="AC540" s="92" t="e">
        <f>(IF(A540="","0",(IF(A540="RW",VLOOKUP(#REF!,#REF!,2,FALSE),VLOOKUP(Base!#REF!,#REF!,3,FALSE)))))*S540</f>
        <v>#REF!</v>
      </c>
    </row>
    <row r="541" spans="1:29" x14ac:dyDescent="0.25">
      <c r="A541" s="131" t="s">
        <v>830</v>
      </c>
      <c r="B541" s="131" t="s">
        <v>846</v>
      </c>
      <c r="C541" s="62" t="s">
        <v>73</v>
      </c>
      <c r="D541" s="12">
        <v>42297</v>
      </c>
      <c r="E541" s="45"/>
      <c r="F541" s="45"/>
      <c r="G541" s="62" t="s">
        <v>701</v>
      </c>
      <c r="H541" s="71">
        <v>31.4</v>
      </c>
      <c r="I541" s="62"/>
      <c r="J541" s="62"/>
      <c r="K541" s="45">
        <v>13</v>
      </c>
      <c r="L541" s="71" t="str">
        <f>+IF(N541="oui",H541,"")</f>
        <v/>
      </c>
      <c r="M541" s="117">
        <v>37.9</v>
      </c>
      <c r="N541" s="62" t="s">
        <v>105</v>
      </c>
      <c r="O541" s="62" t="s">
        <v>105</v>
      </c>
      <c r="P541" s="14" t="s">
        <v>176</v>
      </c>
      <c r="Q541" s="69">
        <f>IF(D541="","",(YEAR(D541)))</f>
        <v>2015</v>
      </c>
      <c r="R541" s="68" t="str">
        <f>IF(D541="","",(TEXT(D541,"mmmm")))</f>
        <v>octobre</v>
      </c>
      <c r="S541" s="94" t="e">
        <f>+IF(#REF!&gt;0.05,IF(#REF!=5,($AE$2-F541)/1000,IF(#REF!=6,($AF$2-F541)/1000,IF(#REF!="FMA",($AG$2-F541)/1000,H541))),H541)</f>
        <v>#REF!</v>
      </c>
      <c r="T541" s="68" t="str">
        <f t="shared" si="9"/>
        <v>octobre</v>
      </c>
      <c r="U541" s="91">
        <f>IF(H541="",0,1)</f>
        <v>1</v>
      </c>
      <c r="V541" s="92" t="e">
        <f>IF(#REF!&gt;0,1,0)</f>
        <v>#REF!</v>
      </c>
      <c r="W541" s="92" t="e">
        <f>IF(#REF!&gt;0.02,1,0)</f>
        <v>#REF!</v>
      </c>
      <c r="X541" s="92">
        <f>+IF(H541="","",(M541*H541))</f>
        <v>1190.06</v>
      </c>
      <c r="Y541" s="92" t="e">
        <f>+IF(G541="La Mounine",(VLOOKUP(Base!J541,#REF!,5,FALSE)),(IF(G541="Brignoles",VLOOKUP(J541,#REF!,3,FALSE),(IF(G541="FOS",VLOOKUP(J541,#REF!,4,FALSE))))))</f>
        <v>#REF!</v>
      </c>
      <c r="Z541" s="92" t="e">
        <f>+(IF(H541="","",(Y541*H541)))</f>
        <v>#REF!</v>
      </c>
      <c r="AA541" s="94" t="e">
        <f>IF(Y541="","",IF(A541="RW",VLOOKUP(Y541,#REF!,3,FALSE),VLOOKUP(Y541,#REF!,2,FALSE)))</f>
        <v>#REF!</v>
      </c>
      <c r="AB541" s="92" t="e">
        <f>+IF(A541="","",(IF(A541="RW",(IF(H541&gt;32,32*AA541,(IF(H541&lt;29,29*AA541,H541*AA541)))),(IF(H541&gt;30,30*AA541,(IF(H541&lt;24,24*AA541,H541*AA541)))))))</f>
        <v>#REF!</v>
      </c>
      <c r="AC541" s="92" t="e">
        <f>(IF(A541="","0",(IF(A541="RW",VLOOKUP(#REF!,#REF!,2,FALSE),VLOOKUP(Base!#REF!,#REF!,3,FALSE)))))*S541</f>
        <v>#REF!</v>
      </c>
    </row>
    <row r="542" spans="1:29" x14ac:dyDescent="0.25">
      <c r="A542" s="131" t="s">
        <v>830</v>
      </c>
      <c r="B542" s="131" t="s">
        <v>846</v>
      </c>
      <c r="C542" s="62" t="s">
        <v>73</v>
      </c>
      <c r="D542" s="12">
        <v>42297</v>
      </c>
      <c r="E542" s="45"/>
      <c r="F542" s="45"/>
      <c r="G542" s="62" t="s">
        <v>701</v>
      </c>
      <c r="H542" s="71">
        <v>31.85</v>
      </c>
      <c r="I542" s="62"/>
      <c r="J542" s="62"/>
      <c r="K542" s="45">
        <v>13</v>
      </c>
      <c r="L542" s="71" t="str">
        <f>+IF(N542="oui",H542,"")</f>
        <v/>
      </c>
      <c r="M542" s="117">
        <v>37.9</v>
      </c>
      <c r="N542" s="62" t="s">
        <v>105</v>
      </c>
      <c r="O542" s="62" t="s">
        <v>105</v>
      </c>
      <c r="P542" s="14" t="s">
        <v>168</v>
      </c>
      <c r="Q542" s="69">
        <f>IF(D542="","",(YEAR(D542)))</f>
        <v>2015</v>
      </c>
      <c r="R542" s="68" t="str">
        <f>IF(D542="","",(TEXT(D542,"mmmm")))</f>
        <v>octobre</v>
      </c>
      <c r="S542" s="94" t="e">
        <f>+IF(#REF!&gt;0.05,IF(#REF!=5,($AE$2-F542)/1000,IF(#REF!=6,($AF$2-F542)/1000,IF(#REF!="FMA",($AG$2-F542)/1000,H542))),H542)</f>
        <v>#REF!</v>
      </c>
      <c r="T542" s="68" t="str">
        <f t="shared" si="9"/>
        <v>octobre</v>
      </c>
      <c r="U542" s="91">
        <f>IF(H542="",0,1)</f>
        <v>1</v>
      </c>
      <c r="V542" s="92" t="e">
        <f>IF(#REF!&gt;0,1,0)</f>
        <v>#REF!</v>
      </c>
      <c r="W542" s="92" t="e">
        <f>IF(#REF!&gt;0.02,1,0)</f>
        <v>#REF!</v>
      </c>
      <c r="X542" s="92">
        <f>+IF(H542="","",(M542*H542))</f>
        <v>1207.115</v>
      </c>
      <c r="Y542" s="92" t="e">
        <f>+IF(G542="La Mounine",(VLOOKUP(Base!J542,#REF!,5,FALSE)),(IF(G542="Brignoles",VLOOKUP(J542,#REF!,3,FALSE),(IF(G542="FOS",VLOOKUP(J542,#REF!,4,FALSE))))))</f>
        <v>#REF!</v>
      </c>
      <c r="Z542" s="92" t="e">
        <f>+(IF(H542="","",(Y542*H542)))</f>
        <v>#REF!</v>
      </c>
      <c r="AA542" s="94" t="e">
        <f>IF(Y542="","",IF(A542="RW",VLOOKUP(Y542,#REF!,3,FALSE),VLOOKUP(Y542,#REF!,2,FALSE)))</f>
        <v>#REF!</v>
      </c>
      <c r="AB542" s="92" t="e">
        <f>+IF(A542="","",(IF(A542="RW",(IF(H542&gt;32,32*AA542,(IF(H542&lt;29,29*AA542,H542*AA542)))),(IF(H542&gt;30,30*AA542,(IF(H542&lt;24,24*AA542,H542*AA542)))))))</f>
        <v>#REF!</v>
      </c>
      <c r="AC542" s="92" t="e">
        <f>(IF(A542="","0",(IF(A542="RW",VLOOKUP(#REF!,#REF!,2,FALSE),VLOOKUP(Base!#REF!,#REF!,3,FALSE)))))*S542</f>
        <v>#REF!</v>
      </c>
    </row>
    <row r="543" spans="1:29" x14ac:dyDescent="0.25">
      <c r="A543" s="131" t="s">
        <v>830</v>
      </c>
      <c r="B543" s="131" t="s">
        <v>846</v>
      </c>
      <c r="C543" s="62" t="s">
        <v>73</v>
      </c>
      <c r="D543" s="12">
        <v>42298</v>
      </c>
      <c r="E543" s="45"/>
      <c r="F543" s="45"/>
      <c r="G543" s="62" t="s">
        <v>701</v>
      </c>
      <c r="H543" s="71">
        <v>34.200000000000003</v>
      </c>
      <c r="I543" s="62"/>
      <c r="J543" s="62"/>
      <c r="K543" s="45">
        <v>13</v>
      </c>
      <c r="L543" s="71" t="str">
        <f>+IF(N543="oui",H543,"")</f>
        <v/>
      </c>
      <c r="M543" s="117">
        <v>37.9</v>
      </c>
      <c r="N543" s="62" t="s">
        <v>105</v>
      </c>
      <c r="O543" s="62" t="s">
        <v>105</v>
      </c>
      <c r="P543" s="14" t="s">
        <v>171</v>
      </c>
      <c r="Q543" s="69">
        <f>IF(D543="","",(YEAR(D543)))</f>
        <v>2015</v>
      </c>
      <c r="R543" s="68" t="str">
        <f>IF(D543="","",(TEXT(D543,"mmmm")))</f>
        <v>octobre</v>
      </c>
      <c r="S543" s="94" t="e">
        <f>+IF(#REF!&gt;0.05,IF(#REF!=5,($AE$2-F543)/1000,IF(#REF!=6,($AF$2-F543)/1000,IF(#REF!="FMA",($AG$2-F543)/1000,H543))),H543)</f>
        <v>#REF!</v>
      </c>
      <c r="T543" s="68" t="str">
        <f t="shared" si="9"/>
        <v>octobre</v>
      </c>
      <c r="U543" s="91">
        <f>IF(H543="",0,1)</f>
        <v>1</v>
      </c>
      <c r="V543" s="92" t="e">
        <f>IF(#REF!&gt;0,1,0)</f>
        <v>#REF!</v>
      </c>
      <c r="W543" s="92" t="e">
        <f>IF(#REF!&gt;0.02,1,0)</f>
        <v>#REF!</v>
      </c>
      <c r="X543" s="92">
        <f>+IF(H543="","",(M543*H543))</f>
        <v>1296.18</v>
      </c>
      <c r="Y543" s="92" t="e">
        <f>+IF(G543="La Mounine",(VLOOKUP(Base!J543,#REF!,5,FALSE)),(IF(G543="Brignoles",VLOOKUP(J543,#REF!,3,FALSE),(IF(G543="FOS",VLOOKUP(J543,#REF!,4,FALSE))))))</f>
        <v>#REF!</v>
      </c>
      <c r="Z543" s="92" t="e">
        <f>+(IF(H543="","",(Y543*H543)))</f>
        <v>#REF!</v>
      </c>
      <c r="AA543" s="94" t="e">
        <f>IF(Y543="","",IF(A543="RW",VLOOKUP(Y543,#REF!,3,FALSE),VLOOKUP(Y543,#REF!,2,FALSE)))</f>
        <v>#REF!</v>
      </c>
      <c r="AB543" s="92" t="e">
        <f>+IF(A543="","",(IF(A543="RW",(IF(H543&gt;32,32*AA543,(IF(H543&lt;29,29*AA543,H543*AA543)))),(IF(H543&gt;30,30*AA543,(IF(H543&lt;24,24*AA543,H543*AA543)))))))</f>
        <v>#REF!</v>
      </c>
      <c r="AC543" s="92" t="e">
        <f>(IF(A543="","0",(IF(A543="RW",VLOOKUP(#REF!,#REF!,2,FALSE),VLOOKUP(Base!#REF!,#REF!,3,FALSE)))))*S543</f>
        <v>#REF!</v>
      </c>
    </row>
    <row r="544" spans="1:29" x14ac:dyDescent="0.25">
      <c r="A544" s="131" t="s">
        <v>830</v>
      </c>
      <c r="B544" s="131" t="s">
        <v>846</v>
      </c>
      <c r="C544" s="62" t="s">
        <v>73</v>
      </c>
      <c r="D544" s="12">
        <v>42298</v>
      </c>
      <c r="E544" s="45"/>
      <c r="F544" s="45"/>
      <c r="G544" s="62" t="s">
        <v>701</v>
      </c>
      <c r="H544" s="71">
        <v>32.25</v>
      </c>
      <c r="I544" s="62"/>
      <c r="J544" s="62"/>
      <c r="K544" s="45">
        <v>13</v>
      </c>
      <c r="L544" s="71" t="str">
        <f>+IF(N544="oui",H544,"")</f>
        <v/>
      </c>
      <c r="M544" s="117">
        <v>37.9</v>
      </c>
      <c r="N544" s="62" t="s">
        <v>105</v>
      </c>
      <c r="O544" s="62" t="s">
        <v>105</v>
      </c>
      <c r="P544" s="14" t="s">
        <v>170</v>
      </c>
      <c r="Q544" s="69">
        <f>IF(D544="","",(YEAR(D544)))</f>
        <v>2015</v>
      </c>
      <c r="R544" s="68" t="str">
        <f>IF(D544="","",(TEXT(D544,"mmmm")))</f>
        <v>octobre</v>
      </c>
      <c r="S544" s="94" t="e">
        <f>+IF(#REF!&gt;0.05,IF(#REF!=5,($AE$2-F544)/1000,IF(#REF!=6,($AF$2-F544)/1000,IF(#REF!="FMA",($AG$2-F544)/1000,H544))),H544)</f>
        <v>#REF!</v>
      </c>
      <c r="T544" s="68" t="str">
        <f t="shared" si="9"/>
        <v>octobre</v>
      </c>
      <c r="U544" s="91">
        <f>IF(H544="",0,1)</f>
        <v>1</v>
      </c>
      <c r="V544" s="92" t="e">
        <f>IF(#REF!&gt;0,1,0)</f>
        <v>#REF!</v>
      </c>
      <c r="W544" s="92" t="e">
        <f>IF(#REF!&gt;0.02,1,0)</f>
        <v>#REF!</v>
      </c>
      <c r="X544" s="92">
        <f>+IF(H544="","",(M544*H544))</f>
        <v>1222.2749999999999</v>
      </c>
      <c r="Y544" s="92" t="e">
        <f>+IF(G544="La Mounine",(VLOOKUP(Base!J544,#REF!,5,FALSE)),(IF(G544="Brignoles",VLOOKUP(J544,#REF!,3,FALSE),(IF(G544="FOS",VLOOKUP(J544,#REF!,4,FALSE))))))</f>
        <v>#REF!</v>
      </c>
      <c r="Z544" s="92" t="e">
        <f>+(IF(H544="","",(Y544*H544)))</f>
        <v>#REF!</v>
      </c>
      <c r="AA544" s="94" t="e">
        <f>IF(Y544="","",IF(A544="RW",VLOOKUP(Y544,#REF!,3,FALSE),VLOOKUP(Y544,#REF!,2,FALSE)))</f>
        <v>#REF!</v>
      </c>
      <c r="AB544" s="92" t="e">
        <f>+IF(A544="","",(IF(A544="RW",(IF(H544&gt;32,32*AA544,(IF(H544&lt;29,29*AA544,H544*AA544)))),(IF(H544&gt;30,30*AA544,(IF(H544&lt;24,24*AA544,H544*AA544)))))))</f>
        <v>#REF!</v>
      </c>
      <c r="AC544" s="92" t="e">
        <f>(IF(A544="","0",(IF(A544="RW",VLOOKUP(#REF!,#REF!,2,FALSE),VLOOKUP(Base!#REF!,#REF!,3,FALSE)))))*S544</f>
        <v>#REF!</v>
      </c>
    </row>
    <row r="545" spans="1:33" x14ac:dyDescent="0.25">
      <c r="A545" s="131" t="s">
        <v>830</v>
      </c>
      <c r="B545" s="131" t="s">
        <v>846</v>
      </c>
      <c r="C545" s="62" t="s">
        <v>12</v>
      </c>
      <c r="D545" s="12">
        <v>42298</v>
      </c>
      <c r="E545" s="45"/>
      <c r="F545" s="45"/>
      <c r="G545" s="62" t="s">
        <v>701</v>
      </c>
      <c r="H545" s="71">
        <v>35.450000000000003</v>
      </c>
      <c r="I545" s="12"/>
      <c r="J545" s="62"/>
      <c r="K545" s="45">
        <v>13</v>
      </c>
      <c r="L545" s="71" t="str">
        <f>+IF(N545="oui",H545,"")</f>
        <v/>
      </c>
      <c r="M545" s="117">
        <v>34.700000000000003</v>
      </c>
      <c r="N545" s="62" t="s">
        <v>105</v>
      </c>
      <c r="O545" s="62" t="s">
        <v>105</v>
      </c>
      <c r="P545" s="14" t="s">
        <v>175</v>
      </c>
      <c r="Q545" s="69">
        <f>IF(D545="","",(YEAR(D545)))</f>
        <v>2015</v>
      </c>
      <c r="R545" s="68" t="str">
        <f>IF(D545="","",(TEXT(D545,"mmmm")))</f>
        <v>octobre</v>
      </c>
      <c r="S545" s="94" t="e">
        <f>+IF(#REF!&gt;0.05,IF(#REF!=5,($AE$2-F545)/1000,IF(#REF!=6,($AF$2-F545)/1000,IF(#REF!="FMA",($AG$2-F545)/1000,H545))),H545)</f>
        <v>#REF!</v>
      </c>
      <c r="T545" s="68" t="str">
        <f t="shared" si="9"/>
        <v>octobre</v>
      </c>
      <c r="U545" s="91">
        <f>IF(H545="",0,1)</f>
        <v>1</v>
      </c>
      <c r="V545" s="92" t="e">
        <f>IF(#REF!&gt;0,1,0)</f>
        <v>#REF!</v>
      </c>
      <c r="W545" s="92" t="e">
        <f>IF(#REF!&gt;0.02,1,0)</f>
        <v>#REF!</v>
      </c>
      <c r="X545" s="92">
        <f>+IF(H545="","",(M545*H545))</f>
        <v>1230.1150000000002</v>
      </c>
      <c r="Y545" s="92" t="e">
        <f>+IF(G545="La Mounine",(VLOOKUP(Base!J545,#REF!,5,FALSE)),(IF(G545="Brignoles",VLOOKUP(J545,#REF!,3,FALSE),(IF(G545="FOS",VLOOKUP(J545,#REF!,4,FALSE))))))</f>
        <v>#REF!</v>
      </c>
      <c r="Z545" s="92" t="e">
        <f>+(IF(H545="","",(Y545*H545)))</f>
        <v>#REF!</v>
      </c>
      <c r="AA545" s="94" t="e">
        <f>IF(Y545="","",IF(A545="RW",VLOOKUP(Y545,#REF!,3,FALSE),VLOOKUP(Y545,#REF!,2,FALSE)))</f>
        <v>#REF!</v>
      </c>
      <c r="AB545" s="92" t="e">
        <f>+IF(A545="","",(IF(A545="RW",(IF(H545&gt;32,32*AA545,(IF(H545&lt;29,29*AA545,H545*AA545)))),(IF(H545&gt;30,30*AA545,(IF(H545&lt;24,24*AA545,H545*AA545)))))))</f>
        <v>#REF!</v>
      </c>
      <c r="AC545" s="92" t="e">
        <f>(IF(A545="","0",(IF(A545="RW",VLOOKUP(#REF!,#REF!,2,FALSE),VLOOKUP(Base!#REF!,#REF!,3,FALSE)))))*S545</f>
        <v>#REF!</v>
      </c>
    </row>
    <row r="546" spans="1:33" x14ac:dyDescent="0.25">
      <c r="A546" s="131" t="s">
        <v>830</v>
      </c>
      <c r="B546" s="131" t="s">
        <v>846</v>
      </c>
      <c r="C546" s="62" t="s">
        <v>12</v>
      </c>
      <c r="D546" s="12">
        <v>42313</v>
      </c>
      <c r="E546" s="45"/>
      <c r="F546" s="45"/>
      <c r="G546" s="62" t="s">
        <v>701</v>
      </c>
      <c r="H546" s="71">
        <v>32.799999999999997</v>
      </c>
      <c r="I546" s="62"/>
      <c r="J546" s="62"/>
      <c r="K546" s="45">
        <v>83</v>
      </c>
      <c r="L546" s="71">
        <f>+IF(N546="oui",H546,"")</f>
        <v>32.799999999999997</v>
      </c>
      <c r="M546" s="117">
        <v>42.4</v>
      </c>
      <c r="N546" s="62" t="s">
        <v>106</v>
      </c>
      <c r="O546" s="62" t="s">
        <v>105</v>
      </c>
      <c r="P546" s="14" t="s">
        <v>174</v>
      </c>
      <c r="Q546" s="69">
        <f>IF(D546="","",(YEAR(D546)))</f>
        <v>2015</v>
      </c>
      <c r="R546" s="68" t="str">
        <f>IF(D546="","",(TEXT(D546,"mmmm")))</f>
        <v>novembre</v>
      </c>
      <c r="S546" s="94" t="e">
        <f>+IF(#REF!&gt;0.05,IF(#REF!=5,($AE$2-F546)/1000,IF(#REF!=6,($AF$2-F546)/1000,IF(#REF!="FMA",($AG$2-F546)/1000,H546))),H546)</f>
        <v>#REF!</v>
      </c>
      <c r="T546" s="68" t="str">
        <f t="shared" si="9"/>
        <v>novembre</v>
      </c>
      <c r="U546" s="91">
        <f>IF(H546="",0,1)</f>
        <v>1</v>
      </c>
      <c r="V546" s="92" t="e">
        <f>IF(#REF!&gt;0,1,0)</f>
        <v>#REF!</v>
      </c>
      <c r="W546" s="92" t="e">
        <f>IF(#REF!&gt;0.02,1,0)</f>
        <v>#REF!</v>
      </c>
      <c r="X546" s="92">
        <f>+IF(H546="","",(M546*H546))</f>
        <v>1390.7199999999998</v>
      </c>
      <c r="Y546" s="92" t="e">
        <f>+IF(G546="La Mounine",(VLOOKUP(Base!J546,#REF!,5,FALSE)),(IF(G546="Brignoles",VLOOKUP(J546,#REF!,3,FALSE),(IF(G546="FOS",VLOOKUP(J546,#REF!,4,FALSE))))))</f>
        <v>#REF!</v>
      </c>
      <c r="Z546" s="92" t="e">
        <f>+(IF(H546="","",(Y546*H546)))</f>
        <v>#REF!</v>
      </c>
      <c r="AA546" s="94" t="e">
        <f>IF(Y546="","",IF(A546="RW",VLOOKUP(Y546,#REF!,3,FALSE),VLOOKUP(Y546,#REF!,2,FALSE)))</f>
        <v>#REF!</v>
      </c>
      <c r="AB546" s="92" t="e">
        <f>+IF(A546="","",(IF(A546="RW",(IF(H546&gt;32,32*AA546,(IF(H546&lt;29,29*AA546,H546*AA546)))),(IF(H546&gt;30,30*AA546,(IF(H546&lt;24,24*AA546,H546*AA546)))))))</f>
        <v>#REF!</v>
      </c>
      <c r="AC546" s="92" t="e">
        <f>(IF(A546="","0",(IF(A546="RW",VLOOKUP(#REF!,#REF!,2,FALSE),VLOOKUP(Base!#REF!,#REF!,3,FALSE)))))*S546</f>
        <v>#REF!</v>
      </c>
    </row>
    <row r="547" spans="1:33" x14ac:dyDescent="0.25">
      <c r="A547" s="131" t="s">
        <v>830</v>
      </c>
      <c r="B547" s="131" t="s">
        <v>846</v>
      </c>
      <c r="C547" s="62" t="s">
        <v>12</v>
      </c>
      <c r="D547" s="12">
        <v>42313</v>
      </c>
      <c r="E547" s="45"/>
      <c r="F547" s="45"/>
      <c r="G547" s="62" t="s">
        <v>701</v>
      </c>
      <c r="H547" s="71">
        <v>34.200000000000003</v>
      </c>
      <c r="I547" s="62"/>
      <c r="J547" s="62"/>
      <c r="K547" s="45">
        <v>83</v>
      </c>
      <c r="L547" s="71">
        <f>+IF(N547="oui",H547,"")</f>
        <v>34.200000000000003</v>
      </c>
      <c r="M547" s="117">
        <v>42.4</v>
      </c>
      <c r="N547" s="62" t="s">
        <v>106</v>
      </c>
      <c r="O547" s="62" t="s">
        <v>105</v>
      </c>
      <c r="P547" s="14" t="s">
        <v>174</v>
      </c>
      <c r="Q547" s="69">
        <f>IF(D547="","",(YEAR(D547)))</f>
        <v>2015</v>
      </c>
      <c r="R547" s="68" t="str">
        <f>IF(D547="","",(TEXT(D547,"mmmm")))</f>
        <v>novembre</v>
      </c>
      <c r="S547" s="94" t="e">
        <f>+IF(#REF!&gt;0.05,IF(#REF!=5,($AE$2-F547)/1000,IF(#REF!=6,($AF$2-F547)/1000,IF(#REF!="FMA",($AG$2-F547)/1000,H547))),H547)</f>
        <v>#REF!</v>
      </c>
      <c r="T547" s="68" t="str">
        <f t="shared" si="9"/>
        <v>novembre</v>
      </c>
      <c r="U547" s="91">
        <f>IF(H547="",0,1)</f>
        <v>1</v>
      </c>
      <c r="V547" s="92" t="e">
        <f>IF(#REF!&gt;0,1,0)</f>
        <v>#REF!</v>
      </c>
      <c r="W547" s="92" t="e">
        <f>IF(#REF!&gt;0.02,1,0)</f>
        <v>#REF!</v>
      </c>
      <c r="X547" s="92">
        <f>+IF(H547="","",(M547*H547))</f>
        <v>1450.0800000000002</v>
      </c>
      <c r="Y547" s="92" t="e">
        <f>+IF(G547="La Mounine",(VLOOKUP(Base!J547,#REF!,5,FALSE)),(IF(G547="Brignoles",VLOOKUP(J547,#REF!,3,FALSE),(IF(G547="FOS",VLOOKUP(J547,#REF!,4,FALSE))))))</f>
        <v>#REF!</v>
      </c>
      <c r="Z547" s="92" t="e">
        <f>+(IF(H547="","",(Y547*H547)))</f>
        <v>#REF!</v>
      </c>
      <c r="AA547" s="94" t="e">
        <f>IF(Y547="","",IF(A547="RW",VLOOKUP(Y547,#REF!,3,FALSE),VLOOKUP(Y547,#REF!,2,FALSE)))</f>
        <v>#REF!</v>
      </c>
      <c r="AB547" s="92" t="e">
        <f>+IF(A547="","",(IF(A547="RW",(IF(H547&gt;32,32*AA547,(IF(H547&lt;29,29*AA547,H547*AA547)))),(IF(H547&gt;30,30*AA547,(IF(H547&lt;24,24*AA547,H547*AA547)))))))</f>
        <v>#REF!</v>
      </c>
      <c r="AC547" s="92" t="e">
        <f>(IF(A547="","0",(IF(A547="RW",VLOOKUP(#REF!,#REF!,2,FALSE),VLOOKUP(Base!#REF!,#REF!,3,FALSE)))))*S547</f>
        <v>#REF!</v>
      </c>
    </row>
    <row r="548" spans="1:33" x14ac:dyDescent="0.25">
      <c r="A548" s="131" t="s">
        <v>830</v>
      </c>
      <c r="B548" s="131" t="s">
        <v>846</v>
      </c>
      <c r="C548" s="62" t="s">
        <v>12</v>
      </c>
      <c r="D548" s="12">
        <v>42314</v>
      </c>
      <c r="E548" s="45">
        <v>27380</v>
      </c>
      <c r="F548" s="45">
        <v>17120</v>
      </c>
      <c r="G548" s="62" t="s">
        <v>707</v>
      </c>
      <c r="H548" s="71">
        <f>+IF(E548="","",((E548-F548)/1000))</f>
        <v>10.26</v>
      </c>
      <c r="I548" s="62"/>
      <c r="J548" s="62"/>
      <c r="K548" s="45">
        <v>83</v>
      </c>
      <c r="L548" s="71">
        <f>+IF(N548="oui",H548,"")</f>
        <v>10.26</v>
      </c>
      <c r="M548" s="117">
        <v>42.4</v>
      </c>
      <c r="N548" s="62" t="s">
        <v>106</v>
      </c>
      <c r="O548" s="62" t="s">
        <v>105</v>
      </c>
      <c r="P548" s="14" t="s">
        <v>172</v>
      </c>
      <c r="Q548" s="69">
        <v>2015</v>
      </c>
      <c r="R548" s="68" t="s">
        <v>823</v>
      </c>
      <c r="S548" s="94" t="e">
        <f>+IF(#REF!&gt;0.05,IF(#REF!=5,($AE$2-F548)/1000,IF(#REF!=6,($AF$2-F548)/1000,IF(#REF!="FMA",($AG$2-F548)/1000,H548))),H548)</f>
        <v>#REF!</v>
      </c>
      <c r="T548" s="68" t="s">
        <v>823</v>
      </c>
      <c r="U548" s="91">
        <f>IF(H548="",0,1)</f>
        <v>1</v>
      </c>
      <c r="V548" s="92" t="e">
        <f>IF(#REF!&gt;0,1,0)</f>
        <v>#REF!</v>
      </c>
      <c r="W548" s="92" t="e">
        <f>IF(#REF!&gt;0.02,1,0)</f>
        <v>#REF!</v>
      </c>
      <c r="X548" s="92">
        <f>+IF(H548="","",(M548*H548))</f>
        <v>435.024</v>
      </c>
      <c r="Y548" s="92" t="e">
        <f>+IF(G548="La Mounine",(VLOOKUP(Base!J548,#REF!,5,FALSE)),(IF(G548="Brignoles",VLOOKUP(J548,#REF!,3,FALSE),(IF(G548="FOS",VLOOKUP(J548,#REF!,4,FALSE))))))</f>
        <v>#REF!</v>
      </c>
      <c r="Z548" s="92" t="e">
        <f>+(IF(H548="","",(Y548*H548)))</f>
        <v>#REF!</v>
      </c>
      <c r="AA548" s="94" t="e">
        <f>IF(Y548="","",IF(A548="RW",VLOOKUP(Y548,#REF!,3,FALSE),VLOOKUP(Y548,#REF!,2,FALSE)))</f>
        <v>#REF!</v>
      </c>
      <c r="AB548" s="92" t="e">
        <f>+IF(A548="","",(IF(A548="RW",(IF(H548&gt;32,32*AA548,(IF(H548&lt;29,29*AA548,H548*AA548)))),(IF(H548&gt;30,30*AA548,(IF(H548&lt;24,24*AA548,H548*AA548)))))))</f>
        <v>#REF!</v>
      </c>
      <c r="AC548" s="92" t="e">
        <f>(IF(A548="","0",(IF(A548="RW",VLOOKUP(#REF!,#REF!,2,FALSE),VLOOKUP(Base!#REF!,#REF!,3,FALSE)))))*S548</f>
        <v>#REF!</v>
      </c>
    </row>
    <row r="549" spans="1:33" x14ac:dyDescent="0.25">
      <c r="A549" s="131" t="s">
        <v>830</v>
      </c>
      <c r="B549" s="131" t="s">
        <v>846</v>
      </c>
      <c r="C549" s="62" t="s">
        <v>12</v>
      </c>
      <c r="D549" s="12">
        <v>42314</v>
      </c>
      <c r="E549" s="45">
        <v>27600</v>
      </c>
      <c r="F549" s="45">
        <v>6700</v>
      </c>
      <c r="G549" s="62" t="s">
        <v>707</v>
      </c>
      <c r="H549" s="71">
        <f>+IF(E549="","",((E549-F549)/1000))</f>
        <v>20.9</v>
      </c>
      <c r="I549" s="62"/>
      <c r="J549" s="62"/>
      <c r="K549" s="45">
        <v>83</v>
      </c>
      <c r="L549" s="71">
        <f>+IF(N549="oui",H549,"")</f>
        <v>20.9</v>
      </c>
      <c r="M549" s="117">
        <v>42.4</v>
      </c>
      <c r="N549" s="62" t="s">
        <v>106</v>
      </c>
      <c r="O549" s="62" t="s">
        <v>105</v>
      </c>
      <c r="P549" s="14" t="s">
        <v>172</v>
      </c>
      <c r="Q549" s="69">
        <f>IF(D549="","",(YEAR(D549)))</f>
        <v>2015</v>
      </c>
      <c r="R549" s="68" t="str">
        <f>IF(D549="","",(TEXT(D549,"mmmm")))</f>
        <v>novembre</v>
      </c>
      <c r="S549" s="94" t="e">
        <f>+IF(#REF!&gt;0.05,IF(#REF!=5,($AE$2-F549)/1000,IF(#REF!=6,($AF$2-F549)/1000,IF(#REF!="FMA",($AG$2-F549)/1000,H549))),H549)</f>
        <v>#REF!</v>
      </c>
      <c r="T549" s="68" t="str">
        <f t="shared" ref="T549:T580" si="10">R549</f>
        <v>novembre</v>
      </c>
      <c r="U549" s="91">
        <f>IF(H549="",0,1)</f>
        <v>1</v>
      </c>
      <c r="V549" s="92" t="e">
        <f>IF(#REF!&gt;0,1,0)</f>
        <v>#REF!</v>
      </c>
      <c r="W549" s="92" t="e">
        <f>IF(#REF!&gt;0.02,1,0)</f>
        <v>#REF!</v>
      </c>
      <c r="X549" s="92">
        <f>+IF(H549="","",(M549*H549))</f>
        <v>886.15999999999985</v>
      </c>
      <c r="Y549" s="92" t="e">
        <f>+IF(G549="La Mounine",(VLOOKUP(Base!J549,#REF!,5,FALSE)),(IF(G549="Brignoles",VLOOKUP(J549,#REF!,3,FALSE),(IF(G549="FOS",VLOOKUP(J549,#REF!,4,FALSE))))))</f>
        <v>#REF!</v>
      </c>
      <c r="Z549" s="92" t="e">
        <f>+(IF(H549="","",(Y549*H549)))</f>
        <v>#REF!</v>
      </c>
      <c r="AA549" s="94" t="e">
        <f>IF(Y549="","",IF(A549="RW",VLOOKUP(Y549,#REF!,3,FALSE),VLOOKUP(Y549,#REF!,2,FALSE)))</f>
        <v>#REF!</v>
      </c>
      <c r="AB549" s="92" t="e">
        <f>+IF(A549="","",(IF(A549="RW",(IF(H549&gt;32,32*AA549,(IF(H549&lt;29,29*AA549,H549*AA549)))),(IF(H549&gt;30,30*AA549,(IF(H549&lt;24,24*AA549,H549*AA549)))))))</f>
        <v>#REF!</v>
      </c>
      <c r="AC549" s="92" t="e">
        <f>(IF(A549="","0",(IF(A549="RW",VLOOKUP(#REF!,#REF!,2,FALSE),VLOOKUP(Base!#REF!,#REF!,3,FALSE)))))*S549</f>
        <v>#REF!</v>
      </c>
      <c r="AD549" s="28"/>
      <c r="AE549" s="28"/>
      <c r="AF549" s="28"/>
      <c r="AG549" s="28"/>
    </row>
    <row r="550" spans="1:33" x14ac:dyDescent="0.25">
      <c r="A550" s="131" t="s">
        <v>830</v>
      </c>
      <c r="B550" s="131" t="s">
        <v>846</v>
      </c>
      <c r="C550" s="62" t="s">
        <v>12</v>
      </c>
      <c r="D550" s="12">
        <v>42318</v>
      </c>
      <c r="E550" s="45">
        <v>48150</v>
      </c>
      <c r="F550" s="45">
        <v>15700</v>
      </c>
      <c r="G550" s="62" t="s">
        <v>707</v>
      </c>
      <c r="H550" s="71">
        <f>+IF(E550="","",((E550-F550)/1000))</f>
        <v>32.450000000000003</v>
      </c>
      <c r="I550" s="62"/>
      <c r="J550" s="62"/>
      <c r="K550" s="45">
        <v>13</v>
      </c>
      <c r="L550" s="71">
        <f>+IF(N550="oui",H550,"")</f>
        <v>32.450000000000003</v>
      </c>
      <c r="M550" s="117">
        <v>46.4</v>
      </c>
      <c r="N550" s="62" t="s">
        <v>106</v>
      </c>
      <c r="O550" s="62" t="s">
        <v>105</v>
      </c>
      <c r="P550" s="14" t="s">
        <v>172</v>
      </c>
      <c r="Q550" s="69">
        <f>IF(D550="","",(YEAR(D550)))</f>
        <v>2015</v>
      </c>
      <c r="R550" s="68" t="str">
        <f>IF(D550="","",(TEXT(D550,"mmmm")))</f>
        <v>novembre</v>
      </c>
      <c r="S550" s="94" t="e">
        <f>+IF(#REF!&gt;0.05,IF(#REF!=5,($AE$2-F550)/1000,IF(#REF!=6,($AF$2-F550)/1000,IF(#REF!="FMA",($AG$2-F550)/1000,H550))),H550)</f>
        <v>#REF!</v>
      </c>
      <c r="T550" s="68" t="str">
        <f t="shared" si="10"/>
        <v>novembre</v>
      </c>
      <c r="U550" s="91">
        <f>IF(H550="",0,1)</f>
        <v>1</v>
      </c>
      <c r="V550" s="92" t="e">
        <f>IF(#REF!&gt;0,1,0)</f>
        <v>#REF!</v>
      </c>
      <c r="W550" s="92" t="e">
        <f>IF(#REF!&gt;0.02,1,0)</f>
        <v>#REF!</v>
      </c>
      <c r="X550" s="92">
        <f>+IF(H550="","",(M550*H550))</f>
        <v>1505.68</v>
      </c>
      <c r="Y550" s="92" t="e">
        <f>+IF(G550="La Mounine",(VLOOKUP(Base!J550,#REF!,5,FALSE)),(IF(G550="Brignoles",VLOOKUP(J550,#REF!,3,FALSE),(IF(G550="FOS",VLOOKUP(J550,#REF!,4,FALSE))))))</f>
        <v>#REF!</v>
      </c>
      <c r="Z550" s="92" t="e">
        <f>+(IF(H550="","",(Y550*H550)))</f>
        <v>#REF!</v>
      </c>
      <c r="AA550" s="94" t="e">
        <f>IF(Y550="","",IF(A550="RW",VLOOKUP(Y550,#REF!,3,FALSE),VLOOKUP(Y550,#REF!,2,FALSE)))</f>
        <v>#REF!</v>
      </c>
      <c r="AB550" s="92" t="e">
        <f>+IF(A550="","",(IF(A550="RW",(IF(H550&gt;32,32*AA550,(IF(H550&lt;29,29*AA550,H550*AA550)))),(IF(H550&gt;30,30*AA550,(IF(H550&lt;24,24*AA550,H550*AA550)))))))</f>
        <v>#REF!</v>
      </c>
      <c r="AC550" s="92" t="e">
        <f>(IF(A550="","0",(IF(A550="RW",VLOOKUP(#REF!,#REF!,2,FALSE),VLOOKUP(Base!#REF!,#REF!,3,FALSE)))))*S550</f>
        <v>#REF!</v>
      </c>
      <c r="AD550" s="124"/>
      <c r="AE550" s="124"/>
      <c r="AF550" s="124"/>
      <c r="AG550" s="124"/>
    </row>
    <row r="551" spans="1:33" x14ac:dyDescent="0.25">
      <c r="A551" s="131" t="s">
        <v>830</v>
      </c>
      <c r="B551" s="131" t="s">
        <v>846</v>
      </c>
      <c r="C551" s="62" t="s">
        <v>12</v>
      </c>
      <c r="D551" s="12">
        <v>42318</v>
      </c>
      <c r="E551" s="45">
        <v>58500</v>
      </c>
      <c r="F551" s="45">
        <v>24400</v>
      </c>
      <c r="G551" s="62" t="s">
        <v>707</v>
      </c>
      <c r="H551" s="71">
        <f>+IF(E551="","",((E551-F551)/1000))</f>
        <v>34.1</v>
      </c>
      <c r="I551" s="62"/>
      <c r="J551" s="62"/>
      <c r="K551" s="45">
        <v>84</v>
      </c>
      <c r="L551" s="71">
        <f>+IF(N551="oui",H551,"")</f>
        <v>34.1</v>
      </c>
      <c r="M551" s="117">
        <v>43.3</v>
      </c>
      <c r="N551" s="62" t="s">
        <v>106</v>
      </c>
      <c r="O551" s="62" t="s">
        <v>105</v>
      </c>
      <c r="P551" s="14" t="s">
        <v>174</v>
      </c>
      <c r="Q551" s="69">
        <f>IF(D551="","",(YEAR(D551)))</f>
        <v>2015</v>
      </c>
      <c r="R551" s="68" t="str">
        <f>IF(D551="","",(TEXT(D551,"mmmm")))</f>
        <v>novembre</v>
      </c>
      <c r="S551" s="94" t="e">
        <f>+IF(#REF!&gt;0.05,IF(#REF!=5,($AE$2-F551)/1000,IF(#REF!=6,($AF$2-F551)/1000,IF(#REF!="FMA",($AG$2-F551)/1000,H551))),H551)</f>
        <v>#REF!</v>
      </c>
      <c r="T551" s="68" t="str">
        <f t="shared" si="10"/>
        <v>novembre</v>
      </c>
      <c r="U551" s="91">
        <f>IF(H551="",0,1)</f>
        <v>1</v>
      </c>
      <c r="V551" s="92" t="e">
        <f>IF(#REF!&gt;0,1,0)</f>
        <v>#REF!</v>
      </c>
      <c r="W551" s="92" t="e">
        <f>IF(#REF!&gt;0.02,1,0)</f>
        <v>#REF!</v>
      </c>
      <c r="X551" s="92">
        <f>+IF(H551="","",(M551*H551))</f>
        <v>1476.53</v>
      </c>
      <c r="Y551" s="92" t="e">
        <f>+IF(G551="La Mounine",(VLOOKUP(Base!J551,#REF!,5,FALSE)),(IF(G551="Brignoles",VLOOKUP(J551,#REF!,3,FALSE),(IF(G551="FOS",VLOOKUP(J551,#REF!,4,FALSE))))))</f>
        <v>#REF!</v>
      </c>
      <c r="Z551" s="92" t="e">
        <f>+(IF(H551="","",(Y551*H551)))</f>
        <v>#REF!</v>
      </c>
      <c r="AA551" s="94" t="e">
        <f>IF(Y551="","",IF(A551="RW",VLOOKUP(Y551,#REF!,3,FALSE),VLOOKUP(Y551,#REF!,2,FALSE)))</f>
        <v>#REF!</v>
      </c>
      <c r="AB551" s="92" t="e">
        <f>+IF(A551="","",(IF(A551="RW",(IF(H551&gt;32,32*AA551,(IF(H551&lt;29,29*AA551,H551*AA551)))),(IF(H551&gt;30,30*AA551,(IF(H551&lt;24,24*AA551,H551*AA551)))))))</f>
        <v>#REF!</v>
      </c>
      <c r="AC551" s="92" t="e">
        <f>(IF(A551="","0",(IF(A551="RW",VLOOKUP(#REF!,#REF!,2,FALSE),VLOOKUP(Base!#REF!,#REF!,3,FALSE)))))*S551</f>
        <v>#REF!</v>
      </c>
    </row>
    <row r="552" spans="1:33" x14ac:dyDescent="0.25">
      <c r="A552" s="131" t="s">
        <v>830</v>
      </c>
      <c r="B552" s="131" t="s">
        <v>846</v>
      </c>
      <c r="C552" s="62" t="s">
        <v>12</v>
      </c>
      <c r="D552" s="12">
        <v>42326</v>
      </c>
      <c r="E552" s="45"/>
      <c r="F552" s="45"/>
      <c r="G552" s="62" t="s">
        <v>701</v>
      </c>
      <c r="H552" s="71">
        <v>29.45</v>
      </c>
      <c r="I552" s="62"/>
      <c r="J552" s="62"/>
      <c r="K552" s="45">
        <v>83</v>
      </c>
      <c r="L552" s="71" t="str">
        <f>+IF(N552="oui",H552,"")</f>
        <v/>
      </c>
      <c r="M552" s="117">
        <v>36.9</v>
      </c>
      <c r="N552" s="62" t="s">
        <v>105</v>
      </c>
      <c r="O552" s="62" t="s">
        <v>105</v>
      </c>
      <c r="P552" s="14" t="s">
        <v>174</v>
      </c>
      <c r="Q552" s="69">
        <f>IF(D552="","",(YEAR(D552)))</f>
        <v>2015</v>
      </c>
      <c r="R552" s="68" t="str">
        <f>IF(D552="","",(TEXT(D552,"mmmm")))</f>
        <v>novembre</v>
      </c>
      <c r="S552" s="94" t="e">
        <f>+IF(#REF!&gt;0.05,IF(#REF!=5,($AE$2-F552)/1000,IF(#REF!=6,($AF$2-F552)/1000,IF(#REF!="FMA",($AG$2-F552)/1000,H552))),H552)</f>
        <v>#REF!</v>
      </c>
      <c r="T552" s="68" t="str">
        <f t="shared" si="10"/>
        <v>novembre</v>
      </c>
      <c r="U552" s="91">
        <f>IF(H552="",0,1)</f>
        <v>1</v>
      </c>
      <c r="V552" s="92" t="e">
        <f>IF(#REF!&gt;0,1,0)</f>
        <v>#REF!</v>
      </c>
      <c r="W552" s="92" t="e">
        <f>IF(#REF!&gt;0.02,1,0)</f>
        <v>#REF!</v>
      </c>
      <c r="X552" s="92">
        <f>+IF(H552="","",(M552*H552))</f>
        <v>1086.7049999999999</v>
      </c>
      <c r="Y552" s="92" t="e">
        <f>+IF(G552="La Mounine",(VLOOKUP(Base!J552,#REF!,5,FALSE)),(IF(G552="Brignoles",VLOOKUP(J552,#REF!,3,FALSE),(IF(G552="FOS",VLOOKUP(J552,#REF!,4,FALSE))))))</f>
        <v>#REF!</v>
      </c>
      <c r="Z552" s="92" t="e">
        <f>+(IF(H552="","",(Y552*H552)))</f>
        <v>#REF!</v>
      </c>
      <c r="AA552" s="94" t="e">
        <f>IF(Y552="","",IF(A552="RW",VLOOKUP(Y552,#REF!,3,FALSE),VLOOKUP(Y552,#REF!,2,FALSE)))</f>
        <v>#REF!</v>
      </c>
      <c r="AB552" s="92" t="e">
        <f>+IF(A552="","",(IF(A552="RW",(IF(H552&gt;32,32*AA552,(IF(H552&lt;29,29*AA552,H552*AA552)))),(IF(H552&gt;30,30*AA552,(IF(H552&lt;24,24*AA552,H552*AA552)))))))</f>
        <v>#REF!</v>
      </c>
      <c r="AC552" s="92" t="e">
        <f>(IF(A552="","0",(IF(A552="RW",VLOOKUP(#REF!,#REF!,2,FALSE),VLOOKUP(Base!#REF!,#REF!,3,FALSE)))))*S552</f>
        <v>#REF!</v>
      </c>
    </row>
    <row r="553" spans="1:33" x14ac:dyDescent="0.25">
      <c r="A553" s="131" t="s">
        <v>830</v>
      </c>
      <c r="B553" s="131" t="s">
        <v>846</v>
      </c>
      <c r="C553" s="62" t="s">
        <v>12</v>
      </c>
      <c r="D553" s="12">
        <v>42326</v>
      </c>
      <c r="E553" s="45"/>
      <c r="F553" s="45"/>
      <c r="G553" s="62" t="s">
        <v>701</v>
      </c>
      <c r="H553" s="71">
        <v>31.95</v>
      </c>
      <c r="I553" s="62"/>
      <c r="J553" s="62"/>
      <c r="K553" s="45">
        <v>83</v>
      </c>
      <c r="L553" s="71" t="str">
        <f>+IF(N553="oui",H553,"")</f>
        <v/>
      </c>
      <c r="M553" s="117">
        <v>36.9</v>
      </c>
      <c r="N553" s="62" t="s">
        <v>105</v>
      </c>
      <c r="O553" s="62" t="s">
        <v>105</v>
      </c>
      <c r="P553" s="14" t="s">
        <v>174</v>
      </c>
      <c r="Q553" s="69">
        <f>IF(D553="","",(YEAR(D553)))</f>
        <v>2015</v>
      </c>
      <c r="R553" s="68" t="str">
        <f>IF(D553="","",(TEXT(D553,"mmmm")))</f>
        <v>novembre</v>
      </c>
      <c r="S553" s="94" t="e">
        <f>+IF(#REF!&gt;0.05,IF(#REF!=5,($AE$2-F553)/1000,IF(#REF!=6,($AF$2-F553)/1000,IF(#REF!="FMA",($AG$2-F553)/1000,H553))),H553)</f>
        <v>#REF!</v>
      </c>
      <c r="T553" s="68" t="str">
        <f t="shared" si="10"/>
        <v>novembre</v>
      </c>
      <c r="U553" s="91">
        <f>IF(H553="",0,1)</f>
        <v>1</v>
      </c>
      <c r="V553" s="92" t="e">
        <f>IF(#REF!&gt;0,1,0)</f>
        <v>#REF!</v>
      </c>
      <c r="W553" s="92" t="e">
        <f>IF(#REF!&gt;0.02,1,0)</f>
        <v>#REF!</v>
      </c>
      <c r="X553" s="92">
        <f>+IF(H553="","",(M553*H553))</f>
        <v>1178.9549999999999</v>
      </c>
      <c r="Y553" s="92" t="e">
        <f>+IF(G553="La Mounine",(VLOOKUP(Base!J553,#REF!,5,FALSE)),(IF(G553="Brignoles",VLOOKUP(J553,#REF!,3,FALSE),(IF(G553="FOS",VLOOKUP(J553,#REF!,4,FALSE))))))</f>
        <v>#REF!</v>
      </c>
      <c r="Z553" s="92" t="e">
        <f>+(IF(H553="","",(Y553*H553)))</f>
        <v>#REF!</v>
      </c>
      <c r="AA553" s="94" t="e">
        <f>IF(Y553="","",IF(A553="RW",VLOOKUP(Y553,#REF!,3,FALSE),VLOOKUP(Y553,#REF!,2,FALSE)))</f>
        <v>#REF!</v>
      </c>
      <c r="AB553" s="92" t="e">
        <f>+IF(A553="","",(IF(A553="RW",(IF(H553&gt;32,32*AA553,(IF(H553&lt;29,29*AA553,H553*AA553)))),(IF(H553&gt;30,30*AA553,(IF(H553&lt;24,24*AA553,H553*AA553)))))))</f>
        <v>#REF!</v>
      </c>
      <c r="AC553" s="92" t="e">
        <f>(IF(A553="","0",(IF(A553="RW",VLOOKUP(#REF!,#REF!,2,FALSE),VLOOKUP(Base!#REF!,#REF!,3,FALSE)))))*S553</f>
        <v>#REF!</v>
      </c>
      <c r="AD553" s="28"/>
      <c r="AE553" s="28"/>
      <c r="AF553" s="28"/>
      <c r="AG553" s="28"/>
    </row>
    <row r="554" spans="1:33" x14ac:dyDescent="0.25">
      <c r="A554" s="131" t="s">
        <v>830</v>
      </c>
      <c r="B554" s="131" t="s">
        <v>846</v>
      </c>
      <c r="C554" s="62" t="s">
        <v>12</v>
      </c>
      <c r="D554" s="12">
        <v>42328</v>
      </c>
      <c r="E554" s="45">
        <v>45900</v>
      </c>
      <c r="F554" s="45">
        <v>16150</v>
      </c>
      <c r="G554" s="62" t="s">
        <v>707</v>
      </c>
      <c r="H554" s="71">
        <f t="shared" ref="H554:H617" si="11">+IF(E554="","",((E554-F554)/1000))</f>
        <v>29.75</v>
      </c>
      <c r="I554" s="62"/>
      <c r="J554" s="62"/>
      <c r="K554" s="45">
        <v>84</v>
      </c>
      <c r="L554" s="71">
        <f>+IF(N554="oui",H554,"")</f>
        <v>29.75</v>
      </c>
      <c r="M554" s="117">
        <v>43.3</v>
      </c>
      <c r="N554" s="62" t="s">
        <v>106</v>
      </c>
      <c r="O554" s="62" t="s">
        <v>105</v>
      </c>
      <c r="P554" s="14" t="s">
        <v>175</v>
      </c>
      <c r="Q554" s="69">
        <f>IF(D554="","",(YEAR(D554)))</f>
        <v>2015</v>
      </c>
      <c r="R554" s="68" t="str">
        <f>IF(D554="","",(TEXT(D554,"mmmm")))</f>
        <v>novembre</v>
      </c>
      <c r="S554" s="94" t="e">
        <f>+IF(#REF!&gt;0.05,IF(#REF!=5,($AE$2-F554)/1000,IF(#REF!=6,($AF$2-F554)/1000,IF(#REF!="FMA",($AG$2-F554)/1000,H554))),H554)</f>
        <v>#REF!</v>
      </c>
      <c r="T554" s="68" t="str">
        <f t="shared" si="10"/>
        <v>novembre</v>
      </c>
      <c r="U554" s="91">
        <f>IF(H554="",0,1)</f>
        <v>1</v>
      </c>
      <c r="V554" s="92" t="e">
        <f>IF(#REF!&gt;0,1,0)</f>
        <v>#REF!</v>
      </c>
      <c r="W554" s="92" t="e">
        <f>IF(#REF!&gt;0.02,1,0)</f>
        <v>#REF!</v>
      </c>
      <c r="X554" s="92">
        <f>+IF(H554="","",(M554*H554))</f>
        <v>1288.175</v>
      </c>
      <c r="Y554" s="92" t="e">
        <f>+IF(G554="La Mounine",(VLOOKUP(Base!J554,#REF!,5,FALSE)),(IF(G554="Brignoles",VLOOKUP(J554,#REF!,3,FALSE),(IF(G554="FOS",VLOOKUP(J554,#REF!,4,FALSE))))))</f>
        <v>#REF!</v>
      </c>
      <c r="Z554" s="92" t="e">
        <f>+(IF(H554="","",(Y554*H554)))</f>
        <v>#REF!</v>
      </c>
      <c r="AA554" s="94" t="e">
        <f>IF(Y554="","",IF(A554="RW",VLOOKUP(Y554,#REF!,3,FALSE),VLOOKUP(Y554,#REF!,2,FALSE)))</f>
        <v>#REF!</v>
      </c>
      <c r="AB554" s="92" t="e">
        <f>+IF(A554="","",(IF(A554="RW",(IF(H554&gt;32,32*AA554,(IF(H554&lt;29,29*AA554,H554*AA554)))),(IF(H554&gt;30,30*AA554,(IF(H554&lt;24,24*AA554,H554*AA554)))))))</f>
        <v>#REF!</v>
      </c>
      <c r="AC554" s="92" t="e">
        <f>(IF(A554="","0",(IF(A554="RW",VLOOKUP(#REF!,#REF!,2,FALSE),VLOOKUP(Base!#REF!,#REF!,3,FALSE)))))*S554</f>
        <v>#REF!</v>
      </c>
    </row>
    <row r="555" spans="1:33" x14ac:dyDescent="0.25">
      <c r="A555" s="131" t="s">
        <v>830</v>
      </c>
      <c r="B555" s="131" t="s">
        <v>846</v>
      </c>
      <c r="C555" s="62" t="s">
        <v>12</v>
      </c>
      <c r="D555" s="12">
        <v>42328</v>
      </c>
      <c r="E555" s="45">
        <v>57100</v>
      </c>
      <c r="F555" s="45">
        <v>24400</v>
      </c>
      <c r="G555" s="62" t="s">
        <v>707</v>
      </c>
      <c r="H555" s="71">
        <f t="shared" si="11"/>
        <v>32.700000000000003</v>
      </c>
      <c r="I555" s="62"/>
      <c r="J555" s="62"/>
      <c r="K555" s="45">
        <v>84</v>
      </c>
      <c r="L555" s="71">
        <f>+IF(N555="oui",H555,"")</f>
        <v>32.700000000000003</v>
      </c>
      <c r="M555" s="117">
        <v>43.3</v>
      </c>
      <c r="N555" s="62" t="s">
        <v>106</v>
      </c>
      <c r="O555" s="62" t="s">
        <v>105</v>
      </c>
      <c r="P555" s="14" t="s">
        <v>175</v>
      </c>
      <c r="Q555" s="69">
        <f>IF(D555="","",(YEAR(D555)))</f>
        <v>2015</v>
      </c>
      <c r="R555" s="68" t="str">
        <f>IF(D555="","",(TEXT(D555,"mmmm")))</f>
        <v>novembre</v>
      </c>
      <c r="S555" s="94" t="e">
        <f>+IF(#REF!&gt;0.05,IF(#REF!=5,($AE$2-F555)/1000,IF(#REF!=6,($AF$2-F555)/1000,IF(#REF!="FMA",($AG$2-F555)/1000,H555))),H555)</f>
        <v>#REF!</v>
      </c>
      <c r="T555" s="68" t="str">
        <f t="shared" si="10"/>
        <v>novembre</v>
      </c>
      <c r="U555" s="91">
        <f>IF(H555="",0,1)</f>
        <v>1</v>
      </c>
      <c r="V555" s="92" t="e">
        <f>IF(#REF!&gt;0,1,0)</f>
        <v>#REF!</v>
      </c>
      <c r="W555" s="92" t="e">
        <f>IF(#REF!&gt;0.02,1,0)</f>
        <v>#REF!</v>
      </c>
      <c r="X555" s="92">
        <f>+IF(H555="","",(M555*H555))</f>
        <v>1415.91</v>
      </c>
      <c r="Y555" s="92" t="e">
        <f>+IF(G555="La Mounine",(VLOOKUP(Base!J555,#REF!,5,FALSE)),(IF(G555="Brignoles",VLOOKUP(J555,#REF!,3,FALSE),(IF(G555="FOS",VLOOKUP(J555,#REF!,4,FALSE))))))</f>
        <v>#REF!</v>
      </c>
      <c r="Z555" s="92" t="e">
        <f>+(IF(H555="","",(Y555*H555)))</f>
        <v>#REF!</v>
      </c>
      <c r="AA555" s="94" t="e">
        <f>IF(Y555="","",IF(A555="RW",VLOOKUP(Y555,#REF!,3,FALSE),VLOOKUP(Y555,#REF!,2,FALSE)))</f>
        <v>#REF!</v>
      </c>
      <c r="AB555" s="92" t="e">
        <f>+IF(A555="","",(IF(A555="RW",(IF(H555&gt;32,32*AA555,(IF(H555&lt;29,29*AA555,H555*AA555)))),(IF(H555&gt;30,30*AA555,(IF(H555&lt;24,24*AA555,H555*AA555)))))))</f>
        <v>#REF!</v>
      </c>
      <c r="AC555" s="92" t="e">
        <f>(IF(A555="","0",(IF(A555="RW",VLOOKUP(#REF!,#REF!,2,FALSE),VLOOKUP(Base!#REF!,#REF!,3,FALSE)))))*S555</f>
        <v>#REF!</v>
      </c>
    </row>
    <row r="556" spans="1:33" x14ac:dyDescent="0.25">
      <c r="A556" s="131" t="s">
        <v>830</v>
      </c>
      <c r="B556" s="131" t="s">
        <v>846</v>
      </c>
      <c r="C556" s="62" t="s">
        <v>12</v>
      </c>
      <c r="D556" s="12">
        <v>42332</v>
      </c>
      <c r="E556" s="45">
        <v>58350</v>
      </c>
      <c r="F556" s="45">
        <v>24350</v>
      </c>
      <c r="G556" s="62" t="s">
        <v>707</v>
      </c>
      <c r="H556" s="71">
        <f t="shared" si="11"/>
        <v>34</v>
      </c>
      <c r="I556" s="62"/>
      <c r="J556" s="62"/>
      <c r="K556" s="45">
        <v>83</v>
      </c>
      <c r="L556" s="71">
        <f>+IF(N556="oui",H556,"")</f>
        <v>34</v>
      </c>
      <c r="M556" s="117">
        <v>42.4</v>
      </c>
      <c r="N556" s="62" t="s">
        <v>106</v>
      </c>
      <c r="O556" s="62" t="s">
        <v>105</v>
      </c>
      <c r="P556" s="14" t="s">
        <v>174</v>
      </c>
      <c r="Q556" s="69">
        <f>IF(D556="","",(YEAR(D556)))</f>
        <v>2015</v>
      </c>
      <c r="R556" s="68" t="str">
        <f>IF(D556="","",(TEXT(D556,"mmmm")))</f>
        <v>novembre</v>
      </c>
      <c r="S556" s="94" t="e">
        <f>+IF(#REF!&gt;0.05,IF(#REF!=5,($AE$2-F556)/1000,IF(#REF!=6,($AF$2-F556)/1000,IF(#REF!="FMA",($AG$2-F556)/1000,H556))),H556)</f>
        <v>#REF!</v>
      </c>
      <c r="T556" s="68" t="str">
        <f t="shared" si="10"/>
        <v>novembre</v>
      </c>
      <c r="U556" s="91">
        <f>IF(H556="",0,1)</f>
        <v>1</v>
      </c>
      <c r="V556" s="92" t="e">
        <f>IF(#REF!&gt;0,1,0)</f>
        <v>#REF!</v>
      </c>
      <c r="W556" s="92" t="e">
        <f>IF(#REF!&gt;0.02,1,0)</f>
        <v>#REF!</v>
      </c>
      <c r="X556" s="92">
        <f>+IF(H556="","",(M556*H556))</f>
        <v>1441.6</v>
      </c>
      <c r="Y556" s="92" t="e">
        <f>+IF(G556="La Mounine",(VLOOKUP(Base!J556,#REF!,5,FALSE)),(IF(G556="Brignoles",VLOOKUP(J556,#REF!,3,FALSE),(IF(G556="FOS",VLOOKUP(J556,#REF!,4,FALSE))))))</f>
        <v>#REF!</v>
      </c>
      <c r="Z556" s="92" t="e">
        <f>+(IF(H556="","",(Y556*H556)))</f>
        <v>#REF!</v>
      </c>
      <c r="AA556" s="94" t="e">
        <f>IF(Y556="","",IF(A556="RW",VLOOKUP(Y556,#REF!,3,FALSE),VLOOKUP(Y556,#REF!,2,FALSE)))</f>
        <v>#REF!</v>
      </c>
      <c r="AB556" s="92" t="e">
        <f>+IF(A556="","",(IF(A556="RW",(IF(H556&gt;32,32*AA556,(IF(H556&lt;29,29*AA556,H556*AA556)))),(IF(H556&gt;30,30*AA556,(IF(H556&lt;24,24*AA556,H556*AA556)))))))</f>
        <v>#REF!</v>
      </c>
      <c r="AC556" s="92" t="e">
        <f>(IF(A556="","0",(IF(A556="RW",VLOOKUP(#REF!,#REF!,2,FALSE),VLOOKUP(Base!#REF!,#REF!,3,FALSE)))))*S556</f>
        <v>#REF!</v>
      </c>
    </row>
    <row r="557" spans="1:33" x14ac:dyDescent="0.25">
      <c r="A557" s="131" t="s">
        <v>830</v>
      </c>
      <c r="B557" s="131" t="s">
        <v>846</v>
      </c>
      <c r="C557" s="62" t="s">
        <v>12</v>
      </c>
      <c r="D557" s="12">
        <v>42332</v>
      </c>
      <c r="E557" s="45">
        <v>56600</v>
      </c>
      <c r="F557" s="45">
        <v>24400</v>
      </c>
      <c r="G557" s="62" t="s">
        <v>707</v>
      </c>
      <c r="H557" s="71">
        <f t="shared" si="11"/>
        <v>32.200000000000003</v>
      </c>
      <c r="I557" s="62"/>
      <c r="J557" s="62"/>
      <c r="K557" s="45">
        <v>84</v>
      </c>
      <c r="L557" s="71">
        <f>+IF(N557="oui",H557,"")</f>
        <v>32.200000000000003</v>
      </c>
      <c r="M557" s="117">
        <v>43.3</v>
      </c>
      <c r="N557" s="62" t="s">
        <v>106</v>
      </c>
      <c r="O557" s="62" t="s">
        <v>105</v>
      </c>
      <c r="P557" s="14" t="s">
        <v>169</v>
      </c>
      <c r="Q557" s="69">
        <f>IF(D557="","",(YEAR(D557)))</f>
        <v>2015</v>
      </c>
      <c r="R557" s="68" t="str">
        <f>IF(D557="","",(TEXT(D557,"mmmm")))</f>
        <v>novembre</v>
      </c>
      <c r="S557" s="94" t="e">
        <f>+IF(#REF!&gt;0.05,IF(#REF!=5,($AE$2-F557)/1000,IF(#REF!=6,($AF$2-F557)/1000,IF(#REF!="FMA",($AG$2-F557)/1000,H557))),H557)</f>
        <v>#REF!</v>
      </c>
      <c r="T557" s="68" t="str">
        <f t="shared" si="10"/>
        <v>novembre</v>
      </c>
      <c r="U557" s="91">
        <f>IF(H557="",0,1)</f>
        <v>1</v>
      </c>
      <c r="V557" s="92" t="e">
        <f>IF(#REF!&gt;0,1,0)</f>
        <v>#REF!</v>
      </c>
      <c r="W557" s="92" t="e">
        <f>IF(#REF!&gt;0.02,1,0)</f>
        <v>#REF!</v>
      </c>
      <c r="X557" s="92">
        <f>+IF(H557="","",(M557*H557))</f>
        <v>1394.26</v>
      </c>
      <c r="Y557" s="92" t="e">
        <f>+IF(G557="La Mounine",(VLOOKUP(Base!J557,#REF!,5,FALSE)),(IF(G557="Brignoles",VLOOKUP(J557,#REF!,3,FALSE),(IF(G557="FOS",VLOOKUP(J557,#REF!,4,FALSE))))))</f>
        <v>#REF!</v>
      </c>
      <c r="Z557" s="92" t="e">
        <f>+(IF(H557="","",(Y557*H557)))</f>
        <v>#REF!</v>
      </c>
      <c r="AA557" s="94" t="e">
        <f>IF(Y557="","",IF(A557="RW",VLOOKUP(Y557,#REF!,3,FALSE),VLOOKUP(Y557,#REF!,2,FALSE)))</f>
        <v>#REF!</v>
      </c>
      <c r="AB557" s="92" t="e">
        <f>+IF(A557="","",(IF(A557="RW",(IF(H557&gt;32,32*AA557,(IF(H557&lt;29,29*AA557,H557*AA557)))),(IF(H557&gt;30,30*AA557,(IF(H557&lt;24,24*AA557,H557*AA557)))))))</f>
        <v>#REF!</v>
      </c>
      <c r="AC557" s="92" t="e">
        <f>(IF(A557="","0",(IF(A557="RW",VLOOKUP(#REF!,#REF!,2,FALSE),VLOOKUP(Base!#REF!,#REF!,3,FALSE)))))*S557</f>
        <v>#REF!</v>
      </c>
    </row>
    <row r="558" spans="1:33" x14ac:dyDescent="0.25">
      <c r="A558" s="131" t="s">
        <v>830</v>
      </c>
      <c r="B558" s="131" t="s">
        <v>846</v>
      </c>
      <c r="C558" s="62" t="s">
        <v>724</v>
      </c>
      <c r="D558" s="12">
        <v>42333</v>
      </c>
      <c r="E558" s="45">
        <v>45150</v>
      </c>
      <c r="F558" s="45">
        <v>28150</v>
      </c>
      <c r="G558" s="62" t="s">
        <v>707</v>
      </c>
      <c r="H558" s="71">
        <f t="shared" si="11"/>
        <v>17</v>
      </c>
      <c r="I558" s="62"/>
      <c r="J558" s="62"/>
      <c r="K558" s="45">
        <v>5</v>
      </c>
      <c r="L558" s="71" t="str">
        <f>+IF(N558="oui",H558,"")</f>
        <v/>
      </c>
      <c r="M558" s="117">
        <v>25.8</v>
      </c>
      <c r="N558" s="62" t="s">
        <v>105</v>
      </c>
      <c r="O558" s="62" t="s">
        <v>105</v>
      </c>
      <c r="P558" s="14" t="s">
        <v>169</v>
      </c>
      <c r="Q558" s="69">
        <f>IF(D558="","",(YEAR(D558)))</f>
        <v>2015</v>
      </c>
      <c r="R558" s="68" t="str">
        <f>IF(D558="","",(TEXT(D558,"mmmm")))</f>
        <v>novembre</v>
      </c>
      <c r="S558" s="94" t="e">
        <f>+IF(#REF!&gt;0.05,IF(#REF!=5,($AE$2-F558)/1000,IF(#REF!=6,($AF$2-F558)/1000,IF(#REF!="FMA",($AG$2-F558)/1000,H558))),H558)</f>
        <v>#REF!</v>
      </c>
      <c r="T558" s="68" t="str">
        <f t="shared" si="10"/>
        <v>novembre</v>
      </c>
      <c r="U558" s="91">
        <f>IF(H558="",0,1)</f>
        <v>1</v>
      </c>
      <c r="V558" s="92" t="e">
        <f>IF(#REF!&gt;0,1,0)</f>
        <v>#REF!</v>
      </c>
      <c r="W558" s="92" t="e">
        <f>IF(#REF!&gt;0.02,1,0)</f>
        <v>#REF!</v>
      </c>
      <c r="X558" s="92">
        <f>+IF(H558="","",(M558*H558))</f>
        <v>438.6</v>
      </c>
      <c r="Y558" s="92" t="e">
        <f>+IF(G558="La Mounine",(VLOOKUP(Base!J558,#REF!,5,FALSE)),(IF(G558="Brignoles",VLOOKUP(J558,#REF!,3,FALSE),(IF(G558="FOS",VLOOKUP(J558,#REF!,4,FALSE))))))</f>
        <v>#REF!</v>
      </c>
      <c r="Z558" s="92" t="e">
        <f>+(IF(H558="","",(Y558*H558)))</f>
        <v>#REF!</v>
      </c>
      <c r="AA558" s="94" t="e">
        <f>IF(Y558="","",IF(A558="RW",VLOOKUP(Y558,#REF!,3,FALSE),VLOOKUP(Y558,#REF!,2,FALSE)))</f>
        <v>#REF!</v>
      </c>
      <c r="AB558" s="92" t="e">
        <f>+IF(A558="","",(IF(A558="RW",(IF(H558&gt;32,32*AA558,(IF(H558&lt;29,29*AA558,H558*AA558)))),(IF(H558&gt;30,30*AA558,(IF(H558&lt;24,24*AA558,H558*AA558)))))))</f>
        <v>#REF!</v>
      </c>
      <c r="AC558" s="92" t="e">
        <f>(IF(A558="","0",(IF(A558="RW",VLOOKUP(#REF!,#REF!,2,FALSE),VLOOKUP(Base!#REF!,#REF!,3,FALSE)))))*S558</f>
        <v>#REF!</v>
      </c>
    </row>
    <row r="559" spans="1:33" x14ac:dyDescent="0.25">
      <c r="A559" s="131" t="s">
        <v>830</v>
      </c>
      <c r="B559" s="131" t="s">
        <v>846</v>
      </c>
      <c r="C559" s="62" t="s">
        <v>46</v>
      </c>
      <c r="D559" s="12">
        <v>42333</v>
      </c>
      <c r="E559" s="45">
        <v>57450</v>
      </c>
      <c r="F559" s="45">
        <v>23350</v>
      </c>
      <c r="G559" s="62" t="s">
        <v>707</v>
      </c>
      <c r="H559" s="71">
        <f t="shared" si="11"/>
        <v>34.1</v>
      </c>
      <c r="I559" s="62"/>
      <c r="J559" s="62"/>
      <c r="K559" s="45">
        <v>13</v>
      </c>
      <c r="L559" s="71">
        <f>+IF(N559="oui",H559,"")</f>
        <v>34.1</v>
      </c>
      <c r="M559" s="117">
        <v>46.4</v>
      </c>
      <c r="N559" s="62" t="s">
        <v>106</v>
      </c>
      <c r="O559" s="62" t="s">
        <v>105</v>
      </c>
      <c r="P559" s="14" t="s">
        <v>169</v>
      </c>
      <c r="Q559" s="69">
        <f>IF(D559="","",(YEAR(D559)))</f>
        <v>2015</v>
      </c>
      <c r="R559" s="68" t="str">
        <f>IF(D559="","",(TEXT(D559,"mmmm")))</f>
        <v>novembre</v>
      </c>
      <c r="S559" s="94" t="e">
        <f>+IF(#REF!&gt;0.05,IF(#REF!=5,($AE$2-F559)/1000,IF(#REF!=6,($AF$2-F559)/1000,IF(#REF!="FMA",($AG$2-F559)/1000,H559))),H559)</f>
        <v>#REF!</v>
      </c>
      <c r="T559" s="68" t="str">
        <f t="shared" si="10"/>
        <v>novembre</v>
      </c>
      <c r="U559" s="91">
        <f>IF(H559="",0,1)</f>
        <v>1</v>
      </c>
      <c r="V559" s="92" t="e">
        <f>IF(#REF!&gt;0,1,0)</f>
        <v>#REF!</v>
      </c>
      <c r="W559" s="92" t="e">
        <f>IF(#REF!&gt;0.02,1,0)</f>
        <v>#REF!</v>
      </c>
      <c r="X559" s="92">
        <f>+IF(H559="","",(M559*H559))</f>
        <v>1582.24</v>
      </c>
      <c r="Y559" s="92" t="e">
        <f>+IF(G559="La Mounine",(VLOOKUP(Base!J559,#REF!,5,FALSE)),(IF(G559="Brignoles",VLOOKUP(J559,#REF!,3,FALSE),(IF(G559="FOS",VLOOKUP(J559,#REF!,4,FALSE))))))</f>
        <v>#REF!</v>
      </c>
      <c r="Z559" s="92" t="e">
        <f>+(IF(H559="","",(Y559*H559)))</f>
        <v>#REF!</v>
      </c>
      <c r="AA559" s="94" t="e">
        <f>IF(Y559="","",IF(A559="RW",VLOOKUP(Y559,#REF!,3,FALSE),VLOOKUP(Y559,#REF!,2,FALSE)))</f>
        <v>#REF!</v>
      </c>
      <c r="AB559" s="92" t="e">
        <f>+IF(A559="","",(IF(A559="RW",(IF(H559&gt;32,32*AA559,(IF(H559&lt;29,29*AA559,H559*AA559)))),(IF(H559&gt;30,30*AA559,(IF(H559&lt;24,24*AA559,H559*AA559)))))))</f>
        <v>#REF!</v>
      </c>
      <c r="AC559" s="92" t="e">
        <f>(IF(A559="","0",(IF(A559="RW",VLOOKUP(#REF!,#REF!,2,FALSE),VLOOKUP(Base!#REF!,#REF!,3,FALSE)))))*S559</f>
        <v>#REF!</v>
      </c>
    </row>
    <row r="560" spans="1:33" x14ac:dyDescent="0.25">
      <c r="A560" s="131" t="s">
        <v>830</v>
      </c>
      <c r="B560" s="131" t="s">
        <v>846</v>
      </c>
      <c r="C560" s="62" t="s">
        <v>12</v>
      </c>
      <c r="D560" s="12">
        <v>42333</v>
      </c>
      <c r="E560" s="45">
        <v>57250</v>
      </c>
      <c r="F560" s="45">
        <v>24400</v>
      </c>
      <c r="G560" s="62" t="s">
        <v>707</v>
      </c>
      <c r="H560" s="71">
        <f t="shared" si="11"/>
        <v>32.85</v>
      </c>
      <c r="I560" s="62"/>
      <c r="J560" s="62"/>
      <c r="K560" s="45">
        <v>13</v>
      </c>
      <c r="L560" s="71">
        <f>+IF(N560="oui",H560,"")</f>
        <v>32.85</v>
      </c>
      <c r="M560" s="117">
        <v>46.4</v>
      </c>
      <c r="N560" s="62" t="s">
        <v>106</v>
      </c>
      <c r="O560" s="62" t="s">
        <v>105</v>
      </c>
      <c r="P560" s="14" t="s">
        <v>170</v>
      </c>
      <c r="Q560" s="69">
        <f>IF(D560="","",(YEAR(D560)))</f>
        <v>2015</v>
      </c>
      <c r="R560" s="68" t="str">
        <f>IF(D560="","",(TEXT(D560,"mmmm")))</f>
        <v>novembre</v>
      </c>
      <c r="S560" s="94" t="e">
        <f>+IF(#REF!&gt;0.05,IF(#REF!=5,($AE$2-F560)/1000,IF(#REF!=6,($AF$2-F560)/1000,IF(#REF!="FMA",($AG$2-F560)/1000,H560))),H560)</f>
        <v>#REF!</v>
      </c>
      <c r="T560" s="68" t="str">
        <f t="shared" si="10"/>
        <v>novembre</v>
      </c>
      <c r="U560" s="91">
        <f>IF(H560="",0,1)</f>
        <v>1</v>
      </c>
      <c r="V560" s="92" t="e">
        <f>IF(#REF!&gt;0,1,0)</f>
        <v>#REF!</v>
      </c>
      <c r="W560" s="92" t="e">
        <f>IF(#REF!&gt;0.02,1,0)</f>
        <v>#REF!</v>
      </c>
      <c r="X560" s="92">
        <f>+IF(H560="","",(M560*H560))</f>
        <v>1524.24</v>
      </c>
      <c r="Y560" s="92" t="e">
        <f>+IF(G560="La Mounine",(VLOOKUP(Base!J560,#REF!,5,FALSE)),(IF(G560="Brignoles",VLOOKUP(J560,#REF!,3,FALSE),(IF(G560="FOS",VLOOKUP(J560,#REF!,4,FALSE))))))</f>
        <v>#REF!</v>
      </c>
      <c r="Z560" s="92" t="e">
        <f>+(IF(H560="","",(Y560*H560)))</f>
        <v>#REF!</v>
      </c>
      <c r="AA560" s="94" t="e">
        <f>IF(Y560="","",IF(A560="RW",VLOOKUP(Y560,#REF!,3,FALSE),VLOOKUP(Y560,#REF!,2,FALSE)))</f>
        <v>#REF!</v>
      </c>
      <c r="AB560" s="92" t="e">
        <f>+IF(A560="","",(IF(A560="RW",(IF(H560&gt;32,32*AA560,(IF(H560&lt;29,29*AA560,H560*AA560)))),(IF(H560&gt;30,30*AA560,(IF(H560&lt;24,24*AA560,H560*AA560)))))))</f>
        <v>#REF!</v>
      </c>
      <c r="AC560" s="92" t="e">
        <f>(IF(A560="","0",(IF(A560="RW",VLOOKUP(#REF!,#REF!,2,FALSE),VLOOKUP(Base!#REF!,#REF!,3,FALSE)))))*S560</f>
        <v>#REF!</v>
      </c>
    </row>
    <row r="561" spans="1:29" x14ac:dyDescent="0.25">
      <c r="A561" s="131" t="s">
        <v>830</v>
      </c>
      <c r="B561" s="131" t="s">
        <v>846</v>
      </c>
      <c r="C561" s="62" t="s">
        <v>12</v>
      </c>
      <c r="D561" s="12">
        <v>42333</v>
      </c>
      <c r="E561" s="45">
        <v>53850</v>
      </c>
      <c r="F561" s="45">
        <v>21700</v>
      </c>
      <c r="G561" s="62" t="s">
        <v>707</v>
      </c>
      <c r="H561" s="71">
        <f t="shared" si="11"/>
        <v>32.15</v>
      </c>
      <c r="I561" s="62"/>
      <c r="J561" s="62"/>
      <c r="K561" s="45">
        <v>83</v>
      </c>
      <c r="L561" s="71" t="str">
        <f>+IF(N561="oui",H561,"")</f>
        <v/>
      </c>
      <c r="M561" s="117">
        <v>36.9</v>
      </c>
      <c r="N561" s="62" t="s">
        <v>105</v>
      </c>
      <c r="O561" s="62" t="s">
        <v>105</v>
      </c>
      <c r="P561" s="14" t="s">
        <v>292</v>
      </c>
      <c r="Q561" s="69">
        <f>IF(D561="","",(YEAR(D561)))</f>
        <v>2015</v>
      </c>
      <c r="R561" s="68" t="str">
        <f>IF(D561="","",(TEXT(D561,"mmmm")))</f>
        <v>novembre</v>
      </c>
      <c r="S561" s="94" t="e">
        <f>+IF(#REF!&gt;0.05,IF(#REF!=5,($AE$2-F561)/1000,IF(#REF!=6,($AF$2-F561)/1000,IF(#REF!="FMA",($AG$2-F561)/1000,H561))),H561)</f>
        <v>#REF!</v>
      </c>
      <c r="T561" s="68" t="str">
        <f t="shared" si="10"/>
        <v>novembre</v>
      </c>
      <c r="U561" s="91">
        <f>IF(H561="",0,1)</f>
        <v>1</v>
      </c>
      <c r="V561" s="92" t="e">
        <f>IF(#REF!&gt;0,1,0)</f>
        <v>#REF!</v>
      </c>
      <c r="W561" s="92" t="e">
        <f>IF(#REF!&gt;0.02,1,0)</f>
        <v>#REF!</v>
      </c>
      <c r="X561" s="92">
        <f>+IF(H561="","",(M561*H561))</f>
        <v>1186.3349999999998</v>
      </c>
      <c r="Y561" s="92" t="e">
        <f>+IF(G561="La Mounine",(VLOOKUP(Base!J561,#REF!,5,FALSE)),(IF(G561="Brignoles",VLOOKUP(J561,#REF!,3,FALSE),(IF(G561="FOS",VLOOKUP(J561,#REF!,4,FALSE))))))</f>
        <v>#REF!</v>
      </c>
      <c r="Z561" s="92" t="e">
        <f>+(IF(H561="","",(Y561*H561)))</f>
        <v>#REF!</v>
      </c>
      <c r="AA561" s="94" t="e">
        <f>IF(Y561="","",IF(A561="RW",VLOOKUP(Y561,#REF!,3,FALSE),VLOOKUP(Y561,#REF!,2,FALSE)))</f>
        <v>#REF!</v>
      </c>
      <c r="AB561" s="92" t="e">
        <f>+IF(A561="","",(IF(A561="RW",(IF(H561&gt;32,32*AA561,(IF(H561&lt;29,29*AA561,H561*AA561)))),(IF(H561&gt;30,30*AA561,(IF(H561&lt;24,24*AA561,H561*AA561)))))))</f>
        <v>#REF!</v>
      </c>
      <c r="AC561" s="92" t="e">
        <f>(IF(A561="","0",(IF(A561="RW",VLOOKUP(#REF!,#REF!,2,FALSE),VLOOKUP(Base!#REF!,#REF!,3,FALSE)))))*S561</f>
        <v>#REF!</v>
      </c>
    </row>
    <row r="562" spans="1:29" x14ac:dyDescent="0.25">
      <c r="A562" s="131" t="s">
        <v>830</v>
      </c>
      <c r="B562" s="131" t="s">
        <v>846</v>
      </c>
      <c r="C562" s="62" t="s">
        <v>724</v>
      </c>
      <c r="D562" s="12">
        <v>42334</v>
      </c>
      <c r="E562" s="45">
        <v>45500</v>
      </c>
      <c r="F562" s="45">
        <v>28350</v>
      </c>
      <c r="G562" s="62" t="s">
        <v>707</v>
      </c>
      <c r="H562" s="71">
        <f t="shared" si="11"/>
        <v>17.149999999999999</v>
      </c>
      <c r="I562" s="62"/>
      <c r="J562" s="62"/>
      <c r="K562" s="45">
        <v>5</v>
      </c>
      <c r="L562" s="71" t="str">
        <f>+IF(N562="oui",H562,"")</f>
        <v/>
      </c>
      <c r="M562" s="117">
        <v>25.8</v>
      </c>
      <c r="N562" s="62" t="s">
        <v>105</v>
      </c>
      <c r="O562" s="62" t="s">
        <v>105</v>
      </c>
      <c r="P562" s="14" t="s">
        <v>167</v>
      </c>
      <c r="Q562" s="69">
        <f>IF(D562="","",(YEAR(D562)))</f>
        <v>2015</v>
      </c>
      <c r="R562" s="68" t="str">
        <f>IF(D562="","",(TEXT(D562,"mmmm")))</f>
        <v>novembre</v>
      </c>
      <c r="S562" s="94" t="e">
        <f>+IF(#REF!&gt;0.05,IF(#REF!=5,($AE$2-F562)/1000,IF(#REF!=6,($AF$2-F562)/1000,IF(#REF!="FMA",($AG$2-F562)/1000,H562))),H562)</f>
        <v>#REF!</v>
      </c>
      <c r="T562" s="68" t="str">
        <f t="shared" si="10"/>
        <v>novembre</v>
      </c>
      <c r="U562" s="91">
        <f>IF(H562="",0,1)</f>
        <v>1</v>
      </c>
      <c r="V562" s="92" t="e">
        <f>IF(#REF!&gt;0,1,0)</f>
        <v>#REF!</v>
      </c>
      <c r="W562" s="92" t="e">
        <f>IF(#REF!&gt;0.02,1,0)</f>
        <v>#REF!</v>
      </c>
      <c r="X562" s="92">
        <f>+IF(H562="","",(M562*H562))</f>
        <v>442.46999999999997</v>
      </c>
      <c r="Y562" s="92" t="e">
        <f>+IF(G562="La Mounine",(VLOOKUP(Base!J562,#REF!,5,FALSE)),(IF(G562="Brignoles",VLOOKUP(J562,#REF!,3,FALSE),(IF(G562="FOS",VLOOKUP(J562,#REF!,4,FALSE))))))</f>
        <v>#REF!</v>
      </c>
      <c r="Z562" s="92" t="e">
        <f>+(IF(H562="","",(Y562*H562)))</f>
        <v>#REF!</v>
      </c>
      <c r="AA562" s="94" t="e">
        <f>IF(Y562="","",IF(A562="RW",VLOOKUP(Y562,#REF!,3,FALSE),VLOOKUP(Y562,#REF!,2,FALSE)))</f>
        <v>#REF!</v>
      </c>
      <c r="AB562" s="92" t="e">
        <f>+IF(A562="","",(IF(A562="RW",(IF(H562&gt;32,32*AA562,(IF(H562&lt;29,29*AA562,H562*AA562)))),(IF(H562&gt;30,30*AA562,(IF(H562&lt;24,24*AA562,H562*AA562)))))))</f>
        <v>#REF!</v>
      </c>
      <c r="AC562" s="92" t="e">
        <f>(IF(A562="","0",(IF(A562="RW",VLOOKUP(#REF!,#REF!,2,FALSE),VLOOKUP(Base!#REF!,#REF!,3,FALSE)))))*S562</f>
        <v>#REF!</v>
      </c>
    </row>
    <row r="563" spans="1:29" x14ac:dyDescent="0.25">
      <c r="A563" s="131" t="s">
        <v>830</v>
      </c>
      <c r="B563" s="131" t="s">
        <v>846</v>
      </c>
      <c r="C563" s="62" t="s">
        <v>724</v>
      </c>
      <c r="D563" s="12">
        <v>42334</v>
      </c>
      <c r="E563" s="45">
        <v>32300</v>
      </c>
      <c r="F563" s="45">
        <v>15950</v>
      </c>
      <c r="G563" s="62" t="s">
        <v>707</v>
      </c>
      <c r="H563" s="71">
        <f t="shared" si="11"/>
        <v>16.350000000000001</v>
      </c>
      <c r="I563" s="62"/>
      <c r="J563" s="62"/>
      <c r="K563" s="45">
        <v>5</v>
      </c>
      <c r="L563" s="71" t="str">
        <f>+IF(N563="oui",H563,"")</f>
        <v/>
      </c>
      <c r="M563" s="117">
        <v>25.8</v>
      </c>
      <c r="N563" s="62" t="s">
        <v>105</v>
      </c>
      <c r="O563" s="62" t="s">
        <v>105</v>
      </c>
      <c r="P563" s="14" t="s">
        <v>176</v>
      </c>
      <c r="Q563" s="69">
        <f>IF(D563="","",(YEAR(D563)))</f>
        <v>2015</v>
      </c>
      <c r="R563" s="68" t="str">
        <f>IF(D563="","",(TEXT(D563,"mmmm")))</f>
        <v>novembre</v>
      </c>
      <c r="S563" s="94" t="e">
        <f>+IF(#REF!&gt;0.05,IF(#REF!=5,($AE$2-F563)/1000,IF(#REF!=6,($AF$2-F563)/1000,IF(#REF!="FMA",($AG$2-F563)/1000,H563))),H563)</f>
        <v>#REF!</v>
      </c>
      <c r="T563" s="68" t="str">
        <f t="shared" si="10"/>
        <v>novembre</v>
      </c>
      <c r="U563" s="91">
        <f>IF(H563="",0,1)</f>
        <v>1</v>
      </c>
      <c r="V563" s="92" t="e">
        <f>IF(#REF!&gt;0,1,0)</f>
        <v>#REF!</v>
      </c>
      <c r="W563" s="92" t="e">
        <f>IF(#REF!&gt;0.02,1,0)</f>
        <v>#REF!</v>
      </c>
      <c r="X563" s="92">
        <f>+IF(H563="","",(M563*H563))</f>
        <v>421.83000000000004</v>
      </c>
      <c r="Y563" s="92" t="e">
        <f>+IF(G563="La Mounine",(VLOOKUP(Base!J563,#REF!,5,FALSE)),(IF(G563="Brignoles",VLOOKUP(J563,#REF!,3,FALSE),(IF(G563="FOS",VLOOKUP(J563,#REF!,4,FALSE))))))</f>
        <v>#REF!</v>
      </c>
      <c r="Z563" s="92" t="e">
        <f>+(IF(H563="","",(Y563*H563)))</f>
        <v>#REF!</v>
      </c>
      <c r="AA563" s="94" t="e">
        <f>IF(Y563="","",IF(A563="RW",VLOOKUP(Y563,#REF!,3,FALSE),VLOOKUP(Y563,#REF!,2,FALSE)))</f>
        <v>#REF!</v>
      </c>
      <c r="AB563" s="92" t="e">
        <f>+IF(A563="","",(IF(A563="RW",(IF(H563&gt;32,32*AA563,(IF(H563&lt;29,29*AA563,H563*AA563)))),(IF(H563&gt;30,30*AA563,(IF(H563&lt;24,24*AA563,H563*AA563)))))))</f>
        <v>#REF!</v>
      </c>
      <c r="AC563" s="92" t="e">
        <f>(IF(A563="","0",(IF(A563="RW",VLOOKUP(#REF!,#REF!,2,FALSE),VLOOKUP(Base!#REF!,#REF!,3,FALSE)))))*S563</f>
        <v>#REF!</v>
      </c>
    </row>
    <row r="564" spans="1:29" x14ac:dyDescent="0.25">
      <c r="A564" s="131" t="s">
        <v>830</v>
      </c>
      <c r="B564" s="131" t="s">
        <v>846</v>
      </c>
      <c r="C564" s="62" t="s">
        <v>12</v>
      </c>
      <c r="D564" s="12">
        <v>42334</v>
      </c>
      <c r="E564" s="45">
        <v>57300</v>
      </c>
      <c r="F564" s="45">
        <v>24250</v>
      </c>
      <c r="G564" s="62" t="s">
        <v>707</v>
      </c>
      <c r="H564" s="71">
        <f t="shared" si="11"/>
        <v>33.049999999999997</v>
      </c>
      <c r="I564" s="62"/>
      <c r="J564" s="62"/>
      <c r="K564" s="45">
        <v>84</v>
      </c>
      <c r="L564" s="71">
        <f>+IF(N564="oui",H564,"")</f>
        <v>33.049999999999997</v>
      </c>
      <c r="M564" s="117">
        <v>46.4</v>
      </c>
      <c r="N564" s="62" t="s">
        <v>106</v>
      </c>
      <c r="O564" s="62" t="s">
        <v>105</v>
      </c>
      <c r="P564" s="14" t="s">
        <v>171</v>
      </c>
      <c r="Q564" s="69">
        <f>IF(D564="","",(YEAR(D564)))</f>
        <v>2015</v>
      </c>
      <c r="R564" s="68" t="str">
        <f>IF(D564="","",(TEXT(D564,"mmmm")))</f>
        <v>novembre</v>
      </c>
      <c r="S564" s="94" t="e">
        <f>+IF(#REF!&gt;0.05,IF(#REF!=5,($AE$2-F564)/1000,IF(#REF!=6,($AF$2-F564)/1000,IF(#REF!="FMA",($AG$2-F564)/1000,H564))),H564)</f>
        <v>#REF!</v>
      </c>
      <c r="T564" s="68" t="str">
        <f t="shared" si="10"/>
        <v>novembre</v>
      </c>
      <c r="U564" s="91">
        <f>IF(H564="",0,1)</f>
        <v>1</v>
      </c>
      <c r="V564" s="92" t="e">
        <f>IF(#REF!&gt;0,1,0)</f>
        <v>#REF!</v>
      </c>
      <c r="W564" s="92" t="e">
        <f>IF(#REF!&gt;0.02,1,0)</f>
        <v>#REF!</v>
      </c>
      <c r="X564" s="92">
        <f>+IF(H564="","",(M564*H564))</f>
        <v>1533.5199999999998</v>
      </c>
      <c r="Y564" s="92" t="e">
        <f>+IF(G564="La Mounine",(VLOOKUP(Base!J564,#REF!,5,FALSE)),(IF(G564="Brignoles",VLOOKUP(J564,#REF!,3,FALSE),(IF(G564="FOS",VLOOKUP(J564,#REF!,4,FALSE))))))</f>
        <v>#REF!</v>
      </c>
      <c r="Z564" s="92" t="e">
        <f>+(IF(H564="","",(Y564*H564)))</f>
        <v>#REF!</v>
      </c>
      <c r="AA564" s="94" t="e">
        <f>IF(Y564="","",IF(A564="RW",VLOOKUP(Y564,#REF!,3,FALSE),VLOOKUP(Y564,#REF!,2,FALSE)))</f>
        <v>#REF!</v>
      </c>
      <c r="AB564" s="92" t="e">
        <f>+IF(A564="","",(IF(A564="RW",(IF(H564&gt;32,32*AA564,(IF(H564&lt;29,29*AA564,H564*AA564)))),(IF(H564&gt;30,30*AA564,(IF(H564&lt;24,24*AA564,H564*AA564)))))))</f>
        <v>#REF!</v>
      </c>
      <c r="AC564" s="92" t="e">
        <f>(IF(A564="","0",(IF(A564="RW",VLOOKUP(#REF!,#REF!,2,FALSE),VLOOKUP(Base!#REF!,#REF!,3,FALSE)))))*S564</f>
        <v>#REF!</v>
      </c>
    </row>
    <row r="565" spans="1:29" x14ac:dyDescent="0.25">
      <c r="A565" s="131" t="s">
        <v>830</v>
      </c>
      <c r="B565" s="131" t="s">
        <v>846</v>
      </c>
      <c r="C565" s="62" t="s">
        <v>12</v>
      </c>
      <c r="D565" s="12">
        <v>42334</v>
      </c>
      <c r="E565" s="45">
        <v>49300</v>
      </c>
      <c r="F565" s="45">
        <v>16000</v>
      </c>
      <c r="G565" s="62" t="s">
        <v>707</v>
      </c>
      <c r="H565" s="71">
        <f t="shared" si="11"/>
        <v>33.299999999999997</v>
      </c>
      <c r="I565" s="62"/>
      <c r="J565" s="62"/>
      <c r="K565" s="45">
        <v>84</v>
      </c>
      <c r="L565" s="71">
        <f>+IF(N565="oui",H565,"")</f>
        <v>33.299999999999997</v>
      </c>
      <c r="M565" s="117">
        <v>46.4</v>
      </c>
      <c r="N565" s="62" t="s">
        <v>106</v>
      </c>
      <c r="O565" s="62" t="s">
        <v>105</v>
      </c>
      <c r="P565" s="14" t="s">
        <v>171</v>
      </c>
      <c r="Q565" s="69">
        <f>IF(D565="","",(YEAR(D565)))</f>
        <v>2015</v>
      </c>
      <c r="R565" s="68" t="str">
        <f>IF(D565="","",(TEXT(D565,"mmmm")))</f>
        <v>novembre</v>
      </c>
      <c r="S565" s="94" t="e">
        <f>+IF(#REF!&gt;0.05,IF(#REF!=5,($AE$2-F565)/1000,IF(#REF!=6,($AF$2-F565)/1000,IF(#REF!="FMA",($AG$2-F565)/1000,H565))),H565)</f>
        <v>#REF!</v>
      </c>
      <c r="T565" s="68" t="str">
        <f t="shared" si="10"/>
        <v>novembre</v>
      </c>
      <c r="U565" s="91">
        <f>IF(H565="",0,1)</f>
        <v>1</v>
      </c>
      <c r="V565" s="92" t="e">
        <f>IF(#REF!&gt;0,1,0)</f>
        <v>#REF!</v>
      </c>
      <c r="W565" s="92" t="e">
        <f>IF(#REF!&gt;0.02,1,0)</f>
        <v>#REF!</v>
      </c>
      <c r="X565" s="92">
        <f>+IF(H565="","",(M565*H565))</f>
        <v>1545.12</v>
      </c>
      <c r="Y565" s="92" t="e">
        <f>+IF(G565="La Mounine",(VLOOKUP(Base!J565,#REF!,5,FALSE)),(IF(G565="Brignoles",VLOOKUP(J565,#REF!,3,FALSE),(IF(G565="FOS",VLOOKUP(J565,#REF!,4,FALSE))))))</f>
        <v>#REF!</v>
      </c>
      <c r="Z565" s="92" t="e">
        <f>+(IF(H565="","",(Y565*H565)))</f>
        <v>#REF!</v>
      </c>
      <c r="AA565" s="94" t="e">
        <f>IF(Y565="","",IF(A565="RW",VLOOKUP(Y565,#REF!,3,FALSE),VLOOKUP(Y565,#REF!,2,FALSE)))</f>
        <v>#REF!</v>
      </c>
      <c r="AB565" s="92" t="e">
        <f>+IF(A565="","",(IF(A565="RW",(IF(H565&gt;32,32*AA565,(IF(H565&lt;29,29*AA565,H565*AA565)))),(IF(H565&gt;30,30*AA565,(IF(H565&lt;24,24*AA565,H565*AA565)))))))</f>
        <v>#REF!</v>
      </c>
      <c r="AC565" s="92" t="e">
        <f>(IF(A565="","0",(IF(A565="RW",VLOOKUP(#REF!,#REF!,2,FALSE),VLOOKUP(Base!#REF!,#REF!,3,FALSE)))))*S565</f>
        <v>#REF!</v>
      </c>
    </row>
    <row r="566" spans="1:29" x14ac:dyDescent="0.25">
      <c r="A566" s="131" t="s">
        <v>830</v>
      </c>
      <c r="B566" s="131" t="s">
        <v>846</v>
      </c>
      <c r="C566" s="62" t="s">
        <v>724</v>
      </c>
      <c r="D566" s="12">
        <v>42335</v>
      </c>
      <c r="E566" s="45">
        <v>44700</v>
      </c>
      <c r="F566" s="45">
        <v>28450</v>
      </c>
      <c r="G566" s="62" t="s">
        <v>707</v>
      </c>
      <c r="H566" s="71">
        <f t="shared" si="11"/>
        <v>16.25</v>
      </c>
      <c r="I566" s="62"/>
      <c r="J566" s="62"/>
      <c r="K566" s="45">
        <v>5</v>
      </c>
      <c r="L566" s="71" t="str">
        <f>+IF(N566="oui",H566,"")</f>
        <v/>
      </c>
      <c r="M566" s="117">
        <v>27.1</v>
      </c>
      <c r="N566" s="62" t="s">
        <v>105</v>
      </c>
      <c r="O566" s="62" t="s">
        <v>105</v>
      </c>
      <c r="P566" s="14" t="s">
        <v>167</v>
      </c>
      <c r="Q566" s="69">
        <f>IF(D566="","",(YEAR(D566)))</f>
        <v>2015</v>
      </c>
      <c r="R566" s="68" t="str">
        <f>IF(D566="","",(TEXT(D566,"mmmm")))</f>
        <v>novembre</v>
      </c>
      <c r="S566" s="94" t="e">
        <f>+IF(#REF!&gt;0.05,IF(#REF!=5,($AE$2-F566)/1000,IF(#REF!=6,($AF$2-F566)/1000,IF(#REF!="FMA",($AG$2-F566)/1000,H566))),H566)</f>
        <v>#REF!</v>
      </c>
      <c r="T566" s="68" t="str">
        <f t="shared" si="10"/>
        <v>novembre</v>
      </c>
      <c r="U566" s="91">
        <f>IF(H566="",0,1)</f>
        <v>1</v>
      </c>
      <c r="V566" s="92" t="e">
        <f>IF(#REF!&gt;0,1,0)</f>
        <v>#REF!</v>
      </c>
      <c r="W566" s="92" t="e">
        <f>IF(#REF!&gt;0.02,1,0)</f>
        <v>#REF!</v>
      </c>
      <c r="X566" s="92">
        <f>+IF(H566="","",(M566*H566))</f>
        <v>440.375</v>
      </c>
      <c r="Y566" s="92" t="e">
        <f>+IF(G566="La Mounine",(VLOOKUP(Base!J566,#REF!,5,FALSE)),(IF(G566="Brignoles",VLOOKUP(J566,#REF!,3,FALSE),(IF(G566="FOS",VLOOKUP(J566,#REF!,4,FALSE))))))</f>
        <v>#REF!</v>
      </c>
      <c r="Z566" s="92" t="e">
        <f>+(IF(H566="","",(Y566*H566)))</f>
        <v>#REF!</v>
      </c>
      <c r="AA566" s="94" t="e">
        <f>IF(Y566="","",IF(A566="RW",VLOOKUP(Y566,#REF!,3,FALSE),VLOOKUP(Y566,#REF!,2,FALSE)))</f>
        <v>#REF!</v>
      </c>
      <c r="AB566" s="92" t="e">
        <f>+IF(A566="","",(IF(A566="RW",(IF(H566&gt;32,32*AA566,(IF(H566&lt;29,29*AA566,H566*AA566)))),(IF(H566&gt;30,30*AA566,(IF(H566&lt;24,24*AA566,H566*AA566)))))))</f>
        <v>#REF!</v>
      </c>
      <c r="AC566" s="92" t="e">
        <f>(IF(A566="","0",(IF(A566="RW",VLOOKUP(#REF!,#REF!,2,FALSE),VLOOKUP(Base!#REF!,#REF!,3,FALSE)))))*S566</f>
        <v>#REF!</v>
      </c>
    </row>
    <row r="567" spans="1:29" x14ac:dyDescent="0.25">
      <c r="A567" s="131" t="s">
        <v>830</v>
      </c>
      <c r="B567" s="131" t="s">
        <v>846</v>
      </c>
      <c r="C567" s="62" t="s">
        <v>724</v>
      </c>
      <c r="D567" s="12">
        <v>42335</v>
      </c>
      <c r="E567" s="45">
        <v>32650</v>
      </c>
      <c r="F567" s="45">
        <v>15850</v>
      </c>
      <c r="G567" s="62" t="s">
        <v>707</v>
      </c>
      <c r="H567" s="71">
        <f t="shared" si="11"/>
        <v>16.8</v>
      </c>
      <c r="I567" s="62"/>
      <c r="J567" s="62"/>
      <c r="K567" s="45">
        <v>5</v>
      </c>
      <c r="L567" s="71" t="str">
        <f>+IF(N567="oui",H567,"")</f>
        <v/>
      </c>
      <c r="M567" s="117">
        <v>27.1</v>
      </c>
      <c r="N567" s="62" t="s">
        <v>105</v>
      </c>
      <c r="O567" s="62" t="s">
        <v>105</v>
      </c>
      <c r="P567" s="14" t="s">
        <v>176</v>
      </c>
      <c r="Q567" s="69">
        <f>IF(D567="","",(YEAR(D567)))</f>
        <v>2015</v>
      </c>
      <c r="R567" s="68" t="str">
        <f>IF(D567="","",(TEXT(D567,"mmmm")))</f>
        <v>novembre</v>
      </c>
      <c r="S567" s="94" t="e">
        <f>+IF(#REF!&gt;0.05,IF(#REF!=5,($AE$2-F567)/1000,IF(#REF!=6,($AF$2-F567)/1000,IF(#REF!="FMA",($AG$2-F567)/1000,H567))),H567)</f>
        <v>#REF!</v>
      </c>
      <c r="T567" s="68" t="str">
        <f t="shared" si="10"/>
        <v>novembre</v>
      </c>
      <c r="U567" s="91">
        <f>IF(H567="",0,1)</f>
        <v>1</v>
      </c>
      <c r="V567" s="92" t="e">
        <f>IF(#REF!&gt;0,1,0)</f>
        <v>#REF!</v>
      </c>
      <c r="W567" s="92" t="e">
        <f>IF(#REF!&gt;0.02,1,0)</f>
        <v>#REF!</v>
      </c>
      <c r="X567" s="92">
        <f>+IF(H567="","",(M567*H567))</f>
        <v>455.28000000000003</v>
      </c>
      <c r="Y567" s="92" t="e">
        <f>+IF(G567="La Mounine",(VLOOKUP(Base!J567,#REF!,5,FALSE)),(IF(G567="Brignoles",VLOOKUP(J567,#REF!,3,FALSE),(IF(G567="FOS",VLOOKUP(J567,#REF!,4,FALSE))))))</f>
        <v>#REF!</v>
      </c>
      <c r="Z567" s="92" t="e">
        <f>+(IF(H567="","",(Y567*H567)))</f>
        <v>#REF!</v>
      </c>
      <c r="AA567" s="94" t="e">
        <f>IF(Y567="","",IF(A567="RW",VLOOKUP(Y567,#REF!,3,FALSE),VLOOKUP(Y567,#REF!,2,FALSE)))</f>
        <v>#REF!</v>
      </c>
      <c r="AB567" s="92" t="e">
        <f>+IF(A567="","",(IF(A567="RW",(IF(H567&gt;32,32*AA567,(IF(H567&lt;29,29*AA567,H567*AA567)))),(IF(H567&gt;30,30*AA567,(IF(H567&lt;24,24*AA567,H567*AA567)))))))</f>
        <v>#REF!</v>
      </c>
      <c r="AC567" s="92" t="e">
        <f>(IF(A567="","0",(IF(A567="RW",VLOOKUP(#REF!,#REF!,2,FALSE),VLOOKUP(Base!#REF!,#REF!,3,FALSE)))))*S567</f>
        <v>#REF!</v>
      </c>
    </row>
    <row r="568" spans="1:29" x14ac:dyDescent="0.25">
      <c r="A568" s="131" t="s">
        <v>830</v>
      </c>
      <c r="B568" s="131" t="s">
        <v>846</v>
      </c>
      <c r="C568" s="62" t="s">
        <v>12</v>
      </c>
      <c r="D568" s="12">
        <v>42335</v>
      </c>
      <c r="E568" s="45">
        <v>57450</v>
      </c>
      <c r="F568" s="45">
        <v>24300</v>
      </c>
      <c r="G568" s="62" t="s">
        <v>707</v>
      </c>
      <c r="H568" s="71">
        <f t="shared" si="11"/>
        <v>33.15</v>
      </c>
      <c r="I568" s="62"/>
      <c r="J568" s="62"/>
      <c r="K568" s="45">
        <v>13</v>
      </c>
      <c r="L568" s="71">
        <f>+IF(N568="oui",H568,"")</f>
        <v>33.15</v>
      </c>
      <c r="M568" s="117">
        <v>46.4</v>
      </c>
      <c r="N568" s="62" t="s">
        <v>106</v>
      </c>
      <c r="O568" s="62" t="s">
        <v>105</v>
      </c>
      <c r="P568" s="14" t="s">
        <v>167</v>
      </c>
      <c r="Q568" s="69">
        <f>IF(D568="","",(YEAR(D568)))</f>
        <v>2015</v>
      </c>
      <c r="R568" s="68" t="str">
        <f>IF(D568="","",(TEXT(D568,"mmmm")))</f>
        <v>novembre</v>
      </c>
      <c r="S568" s="94" t="e">
        <f>+IF(#REF!&gt;0.05,IF(#REF!=5,($AE$2-F568)/1000,IF(#REF!=6,($AF$2-F568)/1000,IF(#REF!="FMA",($AG$2-F568)/1000,H568))),H568)</f>
        <v>#REF!</v>
      </c>
      <c r="T568" s="68" t="str">
        <f t="shared" si="10"/>
        <v>novembre</v>
      </c>
      <c r="U568" s="91">
        <f>IF(H568="",0,1)</f>
        <v>1</v>
      </c>
      <c r="V568" s="92" t="e">
        <f>IF(#REF!&gt;0,1,0)</f>
        <v>#REF!</v>
      </c>
      <c r="W568" s="92" t="e">
        <f>IF(#REF!&gt;0.02,1,0)</f>
        <v>#REF!</v>
      </c>
      <c r="X568" s="92">
        <f>+IF(H568="","",(M568*H568))</f>
        <v>1538.1599999999999</v>
      </c>
      <c r="Y568" s="92" t="e">
        <f>+IF(G568="La Mounine",(VLOOKUP(Base!J568,#REF!,5,FALSE)),(IF(G568="Brignoles",VLOOKUP(J568,#REF!,3,FALSE),(IF(G568="FOS",VLOOKUP(J568,#REF!,4,FALSE))))))</f>
        <v>#REF!</v>
      </c>
      <c r="Z568" s="92" t="e">
        <f>+(IF(H568="","",(Y568*H568)))</f>
        <v>#REF!</v>
      </c>
      <c r="AA568" s="94" t="e">
        <f>IF(Y568="","",IF(A568="RW",VLOOKUP(Y568,#REF!,3,FALSE),VLOOKUP(Y568,#REF!,2,FALSE)))</f>
        <v>#REF!</v>
      </c>
      <c r="AB568" s="92" t="e">
        <f>+IF(A568="","",(IF(A568="RW",(IF(H568&gt;32,32*AA568,(IF(H568&lt;29,29*AA568,H568*AA568)))),(IF(H568&gt;30,30*AA568,(IF(H568&lt;24,24*AA568,H568*AA568)))))))</f>
        <v>#REF!</v>
      </c>
      <c r="AC568" s="92" t="e">
        <f>(IF(A568="","0",(IF(A568="RW",VLOOKUP(#REF!,#REF!,2,FALSE),VLOOKUP(Base!#REF!,#REF!,3,FALSE)))))*S568</f>
        <v>#REF!</v>
      </c>
    </row>
    <row r="569" spans="1:29" x14ac:dyDescent="0.25">
      <c r="A569" s="131" t="s">
        <v>830</v>
      </c>
      <c r="B569" s="131" t="s">
        <v>846</v>
      </c>
      <c r="C569" s="62" t="s">
        <v>12</v>
      </c>
      <c r="D569" s="12">
        <v>42336</v>
      </c>
      <c r="E569" s="45">
        <v>58000</v>
      </c>
      <c r="F569" s="45">
        <v>24200</v>
      </c>
      <c r="G569" s="62" t="s">
        <v>707</v>
      </c>
      <c r="H569" s="71">
        <f t="shared" si="11"/>
        <v>33.799999999999997</v>
      </c>
      <c r="I569" s="62"/>
      <c r="J569" s="62"/>
      <c r="K569" s="45">
        <v>13</v>
      </c>
      <c r="L569" s="71">
        <f>+IF(N569="oui",H569,"")</f>
        <v>33.799999999999997</v>
      </c>
      <c r="M569" s="117">
        <v>46.4</v>
      </c>
      <c r="N569" s="62" t="s">
        <v>106</v>
      </c>
      <c r="O569" s="62" t="s">
        <v>105</v>
      </c>
      <c r="P569" s="14" t="s">
        <v>730</v>
      </c>
      <c r="Q569" s="69">
        <f>IF(D569="","",(YEAR(D569)))</f>
        <v>2015</v>
      </c>
      <c r="R569" s="68" t="str">
        <f>IF(D569="","",(TEXT(D569,"mmmm")))</f>
        <v>novembre</v>
      </c>
      <c r="S569" s="94" t="e">
        <f>+IF(#REF!&gt;0.05,IF(#REF!=5,($AE$2-F569)/1000,IF(#REF!=6,($AF$2-F569)/1000,IF(#REF!="FMA",($AG$2-F569)/1000,H569))),H569)</f>
        <v>#REF!</v>
      </c>
      <c r="T569" s="68" t="str">
        <f t="shared" si="10"/>
        <v>novembre</v>
      </c>
      <c r="U569" s="91">
        <f>IF(H569="",0,1)</f>
        <v>1</v>
      </c>
      <c r="V569" s="92" t="e">
        <f>IF(#REF!&gt;0,1,0)</f>
        <v>#REF!</v>
      </c>
      <c r="W569" s="92" t="e">
        <f>IF(#REF!&gt;0.02,1,0)</f>
        <v>#REF!</v>
      </c>
      <c r="X569" s="92">
        <f>+IF(H569="","",(M569*H569))</f>
        <v>1568.3199999999997</v>
      </c>
      <c r="Y569" s="92" t="e">
        <f>+IF(G569="La Mounine",(VLOOKUP(Base!J569,#REF!,5,FALSE)),(IF(G569="Brignoles",VLOOKUP(J569,#REF!,3,FALSE),(IF(G569="FOS",VLOOKUP(J569,#REF!,4,FALSE))))))</f>
        <v>#REF!</v>
      </c>
      <c r="Z569" s="92" t="e">
        <f>+(IF(H569="","",(Y569*H569)))</f>
        <v>#REF!</v>
      </c>
      <c r="AA569" s="94" t="e">
        <f>IF(Y569="","",IF(A569="RW",VLOOKUP(Y569,#REF!,3,FALSE),VLOOKUP(Y569,#REF!,2,FALSE)))</f>
        <v>#REF!</v>
      </c>
      <c r="AB569" s="92" t="e">
        <f>+IF(A569="","",(IF(A569="RW",(IF(H569&gt;32,32*AA569,(IF(H569&lt;29,29*AA569,H569*AA569)))),(IF(H569&gt;30,30*AA569,(IF(H569&lt;24,24*AA569,H569*AA569)))))))</f>
        <v>#REF!</v>
      </c>
      <c r="AC569" s="92" t="e">
        <f>(IF(A569="","0",(IF(A569="RW",VLOOKUP(#REF!,#REF!,2,FALSE),VLOOKUP(Base!#REF!,#REF!,3,FALSE)))))*S569</f>
        <v>#REF!</v>
      </c>
    </row>
    <row r="570" spans="1:29" x14ac:dyDescent="0.25">
      <c r="A570" s="131" t="s">
        <v>830</v>
      </c>
      <c r="B570" s="131" t="s">
        <v>846</v>
      </c>
      <c r="C570" s="62" t="s">
        <v>724</v>
      </c>
      <c r="D570" s="12">
        <v>42338</v>
      </c>
      <c r="E570" s="45">
        <v>59450</v>
      </c>
      <c r="F570" s="45">
        <v>28350</v>
      </c>
      <c r="G570" s="62" t="s">
        <v>707</v>
      </c>
      <c r="H570" s="71">
        <f t="shared" si="11"/>
        <v>31.1</v>
      </c>
      <c r="I570" s="62"/>
      <c r="J570" s="62"/>
      <c r="K570" s="45">
        <v>6</v>
      </c>
      <c r="L570" s="71" t="str">
        <f>+IF(N570="oui",H570,"")</f>
        <v/>
      </c>
      <c r="M570" s="117">
        <v>38.299999999999997</v>
      </c>
      <c r="N570" s="62" t="s">
        <v>105</v>
      </c>
      <c r="O570" s="62" t="s">
        <v>105</v>
      </c>
      <c r="P570" s="14" t="s">
        <v>171</v>
      </c>
      <c r="Q570" s="69">
        <f>IF(D570="","",(YEAR(D570)))</f>
        <v>2015</v>
      </c>
      <c r="R570" s="68" t="str">
        <f>IF(D570="","",(TEXT(D570,"mmmm")))</f>
        <v>novembre</v>
      </c>
      <c r="S570" s="94" t="e">
        <f>+IF(#REF!&gt;0.05,IF(#REF!=5,($AE$2-F570)/1000,IF(#REF!=6,($AF$2-F570)/1000,IF(#REF!="FMA",($AG$2-F570)/1000,H570))),H570)</f>
        <v>#REF!</v>
      </c>
      <c r="T570" s="68" t="str">
        <f t="shared" si="10"/>
        <v>novembre</v>
      </c>
      <c r="U570" s="91">
        <f>IF(H570="",0,1)</f>
        <v>1</v>
      </c>
      <c r="V570" s="92" t="e">
        <f>IF(#REF!&gt;0,1,0)</f>
        <v>#REF!</v>
      </c>
      <c r="W570" s="92" t="e">
        <f>IF(#REF!&gt;0.02,1,0)</f>
        <v>#REF!</v>
      </c>
      <c r="X570" s="92">
        <f>+IF(H570="","",(M570*H570))</f>
        <v>1191.1299999999999</v>
      </c>
      <c r="Y570" s="92" t="e">
        <f>+IF(G570="La Mounine",(VLOOKUP(Base!J570,#REF!,5,FALSE)),(IF(G570="Brignoles",VLOOKUP(J570,#REF!,3,FALSE),(IF(G570="FOS",VLOOKUP(J570,#REF!,4,FALSE))))))</f>
        <v>#REF!</v>
      </c>
      <c r="Z570" s="92" t="e">
        <f>+(IF(H570="","",(Y570*H570)))</f>
        <v>#REF!</v>
      </c>
      <c r="AA570" s="94" t="e">
        <f>IF(Y570="","",IF(A570="RW",VLOOKUP(Y570,#REF!,3,FALSE),VLOOKUP(Y570,#REF!,2,FALSE)))</f>
        <v>#REF!</v>
      </c>
      <c r="AB570" s="92" t="e">
        <f>+IF(A570="","",(IF(A570="RW",(IF(H570&gt;32,32*AA570,(IF(H570&lt;29,29*AA570,H570*AA570)))),(IF(H570&gt;30,30*AA570,(IF(H570&lt;24,24*AA570,H570*AA570)))))))</f>
        <v>#REF!</v>
      </c>
      <c r="AC570" s="92" t="e">
        <f>(IF(A570="","0",(IF(A570="RW",VLOOKUP(#REF!,#REF!,2,FALSE),VLOOKUP(Base!#REF!,#REF!,3,FALSE)))))*S570</f>
        <v>#REF!</v>
      </c>
    </row>
    <row r="571" spans="1:29" x14ac:dyDescent="0.25">
      <c r="A571" s="131" t="s">
        <v>830</v>
      </c>
      <c r="B571" s="131" t="s">
        <v>846</v>
      </c>
      <c r="C571" s="62" t="s">
        <v>46</v>
      </c>
      <c r="D571" s="12">
        <v>42338</v>
      </c>
      <c r="E571" s="45">
        <v>57600</v>
      </c>
      <c r="F571" s="45">
        <v>23550</v>
      </c>
      <c r="G571" s="62" t="s">
        <v>707</v>
      </c>
      <c r="H571" s="71">
        <f t="shared" si="11"/>
        <v>34.049999999999997</v>
      </c>
      <c r="I571" s="62"/>
      <c r="J571" s="62"/>
      <c r="K571" s="45">
        <v>13</v>
      </c>
      <c r="L571" s="71">
        <f>+IF(N571="oui",H571,"")</f>
        <v>34.049999999999997</v>
      </c>
      <c r="M571" s="117">
        <v>46.4</v>
      </c>
      <c r="N571" s="62" t="s">
        <v>106</v>
      </c>
      <c r="O571" s="62" t="s">
        <v>105</v>
      </c>
      <c r="P571" s="14" t="s">
        <v>167</v>
      </c>
      <c r="Q571" s="69">
        <f>IF(D571="","",(YEAR(D571)))</f>
        <v>2015</v>
      </c>
      <c r="R571" s="68" t="str">
        <f>IF(D571="","",(TEXT(D571,"mmmm")))</f>
        <v>novembre</v>
      </c>
      <c r="S571" s="94" t="e">
        <f>+IF(#REF!&gt;0.05,IF(#REF!=5,($AE$2-F571)/1000,IF(#REF!=6,($AF$2-F571)/1000,IF(#REF!="FMA",($AG$2-F571)/1000,H571))),H571)</f>
        <v>#REF!</v>
      </c>
      <c r="T571" s="68" t="str">
        <f t="shared" si="10"/>
        <v>novembre</v>
      </c>
      <c r="U571" s="91">
        <f>IF(H571="",0,1)</f>
        <v>1</v>
      </c>
      <c r="V571" s="92" t="e">
        <f>IF(#REF!&gt;0,1,0)</f>
        <v>#REF!</v>
      </c>
      <c r="W571" s="92" t="e">
        <f>IF(#REF!&gt;0.02,1,0)</f>
        <v>#REF!</v>
      </c>
      <c r="X571" s="92">
        <f>+IF(H571="","",(M571*H571))</f>
        <v>1579.9199999999998</v>
      </c>
      <c r="Y571" s="92" t="e">
        <f>+IF(G571="La Mounine",(VLOOKUP(Base!J571,#REF!,5,FALSE)),(IF(G571="Brignoles",VLOOKUP(J571,#REF!,3,FALSE),(IF(G571="FOS",VLOOKUP(J571,#REF!,4,FALSE))))))</f>
        <v>#REF!</v>
      </c>
      <c r="Z571" s="92" t="e">
        <f>+(IF(H571="","",(Y571*H571)))</f>
        <v>#REF!</v>
      </c>
      <c r="AA571" s="94" t="e">
        <f>IF(Y571="","",IF(A571="RW",VLOOKUP(Y571,#REF!,3,FALSE),VLOOKUP(Y571,#REF!,2,FALSE)))</f>
        <v>#REF!</v>
      </c>
      <c r="AB571" s="92" t="e">
        <f>+IF(A571="","",(IF(A571="RW",(IF(H571&gt;32,32*AA571,(IF(H571&lt;29,29*AA571,H571*AA571)))),(IF(H571&gt;30,30*AA571,(IF(H571&lt;24,24*AA571,H571*AA571)))))))</f>
        <v>#REF!</v>
      </c>
      <c r="AC571" s="92" t="e">
        <f>(IF(A571="","0",(IF(A571="RW",VLOOKUP(#REF!,#REF!,2,FALSE),VLOOKUP(Base!#REF!,#REF!,3,FALSE)))))*S571</f>
        <v>#REF!</v>
      </c>
    </row>
    <row r="572" spans="1:29" x14ac:dyDescent="0.25">
      <c r="A572" s="131" t="s">
        <v>830</v>
      </c>
      <c r="B572" s="131" t="s">
        <v>846</v>
      </c>
      <c r="C572" s="62" t="s">
        <v>12</v>
      </c>
      <c r="D572" s="12">
        <v>42338</v>
      </c>
      <c r="E572" s="45">
        <v>58400</v>
      </c>
      <c r="F572" s="45">
        <v>24350</v>
      </c>
      <c r="G572" s="62" t="s">
        <v>707</v>
      </c>
      <c r="H572" s="71">
        <f t="shared" si="11"/>
        <v>34.049999999999997</v>
      </c>
      <c r="I572" s="62"/>
      <c r="J572" s="62"/>
      <c r="K572" s="45">
        <v>13</v>
      </c>
      <c r="L572" s="71">
        <f>+IF(N572="oui",H572,"")</f>
        <v>34.049999999999997</v>
      </c>
      <c r="M572" s="117">
        <v>46.4</v>
      </c>
      <c r="N572" s="62" t="s">
        <v>106</v>
      </c>
      <c r="O572" s="62" t="s">
        <v>105</v>
      </c>
      <c r="P572" s="14" t="s">
        <v>174</v>
      </c>
      <c r="Q572" s="69">
        <f>IF(D572="","",(YEAR(D572)))</f>
        <v>2015</v>
      </c>
      <c r="R572" s="68" t="str">
        <f>IF(D572="","",(TEXT(D572,"mmmm")))</f>
        <v>novembre</v>
      </c>
      <c r="S572" s="94" t="e">
        <f>+IF(#REF!&gt;0.05,IF(#REF!=5,($AE$2-F572)/1000,IF(#REF!=6,($AF$2-F572)/1000,IF(#REF!="FMA",($AG$2-F572)/1000,H572))),H572)</f>
        <v>#REF!</v>
      </c>
      <c r="T572" s="68" t="str">
        <f t="shared" si="10"/>
        <v>novembre</v>
      </c>
      <c r="U572" s="91">
        <f>IF(H572="",0,1)</f>
        <v>1</v>
      </c>
      <c r="V572" s="92" t="e">
        <f>IF(#REF!&gt;0,1,0)</f>
        <v>#REF!</v>
      </c>
      <c r="W572" s="92" t="e">
        <f>IF(#REF!&gt;0.02,1,0)</f>
        <v>#REF!</v>
      </c>
      <c r="X572" s="92">
        <f>+IF(H572="","",(M572*H572))</f>
        <v>1579.9199999999998</v>
      </c>
      <c r="Y572" s="92" t="e">
        <f>+IF(G572="La Mounine",(VLOOKUP(Base!J572,#REF!,5,FALSE)),(IF(G572="Brignoles",VLOOKUP(J572,#REF!,3,FALSE),(IF(G572="FOS",VLOOKUP(J572,#REF!,4,FALSE))))))</f>
        <v>#REF!</v>
      </c>
      <c r="Z572" s="92" t="e">
        <f>+(IF(H572="","",(Y572*H572)))</f>
        <v>#REF!</v>
      </c>
      <c r="AA572" s="94" t="e">
        <f>IF(Y572="","",IF(A572="RW",VLOOKUP(Y572,#REF!,3,FALSE),VLOOKUP(Y572,#REF!,2,FALSE)))</f>
        <v>#REF!</v>
      </c>
      <c r="AB572" s="92" t="e">
        <f>+IF(A572="","",(IF(A572="RW",(IF(H572&gt;32,32*AA572,(IF(H572&lt;29,29*AA572,H572*AA572)))),(IF(H572&gt;30,30*AA572,(IF(H572&lt;24,24*AA572,H572*AA572)))))))</f>
        <v>#REF!</v>
      </c>
      <c r="AC572" s="92" t="e">
        <f>(IF(A572="","0",(IF(A572="RW",VLOOKUP(#REF!,#REF!,2,FALSE),VLOOKUP(Base!#REF!,#REF!,3,FALSE)))))*S572</f>
        <v>#REF!</v>
      </c>
    </row>
    <row r="573" spans="1:29" x14ac:dyDescent="0.25">
      <c r="A573" s="131" t="s">
        <v>830</v>
      </c>
      <c r="B573" s="131" t="s">
        <v>846</v>
      </c>
      <c r="C573" s="62" t="s">
        <v>12</v>
      </c>
      <c r="D573" s="12">
        <v>42338</v>
      </c>
      <c r="E573" s="45">
        <v>44550</v>
      </c>
      <c r="F573" s="45">
        <v>16150</v>
      </c>
      <c r="G573" s="62" t="s">
        <v>707</v>
      </c>
      <c r="H573" s="71">
        <f t="shared" si="11"/>
        <v>28.4</v>
      </c>
      <c r="I573" s="62"/>
      <c r="J573" s="62"/>
      <c r="K573" s="45">
        <v>83</v>
      </c>
      <c r="L573" s="71" t="str">
        <f>+IF(N573="oui",H573,"")</f>
        <v/>
      </c>
      <c r="M573" s="117">
        <v>42.7</v>
      </c>
      <c r="N573" s="62" t="s">
        <v>105</v>
      </c>
      <c r="O573" s="62" t="s">
        <v>105</v>
      </c>
      <c r="P573" s="14" t="s">
        <v>292</v>
      </c>
      <c r="Q573" s="69">
        <f>IF(D573="","",(YEAR(D573)))</f>
        <v>2015</v>
      </c>
      <c r="R573" s="68" t="str">
        <f>IF(D573="","",(TEXT(D573,"mmmm")))</f>
        <v>novembre</v>
      </c>
      <c r="S573" s="94" t="e">
        <f>+IF(#REF!&gt;0.05,IF(#REF!=5,($AE$2-F573)/1000,IF(#REF!=6,($AF$2-F573)/1000,IF(#REF!="FMA",($AG$2-F573)/1000,H573))),H573)</f>
        <v>#REF!</v>
      </c>
      <c r="T573" s="68" t="str">
        <f t="shared" si="10"/>
        <v>novembre</v>
      </c>
      <c r="U573" s="91">
        <f>IF(H573="",0,1)</f>
        <v>1</v>
      </c>
      <c r="V573" s="92" t="e">
        <f>IF(#REF!&gt;0,1,0)</f>
        <v>#REF!</v>
      </c>
      <c r="W573" s="92" t="e">
        <f>IF(#REF!&gt;0.02,1,0)</f>
        <v>#REF!</v>
      </c>
      <c r="X573" s="92">
        <f>+IF(H573="","",(M573*H573))</f>
        <v>1212.68</v>
      </c>
      <c r="Y573" s="92" t="e">
        <f>+IF(G573="La Mounine",(VLOOKUP(Base!J573,#REF!,5,FALSE)),(IF(G573="Brignoles",VLOOKUP(J573,#REF!,3,FALSE),(IF(G573="FOS",VLOOKUP(J573,#REF!,4,FALSE))))))</f>
        <v>#REF!</v>
      </c>
      <c r="Z573" s="92" t="e">
        <f>+(IF(H573="","",(Y573*H573)))</f>
        <v>#REF!</v>
      </c>
      <c r="AA573" s="94" t="e">
        <f>IF(Y573="","",IF(A573="RW",VLOOKUP(Y573,#REF!,3,FALSE),VLOOKUP(Y573,#REF!,2,FALSE)))</f>
        <v>#REF!</v>
      </c>
      <c r="AB573" s="92" t="e">
        <f>+IF(A573="","",(IF(A573="RW",(IF(H573&gt;32,32*AA573,(IF(H573&lt;29,29*AA573,H573*AA573)))),(IF(H573&gt;30,30*AA573,(IF(H573&lt;24,24*AA573,H573*AA573)))))))</f>
        <v>#REF!</v>
      </c>
      <c r="AC573" s="92" t="e">
        <f>(IF(A573="","0",(IF(A573="RW",VLOOKUP(#REF!,#REF!,2,FALSE),VLOOKUP(Base!#REF!,#REF!,3,FALSE)))))*S573</f>
        <v>#REF!</v>
      </c>
    </row>
    <row r="574" spans="1:29" x14ac:dyDescent="0.25">
      <c r="A574" s="131" t="s">
        <v>830</v>
      </c>
      <c r="B574" s="131" t="s">
        <v>846</v>
      </c>
      <c r="C574" s="62" t="s">
        <v>12</v>
      </c>
      <c r="D574" s="12">
        <v>42338</v>
      </c>
      <c r="E574" s="45">
        <v>53900</v>
      </c>
      <c r="F574" s="45">
        <v>24300</v>
      </c>
      <c r="G574" s="62" t="s">
        <v>707</v>
      </c>
      <c r="H574" s="71">
        <f t="shared" si="11"/>
        <v>29.6</v>
      </c>
      <c r="I574" s="62"/>
      <c r="J574" s="62"/>
      <c r="K574" s="45">
        <v>83</v>
      </c>
      <c r="L574" s="71" t="str">
        <f>+IF(N574="oui",H574,"")</f>
        <v/>
      </c>
      <c r="M574" s="117">
        <v>42.7</v>
      </c>
      <c r="N574" s="62" t="s">
        <v>105</v>
      </c>
      <c r="O574" s="62" t="s">
        <v>105</v>
      </c>
      <c r="P574" s="14" t="s">
        <v>292</v>
      </c>
      <c r="Q574" s="69">
        <f>IF(D574="","",(YEAR(D574)))</f>
        <v>2015</v>
      </c>
      <c r="R574" s="68" t="str">
        <f>IF(D574="","",(TEXT(D574,"mmmm")))</f>
        <v>novembre</v>
      </c>
      <c r="S574" s="94" t="e">
        <f>+IF(#REF!&gt;0.05,IF(#REF!=5,($AE$2-F574)/1000,IF(#REF!=6,($AF$2-F574)/1000,IF(#REF!="FMA",($AG$2-F574)/1000,H574))),H574)</f>
        <v>#REF!</v>
      </c>
      <c r="T574" s="68" t="str">
        <f t="shared" si="10"/>
        <v>novembre</v>
      </c>
      <c r="U574" s="91">
        <f>IF(H574="",0,1)</f>
        <v>1</v>
      </c>
      <c r="V574" s="92" t="e">
        <f>IF(#REF!&gt;0,1,0)</f>
        <v>#REF!</v>
      </c>
      <c r="W574" s="92" t="e">
        <f>IF(#REF!&gt;0.02,1,0)</f>
        <v>#REF!</v>
      </c>
      <c r="X574" s="92">
        <f>+IF(H574="","",(M574*H574))</f>
        <v>1263.92</v>
      </c>
      <c r="Y574" s="92" t="e">
        <f>+IF(G574="La Mounine",(VLOOKUP(Base!J574,#REF!,5,FALSE)),(IF(G574="Brignoles",VLOOKUP(J574,#REF!,3,FALSE),(IF(G574="FOS",VLOOKUP(J574,#REF!,4,FALSE))))))</f>
        <v>#REF!</v>
      </c>
      <c r="Z574" s="92" t="e">
        <f>+(IF(H574="","",(Y574*H574)))</f>
        <v>#REF!</v>
      </c>
      <c r="AA574" s="94" t="e">
        <f>IF(Y574="","",IF(A574="RW",VLOOKUP(Y574,#REF!,3,FALSE),VLOOKUP(Y574,#REF!,2,FALSE)))</f>
        <v>#REF!</v>
      </c>
      <c r="AB574" s="92" t="e">
        <f>+IF(A574="","",(IF(A574="RW",(IF(H574&gt;32,32*AA574,(IF(H574&lt;29,29*AA574,H574*AA574)))),(IF(H574&gt;30,30*AA574,(IF(H574&lt;24,24*AA574,H574*AA574)))))))</f>
        <v>#REF!</v>
      </c>
      <c r="AC574" s="92" t="e">
        <f>(IF(A574="","0",(IF(A574="RW",VLOOKUP(#REF!,#REF!,2,FALSE),VLOOKUP(Base!#REF!,#REF!,3,FALSE)))))*S574</f>
        <v>#REF!</v>
      </c>
    </row>
    <row r="575" spans="1:29" x14ac:dyDescent="0.25">
      <c r="A575" s="131" t="s">
        <v>830</v>
      </c>
      <c r="B575" s="131" t="s">
        <v>846</v>
      </c>
      <c r="C575" s="62" t="s">
        <v>46</v>
      </c>
      <c r="D575" s="12">
        <v>42339</v>
      </c>
      <c r="E575" s="45">
        <v>55800</v>
      </c>
      <c r="F575" s="45">
        <v>24350</v>
      </c>
      <c r="G575" s="62" t="s">
        <v>707</v>
      </c>
      <c r="H575" s="71">
        <f t="shared" si="11"/>
        <v>31.45</v>
      </c>
      <c r="I575" s="62"/>
      <c r="J575" s="62"/>
      <c r="K575" s="45">
        <v>4</v>
      </c>
      <c r="L575" s="71">
        <f>+IF(N575="oui",H575,"")</f>
        <v>31.45</v>
      </c>
      <c r="M575" s="117">
        <v>43.5</v>
      </c>
      <c r="N575" s="62" t="s">
        <v>106</v>
      </c>
      <c r="O575" s="62" t="s">
        <v>105</v>
      </c>
      <c r="P575" s="14" t="s">
        <v>171</v>
      </c>
      <c r="Q575" s="69">
        <f>IF(D575="","",(YEAR(D575)))</f>
        <v>2015</v>
      </c>
      <c r="R575" s="68" t="str">
        <f>IF(D575="","",(TEXT(D575,"mmmm")))</f>
        <v>décembre</v>
      </c>
      <c r="S575" s="94" t="e">
        <f>+IF(#REF!&gt;0.05,IF(#REF!=5,($AE$2-F575)/1000,IF(#REF!=6,($AF$2-F575)/1000,IF(#REF!="FMA",($AG$2-F575)/1000,H575))),H575)</f>
        <v>#REF!</v>
      </c>
      <c r="T575" s="68" t="str">
        <f t="shared" si="10"/>
        <v>décembre</v>
      </c>
      <c r="U575" s="91">
        <f>IF(H575="",0,1)</f>
        <v>1</v>
      </c>
      <c r="V575" s="92" t="e">
        <f>IF(#REF!&gt;0,1,0)</f>
        <v>#REF!</v>
      </c>
      <c r="W575" s="92" t="e">
        <f>IF(#REF!&gt;0.02,1,0)</f>
        <v>#REF!</v>
      </c>
      <c r="X575" s="92">
        <f>+IF(H575="","",(M575*H575))</f>
        <v>1368.075</v>
      </c>
      <c r="Y575" s="92" t="e">
        <f>+IF(G575="La Mounine",(VLOOKUP(Base!J575,#REF!,5,FALSE)),(IF(G575="Brignoles",VLOOKUP(J575,#REF!,3,FALSE),(IF(G575="FOS",VLOOKUP(J575,#REF!,4,FALSE))))))</f>
        <v>#REF!</v>
      </c>
      <c r="Z575" s="92" t="e">
        <f>+(IF(H575="","",(Y575*H575)))</f>
        <v>#REF!</v>
      </c>
      <c r="AA575" s="94" t="e">
        <f>IF(Y575="","",IF(A575="RW",VLOOKUP(Y575,#REF!,3,FALSE),VLOOKUP(Y575,#REF!,2,FALSE)))</f>
        <v>#REF!</v>
      </c>
      <c r="AB575" s="92" t="e">
        <f>+IF(A575="","",(IF(A575="RW",(IF(H575&gt;32,32*AA575,(IF(H575&lt;29,29*AA575,H575*AA575)))),(IF(H575&gt;30,30*AA575,(IF(H575&lt;24,24*AA575,H575*AA575)))))))</f>
        <v>#REF!</v>
      </c>
      <c r="AC575" s="92" t="e">
        <f>(IF(A575="","0",(IF(A575="RW",VLOOKUP(#REF!,#REF!,2,FALSE),VLOOKUP(Base!#REF!,#REF!,3,FALSE)))))*S575</f>
        <v>#REF!</v>
      </c>
    </row>
    <row r="576" spans="1:29" x14ac:dyDescent="0.25">
      <c r="A576" s="131" t="s">
        <v>830</v>
      </c>
      <c r="B576" s="131" t="s">
        <v>846</v>
      </c>
      <c r="C576" s="62" t="s">
        <v>724</v>
      </c>
      <c r="D576" s="12">
        <v>42339</v>
      </c>
      <c r="E576" s="45">
        <v>62900</v>
      </c>
      <c r="F576" s="45">
        <v>28150</v>
      </c>
      <c r="G576" s="62" t="s">
        <v>707</v>
      </c>
      <c r="H576" s="71">
        <f t="shared" si="11"/>
        <v>34.75</v>
      </c>
      <c r="I576" s="62"/>
      <c r="J576" s="62"/>
      <c r="K576" s="45">
        <v>6</v>
      </c>
      <c r="L576" s="71" t="str">
        <f>+IF(N576="oui",H576,"")</f>
        <v/>
      </c>
      <c r="M576" s="117">
        <v>38.299999999999997</v>
      </c>
      <c r="N576" s="62" t="s">
        <v>105</v>
      </c>
      <c r="O576" s="62" t="s">
        <v>105</v>
      </c>
      <c r="P576" s="14" t="s">
        <v>176</v>
      </c>
      <c r="Q576" s="69">
        <f>IF(D576="","",(YEAR(D576)))</f>
        <v>2015</v>
      </c>
      <c r="R576" s="68" t="str">
        <f>IF(D576="","",(TEXT(D576,"mmmm")))</f>
        <v>décembre</v>
      </c>
      <c r="S576" s="94" t="e">
        <f>+IF(#REF!&gt;0.05,IF(#REF!=5,($AE$2-F576)/1000,IF(#REF!=6,($AF$2-F576)/1000,IF(#REF!="FMA",($AG$2-F576)/1000,H576))),H576)</f>
        <v>#REF!</v>
      </c>
      <c r="T576" s="68" t="str">
        <f t="shared" si="10"/>
        <v>décembre</v>
      </c>
      <c r="U576" s="91">
        <f>IF(H576="",0,1)</f>
        <v>1</v>
      </c>
      <c r="V576" s="92" t="e">
        <f>IF(#REF!&gt;0,1,0)</f>
        <v>#REF!</v>
      </c>
      <c r="W576" s="92" t="e">
        <f>IF(#REF!&gt;0.02,1,0)</f>
        <v>#REF!</v>
      </c>
      <c r="X576" s="92">
        <f>+IF(H576="","",(M576*H576))</f>
        <v>1330.925</v>
      </c>
      <c r="Y576" s="92" t="e">
        <f>+IF(G576="La Mounine",(VLOOKUP(Base!J576,#REF!,5,FALSE)),(IF(G576="Brignoles",VLOOKUP(J576,#REF!,3,FALSE),(IF(G576="FOS",VLOOKUP(J576,#REF!,4,FALSE))))))</f>
        <v>#REF!</v>
      </c>
      <c r="Z576" s="92" t="e">
        <f>+(IF(H576="","",(Y576*H576)))</f>
        <v>#REF!</v>
      </c>
      <c r="AA576" s="94" t="e">
        <f>IF(Y576="","",IF(A576="RW",VLOOKUP(Y576,#REF!,3,FALSE),VLOOKUP(Y576,#REF!,2,FALSE)))</f>
        <v>#REF!</v>
      </c>
      <c r="AB576" s="92" t="e">
        <f>+IF(A576="","",(IF(A576="RW",(IF(H576&gt;32,32*AA576,(IF(H576&lt;29,29*AA576,H576*AA576)))),(IF(H576&gt;30,30*AA576,(IF(H576&lt;24,24*AA576,H576*AA576)))))))</f>
        <v>#REF!</v>
      </c>
      <c r="AC576" s="92" t="e">
        <f>(IF(A576="","0",(IF(A576="RW",VLOOKUP(#REF!,#REF!,2,FALSE),VLOOKUP(Base!#REF!,#REF!,3,FALSE)))))*S576</f>
        <v>#REF!</v>
      </c>
    </row>
    <row r="577" spans="1:29" x14ac:dyDescent="0.25">
      <c r="A577" s="131" t="s">
        <v>830</v>
      </c>
      <c r="B577" s="131" t="s">
        <v>846</v>
      </c>
      <c r="C577" s="62" t="s">
        <v>46</v>
      </c>
      <c r="D577" s="12">
        <v>42339</v>
      </c>
      <c r="E577" s="45">
        <v>59650</v>
      </c>
      <c r="F577" s="45">
        <v>23500</v>
      </c>
      <c r="G577" s="62" t="s">
        <v>707</v>
      </c>
      <c r="H577" s="71">
        <f t="shared" si="11"/>
        <v>36.15</v>
      </c>
      <c r="I577" s="62"/>
      <c r="J577" s="62"/>
      <c r="K577" s="45">
        <v>83</v>
      </c>
      <c r="L577" s="71">
        <f>+IF(N577="oui",H577,"")</f>
        <v>36.15</v>
      </c>
      <c r="M577" s="117">
        <v>47.6</v>
      </c>
      <c r="N577" s="62" t="s">
        <v>106</v>
      </c>
      <c r="O577" s="62" t="s">
        <v>105</v>
      </c>
      <c r="P577" s="14" t="s">
        <v>169</v>
      </c>
      <c r="Q577" s="69">
        <f>IF(D577="","",(YEAR(D577)))</f>
        <v>2015</v>
      </c>
      <c r="R577" s="68" t="str">
        <f>IF(D577="","",(TEXT(D577,"mmmm")))</f>
        <v>décembre</v>
      </c>
      <c r="S577" s="94" t="e">
        <f>+IF(#REF!&gt;0.05,IF(#REF!=5,($AE$2-F577)/1000,IF(#REF!=6,($AF$2-F577)/1000,IF(#REF!="FMA",($AG$2-F577)/1000,H577))),H577)</f>
        <v>#REF!</v>
      </c>
      <c r="T577" s="68" t="str">
        <f t="shared" si="10"/>
        <v>décembre</v>
      </c>
      <c r="U577" s="91">
        <f>IF(H577="",0,1)</f>
        <v>1</v>
      </c>
      <c r="V577" s="92" t="e">
        <f>IF(#REF!&gt;0,1,0)</f>
        <v>#REF!</v>
      </c>
      <c r="W577" s="92" t="e">
        <f>IF(#REF!&gt;0.02,1,0)</f>
        <v>#REF!</v>
      </c>
      <c r="X577" s="92">
        <f>+IF(H577="","",(M577*H577))</f>
        <v>1720.74</v>
      </c>
      <c r="Y577" s="92" t="e">
        <f>+IF(G577="La Mounine",(VLOOKUP(Base!J577,#REF!,5,FALSE)),(IF(G577="Brignoles",VLOOKUP(J577,#REF!,3,FALSE),(IF(G577="FOS",VLOOKUP(J577,#REF!,4,FALSE))))))</f>
        <v>#REF!</v>
      </c>
      <c r="Z577" s="92" t="e">
        <f>+(IF(H577="","",(Y577*H577)))</f>
        <v>#REF!</v>
      </c>
      <c r="AA577" s="94" t="e">
        <f>IF(Y577="","",IF(A577="RW",VLOOKUP(Y577,#REF!,3,FALSE),VLOOKUP(Y577,#REF!,2,FALSE)))</f>
        <v>#REF!</v>
      </c>
      <c r="AB577" s="92" t="e">
        <f>+IF(A577="","",(IF(A577="RW",(IF(H577&gt;32,32*AA577,(IF(H577&lt;29,29*AA577,H577*AA577)))),(IF(H577&gt;30,30*AA577,(IF(H577&lt;24,24*AA577,H577*AA577)))))))</f>
        <v>#REF!</v>
      </c>
      <c r="AC577" s="92" t="e">
        <f>(IF(A577="","0",(IF(A577="RW",VLOOKUP(#REF!,#REF!,2,FALSE),VLOOKUP(Base!#REF!,#REF!,3,FALSE)))))*S577</f>
        <v>#REF!</v>
      </c>
    </row>
    <row r="578" spans="1:29" x14ac:dyDescent="0.25">
      <c r="A578" s="131" t="s">
        <v>830</v>
      </c>
      <c r="B578" s="131" t="s">
        <v>846</v>
      </c>
      <c r="C578" s="62" t="s">
        <v>46</v>
      </c>
      <c r="D578" s="12">
        <v>42340</v>
      </c>
      <c r="E578" s="45">
        <v>57900</v>
      </c>
      <c r="F578" s="45">
        <v>24500</v>
      </c>
      <c r="G578" s="62" t="s">
        <v>707</v>
      </c>
      <c r="H578" s="71">
        <f t="shared" si="11"/>
        <v>33.4</v>
      </c>
      <c r="I578" s="62"/>
      <c r="J578" s="62"/>
      <c r="K578" s="45">
        <v>4</v>
      </c>
      <c r="L578" s="71">
        <f>+IF(N578="oui",H578,"")</f>
        <v>33.4</v>
      </c>
      <c r="M578" s="117">
        <v>43.5</v>
      </c>
      <c r="N578" s="62" t="s">
        <v>106</v>
      </c>
      <c r="O578" s="62" t="s">
        <v>105</v>
      </c>
      <c r="P578" s="14" t="s">
        <v>171</v>
      </c>
      <c r="Q578" s="69">
        <f>IF(D578="","",(YEAR(D578)))</f>
        <v>2015</v>
      </c>
      <c r="R578" s="68" t="str">
        <f>IF(D578="","",(TEXT(D578,"mmmm")))</f>
        <v>décembre</v>
      </c>
      <c r="S578" s="94" t="e">
        <f>+IF(#REF!&gt;0.05,IF(#REF!=5,($AE$2-F578)/1000,IF(#REF!=6,($AF$2-F578)/1000,IF(#REF!="FMA",($AG$2-F578)/1000,H578))),H578)</f>
        <v>#REF!</v>
      </c>
      <c r="T578" s="68" t="str">
        <f t="shared" si="10"/>
        <v>décembre</v>
      </c>
      <c r="U578" s="91">
        <f>IF(H578="",0,1)</f>
        <v>1</v>
      </c>
      <c r="V578" s="92" t="e">
        <f>IF(#REF!&gt;0,1,0)</f>
        <v>#REF!</v>
      </c>
      <c r="W578" s="92" t="e">
        <f>IF(#REF!&gt;0.02,1,0)</f>
        <v>#REF!</v>
      </c>
      <c r="X578" s="92">
        <f>+IF(H578="","",(M578*H578))</f>
        <v>1452.8999999999999</v>
      </c>
      <c r="Y578" s="92" t="e">
        <f>+IF(G578="La Mounine",(VLOOKUP(Base!J578,#REF!,5,FALSE)),(IF(G578="Brignoles",VLOOKUP(J578,#REF!,3,FALSE),(IF(G578="FOS",VLOOKUP(J578,#REF!,4,FALSE))))))</f>
        <v>#REF!</v>
      </c>
      <c r="Z578" s="92" t="e">
        <f>+(IF(H578="","",(Y578*H578)))</f>
        <v>#REF!</v>
      </c>
      <c r="AA578" s="94" t="e">
        <f>IF(Y578="","",IF(A578="RW",VLOOKUP(Y578,#REF!,3,FALSE),VLOOKUP(Y578,#REF!,2,FALSE)))</f>
        <v>#REF!</v>
      </c>
      <c r="AB578" s="92" t="e">
        <f>+IF(A578="","",(IF(A578="RW",(IF(H578&gt;32,32*AA578,(IF(H578&lt;29,29*AA578,H578*AA578)))),(IF(H578&gt;30,30*AA578,(IF(H578&lt;24,24*AA578,H578*AA578)))))))</f>
        <v>#REF!</v>
      </c>
      <c r="AC578" s="92" t="e">
        <f>(IF(A578="","0",(IF(A578="RW",VLOOKUP(#REF!,#REF!,2,FALSE),VLOOKUP(Base!#REF!,#REF!,3,FALSE)))))*S578</f>
        <v>#REF!</v>
      </c>
    </row>
    <row r="579" spans="1:29" x14ac:dyDescent="0.25">
      <c r="A579" s="131" t="s">
        <v>830</v>
      </c>
      <c r="B579" s="131" t="s">
        <v>846</v>
      </c>
      <c r="C579" s="62" t="s">
        <v>12</v>
      </c>
      <c r="D579" s="12">
        <v>42340</v>
      </c>
      <c r="E579" s="45">
        <v>59650</v>
      </c>
      <c r="F579" s="45">
        <v>24350</v>
      </c>
      <c r="G579" s="62" t="s">
        <v>707</v>
      </c>
      <c r="H579" s="71">
        <f t="shared" si="11"/>
        <v>35.299999999999997</v>
      </c>
      <c r="I579" s="62"/>
      <c r="J579" s="62"/>
      <c r="K579" s="45">
        <v>13</v>
      </c>
      <c r="L579" s="71" t="str">
        <f>+IF(N579="oui",H579,"")</f>
        <v/>
      </c>
      <c r="M579" s="117">
        <v>45.1</v>
      </c>
      <c r="N579" s="62" t="s">
        <v>105</v>
      </c>
      <c r="O579" s="62" t="s">
        <v>105</v>
      </c>
      <c r="P579" s="14" t="s">
        <v>168</v>
      </c>
      <c r="Q579" s="69">
        <f>IF(D579="","",(YEAR(D579)))</f>
        <v>2015</v>
      </c>
      <c r="R579" s="68" t="str">
        <f>IF(D579="","",(TEXT(D579,"mmmm")))</f>
        <v>décembre</v>
      </c>
      <c r="S579" s="94" t="e">
        <f>+IF(#REF!&gt;0.05,IF(#REF!=5,($AE$2-F579)/1000,IF(#REF!=6,($AF$2-F579)/1000,IF(#REF!="FMA",($AG$2-F579)/1000,H579))),H579)</f>
        <v>#REF!</v>
      </c>
      <c r="T579" s="68" t="str">
        <f t="shared" si="10"/>
        <v>décembre</v>
      </c>
      <c r="U579" s="91">
        <f>IF(H579="",0,1)</f>
        <v>1</v>
      </c>
      <c r="V579" s="92" t="e">
        <f>IF(#REF!&gt;0,1,0)</f>
        <v>#REF!</v>
      </c>
      <c r="W579" s="92" t="e">
        <f>IF(#REF!&gt;0.02,1,0)</f>
        <v>#REF!</v>
      </c>
      <c r="X579" s="92">
        <f>+IF(H579="","",(M579*H579))</f>
        <v>1592.03</v>
      </c>
      <c r="Y579" s="92" t="e">
        <f>+IF(G579="La Mounine",(VLOOKUP(Base!J579,#REF!,5,FALSE)),(IF(G579="Brignoles",VLOOKUP(J579,#REF!,3,FALSE),(IF(G579="FOS",VLOOKUP(J579,#REF!,4,FALSE))))))</f>
        <v>#REF!</v>
      </c>
      <c r="Z579" s="92" t="e">
        <f>+(IF(H579="","",(Y579*H579)))</f>
        <v>#REF!</v>
      </c>
      <c r="AA579" s="94" t="e">
        <f>IF(Y579="","",IF(A579="RW",VLOOKUP(Y579,#REF!,3,FALSE),VLOOKUP(Y579,#REF!,2,FALSE)))</f>
        <v>#REF!</v>
      </c>
      <c r="AB579" s="92" t="e">
        <f>+IF(A579="","",(IF(A579="RW",(IF(H579&gt;32,32*AA579,(IF(H579&lt;29,29*AA579,H579*AA579)))),(IF(H579&gt;30,30*AA579,(IF(H579&lt;24,24*AA579,H579*AA579)))))))</f>
        <v>#REF!</v>
      </c>
      <c r="AC579" s="92" t="e">
        <f>(IF(A579="","0",(IF(A579="RW",VLOOKUP(#REF!,#REF!,2,FALSE),VLOOKUP(Base!#REF!,#REF!,3,FALSE)))))*S579</f>
        <v>#REF!</v>
      </c>
    </row>
    <row r="580" spans="1:29" x14ac:dyDescent="0.25">
      <c r="A580" s="131" t="s">
        <v>830</v>
      </c>
      <c r="B580" s="131" t="s">
        <v>846</v>
      </c>
      <c r="C580" s="62" t="s">
        <v>12</v>
      </c>
      <c r="D580" s="12">
        <v>42340</v>
      </c>
      <c r="E580" s="45">
        <v>64250</v>
      </c>
      <c r="F580" s="45">
        <v>24300</v>
      </c>
      <c r="G580" s="62" t="s">
        <v>707</v>
      </c>
      <c r="H580" s="71">
        <f t="shared" si="11"/>
        <v>39.950000000000003</v>
      </c>
      <c r="I580" s="62"/>
      <c r="J580" s="62"/>
      <c r="K580" s="45">
        <v>83</v>
      </c>
      <c r="L580" s="71" t="str">
        <f>+IF(N580="oui",H580,"")</f>
        <v/>
      </c>
      <c r="M580" s="117">
        <v>44.5</v>
      </c>
      <c r="N580" s="62" t="s">
        <v>105</v>
      </c>
      <c r="O580" s="62" t="s">
        <v>105</v>
      </c>
      <c r="P580" s="14" t="s">
        <v>294</v>
      </c>
      <c r="Q580" s="69">
        <f>IF(D580="","",(YEAR(D580)))</f>
        <v>2015</v>
      </c>
      <c r="R580" s="68" t="str">
        <f>IF(D580="","",(TEXT(D580,"mmmm")))</f>
        <v>décembre</v>
      </c>
      <c r="S580" s="94" t="e">
        <f>+IF(#REF!&gt;0.05,IF(#REF!=5,($AE$2-F580)/1000,IF(#REF!=6,($AF$2-F580)/1000,IF(#REF!="FMA",($AG$2-F580)/1000,H580))),H580)</f>
        <v>#REF!</v>
      </c>
      <c r="T580" s="68" t="str">
        <f t="shared" si="10"/>
        <v>décembre</v>
      </c>
      <c r="U580" s="91">
        <f>IF(H580="",0,1)</f>
        <v>1</v>
      </c>
      <c r="V580" s="92" t="e">
        <f>IF(#REF!&gt;0,1,0)</f>
        <v>#REF!</v>
      </c>
      <c r="W580" s="92" t="e">
        <f>IF(#REF!&gt;0.02,1,0)</f>
        <v>#REF!</v>
      </c>
      <c r="X580" s="92">
        <f>+IF(H580="","",(M580*H580))</f>
        <v>1777.7750000000001</v>
      </c>
      <c r="Y580" s="92" t="e">
        <f>+IF(G580="La Mounine",(VLOOKUP(Base!J580,#REF!,5,FALSE)),(IF(G580="Brignoles",VLOOKUP(J580,#REF!,3,FALSE),(IF(G580="FOS",VLOOKUP(J580,#REF!,4,FALSE))))))</f>
        <v>#REF!</v>
      </c>
      <c r="Z580" s="92" t="e">
        <f>+(IF(H580="","",(Y580*H580)))</f>
        <v>#REF!</v>
      </c>
      <c r="AA580" s="94" t="e">
        <f>IF(Y580="","",IF(A580="RW",VLOOKUP(Y580,#REF!,3,FALSE),VLOOKUP(Y580,#REF!,2,FALSE)))</f>
        <v>#REF!</v>
      </c>
      <c r="AB580" s="92" t="e">
        <f>+IF(A580="","",(IF(A580="RW",(IF(H580&gt;32,32*AA580,(IF(H580&lt;29,29*AA580,H580*AA580)))),(IF(H580&gt;30,30*AA580,(IF(H580&lt;24,24*AA580,H580*AA580)))))))</f>
        <v>#REF!</v>
      </c>
      <c r="AC580" s="92" t="e">
        <f>(IF(A580="","0",(IF(A580="RW",VLOOKUP(#REF!,#REF!,2,FALSE),VLOOKUP(Base!#REF!,#REF!,3,FALSE)))))*S580</f>
        <v>#REF!</v>
      </c>
    </row>
    <row r="581" spans="1:29" x14ac:dyDescent="0.25">
      <c r="A581" s="131" t="s">
        <v>830</v>
      </c>
      <c r="B581" s="131" t="s">
        <v>846</v>
      </c>
      <c r="C581" s="62" t="s">
        <v>46</v>
      </c>
      <c r="D581" s="12">
        <v>42341</v>
      </c>
      <c r="E581" s="45">
        <v>56600</v>
      </c>
      <c r="F581" s="45">
        <v>24250</v>
      </c>
      <c r="G581" s="62" t="s">
        <v>707</v>
      </c>
      <c r="H581" s="71">
        <f t="shared" si="11"/>
        <v>32.35</v>
      </c>
      <c r="I581" s="62"/>
      <c r="J581" s="62"/>
      <c r="K581" s="45">
        <v>4</v>
      </c>
      <c r="L581" s="71">
        <f>+IF(N581="oui",H581,"")</f>
        <v>32.35</v>
      </c>
      <c r="M581" s="117">
        <v>43.5</v>
      </c>
      <c r="N581" s="62" t="s">
        <v>106</v>
      </c>
      <c r="O581" s="62" t="s">
        <v>105</v>
      </c>
      <c r="P581" s="14" t="s">
        <v>168</v>
      </c>
      <c r="Q581" s="69">
        <f>IF(D581="","",(YEAR(D581)))</f>
        <v>2015</v>
      </c>
      <c r="R581" s="68" t="str">
        <f>IF(D581="","",(TEXT(D581,"mmmm")))</f>
        <v>décembre</v>
      </c>
      <c r="S581" s="94" t="e">
        <f>+IF(#REF!&gt;0.05,IF(#REF!=5,($AE$2-F581)/1000,IF(#REF!=6,($AF$2-F581)/1000,IF(#REF!="FMA",($AG$2-F581)/1000,H581))),H581)</f>
        <v>#REF!</v>
      </c>
      <c r="T581" s="68" t="str">
        <f t="shared" ref="T581:T612" si="12">R581</f>
        <v>décembre</v>
      </c>
      <c r="U581" s="91">
        <f>IF(H581="",0,1)</f>
        <v>1</v>
      </c>
      <c r="V581" s="92" t="e">
        <f>IF(#REF!&gt;0,1,0)</f>
        <v>#REF!</v>
      </c>
      <c r="W581" s="92" t="e">
        <f>IF(#REF!&gt;0.02,1,0)</f>
        <v>#REF!</v>
      </c>
      <c r="X581" s="92">
        <f>+IF(H581="","",(M581*H581))</f>
        <v>1407.2250000000001</v>
      </c>
      <c r="Y581" s="92" t="e">
        <f>+IF(G581="La Mounine",(VLOOKUP(Base!J581,#REF!,5,FALSE)),(IF(G581="Brignoles",VLOOKUP(J581,#REF!,3,FALSE),(IF(G581="FOS",VLOOKUP(J581,#REF!,4,FALSE))))))</f>
        <v>#REF!</v>
      </c>
      <c r="Z581" s="92" t="e">
        <f>+(IF(H581="","",(Y581*H581)))</f>
        <v>#REF!</v>
      </c>
      <c r="AA581" s="94" t="e">
        <f>IF(Y581="","",IF(A581="RW",VLOOKUP(Y581,#REF!,3,FALSE),VLOOKUP(Y581,#REF!,2,FALSE)))</f>
        <v>#REF!</v>
      </c>
      <c r="AB581" s="92" t="e">
        <f>+IF(A581="","",(IF(A581="RW",(IF(H581&gt;32,32*AA581,(IF(H581&lt;29,29*AA581,H581*AA581)))),(IF(H581&gt;30,30*AA581,(IF(H581&lt;24,24*AA581,H581*AA581)))))))</f>
        <v>#REF!</v>
      </c>
      <c r="AC581" s="92" t="e">
        <f>(IF(A581="","0",(IF(A581="RW",VLOOKUP(#REF!,#REF!,2,FALSE),VLOOKUP(Base!#REF!,#REF!,3,FALSE)))))*S581</f>
        <v>#REF!</v>
      </c>
    </row>
    <row r="582" spans="1:29" x14ac:dyDescent="0.25">
      <c r="A582" s="131" t="s">
        <v>830</v>
      </c>
      <c r="B582" s="131" t="s">
        <v>846</v>
      </c>
      <c r="C582" s="62" t="s">
        <v>12</v>
      </c>
      <c r="D582" s="12">
        <v>42341</v>
      </c>
      <c r="E582" s="45">
        <v>58100</v>
      </c>
      <c r="F582" s="45">
        <v>24150</v>
      </c>
      <c r="G582" s="62" t="s">
        <v>707</v>
      </c>
      <c r="H582" s="71">
        <f t="shared" si="11"/>
        <v>33.950000000000003</v>
      </c>
      <c r="I582" s="62"/>
      <c r="J582" s="62"/>
      <c r="K582" s="45">
        <v>13</v>
      </c>
      <c r="L582" s="71" t="str">
        <f>+IF(N582="oui",H582,"")</f>
        <v/>
      </c>
      <c r="M582" s="117">
        <v>45.1</v>
      </c>
      <c r="N582" s="62" t="s">
        <v>105</v>
      </c>
      <c r="O582" s="62" t="s">
        <v>105</v>
      </c>
      <c r="P582" s="14" t="s">
        <v>176</v>
      </c>
      <c r="Q582" s="69">
        <f>IF(D582="","",(YEAR(D582)))</f>
        <v>2015</v>
      </c>
      <c r="R582" s="68" t="str">
        <f>IF(D582="","",(TEXT(D582,"mmmm")))</f>
        <v>décembre</v>
      </c>
      <c r="S582" s="94" t="e">
        <f>+IF(#REF!&gt;0.05,IF(#REF!=5,($AE$2-F582)/1000,IF(#REF!=6,($AF$2-F582)/1000,IF(#REF!="FMA",($AG$2-F582)/1000,H582))),H582)</f>
        <v>#REF!</v>
      </c>
      <c r="T582" s="68" t="str">
        <f t="shared" si="12"/>
        <v>décembre</v>
      </c>
      <c r="U582" s="91">
        <f>IF(H582="",0,1)</f>
        <v>1</v>
      </c>
      <c r="V582" s="92" t="e">
        <f>IF(#REF!&gt;0,1,0)</f>
        <v>#REF!</v>
      </c>
      <c r="W582" s="92" t="e">
        <f>IF(#REF!&gt;0.02,1,0)</f>
        <v>#REF!</v>
      </c>
      <c r="X582" s="92">
        <f>+IF(H582="","",(M582*H582))</f>
        <v>1531.1450000000002</v>
      </c>
      <c r="Y582" s="92" t="e">
        <f>+IF(G582="La Mounine",(VLOOKUP(Base!J582,#REF!,5,FALSE)),(IF(G582="Brignoles",VLOOKUP(J582,#REF!,3,FALSE),(IF(G582="FOS",VLOOKUP(J582,#REF!,4,FALSE))))))</f>
        <v>#REF!</v>
      </c>
      <c r="Z582" s="92" t="e">
        <f>+(IF(H582="","",(Y582*H582)))</f>
        <v>#REF!</v>
      </c>
      <c r="AA582" s="94" t="e">
        <f>IF(Y582="","",IF(A582="RW",VLOOKUP(Y582,#REF!,3,FALSE),VLOOKUP(Y582,#REF!,2,FALSE)))</f>
        <v>#REF!</v>
      </c>
      <c r="AB582" s="92" t="e">
        <f>+IF(A582="","",(IF(A582="RW",(IF(H582&gt;32,32*AA582,(IF(H582&lt;29,29*AA582,H582*AA582)))),(IF(H582&gt;30,30*AA582,(IF(H582&lt;24,24*AA582,H582*AA582)))))))</f>
        <v>#REF!</v>
      </c>
      <c r="AC582" s="92" t="e">
        <f>(IF(A582="","0",(IF(A582="RW",VLOOKUP(#REF!,#REF!,2,FALSE),VLOOKUP(Base!#REF!,#REF!,3,FALSE)))))*S582</f>
        <v>#REF!</v>
      </c>
    </row>
    <row r="583" spans="1:29" x14ac:dyDescent="0.25">
      <c r="A583" s="131" t="s">
        <v>830</v>
      </c>
      <c r="B583" s="131" t="s">
        <v>846</v>
      </c>
      <c r="C583" s="62" t="s">
        <v>12</v>
      </c>
      <c r="D583" s="12">
        <v>42341</v>
      </c>
      <c r="E583" s="45">
        <v>59900</v>
      </c>
      <c r="F583" s="45">
        <v>24150</v>
      </c>
      <c r="G583" s="62" t="s">
        <v>707</v>
      </c>
      <c r="H583" s="71">
        <f t="shared" si="11"/>
        <v>35.75</v>
      </c>
      <c r="I583" s="62"/>
      <c r="J583" s="62"/>
      <c r="K583" s="45">
        <v>83</v>
      </c>
      <c r="L583" s="71" t="str">
        <f>+IF(N583="oui",H583,"")</f>
        <v/>
      </c>
      <c r="M583" s="117">
        <v>44.5</v>
      </c>
      <c r="N583" s="62" t="s">
        <v>105</v>
      </c>
      <c r="O583" s="62" t="s">
        <v>105</v>
      </c>
      <c r="P583" s="14" t="s">
        <v>174</v>
      </c>
      <c r="Q583" s="69">
        <f>IF(D583="","",(YEAR(D583)))</f>
        <v>2015</v>
      </c>
      <c r="R583" s="68" t="str">
        <f>IF(D583="","",(TEXT(D583,"mmmm")))</f>
        <v>décembre</v>
      </c>
      <c r="S583" s="94" t="e">
        <f>+IF(#REF!&gt;0.05,IF(#REF!=5,($AE$2-F583)/1000,IF(#REF!=6,($AF$2-F583)/1000,IF(#REF!="FMA",($AG$2-F583)/1000,H583))),H583)</f>
        <v>#REF!</v>
      </c>
      <c r="T583" s="68" t="str">
        <f t="shared" si="12"/>
        <v>décembre</v>
      </c>
      <c r="U583" s="91">
        <f>IF(H583="",0,1)</f>
        <v>1</v>
      </c>
      <c r="V583" s="92" t="e">
        <f>IF(#REF!&gt;0,1,0)</f>
        <v>#REF!</v>
      </c>
      <c r="W583" s="92" t="e">
        <f>IF(#REF!&gt;0.02,1,0)</f>
        <v>#REF!</v>
      </c>
      <c r="X583" s="92">
        <f>+IF(H583="","",(M583*H583))</f>
        <v>1590.875</v>
      </c>
      <c r="Y583" s="92" t="e">
        <f>+IF(G583="La Mounine",(VLOOKUP(Base!J583,#REF!,5,FALSE)),(IF(G583="Brignoles",VLOOKUP(J583,#REF!,3,FALSE),(IF(G583="FOS",VLOOKUP(J583,#REF!,4,FALSE))))))</f>
        <v>#REF!</v>
      </c>
      <c r="Z583" s="92" t="e">
        <f>+(IF(H583="","",(Y583*H583)))</f>
        <v>#REF!</v>
      </c>
      <c r="AA583" s="94" t="e">
        <f>IF(Y583="","",IF(A583="RW",VLOOKUP(Y583,#REF!,3,FALSE),VLOOKUP(Y583,#REF!,2,FALSE)))</f>
        <v>#REF!</v>
      </c>
      <c r="AB583" s="92" t="e">
        <f>+IF(A583="","",(IF(A583="RW",(IF(H583&gt;32,32*AA583,(IF(H583&lt;29,29*AA583,H583*AA583)))),(IF(H583&gt;30,30*AA583,(IF(H583&lt;24,24*AA583,H583*AA583)))))))</f>
        <v>#REF!</v>
      </c>
      <c r="AC583" s="92" t="e">
        <f>(IF(A583="","0",(IF(A583="RW",VLOOKUP(#REF!,#REF!,2,FALSE),VLOOKUP(Base!#REF!,#REF!,3,FALSE)))))*S583</f>
        <v>#REF!</v>
      </c>
    </row>
    <row r="584" spans="1:29" x14ac:dyDescent="0.25">
      <c r="A584" s="131" t="s">
        <v>830</v>
      </c>
      <c r="B584" s="131" t="s">
        <v>846</v>
      </c>
      <c r="C584" s="62" t="s">
        <v>12</v>
      </c>
      <c r="D584" s="12">
        <v>42342</v>
      </c>
      <c r="E584" s="45">
        <v>56350</v>
      </c>
      <c r="F584" s="45">
        <v>24250</v>
      </c>
      <c r="G584" s="62" t="s">
        <v>707</v>
      </c>
      <c r="H584" s="71">
        <f t="shared" si="11"/>
        <v>32.1</v>
      </c>
      <c r="I584" s="62"/>
      <c r="J584" s="62"/>
      <c r="K584" s="45">
        <v>83</v>
      </c>
      <c r="L584" s="71" t="str">
        <f>+IF(N584="oui",H584,"")</f>
        <v/>
      </c>
      <c r="M584" s="117">
        <v>44.5</v>
      </c>
      <c r="N584" s="62" t="s">
        <v>105</v>
      </c>
      <c r="O584" s="62" t="s">
        <v>105</v>
      </c>
      <c r="P584" s="14" t="s">
        <v>292</v>
      </c>
      <c r="Q584" s="69">
        <f>IF(D584="","",(YEAR(D584)))</f>
        <v>2015</v>
      </c>
      <c r="R584" s="68" t="str">
        <f>IF(D584="","",(TEXT(D584,"mmmm")))</f>
        <v>décembre</v>
      </c>
      <c r="S584" s="94" t="e">
        <f>+IF(#REF!&gt;0.05,IF(#REF!=5,($AE$2-F584)/1000,IF(#REF!=6,($AF$2-F584)/1000,IF(#REF!="FMA",($AG$2-F584)/1000,H584))),H584)</f>
        <v>#REF!</v>
      </c>
      <c r="T584" s="68" t="str">
        <f t="shared" si="12"/>
        <v>décembre</v>
      </c>
      <c r="U584" s="91">
        <f>IF(H584="",0,1)</f>
        <v>1</v>
      </c>
      <c r="V584" s="92" t="e">
        <f>IF(#REF!&gt;0,1,0)</f>
        <v>#REF!</v>
      </c>
      <c r="W584" s="92" t="e">
        <f>IF(#REF!&gt;0.02,1,0)</f>
        <v>#REF!</v>
      </c>
      <c r="X584" s="92">
        <f>+IF(H584="","",(M584*H584))</f>
        <v>1428.45</v>
      </c>
      <c r="Y584" s="92" t="e">
        <f>+IF(G584="La Mounine",(VLOOKUP(Base!J584,#REF!,5,FALSE)),(IF(G584="Brignoles",VLOOKUP(J584,#REF!,3,FALSE),(IF(G584="FOS",VLOOKUP(J584,#REF!,4,FALSE))))))</f>
        <v>#REF!</v>
      </c>
      <c r="Z584" s="92" t="e">
        <f>+(IF(H584="","",(Y584*H584)))</f>
        <v>#REF!</v>
      </c>
      <c r="AA584" s="94" t="e">
        <f>IF(Y584="","",IF(A584="RW",VLOOKUP(Y584,#REF!,3,FALSE),VLOOKUP(Y584,#REF!,2,FALSE)))</f>
        <v>#REF!</v>
      </c>
      <c r="AB584" s="92" t="e">
        <f>+IF(A584="","",(IF(A584="RW",(IF(H584&gt;32,32*AA584,(IF(H584&lt;29,29*AA584,H584*AA584)))),(IF(H584&gt;30,30*AA584,(IF(H584&lt;24,24*AA584,H584*AA584)))))))</f>
        <v>#REF!</v>
      </c>
      <c r="AC584" s="92" t="e">
        <f>(IF(A584="","0",(IF(A584="RW",VLOOKUP(#REF!,#REF!,2,FALSE),VLOOKUP(Base!#REF!,#REF!,3,FALSE)))))*S584</f>
        <v>#REF!</v>
      </c>
    </row>
    <row r="585" spans="1:29" x14ac:dyDescent="0.25">
      <c r="A585" s="131" t="s">
        <v>830</v>
      </c>
      <c r="B585" s="131" t="s">
        <v>846</v>
      </c>
      <c r="C585" s="62" t="s">
        <v>724</v>
      </c>
      <c r="D585" s="12">
        <v>42345</v>
      </c>
      <c r="E585" s="45">
        <v>34600</v>
      </c>
      <c r="F585" s="45">
        <v>20050</v>
      </c>
      <c r="G585" s="62" t="s">
        <v>707</v>
      </c>
      <c r="H585" s="71">
        <f t="shared" si="11"/>
        <v>14.55</v>
      </c>
      <c r="I585" s="62"/>
      <c r="J585" s="62"/>
      <c r="K585" s="45">
        <v>6</v>
      </c>
      <c r="L585" s="71">
        <f>+IF(N585="oui",H585,"")</f>
        <v>14.55</v>
      </c>
      <c r="M585" s="117">
        <v>38.299999999999997</v>
      </c>
      <c r="N585" s="62" t="s">
        <v>106</v>
      </c>
      <c r="O585" s="62" t="s">
        <v>105</v>
      </c>
      <c r="P585" s="14" t="s">
        <v>176</v>
      </c>
      <c r="Q585" s="69">
        <f>IF(D585="","",(YEAR(D585)))</f>
        <v>2015</v>
      </c>
      <c r="R585" s="68" t="str">
        <f>IF(D585="","",(TEXT(D585,"mmmm")))</f>
        <v>décembre</v>
      </c>
      <c r="S585" s="94" t="e">
        <f>+IF(#REF!&gt;0.05,IF(#REF!=5,($AE$2-F585)/1000,IF(#REF!=6,($AF$2-F585)/1000,IF(#REF!="FMA",($AG$2-F585)/1000,H585))),H585)</f>
        <v>#REF!</v>
      </c>
      <c r="T585" s="68" t="str">
        <f t="shared" si="12"/>
        <v>décembre</v>
      </c>
      <c r="U585" s="91">
        <f>IF(H585="",0,1)</f>
        <v>1</v>
      </c>
      <c r="V585" s="92" t="e">
        <f>IF(#REF!&gt;0,1,0)</f>
        <v>#REF!</v>
      </c>
      <c r="W585" s="92" t="e">
        <f>IF(#REF!&gt;0.02,1,0)</f>
        <v>#REF!</v>
      </c>
      <c r="X585" s="92">
        <f>+IF(H585="","",(M585*H585))</f>
        <v>557.26499999999999</v>
      </c>
      <c r="Y585" s="92" t="e">
        <f>+IF(G585="La Mounine",(VLOOKUP(Base!J585,#REF!,5,FALSE)),(IF(G585="Brignoles",VLOOKUP(J585,#REF!,3,FALSE),(IF(G585="FOS",VLOOKUP(J585,#REF!,4,FALSE))))))</f>
        <v>#REF!</v>
      </c>
      <c r="Z585" s="92" t="e">
        <f>+(IF(H585="","",(Y585*H585)))</f>
        <v>#REF!</v>
      </c>
      <c r="AA585" s="94" t="e">
        <f>IF(Y585="","",IF(A585="RW",VLOOKUP(Y585,#REF!,3,FALSE),VLOOKUP(Y585,#REF!,2,FALSE)))</f>
        <v>#REF!</v>
      </c>
      <c r="AB585" s="92" t="e">
        <f>+IF(A585="","",(IF(A585="RW",(IF(H585&gt;32,32*AA585,(IF(H585&lt;29,29*AA585,H585*AA585)))),(IF(H585&gt;30,30*AA585,(IF(H585&lt;24,24*AA585,H585*AA585)))))))</f>
        <v>#REF!</v>
      </c>
      <c r="AC585" s="92" t="e">
        <f>(IF(A585="","0",(IF(A585="RW",VLOOKUP(#REF!,#REF!,2,FALSE),VLOOKUP(Base!#REF!,#REF!,3,FALSE)))))*S585</f>
        <v>#REF!</v>
      </c>
    </row>
    <row r="586" spans="1:29" x14ac:dyDescent="0.25">
      <c r="A586" s="131" t="s">
        <v>830</v>
      </c>
      <c r="B586" s="131" t="s">
        <v>846</v>
      </c>
      <c r="C586" s="62" t="s">
        <v>724</v>
      </c>
      <c r="D586" s="12">
        <v>42345</v>
      </c>
      <c r="E586" s="45">
        <v>26700</v>
      </c>
      <c r="F586" s="45">
        <v>8550</v>
      </c>
      <c r="G586" s="62" t="s">
        <v>707</v>
      </c>
      <c r="H586" s="71">
        <f t="shared" si="11"/>
        <v>18.149999999999999</v>
      </c>
      <c r="I586" s="62"/>
      <c r="J586" s="62"/>
      <c r="K586" s="45">
        <v>6</v>
      </c>
      <c r="L586" s="71">
        <f>+IF(N586="oui",H586,"")</f>
        <v>18.149999999999999</v>
      </c>
      <c r="M586" s="117">
        <v>38.299999999999997</v>
      </c>
      <c r="N586" s="62" t="s">
        <v>106</v>
      </c>
      <c r="O586" s="62" t="s">
        <v>105</v>
      </c>
      <c r="P586" s="14" t="s">
        <v>176</v>
      </c>
      <c r="Q586" s="69">
        <f>IF(D586="","",(YEAR(D586)))</f>
        <v>2015</v>
      </c>
      <c r="R586" s="68" t="str">
        <f>IF(D586="","",(TEXT(D586,"mmmm")))</f>
        <v>décembre</v>
      </c>
      <c r="S586" s="94" t="e">
        <f>+IF(#REF!&gt;0.05,IF(#REF!=5,($AE$2-F586)/1000,IF(#REF!=6,($AF$2-F586)/1000,IF(#REF!="FMA",($AG$2-F586)/1000,H586))),H586)</f>
        <v>#REF!</v>
      </c>
      <c r="T586" s="68" t="str">
        <f t="shared" si="12"/>
        <v>décembre</v>
      </c>
      <c r="U586" s="91">
        <f>IF(H586="",0,1)</f>
        <v>1</v>
      </c>
      <c r="V586" s="92" t="e">
        <f>IF(#REF!&gt;0,1,0)</f>
        <v>#REF!</v>
      </c>
      <c r="W586" s="92" t="e">
        <f>IF(#REF!&gt;0.02,1,0)</f>
        <v>#REF!</v>
      </c>
      <c r="X586" s="92">
        <f>+IF(H586="","",(M586*H586))</f>
        <v>695.14499999999987</v>
      </c>
      <c r="Y586" s="92" t="e">
        <f>+IF(G586="La Mounine",(VLOOKUP(Base!J586,#REF!,5,FALSE)),(IF(G586="Brignoles",VLOOKUP(J586,#REF!,3,FALSE),(IF(G586="FOS",VLOOKUP(J586,#REF!,4,FALSE))))))</f>
        <v>#REF!</v>
      </c>
      <c r="Z586" s="92" t="e">
        <f>+(IF(H586="","",(Y586*H586)))</f>
        <v>#REF!</v>
      </c>
      <c r="AA586" s="94" t="e">
        <f>IF(Y586="","",IF(A586="RW",VLOOKUP(Y586,#REF!,3,FALSE),VLOOKUP(Y586,#REF!,2,FALSE)))</f>
        <v>#REF!</v>
      </c>
      <c r="AB586" s="92" t="e">
        <f>+IF(A586="","",(IF(A586="RW",(IF(H586&gt;32,32*AA586,(IF(H586&lt;29,29*AA586,H586*AA586)))),(IF(H586&gt;30,30*AA586,(IF(H586&lt;24,24*AA586,H586*AA586)))))))</f>
        <v>#REF!</v>
      </c>
      <c r="AC586" s="92" t="e">
        <f>(IF(A586="","0",(IF(A586="RW",VLOOKUP(#REF!,#REF!,2,FALSE),VLOOKUP(Base!#REF!,#REF!,3,FALSE)))))*S586</f>
        <v>#REF!</v>
      </c>
    </row>
    <row r="587" spans="1:29" x14ac:dyDescent="0.25">
      <c r="A587" s="131" t="s">
        <v>828</v>
      </c>
      <c r="B587" s="131" t="s">
        <v>846</v>
      </c>
      <c r="C587" s="12" t="s">
        <v>762</v>
      </c>
      <c r="D587" s="12">
        <v>42352</v>
      </c>
      <c r="E587" s="85">
        <v>46120</v>
      </c>
      <c r="F587" s="85">
        <v>15460</v>
      </c>
      <c r="G587" s="62" t="s">
        <v>829</v>
      </c>
      <c r="H587" s="71">
        <f t="shared" si="11"/>
        <v>30.66</v>
      </c>
      <c r="I587" s="62"/>
      <c r="J587" s="62"/>
      <c r="K587" s="45">
        <v>83</v>
      </c>
      <c r="L587" s="71" t="str">
        <f>+IF(N587="oui",H587,"")</f>
        <v/>
      </c>
      <c r="M587" s="117">
        <v>45</v>
      </c>
      <c r="N587" s="62" t="s">
        <v>105</v>
      </c>
      <c r="O587" s="62" t="s">
        <v>105</v>
      </c>
      <c r="P587" s="14"/>
      <c r="Q587" s="69">
        <f>IF(D587="","",(YEAR(D587)))</f>
        <v>2015</v>
      </c>
      <c r="R587" s="68" t="str">
        <f>IF(D587="","",(TEXT(D587,"mmmm")))</f>
        <v>décembre</v>
      </c>
      <c r="S587" s="94" t="e">
        <f>+IF(#REF!&gt;0.05,IF(#REF!=5,($AE$2-F587)/1000,IF(#REF!=6,($AF$2-F587)/1000,IF(#REF!="FMA",($AG$2-F587)/1000,H587))),H587)</f>
        <v>#REF!</v>
      </c>
      <c r="T587" s="68" t="str">
        <f t="shared" si="12"/>
        <v>décembre</v>
      </c>
      <c r="U587" s="91">
        <f>IF(H587="",0,1)</f>
        <v>1</v>
      </c>
      <c r="V587" s="92" t="e">
        <f>IF(#REF!&gt;0,1,0)</f>
        <v>#REF!</v>
      </c>
      <c r="W587" s="92" t="e">
        <f>IF(#REF!&gt;0.02,1,0)</f>
        <v>#REF!</v>
      </c>
      <c r="X587" s="92">
        <f>+IF(H587="","",(M587*H587))</f>
        <v>1379.7</v>
      </c>
      <c r="Y587" s="92" t="e">
        <f>+IF(G587="La Mounine",(VLOOKUP(Base!J587,#REF!,5,FALSE)),(IF(G587="Brignoles",VLOOKUP(J587,#REF!,3,FALSE),(IF(G587="FOS",VLOOKUP(J587,#REF!,4,FALSE))))))</f>
        <v>#REF!</v>
      </c>
      <c r="Z587" s="92" t="e">
        <f>+(IF(H587="","",(Y587*H587)))</f>
        <v>#REF!</v>
      </c>
      <c r="AA587" s="94" t="e">
        <f>IF(Y587="","",IF(A587="RW",VLOOKUP(Y587,#REF!,3,FALSE),VLOOKUP(Y587,#REF!,2,FALSE)))</f>
        <v>#REF!</v>
      </c>
      <c r="AB587" s="92" t="e">
        <f>+IF(A587="","",(IF(A587="RW",(IF(H587&gt;32,32*AA587,(IF(H587&lt;29,29*AA587,H587*AA587)))),(IF(H587&gt;30,30*AA587,(IF(H587&lt;24,24*AA587,H587*AA587)))))))</f>
        <v>#REF!</v>
      </c>
      <c r="AC587" s="92" t="e">
        <f>(IF(A587="","0",(IF(A587="RW",VLOOKUP(#REF!,#REF!,2,FALSE),VLOOKUP(Base!#REF!,#REF!,3,FALSE)))))*S587</f>
        <v>#REF!</v>
      </c>
    </row>
    <row r="588" spans="1:29" x14ac:dyDescent="0.25">
      <c r="A588" s="131" t="s">
        <v>828</v>
      </c>
      <c r="B588" s="131" t="s">
        <v>846</v>
      </c>
      <c r="C588" s="12" t="s">
        <v>480</v>
      </c>
      <c r="D588" s="12">
        <v>42352</v>
      </c>
      <c r="E588" s="85">
        <v>42900</v>
      </c>
      <c r="F588" s="85">
        <v>15900</v>
      </c>
      <c r="G588" s="62" t="s">
        <v>829</v>
      </c>
      <c r="H588" s="71">
        <f t="shared" si="11"/>
        <v>27</v>
      </c>
      <c r="I588" s="62"/>
      <c r="J588" s="62"/>
      <c r="K588" s="45">
        <v>83</v>
      </c>
      <c r="L588" s="71" t="str">
        <f>+IF(N588="oui",H588,"")</f>
        <v/>
      </c>
      <c r="M588" s="117">
        <v>45</v>
      </c>
      <c r="N588" s="62" t="s">
        <v>105</v>
      </c>
      <c r="O588" s="62" t="s">
        <v>105</v>
      </c>
      <c r="P588" s="14"/>
      <c r="Q588" s="69">
        <f>IF(D588="","",(YEAR(D588)))</f>
        <v>2015</v>
      </c>
      <c r="R588" s="68" t="str">
        <f>IF(D588="","",(TEXT(D588,"mmmm")))</f>
        <v>décembre</v>
      </c>
      <c r="S588" s="94" t="e">
        <f>+IF(#REF!&gt;0.05,IF(#REF!=5,($AE$2-F588)/1000,IF(#REF!=6,($AF$2-F588)/1000,IF(#REF!="FMA",($AG$2-F588)/1000,H588))),H588)</f>
        <v>#REF!</v>
      </c>
      <c r="T588" s="68" t="str">
        <f t="shared" si="12"/>
        <v>décembre</v>
      </c>
      <c r="U588" s="91">
        <f>IF(H588="",0,1)</f>
        <v>1</v>
      </c>
      <c r="V588" s="92" t="e">
        <f>IF(#REF!&gt;0,1,0)</f>
        <v>#REF!</v>
      </c>
      <c r="W588" s="92" t="e">
        <f>IF(#REF!&gt;0.02,1,0)</f>
        <v>#REF!</v>
      </c>
      <c r="X588" s="92">
        <f>+IF(H588="","",(M588*H588))</f>
        <v>1215</v>
      </c>
      <c r="Y588" s="92" t="e">
        <f>+IF(G588="La Mounine",(VLOOKUP(Base!J588,#REF!,5,FALSE)),(IF(G588="Brignoles",VLOOKUP(J588,#REF!,3,FALSE),(IF(G588="FOS",VLOOKUP(J588,#REF!,4,FALSE))))))</f>
        <v>#REF!</v>
      </c>
      <c r="Z588" s="92" t="e">
        <f>+(IF(H588="","",(Y588*H588)))</f>
        <v>#REF!</v>
      </c>
      <c r="AA588" s="94" t="e">
        <f>IF(Y588="","",IF(A588="RW",VLOOKUP(Y588,#REF!,3,FALSE),VLOOKUP(Y588,#REF!,2,FALSE)))</f>
        <v>#REF!</v>
      </c>
      <c r="AB588" s="92" t="e">
        <f>+IF(A588="","",(IF(A588="RW",(IF(H588&gt;32,32*AA588,(IF(H588&lt;29,29*AA588,H588*AA588)))),(IF(H588&gt;30,30*AA588,(IF(H588&lt;24,24*AA588,H588*AA588)))))))</f>
        <v>#REF!</v>
      </c>
      <c r="AC588" s="92" t="e">
        <f>(IF(A588="","0",(IF(A588="RW",VLOOKUP(#REF!,#REF!,2,FALSE),VLOOKUP(Base!#REF!,#REF!,3,FALSE)))))*S588</f>
        <v>#REF!</v>
      </c>
    </row>
    <row r="589" spans="1:29" x14ac:dyDescent="0.25">
      <c r="A589" s="131" t="s">
        <v>828</v>
      </c>
      <c r="B589" s="131" t="s">
        <v>846</v>
      </c>
      <c r="C589" s="12" t="s">
        <v>480</v>
      </c>
      <c r="D589" s="12">
        <v>42352</v>
      </c>
      <c r="E589" s="85">
        <v>45880</v>
      </c>
      <c r="F589" s="85">
        <v>15800</v>
      </c>
      <c r="G589" s="62" t="s">
        <v>829</v>
      </c>
      <c r="H589" s="71">
        <f t="shared" si="11"/>
        <v>30.08</v>
      </c>
      <c r="I589" s="62"/>
      <c r="J589" s="62"/>
      <c r="K589" s="45">
        <v>83</v>
      </c>
      <c r="L589" s="71" t="str">
        <f>+IF(N589="oui",H589,"")</f>
        <v/>
      </c>
      <c r="M589" s="117">
        <v>45</v>
      </c>
      <c r="N589" s="62" t="s">
        <v>105</v>
      </c>
      <c r="O589" s="62" t="s">
        <v>105</v>
      </c>
      <c r="P589" s="14"/>
      <c r="Q589" s="69">
        <f>IF(D589="","",(YEAR(D589)))</f>
        <v>2015</v>
      </c>
      <c r="R589" s="68" t="str">
        <f>IF(D589="","",(TEXT(D589,"mmmm")))</f>
        <v>décembre</v>
      </c>
      <c r="S589" s="94" t="e">
        <f>+IF(#REF!&gt;0.05,IF(#REF!=5,($AE$2-F589)/1000,IF(#REF!=6,($AF$2-F589)/1000,IF(#REF!="FMA",($AG$2-F589)/1000,H589))),H589)</f>
        <v>#REF!</v>
      </c>
      <c r="T589" s="68" t="str">
        <f t="shared" si="12"/>
        <v>décembre</v>
      </c>
      <c r="U589" s="91">
        <f>IF(H589="",0,1)</f>
        <v>1</v>
      </c>
      <c r="V589" s="92" t="e">
        <f>IF(#REF!&gt;0,1,0)</f>
        <v>#REF!</v>
      </c>
      <c r="W589" s="92" t="e">
        <f>IF(#REF!&gt;0.02,1,0)</f>
        <v>#REF!</v>
      </c>
      <c r="X589" s="92">
        <f>+IF(H589="","",(M589*H589))</f>
        <v>1353.6</v>
      </c>
      <c r="Y589" s="92" t="e">
        <f>+IF(G589="La Mounine",(VLOOKUP(Base!J589,#REF!,5,FALSE)),(IF(G589="Brignoles",VLOOKUP(J589,#REF!,3,FALSE),(IF(G589="FOS",VLOOKUP(J589,#REF!,4,FALSE))))))</f>
        <v>#REF!</v>
      </c>
      <c r="Z589" s="92" t="e">
        <f>+(IF(H589="","",(Y589*H589)))</f>
        <v>#REF!</v>
      </c>
      <c r="AA589" s="94" t="e">
        <f>IF(Y589="","",IF(A589="RW",VLOOKUP(Y589,#REF!,3,FALSE),VLOOKUP(Y589,#REF!,2,FALSE)))</f>
        <v>#REF!</v>
      </c>
      <c r="AB589" s="92" t="e">
        <f>+IF(A589="","",(IF(A589="RW",(IF(H589&gt;32,32*AA589,(IF(H589&lt;29,29*AA589,H589*AA589)))),(IF(H589&gt;30,30*AA589,(IF(H589&lt;24,24*AA589,H589*AA589)))))))</f>
        <v>#REF!</v>
      </c>
      <c r="AC589" s="92" t="e">
        <f>(IF(A589="","0",(IF(A589="RW",VLOOKUP(#REF!,#REF!,2,FALSE),VLOOKUP(Base!#REF!,#REF!,3,FALSE)))))*S589</f>
        <v>#REF!</v>
      </c>
    </row>
    <row r="590" spans="1:29" x14ac:dyDescent="0.25">
      <c r="A590" s="131" t="s">
        <v>830</v>
      </c>
      <c r="B590" s="131" t="s">
        <v>846</v>
      </c>
      <c r="C590" s="62" t="s">
        <v>12</v>
      </c>
      <c r="D590" s="12">
        <v>42353</v>
      </c>
      <c r="E590" s="45">
        <v>58950</v>
      </c>
      <c r="F590" s="45">
        <v>24500</v>
      </c>
      <c r="G590" s="62" t="s">
        <v>707</v>
      </c>
      <c r="H590" s="71">
        <f t="shared" si="11"/>
        <v>34.450000000000003</v>
      </c>
      <c r="I590" s="62"/>
      <c r="J590" s="62"/>
      <c r="K590" s="45">
        <v>13</v>
      </c>
      <c r="L590" s="71" t="str">
        <f>+IF(N590="oui",H590,"")</f>
        <v/>
      </c>
      <c r="M590" s="117">
        <v>45.1</v>
      </c>
      <c r="N590" s="62" t="s">
        <v>105</v>
      </c>
      <c r="O590" s="62" t="s">
        <v>105</v>
      </c>
      <c r="P590" s="14" t="s">
        <v>169</v>
      </c>
      <c r="Q590" s="69">
        <f>IF(D590="","",(YEAR(D590)))</f>
        <v>2015</v>
      </c>
      <c r="R590" s="68" t="str">
        <f>IF(D590="","",(TEXT(D590,"mmmm")))</f>
        <v>décembre</v>
      </c>
      <c r="S590" s="94" t="e">
        <f>+IF(#REF!&gt;0.05,IF(#REF!=5,($AE$2-F590)/1000,IF(#REF!=6,($AF$2-F590)/1000,IF(#REF!="FMA",($AG$2-F590)/1000,H590))),H590)</f>
        <v>#REF!</v>
      </c>
      <c r="T590" s="68" t="str">
        <f t="shared" si="12"/>
        <v>décembre</v>
      </c>
      <c r="U590" s="91">
        <f>IF(H590="",0,1)</f>
        <v>1</v>
      </c>
      <c r="V590" s="92" t="e">
        <f>IF(#REF!&gt;0,1,0)</f>
        <v>#REF!</v>
      </c>
      <c r="W590" s="92" t="e">
        <f>IF(#REF!&gt;0.02,1,0)</f>
        <v>#REF!</v>
      </c>
      <c r="X590" s="92">
        <f>+IF(H590="","",(M590*H590))</f>
        <v>1553.6950000000002</v>
      </c>
      <c r="Y590" s="92" t="e">
        <f>+IF(G590="La Mounine",(VLOOKUP(Base!J590,#REF!,5,FALSE)),(IF(G590="Brignoles",VLOOKUP(J590,#REF!,3,FALSE),(IF(G590="FOS",VLOOKUP(J590,#REF!,4,FALSE))))))</f>
        <v>#REF!</v>
      </c>
      <c r="Z590" s="92" t="e">
        <f>+(IF(H590="","",(Y590*H590)))</f>
        <v>#REF!</v>
      </c>
      <c r="AA590" s="94" t="e">
        <f>IF(Y590="","",IF(A590="RW",VLOOKUP(Y590,#REF!,3,FALSE),VLOOKUP(Y590,#REF!,2,FALSE)))</f>
        <v>#REF!</v>
      </c>
      <c r="AB590" s="92" t="e">
        <f>+IF(A590="","",(IF(A590="RW",(IF(H590&gt;32,32*AA590,(IF(H590&lt;29,29*AA590,H590*AA590)))),(IF(H590&gt;30,30*AA590,(IF(H590&lt;24,24*AA590,H590*AA590)))))))</f>
        <v>#REF!</v>
      </c>
      <c r="AC590" s="92" t="e">
        <f>(IF(A590="","0",(IF(A590="RW",VLOOKUP(#REF!,#REF!,2,FALSE),VLOOKUP(Base!#REF!,#REF!,3,FALSE)))))*S590</f>
        <v>#REF!</v>
      </c>
    </row>
    <row r="591" spans="1:29" x14ac:dyDescent="0.25">
      <c r="A591" s="131" t="s">
        <v>828</v>
      </c>
      <c r="B591" s="131" t="s">
        <v>846</v>
      </c>
      <c r="C591" s="12" t="s">
        <v>762</v>
      </c>
      <c r="D591" s="12">
        <v>42353</v>
      </c>
      <c r="E591" s="85">
        <v>47500</v>
      </c>
      <c r="F591" s="85">
        <v>15700</v>
      </c>
      <c r="G591" s="62" t="s">
        <v>829</v>
      </c>
      <c r="H591" s="71">
        <f t="shared" si="11"/>
        <v>31.8</v>
      </c>
      <c r="I591" s="62"/>
      <c r="J591" s="62"/>
      <c r="K591" s="45">
        <v>83</v>
      </c>
      <c r="L591" s="71" t="str">
        <f>+IF(N591="oui",H591,"")</f>
        <v/>
      </c>
      <c r="M591" s="117">
        <v>45</v>
      </c>
      <c r="N591" s="62" t="s">
        <v>105</v>
      </c>
      <c r="O591" s="62" t="s">
        <v>105</v>
      </c>
      <c r="P591" s="14"/>
      <c r="Q591" s="69">
        <f>IF(D591="","",(YEAR(D591)))</f>
        <v>2015</v>
      </c>
      <c r="R591" s="68" t="str">
        <f>IF(D591="","",(TEXT(D591,"mmmm")))</f>
        <v>décembre</v>
      </c>
      <c r="S591" s="94" t="e">
        <f>+IF(#REF!&gt;0.05,IF(#REF!=5,($AE$2-F591)/1000,IF(#REF!=6,($AF$2-F591)/1000,IF(#REF!="FMA",($AG$2-F591)/1000,H591))),H591)</f>
        <v>#REF!</v>
      </c>
      <c r="T591" s="68" t="str">
        <f t="shared" si="12"/>
        <v>décembre</v>
      </c>
      <c r="U591" s="91">
        <f>IF(H591="",0,1)</f>
        <v>1</v>
      </c>
      <c r="V591" s="92" t="e">
        <f>IF(#REF!&gt;0,1,0)</f>
        <v>#REF!</v>
      </c>
      <c r="W591" s="92" t="e">
        <f>IF(#REF!&gt;0.02,1,0)</f>
        <v>#REF!</v>
      </c>
      <c r="X591" s="92">
        <f>+IF(H591="","",(M591*H591))</f>
        <v>1431</v>
      </c>
      <c r="Y591" s="92" t="e">
        <f>+IF(G591="La Mounine",(VLOOKUP(Base!J591,#REF!,5,FALSE)),(IF(G591="Brignoles",VLOOKUP(J591,#REF!,3,FALSE),(IF(G591="FOS",VLOOKUP(J591,#REF!,4,FALSE))))))</f>
        <v>#REF!</v>
      </c>
      <c r="Z591" s="92" t="e">
        <f>+(IF(H591="","",(Y591*H591)))</f>
        <v>#REF!</v>
      </c>
      <c r="AA591" s="94" t="e">
        <f>IF(Y591="","",IF(A591="RW",VLOOKUP(Y591,#REF!,3,FALSE),VLOOKUP(Y591,#REF!,2,FALSE)))</f>
        <v>#REF!</v>
      </c>
      <c r="AB591" s="92" t="e">
        <f>+IF(A591="","",(IF(A591="RW",(IF(H591&gt;32,32*AA591,(IF(H591&lt;29,29*AA591,H591*AA591)))),(IF(H591&gt;30,30*AA591,(IF(H591&lt;24,24*AA591,H591*AA591)))))))</f>
        <v>#REF!</v>
      </c>
      <c r="AC591" s="92" t="e">
        <f>(IF(A591="","0",(IF(A591="RW",VLOOKUP(#REF!,#REF!,2,FALSE),VLOOKUP(Base!#REF!,#REF!,3,FALSE)))))*S591</f>
        <v>#REF!</v>
      </c>
    </row>
    <row r="592" spans="1:29" x14ac:dyDescent="0.25">
      <c r="A592" s="131" t="s">
        <v>828</v>
      </c>
      <c r="B592" s="131" t="s">
        <v>846</v>
      </c>
      <c r="C592" s="12" t="s">
        <v>480</v>
      </c>
      <c r="D592" s="12">
        <v>42353</v>
      </c>
      <c r="E592" s="85">
        <v>46520</v>
      </c>
      <c r="F592" s="85">
        <v>15880</v>
      </c>
      <c r="G592" s="62" t="s">
        <v>829</v>
      </c>
      <c r="H592" s="71">
        <f t="shared" si="11"/>
        <v>30.64</v>
      </c>
      <c r="I592" s="62"/>
      <c r="J592" s="62"/>
      <c r="K592" s="45">
        <v>83</v>
      </c>
      <c r="L592" s="71" t="str">
        <f>+IF(N592="oui",H592,"")</f>
        <v/>
      </c>
      <c r="M592" s="117">
        <v>45</v>
      </c>
      <c r="N592" s="62" t="s">
        <v>105</v>
      </c>
      <c r="O592" s="62" t="s">
        <v>105</v>
      </c>
      <c r="P592" s="14"/>
      <c r="Q592" s="69">
        <f>IF(D592="","",(YEAR(D592)))</f>
        <v>2015</v>
      </c>
      <c r="R592" s="68" t="str">
        <f>IF(D592="","",(TEXT(D592,"mmmm")))</f>
        <v>décembre</v>
      </c>
      <c r="S592" s="94" t="e">
        <f>+IF(#REF!&gt;0.05,IF(#REF!=5,($AE$2-F592)/1000,IF(#REF!=6,($AF$2-F592)/1000,IF(#REF!="FMA",($AG$2-F592)/1000,H592))),H592)</f>
        <v>#REF!</v>
      </c>
      <c r="T592" s="68" t="str">
        <f t="shared" si="12"/>
        <v>décembre</v>
      </c>
      <c r="U592" s="91">
        <f>IF(H592="",0,1)</f>
        <v>1</v>
      </c>
      <c r="V592" s="92" t="e">
        <f>IF(#REF!&gt;0,1,0)</f>
        <v>#REF!</v>
      </c>
      <c r="W592" s="92" t="e">
        <f>IF(#REF!&gt;0.02,1,0)</f>
        <v>#REF!</v>
      </c>
      <c r="X592" s="92">
        <f>+IF(H592="","",(M592*H592))</f>
        <v>1378.8</v>
      </c>
      <c r="Y592" s="92" t="e">
        <f>+IF(G592="La Mounine",(VLOOKUP(Base!J592,#REF!,5,FALSE)),(IF(G592="Brignoles",VLOOKUP(J592,#REF!,3,FALSE),(IF(G592="FOS",VLOOKUP(J592,#REF!,4,FALSE))))))</f>
        <v>#REF!</v>
      </c>
      <c r="Z592" s="92" t="e">
        <f>+(IF(H592="","",(Y592*H592)))</f>
        <v>#REF!</v>
      </c>
      <c r="AA592" s="94" t="e">
        <f>IF(Y592="","",IF(A592="RW",VLOOKUP(Y592,#REF!,3,FALSE),VLOOKUP(Y592,#REF!,2,FALSE)))</f>
        <v>#REF!</v>
      </c>
      <c r="AB592" s="92" t="e">
        <f>+IF(A592="","",(IF(A592="RW",(IF(H592&gt;32,32*AA592,(IF(H592&lt;29,29*AA592,H592*AA592)))),(IF(H592&gt;30,30*AA592,(IF(H592&lt;24,24*AA592,H592*AA592)))))))</f>
        <v>#REF!</v>
      </c>
      <c r="AC592" s="92" t="e">
        <f>(IF(A592="","0",(IF(A592="RW",VLOOKUP(#REF!,#REF!,2,FALSE),VLOOKUP(Base!#REF!,#REF!,3,FALSE)))))*S592</f>
        <v>#REF!</v>
      </c>
    </row>
    <row r="593" spans="1:29" x14ac:dyDescent="0.25">
      <c r="A593" s="131" t="s">
        <v>828</v>
      </c>
      <c r="B593" s="131" t="s">
        <v>846</v>
      </c>
      <c r="C593" s="12" t="s">
        <v>480</v>
      </c>
      <c r="D593" s="12">
        <v>42353</v>
      </c>
      <c r="E593" s="85">
        <v>44600</v>
      </c>
      <c r="F593" s="85">
        <v>15900</v>
      </c>
      <c r="G593" s="62" t="s">
        <v>829</v>
      </c>
      <c r="H593" s="71">
        <f t="shared" si="11"/>
        <v>28.7</v>
      </c>
      <c r="I593" s="62"/>
      <c r="J593" s="62"/>
      <c r="K593" s="45">
        <v>83</v>
      </c>
      <c r="L593" s="71" t="str">
        <f>+IF(N593="oui",H593,"")</f>
        <v/>
      </c>
      <c r="M593" s="117">
        <v>45</v>
      </c>
      <c r="N593" s="62" t="s">
        <v>105</v>
      </c>
      <c r="O593" s="62" t="s">
        <v>105</v>
      </c>
      <c r="P593" s="14"/>
      <c r="Q593" s="69">
        <f>IF(D593="","",(YEAR(D593)))</f>
        <v>2015</v>
      </c>
      <c r="R593" s="68" t="str">
        <f>IF(D593="","",(TEXT(D593,"mmmm")))</f>
        <v>décembre</v>
      </c>
      <c r="S593" s="94" t="e">
        <f>+IF(#REF!&gt;0.05,IF(#REF!=5,($AE$2-F593)/1000,IF(#REF!=6,($AF$2-F593)/1000,IF(#REF!="FMA",($AG$2-F593)/1000,H593))),H593)</f>
        <v>#REF!</v>
      </c>
      <c r="T593" s="68" t="str">
        <f t="shared" si="12"/>
        <v>décembre</v>
      </c>
      <c r="U593" s="91">
        <f>IF(H593="",0,1)</f>
        <v>1</v>
      </c>
      <c r="V593" s="92" t="e">
        <f>IF(#REF!&gt;0,1,0)</f>
        <v>#REF!</v>
      </c>
      <c r="W593" s="92" t="e">
        <f>IF(#REF!&gt;0.02,1,0)</f>
        <v>#REF!</v>
      </c>
      <c r="X593" s="92">
        <f>+IF(H593="","",(M593*H593))</f>
        <v>1291.5</v>
      </c>
      <c r="Y593" s="92" t="e">
        <f>+IF(G593="La Mounine",(VLOOKUP(Base!J593,#REF!,5,FALSE)),(IF(G593="Brignoles",VLOOKUP(J593,#REF!,3,FALSE),(IF(G593="FOS",VLOOKUP(J593,#REF!,4,FALSE))))))</f>
        <v>#REF!</v>
      </c>
      <c r="Z593" s="92" t="e">
        <f>+(IF(H593="","",(Y593*H593)))</f>
        <v>#REF!</v>
      </c>
      <c r="AA593" s="94" t="e">
        <f>IF(Y593="","",IF(A593="RW",VLOOKUP(Y593,#REF!,3,FALSE),VLOOKUP(Y593,#REF!,2,FALSE)))</f>
        <v>#REF!</v>
      </c>
      <c r="AB593" s="92" t="e">
        <f>+IF(A593="","",(IF(A593="RW",(IF(H593&gt;32,32*AA593,(IF(H593&lt;29,29*AA593,H593*AA593)))),(IF(H593&gt;30,30*AA593,(IF(H593&lt;24,24*AA593,H593*AA593)))))))</f>
        <v>#REF!</v>
      </c>
      <c r="AC593" s="92" t="e">
        <f>(IF(A593="","0",(IF(A593="RW",VLOOKUP(#REF!,#REF!,2,FALSE),VLOOKUP(Base!#REF!,#REF!,3,FALSE)))))*S593</f>
        <v>#REF!</v>
      </c>
    </row>
    <row r="594" spans="1:29" x14ac:dyDescent="0.25">
      <c r="A594" s="131" t="s">
        <v>830</v>
      </c>
      <c r="B594" s="131" t="s">
        <v>846</v>
      </c>
      <c r="C594" s="62" t="s">
        <v>12</v>
      </c>
      <c r="D594" s="12">
        <v>42353</v>
      </c>
      <c r="E594" s="45">
        <v>47050</v>
      </c>
      <c r="F594" s="45">
        <v>16100</v>
      </c>
      <c r="G594" s="62" t="s">
        <v>707</v>
      </c>
      <c r="H594" s="71">
        <f t="shared" si="11"/>
        <v>30.95</v>
      </c>
      <c r="I594" s="62"/>
      <c r="J594" s="62"/>
      <c r="K594" s="45">
        <v>83</v>
      </c>
      <c r="L594" s="71">
        <f>+IF(N594="oui",H594,"")</f>
        <v>30.95</v>
      </c>
      <c r="M594" s="117">
        <v>49.1</v>
      </c>
      <c r="N594" s="62" t="s">
        <v>106</v>
      </c>
      <c r="O594" s="62" t="s">
        <v>105</v>
      </c>
      <c r="P594" s="14" t="s">
        <v>173</v>
      </c>
      <c r="Q594" s="69">
        <f>IF(D594="","",(YEAR(D594)))</f>
        <v>2015</v>
      </c>
      <c r="R594" s="68" t="str">
        <f>IF(D594="","",(TEXT(D594,"mmmm")))</f>
        <v>décembre</v>
      </c>
      <c r="S594" s="94" t="e">
        <f>+IF(#REF!&gt;0.05,IF(#REF!=5,($AE$2-F594)/1000,IF(#REF!=6,($AF$2-F594)/1000,IF(#REF!="FMA",($AG$2-F594)/1000,H594))),H594)</f>
        <v>#REF!</v>
      </c>
      <c r="T594" s="68" t="str">
        <f t="shared" si="12"/>
        <v>décembre</v>
      </c>
      <c r="U594" s="91">
        <f>IF(H594="",0,1)</f>
        <v>1</v>
      </c>
      <c r="V594" s="92" t="e">
        <f>IF(#REF!&gt;0,1,0)</f>
        <v>#REF!</v>
      </c>
      <c r="W594" s="92" t="e">
        <f>IF(#REF!&gt;0.02,1,0)</f>
        <v>#REF!</v>
      </c>
      <c r="X594" s="92">
        <f>+IF(H594="","",(M594*H594))</f>
        <v>1519.645</v>
      </c>
      <c r="Y594" s="92" t="e">
        <f>+IF(G594="La Mounine",(VLOOKUP(Base!J594,#REF!,5,FALSE)),(IF(G594="Brignoles",VLOOKUP(J594,#REF!,3,FALSE),(IF(G594="FOS",VLOOKUP(J594,#REF!,4,FALSE))))))</f>
        <v>#REF!</v>
      </c>
      <c r="Z594" s="92" t="e">
        <f>+(IF(H594="","",(Y594*H594)))</f>
        <v>#REF!</v>
      </c>
      <c r="AA594" s="94" t="e">
        <f>IF(Y594="","",IF(A594="RW",VLOOKUP(Y594,#REF!,3,FALSE),VLOOKUP(Y594,#REF!,2,FALSE)))</f>
        <v>#REF!</v>
      </c>
      <c r="AB594" s="92" t="e">
        <f>+IF(A594="","",(IF(A594="RW",(IF(H594&gt;32,32*AA594,(IF(H594&lt;29,29*AA594,H594*AA594)))),(IF(H594&gt;30,30*AA594,(IF(H594&lt;24,24*AA594,H594*AA594)))))))</f>
        <v>#REF!</v>
      </c>
      <c r="AC594" s="92" t="e">
        <f>(IF(A594="","0",(IF(A594="RW",VLOOKUP(#REF!,#REF!,2,FALSE),VLOOKUP(Base!#REF!,#REF!,3,FALSE)))))*S594</f>
        <v>#REF!</v>
      </c>
    </row>
    <row r="595" spans="1:29" x14ac:dyDescent="0.25">
      <c r="A595" s="131" t="s">
        <v>830</v>
      </c>
      <c r="B595" s="131" t="s">
        <v>846</v>
      </c>
      <c r="C595" s="62" t="s">
        <v>46</v>
      </c>
      <c r="D595" s="12">
        <v>42354</v>
      </c>
      <c r="E595" s="45">
        <v>58400</v>
      </c>
      <c r="F595" s="45">
        <v>23000</v>
      </c>
      <c r="G595" s="62" t="s">
        <v>707</v>
      </c>
      <c r="H595" s="71">
        <f t="shared" si="11"/>
        <v>35.4</v>
      </c>
      <c r="I595" s="62"/>
      <c r="J595" s="62"/>
      <c r="K595" s="45">
        <v>4</v>
      </c>
      <c r="L595" s="71">
        <f>+IF(N595="oui",H595,"")</f>
        <v>35.4</v>
      </c>
      <c r="M595" s="117">
        <v>43.5</v>
      </c>
      <c r="N595" s="62" t="s">
        <v>106</v>
      </c>
      <c r="O595" s="62" t="s">
        <v>105</v>
      </c>
      <c r="P595" s="14" t="s">
        <v>169</v>
      </c>
      <c r="Q595" s="69">
        <f>IF(D595="","",(YEAR(D595)))</f>
        <v>2015</v>
      </c>
      <c r="R595" s="68" t="str">
        <f>IF(D595="","",(TEXT(D595,"mmmm")))</f>
        <v>décembre</v>
      </c>
      <c r="S595" s="94" t="e">
        <f>+IF(#REF!&gt;0.05,IF(#REF!=5,($AE$2-F595)/1000,IF(#REF!=6,($AF$2-F595)/1000,IF(#REF!="FMA",($AG$2-F595)/1000,H595))),H595)</f>
        <v>#REF!</v>
      </c>
      <c r="T595" s="68" t="str">
        <f t="shared" si="12"/>
        <v>décembre</v>
      </c>
      <c r="U595" s="91">
        <f>IF(H595="",0,1)</f>
        <v>1</v>
      </c>
      <c r="V595" s="92" t="e">
        <f>IF(#REF!&gt;0,1,0)</f>
        <v>#REF!</v>
      </c>
      <c r="W595" s="92" t="e">
        <f>IF(#REF!&gt;0.02,1,0)</f>
        <v>#REF!</v>
      </c>
      <c r="X595" s="92">
        <f>+IF(H595="","",(M595*H595))</f>
        <v>1539.8999999999999</v>
      </c>
      <c r="Y595" s="92" t="e">
        <f>+IF(G595="La Mounine",(VLOOKUP(Base!J595,#REF!,5,FALSE)),(IF(G595="Brignoles",VLOOKUP(J595,#REF!,3,FALSE),(IF(G595="FOS",VLOOKUP(J595,#REF!,4,FALSE))))))</f>
        <v>#REF!</v>
      </c>
      <c r="Z595" s="92" t="e">
        <f>+(IF(H595="","",(Y595*H595)))</f>
        <v>#REF!</v>
      </c>
      <c r="AA595" s="94" t="e">
        <f>IF(Y595="","",IF(A595="RW",VLOOKUP(Y595,#REF!,3,FALSE),VLOOKUP(Y595,#REF!,2,FALSE)))</f>
        <v>#REF!</v>
      </c>
      <c r="AB595" s="92" t="e">
        <f>+IF(A595="","",(IF(A595="RW",(IF(H595&gt;32,32*AA595,(IF(H595&lt;29,29*AA595,H595*AA595)))),(IF(H595&gt;30,30*AA595,(IF(H595&lt;24,24*AA595,H595*AA595)))))))</f>
        <v>#REF!</v>
      </c>
      <c r="AC595" s="92" t="e">
        <f>(IF(A595="","0",(IF(A595="RW",VLOOKUP(#REF!,#REF!,2,FALSE),VLOOKUP(Base!#REF!,#REF!,3,FALSE)))))*S595</f>
        <v>#REF!</v>
      </c>
    </row>
    <row r="596" spans="1:29" x14ac:dyDescent="0.25">
      <c r="A596" s="131" t="s">
        <v>830</v>
      </c>
      <c r="B596" s="131" t="s">
        <v>846</v>
      </c>
      <c r="C596" s="62" t="s">
        <v>12</v>
      </c>
      <c r="D596" s="12">
        <v>42354</v>
      </c>
      <c r="E596" s="45">
        <v>57000</v>
      </c>
      <c r="F596" s="45">
        <v>24550</v>
      </c>
      <c r="G596" s="62" t="s">
        <v>707</v>
      </c>
      <c r="H596" s="71">
        <f t="shared" si="11"/>
        <v>32.450000000000003</v>
      </c>
      <c r="I596" s="62"/>
      <c r="J596" s="62"/>
      <c r="K596" s="45">
        <v>13</v>
      </c>
      <c r="L596" s="71" t="str">
        <f>+IF(N596="oui",H596,"")</f>
        <v/>
      </c>
      <c r="M596" s="117">
        <v>32.4</v>
      </c>
      <c r="N596" s="62" t="s">
        <v>105</v>
      </c>
      <c r="O596" s="62" t="s">
        <v>105</v>
      </c>
      <c r="P596" s="14" t="s">
        <v>168</v>
      </c>
      <c r="Q596" s="69">
        <f>IF(D596="","",(YEAR(D596)))</f>
        <v>2015</v>
      </c>
      <c r="R596" s="68" t="str">
        <f>IF(D596="","",(TEXT(D596,"mmmm")))</f>
        <v>décembre</v>
      </c>
      <c r="S596" s="94" t="e">
        <f>+IF(#REF!&gt;0.05,IF(#REF!=5,($AE$2-F596)/1000,IF(#REF!=6,($AF$2-F596)/1000,IF(#REF!="FMA",($AG$2-F596)/1000,H596))),H596)</f>
        <v>#REF!</v>
      </c>
      <c r="T596" s="68" t="str">
        <f t="shared" si="12"/>
        <v>décembre</v>
      </c>
      <c r="U596" s="91">
        <f>IF(H596="",0,1)</f>
        <v>1</v>
      </c>
      <c r="V596" s="92" t="e">
        <f>IF(#REF!&gt;0,1,0)</f>
        <v>#REF!</v>
      </c>
      <c r="W596" s="92" t="e">
        <f>IF(#REF!&gt;0.02,1,0)</f>
        <v>#REF!</v>
      </c>
      <c r="X596" s="92">
        <f>+IF(H596="","",(M596*H596))</f>
        <v>1051.3800000000001</v>
      </c>
      <c r="Y596" s="92" t="e">
        <f>+IF(G596="La Mounine",(VLOOKUP(Base!J596,#REF!,5,FALSE)),(IF(G596="Brignoles",VLOOKUP(J596,#REF!,3,FALSE),(IF(G596="FOS",VLOOKUP(J596,#REF!,4,FALSE))))))</f>
        <v>#REF!</v>
      </c>
      <c r="Z596" s="92" t="e">
        <f>+(IF(H596="","",(Y596*H596)))</f>
        <v>#REF!</v>
      </c>
      <c r="AA596" s="94" t="e">
        <f>IF(Y596="","",IF(A596="RW",VLOOKUP(Y596,#REF!,3,FALSE),VLOOKUP(Y596,#REF!,2,FALSE)))</f>
        <v>#REF!</v>
      </c>
      <c r="AB596" s="92" t="e">
        <f>+IF(A596="","",(IF(A596="RW",(IF(H596&gt;32,32*AA596,(IF(H596&lt;29,29*AA596,H596*AA596)))),(IF(H596&gt;30,30*AA596,(IF(H596&lt;24,24*AA596,H596*AA596)))))))</f>
        <v>#REF!</v>
      </c>
      <c r="AC596" s="92" t="e">
        <f>(IF(A596="","0",(IF(A596="RW",VLOOKUP(#REF!,#REF!,2,FALSE),VLOOKUP(Base!#REF!,#REF!,3,FALSE)))))*S596</f>
        <v>#REF!</v>
      </c>
    </row>
    <row r="597" spans="1:29" x14ac:dyDescent="0.25">
      <c r="A597" s="131" t="s">
        <v>828</v>
      </c>
      <c r="B597" s="131" t="s">
        <v>846</v>
      </c>
      <c r="C597" s="12" t="s">
        <v>480</v>
      </c>
      <c r="D597" s="12">
        <v>42354</v>
      </c>
      <c r="E597" s="85">
        <v>43900</v>
      </c>
      <c r="F597" s="85">
        <v>15800</v>
      </c>
      <c r="G597" s="62" t="s">
        <v>829</v>
      </c>
      <c r="H597" s="71">
        <f t="shared" si="11"/>
        <v>28.1</v>
      </c>
      <c r="I597" s="62"/>
      <c r="J597" s="62"/>
      <c r="K597" s="45">
        <v>83</v>
      </c>
      <c r="L597" s="71" t="str">
        <f>+IF(N597="oui",H597,"")</f>
        <v/>
      </c>
      <c r="M597" s="117">
        <v>45</v>
      </c>
      <c r="N597" s="62" t="s">
        <v>105</v>
      </c>
      <c r="O597" s="62" t="s">
        <v>105</v>
      </c>
      <c r="P597" s="14"/>
      <c r="Q597" s="69">
        <f>IF(D597="","",(YEAR(D597)))</f>
        <v>2015</v>
      </c>
      <c r="R597" s="68" t="str">
        <f>IF(D597="","",(TEXT(D597,"mmmm")))</f>
        <v>décembre</v>
      </c>
      <c r="S597" s="94" t="e">
        <f>+IF(#REF!&gt;0.05,IF(#REF!=5,($AE$2-F597)/1000,IF(#REF!=6,($AF$2-F597)/1000,IF(#REF!="FMA",($AG$2-F597)/1000,H597))),H597)</f>
        <v>#REF!</v>
      </c>
      <c r="T597" s="68" t="str">
        <f t="shared" si="12"/>
        <v>décembre</v>
      </c>
      <c r="U597" s="91">
        <f>IF(H597="",0,1)</f>
        <v>1</v>
      </c>
      <c r="V597" s="92" t="e">
        <f>IF(#REF!&gt;0,1,0)</f>
        <v>#REF!</v>
      </c>
      <c r="W597" s="92" t="e">
        <f>IF(#REF!&gt;0.02,1,0)</f>
        <v>#REF!</v>
      </c>
      <c r="X597" s="92">
        <f>+IF(H597="","",(M597*H597))</f>
        <v>1264.5</v>
      </c>
      <c r="Y597" s="92" t="e">
        <f>+IF(G597="La Mounine",(VLOOKUP(Base!J597,#REF!,5,FALSE)),(IF(G597="Brignoles",VLOOKUP(J597,#REF!,3,FALSE),(IF(G597="FOS",VLOOKUP(J597,#REF!,4,FALSE))))))</f>
        <v>#REF!</v>
      </c>
      <c r="Z597" s="92" t="e">
        <f>+(IF(H597="","",(Y597*H597)))</f>
        <v>#REF!</v>
      </c>
      <c r="AA597" s="94" t="e">
        <f>IF(Y597="","",IF(A597="RW",VLOOKUP(Y597,#REF!,3,FALSE),VLOOKUP(Y597,#REF!,2,FALSE)))</f>
        <v>#REF!</v>
      </c>
      <c r="AB597" s="92" t="e">
        <f>+IF(A597="","",(IF(A597="RW",(IF(H597&gt;32,32*AA597,(IF(H597&lt;29,29*AA597,H597*AA597)))),(IF(H597&gt;30,30*AA597,(IF(H597&lt;24,24*AA597,H597*AA597)))))))</f>
        <v>#REF!</v>
      </c>
      <c r="AC597" s="92" t="e">
        <f>(IF(A597="","0",(IF(A597="RW",VLOOKUP(#REF!,#REF!,2,FALSE),VLOOKUP(Base!#REF!,#REF!,3,FALSE)))))*S597</f>
        <v>#REF!</v>
      </c>
    </row>
    <row r="598" spans="1:29" x14ac:dyDescent="0.25">
      <c r="A598" s="131" t="s">
        <v>828</v>
      </c>
      <c r="B598" s="131" t="s">
        <v>846</v>
      </c>
      <c r="C598" s="12" t="s">
        <v>480</v>
      </c>
      <c r="D598" s="12">
        <v>42354</v>
      </c>
      <c r="E598" s="85">
        <v>44620</v>
      </c>
      <c r="F598" s="85">
        <v>15800</v>
      </c>
      <c r="G598" s="62" t="s">
        <v>829</v>
      </c>
      <c r="H598" s="71">
        <f t="shared" si="11"/>
        <v>28.82</v>
      </c>
      <c r="I598" s="62"/>
      <c r="J598" s="62"/>
      <c r="K598" s="45">
        <v>83</v>
      </c>
      <c r="L598" s="71" t="str">
        <f>+IF(N598="oui",H598,"")</f>
        <v/>
      </c>
      <c r="M598" s="117">
        <v>45</v>
      </c>
      <c r="N598" s="62" t="s">
        <v>105</v>
      </c>
      <c r="O598" s="62" t="s">
        <v>105</v>
      </c>
      <c r="P598" s="14"/>
      <c r="Q598" s="69">
        <f>IF(D598="","",(YEAR(D598)))</f>
        <v>2015</v>
      </c>
      <c r="R598" s="68" t="str">
        <f>IF(D598="","",(TEXT(D598,"mmmm")))</f>
        <v>décembre</v>
      </c>
      <c r="S598" s="94" t="e">
        <f>+IF(#REF!&gt;0.05,IF(#REF!=5,($AE$2-F598)/1000,IF(#REF!=6,($AF$2-F598)/1000,IF(#REF!="FMA",($AG$2-F598)/1000,H598))),H598)</f>
        <v>#REF!</v>
      </c>
      <c r="T598" s="68" t="str">
        <f t="shared" si="12"/>
        <v>décembre</v>
      </c>
      <c r="U598" s="91">
        <f>IF(H598="",0,1)</f>
        <v>1</v>
      </c>
      <c r="V598" s="92" t="e">
        <f>IF(#REF!&gt;0,1,0)</f>
        <v>#REF!</v>
      </c>
      <c r="W598" s="92" t="e">
        <f>IF(#REF!&gt;0.02,1,0)</f>
        <v>#REF!</v>
      </c>
      <c r="X598" s="92">
        <f>+IF(H598="","",(M598*H598))</f>
        <v>1296.9000000000001</v>
      </c>
      <c r="Y598" s="92" t="e">
        <f>+IF(G598="La Mounine",(VLOOKUP(Base!J598,#REF!,5,FALSE)),(IF(G598="Brignoles",VLOOKUP(J598,#REF!,3,FALSE),(IF(G598="FOS",VLOOKUP(J598,#REF!,4,FALSE))))))</f>
        <v>#REF!</v>
      </c>
      <c r="Z598" s="92" t="e">
        <f>+(IF(H598="","",(Y598*H598)))</f>
        <v>#REF!</v>
      </c>
      <c r="AA598" s="94" t="e">
        <f>IF(Y598="","",IF(A598="RW",VLOOKUP(Y598,#REF!,3,FALSE),VLOOKUP(Y598,#REF!,2,FALSE)))</f>
        <v>#REF!</v>
      </c>
      <c r="AB598" s="92" t="e">
        <f>+IF(A598="","",(IF(A598="RW",(IF(H598&gt;32,32*AA598,(IF(H598&lt;29,29*AA598,H598*AA598)))),(IF(H598&gt;30,30*AA598,(IF(H598&lt;24,24*AA598,H598*AA598)))))))</f>
        <v>#REF!</v>
      </c>
      <c r="AC598" s="92" t="e">
        <f>(IF(A598="","0",(IF(A598="RW",VLOOKUP(#REF!,#REF!,2,FALSE),VLOOKUP(Base!#REF!,#REF!,3,FALSE)))))*S598</f>
        <v>#REF!</v>
      </c>
    </row>
    <row r="599" spans="1:29" x14ac:dyDescent="0.25">
      <c r="A599" s="131" t="s">
        <v>828</v>
      </c>
      <c r="B599" s="131" t="s">
        <v>846</v>
      </c>
      <c r="C599" s="12" t="s">
        <v>762</v>
      </c>
      <c r="D599" s="12">
        <v>42354</v>
      </c>
      <c r="E599" s="85">
        <v>46640</v>
      </c>
      <c r="F599" s="85">
        <v>15480</v>
      </c>
      <c r="G599" s="62" t="s">
        <v>829</v>
      </c>
      <c r="H599" s="71">
        <f t="shared" si="11"/>
        <v>31.16</v>
      </c>
      <c r="I599" s="62"/>
      <c r="J599" s="62"/>
      <c r="K599" s="45">
        <v>83</v>
      </c>
      <c r="L599" s="71" t="str">
        <f>+IF(N599="oui",H599,"")</f>
        <v/>
      </c>
      <c r="M599" s="117">
        <v>45</v>
      </c>
      <c r="N599" s="62" t="s">
        <v>105</v>
      </c>
      <c r="O599" s="62" t="s">
        <v>105</v>
      </c>
      <c r="P599" s="14"/>
      <c r="Q599" s="69">
        <f>IF(D599="","",(YEAR(D599)))</f>
        <v>2015</v>
      </c>
      <c r="R599" s="68" t="str">
        <f>IF(D599="","",(TEXT(D599,"mmmm")))</f>
        <v>décembre</v>
      </c>
      <c r="S599" s="94" t="e">
        <f>+IF(#REF!&gt;0.05,IF(#REF!=5,($AE$2-F599)/1000,IF(#REF!=6,($AF$2-F599)/1000,IF(#REF!="FMA",($AG$2-F599)/1000,H599))),H599)</f>
        <v>#REF!</v>
      </c>
      <c r="T599" s="68" t="str">
        <f t="shared" si="12"/>
        <v>décembre</v>
      </c>
      <c r="U599" s="91">
        <f>IF(H599="",0,1)</f>
        <v>1</v>
      </c>
      <c r="V599" s="92" t="e">
        <f>IF(#REF!&gt;0,1,0)</f>
        <v>#REF!</v>
      </c>
      <c r="W599" s="92" t="e">
        <f>IF(#REF!&gt;0.02,1,0)</f>
        <v>#REF!</v>
      </c>
      <c r="X599" s="92">
        <f>+IF(H599="","",(M599*H599))</f>
        <v>1402.2</v>
      </c>
      <c r="Y599" s="92" t="e">
        <f>+IF(G599="La Mounine",(VLOOKUP(Base!J599,#REF!,5,FALSE)),(IF(G599="Brignoles",VLOOKUP(J599,#REF!,3,FALSE),(IF(G599="FOS",VLOOKUP(J599,#REF!,4,FALSE))))))</f>
        <v>#REF!</v>
      </c>
      <c r="Z599" s="92" t="e">
        <f>+(IF(H599="","",(Y599*H599)))</f>
        <v>#REF!</v>
      </c>
      <c r="AA599" s="94" t="e">
        <f>IF(Y599="","",IF(A599="RW",VLOOKUP(Y599,#REF!,3,FALSE),VLOOKUP(Y599,#REF!,2,FALSE)))</f>
        <v>#REF!</v>
      </c>
      <c r="AB599" s="92" t="e">
        <f>+IF(A599="","",(IF(A599="RW",(IF(H599&gt;32,32*AA599,(IF(H599&lt;29,29*AA599,H599*AA599)))),(IF(H599&gt;30,30*AA599,(IF(H599&lt;24,24*AA599,H599*AA599)))))))</f>
        <v>#REF!</v>
      </c>
      <c r="AC599" s="92" t="e">
        <f>(IF(A599="","0",(IF(A599="RW",VLOOKUP(#REF!,#REF!,2,FALSE),VLOOKUP(Base!#REF!,#REF!,3,FALSE)))))*S599</f>
        <v>#REF!</v>
      </c>
    </row>
    <row r="600" spans="1:29" x14ac:dyDescent="0.25">
      <c r="A600" s="131" t="s">
        <v>828</v>
      </c>
      <c r="B600" s="131" t="s">
        <v>846</v>
      </c>
      <c r="C600" s="12" t="s">
        <v>762</v>
      </c>
      <c r="D600" s="12">
        <v>42354</v>
      </c>
      <c r="E600" s="85">
        <v>46200</v>
      </c>
      <c r="F600" s="85">
        <v>15620</v>
      </c>
      <c r="G600" s="62" t="s">
        <v>829</v>
      </c>
      <c r="H600" s="71">
        <f t="shared" si="11"/>
        <v>30.58</v>
      </c>
      <c r="I600" s="62"/>
      <c r="J600" s="62"/>
      <c r="K600" s="45">
        <v>83</v>
      </c>
      <c r="L600" s="71" t="str">
        <f>+IF(N600="oui",H600,"")</f>
        <v/>
      </c>
      <c r="M600" s="117">
        <v>45</v>
      </c>
      <c r="N600" s="62" t="s">
        <v>105</v>
      </c>
      <c r="O600" s="62" t="s">
        <v>105</v>
      </c>
      <c r="P600" s="14"/>
      <c r="Q600" s="69">
        <f>IF(D600="","",(YEAR(D600)))</f>
        <v>2015</v>
      </c>
      <c r="R600" s="68" t="str">
        <f>IF(D600="","",(TEXT(D600,"mmmm")))</f>
        <v>décembre</v>
      </c>
      <c r="S600" s="94" t="e">
        <f>+IF(#REF!&gt;0.05,IF(#REF!=5,($AE$2-F600)/1000,IF(#REF!=6,($AF$2-F600)/1000,IF(#REF!="FMA",($AG$2-F600)/1000,H600))),H600)</f>
        <v>#REF!</v>
      </c>
      <c r="T600" s="68" t="str">
        <f t="shared" si="12"/>
        <v>décembre</v>
      </c>
      <c r="U600" s="91">
        <f>IF(H600="",0,1)</f>
        <v>1</v>
      </c>
      <c r="V600" s="92" t="e">
        <f>IF(#REF!&gt;0,1,0)</f>
        <v>#REF!</v>
      </c>
      <c r="W600" s="92" t="e">
        <f>IF(#REF!&gt;0.02,1,0)</f>
        <v>#REF!</v>
      </c>
      <c r="X600" s="92">
        <f>+IF(H600="","",(M600*H600))</f>
        <v>1376.1</v>
      </c>
      <c r="Y600" s="92" t="e">
        <f>+IF(G600="La Mounine",(VLOOKUP(Base!J600,#REF!,5,FALSE)),(IF(G600="Brignoles",VLOOKUP(J600,#REF!,3,FALSE),(IF(G600="FOS",VLOOKUP(J600,#REF!,4,FALSE))))))</f>
        <v>#REF!</v>
      </c>
      <c r="Z600" s="92" t="e">
        <f>+(IF(H600="","",(Y600*H600)))</f>
        <v>#REF!</v>
      </c>
      <c r="AA600" s="94" t="e">
        <f>IF(Y600="","",IF(A600="RW",VLOOKUP(Y600,#REF!,3,FALSE),VLOOKUP(Y600,#REF!,2,FALSE)))</f>
        <v>#REF!</v>
      </c>
      <c r="AB600" s="92" t="e">
        <f>+IF(A600="","",(IF(A600="RW",(IF(H600&gt;32,32*AA600,(IF(H600&lt;29,29*AA600,H600*AA600)))),(IF(H600&gt;30,30*AA600,(IF(H600&lt;24,24*AA600,H600*AA600)))))))</f>
        <v>#REF!</v>
      </c>
      <c r="AC600" s="92" t="e">
        <f>(IF(A600="","0",(IF(A600="RW",VLOOKUP(#REF!,#REF!,2,FALSE),VLOOKUP(Base!#REF!,#REF!,3,FALSE)))))*S600</f>
        <v>#REF!</v>
      </c>
    </row>
    <row r="601" spans="1:29" x14ac:dyDescent="0.25">
      <c r="A601" s="131" t="s">
        <v>830</v>
      </c>
      <c r="B601" s="131" t="s">
        <v>846</v>
      </c>
      <c r="C601" s="62" t="s">
        <v>12</v>
      </c>
      <c r="D601" s="12">
        <v>42354</v>
      </c>
      <c r="E601" s="45">
        <v>50900</v>
      </c>
      <c r="F601" s="45">
        <v>15900</v>
      </c>
      <c r="G601" s="62" t="s">
        <v>707</v>
      </c>
      <c r="H601" s="71">
        <f t="shared" si="11"/>
        <v>35</v>
      </c>
      <c r="I601" s="62"/>
      <c r="J601" s="62"/>
      <c r="K601" s="45">
        <v>83</v>
      </c>
      <c r="L601" s="71">
        <f>+IF(N601="oui",H601,"")</f>
        <v>35</v>
      </c>
      <c r="M601" s="117">
        <v>49.1</v>
      </c>
      <c r="N601" s="62" t="s">
        <v>106</v>
      </c>
      <c r="O601" s="62" t="s">
        <v>105</v>
      </c>
      <c r="P601" s="14" t="s">
        <v>168</v>
      </c>
      <c r="Q601" s="69">
        <f>IF(D601="","",(YEAR(D601)))</f>
        <v>2015</v>
      </c>
      <c r="R601" s="68" t="str">
        <f>IF(D601="","",(TEXT(D601,"mmmm")))</f>
        <v>décembre</v>
      </c>
      <c r="S601" s="94" t="e">
        <f>+IF(#REF!&gt;0.05,IF(#REF!=5,($AE$2-F601)/1000,IF(#REF!=6,($AF$2-F601)/1000,IF(#REF!="FMA",($AG$2-F601)/1000,H601))),H601)</f>
        <v>#REF!</v>
      </c>
      <c r="T601" s="68" t="str">
        <f t="shared" si="12"/>
        <v>décembre</v>
      </c>
      <c r="U601" s="91">
        <f>IF(H601="",0,1)</f>
        <v>1</v>
      </c>
      <c r="V601" s="92" t="e">
        <f>IF(#REF!&gt;0,1,0)</f>
        <v>#REF!</v>
      </c>
      <c r="W601" s="92" t="e">
        <f>IF(#REF!&gt;0.02,1,0)</f>
        <v>#REF!</v>
      </c>
      <c r="X601" s="92">
        <f>+IF(H601="","",(M601*H601))</f>
        <v>1718.5</v>
      </c>
      <c r="Y601" s="92" t="e">
        <f>+IF(G601="La Mounine",(VLOOKUP(Base!J601,#REF!,5,FALSE)),(IF(G601="Brignoles",VLOOKUP(J601,#REF!,3,FALSE),(IF(G601="FOS",VLOOKUP(J601,#REF!,4,FALSE))))))</f>
        <v>#REF!</v>
      </c>
      <c r="Z601" s="92" t="e">
        <f>+(IF(H601="","",(Y601*H601)))</f>
        <v>#REF!</v>
      </c>
      <c r="AA601" s="94" t="e">
        <f>IF(Y601="","",IF(A601="RW",VLOOKUP(Y601,#REF!,3,FALSE),VLOOKUP(Y601,#REF!,2,FALSE)))</f>
        <v>#REF!</v>
      </c>
      <c r="AB601" s="92" t="e">
        <f>+IF(A601="","",(IF(A601="RW",(IF(H601&gt;32,32*AA601,(IF(H601&lt;29,29*AA601,H601*AA601)))),(IF(H601&gt;30,30*AA601,(IF(H601&lt;24,24*AA601,H601*AA601)))))))</f>
        <v>#REF!</v>
      </c>
      <c r="AC601" s="92" t="e">
        <f>(IF(A601="","0",(IF(A601="RW",VLOOKUP(#REF!,#REF!,2,FALSE),VLOOKUP(Base!#REF!,#REF!,3,FALSE)))))*S601</f>
        <v>#REF!</v>
      </c>
    </row>
    <row r="602" spans="1:29" x14ac:dyDescent="0.25">
      <c r="A602" s="131" t="s">
        <v>830</v>
      </c>
      <c r="B602" s="131" t="s">
        <v>846</v>
      </c>
      <c r="C602" s="62" t="s">
        <v>46</v>
      </c>
      <c r="D602" s="12">
        <v>42355</v>
      </c>
      <c r="E602" s="45">
        <v>57550</v>
      </c>
      <c r="F602" s="45">
        <v>23000</v>
      </c>
      <c r="G602" s="62" t="s">
        <v>707</v>
      </c>
      <c r="H602" s="71">
        <f t="shared" si="11"/>
        <v>34.549999999999997</v>
      </c>
      <c r="I602" s="62"/>
      <c r="J602" s="62"/>
      <c r="K602" s="45">
        <v>13</v>
      </c>
      <c r="L602" s="71">
        <f>+IF(N602="oui",H602,"")</f>
        <v>34.549999999999997</v>
      </c>
      <c r="M602" s="117">
        <v>49.1</v>
      </c>
      <c r="N602" s="62" t="s">
        <v>106</v>
      </c>
      <c r="O602" s="62" t="s">
        <v>105</v>
      </c>
      <c r="P602" s="14" t="s">
        <v>167</v>
      </c>
      <c r="Q602" s="69">
        <f>IF(D602="","",(YEAR(D602)))</f>
        <v>2015</v>
      </c>
      <c r="R602" s="68" t="str">
        <f>IF(D602="","",(TEXT(D602,"mmmm")))</f>
        <v>décembre</v>
      </c>
      <c r="S602" s="94" t="e">
        <f>+IF(#REF!&gt;0.05,IF(#REF!=5,($AE$2-F602)/1000,IF(#REF!=6,($AF$2-F602)/1000,IF(#REF!="FMA",($AG$2-F602)/1000,H602))),H602)</f>
        <v>#REF!</v>
      </c>
      <c r="T602" s="68" t="str">
        <f t="shared" si="12"/>
        <v>décembre</v>
      </c>
      <c r="U602" s="91">
        <f>IF(H602="",0,1)</f>
        <v>1</v>
      </c>
      <c r="V602" s="92" t="e">
        <f>IF(#REF!&gt;0,1,0)</f>
        <v>#REF!</v>
      </c>
      <c r="W602" s="92" t="e">
        <f>IF(#REF!&gt;0.02,1,0)</f>
        <v>#REF!</v>
      </c>
      <c r="X602" s="92">
        <f>+IF(H602="","",(M602*H602))</f>
        <v>1696.405</v>
      </c>
      <c r="Y602" s="92" t="e">
        <f>+IF(G602="La Mounine",(VLOOKUP(Base!J602,#REF!,5,FALSE)),(IF(G602="Brignoles",VLOOKUP(J602,#REF!,3,FALSE),(IF(G602="FOS",VLOOKUP(J602,#REF!,4,FALSE))))))</f>
        <v>#REF!</v>
      </c>
      <c r="Z602" s="92" t="e">
        <f>+(IF(H602="","",(Y602*H602)))</f>
        <v>#REF!</v>
      </c>
      <c r="AA602" s="94" t="e">
        <f>IF(Y602="","",IF(A602="RW",VLOOKUP(Y602,#REF!,3,FALSE),VLOOKUP(Y602,#REF!,2,FALSE)))</f>
        <v>#REF!</v>
      </c>
      <c r="AB602" s="92" t="e">
        <f>+IF(A602="","",(IF(A602="RW",(IF(H602&gt;32,32*AA602,(IF(H602&lt;29,29*AA602,H602*AA602)))),(IF(H602&gt;30,30*AA602,(IF(H602&lt;24,24*AA602,H602*AA602)))))))</f>
        <v>#REF!</v>
      </c>
      <c r="AC602" s="92" t="e">
        <f>(IF(A602="","0",(IF(A602="RW",VLOOKUP(#REF!,#REF!,2,FALSE),VLOOKUP(Base!#REF!,#REF!,3,FALSE)))))*S602</f>
        <v>#REF!</v>
      </c>
    </row>
    <row r="603" spans="1:29" x14ac:dyDescent="0.25">
      <c r="A603" s="131" t="s">
        <v>830</v>
      </c>
      <c r="B603" s="131" t="s">
        <v>846</v>
      </c>
      <c r="C603" s="62" t="s">
        <v>12</v>
      </c>
      <c r="D603" s="12">
        <v>42355</v>
      </c>
      <c r="E603" s="45">
        <v>58600</v>
      </c>
      <c r="F603" s="45">
        <v>24250</v>
      </c>
      <c r="G603" s="62" t="s">
        <v>707</v>
      </c>
      <c r="H603" s="71">
        <f t="shared" si="11"/>
        <v>34.35</v>
      </c>
      <c r="I603" s="62"/>
      <c r="J603" s="62"/>
      <c r="K603" s="45">
        <v>13</v>
      </c>
      <c r="L603" s="71">
        <f>+IF(N603="oui",H603,"")</f>
        <v>34.35</v>
      </c>
      <c r="M603" s="117">
        <v>49.1</v>
      </c>
      <c r="N603" s="62" t="s">
        <v>106</v>
      </c>
      <c r="O603" s="62" t="s">
        <v>105</v>
      </c>
      <c r="P603" s="14" t="s">
        <v>173</v>
      </c>
      <c r="Q603" s="69">
        <f>IF(D603="","",(YEAR(D603)))</f>
        <v>2015</v>
      </c>
      <c r="R603" s="68" t="str">
        <f>IF(D603="","",(TEXT(D603,"mmmm")))</f>
        <v>décembre</v>
      </c>
      <c r="S603" s="94" t="e">
        <f>+IF(#REF!&gt;0.05,IF(#REF!=5,($AE$2-F603)/1000,IF(#REF!=6,($AF$2-F603)/1000,IF(#REF!="FMA",($AG$2-F603)/1000,H603))),H603)</f>
        <v>#REF!</v>
      </c>
      <c r="T603" s="68" t="str">
        <f t="shared" si="12"/>
        <v>décembre</v>
      </c>
      <c r="U603" s="91">
        <f>IF(H603="",0,1)</f>
        <v>1</v>
      </c>
      <c r="V603" s="92" t="e">
        <f>IF(#REF!&gt;0,1,0)</f>
        <v>#REF!</v>
      </c>
      <c r="W603" s="92" t="e">
        <f>IF(#REF!&gt;0.02,1,0)</f>
        <v>#REF!</v>
      </c>
      <c r="X603" s="92">
        <f>+IF(H603="","",(M603*H603))</f>
        <v>1686.585</v>
      </c>
      <c r="Y603" s="92" t="e">
        <f>+IF(G603="La Mounine",(VLOOKUP(Base!J603,#REF!,5,FALSE)),(IF(G603="Brignoles",VLOOKUP(J603,#REF!,3,FALSE),(IF(G603="FOS",VLOOKUP(J603,#REF!,4,FALSE))))))</f>
        <v>#REF!</v>
      </c>
      <c r="Z603" s="92" t="e">
        <f>+(IF(H603="","",(Y603*H603)))</f>
        <v>#REF!</v>
      </c>
      <c r="AA603" s="94" t="e">
        <f>IF(Y603="","",IF(A603="RW",VLOOKUP(Y603,#REF!,3,FALSE),VLOOKUP(Y603,#REF!,2,FALSE)))</f>
        <v>#REF!</v>
      </c>
      <c r="AB603" s="92" t="e">
        <f>+IF(A603="","",(IF(A603="RW",(IF(H603&gt;32,32*AA603,(IF(H603&lt;29,29*AA603,H603*AA603)))),(IF(H603&gt;30,30*AA603,(IF(H603&lt;24,24*AA603,H603*AA603)))))))</f>
        <v>#REF!</v>
      </c>
      <c r="AC603" s="92" t="e">
        <f>(IF(A603="","0",(IF(A603="RW",VLOOKUP(#REF!,#REF!,2,FALSE),VLOOKUP(Base!#REF!,#REF!,3,FALSE)))))*S603</f>
        <v>#REF!</v>
      </c>
    </row>
    <row r="604" spans="1:29" x14ac:dyDescent="0.25">
      <c r="A604" s="131" t="s">
        <v>830</v>
      </c>
      <c r="B604" s="131" t="s">
        <v>846</v>
      </c>
      <c r="C604" s="62" t="s">
        <v>12</v>
      </c>
      <c r="D604" s="12">
        <v>42355</v>
      </c>
      <c r="E604" s="45">
        <v>41100</v>
      </c>
      <c r="F604" s="45">
        <v>16200</v>
      </c>
      <c r="G604" s="62" t="s">
        <v>707</v>
      </c>
      <c r="H604" s="71">
        <f t="shared" si="11"/>
        <v>24.9</v>
      </c>
      <c r="I604" s="62"/>
      <c r="J604" s="62"/>
      <c r="K604" s="45">
        <v>83</v>
      </c>
      <c r="L604" s="71" t="str">
        <f>+IF(N604="oui",H604,"")</f>
        <v/>
      </c>
      <c r="M604" s="117">
        <v>49.6</v>
      </c>
      <c r="N604" s="62" t="s">
        <v>105</v>
      </c>
      <c r="O604" s="62" t="s">
        <v>105</v>
      </c>
      <c r="P604" s="14" t="s">
        <v>174</v>
      </c>
      <c r="Q604" s="69">
        <f>IF(D604="","",(YEAR(D604)))</f>
        <v>2015</v>
      </c>
      <c r="R604" s="68" t="str">
        <f>IF(D604="","",(TEXT(D604,"mmmm")))</f>
        <v>décembre</v>
      </c>
      <c r="S604" s="94" t="e">
        <f>+IF(#REF!&gt;0.05,IF(#REF!=5,($AE$2-F604)/1000,IF(#REF!=6,($AF$2-F604)/1000,IF(#REF!="FMA",($AG$2-F604)/1000,H604))),H604)</f>
        <v>#REF!</v>
      </c>
      <c r="T604" s="68" t="str">
        <f t="shared" si="12"/>
        <v>décembre</v>
      </c>
      <c r="U604" s="91">
        <f>IF(H604="",0,1)</f>
        <v>1</v>
      </c>
      <c r="V604" s="92" t="e">
        <f>IF(#REF!&gt;0,1,0)</f>
        <v>#REF!</v>
      </c>
      <c r="W604" s="92" t="e">
        <f>IF(#REF!&gt;0.02,1,0)</f>
        <v>#REF!</v>
      </c>
      <c r="X604" s="92">
        <f>+IF(H604="","",(M604*H604))</f>
        <v>1235.04</v>
      </c>
      <c r="Y604" s="92" t="e">
        <f>+IF(G604="La Mounine",(VLOOKUP(Base!J604,#REF!,5,FALSE)),(IF(G604="Brignoles",VLOOKUP(J604,#REF!,3,FALSE),(IF(G604="FOS",VLOOKUP(J604,#REF!,4,FALSE))))))</f>
        <v>#REF!</v>
      </c>
      <c r="Z604" s="92" t="e">
        <f>+(IF(H604="","",(Y604*H604)))</f>
        <v>#REF!</v>
      </c>
      <c r="AA604" s="94" t="e">
        <f>IF(Y604="","",IF(A604="RW",VLOOKUP(Y604,#REF!,3,FALSE),VLOOKUP(Y604,#REF!,2,FALSE)))</f>
        <v>#REF!</v>
      </c>
      <c r="AB604" s="92" t="e">
        <f>+IF(A604="","",(IF(A604="RW",(IF(H604&gt;32,32*AA604,(IF(H604&lt;29,29*AA604,H604*AA604)))),(IF(H604&gt;30,30*AA604,(IF(H604&lt;24,24*AA604,H604*AA604)))))))</f>
        <v>#REF!</v>
      </c>
      <c r="AC604" s="92" t="e">
        <f>(IF(A604="","0",(IF(A604="RW",VLOOKUP(#REF!,#REF!,2,FALSE),VLOOKUP(Base!#REF!,#REF!,3,FALSE)))))*S604</f>
        <v>#REF!</v>
      </c>
    </row>
    <row r="605" spans="1:29" x14ac:dyDescent="0.25">
      <c r="A605" s="131" t="s">
        <v>830</v>
      </c>
      <c r="B605" s="131" t="s">
        <v>846</v>
      </c>
      <c r="C605" s="62" t="s">
        <v>12</v>
      </c>
      <c r="D605" s="12">
        <v>42355</v>
      </c>
      <c r="E605" s="45">
        <v>51650</v>
      </c>
      <c r="F605" s="45">
        <v>24350</v>
      </c>
      <c r="G605" s="62" t="s">
        <v>707</v>
      </c>
      <c r="H605" s="71">
        <f t="shared" si="11"/>
        <v>27.3</v>
      </c>
      <c r="I605" s="62"/>
      <c r="J605" s="62"/>
      <c r="K605" s="45">
        <v>83</v>
      </c>
      <c r="L605" s="71" t="str">
        <f>+IF(N605="oui",H605,"")</f>
        <v/>
      </c>
      <c r="M605" s="117">
        <v>49.6</v>
      </c>
      <c r="N605" s="62" t="s">
        <v>105</v>
      </c>
      <c r="O605" s="62" t="s">
        <v>105</v>
      </c>
      <c r="P605" s="14" t="s">
        <v>174</v>
      </c>
      <c r="Q605" s="69">
        <f>IF(D605="","",(YEAR(D605)))</f>
        <v>2015</v>
      </c>
      <c r="R605" s="68" t="str">
        <f>IF(D605="","",(TEXT(D605,"mmmm")))</f>
        <v>décembre</v>
      </c>
      <c r="S605" s="94" t="e">
        <f>+IF(#REF!&gt;0.05,IF(#REF!=5,($AE$2-F605)/1000,IF(#REF!=6,($AF$2-F605)/1000,IF(#REF!="FMA",($AG$2-F605)/1000,H605))),H605)</f>
        <v>#REF!</v>
      </c>
      <c r="T605" s="68" t="str">
        <f t="shared" si="12"/>
        <v>décembre</v>
      </c>
      <c r="U605" s="91">
        <f>IF(H605="",0,1)</f>
        <v>1</v>
      </c>
      <c r="V605" s="92" t="e">
        <f>IF(#REF!&gt;0,1,0)</f>
        <v>#REF!</v>
      </c>
      <c r="W605" s="92" t="e">
        <f>IF(#REF!&gt;0.02,1,0)</f>
        <v>#REF!</v>
      </c>
      <c r="X605" s="92">
        <f>+IF(H605="","",(M605*H605))</f>
        <v>1354.0800000000002</v>
      </c>
      <c r="Y605" s="92" t="e">
        <f>+IF(G605="La Mounine",(VLOOKUP(Base!J605,#REF!,5,FALSE)),(IF(G605="Brignoles",VLOOKUP(J605,#REF!,3,FALSE),(IF(G605="FOS",VLOOKUP(J605,#REF!,4,FALSE))))))</f>
        <v>#REF!</v>
      </c>
      <c r="Z605" s="92" t="e">
        <f>+(IF(H605="","",(Y605*H605)))</f>
        <v>#REF!</v>
      </c>
      <c r="AA605" s="94" t="e">
        <f>IF(Y605="","",IF(A605="RW",VLOOKUP(Y605,#REF!,3,FALSE),VLOOKUP(Y605,#REF!,2,FALSE)))</f>
        <v>#REF!</v>
      </c>
      <c r="AB605" s="92" t="e">
        <f>+IF(A605="","",(IF(A605="RW",(IF(H605&gt;32,32*AA605,(IF(H605&lt;29,29*AA605,H605*AA605)))),(IF(H605&gt;30,30*AA605,(IF(H605&lt;24,24*AA605,H605*AA605)))))))</f>
        <v>#REF!</v>
      </c>
      <c r="AC605" s="92" t="e">
        <f>(IF(A605="","0",(IF(A605="RW",VLOOKUP(#REF!,#REF!,2,FALSE),VLOOKUP(Base!#REF!,#REF!,3,FALSE)))))*S605</f>
        <v>#REF!</v>
      </c>
    </row>
    <row r="606" spans="1:29" x14ac:dyDescent="0.25">
      <c r="A606" s="131" t="s">
        <v>828</v>
      </c>
      <c r="B606" s="131" t="s">
        <v>846</v>
      </c>
      <c r="C606" s="12" t="s">
        <v>480</v>
      </c>
      <c r="D606" s="12">
        <v>42355</v>
      </c>
      <c r="E606" s="85">
        <v>44020</v>
      </c>
      <c r="F606" s="85">
        <v>15700</v>
      </c>
      <c r="G606" s="62" t="s">
        <v>829</v>
      </c>
      <c r="H606" s="71">
        <f t="shared" si="11"/>
        <v>28.32</v>
      </c>
      <c r="I606" s="62"/>
      <c r="J606" s="62"/>
      <c r="K606" s="45">
        <v>83</v>
      </c>
      <c r="L606" s="71" t="str">
        <f>+IF(N606="oui",H606,"")</f>
        <v/>
      </c>
      <c r="M606" s="117">
        <v>45</v>
      </c>
      <c r="N606" s="62" t="s">
        <v>105</v>
      </c>
      <c r="O606" s="62" t="s">
        <v>105</v>
      </c>
      <c r="P606" s="14"/>
      <c r="Q606" s="69">
        <f>IF(D606="","",(YEAR(D606)))</f>
        <v>2015</v>
      </c>
      <c r="R606" s="68" t="str">
        <f>IF(D606="","",(TEXT(D606,"mmmm")))</f>
        <v>décembre</v>
      </c>
      <c r="S606" s="94" t="e">
        <f>+IF(#REF!&gt;0.05,IF(#REF!=5,($AE$2-F606)/1000,IF(#REF!=6,($AF$2-F606)/1000,IF(#REF!="FMA",($AG$2-F606)/1000,H606))),H606)</f>
        <v>#REF!</v>
      </c>
      <c r="T606" s="68" t="str">
        <f t="shared" si="12"/>
        <v>décembre</v>
      </c>
      <c r="U606" s="91">
        <f>IF(H606="",0,1)</f>
        <v>1</v>
      </c>
      <c r="V606" s="92" t="e">
        <f>IF(#REF!&gt;0,1,0)</f>
        <v>#REF!</v>
      </c>
      <c r="W606" s="92" t="e">
        <f>IF(#REF!&gt;0.02,1,0)</f>
        <v>#REF!</v>
      </c>
      <c r="X606" s="92">
        <f>+IF(H606="","",(M606*H606))</f>
        <v>1274.4000000000001</v>
      </c>
      <c r="Y606" s="92" t="e">
        <f>+IF(G606="La Mounine",(VLOOKUP(Base!J606,#REF!,5,FALSE)),(IF(G606="Brignoles",VLOOKUP(J606,#REF!,3,FALSE),(IF(G606="FOS",VLOOKUP(J606,#REF!,4,FALSE))))))</f>
        <v>#REF!</v>
      </c>
      <c r="Z606" s="92" t="e">
        <f>+(IF(H606="","",(Y606*H606)))</f>
        <v>#REF!</v>
      </c>
      <c r="AA606" s="94" t="e">
        <f>IF(Y606="","",IF(A606="RW",VLOOKUP(Y606,#REF!,3,FALSE),VLOOKUP(Y606,#REF!,2,FALSE)))</f>
        <v>#REF!</v>
      </c>
      <c r="AB606" s="92" t="e">
        <f>+IF(A606="","",(IF(A606="RW",(IF(H606&gt;32,32*AA606,(IF(H606&lt;29,29*AA606,H606*AA606)))),(IF(H606&gt;30,30*AA606,(IF(H606&lt;24,24*AA606,H606*AA606)))))))</f>
        <v>#REF!</v>
      </c>
      <c r="AC606" s="92" t="e">
        <f>(IF(A606="","0",(IF(A606="RW",VLOOKUP(#REF!,#REF!,2,FALSE),VLOOKUP(Base!#REF!,#REF!,3,FALSE)))))*S606</f>
        <v>#REF!</v>
      </c>
    </row>
    <row r="607" spans="1:29" x14ac:dyDescent="0.25">
      <c r="A607" s="131" t="s">
        <v>828</v>
      </c>
      <c r="B607" s="131" t="s">
        <v>846</v>
      </c>
      <c r="C607" s="12" t="s">
        <v>480</v>
      </c>
      <c r="D607" s="12">
        <v>42355</v>
      </c>
      <c r="E607" s="85">
        <v>45460</v>
      </c>
      <c r="F607" s="85">
        <v>15800</v>
      </c>
      <c r="G607" s="62" t="s">
        <v>829</v>
      </c>
      <c r="H607" s="71">
        <f t="shared" si="11"/>
        <v>29.66</v>
      </c>
      <c r="I607" s="62"/>
      <c r="J607" s="62"/>
      <c r="K607" s="45">
        <v>83</v>
      </c>
      <c r="L607" s="71" t="str">
        <f>+IF(N607="oui",H607,"")</f>
        <v/>
      </c>
      <c r="M607" s="117">
        <v>45</v>
      </c>
      <c r="N607" s="62" t="s">
        <v>105</v>
      </c>
      <c r="O607" s="62" t="s">
        <v>105</v>
      </c>
      <c r="P607" s="14"/>
      <c r="Q607" s="69">
        <f>IF(D607="","",(YEAR(D607)))</f>
        <v>2015</v>
      </c>
      <c r="R607" s="68" t="str">
        <f>IF(D607="","",(TEXT(D607,"mmmm")))</f>
        <v>décembre</v>
      </c>
      <c r="S607" s="94" t="e">
        <f>+IF(#REF!&gt;0.05,IF(#REF!=5,($AE$2-F607)/1000,IF(#REF!=6,($AF$2-F607)/1000,IF(#REF!="FMA",($AG$2-F607)/1000,H607))),H607)</f>
        <v>#REF!</v>
      </c>
      <c r="T607" s="68" t="str">
        <f t="shared" si="12"/>
        <v>décembre</v>
      </c>
      <c r="U607" s="91">
        <f>IF(H607="",0,1)</f>
        <v>1</v>
      </c>
      <c r="V607" s="92" t="e">
        <f>IF(#REF!&gt;0,1,0)</f>
        <v>#REF!</v>
      </c>
      <c r="W607" s="92" t="e">
        <f>IF(#REF!&gt;0.02,1,0)</f>
        <v>#REF!</v>
      </c>
      <c r="X607" s="92">
        <f>+IF(H607="","",(M607*H607))</f>
        <v>1334.7</v>
      </c>
      <c r="Y607" s="92" t="e">
        <f>+IF(G607="La Mounine",(VLOOKUP(Base!J607,#REF!,5,FALSE)),(IF(G607="Brignoles",VLOOKUP(J607,#REF!,3,FALSE),(IF(G607="FOS",VLOOKUP(J607,#REF!,4,FALSE))))))</f>
        <v>#REF!</v>
      </c>
      <c r="Z607" s="92" t="e">
        <f>+(IF(H607="","",(Y607*H607)))</f>
        <v>#REF!</v>
      </c>
      <c r="AA607" s="94" t="e">
        <f>IF(Y607="","",IF(A607="RW",VLOOKUP(Y607,#REF!,3,FALSE),VLOOKUP(Y607,#REF!,2,FALSE)))</f>
        <v>#REF!</v>
      </c>
      <c r="AB607" s="92" t="e">
        <f>+IF(A607="","",(IF(A607="RW",(IF(H607&gt;32,32*AA607,(IF(H607&lt;29,29*AA607,H607*AA607)))),(IF(H607&gt;30,30*AA607,(IF(H607&lt;24,24*AA607,H607*AA607)))))))</f>
        <v>#REF!</v>
      </c>
      <c r="AC607" s="92" t="e">
        <f>(IF(A607="","0",(IF(A607="RW",VLOOKUP(#REF!,#REF!,2,FALSE),VLOOKUP(Base!#REF!,#REF!,3,FALSE)))))*S607</f>
        <v>#REF!</v>
      </c>
    </row>
    <row r="608" spans="1:29" x14ac:dyDescent="0.25">
      <c r="A608" s="131" t="s">
        <v>828</v>
      </c>
      <c r="B608" s="131" t="s">
        <v>846</v>
      </c>
      <c r="C608" s="12" t="s">
        <v>762</v>
      </c>
      <c r="D608" s="12">
        <v>42355</v>
      </c>
      <c r="E608" s="85">
        <v>46380</v>
      </c>
      <c r="F608" s="85">
        <v>15720</v>
      </c>
      <c r="G608" s="62" t="s">
        <v>829</v>
      </c>
      <c r="H608" s="71">
        <f t="shared" si="11"/>
        <v>30.66</v>
      </c>
      <c r="I608" s="62"/>
      <c r="J608" s="62"/>
      <c r="K608" s="45">
        <v>83</v>
      </c>
      <c r="L608" s="71" t="str">
        <f>+IF(N608="oui",H608,"")</f>
        <v/>
      </c>
      <c r="M608" s="117">
        <v>45</v>
      </c>
      <c r="N608" s="62" t="s">
        <v>105</v>
      </c>
      <c r="O608" s="62" t="s">
        <v>105</v>
      </c>
      <c r="P608" s="14"/>
      <c r="Q608" s="69">
        <f>IF(D608="","",(YEAR(D608)))</f>
        <v>2015</v>
      </c>
      <c r="R608" s="68" t="str">
        <f>IF(D608="","",(TEXT(D608,"mmmm")))</f>
        <v>décembre</v>
      </c>
      <c r="S608" s="94" t="e">
        <f>+IF(#REF!&gt;0.05,IF(#REF!=5,($AE$2-F608)/1000,IF(#REF!=6,($AF$2-F608)/1000,IF(#REF!="FMA",($AG$2-F608)/1000,H608))),H608)</f>
        <v>#REF!</v>
      </c>
      <c r="T608" s="68" t="str">
        <f t="shared" si="12"/>
        <v>décembre</v>
      </c>
      <c r="U608" s="91">
        <f>IF(H608="",0,1)</f>
        <v>1</v>
      </c>
      <c r="V608" s="92" t="e">
        <f>IF(#REF!&gt;0,1,0)</f>
        <v>#REF!</v>
      </c>
      <c r="W608" s="92" t="e">
        <f>IF(#REF!&gt;0.02,1,0)</f>
        <v>#REF!</v>
      </c>
      <c r="X608" s="92">
        <f>+IF(H608="","",(M608*H608))</f>
        <v>1379.7</v>
      </c>
      <c r="Y608" s="92" t="e">
        <f>+IF(G608="La Mounine",(VLOOKUP(Base!J608,#REF!,5,FALSE)),(IF(G608="Brignoles",VLOOKUP(J608,#REF!,3,FALSE),(IF(G608="FOS",VLOOKUP(J608,#REF!,4,FALSE))))))</f>
        <v>#REF!</v>
      </c>
      <c r="Z608" s="92" t="e">
        <f>+(IF(H608="","",(Y608*H608)))</f>
        <v>#REF!</v>
      </c>
      <c r="AA608" s="94" t="e">
        <f>IF(Y608="","",IF(A608="RW",VLOOKUP(Y608,#REF!,3,FALSE),VLOOKUP(Y608,#REF!,2,FALSE)))</f>
        <v>#REF!</v>
      </c>
      <c r="AB608" s="92" t="e">
        <f>+IF(A608="","",(IF(A608="RW",(IF(H608&gt;32,32*AA608,(IF(H608&lt;29,29*AA608,H608*AA608)))),(IF(H608&gt;30,30*AA608,(IF(H608&lt;24,24*AA608,H608*AA608)))))))</f>
        <v>#REF!</v>
      </c>
      <c r="AC608" s="92" t="e">
        <f>(IF(A608="","0",(IF(A608="RW",VLOOKUP(#REF!,#REF!,2,FALSE),VLOOKUP(Base!#REF!,#REF!,3,FALSE)))))*S608</f>
        <v>#REF!</v>
      </c>
    </row>
    <row r="609" spans="1:29" x14ac:dyDescent="0.25">
      <c r="A609" s="131" t="s">
        <v>830</v>
      </c>
      <c r="B609" s="131" t="s">
        <v>846</v>
      </c>
      <c r="C609" s="62" t="s">
        <v>12</v>
      </c>
      <c r="D609" s="12">
        <v>42355</v>
      </c>
      <c r="E609" s="45">
        <v>51300</v>
      </c>
      <c r="F609" s="45">
        <v>16300</v>
      </c>
      <c r="G609" s="62" t="s">
        <v>707</v>
      </c>
      <c r="H609" s="71">
        <f t="shared" si="11"/>
        <v>35</v>
      </c>
      <c r="I609" s="62"/>
      <c r="J609" s="62"/>
      <c r="K609" s="45">
        <v>83</v>
      </c>
      <c r="L609" s="71">
        <f>+IF(N609="oui",H609,"")</f>
        <v>35</v>
      </c>
      <c r="M609" s="117">
        <v>49.1</v>
      </c>
      <c r="N609" s="62" t="s">
        <v>106</v>
      </c>
      <c r="O609" s="62" t="s">
        <v>105</v>
      </c>
      <c r="P609" s="14" t="s">
        <v>171</v>
      </c>
      <c r="Q609" s="69">
        <f>IF(D609="","",(YEAR(D609)))</f>
        <v>2015</v>
      </c>
      <c r="R609" s="68" t="str">
        <f>IF(D609="","",(TEXT(D609,"mmmm")))</f>
        <v>décembre</v>
      </c>
      <c r="S609" s="94" t="e">
        <f>+IF(#REF!&gt;0.05,IF(#REF!=5,($AE$2-F609)/1000,IF(#REF!=6,($AF$2-F609)/1000,IF(#REF!="FMA",($AG$2-F609)/1000,H609))),H609)</f>
        <v>#REF!</v>
      </c>
      <c r="T609" s="68" t="str">
        <f t="shared" si="12"/>
        <v>décembre</v>
      </c>
      <c r="U609" s="91">
        <f>IF(H609="",0,1)</f>
        <v>1</v>
      </c>
      <c r="V609" s="92" t="e">
        <f>IF(#REF!&gt;0,1,0)</f>
        <v>#REF!</v>
      </c>
      <c r="W609" s="92" t="e">
        <f>IF(#REF!&gt;0.02,1,0)</f>
        <v>#REF!</v>
      </c>
      <c r="X609" s="92">
        <f>+IF(H609="","",(M609*H609))</f>
        <v>1718.5</v>
      </c>
      <c r="Y609" s="92" t="e">
        <f>+IF(G609="La Mounine",(VLOOKUP(Base!J609,#REF!,5,FALSE)),(IF(G609="Brignoles",VLOOKUP(J609,#REF!,3,FALSE),(IF(G609="FOS",VLOOKUP(J609,#REF!,4,FALSE))))))</f>
        <v>#REF!</v>
      </c>
      <c r="Z609" s="92" t="e">
        <f>+(IF(H609="","",(Y609*H609)))</f>
        <v>#REF!</v>
      </c>
      <c r="AA609" s="94" t="e">
        <f>IF(Y609="","",IF(A609="RW",VLOOKUP(Y609,#REF!,3,FALSE),VLOOKUP(Y609,#REF!,2,FALSE)))</f>
        <v>#REF!</v>
      </c>
      <c r="AB609" s="92" t="e">
        <f>+IF(A609="","",(IF(A609="RW",(IF(H609&gt;32,32*AA609,(IF(H609&lt;29,29*AA609,H609*AA609)))),(IF(H609&gt;30,30*AA609,(IF(H609&lt;24,24*AA609,H609*AA609)))))))</f>
        <v>#REF!</v>
      </c>
      <c r="AC609" s="92" t="e">
        <f>(IF(A609="","0",(IF(A609="RW",VLOOKUP(#REF!,#REF!,2,FALSE),VLOOKUP(Base!#REF!,#REF!,3,FALSE)))))*S609</f>
        <v>#REF!</v>
      </c>
    </row>
    <row r="610" spans="1:29" x14ac:dyDescent="0.25">
      <c r="A610" s="131" t="s">
        <v>830</v>
      </c>
      <c r="B610" s="131" t="s">
        <v>846</v>
      </c>
      <c r="C610" s="62" t="s">
        <v>12</v>
      </c>
      <c r="D610" s="12">
        <v>42356</v>
      </c>
      <c r="E610" s="45">
        <v>58150</v>
      </c>
      <c r="F610" s="45">
        <v>24450</v>
      </c>
      <c r="G610" s="62" t="s">
        <v>707</v>
      </c>
      <c r="H610" s="71">
        <f t="shared" si="11"/>
        <v>33.700000000000003</v>
      </c>
      <c r="I610" s="62"/>
      <c r="J610" s="62"/>
      <c r="K610" s="45">
        <v>13</v>
      </c>
      <c r="L610" s="71">
        <f>+IF(N610="oui",H610,"")</f>
        <v>33.700000000000003</v>
      </c>
      <c r="M610" s="117">
        <v>49.1</v>
      </c>
      <c r="N610" s="62" t="s">
        <v>106</v>
      </c>
      <c r="O610" s="62" t="s">
        <v>105</v>
      </c>
      <c r="P610" s="14" t="s">
        <v>171</v>
      </c>
      <c r="Q610" s="69">
        <f>IF(D610="","",(YEAR(D610)))</f>
        <v>2015</v>
      </c>
      <c r="R610" s="68" t="str">
        <f>IF(D610="","",(TEXT(D610,"mmmm")))</f>
        <v>décembre</v>
      </c>
      <c r="S610" s="94" t="e">
        <f>+IF(#REF!&gt;0.05,IF(#REF!=5,($AE$2-F610)/1000,IF(#REF!=6,($AF$2-F610)/1000,IF(#REF!="FMA",($AG$2-F610)/1000,H610))),H610)</f>
        <v>#REF!</v>
      </c>
      <c r="T610" s="68" t="str">
        <f t="shared" si="12"/>
        <v>décembre</v>
      </c>
      <c r="U610" s="91">
        <f>IF(H610="",0,1)</f>
        <v>1</v>
      </c>
      <c r="V610" s="92" t="e">
        <f>IF(#REF!&gt;0,1,0)</f>
        <v>#REF!</v>
      </c>
      <c r="W610" s="92" t="e">
        <f>IF(#REF!&gt;0.02,1,0)</f>
        <v>#REF!</v>
      </c>
      <c r="X610" s="92">
        <f>+IF(H610="","",(M610*H610))</f>
        <v>1654.6700000000003</v>
      </c>
      <c r="Y610" s="92" t="e">
        <f>+IF(G610="La Mounine",(VLOOKUP(Base!J610,#REF!,5,FALSE)),(IF(G610="Brignoles",VLOOKUP(J610,#REF!,3,FALSE),(IF(G610="FOS",VLOOKUP(J610,#REF!,4,FALSE))))))</f>
        <v>#REF!</v>
      </c>
      <c r="Z610" s="92" t="e">
        <f>+(IF(H610="","",(Y610*H610)))</f>
        <v>#REF!</v>
      </c>
      <c r="AA610" s="94" t="e">
        <f>IF(Y610="","",IF(A610="RW",VLOOKUP(Y610,#REF!,3,FALSE),VLOOKUP(Y610,#REF!,2,FALSE)))</f>
        <v>#REF!</v>
      </c>
      <c r="AB610" s="92" t="e">
        <f>+IF(A610="","",(IF(A610="RW",(IF(H610&gt;32,32*AA610,(IF(H610&lt;29,29*AA610,H610*AA610)))),(IF(H610&gt;30,30*AA610,(IF(H610&lt;24,24*AA610,H610*AA610)))))))</f>
        <v>#REF!</v>
      </c>
      <c r="AC610" s="92" t="e">
        <f>(IF(A610="","0",(IF(A610="RW",VLOOKUP(#REF!,#REF!,2,FALSE),VLOOKUP(Base!#REF!,#REF!,3,FALSE)))))*S610</f>
        <v>#REF!</v>
      </c>
    </row>
    <row r="611" spans="1:29" x14ac:dyDescent="0.25">
      <c r="A611" s="131" t="s">
        <v>830</v>
      </c>
      <c r="B611" s="131" t="s">
        <v>846</v>
      </c>
      <c r="C611" s="62" t="s">
        <v>12</v>
      </c>
      <c r="D611" s="12">
        <v>42356</v>
      </c>
      <c r="E611" s="45">
        <v>49250</v>
      </c>
      <c r="F611" s="45">
        <v>24450</v>
      </c>
      <c r="G611" s="62" t="s">
        <v>707</v>
      </c>
      <c r="H611" s="71">
        <f t="shared" si="11"/>
        <v>24.8</v>
      </c>
      <c r="I611" s="62"/>
      <c r="J611" s="62"/>
      <c r="K611" s="45">
        <v>83</v>
      </c>
      <c r="L611" s="71" t="str">
        <f>+IF(N611="oui",H611,"")</f>
        <v/>
      </c>
      <c r="M611" s="117">
        <v>49.6</v>
      </c>
      <c r="N611" s="62" t="s">
        <v>105</v>
      </c>
      <c r="O611" s="62" t="s">
        <v>105</v>
      </c>
      <c r="P611" s="14" t="s">
        <v>174</v>
      </c>
      <c r="Q611" s="69">
        <f>IF(D611="","",(YEAR(D611)))</f>
        <v>2015</v>
      </c>
      <c r="R611" s="68" t="str">
        <f>IF(D611="","",(TEXT(D611,"mmmm")))</f>
        <v>décembre</v>
      </c>
      <c r="S611" s="94" t="e">
        <f>+IF(#REF!&gt;0.05,IF(#REF!=5,($AE$2-F611)/1000,IF(#REF!=6,($AF$2-F611)/1000,IF(#REF!="FMA",($AG$2-F611)/1000,H611))),H611)</f>
        <v>#REF!</v>
      </c>
      <c r="T611" s="68" t="str">
        <f t="shared" si="12"/>
        <v>décembre</v>
      </c>
      <c r="U611" s="91">
        <f>IF(H611="",0,1)</f>
        <v>1</v>
      </c>
      <c r="V611" s="92" t="e">
        <f>IF(#REF!&gt;0,1,0)</f>
        <v>#REF!</v>
      </c>
      <c r="W611" s="92" t="e">
        <f>IF(#REF!&gt;0.02,1,0)</f>
        <v>#REF!</v>
      </c>
      <c r="X611" s="92">
        <f>+IF(H611="","",(M611*H611))</f>
        <v>1230.0800000000002</v>
      </c>
      <c r="Y611" s="92" t="e">
        <f>+IF(G611="La Mounine",(VLOOKUP(Base!J611,#REF!,5,FALSE)),(IF(G611="Brignoles",VLOOKUP(J611,#REF!,3,FALSE),(IF(G611="FOS",VLOOKUP(J611,#REF!,4,FALSE))))))</f>
        <v>#REF!</v>
      </c>
      <c r="Z611" s="92" t="e">
        <f>+(IF(H611="","",(Y611*H611)))</f>
        <v>#REF!</v>
      </c>
      <c r="AA611" s="94" t="e">
        <f>IF(Y611="","",IF(A611="RW",VLOOKUP(Y611,#REF!,3,FALSE),VLOOKUP(Y611,#REF!,2,FALSE)))</f>
        <v>#REF!</v>
      </c>
      <c r="AB611" s="92" t="e">
        <f>+IF(A611="","",(IF(A611="RW",(IF(H611&gt;32,32*AA611,(IF(H611&lt;29,29*AA611,H611*AA611)))),(IF(H611&gt;30,30*AA611,(IF(H611&lt;24,24*AA611,H611*AA611)))))))</f>
        <v>#REF!</v>
      </c>
      <c r="AC611" s="92" t="e">
        <f>(IF(A611="","0",(IF(A611="RW",VLOOKUP(#REF!,#REF!,2,FALSE),VLOOKUP(Base!#REF!,#REF!,3,FALSE)))))*S611</f>
        <v>#REF!</v>
      </c>
    </row>
    <row r="612" spans="1:29" x14ac:dyDescent="0.25">
      <c r="A612" s="131" t="s">
        <v>828</v>
      </c>
      <c r="B612" s="131" t="s">
        <v>846</v>
      </c>
      <c r="C612" s="12" t="s">
        <v>762</v>
      </c>
      <c r="D612" s="12">
        <v>42356</v>
      </c>
      <c r="E612" s="85">
        <v>45800</v>
      </c>
      <c r="F612" s="85">
        <v>15620</v>
      </c>
      <c r="G612" s="62" t="s">
        <v>829</v>
      </c>
      <c r="H612" s="71">
        <f t="shared" si="11"/>
        <v>30.18</v>
      </c>
      <c r="I612" s="62"/>
      <c r="J612" s="62"/>
      <c r="K612" s="45">
        <v>83</v>
      </c>
      <c r="L612" s="71" t="str">
        <f>+IF(N612="oui",H612,"")</f>
        <v/>
      </c>
      <c r="M612" s="117">
        <v>45</v>
      </c>
      <c r="N612" s="62" t="s">
        <v>105</v>
      </c>
      <c r="O612" s="62" t="s">
        <v>105</v>
      </c>
      <c r="P612" s="14"/>
      <c r="Q612" s="69">
        <f>IF(D612="","",(YEAR(D612)))</f>
        <v>2015</v>
      </c>
      <c r="R612" s="68" t="str">
        <f>IF(D612="","",(TEXT(D612,"mmmm")))</f>
        <v>décembre</v>
      </c>
      <c r="S612" s="94" t="e">
        <f>+IF(#REF!&gt;0.05,IF(#REF!=5,($AE$2-F612)/1000,IF(#REF!=6,($AF$2-F612)/1000,IF(#REF!="FMA",($AG$2-F612)/1000,H612))),H612)</f>
        <v>#REF!</v>
      </c>
      <c r="T612" s="68" t="str">
        <f t="shared" si="12"/>
        <v>décembre</v>
      </c>
      <c r="U612" s="91">
        <f>IF(H612="",0,1)</f>
        <v>1</v>
      </c>
      <c r="V612" s="92" t="e">
        <f>IF(#REF!&gt;0,1,0)</f>
        <v>#REF!</v>
      </c>
      <c r="W612" s="92" t="e">
        <f>IF(#REF!&gt;0.02,1,0)</f>
        <v>#REF!</v>
      </c>
      <c r="X612" s="92">
        <f>+IF(H612="","",(M612*H612))</f>
        <v>1358.1</v>
      </c>
      <c r="Y612" s="92" t="e">
        <f>+IF(G612="La Mounine",(VLOOKUP(Base!J612,#REF!,5,FALSE)),(IF(G612="Brignoles",VLOOKUP(J612,#REF!,3,FALSE),(IF(G612="FOS",VLOOKUP(J612,#REF!,4,FALSE))))))</f>
        <v>#REF!</v>
      </c>
      <c r="Z612" s="92" t="e">
        <f>+(IF(H612="","",(Y612*H612)))</f>
        <v>#REF!</v>
      </c>
      <c r="AA612" s="94" t="e">
        <f>IF(Y612="","",IF(A612="RW",VLOOKUP(Y612,#REF!,3,FALSE),VLOOKUP(Y612,#REF!,2,FALSE)))</f>
        <v>#REF!</v>
      </c>
      <c r="AB612" s="92" t="e">
        <f>+IF(A612="","",(IF(A612="RW",(IF(H612&gt;32,32*AA612,(IF(H612&lt;29,29*AA612,H612*AA612)))),(IF(H612&gt;30,30*AA612,(IF(H612&lt;24,24*AA612,H612*AA612)))))))</f>
        <v>#REF!</v>
      </c>
      <c r="AC612" s="92" t="e">
        <f>(IF(A612="","0",(IF(A612="RW",VLOOKUP(#REF!,#REF!,2,FALSE),VLOOKUP(Base!#REF!,#REF!,3,FALSE)))))*S612</f>
        <v>#REF!</v>
      </c>
    </row>
    <row r="613" spans="1:29" x14ac:dyDescent="0.25">
      <c r="A613" s="131" t="s">
        <v>828</v>
      </c>
      <c r="B613" s="131" t="s">
        <v>846</v>
      </c>
      <c r="C613" s="12" t="s">
        <v>480</v>
      </c>
      <c r="D613" s="12">
        <v>42356</v>
      </c>
      <c r="E613" s="85">
        <v>43740</v>
      </c>
      <c r="F613" s="85">
        <v>15800</v>
      </c>
      <c r="G613" s="62" t="s">
        <v>829</v>
      </c>
      <c r="H613" s="71">
        <f t="shared" si="11"/>
        <v>27.94</v>
      </c>
      <c r="I613" s="62"/>
      <c r="J613" s="62"/>
      <c r="K613" s="45">
        <v>83</v>
      </c>
      <c r="L613" s="71" t="str">
        <f>+IF(N613="oui",H613,"")</f>
        <v/>
      </c>
      <c r="M613" s="117">
        <v>45</v>
      </c>
      <c r="N613" s="62" t="s">
        <v>105</v>
      </c>
      <c r="O613" s="62" t="s">
        <v>105</v>
      </c>
      <c r="P613" s="14"/>
      <c r="Q613" s="69">
        <f>IF(D613="","",(YEAR(D613)))</f>
        <v>2015</v>
      </c>
      <c r="R613" s="68" t="str">
        <f>IF(D613="","",(TEXT(D613,"mmmm")))</f>
        <v>décembre</v>
      </c>
      <c r="S613" s="94" t="e">
        <f>+IF(#REF!&gt;0.05,IF(#REF!=5,($AE$2-F613)/1000,IF(#REF!=6,($AF$2-F613)/1000,IF(#REF!="FMA",($AG$2-F613)/1000,H613))),H613)</f>
        <v>#REF!</v>
      </c>
      <c r="T613" s="68" t="str">
        <f t="shared" ref="T613:T644" si="13">R613</f>
        <v>décembre</v>
      </c>
      <c r="U613" s="91">
        <f>IF(H613="",0,1)</f>
        <v>1</v>
      </c>
      <c r="V613" s="92" t="e">
        <f>IF(#REF!&gt;0,1,0)</f>
        <v>#REF!</v>
      </c>
      <c r="W613" s="92" t="e">
        <f>IF(#REF!&gt;0.02,1,0)</f>
        <v>#REF!</v>
      </c>
      <c r="X613" s="92">
        <f>+IF(H613="","",(M613*H613))</f>
        <v>1257.3</v>
      </c>
      <c r="Y613" s="92" t="e">
        <f>+IF(G613="La Mounine",(VLOOKUP(Base!J613,#REF!,5,FALSE)),(IF(G613="Brignoles",VLOOKUP(J613,#REF!,3,FALSE),(IF(G613="FOS",VLOOKUP(J613,#REF!,4,FALSE))))))</f>
        <v>#REF!</v>
      </c>
      <c r="Z613" s="92" t="e">
        <f>+(IF(H613="","",(Y613*H613)))</f>
        <v>#REF!</v>
      </c>
      <c r="AA613" s="94" t="e">
        <f>IF(Y613="","",IF(A613="RW",VLOOKUP(Y613,#REF!,3,FALSE),VLOOKUP(Y613,#REF!,2,FALSE)))</f>
        <v>#REF!</v>
      </c>
      <c r="AB613" s="92" t="e">
        <f>+IF(A613="","",(IF(A613="RW",(IF(H613&gt;32,32*AA613,(IF(H613&lt;29,29*AA613,H613*AA613)))),(IF(H613&gt;30,30*AA613,(IF(H613&lt;24,24*AA613,H613*AA613)))))))</f>
        <v>#REF!</v>
      </c>
      <c r="AC613" s="92" t="e">
        <f>(IF(A613="","0",(IF(A613="RW",VLOOKUP(#REF!,#REF!,2,FALSE),VLOOKUP(Base!#REF!,#REF!,3,FALSE)))))*S613</f>
        <v>#REF!</v>
      </c>
    </row>
    <row r="614" spans="1:29" x14ac:dyDescent="0.25">
      <c r="A614" s="131" t="s">
        <v>828</v>
      </c>
      <c r="B614" s="131" t="s">
        <v>846</v>
      </c>
      <c r="C614" s="12" t="s">
        <v>480</v>
      </c>
      <c r="D614" s="12">
        <v>42356</v>
      </c>
      <c r="E614" s="85">
        <v>45480</v>
      </c>
      <c r="F614" s="85">
        <v>15800</v>
      </c>
      <c r="G614" s="62" t="s">
        <v>829</v>
      </c>
      <c r="H614" s="71">
        <f t="shared" si="11"/>
        <v>29.68</v>
      </c>
      <c r="I614" s="62"/>
      <c r="J614" s="62"/>
      <c r="K614" s="45">
        <v>83</v>
      </c>
      <c r="L614" s="71" t="str">
        <f>+IF(N614="oui",H614,"")</f>
        <v/>
      </c>
      <c r="M614" s="117">
        <v>45</v>
      </c>
      <c r="N614" s="62" t="s">
        <v>105</v>
      </c>
      <c r="O614" s="62" t="s">
        <v>105</v>
      </c>
      <c r="P614" s="14"/>
      <c r="Q614" s="69">
        <f>IF(D614="","",(YEAR(D614)))</f>
        <v>2015</v>
      </c>
      <c r="R614" s="68" t="str">
        <f>IF(D614="","",(TEXT(D614,"mmmm")))</f>
        <v>décembre</v>
      </c>
      <c r="S614" s="94" t="e">
        <f>+IF(#REF!&gt;0.05,IF(#REF!=5,($AE$2-F614)/1000,IF(#REF!=6,($AF$2-F614)/1000,IF(#REF!="FMA",($AG$2-F614)/1000,H614))),H614)</f>
        <v>#REF!</v>
      </c>
      <c r="T614" s="68" t="str">
        <f t="shared" si="13"/>
        <v>décembre</v>
      </c>
      <c r="U614" s="91">
        <f>IF(H614="",0,1)</f>
        <v>1</v>
      </c>
      <c r="V614" s="92" t="e">
        <f>IF(#REF!&gt;0,1,0)</f>
        <v>#REF!</v>
      </c>
      <c r="W614" s="92" t="e">
        <f>IF(#REF!&gt;0.02,1,0)</f>
        <v>#REF!</v>
      </c>
      <c r="X614" s="92">
        <f>+IF(H614="","",(M614*H614))</f>
        <v>1335.6</v>
      </c>
      <c r="Y614" s="92" t="e">
        <f>+IF(G614="La Mounine",(VLOOKUP(Base!J614,#REF!,5,FALSE)),(IF(G614="Brignoles",VLOOKUP(J614,#REF!,3,FALSE),(IF(G614="FOS",VLOOKUP(J614,#REF!,4,FALSE))))))</f>
        <v>#REF!</v>
      </c>
      <c r="Z614" s="92" t="e">
        <f>+(IF(H614="","",(Y614*H614)))</f>
        <v>#REF!</v>
      </c>
      <c r="AA614" s="94" t="e">
        <f>IF(Y614="","",IF(A614="RW",VLOOKUP(Y614,#REF!,3,FALSE),VLOOKUP(Y614,#REF!,2,FALSE)))</f>
        <v>#REF!</v>
      </c>
      <c r="AB614" s="92" t="e">
        <f>+IF(A614="","",(IF(A614="RW",(IF(H614&gt;32,32*AA614,(IF(H614&lt;29,29*AA614,H614*AA614)))),(IF(H614&gt;30,30*AA614,(IF(H614&lt;24,24*AA614,H614*AA614)))))))</f>
        <v>#REF!</v>
      </c>
      <c r="AC614" s="92" t="e">
        <f>(IF(A614="","0",(IF(A614="RW",VLOOKUP(#REF!,#REF!,2,FALSE),VLOOKUP(Base!#REF!,#REF!,3,FALSE)))))*S614</f>
        <v>#REF!</v>
      </c>
    </row>
    <row r="615" spans="1:29" x14ac:dyDescent="0.25">
      <c r="A615" s="131" t="s">
        <v>830</v>
      </c>
      <c r="B615" s="131" t="s">
        <v>846</v>
      </c>
      <c r="C615" s="62" t="s">
        <v>12</v>
      </c>
      <c r="D615" s="12">
        <v>42359</v>
      </c>
      <c r="E615" s="45">
        <v>44600</v>
      </c>
      <c r="F615" s="45">
        <v>16250</v>
      </c>
      <c r="G615" s="62" t="s">
        <v>707</v>
      </c>
      <c r="H615" s="71">
        <f t="shared" si="11"/>
        <v>28.35</v>
      </c>
      <c r="I615" s="62"/>
      <c r="J615" s="62"/>
      <c r="K615" s="45">
        <v>6</v>
      </c>
      <c r="L615" s="71" t="str">
        <f>+IF(N615="oui",H615,"")</f>
        <v/>
      </c>
      <c r="M615" s="117">
        <v>46.9</v>
      </c>
      <c r="N615" s="62" t="s">
        <v>105</v>
      </c>
      <c r="O615" s="62" t="s">
        <v>105</v>
      </c>
      <c r="P615" s="14" t="s">
        <v>294</v>
      </c>
      <c r="Q615" s="69">
        <f>IF(D615="","",(YEAR(D615)))</f>
        <v>2015</v>
      </c>
      <c r="R615" s="68" t="str">
        <f>IF(D615="","",(TEXT(D615,"mmmm")))</f>
        <v>décembre</v>
      </c>
      <c r="S615" s="94" t="e">
        <f>+IF(#REF!&gt;0.05,IF(#REF!=5,($AE$2-F615)/1000,IF(#REF!=6,($AF$2-F615)/1000,IF(#REF!="FMA",($AG$2-F615)/1000,H615))),H615)</f>
        <v>#REF!</v>
      </c>
      <c r="T615" s="68" t="str">
        <f t="shared" si="13"/>
        <v>décembre</v>
      </c>
      <c r="U615" s="91">
        <f>IF(H615="",0,1)</f>
        <v>1</v>
      </c>
      <c r="V615" s="92" t="e">
        <f>IF(#REF!&gt;0,1,0)</f>
        <v>#REF!</v>
      </c>
      <c r="W615" s="92" t="e">
        <f>IF(#REF!&gt;0.02,1,0)</f>
        <v>#REF!</v>
      </c>
      <c r="X615" s="92">
        <f>+IF(H615="","",(M615*H615))</f>
        <v>1329.615</v>
      </c>
      <c r="Y615" s="92" t="e">
        <f>+IF(G615="La Mounine",(VLOOKUP(Base!J615,#REF!,5,FALSE)),(IF(G615="Brignoles",VLOOKUP(J615,#REF!,3,FALSE),(IF(G615="FOS",VLOOKUP(J615,#REF!,4,FALSE))))))</f>
        <v>#REF!</v>
      </c>
      <c r="Z615" s="92" t="e">
        <f>+(IF(H615="","",(Y615*H615)))</f>
        <v>#REF!</v>
      </c>
      <c r="AA615" s="94" t="e">
        <f>IF(Y615="","",IF(A615="RW",VLOOKUP(Y615,#REF!,3,FALSE),VLOOKUP(Y615,#REF!,2,FALSE)))</f>
        <v>#REF!</v>
      </c>
      <c r="AB615" s="92" t="e">
        <f>+IF(A615="","",(IF(A615="RW",(IF(H615&gt;32,32*AA615,(IF(H615&lt;29,29*AA615,H615*AA615)))),(IF(H615&gt;30,30*AA615,(IF(H615&lt;24,24*AA615,H615*AA615)))))))</f>
        <v>#REF!</v>
      </c>
      <c r="AC615" s="92" t="e">
        <f>(IF(A615="","0",(IF(A615="RW",VLOOKUP(#REF!,#REF!,2,FALSE),VLOOKUP(Base!#REF!,#REF!,3,FALSE)))))*S615</f>
        <v>#REF!</v>
      </c>
    </row>
    <row r="616" spans="1:29" x14ac:dyDescent="0.25">
      <c r="A616" s="131" t="s">
        <v>830</v>
      </c>
      <c r="B616" s="131" t="s">
        <v>846</v>
      </c>
      <c r="C616" s="62" t="s">
        <v>12</v>
      </c>
      <c r="D616" s="12">
        <v>42359</v>
      </c>
      <c r="E616" s="45">
        <v>57800</v>
      </c>
      <c r="F616" s="45">
        <v>24000</v>
      </c>
      <c r="G616" s="62" t="s">
        <v>707</v>
      </c>
      <c r="H616" s="71">
        <f t="shared" si="11"/>
        <v>33.799999999999997</v>
      </c>
      <c r="I616" s="62"/>
      <c r="J616" s="62"/>
      <c r="K616" s="45">
        <v>13</v>
      </c>
      <c r="L616" s="71" t="str">
        <f>+IF(N616="oui",H616,"")</f>
        <v/>
      </c>
      <c r="M616" s="117">
        <v>45.1</v>
      </c>
      <c r="N616" s="62" t="s">
        <v>105</v>
      </c>
      <c r="O616" s="62" t="s">
        <v>105</v>
      </c>
      <c r="P616" s="14" t="s">
        <v>172</v>
      </c>
      <c r="Q616" s="69">
        <f>IF(D616="","",(YEAR(D616)))</f>
        <v>2015</v>
      </c>
      <c r="R616" s="68" t="str">
        <f>IF(D616="","",(TEXT(D616,"mmmm")))</f>
        <v>décembre</v>
      </c>
      <c r="S616" s="94" t="e">
        <f>+IF(#REF!&gt;0.05,IF(#REF!=5,($AE$2-F616)/1000,IF(#REF!=6,($AF$2-F616)/1000,IF(#REF!="FMA",($AG$2-F616)/1000,H616))),H616)</f>
        <v>#REF!</v>
      </c>
      <c r="T616" s="68" t="str">
        <f t="shared" si="13"/>
        <v>décembre</v>
      </c>
      <c r="U616" s="91">
        <f>IF(H616="",0,1)</f>
        <v>1</v>
      </c>
      <c r="V616" s="92" t="e">
        <f>IF(#REF!&gt;0,1,0)</f>
        <v>#REF!</v>
      </c>
      <c r="W616" s="92" t="e">
        <f>IF(#REF!&gt;0.02,1,0)</f>
        <v>#REF!</v>
      </c>
      <c r="X616" s="92">
        <f>+IF(H616="","",(M616*H616))</f>
        <v>1524.3799999999999</v>
      </c>
      <c r="Y616" s="92" t="e">
        <f>+IF(G616="La Mounine",(VLOOKUP(Base!J616,#REF!,5,FALSE)),(IF(G616="Brignoles",VLOOKUP(J616,#REF!,3,FALSE),(IF(G616="FOS",VLOOKUP(J616,#REF!,4,FALSE))))))</f>
        <v>#REF!</v>
      </c>
      <c r="Z616" s="92" t="e">
        <f>+(IF(H616="","",(Y616*H616)))</f>
        <v>#REF!</v>
      </c>
      <c r="AA616" s="94" t="e">
        <f>IF(Y616="","",IF(A616="RW",VLOOKUP(Y616,#REF!,3,FALSE),VLOOKUP(Y616,#REF!,2,FALSE)))</f>
        <v>#REF!</v>
      </c>
      <c r="AB616" s="92" t="e">
        <f>+IF(A616="","",(IF(A616="RW",(IF(H616&gt;32,32*AA616,(IF(H616&lt;29,29*AA616,H616*AA616)))),(IF(H616&gt;30,30*AA616,(IF(H616&lt;24,24*AA616,H616*AA616)))))))</f>
        <v>#REF!</v>
      </c>
      <c r="AC616" s="92" t="e">
        <f>(IF(A616="","0",(IF(A616="RW",VLOOKUP(#REF!,#REF!,2,FALSE),VLOOKUP(Base!#REF!,#REF!,3,FALSE)))))*S616</f>
        <v>#REF!</v>
      </c>
    </row>
    <row r="617" spans="1:29" x14ac:dyDescent="0.25">
      <c r="A617" s="131" t="s">
        <v>830</v>
      </c>
      <c r="B617" s="131" t="s">
        <v>846</v>
      </c>
      <c r="C617" s="62" t="s">
        <v>46</v>
      </c>
      <c r="D617" s="12">
        <v>42359</v>
      </c>
      <c r="E617" s="45">
        <v>57100</v>
      </c>
      <c r="F617" s="45">
        <v>22900</v>
      </c>
      <c r="G617" s="62" t="s">
        <v>707</v>
      </c>
      <c r="H617" s="71">
        <f t="shared" si="11"/>
        <v>34.200000000000003</v>
      </c>
      <c r="I617" s="62"/>
      <c r="J617" s="62"/>
      <c r="K617" s="45">
        <v>13</v>
      </c>
      <c r="L617" s="71">
        <f>+IF(N617="oui",H617,"")</f>
        <v>34.200000000000003</v>
      </c>
      <c r="M617" s="117">
        <v>49.1</v>
      </c>
      <c r="N617" s="62" t="s">
        <v>106</v>
      </c>
      <c r="O617" s="62" t="s">
        <v>105</v>
      </c>
      <c r="P617" s="14" t="s">
        <v>173</v>
      </c>
      <c r="Q617" s="69">
        <f>IF(D617="","",(YEAR(D617)))</f>
        <v>2015</v>
      </c>
      <c r="R617" s="68" t="str">
        <f>IF(D617="","",(TEXT(D617,"mmmm")))</f>
        <v>décembre</v>
      </c>
      <c r="S617" s="94" t="e">
        <f>+IF(#REF!&gt;0.05,IF(#REF!=5,($AE$2-F617)/1000,IF(#REF!=6,($AF$2-F617)/1000,IF(#REF!="FMA",($AG$2-F617)/1000,H617))),H617)</f>
        <v>#REF!</v>
      </c>
      <c r="T617" s="68" t="str">
        <f t="shared" si="13"/>
        <v>décembre</v>
      </c>
      <c r="U617" s="91">
        <f>IF(H617="",0,1)</f>
        <v>1</v>
      </c>
      <c r="V617" s="92" t="e">
        <f>IF(#REF!&gt;0,1,0)</f>
        <v>#REF!</v>
      </c>
      <c r="W617" s="92" t="e">
        <f>IF(#REF!&gt;0.02,1,0)</f>
        <v>#REF!</v>
      </c>
      <c r="X617" s="92">
        <f>+IF(H617="","",(M617*H617))</f>
        <v>1679.2200000000003</v>
      </c>
      <c r="Y617" s="92" t="e">
        <f>+IF(G617="La Mounine",(VLOOKUP(Base!J617,#REF!,5,FALSE)),(IF(G617="Brignoles",VLOOKUP(J617,#REF!,3,FALSE),(IF(G617="FOS",VLOOKUP(J617,#REF!,4,FALSE))))))</f>
        <v>#REF!</v>
      </c>
      <c r="Z617" s="92" t="e">
        <f>+(IF(H617="","",(Y617*H617)))</f>
        <v>#REF!</v>
      </c>
      <c r="AA617" s="94" t="e">
        <f>IF(Y617="","",IF(A617="RW",VLOOKUP(Y617,#REF!,3,FALSE),VLOOKUP(Y617,#REF!,2,FALSE)))</f>
        <v>#REF!</v>
      </c>
      <c r="AB617" s="92" t="e">
        <f>+IF(A617="","",(IF(A617="RW",(IF(H617&gt;32,32*AA617,(IF(H617&lt;29,29*AA617,H617*AA617)))),(IF(H617&gt;30,30*AA617,(IF(H617&lt;24,24*AA617,H617*AA617)))))))</f>
        <v>#REF!</v>
      </c>
      <c r="AC617" s="92" t="e">
        <f>(IF(A617="","0",(IF(A617="RW",VLOOKUP(#REF!,#REF!,2,FALSE),VLOOKUP(Base!#REF!,#REF!,3,FALSE)))))*S617</f>
        <v>#REF!</v>
      </c>
    </row>
    <row r="618" spans="1:29" x14ac:dyDescent="0.25">
      <c r="A618" s="131" t="s">
        <v>830</v>
      </c>
      <c r="B618" s="131" t="s">
        <v>846</v>
      </c>
      <c r="C618" s="62" t="s">
        <v>46</v>
      </c>
      <c r="D618" s="12">
        <v>42359</v>
      </c>
      <c r="E618" s="45">
        <v>48850</v>
      </c>
      <c r="F618" s="45">
        <v>15050</v>
      </c>
      <c r="G618" s="62" t="s">
        <v>707</v>
      </c>
      <c r="H618" s="71">
        <f t="shared" ref="H618:H681" si="14">+IF(E618="","",((E618-F618)/1000))</f>
        <v>33.799999999999997</v>
      </c>
      <c r="I618" s="62"/>
      <c r="J618" s="62"/>
      <c r="K618" s="45">
        <v>13</v>
      </c>
      <c r="L618" s="71">
        <f>+IF(N618="oui",H618,"")</f>
        <v>33.799999999999997</v>
      </c>
      <c r="M618" s="117">
        <v>49.1</v>
      </c>
      <c r="N618" s="62" t="s">
        <v>106</v>
      </c>
      <c r="O618" s="62" t="s">
        <v>105</v>
      </c>
      <c r="P618" s="14" t="s">
        <v>173</v>
      </c>
      <c r="Q618" s="69">
        <f>IF(D618="","",(YEAR(D618)))</f>
        <v>2015</v>
      </c>
      <c r="R618" s="68" t="str">
        <f>IF(D618="","",(TEXT(D618,"mmmm")))</f>
        <v>décembre</v>
      </c>
      <c r="S618" s="94" t="e">
        <f>+IF(#REF!&gt;0.05,IF(#REF!=5,($AE$2-F618)/1000,IF(#REF!=6,($AF$2-F618)/1000,IF(#REF!="FMA",($AG$2-F618)/1000,H618))),H618)</f>
        <v>#REF!</v>
      </c>
      <c r="T618" s="68" t="str">
        <f t="shared" si="13"/>
        <v>décembre</v>
      </c>
      <c r="U618" s="91">
        <f>IF(H618="",0,1)</f>
        <v>1</v>
      </c>
      <c r="V618" s="92" t="e">
        <f>IF(#REF!&gt;0,1,0)</f>
        <v>#REF!</v>
      </c>
      <c r="W618" s="92" t="e">
        <f>IF(#REF!&gt;0.02,1,0)</f>
        <v>#REF!</v>
      </c>
      <c r="X618" s="92">
        <f>+IF(H618="","",(M618*H618))</f>
        <v>1659.58</v>
      </c>
      <c r="Y618" s="92" t="e">
        <f>+IF(G618="La Mounine",(VLOOKUP(Base!J618,#REF!,5,FALSE)),(IF(G618="Brignoles",VLOOKUP(J618,#REF!,3,FALSE),(IF(G618="FOS",VLOOKUP(J618,#REF!,4,FALSE))))))</f>
        <v>#REF!</v>
      </c>
      <c r="Z618" s="92" t="e">
        <f>+(IF(H618="","",(Y618*H618)))</f>
        <v>#REF!</v>
      </c>
      <c r="AA618" s="94" t="e">
        <f>IF(Y618="","",IF(A618="RW",VLOOKUP(Y618,#REF!,3,FALSE),VLOOKUP(Y618,#REF!,2,FALSE)))</f>
        <v>#REF!</v>
      </c>
      <c r="AB618" s="92" t="e">
        <f>+IF(A618="","",(IF(A618="RW",(IF(H618&gt;32,32*AA618,(IF(H618&lt;29,29*AA618,H618*AA618)))),(IF(H618&gt;30,30*AA618,(IF(H618&lt;24,24*AA618,H618*AA618)))))))</f>
        <v>#REF!</v>
      </c>
      <c r="AC618" s="92" t="e">
        <f>(IF(A618="","0",(IF(A618="RW",VLOOKUP(#REF!,#REF!,2,FALSE),VLOOKUP(Base!#REF!,#REF!,3,FALSE)))))*S618</f>
        <v>#REF!</v>
      </c>
    </row>
    <row r="619" spans="1:29" x14ac:dyDescent="0.25">
      <c r="A619" s="131" t="s">
        <v>830</v>
      </c>
      <c r="B619" s="131" t="s">
        <v>846</v>
      </c>
      <c r="C619" s="62" t="s">
        <v>12</v>
      </c>
      <c r="D619" s="12">
        <v>42360</v>
      </c>
      <c r="E619" s="45">
        <v>60500</v>
      </c>
      <c r="F619" s="45">
        <v>24600</v>
      </c>
      <c r="G619" s="62" t="s">
        <v>707</v>
      </c>
      <c r="H619" s="71">
        <f t="shared" si="14"/>
        <v>35.9</v>
      </c>
      <c r="I619" s="62"/>
      <c r="J619" s="62"/>
      <c r="K619" s="45">
        <v>13</v>
      </c>
      <c r="L619" s="71" t="str">
        <f>+IF(N619="oui",H619,"")</f>
        <v/>
      </c>
      <c r="M619" s="117">
        <v>47</v>
      </c>
      <c r="N619" s="62" t="s">
        <v>105</v>
      </c>
      <c r="O619" s="62" t="s">
        <v>105</v>
      </c>
      <c r="P619" s="14" t="s">
        <v>168</v>
      </c>
      <c r="Q619" s="69">
        <f>IF(D619="","",(YEAR(D619)))</f>
        <v>2015</v>
      </c>
      <c r="R619" s="68" t="str">
        <f>IF(D619="","",(TEXT(D619,"mmmm")))</f>
        <v>décembre</v>
      </c>
      <c r="S619" s="94" t="e">
        <f>+IF(#REF!&gt;0.05,IF(#REF!=5,($AE$2-F619)/1000,IF(#REF!=6,($AF$2-F619)/1000,IF(#REF!="FMA",($AG$2-F619)/1000,H619))),H619)</f>
        <v>#REF!</v>
      </c>
      <c r="T619" s="68" t="str">
        <f t="shared" si="13"/>
        <v>décembre</v>
      </c>
      <c r="U619" s="91">
        <f>IF(H619="",0,1)</f>
        <v>1</v>
      </c>
      <c r="V619" s="92" t="e">
        <f>IF(#REF!&gt;0,1,0)</f>
        <v>#REF!</v>
      </c>
      <c r="W619" s="92" t="e">
        <f>IF(#REF!&gt;0.02,1,0)</f>
        <v>#REF!</v>
      </c>
      <c r="X619" s="92">
        <f>+IF(H619="","",(M619*H619))</f>
        <v>1687.3</v>
      </c>
      <c r="Y619" s="92" t="e">
        <f>+IF(G619="La Mounine",(VLOOKUP(Base!J619,#REF!,5,FALSE)),(IF(G619="Brignoles",VLOOKUP(J619,#REF!,3,FALSE),(IF(G619="FOS",VLOOKUP(J619,#REF!,4,FALSE))))))</f>
        <v>#REF!</v>
      </c>
      <c r="Z619" s="92" t="e">
        <f>+(IF(H619="","",(Y619*H619)))</f>
        <v>#REF!</v>
      </c>
      <c r="AA619" s="94" t="e">
        <f>IF(Y619="","",IF(A619="RW",VLOOKUP(Y619,#REF!,3,FALSE),VLOOKUP(Y619,#REF!,2,FALSE)))</f>
        <v>#REF!</v>
      </c>
      <c r="AB619" s="92" t="e">
        <f>+IF(A619="","",(IF(A619="RW",(IF(H619&gt;32,32*AA619,(IF(H619&lt;29,29*AA619,H619*AA619)))),(IF(H619&gt;30,30*AA619,(IF(H619&lt;24,24*AA619,H619*AA619)))))))</f>
        <v>#REF!</v>
      </c>
      <c r="AC619" s="92" t="e">
        <f>(IF(A619="","0",(IF(A619="RW",VLOOKUP(#REF!,#REF!,2,FALSE),VLOOKUP(Base!#REF!,#REF!,3,FALSE)))))*S619</f>
        <v>#REF!</v>
      </c>
    </row>
    <row r="620" spans="1:29" x14ac:dyDescent="0.25">
      <c r="A620" s="131" t="s">
        <v>830</v>
      </c>
      <c r="B620" s="131" t="s">
        <v>846</v>
      </c>
      <c r="C620" s="62" t="s">
        <v>46</v>
      </c>
      <c r="D620" s="12">
        <v>42360</v>
      </c>
      <c r="E620" s="45">
        <v>58350</v>
      </c>
      <c r="F620" s="45">
        <v>23000</v>
      </c>
      <c r="G620" s="62" t="s">
        <v>707</v>
      </c>
      <c r="H620" s="71">
        <f t="shared" si="14"/>
        <v>35.35</v>
      </c>
      <c r="I620" s="62"/>
      <c r="J620" s="62"/>
      <c r="K620" s="45">
        <v>13</v>
      </c>
      <c r="L620" s="71">
        <f>+IF(N620="oui",H620,"")</f>
        <v>35.35</v>
      </c>
      <c r="M620" s="117">
        <v>49.1</v>
      </c>
      <c r="N620" s="62" t="s">
        <v>106</v>
      </c>
      <c r="O620" s="62" t="s">
        <v>105</v>
      </c>
      <c r="P620" s="14" t="s">
        <v>173</v>
      </c>
      <c r="Q620" s="69">
        <f>IF(D620="","",(YEAR(D620)))</f>
        <v>2015</v>
      </c>
      <c r="R620" s="68" t="str">
        <f>IF(D620="","",(TEXT(D620,"mmmm")))</f>
        <v>décembre</v>
      </c>
      <c r="S620" s="94" t="e">
        <f>+IF(#REF!&gt;0.05,IF(#REF!=5,($AE$2-F620)/1000,IF(#REF!=6,($AF$2-F620)/1000,IF(#REF!="FMA",($AG$2-F620)/1000,H620))),H620)</f>
        <v>#REF!</v>
      </c>
      <c r="T620" s="68" t="str">
        <f t="shared" si="13"/>
        <v>décembre</v>
      </c>
      <c r="U620" s="91">
        <f>IF(H620="",0,1)</f>
        <v>1</v>
      </c>
      <c r="V620" s="92" t="e">
        <f>IF(#REF!&gt;0,1,0)</f>
        <v>#REF!</v>
      </c>
      <c r="W620" s="92" t="e">
        <f>IF(#REF!&gt;0.02,1,0)</f>
        <v>#REF!</v>
      </c>
      <c r="X620" s="92">
        <f>+IF(H620="","",(M620*H620))</f>
        <v>1735.6850000000002</v>
      </c>
      <c r="Y620" s="92" t="e">
        <f>+IF(G620="La Mounine",(VLOOKUP(Base!J620,#REF!,5,FALSE)),(IF(G620="Brignoles",VLOOKUP(J620,#REF!,3,FALSE),(IF(G620="FOS",VLOOKUP(J620,#REF!,4,FALSE))))))</f>
        <v>#REF!</v>
      </c>
      <c r="Z620" s="92" t="e">
        <f>+(IF(H620="","",(Y620*H620)))</f>
        <v>#REF!</v>
      </c>
      <c r="AA620" s="94" t="e">
        <f>IF(Y620="","",IF(A620="RW",VLOOKUP(Y620,#REF!,3,FALSE),VLOOKUP(Y620,#REF!,2,FALSE)))</f>
        <v>#REF!</v>
      </c>
      <c r="AB620" s="92" t="e">
        <f>+IF(A620="","",(IF(A620="RW",(IF(H620&gt;32,32*AA620,(IF(H620&lt;29,29*AA620,H620*AA620)))),(IF(H620&gt;30,30*AA620,(IF(H620&lt;24,24*AA620,H620*AA620)))))))</f>
        <v>#REF!</v>
      </c>
      <c r="AC620" s="92" t="e">
        <f>(IF(A620="","0",(IF(A620="RW",VLOOKUP(#REF!,#REF!,2,FALSE),VLOOKUP(Base!#REF!,#REF!,3,FALSE)))))*S620</f>
        <v>#REF!</v>
      </c>
    </row>
    <row r="621" spans="1:29" x14ac:dyDescent="0.25">
      <c r="A621" s="131" t="s">
        <v>830</v>
      </c>
      <c r="B621" s="131" t="s">
        <v>846</v>
      </c>
      <c r="C621" s="62" t="s">
        <v>46</v>
      </c>
      <c r="D621" s="12">
        <v>42360</v>
      </c>
      <c r="E621" s="45">
        <v>44400</v>
      </c>
      <c r="F621" s="45">
        <v>14950</v>
      </c>
      <c r="G621" s="62" t="s">
        <v>707</v>
      </c>
      <c r="H621" s="71">
        <f t="shared" si="14"/>
        <v>29.45</v>
      </c>
      <c r="I621" s="62"/>
      <c r="J621" s="62"/>
      <c r="K621" s="45">
        <v>13</v>
      </c>
      <c r="L621" s="71">
        <f>+IF(N621="oui",H621,"")</f>
        <v>29.45</v>
      </c>
      <c r="M621" s="117">
        <v>49.1</v>
      </c>
      <c r="N621" s="62" t="s">
        <v>106</v>
      </c>
      <c r="O621" s="62" t="s">
        <v>105</v>
      </c>
      <c r="P621" s="14" t="s">
        <v>171</v>
      </c>
      <c r="Q621" s="69">
        <f>IF(D621="","",(YEAR(D621)))</f>
        <v>2015</v>
      </c>
      <c r="R621" s="68" t="str">
        <f>IF(D621="","",(TEXT(D621,"mmmm")))</f>
        <v>décembre</v>
      </c>
      <c r="S621" s="94" t="e">
        <f>+IF(#REF!&gt;0.05,IF(#REF!=5,($AE$2-F621)/1000,IF(#REF!=6,($AF$2-F621)/1000,IF(#REF!="FMA",($AG$2-F621)/1000,H621))),H621)</f>
        <v>#REF!</v>
      </c>
      <c r="T621" s="68" t="str">
        <f t="shared" si="13"/>
        <v>décembre</v>
      </c>
      <c r="U621" s="91">
        <f>IF(H621="",0,1)</f>
        <v>1</v>
      </c>
      <c r="V621" s="92" t="e">
        <f>IF(#REF!&gt;0,1,0)</f>
        <v>#REF!</v>
      </c>
      <c r="W621" s="92" t="e">
        <f>IF(#REF!&gt;0.02,1,0)</f>
        <v>#REF!</v>
      </c>
      <c r="X621" s="92">
        <f>+IF(H621="","",(M621*H621))</f>
        <v>1445.9950000000001</v>
      </c>
      <c r="Y621" s="92" t="e">
        <f>+IF(G621="La Mounine",(VLOOKUP(Base!J621,#REF!,5,FALSE)),(IF(G621="Brignoles",VLOOKUP(J621,#REF!,3,FALSE),(IF(G621="FOS",VLOOKUP(J621,#REF!,4,FALSE))))))</f>
        <v>#REF!</v>
      </c>
      <c r="Z621" s="92" t="e">
        <f>+(IF(H621="","",(Y621*H621)))</f>
        <v>#REF!</v>
      </c>
      <c r="AA621" s="94" t="e">
        <f>IF(Y621="","",IF(A621="RW",VLOOKUP(Y621,#REF!,3,FALSE),VLOOKUP(Y621,#REF!,2,FALSE)))</f>
        <v>#REF!</v>
      </c>
      <c r="AB621" s="92" t="e">
        <f>+IF(A621="","",(IF(A621="RW",(IF(H621&gt;32,32*AA621,(IF(H621&lt;29,29*AA621,H621*AA621)))),(IF(H621&gt;30,30*AA621,(IF(H621&lt;24,24*AA621,H621*AA621)))))))</f>
        <v>#REF!</v>
      </c>
      <c r="AC621" s="92" t="e">
        <f>(IF(A621="","0",(IF(A621="RW",VLOOKUP(#REF!,#REF!,2,FALSE),VLOOKUP(Base!#REF!,#REF!,3,FALSE)))))*S621</f>
        <v>#REF!</v>
      </c>
    </row>
    <row r="622" spans="1:29" x14ac:dyDescent="0.25">
      <c r="A622" s="131" t="s">
        <v>830</v>
      </c>
      <c r="B622" s="131" t="s">
        <v>846</v>
      </c>
      <c r="C622" s="62" t="s">
        <v>12</v>
      </c>
      <c r="D622" s="12">
        <v>42361</v>
      </c>
      <c r="E622" s="45">
        <v>60700</v>
      </c>
      <c r="F622" s="45">
        <v>24100</v>
      </c>
      <c r="G622" s="62" t="s">
        <v>707</v>
      </c>
      <c r="H622" s="71">
        <f t="shared" si="14"/>
        <v>36.6</v>
      </c>
      <c r="I622" s="62"/>
      <c r="J622" s="62"/>
      <c r="K622" s="45">
        <v>13</v>
      </c>
      <c r="L622" s="71" t="str">
        <f>+IF(N622="oui",H622,"")</f>
        <v/>
      </c>
      <c r="M622" s="117">
        <v>45.1</v>
      </c>
      <c r="N622" s="62" t="s">
        <v>105</v>
      </c>
      <c r="O622" s="62" t="s">
        <v>105</v>
      </c>
      <c r="P622" s="14" t="s">
        <v>172</v>
      </c>
      <c r="Q622" s="69">
        <f>IF(D622="","",(YEAR(D622)))</f>
        <v>2015</v>
      </c>
      <c r="R622" s="68" t="str">
        <f>IF(D622="","",(TEXT(D622,"mmmm")))</f>
        <v>décembre</v>
      </c>
      <c r="S622" s="94" t="e">
        <f>+IF(#REF!&gt;0.05,IF(#REF!=5,($AE$2-F622)/1000,IF(#REF!=6,($AF$2-F622)/1000,IF(#REF!="FMA",($AG$2-F622)/1000,H622))),H622)</f>
        <v>#REF!</v>
      </c>
      <c r="T622" s="68" t="str">
        <f t="shared" si="13"/>
        <v>décembre</v>
      </c>
      <c r="U622" s="91">
        <f>IF(H622="",0,1)</f>
        <v>1</v>
      </c>
      <c r="V622" s="92" t="e">
        <f>IF(#REF!&gt;0,1,0)</f>
        <v>#REF!</v>
      </c>
      <c r="W622" s="92" t="e">
        <f>IF(#REF!&gt;0.02,1,0)</f>
        <v>#REF!</v>
      </c>
      <c r="X622" s="92">
        <f>+IF(H622="","",(M622*H622))</f>
        <v>1650.66</v>
      </c>
      <c r="Y622" s="92" t="e">
        <f>+IF(G622="La Mounine",(VLOOKUP(Base!J622,#REF!,5,FALSE)),(IF(G622="Brignoles",VLOOKUP(J622,#REF!,3,FALSE),(IF(G622="FOS",VLOOKUP(J622,#REF!,4,FALSE))))))</f>
        <v>#REF!</v>
      </c>
      <c r="Z622" s="92" t="e">
        <f>+(IF(H622="","",(Y622*H622)))</f>
        <v>#REF!</v>
      </c>
      <c r="AA622" s="94" t="e">
        <f>IF(Y622="","",IF(A622="RW",VLOOKUP(Y622,#REF!,3,FALSE),VLOOKUP(Y622,#REF!,2,FALSE)))</f>
        <v>#REF!</v>
      </c>
      <c r="AB622" s="92" t="e">
        <f>+IF(A622="","",(IF(A622="RW",(IF(H622&gt;32,32*AA622,(IF(H622&lt;29,29*AA622,H622*AA622)))),(IF(H622&gt;30,30*AA622,(IF(H622&lt;24,24*AA622,H622*AA622)))))))</f>
        <v>#REF!</v>
      </c>
      <c r="AC622" s="92" t="e">
        <f>(IF(A622="","0",(IF(A622="RW",VLOOKUP(#REF!,#REF!,2,FALSE),VLOOKUP(Base!#REF!,#REF!,3,FALSE)))))*S622</f>
        <v>#REF!</v>
      </c>
    </row>
    <row r="623" spans="1:29" x14ac:dyDescent="0.25">
      <c r="A623" s="131" t="s">
        <v>830</v>
      </c>
      <c r="B623" s="131" t="s">
        <v>846</v>
      </c>
      <c r="C623" s="62" t="s">
        <v>12</v>
      </c>
      <c r="D623" s="12">
        <v>42361</v>
      </c>
      <c r="E623" s="45">
        <v>60100</v>
      </c>
      <c r="F623" s="45">
        <v>24150</v>
      </c>
      <c r="G623" s="62" t="s">
        <v>707</v>
      </c>
      <c r="H623" s="71">
        <f t="shared" si="14"/>
        <v>35.950000000000003</v>
      </c>
      <c r="I623" s="62"/>
      <c r="J623" s="62"/>
      <c r="K623" s="45">
        <v>13</v>
      </c>
      <c r="L623" s="71">
        <f>+IF(N623="oui",H623,"")</f>
        <v>35.950000000000003</v>
      </c>
      <c r="M623" s="117">
        <v>49.1</v>
      </c>
      <c r="N623" s="62" t="s">
        <v>106</v>
      </c>
      <c r="O623" s="62" t="s">
        <v>105</v>
      </c>
      <c r="P623" s="14" t="s">
        <v>175</v>
      </c>
      <c r="Q623" s="69">
        <f>IF(D623="","",(YEAR(D623)))</f>
        <v>2015</v>
      </c>
      <c r="R623" s="68" t="str">
        <f>IF(D623="","",(TEXT(D623,"mmmm")))</f>
        <v>décembre</v>
      </c>
      <c r="S623" s="94" t="e">
        <f>+IF(#REF!&gt;0.05,IF(#REF!=5,($AE$2-F623)/1000,IF(#REF!=6,($AF$2-F623)/1000,IF(#REF!="FMA",($AG$2-F623)/1000,H623))),H623)</f>
        <v>#REF!</v>
      </c>
      <c r="T623" s="68" t="str">
        <f t="shared" si="13"/>
        <v>décembre</v>
      </c>
      <c r="U623" s="91">
        <f>IF(H623="",0,1)</f>
        <v>1</v>
      </c>
      <c r="V623" s="92" t="e">
        <f>IF(#REF!&gt;0,1,0)</f>
        <v>#REF!</v>
      </c>
      <c r="W623" s="92" t="e">
        <f>IF(#REF!&gt;0.02,1,0)</f>
        <v>#REF!</v>
      </c>
      <c r="X623" s="92">
        <f>+IF(H623="","",(M623*H623))</f>
        <v>1765.1450000000002</v>
      </c>
      <c r="Y623" s="92" t="e">
        <f>+IF(G623="La Mounine",(VLOOKUP(Base!J623,#REF!,5,FALSE)),(IF(G623="Brignoles",VLOOKUP(J623,#REF!,3,FALSE),(IF(G623="FOS",VLOOKUP(J623,#REF!,4,FALSE))))))</f>
        <v>#REF!</v>
      </c>
      <c r="Z623" s="92" t="e">
        <f>+(IF(H623="","",(Y623*H623)))</f>
        <v>#REF!</v>
      </c>
      <c r="AA623" s="94" t="e">
        <f>IF(Y623="","",IF(A623="RW",VLOOKUP(Y623,#REF!,3,FALSE),VLOOKUP(Y623,#REF!,2,FALSE)))</f>
        <v>#REF!</v>
      </c>
      <c r="AB623" s="92" t="e">
        <f>+IF(A623="","",(IF(A623="RW",(IF(H623&gt;32,32*AA623,(IF(H623&lt;29,29*AA623,H623*AA623)))),(IF(H623&gt;30,30*AA623,(IF(H623&lt;24,24*AA623,H623*AA623)))))))</f>
        <v>#REF!</v>
      </c>
      <c r="AC623" s="92" t="e">
        <f>(IF(A623="","0",(IF(A623="RW",VLOOKUP(#REF!,#REF!,2,FALSE),VLOOKUP(Base!#REF!,#REF!,3,FALSE)))))*S623</f>
        <v>#REF!</v>
      </c>
    </row>
    <row r="624" spans="1:29" x14ac:dyDescent="0.25">
      <c r="A624" s="131" t="s">
        <v>830</v>
      </c>
      <c r="B624" s="131" t="s">
        <v>846</v>
      </c>
      <c r="C624" s="62" t="s">
        <v>12</v>
      </c>
      <c r="D624" s="12">
        <v>42366</v>
      </c>
      <c r="E624" s="45">
        <v>51950</v>
      </c>
      <c r="F624" s="45">
        <v>24300</v>
      </c>
      <c r="G624" s="62" t="s">
        <v>707</v>
      </c>
      <c r="H624" s="71">
        <f t="shared" si="14"/>
        <v>27.65</v>
      </c>
      <c r="I624" s="62"/>
      <c r="J624" s="62"/>
      <c r="K624" s="45">
        <v>83</v>
      </c>
      <c r="L624" s="71">
        <f>+IF(N624="oui",H624,"")</f>
        <v>27.65</v>
      </c>
      <c r="M624" s="117">
        <v>25.7</v>
      </c>
      <c r="N624" s="62" t="s">
        <v>106</v>
      </c>
      <c r="O624" s="62" t="s">
        <v>105</v>
      </c>
      <c r="P624" s="14" t="s">
        <v>175</v>
      </c>
      <c r="Q624" s="69">
        <f>IF(D624="","",(YEAR(D624)))</f>
        <v>2015</v>
      </c>
      <c r="R624" s="68" t="str">
        <f>IF(D624="","",(TEXT(D624,"mmmm")))</f>
        <v>décembre</v>
      </c>
      <c r="S624" s="94" t="e">
        <f>+IF(#REF!&gt;0.05,IF(#REF!=5,($AE$2-F624)/1000,IF(#REF!=6,($AF$2-F624)/1000,IF(#REF!="FMA",($AG$2-F624)/1000,H624))),H624)</f>
        <v>#REF!</v>
      </c>
      <c r="T624" s="68" t="str">
        <f t="shared" si="13"/>
        <v>décembre</v>
      </c>
      <c r="U624" s="91">
        <f>IF(H624="",0,1)</f>
        <v>1</v>
      </c>
      <c r="V624" s="92" t="e">
        <f>IF(#REF!&gt;0,1,0)</f>
        <v>#REF!</v>
      </c>
      <c r="W624" s="92" t="e">
        <f>IF(#REF!&gt;0.02,1,0)</f>
        <v>#REF!</v>
      </c>
      <c r="X624" s="92">
        <f>+IF(H624="","",(M624*H624))</f>
        <v>710.6049999999999</v>
      </c>
      <c r="Y624" s="92" t="e">
        <f>+IF(G624="La Mounine",(VLOOKUP(Base!J624,#REF!,5,FALSE)),(IF(G624="Brignoles",VLOOKUP(J624,#REF!,3,FALSE),(IF(G624="FOS",VLOOKUP(J624,#REF!,4,FALSE))))))</f>
        <v>#REF!</v>
      </c>
      <c r="Z624" s="92" t="e">
        <f>+(IF(H624="","",(Y624*H624)))</f>
        <v>#REF!</v>
      </c>
      <c r="AA624" s="94" t="e">
        <f>IF(Y624="","",IF(A624="RW",VLOOKUP(Y624,#REF!,3,FALSE),VLOOKUP(Y624,#REF!,2,FALSE)))</f>
        <v>#REF!</v>
      </c>
      <c r="AB624" s="92" t="e">
        <f>+IF(A624="","",(IF(A624="RW",(IF(H624&gt;32,32*AA624,(IF(H624&lt;29,29*AA624,H624*AA624)))),(IF(H624&gt;30,30*AA624,(IF(H624&lt;24,24*AA624,H624*AA624)))))))</f>
        <v>#REF!</v>
      </c>
      <c r="AC624" s="92" t="e">
        <f>(IF(A624="","0",(IF(A624="RW",VLOOKUP(#REF!,#REF!,2,FALSE),VLOOKUP(Base!#REF!,#REF!,3,FALSE)))))*S624</f>
        <v>#REF!</v>
      </c>
    </row>
    <row r="625" spans="1:29" x14ac:dyDescent="0.25">
      <c r="A625" s="131" t="s">
        <v>830</v>
      </c>
      <c r="B625" s="131" t="s">
        <v>846</v>
      </c>
      <c r="C625" s="62" t="s">
        <v>12</v>
      </c>
      <c r="D625" s="12">
        <v>42367</v>
      </c>
      <c r="E625" s="45">
        <v>50850</v>
      </c>
      <c r="F625" s="45">
        <v>24150</v>
      </c>
      <c r="G625" s="62" t="s">
        <v>707</v>
      </c>
      <c r="H625" s="71">
        <f t="shared" si="14"/>
        <v>26.7</v>
      </c>
      <c r="I625" s="62"/>
      <c r="J625" s="62"/>
      <c r="K625" s="45">
        <v>13</v>
      </c>
      <c r="L625" s="71" t="str">
        <f>+IF(N625="oui",H625,"")</f>
        <v/>
      </c>
      <c r="M625" s="117">
        <v>47.1</v>
      </c>
      <c r="N625" s="62" t="s">
        <v>105</v>
      </c>
      <c r="O625" s="62" t="s">
        <v>105</v>
      </c>
      <c r="P625" s="14" t="s">
        <v>171</v>
      </c>
      <c r="Q625" s="69">
        <f>IF(D625="","",(YEAR(D625)))</f>
        <v>2015</v>
      </c>
      <c r="R625" s="68" t="str">
        <f>IF(D625="","",(TEXT(D625,"mmmm")))</f>
        <v>décembre</v>
      </c>
      <c r="S625" s="94" t="e">
        <f>+IF(#REF!&gt;0.05,IF(#REF!=5,($AE$2-F625)/1000,IF(#REF!=6,($AF$2-F625)/1000,IF(#REF!="FMA",($AG$2-F625)/1000,H625))),H625)</f>
        <v>#REF!</v>
      </c>
      <c r="T625" s="68" t="str">
        <f t="shared" si="13"/>
        <v>décembre</v>
      </c>
      <c r="U625" s="91">
        <f>IF(H625="",0,1)</f>
        <v>1</v>
      </c>
      <c r="V625" s="92" t="e">
        <f>IF(#REF!&gt;0,1,0)</f>
        <v>#REF!</v>
      </c>
      <c r="W625" s="92" t="e">
        <f>IF(#REF!&gt;0.02,1,0)</f>
        <v>#REF!</v>
      </c>
      <c r="X625" s="92">
        <f>+IF(H625="","",(M625*H625))</f>
        <v>1257.57</v>
      </c>
      <c r="Y625" s="92" t="e">
        <f>+IF(G625="La Mounine",(VLOOKUP(Base!J625,#REF!,5,FALSE)),(IF(G625="Brignoles",VLOOKUP(J625,#REF!,3,FALSE),(IF(G625="FOS",VLOOKUP(J625,#REF!,4,FALSE))))))</f>
        <v>#REF!</v>
      </c>
      <c r="Z625" s="92" t="e">
        <f>+(IF(H625="","",(Y625*H625)))</f>
        <v>#REF!</v>
      </c>
      <c r="AA625" s="94" t="e">
        <f>IF(Y625="","",IF(A625="RW",VLOOKUP(Y625,#REF!,3,FALSE),VLOOKUP(Y625,#REF!,2,FALSE)))</f>
        <v>#REF!</v>
      </c>
      <c r="AB625" s="92" t="e">
        <f>+IF(A625="","",(IF(A625="RW",(IF(H625&gt;32,32*AA625,(IF(H625&lt;29,29*AA625,H625*AA625)))),(IF(H625&gt;30,30*AA625,(IF(H625&lt;24,24*AA625,H625*AA625)))))))</f>
        <v>#REF!</v>
      </c>
      <c r="AC625" s="92" t="e">
        <f>(IF(A625="","0",(IF(A625="RW",VLOOKUP(#REF!,#REF!,2,FALSE),VLOOKUP(Base!#REF!,#REF!,3,FALSE)))))*S625</f>
        <v>#REF!</v>
      </c>
    </row>
    <row r="626" spans="1:29" x14ac:dyDescent="0.25">
      <c r="A626" s="131" t="s">
        <v>830</v>
      </c>
      <c r="B626" s="131" t="s">
        <v>846</v>
      </c>
      <c r="C626" s="62" t="s">
        <v>12</v>
      </c>
      <c r="D626" s="12">
        <v>42368</v>
      </c>
      <c r="E626" s="45">
        <v>56150</v>
      </c>
      <c r="F626" s="45">
        <v>24350</v>
      </c>
      <c r="G626" s="62" t="s">
        <v>707</v>
      </c>
      <c r="H626" s="71">
        <f t="shared" si="14"/>
        <v>31.8</v>
      </c>
      <c r="I626" s="62"/>
      <c r="J626" s="62"/>
      <c r="K626" s="45">
        <v>4</v>
      </c>
      <c r="L626" s="71">
        <f>+IF(N626="oui",H626,"")</f>
        <v>31.8</v>
      </c>
      <c r="M626" s="117">
        <v>45.3</v>
      </c>
      <c r="N626" s="62" t="s">
        <v>106</v>
      </c>
      <c r="O626" s="62" t="s">
        <v>105</v>
      </c>
      <c r="P626" s="14" t="s">
        <v>173</v>
      </c>
      <c r="Q626" s="69">
        <f>IF(D626="","",(YEAR(D626)))</f>
        <v>2015</v>
      </c>
      <c r="R626" s="68" t="str">
        <f>IF(D626="","",(TEXT(D626,"mmmm")))</f>
        <v>décembre</v>
      </c>
      <c r="S626" s="94" t="e">
        <f>+IF(#REF!&gt;0.05,IF(#REF!=5,($AE$2-F626)/1000,IF(#REF!=6,($AF$2-F626)/1000,IF(#REF!="FMA",($AG$2-F626)/1000,H626))),H626)</f>
        <v>#REF!</v>
      </c>
      <c r="T626" s="68" t="str">
        <f t="shared" si="13"/>
        <v>décembre</v>
      </c>
      <c r="U626" s="91">
        <f>IF(H626="",0,1)</f>
        <v>1</v>
      </c>
      <c r="V626" s="92" t="e">
        <f>IF(#REF!&gt;0,1,0)</f>
        <v>#REF!</v>
      </c>
      <c r="W626" s="92" t="e">
        <f>IF(#REF!&gt;0.02,1,0)</f>
        <v>#REF!</v>
      </c>
      <c r="X626" s="92">
        <f>+IF(H626="","",(M626*H626))</f>
        <v>1440.54</v>
      </c>
      <c r="Y626" s="92" t="e">
        <f>+IF(G626="La Mounine",(VLOOKUP(Base!J626,#REF!,5,FALSE)),(IF(G626="Brignoles",VLOOKUP(J626,#REF!,3,FALSE),(IF(G626="FOS",VLOOKUP(J626,#REF!,4,FALSE))))))</f>
        <v>#REF!</v>
      </c>
      <c r="Z626" s="92" t="e">
        <f>+(IF(H626="","",(Y626*H626)))</f>
        <v>#REF!</v>
      </c>
      <c r="AA626" s="94" t="e">
        <f>IF(Y626="","",IF(A626="RW",VLOOKUP(Y626,#REF!,3,FALSE),VLOOKUP(Y626,#REF!,2,FALSE)))</f>
        <v>#REF!</v>
      </c>
      <c r="AB626" s="92" t="e">
        <f>+IF(A626="","",(IF(A626="RW",(IF(H626&gt;32,32*AA626,(IF(H626&lt;29,29*AA626,H626*AA626)))),(IF(H626&gt;30,30*AA626,(IF(H626&lt;24,24*AA626,H626*AA626)))))))</f>
        <v>#REF!</v>
      </c>
      <c r="AC626" s="92" t="e">
        <f>(IF(A626="","0",(IF(A626="RW",VLOOKUP(#REF!,#REF!,2,FALSE),VLOOKUP(Base!#REF!,#REF!,3,FALSE)))))*S626</f>
        <v>#REF!</v>
      </c>
    </row>
    <row r="627" spans="1:29" x14ac:dyDescent="0.25">
      <c r="A627" s="131" t="s">
        <v>830</v>
      </c>
      <c r="B627" s="131" t="s">
        <v>846</v>
      </c>
      <c r="C627" s="62" t="s">
        <v>724</v>
      </c>
      <c r="D627" s="12">
        <v>42373</v>
      </c>
      <c r="E627" s="72">
        <v>59200</v>
      </c>
      <c r="F627" s="45">
        <v>28555</v>
      </c>
      <c r="G627" s="62" t="s">
        <v>707</v>
      </c>
      <c r="H627" s="71">
        <f t="shared" si="14"/>
        <v>30.645</v>
      </c>
      <c r="I627" s="62"/>
      <c r="J627" s="62"/>
      <c r="K627" s="45">
        <v>6</v>
      </c>
      <c r="L627" s="71">
        <f>+IF(N627="oui",H627,"")</f>
        <v>30.645</v>
      </c>
      <c r="M627" s="117">
        <v>44.1</v>
      </c>
      <c r="N627" s="62" t="s">
        <v>106</v>
      </c>
      <c r="O627" s="62" t="s">
        <v>105</v>
      </c>
      <c r="P627" s="14" t="s">
        <v>176</v>
      </c>
      <c r="Q627" s="69">
        <f>IF(D627="","",(YEAR(D627)))</f>
        <v>2016</v>
      </c>
      <c r="R627" s="68" t="str">
        <f>IF(D627="","",(TEXT(D627,"mmmm")))</f>
        <v>janvier</v>
      </c>
      <c r="S627" s="94" t="e">
        <f>+IF(#REF!&gt;0.05,IF(#REF!=5,($AE$2-F627)/1000,IF(#REF!=6,($AF$2-F627)/1000,IF(#REF!="FMA",($AG$2-F627)/1000,H627))),H627)</f>
        <v>#REF!</v>
      </c>
      <c r="T627" s="68" t="str">
        <f t="shared" si="13"/>
        <v>janvier</v>
      </c>
      <c r="U627" s="91">
        <f>IF(H627="",0,1)</f>
        <v>1</v>
      </c>
      <c r="V627" s="92" t="e">
        <f>IF(#REF!&gt;0,1,0)</f>
        <v>#REF!</v>
      </c>
      <c r="W627" s="92" t="e">
        <f>IF(#REF!&gt;0.02,1,0)</f>
        <v>#REF!</v>
      </c>
      <c r="X627" s="92">
        <f>+IF(H627="","",(M627*H627))</f>
        <v>1351.4445000000001</v>
      </c>
      <c r="Y627" s="92" t="e">
        <f>+IF(G627="La Mounine",(VLOOKUP(Base!J627,#REF!,5,FALSE)),(IF(G627="Brignoles",VLOOKUP(J627,#REF!,3,FALSE),(IF(G627="FOS",VLOOKUP(J627,#REF!,4,FALSE))))))</f>
        <v>#REF!</v>
      </c>
      <c r="Z627" s="92" t="e">
        <f>+(IF(H627="","",(Y627*H627)))</f>
        <v>#REF!</v>
      </c>
      <c r="AA627" s="94" t="e">
        <f>IF(Y627="","",IF(A627="RW",VLOOKUP(Y627,#REF!,3,FALSE),VLOOKUP(Y627,#REF!,2,FALSE)))</f>
        <v>#REF!</v>
      </c>
      <c r="AB627" s="92" t="e">
        <f>+IF(A627="","",(IF(A627="RW",(IF(H627&gt;32,32*AA627,(IF(H627&lt;29,29*AA627,H627*AA627)))),(IF(H627&gt;30,30*AA627,(IF(H627&lt;24,24*AA627,H627*AA627)))))))</f>
        <v>#REF!</v>
      </c>
      <c r="AC627" s="92" t="e">
        <f>(IF(A627="","0",(IF(A627="RW",VLOOKUP(#REF!,#REF!,2,FALSE),VLOOKUP(Base!#REF!,#REF!,3,FALSE)))))*S627</f>
        <v>#REF!</v>
      </c>
    </row>
    <row r="628" spans="1:29" x14ac:dyDescent="0.25">
      <c r="A628" s="131" t="s">
        <v>830</v>
      </c>
      <c r="B628" s="131" t="s">
        <v>846</v>
      </c>
      <c r="C628" s="62" t="s">
        <v>46</v>
      </c>
      <c r="D628" s="12">
        <v>42374</v>
      </c>
      <c r="E628" s="72">
        <v>57650</v>
      </c>
      <c r="F628" s="45">
        <v>23050</v>
      </c>
      <c r="G628" s="62" t="s">
        <v>707</v>
      </c>
      <c r="H628" s="71">
        <f t="shared" si="14"/>
        <v>34.6</v>
      </c>
      <c r="I628" s="62"/>
      <c r="J628" s="62"/>
      <c r="K628" s="45">
        <v>13</v>
      </c>
      <c r="L628" s="71">
        <f>+IF(N628="oui",H628,"")</f>
        <v>34.6</v>
      </c>
      <c r="M628" s="117">
        <v>52.9</v>
      </c>
      <c r="N628" s="62" t="s">
        <v>106</v>
      </c>
      <c r="O628" s="62" t="s">
        <v>105</v>
      </c>
      <c r="P628" s="14" t="s">
        <v>169</v>
      </c>
      <c r="Q628" s="69">
        <f>IF(D628="","",(YEAR(D628)))</f>
        <v>2016</v>
      </c>
      <c r="R628" s="68" t="str">
        <f>IF(D628="","",(TEXT(D628,"mmmm")))</f>
        <v>janvier</v>
      </c>
      <c r="S628" s="94" t="e">
        <f>+IF(#REF!&gt;0.05,IF(#REF!=5,($AE$2-F628)/1000,IF(#REF!=6,($AF$2-F628)/1000,IF(#REF!="FMA",($AG$2-F628)/1000,H628))),H628)</f>
        <v>#REF!</v>
      </c>
      <c r="T628" s="68" t="str">
        <f t="shared" si="13"/>
        <v>janvier</v>
      </c>
      <c r="U628" s="91">
        <f>IF(H628="",0,1)</f>
        <v>1</v>
      </c>
      <c r="V628" s="92" t="e">
        <f>IF(#REF!&gt;0,1,0)</f>
        <v>#REF!</v>
      </c>
      <c r="W628" s="92" t="e">
        <f>IF(#REF!&gt;0.02,1,0)</f>
        <v>#REF!</v>
      </c>
      <c r="X628" s="92">
        <f>+IF(H628="","",(M628*H628))</f>
        <v>1830.34</v>
      </c>
      <c r="Y628" s="92" t="e">
        <f>+IF(G628="La Mounine",(VLOOKUP(Base!J628,#REF!,5,FALSE)),(IF(G628="Brignoles",VLOOKUP(J628,#REF!,3,FALSE),(IF(G628="FOS",VLOOKUP(J628,#REF!,4,FALSE))))))</f>
        <v>#REF!</v>
      </c>
      <c r="Z628" s="92" t="e">
        <f>+(IF(H628="","",(Y628*H628)))</f>
        <v>#REF!</v>
      </c>
      <c r="AA628" s="94" t="e">
        <f>IF(Y628="","",IF(A628="RW",VLOOKUP(Y628,#REF!,3,FALSE),VLOOKUP(Y628,#REF!,2,FALSE)))</f>
        <v>#REF!</v>
      </c>
      <c r="AB628" s="92" t="e">
        <f>+IF(A628="","",(IF(A628="RW",(IF(H628&gt;32,32*AA628,(IF(H628&lt;29,29*AA628,H628*AA628)))),(IF(H628&gt;30,30*AA628,(IF(H628&lt;24,24*AA628,H628*AA628)))))))</f>
        <v>#REF!</v>
      </c>
      <c r="AC628" s="92" t="e">
        <f>(IF(A628="","0",(IF(A628="RW",VLOOKUP(#REF!,#REF!,2,FALSE),VLOOKUP(Base!#REF!,#REF!,3,FALSE)))))*S628</f>
        <v>#REF!</v>
      </c>
    </row>
    <row r="629" spans="1:29" x14ac:dyDescent="0.25">
      <c r="A629" s="131" t="s">
        <v>830</v>
      </c>
      <c r="B629" s="131" t="s">
        <v>846</v>
      </c>
      <c r="C629" s="62" t="s">
        <v>46</v>
      </c>
      <c r="D629" s="12">
        <v>42374</v>
      </c>
      <c r="E629" s="72">
        <v>61400</v>
      </c>
      <c r="F629" s="45">
        <v>22650</v>
      </c>
      <c r="G629" s="62" t="s">
        <v>707</v>
      </c>
      <c r="H629" s="71">
        <f t="shared" si="14"/>
        <v>38.75</v>
      </c>
      <c r="I629" s="62"/>
      <c r="J629" s="62"/>
      <c r="K629" s="45">
        <v>13</v>
      </c>
      <c r="L629" s="71">
        <f>+IF(N629="oui",H629,"")</f>
        <v>38.75</v>
      </c>
      <c r="M629" s="117">
        <v>52.9</v>
      </c>
      <c r="N629" s="62" t="s">
        <v>106</v>
      </c>
      <c r="O629" s="62" t="s">
        <v>105</v>
      </c>
      <c r="P629" s="14" t="s">
        <v>169</v>
      </c>
      <c r="Q629" s="69">
        <f>IF(D629="","",(YEAR(D629)))</f>
        <v>2016</v>
      </c>
      <c r="R629" s="68" t="str">
        <f>IF(D629="","",(TEXT(D629,"mmmm")))</f>
        <v>janvier</v>
      </c>
      <c r="S629" s="94" t="e">
        <f>+IF(#REF!&gt;0.05,IF(#REF!=5,($AE$2-F629)/1000,IF(#REF!=6,($AF$2-F629)/1000,IF(#REF!="FMA",($AG$2-F629)/1000,H629))),H629)</f>
        <v>#REF!</v>
      </c>
      <c r="T629" s="68" t="str">
        <f t="shared" si="13"/>
        <v>janvier</v>
      </c>
      <c r="U629" s="91">
        <f>IF(H629="",0,1)</f>
        <v>1</v>
      </c>
      <c r="V629" s="92" t="e">
        <f>IF(#REF!&gt;0,1,0)</f>
        <v>#REF!</v>
      </c>
      <c r="W629" s="92" t="e">
        <f>IF(#REF!&gt;0.02,1,0)</f>
        <v>#REF!</v>
      </c>
      <c r="X629" s="92">
        <f>+IF(H629="","",(M629*H629))</f>
        <v>2049.875</v>
      </c>
      <c r="Y629" s="92" t="e">
        <f>+IF(G629="La Mounine",(VLOOKUP(Base!J629,#REF!,5,FALSE)),(IF(G629="Brignoles",VLOOKUP(J629,#REF!,3,FALSE),(IF(G629="FOS",VLOOKUP(J629,#REF!,4,FALSE))))))</f>
        <v>#REF!</v>
      </c>
      <c r="Z629" s="92" t="e">
        <f>+(IF(H629="","",(Y629*H629)))</f>
        <v>#REF!</v>
      </c>
      <c r="AA629" s="94" t="e">
        <f>IF(Y629="","",IF(A629="RW",VLOOKUP(Y629,#REF!,3,FALSE),VLOOKUP(Y629,#REF!,2,FALSE)))</f>
        <v>#REF!</v>
      </c>
      <c r="AB629" s="92" t="e">
        <f>+IF(A629="","",(IF(A629="RW",(IF(H629&gt;32,32*AA629,(IF(H629&lt;29,29*AA629,H629*AA629)))),(IF(H629&gt;30,30*AA629,(IF(H629&lt;24,24*AA629,H629*AA629)))))))</f>
        <v>#REF!</v>
      </c>
      <c r="AC629" s="92" t="e">
        <f>(IF(A629="","0",(IF(A629="RW",VLOOKUP(#REF!,#REF!,2,FALSE),VLOOKUP(Base!#REF!,#REF!,3,FALSE)))))*S629</f>
        <v>#REF!</v>
      </c>
    </row>
    <row r="630" spans="1:29" x14ac:dyDescent="0.25">
      <c r="A630" s="131" t="s">
        <v>830</v>
      </c>
      <c r="B630" s="131" t="s">
        <v>846</v>
      </c>
      <c r="C630" s="62" t="s">
        <v>12</v>
      </c>
      <c r="D630" s="12">
        <v>42374</v>
      </c>
      <c r="E630" s="72">
        <v>63650</v>
      </c>
      <c r="F630" s="45">
        <v>24250</v>
      </c>
      <c r="G630" s="62" t="s">
        <v>707</v>
      </c>
      <c r="H630" s="71">
        <f t="shared" si="14"/>
        <v>39.4</v>
      </c>
      <c r="I630" s="62"/>
      <c r="J630" s="62"/>
      <c r="K630" s="45">
        <v>83</v>
      </c>
      <c r="L630" s="71" t="str">
        <f>+IF(N630="oui",H630,"")</f>
        <v/>
      </c>
      <c r="M630" s="117">
        <v>47.2</v>
      </c>
      <c r="N630" s="62" t="s">
        <v>105</v>
      </c>
      <c r="O630" s="62" t="s">
        <v>105</v>
      </c>
      <c r="P630" s="14" t="s">
        <v>169</v>
      </c>
      <c r="Q630" s="69">
        <f>IF(D630="","",(YEAR(D630)))</f>
        <v>2016</v>
      </c>
      <c r="R630" s="68" t="str">
        <f>IF(D630="","",(TEXT(D630,"mmmm")))</f>
        <v>janvier</v>
      </c>
      <c r="S630" s="94" t="e">
        <f>+IF(#REF!&gt;0.05,IF(#REF!=5,($AE$2-F630)/1000,IF(#REF!=6,($AF$2-F630)/1000,IF(#REF!="FMA",($AG$2-F630)/1000,H630))),H630)</f>
        <v>#REF!</v>
      </c>
      <c r="T630" s="68" t="str">
        <f t="shared" si="13"/>
        <v>janvier</v>
      </c>
      <c r="U630" s="91">
        <f>IF(H630="",0,1)</f>
        <v>1</v>
      </c>
      <c r="V630" s="92" t="e">
        <f>IF(#REF!&gt;0,1,0)</f>
        <v>#REF!</v>
      </c>
      <c r="W630" s="92" t="e">
        <f>IF(#REF!&gt;0.02,1,0)</f>
        <v>#REF!</v>
      </c>
      <c r="X630" s="92">
        <f>+IF(H630="","",(M630*H630))</f>
        <v>1859.68</v>
      </c>
      <c r="Y630" s="92" t="e">
        <f>+IF(G630="La Mounine",(VLOOKUP(Base!J630,#REF!,5,FALSE)),(IF(G630="Brignoles",VLOOKUP(J630,#REF!,3,FALSE),(IF(G630="FOS",VLOOKUP(J630,#REF!,4,FALSE))))))</f>
        <v>#REF!</v>
      </c>
      <c r="Z630" s="92" t="e">
        <f>+(IF(H630="","",(Y630*H630)))</f>
        <v>#REF!</v>
      </c>
      <c r="AA630" s="94" t="e">
        <f>IF(Y630="","",IF(A630="RW",VLOOKUP(Y630,#REF!,3,FALSE),VLOOKUP(Y630,#REF!,2,FALSE)))</f>
        <v>#REF!</v>
      </c>
      <c r="AB630" s="92" t="e">
        <f>+IF(A630="","",(IF(A630="RW",(IF(H630&gt;32,32*AA630,(IF(H630&lt;29,29*AA630,H630*AA630)))),(IF(H630&gt;30,30*AA630,(IF(H630&lt;24,24*AA630,H630*AA630)))))))</f>
        <v>#REF!</v>
      </c>
      <c r="AC630" s="92" t="e">
        <f>(IF(A630="","0",(IF(A630="RW",VLOOKUP(#REF!,#REF!,2,FALSE),VLOOKUP(Base!#REF!,#REF!,3,FALSE)))))*S630</f>
        <v>#REF!</v>
      </c>
    </row>
    <row r="631" spans="1:29" x14ac:dyDescent="0.25">
      <c r="A631" s="131" t="s">
        <v>830</v>
      </c>
      <c r="B631" s="131" t="s">
        <v>846</v>
      </c>
      <c r="C631" s="62" t="s">
        <v>12</v>
      </c>
      <c r="D631" s="12">
        <v>42374</v>
      </c>
      <c r="E631" s="72">
        <v>62850</v>
      </c>
      <c r="F631" s="45">
        <v>24150</v>
      </c>
      <c r="G631" s="62" t="s">
        <v>707</v>
      </c>
      <c r="H631" s="71">
        <f t="shared" si="14"/>
        <v>38.700000000000003</v>
      </c>
      <c r="I631" s="62"/>
      <c r="J631" s="62"/>
      <c r="K631" s="45">
        <v>83</v>
      </c>
      <c r="L631" s="71" t="str">
        <f>+IF(N631="oui",H631,"")</f>
        <v/>
      </c>
      <c r="M631" s="117">
        <v>47.2</v>
      </c>
      <c r="N631" s="62" t="s">
        <v>105</v>
      </c>
      <c r="O631" s="62" t="s">
        <v>105</v>
      </c>
      <c r="P631" s="14" t="s">
        <v>168</v>
      </c>
      <c r="Q631" s="69">
        <f>IF(D631="","",(YEAR(D631)))</f>
        <v>2016</v>
      </c>
      <c r="R631" s="68" t="str">
        <f>IF(D631="","",(TEXT(D631,"mmmm")))</f>
        <v>janvier</v>
      </c>
      <c r="S631" s="94" t="e">
        <f>+IF(#REF!&gt;0.05,IF(#REF!=5,($AE$2-F631)/1000,IF(#REF!=6,($AF$2-F631)/1000,IF(#REF!="FMA",($AG$2-F631)/1000,H631))),H631)</f>
        <v>#REF!</v>
      </c>
      <c r="T631" s="68" t="str">
        <f t="shared" si="13"/>
        <v>janvier</v>
      </c>
      <c r="U631" s="91">
        <f>IF(H631="",0,1)</f>
        <v>1</v>
      </c>
      <c r="V631" s="92" t="e">
        <f>IF(#REF!&gt;0,1,0)</f>
        <v>#REF!</v>
      </c>
      <c r="W631" s="92" t="e">
        <f>IF(#REF!&gt;0.02,1,0)</f>
        <v>#REF!</v>
      </c>
      <c r="X631" s="92">
        <f>+IF(H631="","",(M631*H631))</f>
        <v>1826.6400000000003</v>
      </c>
      <c r="Y631" s="92" t="e">
        <f>+IF(G631="La Mounine",(VLOOKUP(Base!J631,#REF!,5,FALSE)),(IF(G631="Brignoles",VLOOKUP(J631,#REF!,3,FALSE),(IF(G631="FOS",VLOOKUP(J631,#REF!,4,FALSE))))))</f>
        <v>#REF!</v>
      </c>
      <c r="Z631" s="92" t="e">
        <f>+(IF(H631="","",(Y631*H631)))</f>
        <v>#REF!</v>
      </c>
      <c r="AA631" s="94" t="e">
        <f>IF(Y631="","",IF(A631="RW",VLOOKUP(Y631,#REF!,3,FALSE),VLOOKUP(Y631,#REF!,2,FALSE)))</f>
        <v>#REF!</v>
      </c>
      <c r="AB631" s="92" t="e">
        <f>+IF(A631="","",(IF(A631="RW",(IF(H631&gt;32,32*AA631,(IF(H631&lt;29,29*AA631,H631*AA631)))),(IF(H631&gt;30,30*AA631,(IF(H631&lt;24,24*AA631,H631*AA631)))))))</f>
        <v>#REF!</v>
      </c>
      <c r="AC631" s="92" t="e">
        <f>(IF(A631="","0",(IF(A631="RW",VLOOKUP(#REF!,#REF!,2,FALSE),VLOOKUP(Base!#REF!,#REF!,3,FALSE)))))*S631</f>
        <v>#REF!</v>
      </c>
    </row>
    <row r="632" spans="1:29" x14ac:dyDescent="0.25">
      <c r="A632" s="131" t="s">
        <v>830</v>
      </c>
      <c r="B632" s="131" t="s">
        <v>846</v>
      </c>
      <c r="C632" s="62" t="s">
        <v>12</v>
      </c>
      <c r="D632" s="12">
        <v>42375</v>
      </c>
      <c r="E632" s="72">
        <v>59100</v>
      </c>
      <c r="F632" s="45">
        <v>24350</v>
      </c>
      <c r="G632" s="62" t="s">
        <v>707</v>
      </c>
      <c r="H632" s="71">
        <f t="shared" si="14"/>
        <v>34.75</v>
      </c>
      <c r="I632" s="62"/>
      <c r="J632" s="62"/>
      <c r="K632" s="45">
        <v>6</v>
      </c>
      <c r="L632" s="71" t="str">
        <f>+IF(N632="oui",H632,"")</f>
        <v/>
      </c>
      <c r="M632" s="117">
        <v>43.8</v>
      </c>
      <c r="N632" s="62" t="s">
        <v>105</v>
      </c>
      <c r="O632" s="62" t="s">
        <v>105</v>
      </c>
      <c r="P632" s="14" t="s">
        <v>175</v>
      </c>
      <c r="Q632" s="69">
        <f>IF(D632="","",(YEAR(D632)))</f>
        <v>2016</v>
      </c>
      <c r="R632" s="68" t="str">
        <f>IF(D632="","",(TEXT(D632,"mmmm")))</f>
        <v>janvier</v>
      </c>
      <c r="S632" s="94" t="e">
        <f>+IF(#REF!&gt;0.05,IF(#REF!=5,($AE$2-F632)/1000,IF(#REF!=6,($AF$2-F632)/1000,IF(#REF!="FMA",($AG$2-F632)/1000,H632))),H632)</f>
        <v>#REF!</v>
      </c>
      <c r="T632" s="68" t="str">
        <f t="shared" si="13"/>
        <v>janvier</v>
      </c>
      <c r="U632" s="91">
        <f>IF(H632="",0,1)</f>
        <v>1</v>
      </c>
      <c r="V632" s="92" t="e">
        <f>IF(#REF!&gt;0,1,0)</f>
        <v>#REF!</v>
      </c>
      <c r="W632" s="92" t="e">
        <f>IF(#REF!&gt;0.02,1,0)</f>
        <v>#REF!</v>
      </c>
      <c r="X632" s="92">
        <f>+IF(H632="","",(M632*H632))</f>
        <v>1522.05</v>
      </c>
      <c r="Y632" s="92" t="e">
        <f>+IF(G632="La Mounine",(VLOOKUP(Base!J632,#REF!,5,FALSE)),(IF(G632="Brignoles",VLOOKUP(J632,#REF!,3,FALSE),(IF(G632="FOS",VLOOKUP(J632,#REF!,4,FALSE))))))</f>
        <v>#REF!</v>
      </c>
      <c r="Z632" s="92" t="e">
        <f>+(IF(H632="","",(Y632*H632)))</f>
        <v>#REF!</v>
      </c>
      <c r="AA632" s="94" t="e">
        <f>IF(Y632="","",IF(A632="RW",VLOOKUP(Y632,#REF!,3,FALSE),VLOOKUP(Y632,#REF!,2,FALSE)))</f>
        <v>#REF!</v>
      </c>
      <c r="AB632" s="92" t="e">
        <f>+IF(A632="","",(IF(A632="RW",(IF(H632&gt;32,32*AA632,(IF(H632&lt;29,29*AA632,H632*AA632)))),(IF(H632&gt;30,30*AA632,(IF(H632&lt;24,24*AA632,H632*AA632)))))))</f>
        <v>#REF!</v>
      </c>
      <c r="AC632" s="92" t="e">
        <f>(IF(A632="","0",(IF(A632="RW",VLOOKUP(#REF!,#REF!,2,FALSE),VLOOKUP(Base!#REF!,#REF!,3,FALSE)))))*S632</f>
        <v>#REF!</v>
      </c>
    </row>
    <row r="633" spans="1:29" x14ac:dyDescent="0.25">
      <c r="A633" s="131" t="s">
        <v>830</v>
      </c>
      <c r="B633" s="131" t="s">
        <v>846</v>
      </c>
      <c r="C633" s="62" t="s">
        <v>12</v>
      </c>
      <c r="D633" s="12">
        <v>42375</v>
      </c>
      <c r="E633" s="72">
        <v>59600</v>
      </c>
      <c r="F633" s="45">
        <v>24300</v>
      </c>
      <c r="G633" s="62" t="s">
        <v>707</v>
      </c>
      <c r="H633" s="71">
        <f t="shared" si="14"/>
        <v>35.299999999999997</v>
      </c>
      <c r="I633" s="62"/>
      <c r="J633" s="62"/>
      <c r="K633" s="45">
        <v>83</v>
      </c>
      <c r="L633" s="71" t="str">
        <f>+IF(N633="oui",H633,"")</f>
        <v/>
      </c>
      <c r="M633" s="117">
        <v>47.2</v>
      </c>
      <c r="N633" s="62" t="s">
        <v>105</v>
      </c>
      <c r="O633" s="62" t="s">
        <v>105</v>
      </c>
      <c r="P633" s="14" t="s">
        <v>172</v>
      </c>
      <c r="Q633" s="69">
        <f>IF(D633="","",(YEAR(D633)))</f>
        <v>2016</v>
      </c>
      <c r="R633" s="68" t="str">
        <f>IF(D633="","",(TEXT(D633,"mmmm")))</f>
        <v>janvier</v>
      </c>
      <c r="S633" s="94" t="e">
        <f>+IF(#REF!&gt;0.05,IF(#REF!=5,($AE$2-F633)/1000,IF(#REF!=6,($AF$2-F633)/1000,IF(#REF!="FMA",($AG$2-F633)/1000,H633))),H633)</f>
        <v>#REF!</v>
      </c>
      <c r="T633" s="68" t="str">
        <f t="shared" si="13"/>
        <v>janvier</v>
      </c>
      <c r="U633" s="91">
        <f>IF(H633="",0,1)</f>
        <v>1</v>
      </c>
      <c r="V633" s="92" t="e">
        <f>IF(#REF!&gt;0,1,0)</f>
        <v>#REF!</v>
      </c>
      <c r="W633" s="92" t="e">
        <f>IF(#REF!&gt;0.02,1,0)</f>
        <v>#REF!</v>
      </c>
      <c r="X633" s="92">
        <f>+IF(H633="","",(M633*H633))</f>
        <v>1666.1599999999999</v>
      </c>
      <c r="Y633" s="92" t="e">
        <f>+IF(G633="La Mounine",(VLOOKUP(Base!J633,#REF!,5,FALSE)),(IF(G633="Brignoles",VLOOKUP(J633,#REF!,3,FALSE),(IF(G633="FOS",VLOOKUP(J633,#REF!,4,FALSE))))))</f>
        <v>#REF!</v>
      </c>
      <c r="Z633" s="92" t="e">
        <f>+(IF(H633="","",(Y633*H633)))</f>
        <v>#REF!</v>
      </c>
      <c r="AA633" s="94" t="e">
        <f>IF(Y633="","",IF(A633="RW",VLOOKUP(Y633,#REF!,3,FALSE),VLOOKUP(Y633,#REF!,2,FALSE)))</f>
        <v>#REF!</v>
      </c>
      <c r="AB633" s="92" t="e">
        <f>+IF(A633="","",(IF(A633="RW",(IF(H633&gt;32,32*AA633,(IF(H633&lt;29,29*AA633,H633*AA633)))),(IF(H633&gt;30,30*AA633,(IF(H633&lt;24,24*AA633,H633*AA633)))))))</f>
        <v>#REF!</v>
      </c>
      <c r="AC633" s="92" t="e">
        <f>(IF(A633="","0",(IF(A633="RW",VLOOKUP(#REF!,#REF!,2,FALSE),VLOOKUP(Base!#REF!,#REF!,3,FALSE)))))*S633</f>
        <v>#REF!</v>
      </c>
    </row>
    <row r="634" spans="1:29" x14ac:dyDescent="0.25">
      <c r="A634" s="131" t="s">
        <v>830</v>
      </c>
      <c r="B634" s="131" t="s">
        <v>846</v>
      </c>
      <c r="C634" s="62" t="s">
        <v>46</v>
      </c>
      <c r="D634" s="12">
        <v>42376</v>
      </c>
      <c r="E634" s="72">
        <v>58600</v>
      </c>
      <c r="F634" s="45">
        <v>23100</v>
      </c>
      <c r="G634" s="62" t="s">
        <v>707</v>
      </c>
      <c r="H634" s="71">
        <f t="shared" si="14"/>
        <v>35.5</v>
      </c>
      <c r="I634" s="62"/>
      <c r="J634" s="62"/>
      <c r="K634" s="45">
        <v>13</v>
      </c>
      <c r="L634" s="71">
        <f>+IF(N634="oui",H634,"")</f>
        <v>35.5</v>
      </c>
      <c r="M634" s="117">
        <v>52.9</v>
      </c>
      <c r="N634" s="62" t="s">
        <v>106</v>
      </c>
      <c r="O634" s="62" t="s">
        <v>105</v>
      </c>
      <c r="P634" s="14" t="s">
        <v>169</v>
      </c>
      <c r="Q634" s="69">
        <f>IF(D634="","",(YEAR(D634)))</f>
        <v>2016</v>
      </c>
      <c r="R634" s="68" t="str">
        <f>IF(D634="","",(TEXT(D634,"mmmm")))</f>
        <v>janvier</v>
      </c>
      <c r="S634" s="94" t="e">
        <f>+IF(#REF!&gt;0.05,IF(#REF!=5,($AE$2-F634)/1000,IF(#REF!=6,($AF$2-F634)/1000,IF(#REF!="FMA",($AG$2-F634)/1000,H634))),H634)</f>
        <v>#REF!</v>
      </c>
      <c r="T634" s="68" t="str">
        <f t="shared" si="13"/>
        <v>janvier</v>
      </c>
      <c r="U634" s="91">
        <f>IF(H634="",0,1)</f>
        <v>1</v>
      </c>
      <c r="V634" s="92" t="e">
        <f>IF(#REF!&gt;0,1,0)</f>
        <v>#REF!</v>
      </c>
      <c r="W634" s="92" t="e">
        <f>IF(#REF!&gt;0.02,1,0)</f>
        <v>#REF!</v>
      </c>
      <c r="X634" s="92">
        <f>+IF(H634="","",(M634*H634))</f>
        <v>1877.95</v>
      </c>
      <c r="Y634" s="92" t="e">
        <f>+IF(G634="La Mounine",(VLOOKUP(Base!J634,#REF!,5,FALSE)),(IF(G634="Brignoles",VLOOKUP(J634,#REF!,3,FALSE),(IF(G634="FOS",VLOOKUP(J634,#REF!,4,FALSE))))))</f>
        <v>#REF!</v>
      </c>
      <c r="Z634" s="92" t="e">
        <f>+(IF(H634="","",(Y634*H634)))</f>
        <v>#REF!</v>
      </c>
      <c r="AA634" s="94" t="e">
        <f>IF(Y634="","",IF(A634="RW",VLOOKUP(Y634,#REF!,3,FALSE),VLOOKUP(Y634,#REF!,2,FALSE)))</f>
        <v>#REF!</v>
      </c>
      <c r="AB634" s="92" t="e">
        <f>+IF(A634="","",(IF(A634="RW",(IF(H634&gt;32,32*AA634,(IF(H634&lt;29,29*AA634,H634*AA634)))),(IF(H634&gt;30,30*AA634,(IF(H634&lt;24,24*AA634,H634*AA634)))))))</f>
        <v>#REF!</v>
      </c>
      <c r="AC634" s="92" t="e">
        <f>(IF(A634="","0",(IF(A634="RW",VLOOKUP(#REF!,#REF!,2,FALSE),VLOOKUP(Base!#REF!,#REF!,3,FALSE)))))*S634</f>
        <v>#REF!</v>
      </c>
    </row>
    <row r="635" spans="1:29" x14ac:dyDescent="0.25">
      <c r="A635" s="131" t="s">
        <v>830</v>
      </c>
      <c r="B635" s="131" t="s">
        <v>846</v>
      </c>
      <c r="C635" s="62" t="s">
        <v>12</v>
      </c>
      <c r="D635" s="12">
        <v>42380</v>
      </c>
      <c r="E635" s="45">
        <v>57000</v>
      </c>
      <c r="F635" s="45">
        <v>22350</v>
      </c>
      <c r="G635" s="62" t="s">
        <v>707</v>
      </c>
      <c r="H635" s="71">
        <f t="shared" si="14"/>
        <v>34.65</v>
      </c>
      <c r="I635" s="62"/>
      <c r="J635" s="62"/>
      <c r="K635" s="45">
        <v>4</v>
      </c>
      <c r="L635" s="71">
        <f>+IF(N635="oui",H635,"")</f>
        <v>34.65</v>
      </c>
      <c r="M635" s="117">
        <v>42.8</v>
      </c>
      <c r="N635" s="62" t="s">
        <v>106</v>
      </c>
      <c r="O635" s="62" t="s">
        <v>105</v>
      </c>
      <c r="P635" s="14" t="s">
        <v>169</v>
      </c>
      <c r="Q635" s="69">
        <f>IF(D635="","",(YEAR(D635)))</f>
        <v>2016</v>
      </c>
      <c r="R635" s="68" t="str">
        <f>IF(D635="","",(TEXT(D635,"mmmm")))</f>
        <v>janvier</v>
      </c>
      <c r="S635" s="94" t="e">
        <f>+IF(#REF!&gt;0.05,IF(#REF!=5,($AE$2-F635)/1000,IF(#REF!=6,($AF$2-F635)/1000,IF(#REF!="FMA",($AG$2-F635)/1000,H635))),H635)</f>
        <v>#REF!</v>
      </c>
      <c r="T635" s="68" t="str">
        <f t="shared" si="13"/>
        <v>janvier</v>
      </c>
      <c r="U635" s="91">
        <f>IF(H635="",0,1)</f>
        <v>1</v>
      </c>
      <c r="V635" s="92" t="e">
        <f>IF(#REF!&gt;0,1,0)</f>
        <v>#REF!</v>
      </c>
      <c r="W635" s="92" t="e">
        <f>IF(#REF!&gt;0.02,1,0)</f>
        <v>#REF!</v>
      </c>
      <c r="X635" s="92">
        <f>+IF(H635="","",(M635*H635))</f>
        <v>1483.0199999999998</v>
      </c>
      <c r="Y635" s="92" t="e">
        <f>+IF(G635="La Mounine",(VLOOKUP(Base!J635,#REF!,5,FALSE)),(IF(G635="Brignoles",VLOOKUP(J635,#REF!,3,FALSE),(IF(G635="FOS",VLOOKUP(J635,#REF!,4,FALSE))))))</f>
        <v>#REF!</v>
      </c>
      <c r="Z635" s="92" t="e">
        <f>+(IF(H635="","",(Y635*H635)))</f>
        <v>#REF!</v>
      </c>
      <c r="AA635" s="94" t="e">
        <f>IF(Y635="","",IF(A635="RW",VLOOKUP(Y635,#REF!,3,FALSE),VLOOKUP(Y635,#REF!,2,FALSE)))</f>
        <v>#REF!</v>
      </c>
      <c r="AB635" s="92" t="e">
        <f>+IF(A635="","",(IF(A635="RW",(IF(H635&gt;32,32*AA635,(IF(H635&lt;29,29*AA635,H635*AA635)))),(IF(H635&gt;30,30*AA635,(IF(H635&lt;24,24*AA635,H635*AA635)))))))</f>
        <v>#REF!</v>
      </c>
      <c r="AC635" s="92" t="e">
        <f>(IF(A635="","0",(IF(A635="RW",VLOOKUP(#REF!,#REF!,2,FALSE),VLOOKUP(Base!#REF!,#REF!,3,FALSE)))))*S635</f>
        <v>#REF!</v>
      </c>
    </row>
    <row r="636" spans="1:29" x14ac:dyDescent="0.25">
      <c r="A636" s="131" t="s">
        <v>830</v>
      </c>
      <c r="B636" s="131" t="s">
        <v>846</v>
      </c>
      <c r="C636" s="62" t="s">
        <v>12</v>
      </c>
      <c r="D636" s="12">
        <v>42380</v>
      </c>
      <c r="E636" s="45">
        <v>58600</v>
      </c>
      <c r="F636" s="45">
        <v>22300</v>
      </c>
      <c r="G636" s="62" t="s">
        <v>707</v>
      </c>
      <c r="H636" s="71">
        <f t="shared" si="14"/>
        <v>36.299999999999997</v>
      </c>
      <c r="I636" s="62"/>
      <c r="J636" s="62"/>
      <c r="K636" s="45">
        <v>4</v>
      </c>
      <c r="L636" s="71">
        <f>+IF(N636="oui",H636,"")</f>
        <v>36.299999999999997</v>
      </c>
      <c r="M636" s="117">
        <v>42.8</v>
      </c>
      <c r="N636" s="62" t="s">
        <v>106</v>
      </c>
      <c r="O636" s="62" t="s">
        <v>105</v>
      </c>
      <c r="P636" s="14" t="s">
        <v>170</v>
      </c>
      <c r="Q636" s="69">
        <f>IF(D636="","",(YEAR(D636)))</f>
        <v>2016</v>
      </c>
      <c r="R636" s="68" t="str">
        <f>IF(D636="","",(TEXT(D636,"mmmm")))</f>
        <v>janvier</v>
      </c>
      <c r="S636" s="94" t="e">
        <f>+IF(#REF!&gt;0.05,IF(#REF!=5,($AE$2-F636)/1000,IF(#REF!=6,($AF$2-F636)/1000,IF(#REF!="FMA",($AG$2-F636)/1000,H636))),H636)</f>
        <v>#REF!</v>
      </c>
      <c r="T636" s="68" t="str">
        <f t="shared" si="13"/>
        <v>janvier</v>
      </c>
      <c r="U636" s="91">
        <f>IF(H636="",0,1)</f>
        <v>1</v>
      </c>
      <c r="V636" s="92" t="e">
        <f>IF(#REF!&gt;0,1,0)</f>
        <v>#REF!</v>
      </c>
      <c r="W636" s="92" t="e">
        <f>IF(#REF!&gt;0.02,1,0)</f>
        <v>#REF!</v>
      </c>
      <c r="X636" s="92">
        <f>+IF(H636="","",(M636*H636))</f>
        <v>1553.6399999999999</v>
      </c>
      <c r="Y636" s="92" t="e">
        <f>+IF(G636="La Mounine",(VLOOKUP(Base!J636,#REF!,5,FALSE)),(IF(G636="Brignoles",VLOOKUP(J636,#REF!,3,FALSE),(IF(G636="FOS",VLOOKUP(J636,#REF!,4,FALSE))))))</f>
        <v>#REF!</v>
      </c>
      <c r="Z636" s="92" t="e">
        <f>+(IF(H636="","",(Y636*H636)))</f>
        <v>#REF!</v>
      </c>
      <c r="AA636" s="94" t="e">
        <f>IF(Y636="","",IF(A636="RW",VLOOKUP(Y636,#REF!,3,FALSE),VLOOKUP(Y636,#REF!,2,FALSE)))</f>
        <v>#REF!</v>
      </c>
      <c r="AB636" s="92" t="e">
        <f>+IF(A636="","",(IF(A636="RW",(IF(H636&gt;32,32*AA636,(IF(H636&lt;29,29*AA636,H636*AA636)))),(IF(H636&gt;30,30*AA636,(IF(H636&lt;24,24*AA636,H636*AA636)))))))</f>
        <v>#REF!</v>
      </c>
      <c r="AC636" s="92" t="e">
        <f>(IF(A636="","0",(IF(A636="RW",VLOOKUP(#REF!,#REF!,2,FALSE),VLOOKUP(Base!#REF!,#REF!,3,FALSE)))))*S636</f>
        <v>#REF!</v>
      </c>
    </row>
    <row r="637" spans="1:29" x14ac:dyDescent="0.25">
      <c r="A637" s="131" t="s">
        <v>830</v>
      </c>
      <c r="B637" s="131" t="s">
        <v>846</v>
      </c>
      <c r="C637" s="62" t="s">
        <v>12</v>
      </c>
      <c r="D637" s="12">
        <v>42381</v>
      </c>
      <c r="E637" s="45">
        <v>56800</v>
      </c>
      <c r="F637" s="45">
        <v>22450</v>
      </c>
      <c r="G637" s="62" t="s">
        <v>707</v>
      </c>
      <c r="H637" s="71">
        <f t="shared" si="14"/>
        <v>34.35</v>
      </c>
      <c r="I637" s="62"/>
      <c r="J637" s="62"/>
      <c r="K637" s="45">
        <v>4</v>
      </c>
      <c r="L637" s="71">
        <f>+IF(N637="oui",H637,"")</f>
        <v>34.35</v>
      </c>
      <c r="M637" s="117">
        <v>42.8</v>
      </c>
      <c r="N637" s="62" t="s">
        <v>106</v>
      </c>
      <c r="O637" s="62" t="s">
        <v>105</v>
      </c>
      <c r="P637" s="14" t="s">
        <v>730</v>
      </c>
      <c r="Q637" s="69">
        <f>IF(D637="","",(YEAR(D637)))</f>
        <v>2016</v>
      </c>
      <c r="R637" s="68" t="str">
        <f>IF(D637="","",(TEXT(D637,"mmmm")))</f>
        <v>janvier</v>
      </c>
      <c r="S637" s="94" t="e">
        <f>+IF(#REF!&gt;0.05,IF(#REF!=5,($AE$2-F637)/1000,IF(#REF!=6,($AF$2-F637)/1000,IF(#REF!="FMA",($AG$2-F637)/1000,H637))),H637)</f>
        <v>#REF!</v>
      </c>
      <c r="T637" s="68" t="str">
        <f t="shared" si="13"/>
        <v>janvier</v>
      </c>
      <c r="U637" s="91">
        <f>IF(H637="",0,1)</f>
        <v>1</v>
      </c>
      <c r="V637" s="92" t="e">
        <f>IF(#REF!&gt;0,1,0)</f>
        <v>#REF!</v>
      </c>
      <c r="W637" s="92" t="e">
        <f>IF(#REF!&gt;0.02,1,0)</f>
        <v>#REF!</v>
      </c>
      <c r="X637" s="92">
        <f>+IF(H637="","",(M637*H637))</f>
        <v>1470.18</v>
      </c>
      <c r="Y637" s="92" t="e">
        <f>+IF(G637="La Mounine",(VLOOKUP(Base!J637,#REF!,5,FALSE)),(IF(G637="Brignoles",VLOOKUP(J637,#REF!,3,FALSE),(IF(G637="FOS",VLOOKUP(J637,#REF!,4,FALSE))))))</f>
        <v>#REF!</v>
      </c>
      <c r="Z637" s="92" t="e">
        <f>+(IF(H637="","",(Y637*H637)))</f>
        <v>#REF!</v>
      </c>
      <c r="AA637" s="94" t="e">
        <f>IF(Y637="","",IF(A637="RW",VLOOKUP(Y637,#REF!,3,FALSE),VLOOKUP(Y637,#REF!,2,FALSE)))</f>
        <v>#REF!</v>
      </c>
      <c r="AB637" s="92" t="e">
        <f>+IF(A637="","",(IF(A637="RW",(IF(H637&gt;32,32*AA637,(IF(H637&lt;29,29*AA637,H637*AA637)))),(IF(H637&gt;30,30*AA637,(IF(H637&lt;24,24*AA637,H637*AA637)))))))</f>
        <v>#REF!</v>
      </c>
      <c r="AC637" s="92" t="e">
        <f>(IF(A637="","0",(IF(A637="RW",VLOOKUP(#REF!,#REF!,2,FALSE),VLOOKUP(Base!#REF!,#REF!,3,FALSE)))))*S637</f>
        <v>#REF!</v>
      </c>
    </row>
    <row r="638" spans="1:29" x14ac:dyDescent="0.25">
      <c r="A638" s="131" t="s">
        <v>830</v>
      </c>
      <c r="B638" s="131" t="s">
        <v>846</v>
      </c>
      <c r="C638" s="62" t="s">
        <v>12</v>
      </c>
      <c r="D638" s="12">
        <v>42381</v>
      </c>
      <c r="E638" s="45">
        <v>55900</v>
      </c>
      <c r="F638" s="45">
        <v>22350</v>
      </c>
      <c r="G638" s="62" t="s">
        <v>707</v>
      </c>
      <c r="H638" s="71">
        <f t="shared" si="14"/>
        <v>33.549999999999997</v>
      </c>
      <c r="I638" s="62"/>
      <c r="J638" s="62"/>
      <c r="K638" s="45">
        <v>4</v>
      </c>
      <c r="L638" s="71">
        <f>+IF(N638="oui",H638,"")</f>
        <v>33.549999999999997</v>
      </c>
      <c r="M638" s="117">
        <v>42.8</v>
      </c>
      <c r="N638" s="62" t="s">
        <v>106</v>
      </c>
      <c r="O638" s="62" t="s">
        <v>105</v>
      </c>
      <c r="P638" s="14" t="s">
        <v>168</v>
      </c>
      <c r="Q638" s="69">
        <f>IF(D638="","",(YEAR(D638)))</f>
        <v>2016</v>
      </c>
      <c r="R638" s="68" t="str">
        <f>IF(D638="","",(TEXT(D638,"mmmm")))</f>
        <v>janvier</v>
      </c>
      <c r="S638" s="94" t="e">
        <f>+IF(#REF!&gt;0.05,IF(#REF!=5,($AE$2-F638)/1000,IF(#REF!=6,($AF$2-F638)/1000,IF(#REF!="FMA",($AG$2-F638)/1000,H638))),H638)</f>
        <v>#REF!</v>
      </c>
      <c r="T638" s="68" t="str">
        <f t="shared" si="13"/>
        <v>janvier</v>
      </c>
      <c r="U638" s="91">
        <f>IF(H638="",0,1)</f>
        <v>1</v>
      </c>
      <c r="V638" s="92" t="e">
        <f>IF(#REF!&gt;0,1,0)</f>
        <v>#REF!</v>
      </c>
      <c r="W638" s="92" t="e">
        <f>IF(#REF!&gt;0.02,1,0)</f>
        <v>#REF!</v>
      </c>
      <c r="X638" s="92">
        <f>+IF(H638="","",(M638*H638))</f>
        <v>1435.9399999999998</v>
      </c>
      <c r="Y638" s="92" t="e">
        <f>+IF(G638="La Mounine",(VLOOKUP(Base!J638,#REF!,5,FALSE)),(IF(G638="Brignoles",VLOOKUP(J638,#REF!,3,FALSE),(IF(G638="FOS",VLOOKUP(J638,#REF!,4,FALSE))))))</f>
        <v>#REF!</v>
      </c>
      <c r="Z638" s="92" t="e">
        <f>+(IF(H638="","",(Y638*H638)))</f>
        <v>#REF!</v>
      </c>
      <c r="AA638" s="94" t="e">
        <f>IF(Y638="","",IF(A638="RW",VLOOKUP(Y638,#REF!,3,FALSE),VLOOKUP(Y638,#REF!,2,FALSE)))</f>
        <v>#REF!</v>
      </c>
      <c r="AB638" s="92" t="e">
        <f>+IF(A638="","",(IF(A638="RW",(IF(H638&gt;32,32*AA638,(IF(H638&lt;29,29*AA638,H638*AA638)))),(IF(H638&gt;30,30*AA638,(IF(H638&lt;24,24*AA638,H638*AA638)))))))</f>
        <v>#REF!</v>
      </c>
      <c r="AC638" s="92" t="e">
        <f>(IF(A638="","0",(IF(A638="RW",VLOOKUP(#REF!,#REF!,2,FALSE),VLOOKUP(Base!#REF!,#REF!,3,FALSE)))))*S638</f>
        <v>#REF!</v>
      </c>
    </row>
    <row r="639" spans="1:29" x14ac:dyDescent="0.25">
      <c r="A639" s="131" t="s">
        <v>830</v>
      </c>
      <c r="B639" s="131" t="s">
        <v>846</v>
      </c>
      <c r="C639" s="62" t="s">
        <v>12</v>
      </c>
      <c r="D639" s="12">
        <v>42384</v>
      </c>
      <c r="E639" s="45">
        <v>60550</v>
      </c>
      <c r="F639" s="45">
        <v>24300</v>
      </c>
      <c r="G639" s="62" t="s">
        <v>707</v>
      </c>
      <c r="H639" s="71">
        <f t="shared" si="14"/>
        <v>36.25</v>
      </c>
      <c r="I639" s="62"/>
      <c r="J639" s="62"/>
      <c r="K639" s="45">
        <v>4</v>
      </c>
      <c r="L639" s="71">
        <f>+IF(N639="oui",H639,"")</f>
        <v>36.25</v>
      </c>
      <c r="M639" s="117">
        <v>42.8</v>
      </c>
      <c r="N639" s="62" t="s">
        <v>106</v>
      </c>
      <c r="O639" s="62" t="s">
        <v>105</v>
      </c>
      <c r="P639" s="14" t="s">
        <v>799</v>
      </c>
      <c r="Q639" s="69">
        <f>IF(D639="","",(YEAR(D639)))</f>
        <v>2016</v>
      </c>
      <c r="R639" s="68" t="str">
        <f>IF(D639="","",(TEXT(D639,"mmmm")))</f>
        <v>janvier</v>
      </c>
      <c r="S639" s="94" t="e">
        <f>+IF(#REF!&gt;0.05,IF(#REF!=5,($AE$2-F639)/1000,IF(#REF!=6,($AF$2-F639)/1000,IF(#REF!="FMA",($AG$2-F639)/1000,H639))),H639)</f>
        <v>#REF!</v>
      </c>
      <c r="T639" s="68" t="str">
        <f t="shared" si="13"/>
        <v>janvier</v>
      </c>
      <c r="U639" s="91">
        <f>IF(H639="",0,1)</f>
        <v>1</v>
      </c>
      <c r="V639" s="92" t="e">
        <f>IF(#REF!&gt;0,1,0)</f>
        <v>#REF!</v>
      </c>
      <c r="W639" s="92" t="e">
        <f>IF(#REF!&gt;0.02,1,0)</f>
        <v>#REF!</v>
      </c>
      <c r="X639" s="92">
        <f>+IF(H639="","",(M639*H639))</f>
        <v>1551.5</v>
      </c>
      <c r="Y639" s="92" t="e">
        <f>+IF(G639="La Mounine",(VLOOKUP(Base!J639,#REF!,5,FALSE)),(IF(G639="Brignoles",VLOOKUP(J639,#REF!,3,FALSE),(IF(G639="FOS",VLOOKUP(J639,#REF!,4,FALSE))))))</f>
        <v>#REF!</v>
      </c>
      <c r="Z639" s="92" t="e">
        <f>+(IF(H639="","",(Y639*H639)))</f>
        <v>#REF!</v>
      </c>
      <c r="AA639" s="94" t="e">
        <f>IF(Y639="","",IF(A639="RW",VLOOKUP(Y639,#REF!,3,FALSE),VLOOKUP(Y639,#REF!,2,FALSE)))</f>
        <v>#REF!</v>
      </c>
      <c r="AB639" s="92" t="e">
        <f>+IF(A639="","",(IF(A639="RW",(IF(H639&gt;32,32*AA639,(IF(H639&lt;29,29*AA639,H639*AA639)))),(IF(H639&gt;30,30*AA639,(IF(H639&lt;24,24*AA639,H639*AA639)))))))</f>
        <v>#REF!</v>
      </c>
      <c r="AC639" s="92" t="e">
        <f>(IF(A639="","0",(IF(A639="RW",VLOOKUP(#REF!,#REF!,2,FALSE),VLOOKUP(Base!#REF!,#REF!,3,FALSE)))))*S639</f>
        <v>#REF!</v>
      </c>
    </row>
    <row r="640" spans="1:29" x14ac:dyDescent="0.25">
      <c r="A640" s="131" t="s">
        <v>830</v>
      </c>
      <c r="B640" s="131" t="s">
        <v>846</v>
      </c>
      <c r="C640" s="62" t="s">
        <v>12</v>
      </c>
      <c r="D640" s="12">
        <v>42384</v>
      </c>
      <c r="E640" s="45">
        <v>50400</v>
      </c>
      <c r="F640" s="45">
        <v>24500</v>
      </c>
      <c r="G640" s="62" t="s">
        <v>707</v>
      </c>
      <c r="H640" s="71">
        <f t="shared" si="14"/>
        <v>25.9</v>
      </c>
      <c r="I640" s="62"/>
      <c r="J640" s="62"/>
      <c r="K640" s="45">
        <v>13</v>
      </c>
      <c r="L640" s="71" t="str">
        <f>+IF(N640="oui",H640,"")</f>
        <v/>
      </c>
      <c r="M640" s="117">
        <v>47.8</v>
      </c>
      <c r="N640" s="62" t="s">
        <v>105</v>
      </c>
      <c r="O640" s="62" t="s">
        <v>105</v>
      </c>
      <c r="P640" s="14" t="s">
        <v>168</v>
      </c>
      <c r="Q640" s="69">
        <f>IF(D640="","",(YEAR(D640)))</f>
        <v>2016</v>
      </c>
      <c r="R640" s="68" t="str">
        <f>IF(D640="","",(TEXT(D640,"mmmm")))</f>
        <v>janvier</v>
      </c>
      <c r="S640" s="94" t="e">
        <f>+IF(#REF!&gt;0.05,IF(#REF!=5,($AE$2-F640)/1000,IF(#REF!=6,($AF$2-F640)/1000,IF(#REF!="FMA",($AG$2-F640)/1000,H640))),H640)</f>
        <v>#REF!</v>
      </c>
      <c r="T640" s="68" t="str">
        <f t="shared" si="13"/>
        <v>janvier</v>
      </c>
      <c r="U640" s="91">
        <f>IF(H640="",0,1)</f>
        <v>1</v>
      </c>
      <c r="V640" s="92" t="e">
        <f>IF(#REF!&gt;0,1,0)</f>
        <v>#REF!</v>
      </c>
      <c r="W640" s="92" t="e">
        <f>IF(#REF!&gt;0.02,1,0)</f>
        <v>#REF!</v>
      </c>
      <c r="X640" s="92">
        <f>+IF(H640="","",(M640*H640))</f>
        <v>1238.0199999999998</v>
      </c>
      <c r="Y640" s="92" t="e">
        <f>+IF(G640="La Mounine",(VLOOKUP(Base!J640,#REF!,5,FALSE)),(IF(G640="Brignoles",VLOOKUP(J640,#REF!,3,FALSE),(IF(G640="FOS",VLOOKUP(J640,#REF!,4,FALSE))))))</f>
        <v>#REF!</v>
      </c>
      <c r="Z640" s="92" t="e">
        <f>+(IF(H640="","",(Y640*H640)))</f>
        <v>#REF!</v>
      </c>
      <c r="AA640" s="94" t="e">
        <f>IF(Y640="","",IF(A640="RW",VLOOKUP(Y640,#REF!,3,FALSE),VLOOKUP(Y640,#REF!,2,FALSE)))</f>
        <v>#REF!</v>
      </c>
      <c r="AB640" s="92" t="e">
        <f>+IF(A640="","",(IF(A640="RW",(IF(H640&gt;32,32*AA640,(IF(H640&lt;29,29*AA640,H640*AA640)))),(IF(H640&gt;30,30*AA640,(IF(H640&lt;24,24*AA640,H640*AA640)))))))</f>
        <v>#REF!</v>
      </c>
      <c r="AC640" s="92" t="e">
        <f>(IF(A640="","0",(IF(A640="RW",VLOOKUP(#REF!,#REF!,2,FALSE),VLOOKUP(Base!#REF!,#REF!,3,FALSE)))))*S640</f>
        <v>#REF!</v>
      </c>
    </row>
    <row r="641" spans="1:29" x14ac:dyDescent="0.25">
      <c r="A641" s="131" t="s">
        <v>830</v>
      </c>
      <c r="B641" s="131" t="s">
        <v>846</v>
      </c>
      <c r="C641" s="62" t="s">
        <v>12</v>
      </c>
      <c r="D641" s="12">
        <v>42385</v>
      </c>
      <c r="E641" s="45">
        <v>58000</v>
      </c>
      <c r="F641" s="45">
        <v>24150</v>
      </c>
      <c r="G641" s="62" t="s">
        <v>707</v>
      </c>
      <c r="H641" s="71">
        <f t="shared" si="14"/>
        <v>33.85</v>
      </c>
      <c r="I641" s="62"/>
      <c r="J641" s="62"/>
      <c r="K641" s="45">
        <v>4</v>
      </c>
      <c r="L641" s="71">
        <f>+IF(N641="oui",H641,"")</f>
        <v>33.85</v>
      </c>
      <c r="M641" s="117">
        <v>42.8</v>
      </c>
      <c r="N641" s="62" t="s">
        <v>106</v>
      </c>
      <c r="O641" s="62" t="s">
        <v>105</v>
      </c>
      <c r="P641" s="14" t="s">
        <v>169</v>
      </c>
      <c r="Q641" s="69">
        <f>IF(D641="","",(YEAR(D641)))</f>
        <v>2016</v>
      </c>
      <c r="R641" s="68" t="str">
        <f>IF(D641="","",(TEXT(D641,"mmmm")))</f>
        <v>janvier</v>
      </c>
      <c r="S641" s="94" t="e">
        <f>+IF(#REF!&gt;0.05,IF(#REF!=5,($AE$2-F641)/1000,IF(#REF!=6,($AF$2-F641)/1000,IF(#REF!="FMA",($AG$2-F641)/1000,H641))),H641)</f>
        <v>#REF!</v>
      </c>
      <c r="T641" s="68" t="str">
        <f t="shared" si="13"/>
        <v>janvier</v>
      </c>
      <c r="U641" s="91">
        <f>IF(H641="",0,1)</f>
        <v>1</v>
      </c>
      <c r="V641" s="92" t="e">
        <f>IF(#REF!&gt;0,1,0)</f>
        <v>#REF!</v>
      </c>
      <c r="W641" s="92" t="e">
        <f>IF(#REF!&gt;0.02,1,0)</f>
        <v>#REF!</v>
      </c>
      <c r="X641" s="92">
        <f>+IF(H641="","",(M641*H641))</f>
        <v>1448.78</v>
      </c>
      <c r="Y641" s="92" t="e">
        <f>+IF(G641="La Mounine",(VLOOKUP(Base!J641,#REF!,5,FALSE)),(IF(G641="Brignoles",VLOOKUP(J641,#REF!,3,FALSE),(IF(G641="FOS",VLOOKUP(J641,#REF!,4,FALSE))))))</f>
        <v>#REF!</v>
      </c>
      <c r="Z641" s="92" t="e">
        <f>+(IF(H641="","",(Y641*H641)))</f>
        <v>#REF!</v>
      </c>
      <c r="AA641" s="94" t="e">
        <f>IF(Y641="","",IF(A641="RW",VLOOKUP(Y641,#REF!,3,FALSE),VLOOKUP(Y641,#REF!,2,FALSE)))</f>
        <v>#REF!</v>
      </c>
      <c r="AB641" s="92" t="e">
        <f>+IF(A641="","",(IF(A641="RW",(IF(H641&gt;32,32*AA641,(IF(H641&lt;29,29*AA641,H641*AA641)))),(IF(H641&gt;30,30*AA641,(IF(H641&lt;24,24*AA641,H641*AA641)))))))</f>
        <v>#REF!</v>
      </c>
      <c r="AC641" s="92" t="e">
        <f>(IF(A641="","0",(IF(A641="RW",VLOOKUP(#REF!,#REF!,2,FALSE),VLOOKUP(Base!#REF!,#REF!,3,FALSE)))))*S641</f>
        <v>#REF!</v>
      </c>
    </row>
    <row r="642" spans="1:29" x14ac:dyDescent="0.25">
      <c r="A642" s="131" t="s">
        <v>830</v>
      </c>
      <c r="B642" s="131" t="s">
        <v>846</v>
      </c>
      <c r="C642" s="62" t="s">
        <v>12</v>
      </c>
      <c r="D642" s="12">
        <v>42385</v>
      </c>
      <c r="E642" s="45">
        <v>33600</v>
      </c>
      <c r="F642" s="45">
        <v>24400</v>
      </c>
      <c r="G642" s="62" t="s">
        <v>707</v>
      </c>
      <c r="H642" s="71">
        <f t="shared" si="14"/>
        <v>9.1999999999999993</v>
      </c>
      <c r="I642" s="62"/>
      <c r="J642" s="62"/>
      <c r="K642" s="45">
        <v>83</v>
      </c>
      <c r="L642" s="71" t="str">
        <f>+IF(N642="oui",H642,"")</f>
        <v/>
      </c>
      <c r="M642" s="117">
        <v>43.9</v>
      </c>
      <c r="N642" s="62" t="s">
        <v>105</v>
      </c>
      <c r="O642" s="62" t="s">
        <v>105</v>
      </c>
      <c r="P642" s="14" t="s">
        <v>171</v>
      </c>
      <c r="Q642" s="69">
        <f>IF(D642="","",(YEAR(D642)))</f>
        <v>2016</v>
      </c>
      <c r="R642" s="68" t="str">
        <f>IF(D642="","",(TEXT(D642,"mmmm")))</f>
        <v>janvier</v>
      </c>
      <c r="S642" s="94" t="e">
        <f>+IF(#REF!&gt;0.05,IF(#REF!=5,($AE$2-F642)/1000,IF(#REF!=6,($AF$2-F642)/1000,IF(#REF!="FMA",($AG$2-F642)/1000,H642))),H642)</f>
        <v>#REF!</v>
      </c>
      <c r="T642" s="68" t="str">
        <f t="shared" si="13"/>
        <v>janvier</v>
      </c>
      <c r="U642" s="91">
        <f>IF(H642="",0,1)</f>
        <v>1</v>
      </c>
      <c r="V642" s="92" t="e">
        <f>IF(#REF!&gt;0,1,0)</f>
        <v>#REF!</v>
      </c>
      <c r="W642" s="92" t="e">
        <f>IF(#REF!&gt;0.02,1,0)</f>
        <v>#REF!</v>
      </c>
      <c r="X642" s="92">
        <f>+IF(H642="","",(M642*H642))</f>
        <v>403.87999999999994</v>
      </c>
      <c r="Y642" s="92" t="e">
        <f>+IF(G642="La Mounine",(VLOOKUP(Base!J642,#REF!,5,FALSE)),(IF(G642="Brignoles",VLOOKUP(J642,#REF!,3,FALSE),(IF(G642="FOS",VLOOKUP(J642,#REF!,4,FALSE))))))</f>
        <v>#REF!</v>
      </c>
      <c r="Z642" s="92" t="e">
        <f>+(IF(H642="","",(Y642*H642)))</f>
        <v>#REF!</v>
      </c>
      <c r="AA642" s="94" t="e">
        <f>IF(Y642="","",IF(A642="RW",VLOOKUP(Y642,#REF!,3,FALSE),VLOOKUP(Y642,#REF!,2,FALSE)))</f>
        <v>#REF!</v>
      </c>
      <c r="AB642" s="92" t="e">
        <f>+IF(A642="","",(IF(A642="RW",(IF(H642&gt;32,32*AA642,(IF(H642&lt;29,29*AA642,H642*AA642)))),(IF(H642&gt;30,30*AA642,(IF(H642&lt;24,24*AA642,H642*AA642)))))))</f>
        <v>#REF!</v>
      </c>
      <c r="AC642" s="92" t="e">
        <f>(IF(A642="","0",(IF(A642="RW",VLOOKUP(#REF!,#REF!,2,FALSE),VLOOKUP(Base!#REF!,#REF!,3,FALSE)))))*S642</f>
        <v>#REF!</v>
      </c>
    </row>
    <row r="643" spans="1:29" x14ac:dyDescent="0.25">
      <c r="A643" s="131" t="s">
        <v>830</v>
      </c>
      <c r="B643" s="131" t="s">
        <v>846</v>
      </c>
      <c r="C643" s="62" t="s">
        <v>12</v>
      </c>
      <c r="D643" s="12">
        <v>42388</v>
      </c>
      <c r="E643" s="45">
        <v>56250</v>
      </c>
      <c r="F643" s="45">
        <v>24400</v>
      </c>
      <c r="G643" s="62" t="s">
        <v>707</v>
      </c>
      <c r="H643" s="71">
        <f t="shared" si="14"/>
        <v>31.85</v>
      </c>
      <c r="I643" s="62"/>
      <c r="J643" s="62"/>
      <c r="K643" s="45">
        <v>84</v>
      </c>
      <c r="L643" s="71">
        <f>+IF(N643="oui",H643,"")</f>
        <v>31.85</v>
      </c>
      <c r="M643" s="117">
        <v>43.2</v>
      </c>
      <c r="N643" s="62" t="s">
        <v>106</v>
      </c>
      <c r="O643" s="62" t="s">
        <v>105</v>
      </c>
      <c r="P643" s="14" t="s">
        <v>799</v>
      </c>
      <c r="Q643" s="69">
        <f>IF(D643="","",(YEAR(D643)))</f>
        <v>2016</v>
      </c>
      <c r="R643" s="68" t="str">
        <f>IF(D643="","",(TEXT(D643,"mmmm")))</f>
        <v>janvier</v>
      </c>
      <c r="S643" s="94" t="e">
        <f>+IF(#REF!&gt;0.05,IF(#REF!=5,($AE$2-F643)/1000,IF(#REF!=6,($AF$2-F643)/1000,IF(#REF!="FMA",($AG$2-F643)/1000,H643))),H643)</f>
        <v>#REF!</v>
      </c>
      <c r="T643" s="68" t="str">
        <f t="shared" si="13"/>
        <v>janvier</v>
      </c>
      <c r="U643" s="91">
        <f>IF(H643="",0,1)</f>
        <v>1</v>
      </c>
      <c r="V643" s="92" t="e">
        <f>IF(#REF!&gt;0,1,0)</f>
        <v>#REF!</v>
      </c>
      <c r="W643" s="92" t="e">
        <f>IF(#REF!&gt;0.02,1,0)</f>
        <v>#REF!</v>
      </c>
      <c r="X643" s="92">
        <f>+IF(H643="","",(M643*H643))</f>
        <v>1375.92</v>
      </c>
      <c r="Y643" s="92" t="e">
        <f>+IF(G643="La Mounine",(VLOOKUP(Base!J643,#REF!,5,FALSE)),(IF(G643="Brignoles",VLOOKUP(J643,#REF!,3,FALSE),(IF(G643="FOS",VLOOKUP(J643,#REF!,4,FALSE))))))</f>
        <v>#REF!</v>
      </c>
      <c r="Z643" s="92" t="e">
        <f>+(IF(H643="","",(Y643*H643)))</f>
        <v>#REF!</v>
      </c>
      <c r="AA643" s="94" t="e">
        <f>IF(Y643="","",IF(A643="RW",VLOOKUP(Y643,#REF!,3,FALSE),VLOOKUP(Y643,#REF!,2,FALSE)))</f>
        <v>#REF!</v>
      </c>
      <c r="AB643" s="92" t="e">
        <f>+IF(A643="","",(IF(A643="RW",(IF(H643&gt;32,32*AA643,(IF(H643&lt;29,29*AA643,H643*AA643)))),(IF(H643&gt;30,30*AA643,(IF(H643&lt;24,24*AA643,H643*AA643)))))))</f>
        <v>#REF!</v>
      </c>
      <c r="AC643" s="92" t="e">
        <f>(IF(A643="","0",(IF(A643="RW",VLOOKUP(#REF!,#REF!,2,FALSE),VLOOKUP(Base!#REF!,#REF!,3,FALSE)))))*S643</f>
        <v>#REF!</v>
      </c>
    </row>
    <row r="644" spans="1:29" x14ac:dyDescent="0.25">
      <c r="A644" s="131" t="s">
        <v>830</v>
      </c>
      <c r="B644" s="131" t="s">
        <v>846</v>
      </c>
      <c r="C644" s="62" t="s">
        <v>12</v>
      </c>
      <c r="D644" s="12">
        <v>42389</v>
      </c>
      <c r="E644" s="45">
        <v>56650</v>
      </c>
      <c r="F644" s="45">
        <v>24250</v>
      </c>
      <c r="G644" s="62" t="s">
        <v>707</v>
      </c>
      <c r="H644" s="71">
        <f t="shared" si="14"/>
        <v>32.4</v>
      </c>
      <c r="I644" s="62"/>
      <c r="J644" s="62"/>
      <c r="K644" s="45">
        <v>4</v>
      </c>
      <c r="L644" s="71">
        <f>+IF(N644="oui",H644,"")</f>
        <v>32.4</v>
      </c>
      <c r="M644" s="117">
        <v>40.299999999999997</v>
      </c>
      <c r="N644" s="62" t="s">
        <v>106</v>
      </c>
      <c r="O644" s="62" t="s">
        <v>105</v>
      </c>
      <c r="P644" s="14" t="s">
        <v>171</v>
      </c>
      <c r="Q644" s="69">
        <f>IF(D644="","",(YEAR(D644)))</f>
        <v>2016</v>
      </c>
      <c r="R644" s="68" t="str">
        <f>IF(D644="","",(TEXT(D644,"mmmm")))</f>
        <v>janvier</v>
      </c>
      <c r="S644" s="94" t="e">
        <f>+IF(#REF!&gt;0.05,IF(#REF!=5,($AE$2-F644)/1000,IF(#REF!=6,($AF$2-F644)/1000,IF(#REF!="FMA",($AG$2-F644)/1000,H644))),H644)</f>
        <v>#REF!</v>
      </c>
      <c r="T644" s="68" t="str">
        <f t="shared" si="13"/>
        <v>janvier</v>
      </c>
      <c r="U644" s="91">
        <f>IF(H644="",0,1)</f>
        <v>1</v>
      </c>
      <c r="V644" s="92" t="e">
        <f>IF(#REF!&gt;0,1,0)</f>
        <v>#REF!</v>
      </c>
      <c r="W644" s="92" t="e">
        <f>IF(#REF!&gt;0.02,1,0)</f>
        <v>#REF!</v>
      </c>
      <c r="X644" s="92">
        <f>+IF(H644="","",(M644*H644))</f>
        <v>1305.7199999999998</v>
      </c>
      <c r="Y644" s="92" t="e">
        <f>+IF(G644="La Mounine",(VLOOKUP(Base!J644,#REF!,5,FALSE)),(IF(G644="Brignoles",VLOOKUP(J644,#REF!,3,FALSE),(IF(G644="FOS",VLOOKUP(J644,#REF!,4,FALSE))))))</f>
        <v>#REF!</v>
      </c>
      <c r="Z644" s="92" t="e">
        <f>+(IF(H644="","",(Y644*H644)))</f>
        <v>#REF!</v>
      </c>
      <c r="AA644" s="94" t="e">
        <f>IF(Y644="","",IF(A644="RW",VLOOKUP(Y644,#REF!,3,FALSE),VLOOKUP(Y644,#REF!,2,FALSE)))</f>
        <v>#REF!</v>
      </c>
      <c r="AB644" s="92" t="e">
        <f>+IF(A644="","",(IF(A644="RW",(IF(H644&gt;32,32*AA644,(IF(H644&lt;29,29*AA644,H644*AA644)))),(IF(H644&gt;30,30*AA644,(IF(H644&lt;24,24*AA644,H644*AA644)))))))</f>
        <v>#REF!</v>
      </c>
      <c r="AC644" s="92" t="e">
        <f>(IF(A644="","0",(IF(A644="RW",VLOOKUP(#REF!,#REF!,2,FALSE),VLOOKUP(Base!#REF!,#REF!,3,FALSE)))))*S644</f>
        <v>#REF!</v>
      </c>
    </row>
    <row r="645" spans="1:29" x14ac:dyDescent="0.25">
      <c r="A645" s="131" t="s">
        <v>830</v>
      </c>
      <c r="B645" s="131" t="s">
        <v>846</v>
      </c>
      <c r="C645" s="62" t="s">
        <v>12</v>
      </c>
      <c r="D645" s="12">
        <v>42389</v>
      </c>
      <c r="E645" s="45">
        <v>54000</v>
      </c>
      <c r="F645" s="45">
        <v>24150</v>
      </c>
      <c r="G645" s="62" t="s">
        <v>707</v>
      </c>
      <c r="H645" s="71">
        <f t="shared" si="14"/>
        <v>29.85</v>
      </c>
      <c r="I645" s="62"/>
      <c r="J645" s="62"/>
      <c r="K645" s="45">
        <v>4</v>
      </c>
      <c r="L645" s="71">
        <f>+IF(N645="oui",H645,"")</f>
        <v>29.85</v>
      </c>
      <c r="M645" s="117">
        <v>40.299999999999997</v>
      </c>
      <c r="N645" s="62" t="s">
        <v>106</v>
      </c>
      <c r="O645" s="62" t="s">
        <v>105</v>
      </c>
      <c r="P645" s="14" t="s">
        <v>799</v>
      </c>
      <c r="Q645" s="69">
        <f>IF(D645="","",(YEAR(D645)))</f>
        <v>2016</v>
      </c>
      <c r="R645" s="68" t="str">
        <f>IF(D645="","",(TEXT(D645,"mmmm")))</f>
        <v>janvier</v>
      </c>
      <c r="S645" s="94" t="e">
        <f>+IF(#REF!&gt;0.05,IF(#REF!=5,($AE$2-F645)/1000,IF(#REF!=6,($AF$2-F645)/1000,IF(#REF!="FMA",($AG$2-F645)/1000,H645))),H645)</f>
        <v>#REF!</v>
      </c>
      <c r="T645" s="68" t="str">
        <f t="shared" ref="T645:T652" si="15">R645</f>
        <v>janvier</v>
      </c>
      <c r="U645" s="91">
        <f>IF(H645="",0,1)</f>
        <v>1</v>
      </c>
      <c r="V645" s="92" t="e">
        <f>IF(#REF!&gt;0,1,0)</f>
        <v>#REF!</v>
      </c>
      <c r="W645" s="92" t="e">
        <f>IF(#REF!&gt;0.02,1,0)</f>
        <v>#REF!</v>
      </c>
      <c r="X645" s="92">
        <f>+IF(H645="","",(M645*H645))</f>
        <v>1202.9549999999999</v>
      </c>
      <c r="Y645" s="92" t="e">
        <f>+IF(G645="La Mounine",(VLOOKUP(Base!J645,#REF!,5,FALSE)),(IF(G645="Brignoles",VLOOKUP(J645,#REF!,3,FALSE),(IF(G645="FOS",VLOOKUP(J645,#REF!,4,FALSE))))))</f>
        <v>#REF!</v>
      </c>
      <c r="Z645" s="92" t="e">
        <f>+(IF(H645="","",(Y645*H645)))</f>
        <v>#REF!</v>
      </c>
      <c r="AA645" s="94" t="e">
        <f>IF(Y645="","",IF(A645="RW",VLOOKUP(Y645,#REF!,3,FALSE),VLOOKUP(Y645,#REF!,2,FALSE)))</f>
        <v>#REF!</v>
      </c>
      <c r="AB645" s="92" t="e">
        <f>+IF(A645="","",(IF(A645="RW",(IF(H645&gt;32,32*AA645,(IF(H645&lt;29,29*AA645,H645*AA645)))),(IF(H645&gt;30,30*AA645,(IF(H645&lt;24,24*AA645,H645*AA645)))))))</f>
        <v>#REF!</v>
      </c>
      <c r="AC645" s="92" t="e">
        <f>(IF(A645="","0",(IF(A645="RW",VLOOKUP(#REF!,#REF!,2,FALSE),VLOOKUP(Base!#REF!,#REF!,3,FALSE)))))*S645</f>
        <v>#REF!</v>
      </c>
    </row>
    <row r="646" spans="1:29" x14ac:dyDescent="0.25">
      <c r="A646" s="131" t="s">
        <v>830</v>
      </c>
      <c r="B646" s="131" t="s">
        <v>846</v>
      </c>
      <c r="C646" s="62" t="s">
        <v>46</v>
      </c>
      <c r="D646" s="12">
        <v>42389</v>
      </c>
      <c r="E646" s="45">
        <v>55750</v>
      </c>
      <c r="F646" s="45">
        <v>23500</v>
      </c>
      <c r="G646" s="62" t="s">
        <v>707</v>
      </c>
      <c r="H646" s="71">
        <f t="shared" si="14"/>
        <v>32.25</v>
      </c>
      <c r="I646" s="62"/>
      <c r="J646" s="62"/>
      <c r="K646" s="45">
        <v>83</v>
      </c>
      <c r="L646" s="71">
        <f>+IF(N646="oui",H646,"")</f>
        <v>32.25</v>
      </c>
      <c r="M646" s="117">
        <v>41.1</v>
      </c>
      <c r="N646" s="62" t="s">
        <v>106</v>
      </c>
      <c r="O646" s="62" t="s">
        <v>105</v>
      </c>
      <c r="P646" s="14" t="s">
        <v>171</v>
      </c>
      <c r="Q646" s="69">
        <f>IF(D646="","",(YEAR(D646)))</f>
        <v>2016</v>
      </c>
      <c r="R646" s="68" t="str">
        <f>IF(D646="","",(TEXT(D646,"mmmm")))</f>
        <v>janvier</v>
      </c>
      <c r="S646" s="94" t="e">
        <f>+IF(#REF!&gt;0.05,IF(#REF!=5,($AE$2-F646)/1000,IF(#REF!=6,($AF$2-F646)/1000,IF(#REF!="FMA",($AG$2-F646)/1000,H646))),H646)</f>
        <v>#REF!</v>
      </c>
      <c r="T646" s="68" t="str">
        <f t="shared" si="15"/>
        <v>janvier</v>
      </c>
      <c r="U646" s="91">
        <f>IF(H646="",0,1)</f>
        <v>1</v>
      </c>
      <c r="V646" s="92" t="e">
        <f>IF(#REF!&gt;0,1,0)</f>
        <v>#REF!</v>
      </c>
      <c r="W646" s="92" t="e">
        <f>IF(#REF!&gt;0.02,1,0)</f>
        <v>#REF!</v>
      </c>
      <c r="X646" s="92">
        <f>+IF(H646="","",(M646*H646))</f>
        <v>1325.4750000000001</v>
      </c>
      <c r="Y646" s="92" t="e">
        <f>+IF(G646="La Mounine",(VLOOKUP(Base!J646,#REF!,5,FALSE)),(IF(G646="Brignoles",VLOOKUP(J646,#REF!,3,FALSE),(IF(G646="FOS",VLOOKUP(J646,#REF!,4,FALSE))))))</f>
        <v>#REF!</v>
      </c>
      <c r="Z646" s="92" t="e">
        <f>+(IF(H646="","",(Y646*H646)))</f>
        <v>#REF!</v>
      </c>
      <c r="AA646" s="94" t="e">
        <f>IF(Y646="","",IF(A646="RW",VLOOKUP(Y646,#REF!,3,FALSE),VLOOKUP(Y646,#REF!,2,FALSE)))</f>
        <v>#REF!</v>
      </c>
      <c r="AB646" s="92" t="e">
        <f>+IF(A646="","",(IF(A646="RW",(IF(H646&gt;32,32*AA646,(IF(H646&lt;29,29*AA646,H646*AA646)))),(IF(H646&gt;30,30*AA646,(IF(H646&lt;24,24*AA646,H646*AA646)))))))</f>
        <v>#REF!</v>
      </c>
      <c r="AC646" s="92" t="e">
        <f>(IF(A646="","0",(IF(A646="RW",VLOOKUP(#REF!,#REF!,2,FALSE),VLOOKUP(Base!#REF!,#REF!,3,FALSE)))))*S646</f>
        <v>#REF!</v>
      </c>
    </row>
    <row r="647" spans="1:29" x14ac:dyDescent="0.25">
      <c r="A647" s="131" t="s">
        <v>830</v>
      </c>
      <c r="B647" s="131" t="s">
        <v>846</v>
      </c>
      <c r="C647" s="62" t="s">
        <v>12</v>
      </c>
      <c r="D647" s="12">
        <v>42390</v>
      </c>
      <c r="E647" s="45">
        <v>54650</v>
      </c>
      <c r="F647" s="45">
        <v>24400</v>
      </c>
      <c r="G647" s="62" t="s">
        <v>707</v>
      </c>
      <c r="H647" s="71">
        <f t="shared" si="14"/>
        <v>30.25</v>
      </c>
      <c r="I647" s="62"/>
      <c r="J647" s="62"/>
      <c r="K647" s="45">
        <v>4</v>
      </c>
      <c r="L647" s="71">
        <f>+IF(N647="oui",H647,"")</f>
        <v>30.25</v>
      </c>
      <c r="M647" s="117">
        <v>44.5</v>
      </c>
      <c r="N647" s="62" t="s">
        <v>106</v>
      </c>
      <c r="O647" s="62" t="s">
        <v>105</v>
      </c>
      <c r="P647" s="14" t="s">
        <v>174</v>
      </c>
      <c r="Q647" s="69">
        <f>IF(D647="","",(YEAR(D647)))</f>
        <v>2016</v>
      </c>
      <c r="R647" s="68" t="str">
        <f>IF(D647="","",(TEXT(D647,"mmmm")))</f>
        <v>janvier</v>
      </c>
      <c r="S647" s="94" t="e">
        <f>+IF(#REF!&gt;0.05,IF(#REF!=5,($AE$2-F647)/1000,IF(#REF!=6,($AF$2-F647)/1000,IF(#REF!="FMA",($AG$2-F647)/1000,H647))),H647)</f>
        <v>#REF!</v>
      </c>
      <c r="T647" s="68" t="str">
        <f t="shared" si="15"/>
        <v>janvier</v>
      </c>
      <c r="U647" s="91">
        <f>IF(H647="",0,1)</f>
        <v>1</v>
      </c>
      <c r="V647" s="92" t="e">
        <f>IF(#REF!&gt;0,1,0)</f>
        <v>#REF!</v>
      </c>
      <c r="W647" s="92" t="e">
        <f>IF(#REF!&gt;0.02,1,0)</f>
        <v>#REF!</v>
      </c>
      <c r="X647" s="92">
        <f>+IF(H647="","",(M647*H647))</f>
        <v>1346.125</v>
      </c>
      <c r="Y647" s="92" t="e">
        <f>+IF(G647="La Mounine",(VLOOKUP(Base!J647,#REF!,5,FALSE)),(IF(G647="Brignoles",VLOOKUP(J647,#REF!,3,FALSE),(IF(G647="FOS",VLOOKUP(J647,#REF!,4,FALSE))))))</f>
        <v>#REF!</v>
      </c>
      <c r="Z647" s="92" t="e">
        <f>+(IF(H647="","",(Y647*H647)))</f>
        <v>#REF!</v>
      </c>
      <c r="AA647" s="94" t="e">
        <f>IF(Y647="","",IF(A647="RW",VLOOKUP(Y647,#REF!,3,FALSE),VLOOKUP(Y647,#REF!,2,FALSE)))</f>
        <v>#REF!</v>
      </c>
      <c r="AB647" s="92" t="e">
        <f>+IF(A647="","",(IF(A647="RW",(IF(H647&gt;32,32*AA647,(IF(H647&lt;29,29*AA647,H647*AA647)))),(IF(H647&gt;30,30*AA647,(IF(H647&lt;24,24*AA647,H647*AA647)))))))</f>
        <v>#REF!</v>
      </c>
      <c r="AC647" s="92" t="e">
        <f>(IF(A647="","0",(IF(A647="RW",VLOOKUP(#REF!,#REF!,2,FALSE),VLOOKUP(Base!#REF!,#REF!,3,FALSE)))))*S647</f>
        <v>#REF!</v>
      </c>
    </row>
    <row r="648" spans="1:29" x14ac:dyDescent="0.25">
      <c r="A648" s="131" t="s">
        <v>830</v>
      </c>
      <c r="B648" s="131" t="s">
        <v>846</v>
      </c>
      <c r="C648" s="62" t="s">
        <v>12</v>
      </c>
      <c r="D648" s="12">
        <v>42391</v>
      </c>
      <c r="E648" s="45">
        <v>58800</v>
      </c>
      <c r="F648" s="45">
        <v>24500</v>
      </c>
      <c r="G648" s="62" t="s">
        <v>707</v>
      </c>
      <c r="H648" s="71">
        <f t="shared" si="14"/>
        <v>34.299999999999997</v>
      </c>
      <c r="I648" s="62"/>
      <c r="J648" s="62"/>
      <c r="K648" s="45">
        <v>84</v>
      </c>
      <c r="L648" s="71">
        <f>+IF(N648="oui",H648,"")</f>
        <v>34.299999999999997</v>
      </c>
      <c r="M648" s="117">
        <v>43.2</v>
      </c>
      <c r="N648" s="62" t="s">
        <v>106</v>
      </c>
      <c r="O648" s="62" t="s">
        <v>105</v>
      </c>
      <c r="P648" s="14" t="s">
        <v>172</v>
      </c>
      <c r="Q648" s="69">
        <f>IF(D648="","",(YEAR(D648)))</f>
        <v>2016</v>
      </c>
      <c r="R648" s="68" t="str">
        <f>IF(D648="","",(TEXT(D648,"mmmm")))</f>
        <v>janvier</v>
      </c>
      <c r="S648" s="94" t="e">
        <f>+IF(#REF!&gt;0.05,IF(#REF!=5,($AE$2-F648)/1000,IF(#REF!=6,($AF$2-F648)/1000,IF(#REF!="FMA",($AG$2-F648)/1000,H648))),H648)</f>
        <v>#REF!</v>
      </c>
      <c r="T648" s="68" t="str">
        <f t="shared" si="15"/>
        <v>janvier</v>
      </c>
      <c r="U648" s="91">
        <f>IF(H648="",0,1)</f>
        <v>1</v>
      </c>
      <c r="V648" s="92" t="e">
        <f>IF(#REF!&gt;0,1,0)</f>
        <v>#REF!</v>
      </c>
      <c r="W648" s="92" t="e">
        <f>IF(#REF!&gt;0.02,1,0)</f>
        <v>#REF!</v>
      </c>
      <c r="X648" s="92">
        <f>+IF(H648="","",(M648*H648))</f>
        <v>1481.76</v>
      </c>
      <c r="Y648" s="92" t="e">
        <f>+IF(G648="La Mounine",(VLOOKUP(Base!J648,#REF!,5,FALSE)),(IF(G648="Brignoles",VLOOKUP(J648,#REF!,3,FALSE),(IF(G648="FOS",VLOOKUP(J648,#REF!,4,FALSE))))))</f>
        <v>#REF!</v>
      </c>
      <c r="Z648" s="92" t="e">
        <f>+(IF(H648="","",(Y648*H648)))</f>
        <v>#REF!</v>
      </c>
      <c r="AA648" s="94" t="e">
        <f>IF(Y648="","",IF(A648="RW",VLOOKUP(Y648,#REF!,3,FALSE),VLOOKUP(Y648,#REF!,2,FALSE)))</f>
        <v>#REF!</v>
      </c>
      <c r="AB648" s="92" t="e">
        <f>+IF(A648="","",(IF(A648="RW",(IF(H648&gt;32,32*AA648,(IF(H648&lt;29,29*AA648,H648*AA648)))),(IF(H648&gt;30,30*AA648,(IF(H648&lt;24,24*AA648,H648*AA648)))))))</f>
        <v>#REF!</v>
      </c>
      <c r="AC648" s="92" t="e">
        <f>(IF(A648="","0",(IF(A648="RW",VLOOKUP(#REF!,#REF!,2,FALSE),VLOOKUP(Base!#REF!,#REF!,3,FALSE)))))*S648</f>
        <v>#REF!</v>
      </c>
    </row>
    <row r="649" spans="1:29" x14ac:dyDescent="0.25">
      <c r="A649" s="131" t="s">
        <v>830</v>
      </c>
      <c r="B649" s="131" t="s">
        <v>846</v>
      </c>
      <c r="C649" s="62" t="s">
        <v>12</v>
      </c>
      <c r="D649" s="12">
        <v>42396</v>
      </c>
      <c r="E649" s="45">
        <v>57300</v>
      </c>
      <c r="F649" s="45">
        <v>24300</v>
      </c>
      <c r="G649" s="62" t="s">
        <v>707</v>
      </c>
      <c r="H649" s="71">
        <f t="shared" si="14"/>
        <v>33</v>
      </c>
      <c r="I649" s="62"/>
      <c r="J649" s="62"/>
      <c r="K649" s="45">
        <v>4</v>
      </c>
      <c r="L649" s="71">
        <f>+IF(N649="oui",H649,"")</f>
        <v>33</v>
      </c>
      <c r="M649" s="117">
        <v>42.8</v>
      </c>
      <c r="N649" s="62" t="s">
        <v>106</v>
      </c>
      <c r="O649" s="62" t="s">
        <v>105</v>
      </c>
      <c r="P649" s="14" t="s">
        <v>816</v>
      </c>
      <c r="Q649" s="69">
        <f>IF(D649="","",(YEAR(D649)))</f>
        <v>2016</v>
      </c>
      <c r="R649" s="68" t="str">
        <f>IF(D649="","",(TEXT(D649,"mmmm")))</f>
        <v>janvier</v>
      </c>
      <c r="S649" s="94" t="e">
        <f>+IF(#REF!&gt;0.05,IF(#REF!=5,($AE$2-F649)/1000,IF(#REF!=6,($AF$2-F649)/1000,IF(#REF!="FMA",($AG$2-F649)/1000,H649))),H649)</f>
        <v>#REF!</v>
      </c>
      <c r="T649" s="68" t="str">
        <f t="shared" si="15"/>
        <v>janvier</v>
      </c>
      <c r="U649" s="91">
        <f>IF(H649="",0,1)</f>
        <v>1</v>
      </c>
      <c r="V649" s="92" t="e">
        <f>IF(#REF!&gt;0,1,0)</f>
        <v>#REF!</v>
      </c>
      <c r="W649" s="92" t="e">
        <f>IF(#REF!&gt;0.02,1,0)</f>
        <v>#REF!</v>
      </c>
      <c r="X649" s="92">
        <f>+IF(H649="","",(M649*H649))</f>
        <v>1412.3999999999999</v>
      </c>
      <c r="Y649" s="92" t="e">
        <f>+IF(G649="La Mounine",(VLOOKUP(Base!J649,#REF!,5,FALSE)),(IF(G649="Brignoles",VLOOKUP(J649,#REF!,3,FALSE),(IF(G649="FOS",VLOOKUP(J649,#REF!,4,FALSE))))))</f>
        <v>#REF!</v>
      </c>
      <c r="Z649" s="92" t="e">
        <f>+(IF(H649="","",(Y649*H649)))</f>
        <v>#REF!</v>
      </c>
      <c r="AA649" s="94" t="e">
        <f>IF(Y649="","",IF(A649="RW",VLOOKUP(Y649,#REF!,3,FALSE),VLOOKUP(Y649,#REF!,2,FALSE)))</f>
        <v>#REF!</v>
      </c>
      <c r="AB649" s="92" t="e">
        <f>+IF(A649="","",(IF(A649="RW",(IF(H649&gt;32,32*AA649,(IF(H649&lt;29,29*AA649,H649*AA649)))),(IF(H649&gt;30,30*AA649,(IF(H649&lt;24,24*AA649,H649*AA649)))))))</f>
        <v>#REF!</v>
      </c>
      <c r="AC649" s="92" t="e">
        <f>(IF(A649="","0",(IF(A649="RW",VLOOKUP(#REF!,#REF!,2,FALSE),VLOOKUP(Base!#REF!,#REF!,3,FALSE)))))*S649</f>
        <v>#REF!</v>
      </c>
    </row>
    <row r="650" spans="1:29" x14ac:dyDescent="0.25">
      <c r="A650" s="131" t="s">
        <v>830</v>
      </c>
      <c r="B650" s="131" t="s">
        <v>846</v>
      </c>
      <c r="C650" s="62" t="s">
        <v>46</v>
      </c>
      <c r="D650" s="12">
        <v>42396</v>
      </c>
      <c r="E650" s="45">
        <v>56700</v>
      </c>
      <c r="F650" s="45">
        <v>23300</v>
      </c>
      <c r="G650" s="62" t="s">
        <v>707</v>
      </c>
      <c r="H650" s="71">
        <f t="shared" si="14"/>
        <v>33.4</v>
      </c>
      <c r="I650" s="62"/>
      <c r="J650" s="62"/>
      <c r="K650" s="45">
        <v>83</v>
      </c>
      <c r="L650" s="71">
        <f>+IF(N650="oui",H650,"")</f>
        <v>33.4</v>
      </c>
      <c r="M650" s="117">
        <v>47.7</v>
      </c>
      <c r="N650" s="62" t="s">
        <v>106</v>
      </c>
      <c r="O650" s="62" t="s">
        <v>105</v>
      </c>
      <c r="P650" s="14" t="s">
        <v>816</v>
      </c>
      <c r="Q650" s="69">
        <f>IF(D650="","",(YEAR(D650)))</f>
        <v>2016</v>
      </c>
      <c r="R650" s="68" t="str">
        <f>IF(D650="","",(TEXT(D650,"mmmm")))</f>
        <v>janvier</v>
      </c>
      <c r="S650" s="94" t="e">
        <f>+IF(#REF!&gt;0.05,IF(#REF!=5,($AE$2-F650)/1000,IF(#REF!=6,($AF$2-F650)/1000,IF(#REF!="FMA",($AG$2-F650)/1000,H650))),H650)</f>
        <v>#REF!</v>
      </c>
      <c r="T650" s="68" t="str">
        <f t="shared" si="15"/>
        <v>janvier</v>
      </c>
      <c r="U650" s="91">
        <f>IF(H650="",0,1)</f>
        <v>1</v>
      </c>
      <c r="V650" s="92" t="e">
        <f>IF(#REF!&gt;0,1,0)</f>
        <v>#REF!</v>
      </c>
      <c r="W650" s="92" t="e">
        <f>IF(#REF!&gt;0.02,1,0)</f>
        <v>#REF!</v>
      </c>
      <c r="X650" s="92">
        <f>+IF(H650="","",(M650*H650))</f>
        <v>1593.18</v>
      </c>
      <c r="Y650" s="92" t="e">
        <f>+IF(G650="La Mounine",(VLOOKUP(Base!J650,#REF!,5,FALSE)),(IF(G650="Brignoles",VLOOKUP(J650,#REF!,3,FALSE),(IF(G650="FOS",VLOOKUP(J650,#REF!,4,FALSE))))))</f>
        <v>#REF!</v>
      </c>
      <c r="Z650" s="92" t="e">
        <f>+(IF(H650="","",(Y650*H650)))</f>
        <v>#REF!</v>
      </c>
      <c r="AA650" s="94" t="e">
        <f>IF(Y650="","",IF(A650="RW",VLOOKUP(Y650,#REF!,3,FALSE),VLOOKUP(Y650,#REF!,2,FALSE)))</f>
        <v>#REF!</v>
      </c>
      <c r="AB650" s="92" t="e">
        <f>+IF(A650="","",(IF(A650="RW",(IF(H650&gt;32,32*AA650,(IF(H650&lt;29,29*AA650,H650*AA650)))),(IF(H650&gt;30,30*AA650,(IF(H650&lt;24,24*AA650,H650*AA650)))))))</f>
        <v>#REF!</v>
      </c>
      <c r="AC650" s="92" t="e">
        <f>(IF(A650="","0",(IF(A650="RW",VLOOKUP(#REF!,#REF!,2,FALSE),VLOOKUP(Base!#REF!,#REF!,3,FALSE)))))*S650</f>
        <v>#REF!</v>
      </c>
    </row>
    <row r="651" spans="1:29" x14ac:dyDescent="0.25">
      <c r="A651" s="131" t="s">
        <v>830</v>
      </c>
      <c r="B651" s="131" t="s">
        <v>846</v>
      </c>
      <c r="C651" s="62" t="s">
        <v>12</v>
      </c>
      <c r="D651" s="12">
        <v>42397</v>
      </c>
      <c r="E651" s="45">
        <v>63250</v>
      </c>
      <c r="F651" s="45">
        <v>24400</v>
      </c>
      <c r="G651" s="62" t="s">
        <v>707</v>
      </c>
      <c r="H651" s="71">
        <f t="shared" si="14"/>
        <v>38.85</v>
      </c>
      <c r="I651" s="62"/>
      <c r="J651" s="62"/>
      <c r="K651" s="45">
        <v>6</v>
      </c>
      <c r="L651" s="71">
        <f>+IF(N651="oui",H651,"")</f>
        <v>38.85</v>
      </c>
      <c r="M651" s="117">
        <v>43.1</v>
      </c>
      <c r="N651" s="62" t="s">
        <v>106</v>
      </c>
      <c r="O651" s="62" t="s">
        <v>105</v>
      </c>
      <c r="P651" s="14" t="s">
        <v>168</v>
      </c>
      <c r="Q651" s="69">
        <f>IF(D651="","",(YEAR(D651)))</f>
        <v>2016</v>
      </c>
      <c r="R651" s="68" t="str">
        <f>IF(D651="","",(TEXT(D651,"mmmm")))</f>
        <v>janvier</v>
      </c>
      <c r="S651" s="94" t="e">
        <f>+IF(#REF!&gt;0.05,IF(#REF!=5,($AE$2-F651)/1000,IF(#REF!=6,($AF$2-F651)/1000,IF(#REF!="FMA",($AG$2-F651)/1000,H651))),H651)</f>
        <v>#REF!</v>
      </c>
      <c r="T651" s="68" t="str">
        <f t="shared" si="15"/>
        <v>janvier</v>
      </c>
      <c r="U651" s="91">
        <f>IF(H651="",0,1)</f>
        <v>1</v>
      </c>
      <c r="V651" s="92" t="e">
        <f>IF(#REF!&gt;0,1,0)</f>
        <v>#REF!</v>
      </c>
      <c r="W651" s="92" t="e">
        <f>IF(#REF!&gt;0.02,1,0)</f>
        <v>#REF!</v>
      </c>
      <c r="X651" s="92">
        <f>+IF(H651="","",(M651*H651))</f>
        <v>1674.4350000000002</v>
      </c>
      <c r="Y651" s="92" t="e">
        <f>+IF(G651="La Mounine",(VLOOKUP(Base!J651,#REF!,5,FALSE)),(IF(G651="Brignoles",VLOOKUP(J651,#REF!,3,FALSE),(IF(G651="FOS",VLOOKUP(J651,#REF!,4,FALSE))))))</f>
        <v>#REF!</v>
      </c>
      <c r="Z651" s="92" t="e">
        <f>+(IF(H651="","",(Y651*H651)))</f>
        <v>#REF!</v>
      </c>
      <c r="AA651" s="94" t="e">
        <f>IF(Y651="","",IF(A651="RW",VLOOKUP(Y651,#REF!,3,FALSE),VLOOKUP(Y651,#REF!,2,FALSE)))</f>
        <v>#REF!</v>
      </c>
      <c r="AB651" s="92" t="e">
        <f>+IF(A651="","",(IF(A651="RW",(IF(H651&gt;32,32*AA651,(IF(H651&lt;29,29*AA651,H651*AA651)))),(IF(H651&gt;30,30*AA651,(IF(H651&lt;24,24*AA651,H651*AA651)))))))</f>
        <v>#REF!</v>
      </c>
      <c r="AC651" s="92" t="e">
        <f>(IF(A651="","0",(IF(A651="RW",VLOOKUP(#REF!,#REF!,2,FALSE),VLOOKUP(Base!#REF!,#REF!,3,FALSE)))))*S651</f>
        <v>#REF!</v>
      </c>
    </row>
    <row r="652" spans="1:29" x14ac:dyDescent="0.25">
      <c r="A652" s="131" t="s">
        <v>830</v>
      </c>
      <c r="B652" s="131" t="s">
        <v>846</v>
      </c>
      <c r="C652" s="62" t="s">
        <v>46</v>
      </c>
      <c r="D652" s="12">
        <v>42397</v>
      </c>
      <c r="E652" s="45">
        <v>58900</v>
      </c>
      <c r="F652" s="45">
        <v>23550</v>
      </c>
      <c r="G652" s="62" t="s">
        <v>707</v>
      </c>
      <c r="H652" s="71">
        <f t="shared" si="14"/>
        <v>35.35</v>
      </c>
      <c r="I652" s="62"/>
      <c r="J652" s="62"/>
      <c r="K652" s="45">
        <v>83</v>
      </c>
      <c r="L652" s="71">
        <f>+IF(N652="oui",H652,"")</f>
        <v>35.35</v>
      </c>
      <c r="M652" s="117">
        <v>47.7</v>
      </c>
      <c r="N652" s="62" t="s">
        <v>106</v>
      </c>
      <c r="O652" s="62" t="s">
        <v>105</v>
      </c>
      <c r="P652" s="14" t="s">
        <v>816</v>
      </c>
      <c r="Q652" s="69">
        <f>IF(D652="","",(YEAR(D652)))</f>
        <v>2016</v>
      </c>
      <c r="R652" s="68" t="str">
        <f>IF(D652="","",(TEXT(D652,"mmmm")))</f>
        <v>janvier</v>
      </c>
      <c r="S652" s="94" t="e">
        <f>+IF(#REF!&gt;0.05,IF(#REF!=5,($AE$2-F652)/1000,IF(#REF!=6,($AF$2-F652)/1000,IF(#REF!="FMA",($AG$2-F652)/1000,H652))),H652)</f>
        <v>#REF!</v>
      </c>
      <c r="T652" s="68" t="str">
        <f t="shared" si="15"/>
        <v>janvier</v>
      </c>
      <c r="U652" s="91">
        <f>IF(H652="",0,1)</f>
        <v>1</v>
      </c>
      <c r="V652" s="92" t="e">
        <f>IF(#REF!&gt;0,1,0)</f>
        <v>#REF!</v>
      </c>
      <c r="W652" s="92" t="e">
        <f>IF(#REF!&gt;0.02,1,0)</f>
        <v>#REF!</v>
      </c>
      <c r="X652" s="92">
        <f>+IF(H652="","",(M652*H652))</f>
        <v>1686.1950000000002</v>
      </c>
      <c r="Y652" s="92" t="e">
        <f>+IF(G652="La Mounine",(VLOOKUP(Base!J652,#REF!,5,FALSE)),(IF(G652="Brignoles",VLOOKUP(J652,#REF!,3,FALSE),(IF(G652="FOS",VLOOKUP(J652,#REF!,4,FALSE))))))</f>
        <v>#REF!</v>
      </c>
      <c r="Z652" s="92" t="e">
        <f>+(IF(H652="","",(Y652*H652)))</f>
        <v>#REF!</v>
      </c>
      <c r="AA652" s="94" t="e">
        <f>IF(Y652="","",IF(A652="RW",VLOOKUP(Y652,#REF!,3,FALSE),VLOOKUP(Y652,#REF!,2,FALSE)))</f>
        <v>#REF!</v>
      </c>
      <c r="AB652" s="92" t="e">
        <f>+IF(A652="","",(IF(A652="RW",(IF(H652&gt;32,32*AA652,(IF(H652&lt;29,29*AA652,H652*AA652)))),(IF(H652&gt;30,30*AA652,(IF(H652&lt;24,24*AA652,H652*AA652)))))))</f>
        <v>#REF!</v>
      </c>
      <c r="AC652" s="92" t="e">
        <f>(IF(A652="","0",(IF(A652="RW",VLOOKUP(#REF!,#REF!,2,FALSE),VLOOKUP(Base!#REF!,#REF!,3,FALSE)))))*S652</f>
        <v>#REF!</v>
      </c>
    </row>
    <row r="653" spans="1:29" x14ac:dyDescent="0.25">
      <c r="A653" s="131" t="s">
        <v>828</v>
      </c>
      <c r="B653" s="131" t="s">
        <v>846</v>
      </c>
      <c r="C653" s="93" t="s">
        <v>480</v>
      </c>
      <c r="D653" s="12">
        <v>42397</v>
      </c>
      <c r="E653" s="82">
        <v>47740</v>
      </c>
      <c r="F653" s="82">
        <v>16000</v>
      </c>
      <c r="G653" s="62" t="s">
        <v>829</v>
      </c>
      <c r="H653" s="71">
        <f t="shared" si="14"/>
        <v>31.74</v>
      </c>
      <c r="I653" s="62"/>
      <c r="J653" s="62"/>
      <c r="K653" s="45">
        <v>83</v>
      </c>
      <c r="L653" s="71" t="str">
        <f>+IF(N653="oui",H653,"")</f>
        <v/>
      </c>
      <c r="M653" s="117">
        <v>45</v>
      </c>
      <c r="N653" s="62" t="s">
        <v>105</v>
      </c>
      <c r="O653" s="62" t="s">
        <v>105</v>
      </c>
      <c r="P653" s="14"/>
      <c r="Q653" s="69">
        <f>IF(D653="","",(YEAR(D653)))</f>
        <v>2016</v>
      </c>
      <c r="R653" s="68" t="str">
        <f>IF(D653="","",(TEXT(D653,"mmmm")))</f>
        <v>janvier</v>
      </c>
      <c r="S653" s="94" t="e">
        <f>+IF(#REF!&gt;0.05,IF(#REF!=5,($AE$2-F653)/1000,IF(#REF!=6,($AF$2-F653)/1000,IF(#REF!="FMA",($AG$2-F653)/1000,H653))),H653)</f>
        <v>#REF!</v>
      </c>
      <c r="T653" s="68" t="s">
        <v>831</v>
      </c>
      <c r="U653" s="91">
        <f>IF(H653="",0,1)</f>
        <v>1</v>
      </c>
      <c r="V653" s="92" t="e">
        <f>IF(#REF!&gt;0,1,0)</f>
        <v>#REF!</v>
      </c>
      <c r="W653" s="92" t="e">
        <f>IF(#REF!&gt;0.02,1,0)</f>
        <v>#REF!</v>
      </c>
      <c r="X653" s="92">
        <f>+IF(H653="","",(M653*H653))</f>
        <v>1428.3</v>
      </c>
      <c r="Y653" s="92" t="e">
        <f>+IF(G653="La Mounine",(VLOOKUP(Base!J653,#REF!,5,FALSE)),(IF(G653="Brignoles",VLOOKUP(J653,#REF!,3,FALSE),(IF(G653="FOS",VLOOKUP(J653,#REF!,4,FALSE))))))</f>
        <v>#REF!</v>
      </c>
      <c r="Z653" s="92" t="e">
        <f>+(IF(H653="","",(Y653*H653)))</f>
        <v>#REF!</v>
      </c>
      <c r="AA653" s="94" t="e">
        <f>IF(Y653="","",IF(A653="RW",VLOOKUP(Y653,#REF!,3,FALSE),VLOOKUP(Y653,#REF!,2,FALSE)))</f>
        <v>#REF!</v>
      </c>
      <c r="AB653" s="92" t="e">
        <f>+IF(A653="","",(IF(A653="RW",(IF(H653&gt;32,32*AA653,(IF(H653&lt;29,29*AA653,H653*AA653)))),(IF(H653&gt;30,30*AA653,(IF(H653&lt;24,24*AA653,H653*AA653)))))))</f>
        <v>#REF!</v>
      </c>
      <c r="AC653" s="92" t="e">
        <f>(IF(A653="","0",(IF(A653="RW",VLOOKUP(#REF!,#REF!,2,FALSE),VLOOKUP(Base!#REF!,#REF!,3,FALSE)))))*S653</f>
        <v>#REF!</v>
      </c>
    </row>
    <row r="654" spans="1:29" x14ac:dyDescent="0.25">
      <c r="A654" s="131" t="s">
        <v>828</v>
      </c>
      <c r="B654" s="131" t="s">
        <v>846</v>
      </c>
      <c r="C654" s="93" t="s">
        <v>762</v>
      </c>
      <c r="D654" s="12">
        <v>42397</v>
      </c>
      <c r="E654" s="82">
        <v>44680</v>
      </c>
      <c r="F654" s="82">
        <v>15680</v>
      </c>
      <c r="G654" s="62" t="s">
        <v>829</v>
      </c>
      <c r="H654" s="71">
        <f t="shared" si="14"/>
        <v>29</v>
      </c>
      <c r="I654" s="62"/>
      <c r="J654" s="62"/>
      <c r="K654" s="45">
        <v>83</v>
      </c>
      <c r="L654" s="71" t="str">
        <f>+IF(N654="oui",H654,"")</f>
        <v/>
      </c>
      <c r="M654" s="117">
        <v>45</v>
      </c>
      <c r="N654" s="62" t="s">
        <v>105</v>
      </c>
      <c r="O654" s="62" t="s">
        <v>105</v>
      </c>
      <c r="P654" s="14"/>
      <c r="Q654" s="69">
        <f>IF(D654="","",(YEAR(D654)))</f>
        <v>2016</v>
      </c>
      <c r="R654" s="68" t="str">
        <f>IF(D654="","",(TEXT(D654,"mmmm")))</f>
        <v>janvier</v>
      </c>
      <c r="S654" s="94" t="e">
        <f>+IF(#REF!&gt;0.05,IF(#REF!=5,($AE$2-F654)/1000,IF(#REF!=6,($AF$2-F654)/1000,IF(#REF!="FMA",($AG$2-F654)/1000,H654))),H654)</f>
        <v>#REF!</v>
      </c>
      <c r="T654" s="68" t="s">
        <v>831</v>
      </c>
      <c r="U654" s="91">
        <f>IF(H654="",0,1)</f>
        <v>1</v>
      </c>
      <c r="V654" s="92" t="e">
        <f>IF(#REF!&gt;0,1,0)</f>
        <v>#REF!</v>
      </c>
      <c r="W654" s="92" t="e">
        <f>IF(#REF!&gt;0.02,1,0)</f>
        <v>#REF!</v>
      </c>
      <c r="X654" s="92">
        <f>+IF(H654="","",(M654*H654))</f>
        <v>1305</v>
      </c>
      <c r="Y654" s="92" t="e">
        <f>+IF(G654="La Mounine",(VLOOKUP(Base!J654,#REF!,5,FALSE)),(IF(G654="Brignoles",VLOOKUP(J654,#REF!,3,FALSE),(IF(G654="FOS",VLOOKUP(J654,#REF!,4,FALSE))))))</f>
        <v>#REF!</v>
      </c>
      <c r="Z654" s="92" t="e">
        <f>+(IF(H654="","",(Y654*H654)))</f>
        <v>#REF!</v>
      </c>
      <c r="AA654" s="94" t="e">
        <f>IF(Y654="","",IF(A654="RW",VLOOKUP(Y654,#REF!,3,FALSE),VLOOKUP(Y654,#REF!,2,FALSE)))</f>
        <v>#REF!</v>
      </c>
      <c r="AB654" s="92" t="e">
        <f>+IF(A654="","",(IF(A654="RW",(IF(H654&gt;32,32*AA654,(IF(H654&lt;29,29*AA654,H654*AA654)))),(IF(H654&gt;30,30*AA654,(IF(H654&lt;24,24*AA654,H654*AA654)))))))</f>
        <v>#REF!</v>
      </c>
      <c r="AC654" s="92" t="e">
        <f>(IF(A654="","0",(IF(A654="RW",VLOOKUP(#REF!,#REF!,2,FALSE),VLOOKUP(Base!#REF!,#REF!,3,FALSE)))))*S654</f>
        <v>#REF!</v>
      </c>
    </row>
    <row r="655" spans="1:29" x14ac:dyDescent="0.25">
      <c r="A655" s="131" t="s">
        <v>828</v>
      </c>
      <c r="B655" s="131" t="s">
        <v>846</v>
      </c>
      <c r="C655" s="93" t="s">
        <v>480</v>
      </c>
      <c r="D655" s="12">
        <v>42397</v>
      </c>
      <c r="E655" s="82">
        <v>46340</v>
      </c>
      <c r="F655" s="82">
        <v>15780</v>
      </c>
      <c r="G655" s="62" t="s">
        <v>829</v>
      </c>
      <c r="H655" s="71">
        <f t="shared" si="14"/>
        <v>30.56</v>
      </c>
      <c r="I655" s="62"/>
      <c r="J655" s="62"/>
      <c r="K655" s="45">
        <v>83</v>
      </c>
      <c r="L655" s="71" t="str">
        <f>+IF(N655="oui",H655,"")</f>
        <v/>
      </c>
      <c r="M655" s="117">
        <v>45</v>
      </c>
      <c r="N655" s="62" t="s">
        <v>105</v>
      </c>
      <c r="O655" s="62" t="s">
        <v>105</v>
      </c>
      <c r="P655" s="14"/>
      <c r="Q655" s="69">
        <f>IF(D655="","",(YEAR(D655)))</f>
        <v>2016</v>
      </c>
      <c r="R655" s="68" t="str">
        <f>IF(D655="","",(TEXT(D655,"mmmm")))</f>
        <v>janvier</v>
      </c>
      <c r="S655" s="94" t="e">
        <f>+IF(#REF!&gt;0.05,IF(#REF!=5,($AE$2-F655)/1000,IF(#REF!=6,($AF$2-F655)/1000,IF(#REF!="FMA",($AG$2-F655)/1000,H655))),H655)</f>
        <v>#REF!</v>
      </c>
      <c r="T655" s="68" t="s">
        <v>831</v>
      </c>
      <c r="U655" s="91">
        <f>IF(H655="",0,1)</f>
        <v>1</v>
      </c>
      <c r="V655" s="92" t="e">
        <f>IF(#REF!&gt;0,1,0)</f>
        <v>#REF!</v>
      </c>
      <c r="W655" s="92" t="e">
        <f>IF(#REF!&gt;0.02,1,0)</f>
        <v>#REF!</v>
      </c>
      <c r="X655" s="92">
        <f>+IF(H655="","",(M655*H655))</f>
        <v>1375.2</v>
      </c>
      <c r="Y655" s="92" t="e">
        <f>+IF(G655="La Mounine",(VLOOKUP(Base!J655,#REF!,5,FALSE)),(IF(G655="Brignoles",VLOOKUP(J655,#REF!,3,FALSE),(IF(G655="FOS",VLOOKUP(J655,#REF!,4,FALSE))))))</f>
        <v>#REF!</v>
      </c>
      <c r="Z655" s="92" t="e">
        <f>+(IF(H655="","",(Y655*H655)))</f>
        <v>#REF!</v>
      </c>
      <c r="AA655" s="94" t="e">
        <f>IF(Y655="","",IF(A655="RW",VLOOKUP(Y655,#REF!,3,FALSE),VLOOKUP(Y655,#REF!,2,FALSE)))</f>
        <v>#REF!</v>
      </c>
      <c r="AB655" s="92" t="e">
        <f>+IF(A655="","",(IF(A655="RW",(IF(H655&gt;32,32*AA655,(IF(H655&lt;29,29*AA655,H655*AA655)))),(IF(H655&gt;30,30*AA655,(IF(H655&lt;24,24*AA655,H655*AA655)))))))</f>
        <v>#REF!</v>
      </c>
      <c r="AC655" s="92" t="e">
        <f>(IF(A655="","0",(IF(A655="RW",VLOOKUP(#REF!,#REF!,2,FALSE),VLOOKUP(Base!#REF!,#REF!,3,FALSE)))))*S655</f>
        <v>#REF!</v>
      </c>
    </row>
    <row r="656" spans="1:29" x14ac:dyDescent="0.25">
      <c r="A656" s="131" t="s">
        <v>828</v>
      </c>
      <c r="B656" s="131" t="s">
        <v>846</v>
      </c>
      <c r="C656" s="93" t="s">
        <v>480</v>
      </c>
      <c r="D656" s="12">
        <v>42397</v>
      </c>
      <c r="E656" s="82">
        <v>42840</v>
      </c>
      <c r="F656" s="82">
        <v>15800</v>
      </c>
      <c r="G656" s="62" t="s">
        <v>829</v>
      </c>
      <c r="H656" s="71">
        <f t="shared" si="14"/>
        <v>27.04</v>
      </c>
      <c r="I656" s="62"/>
      <c r="J656" s="62"/>
      <c r="K656" s="45">
        <v>83</v>
      </c>
      <c r="L656" s="71" t="str">
        <f>+IF(N656="oui",H656,"")</f>
        <v/>
      </c>
      <c r="M656" s="117">
        <v>45</v>
      </c>
      <c r="N656" s="62" t="s">
        <v>105</v>
      </c>
      <c r="O656" s="62" t="s">
        <v>105</v>
      </c>
      <c r="P656" s="62"/>
      <c r="Q656" s="69">
        <f>IF(D656="","",(YEAR(D656)))</f>
        <v>2016</v>
      </c>
      <c r="R656" s="68" t="str">
        <f>IF(D656="","",(TEXT(D656,"mmmm")))</f>
        <v>janvier</v>
      </c>
      <c r="S656" s="94" t="e">
        <f>+IF(#REF!&gt;0.05,IF(#REF!=5,($AE$2-F656)/1000,IF(#REF!=6,($AF$2-F656)/1000,IF(#REF!="FMA",($AG$2-F656)/1000,H656))),H656)</f>
        <v>#REF!</v>
      </c>
      <c r="T656" s="68" t="s">
        <v>831</v>
      </c>
      <c r="U656" s="91">
        <f>IF(H656="",0,1)</f>
        <v>1</v>
      </c>
      <c r="V656" s="92" t="e">
        <f>IF(#REF!&gt;0,1,0)</f>
        <v>#REF!</v>
      </c>
      <c r="W656" s="92" t="e">
        <f>IF(#REF!&gt;0.02,1,0)</f>
        <v>#REF!</v>
      </c>
      <c r="X656" s="92">
        <f>+IF(H656="","",(M656*H656))</f>
        <v>1216.8</v>
      </c>
      <c r="Y656" s="92" t="e">
        <f>+IF(G656="La Mounine",(VLOOKUP(Base!J656,#REF!,5,FALSE)),(IF(G656="Brignoles",VLOOKUP(J656,#REF!,3,FALSE),(IF(G656="FOS",VLOOKUP(J656,#REF!,4,FALSE))))))</f>
        <v>#REF!</v>
      </c>
      <c r="Z656" s="92" t="e">
        <f>+(IF(H656="","",(Y656*H656)))</f>
        <v>#REF!</v>
      </c>
      <c r="AA656" s="94" t="e">
        <f>IF(Y656="","",IF(A656="RW",VLOOKUP(Y656,#REF!,3,FALSE),VLOOKUP(Y656,#REF!,2,FALSE)))</f>
        <v>#REF!</v>
      </c>
      <c r="AB656" s="92" t="e">
        <f>+IF(A656="","",(IF(A656="RW",(IF(H656&gt;32,32*AA656,(IF(H656&lt;29,29*AA656,H656*AA656)))),(IF(H656&gt;30,30*AA656,(IF(H656&lt;24,24*AA656,H656*AA656)))))))</f>
        <v>#REF!</v>
      </c>
      <c r="AC656" s="92" t="e">
        <f>(IF(A656="","0",(IF(A656="RW",VLOOKUP(#REF!,#REF!,2,FALSE),VLOOKUP(Base!#REF!,#REF!,3,FALSE)))))*S656</f>
        <v>#REF!</v>
      </c>
    </row>
    <row r="657" spans="1:30" x14ac:dyDescent="0.25">
      <c r="A657" s="131" t="s">
        <v>830</v>
      </c>
      <c r="B657" s="131" t="s">
        <v>846</v>
      </c>
      <c r="C657" s="62" t="s">
        <v>46</v>
      </c>
      <c r="D657" s="12">
        <v>42398</v>
      </c>
      <c r="E657" s="85">
        <v>45800</v>
      </c>
      <c r="F657" s="85">
        <v>17650</v>
      </c>
      <c r="G657" s="11" t="s">
        <v>707</v>
      </c>
      <c r="H657" s="71">
        <f t="shared" si="14"/>
        <v>28.15</v>
      </c>
      <c r="I657" s="62"/>
      <c r="J657" s="62"/>
      <c r="K657" s="62">
        <v>6</v>
      </c>
      <c r="L657" s="71">
        <f>+IF(N657="oui",H657,"")</f>
        <v>28.15</v>
      </c>
      <c r="M657" s="117">
        <v>32</v>
      </c>
      <c r="N657" s="112" t="s">
        <v>106</v>
      </c>
      <c r="O657" s="62" t="s">
        <v>105</v>
      </c>
      <c r="P657" s="109" t="s">
        <v>838</v>
      </c>
      <c r="Q657" s="69">
        <f>IF(D657="","",(YEAR(D657)))</f>
        <v>2016</v>
      </c>
      <c r="R657" s="68" t="str">
        <f>IF(D657="","",(TEXT(D657,"mmmm")))</f>
        <v>janvier</v>
      </c>
      <c r="S657" s="94" t="e">
        <f>+IF(#REF!&gt;0.05,IF(#REF!=5,($AE$2-F657)/1000,IF(#REF!=6,($AF$2-F657)/1000,IF(#REF!="FMA",($AG$2-F657)/1000,H657))),H657)</f>
        <v>#REF!</v>
      </c>
      <c r="T657" s="68" t="s">
        <v>831</v>
      </c>
      <c r="U657" s="91">
        <f>IF(H657="",0,1)</f>
        <v>1</v>
      </c>
      <c r="V657" s="92" t="e">
        <f>IF(#REF!&gt;0,1,0)</f>
        <v>#REF!</v>
      </c>
      <c r="W657" s="92" t="e">
        <f>IF(#REF!&gt;0.02,1,0)</f>
        <v>#REF!</v>
      </c>
      <c r="X657" s="92">
        <f>+IF(H657="","",(M657*H657))</f>
        <v>900.8</v>
      </c>
      <c r="Y657" s="92" t="e">
        <f>+IF(G657="La Mounine",(VLOOKUP(Base!J657,#REF!,5,FALSE)),(IF(G657="Brignoles",VLOOKUP(J657,#REF!,3,FALSE),(IF(G657="FOS",VLOOKUP(J657,#REF!,4,FALSE))))))</f>
        <v>#REF!</v>
      </c>
      <c r="Z657" s="92" t="e">
        <f>+(IF(H657="","",(Y657*H657)))</f>
        <v>#REF!</v>
      </c>
      <c r="AA657" s="94" t="e">
        <f>IF(Y657="","",IF(A657="RW",VLOOKUP(Y657,#REF!,3,FALSE),VLOOKUP(Y657,#REF!,2,FALSE)))</f>
        <v>#REF!</v>
      </c>
      <c r="AB657" s="92" t="e">
        <f>+IF(A657="","",(IF(A657="RW",(IF(H657&gt;32,32*AA657,(IF(H657&lt;29,29*AA657,H657*AA657)))),(IF(H657&gt;30,30*AA657,(IF(H657&lt;24,24*AA657,H657*AA657)))))))</f>
        <v>#REF!</v>
      </c>
      <c r="AC657" s="92" t="e">
        <f>(IF(A657="","0",(IF(A657="RW",VLOOKUP(#REF!,#REF!,2,FALSE),VLOOKUP(Base!#REF!,#REF!,3,FALSE)))))*S657</f>
        <v>#REF!</v>
      </c>
    </row>
    <row r="658" spans="1:30" x14ac:dyDescent="0.25">
      <c r="A658" s="131" t="s">
        <v>828</v>
      </c>
      <c r="B658" s="131" t="s">
        <v>846</v>
      </c>
      <c r="C658" s="93" t="s">
        <v>480</v>
      </c>
      <c r="D658" s="12">
        <v>42398</v>
      </c>
      <c r="E658" s="82">
        <v>43380</v>
      </c>
      <c r="F658" s="82">
        <v>15780</v>
      </c>
      <c r="G658" s="62" t="s">
        <v>829</v>
      </c>
      <c r="H658" s="71">
        <f t="shared" si="14"/>
        <v>27.6</v>
      </c>
      <c r="I658" s="62"/>
      <c r="J658" s="62"/>
      <c r="K658" s="45">
        <v>83</v>
      </c>
      <c r="L658" s="71" t="str">
        <f>+IF(N658="oui",H658,"")</f>
        <v/>
      </c>
      <c r="M658" s="117">
        <v>45</v>
      </c>
      <c r="N658" s="62" t="s">
        <v>105</v>
      </c>
      <c r="O658" s="62" t="s">
        <v>105</v>
      </c>
      <c r="P658" s="62"/>
      <c r="Q658" s="69">
        <f>IF(D658="","",(YEAR(D658)))</f>
        <v>2016</v>
      </c>
      <c r="R658" s="68" t="str">
        <f>IF(D658="","",(TEXT(D658,"mmmm")))</f>
        <v>janvier</v>
      </c>
      <c r="S658" s="94" t="e">
        <f>+IF(#REF!&gt;0.05,IF(#REF!=5,($AE$2-F658)/1000,IF(#REF!=6,($AF$2-F658)/1000,IF(#REF!="FMA",($AG$2-F658)/1000,H658))),H658)</f>
        <v>#REF!</v>
      </c>
      <c r="T658" s="68" t="s">
        <v>831</v>
      </c>
      <c r="U658" s="91">
        <f>IF(H658="",0,1)</f>
        <v>1</v>
      </c>
      <c r="V658" s="92" t="e">
        <f>IF(#REF!&gt;0,1,0)</f>
        <v>#REF!</v>
      </c>
      <c r="W658" s="92" t="e">
        <f>IF(#REF!&gt;0.02,1,0)</f>
        <v>#REF!</v>
      </c>
      <c r="X658" s="92">
        <f>+IF(H658="","",(M658*H658))</f>
        <v>1242</v>
      </c>
      <c r="Y658" s="92" t="e">
        <f>+IF(G658="La Mounine",(VLOOKUP(Base!J658,#REF!,5,FALSE)),(IF(G658="Brignoles",VLOOKUP(J658,#REF!,3,FALSE),(IF(G658="FOS",VLOOKUP(J658,#REF!,4,FALSE))))))</f>
        <v>#REF!</v>
      </c>
      <c r="Z658" s="92" t="e">
        <f>+(IF(H658="","",(Y658*H658)))</f>
        <v>#REF!</v>
      </c>
      <c r="AA658" s="94" t="e">
        <f>IF(Y658="","",IF(A658="RW",VLOOKUP(Y658,#REF!,3,FALSE),VLOOKUP(Y658,#REF!,2,FALSE)))</f>
        <v>#REF!</v>
      </c>
      <c r="AB658" s="92" t="e">
        <f>+IF(A658="","",(IF(A658="RW",(IF(H658&gt;32,32*AA658,(IF(H658&lt;29,29*AA658,H658*AA658)))),(IF(H658&gt;30,30*AA658,(IF(H658&lt;24,24*AA658,H658*AA658)))))))</f>
        <v>#REF!</v>
      </c>
      <c r="AC658" s="92" t="e">
        <f>(IF(A658="","0",(IF(A658="RW",VLOOKUP(#REF!,#REF!,2,FALSE),VLOOKUP(Base!#REF!,#REF!,3,FALSE)))))*S658</f>
        <v>#REF!</v>
      </c>
    </row>
    <row r="659" spans="1:30" x14ac:dyDescent="0.25">
      <c r="A659" s="131" t="s">
        <v>828</v>
      </c>
      <c r="B659" s="131" t="s">
        <v>846</v>
      </c>
      <c r="C659" s="93" t="s">
        <v>480</v>
      </c>
      <c r="D659" s="12">
        <v>42398</v>
      </c>
      <c r="E659" s="82">
        <v>43220</v>
      </c>
      <c r="F659" s="82">
        <v>15800</v>
      </c>
      <c r="G659" s="62" t="s">
        <v>829</v>
      </c>
      <c r="H659" s="71">
        <f t="shared" si="14"/>
        <v>27.42</v>
      </c>
      <c r="I659" s="62"/>
      <c r="J659" s="62"/>
      <c r="K659" s="45">
        <v>83</v>
      </c>
      <c r="L659" s="71" t="str">
        <f>+IF(N659="oui",H659,"")</f>
        <v/>
      </c>
      <c r="M659" s="117">
        <v>45</v>
      </c>
      <c r="N659" s="62" t="s">
        <v>105</v>
      </c>
      <c r="O659" s="62" t="s">
        <v>105</v>
      </c>
      <c r="P659" s="62"/>
      <c r="Q659" s="69">
        <f>IF(D659="","",(YEAR(D659)))</f>
        <v>2016</v>
      </c>
      <c r="R659" s="68" t="str">
        <f>IF(D659="","",(TEXT(D659,"mmmm")))</f>
        <v>janvier</v>
      </c>
      <c r="S659" s="94" t="e">
        <f>+IF(#REF!&gt;0.05,IF(#REF!=5,($AE$2-F659)/1000,IF(#REF!=6,($AF$2-F659)/1000,IF(#REF!="FMA",($AG$2-F659)/1000,H659))),H659)</f>
        <v>#REF!</v>
      </c>
      <c r="T659" s="68" t="s">
        <v>831</v>
      </c>
      <c r="U659" s="91">
        <f>IF(H659="",0,1)</f>
        <v>1</v>
      </c>
      <c r="V659" s="92" t="e">
        <f>IF(#REF!&gt;0,1,0)</f>
        <v>#REF!</v>
      </c>
      <c r="W659" s="92" t="e">
        <f>IF(#REF!&gt;0.02,1,0)</f>
        <v>#REF!</v>
      </c>
      <c r="X659" s="92">
        <f>+IF(H659="","",(M659*H659))</f>
        <v>1233.9000000000001</v>
      </c>
      <c r="Y659" s="92" t="e">
        <f>+IF(G659="La Mounine",(VLOOKUP(Base!J659,#REF!,5,FALSE)),(IF(G659="Brignoles",VLOOKUP(J659,#REF!,3,FALSE),(IF(G659="FOS",VLOOKUP(J659,#REF!,4,FALSE))))))</f>
        <v>#REF!</v>
      </c>
      <c r="Z659" s="92" t="e">
        <f>+(IF(H659="","",(Y659*H659)))</f>
        <v>#REF!</v>
      </c>
      <c r="AA659" s="94" t="e">
        <f>IF(Y659="","",IF(A659="RW",VLOOKUP(Y659,#REF!,3,FALSE),VLOOKUP(Y659,#REF!,2,FALSE)))</f>
        <v>#REF!</v>
      </c>
      <c r="AB659" s="92" t="e">
        <f>+IF(A659="","",(IF(A659="RW",(IF(H659&gt;32,32*AA659,(IF(H659&lt;29,29*AA659,H659*AA659)))),(IF(H659&gt;30,30*AA659,(IF(H659&lt;24,24*AA659,H659*AA659)))))))</f>
        <v>#REF!</v>
      </c>
      <c r="AC659" s="92" t="e">
        <f>(IF(A659="","0",(IF(A659="RW",VLOOKUP(#REF!,#REF!,2,FALSE),VLOOKUP(Base!#REF!,#REF!,3,FALSE)))))*S659</f>
        <v>#REF!</v>
      </c>
    </row>
    <row r="660" spans="1:30" x14ac:dyDescent="0.25">
      <c r="A660" s="131" t="s">
        <v>828</v>
      </c>
      <c r="B660" s="131" t="s">
        <v>846</v>
      </c>
      <c r="C660" s="93" t="s">
        <v>480</v>
      </c>
      <c r="D660" s="12">
        <v>42398</v>
      </c>
      <c r="E660" s="82">
        <v>45720</v>
      </c>
      <c r="F660" s="82">
        <v>16000</v>
      </c>
      <c r="G660" s="62" t="s">
        <v>829</v>
      </c>
      <c r="H660" s="71">
        <f t="shared" si="14"/>
        <v>29.72</v>
      </c>
      <c r="I660" s="62"/>
      <c r="J660" s="62"/>
      <c r="K660" s="45">
        <v>83</v>
      </c>
      <c r="L660" s="71" t="str">
        <f>+IF(N660="oui",H660,"")</f>
        <v/>
      </c>
      <c r="M660" s="117">
        <v>45</v>
      </c>
      <c r="N660" s="62" t="s">
        <v>105</v>
      </c>
      <c r="O660" s="62" t="s">
        <v>105</v>
      </c>
      <c r="P660" s="62"/>
      <c r="Q660" s="69">
        <f>IF(D660="","",(YEAR(D660)))</f>
        <v>2016</v>
      </c>
      <c r="R660" s="68" t="str">
        <f>IF(D660="","",(TEXT(D660,"mmmm")))</f>
        <v>janvier</v>
      </c>
      <c r="S660" s="94" t="e">
        <f>+IF(#REF!&gt;0.05,IF(#REF!=5,($AE$2-F660)/1000,IF(#REF!=6,($AF$2-F660)/1000,IF(#REF!="FMA",($AG$2-F660)/1000,H660))),H660)</f>
        <v>#REF!</v>
      </c>
      <c r="T660" s="68" t="s">
        <v>831</v>
      </c>
      <c r="U660" s="91">
        <f>IF(H660="",0,1)</f>
        <v>1</v>
      </c>
      <c r="V660" s="92" t="e">
        <f>IF(#REF!&gt;0,1,0)</f>
        <v>#REF!</v>
      </c>
      <c r="W660" s="92" t="e">
        <f>IF(#REF!&gt;0.02,1,0)</f>
        <v>#REF!</v>
      </c>
      <c r="X660" s="92">
        <f>+IF(H660="","",(M660*H660))</f>
        <v>1337.3999999999999</v>
      </c>
      <c r="Y660" s="92" t="e">
        <f>+IF(G660="La Mounine",(VLOOKUP(Base!J660,#REF!,5,FALSE)),(IF(G660="Brignoles",VLOOKUP(J660,#REF!,3,FALSE),(IF(G660="FOS",VLOOKUP(J660,#REF!,4,FALSE))))))</f>
        <v>#REF!</v>
      </c>
      <c r="Z660" s="92" t="e">
        <f>+(IF(H660="","",(Y660*H660)))</f>
        <v>#REF!</v>
      </c>
      <c r="AA660" s="94" t="e">
        <f>IF(Y660="","",IF(A660="RW",VLOOKUP(Y660,#REF!,3,FALSE),VLOOKUP(Y660,#REF!,2,FALSE)))</f>
        <v>#REF!</v>
      </c>
      <c r="AB660" s="92" t="e">
        <f>+IF(A660="","",(IF(A660="RW",(IF(H660&gt;32,32*AA660,(IF(H660&lt;29,29*AA660,H660*AA660)))),(IF(H660&gt;30,30*AA660,(IF(H660&lt;24,24*AA660,H660*AA660)))))))</f>
        <v>#REF!</v>
      </c>
      <c r="AC660" s="92" t="e">
        <f>(IF(A660="","0",(IF(A660="RW",VLOOKUP(#REF!,#REF!,2,FALSE),VLOOKUP(Base!#REF!,#REF!,3,FALSE)))))*S660</f>
        <v>#REF!</v>
      </c>
    </row>
    <row r="661" spans="1:30" x14ac:dyDescent="0.25">
      <c r="A661" s="131" t="s">
        <v>828</v>
      </c>
      <c r="B661" s="131" t="s">
        <v>846</v>
      </c>
      <c r="C661" s="93" t="s">
        <v>762</v>
      </c>
      <c r="D661" s="12">
        <v>42398</v>
      </c>
      <c r="E661" s="82">
        <v>45180</v>
      </c>
      <c r="F661" s="82">
        <v>15560</v>
      </c>
      <c r="G661" s="62" t="s">
        <v>829</v>
      </c>
      <c r="H661" s="71">
        <f t="shared" si="14"/>
        <v>29.62</v>
      </c>
      <c r="I661" s="62"/>
      <c r="J661" s="62"/>
      <c r="K661" s="45">
        <v>83</v>
      </c>
      <c r="L661" s="71" t="str">
        <f>+IF(N661="oui",H661,"")</f>
        <v/>
      </c>
      <c r="M661" s="117">
        <v>45</v>
      </c>
      <c r="N661" s="62" t="s">
        <v>105</v>
      </c>
      <c r="O661" s="62" t="s">
        <v>105</v>
      </c>
      <c r="P661" s="62"/>
      <c r="Q661" s="69">
        <f>IF(D661="","",(YEAR(D661)))</f>
        <v>2016</v>
      </c>
      <c r="R661" s="68" t="str">
        <f>IF(D661="","",(TEXT(D661,"mmmm")))</f>
        <v>janvier</v>
      </c>
      <c r="S661" s="94" t="e">
        <f>+IF(#REF!&gt;0.05,IF(#REF!=5,($AE$2-F661)/1000,IF(#REF!=6,($AF$2-F661)/1000,IF(#REF!="FMA",($AG$2-F661)/1000,H661))),H661)</f>
        <v>#REF!</v>
      </c>
      <c r="T661" s="68" t="s">
        <v>831</v>
      </c>
      <c r="U661" s="91">
        <f>IF(H661="",0,1)</f>
        <v>1</v>
      </c>
      <c r="V661" s="92" t="e">
        <f>IF(#REF!&gt;0,1,0)</f>
        <v>#REF!</v>
      </c>
      <c r="W661" s="92" t="e">
        <f>IF(#REF!&gt;0.02,1,0)</f>
        <v>#REF!</v>
      </c>
      <c r="X661" s="92">
        <f>+IF(H661="","",(M661*H661))</f>
        <v>1332.9</v>
      </c>
      <c r="Y661" s="92" t="e">
        <f>+IF(G661="La Mounine",(VLOOKUP(Base!J661,#REF!,5,FALSE)),(IF(G661="Brignoles",VLOOKUP(J661,#REF!,3,FALSE),(IF(G661="FOS",VLOOKUP(J661,#REF!,4,FALSE))))))</f>
        <v>#REF!</v>
      </c>
      <c r="Z661" s="92" t="e">
        <f>+(IF(H661="","",(Y661*H661)))</f>
        <v>#REF!</v>
      </c>
      <c r="AA661" s="94" t="e">
        <f>IF(Y661="","",IF(A661="RW",VLOOKUP(Y661,#REF!,3,FALSE),VLOOKUP(Y661,#REF!,2,FALSE)))</f>
        <v>#REF!</v>
      </c>
      <c r="AB661" s="92" t="e">
        <f>+IF(A661="","",(IF(A661="RW",(IF(H661&gt;32,32*AA661,(IF(H661&lt;29,29*AA661,H661*AA661)))),(IF(H661&gt;30,30*AA661,(IF(H661&lt;24,24*AA661,H661*AA661)))))))</f>
        <v>#REF!</v>
      </c>
      <c r="AC661" s="92" t="e">
        <f>(IF(A661="","0",(IF(A661="RW",VLOOKUP(#REF!,#REF!,2,FALSE),VLOOKUP(Base!#REF!,#REF!,3,FALSE)))))*S661</f>
        <v>#REF!</v>
      </c>
    </row>
    <row r="662" spans="1:30" x14ac:dyDescent="0.25">
      <c r="A662" s="131" t="s">
        <v>828</v>
      </c>
      <c r="B662" s="131" t="s">
        <v>846</v>
      </c>
      <c r="C662" s="93" t="s">
        <v>480</v>
      </c>
      <c r="D662" s="12">
        <v>42398</v>
      </c>
      <c r="E662" s="82">
        <v>45680</v>
      </c>
      <c r="F662" s="82">
        <v>15780</v>
      </c>
      <c r="G662" s="62" t="s">
        <v>829</v>
      </c>
      <c r="H662" s="71">
        <f t="shared" si="14"/>
        <v>29.9</v>
      </c>
      <c r="I662" s="62"/>
      <c r="J662" s="62"/>
      <c r="K662" s="45">
        <v>83</v>
      </c>
      <c r="L662" s="71" t="str">
        <f>+IF(N662="oui",H662,"")</f>
        <v/>
      </c>
      <c r="M662" s="117">
        <v>45</v>
      </c>
      <c r="N662" s="62" t="s">
        <v>105</v>
      </c>
      <c r="O662" s="62" t="s">
        <v>105</v>
      </c>
      <c r="P662" s="62"/>
      <c r="Q662" s="69">
        <f>IF(D662="","",(YEAR(D662)))</f>
        <v>2016</v>
      </c>
      <c r="R662" s="68" t="str">
        <f>IF(D662="","",(TEXT(D662,"mmmm")))</f>
        <v>janvier</v>
      </c>
      <c r="S662" s="94" t="e">
        <f>+IF(#REF!&gt;0.05,IF(#REF!=5,($AE$2-F662)/1000,IF(#REF!=6,($AF$2-F662)/1000,IF(#REF!="FMA",($AG$2-F662)/1000,H662))),H662)</f>
        <v>#REF!</v>
      </c>
      <c r="T662" s="68" t="s">
        <v>831</v>
      </c>
      <c r="U662" s="91">
        <f>IF(H662="",0,1)</f>
        <v>1</v>
      </c>
      <c r="V662" s="92" t="e">
        <f>IF(#REF!&gt;0,1,0)</f>
        <v>#REF!</v>
      </c>
      <c r="W662" s="92" t="e">
        <f>IF(#REF!&gt;0.02,1,0)</f>
        <v>#REF!</v>
      </c>
      <c r="X662" s="92">
        <f>+IF(H662="","",(M662*H662))</f>
        <v>1345.5</v>
      </c>
      <c r="Y662" s="92" t="e">
        <f>+IF(G662="La Mounine",(VLOOKUP(Base!J662,#REF!,5,FALSE)),(IF(G662="Brignoles",VLOOKUP(J662,#REF!,3,FALSE),(IF(G662="FOS",VLOOKUP(J662,#REF!,4,FALSE))))))</f>
        <v>#REF!</v>
      </c>
      <c r="Z662" s="92" t="e">
        <f>+(IF(H662="","",(Y662*H662)))</f>
        <v>#REF!</v>
      </c>
      <c r="AA662" s="94" t="e">
        <f>IF(Y662="","",IF(A662="RW",VLOOKUP(Y662,#REF!,3,FALSE),VLOOKUP(Y662,#REF!,2,FALSE)))</f>
        <v>#REF!</v>
      </c>
      <c r="AB662" s="92" t="e">
        <f>+IF(A662="","",(IF(A662="RW",(IF(H662&gt;32,32*AA662,(IF(H662&lt;29,29*AA662,H662*AA662)))),(IF(H662&gt;30,30*AA662,(IF(H662&lt;24,24*AA662,H662*AA662)))))))</f>
        <v>#REF!</v>
      </c>
      <c r="AC662" s="92" t="e">
        <f>(IF(A662="","0",(IF(A662="RW",VLOOKUP(#REF!,#REF!,2,FALSE),VLOOKUP(Base!#REF!,#REF!,3,FALSE)))))*S662</f>
        <v>#REF!</v>
      </c>
    </row>
    <row r="663" spans="1:30" x14ac:dyDescent="0.25">
      <c r="A663" s="131" t="s">
        <v>828</v>
      </c>
      <c r="B663" s="131" t="s">
        <v>846</v>
      </c>
      <c r="C663" s="93" t="s">
        <v>480</v>
      </c>
      <c r="D663" s="12">
        <v>42398</v>
      </c>
      <c r="E663" s="82">
        <v>43520</v>
      </c>
      <c r="F663" s="82">
        <v>15800</v>
      </c>
      <c r="G663" s="62" t="s">
        <v>829</v>
      </c>
      <c r="H663" s="71">
        <f t="shared" si="14"/>
        <v>27.72</v>
      </c>
      <c r="I663" s="62"/>
      <c r="J663" s="62"/>
      <c r="K663" s="45">
        <v>83</v>
      </c>
      <c r="L663" s="71" t="str">
        <f>+IF(N663="oui",H663,"")</f>
        <v/>
      </c>
      <c r="M663" s="117">
        <v>45</v>
      </c>
      <c r="N663" s="62" t="s">
        <v>105</v>
      </c>
      <c r="O663" s="62" t="s">
        <v>105</v>
      </c>
      <c r="P663" s="62"/>
      <c r="Q663" s="69">
        <f>IF(D663="","",(YEAR(D663)))</f>
        <v>2016</v>
      </c>
      <c r="R663" s="68" t="str">
        <f>IF(D663="","",(TEXT(D663,"mmmm")))</f>
        <v>janvier</v>
      </c>
      <c r="S663" s="94" t="e">
        <f>+IF(#REF!&gt;0.05,IF(#REF!=5,($AE$2-F663)/1000,IF(#REF!=6,($AF$2-F663)/1000,IF(#REF!="FMA",($AG$2-F663)/1000,H663))),H663)</f>
        <v>#REF!</v>
      </c>
      <c r="T663" s="68" t="s">
        <v>831</v>
      </c>
      <c r="U663" s="91">
        <f>IF(H663="",0,1)</f>
        <v>1</v>
      </c>
      <c r="V663" s="92" t="e">
        <f>IF(#REF!&gt;0,1,0)</f>
        <v>#REF!</v>
      </c>
      <c r="W663" s="92" t="e">
        <f>IF(#REF!&gt;0.02,1,0)</f>
        <v>#REF!</v>
      </c>
      <c r="X663" s="92">
        <f>+IF(H663="","",(M663*H663))</f>
        <v>1247.3999999999999</v>
      </c>
      <c r="Y663" s="92" t="e">
        <f>+IF(G663="La Mounine",(VLOOKUP(Base!J663,#REF!,5,FALSE)),(IF(G663="Brignoles",VLOOKUP(J663,#REF!,3,FALSE),(IF(G663="FOS",VLOOKUP(J663,#REF!,4,FALSE))))))</f>
        <v>#REF!</v>
      </c>
      <c r="Z663" s="92" t="e">
        <f>+(IF(H663="","",(Y663*H663)))</f>
        <v>#REF!</v>
      </c>
      <c r="AA663" s="94" t="e">
        <f>IF(Y663="","",IF(A663="RW",VLOOKUP(Y663,#REF!,3,FALSE),VLOOKUP(Y663,#REF!,2,FALSE)))</f>
        <v>#REF!</v>
      </c>
      <c r="AB663" s="92" t="e">
        <f>+IF(A663="","",(IF(A663="RW",(IF(H663&gt;32,32*AA663,(IF(H663&lt;29,29*AA663,H663*AA663)))),(IF(H663&gt;30,30*AA663,(IF(H663&lt;24,24*AA663,H663*AA663)))))))</f>
        <v>#REF!</v>
      </c>
      <c r="AC663" s="92" t="e">
        <f>(IF(A663="","0",(IF(A663="RW",VLOOKUP(#REF!,#REF!,2,FALSE),VLOOKUP(Base!#REF!,#REF!,3,FALSE)))))*S663</f>
        <v>#REF!</v>
      </c>
    </row>
    <row r="664" spans="1:30" x14ac:dyDescent="0.25">
      <c r="A664" s="131" t="s">
        <v>830</v>
      </c>
      <c r="B664" s="131" t="s">
        <v>846</v>
      </c>
      <c r="C664" s="62" t="s">
        <v>12</v>
      </c>
      <c r="D664" s="12">
        <v>42398</v>
      </c>
      <c r="E664" s="85">
        <v>65750</v>
      </c>
      <c r="F664" s="85">
        <v>24200</v>
      </c>
      <c r="G664" s="11" t="s">
        <v>707</v>
      </c>
      <c r="H664" s="71">
        <f t="shared" si="14"/>
        <v>41.55</v>
      </c>
      <c r="I664" s="62"/>
      <c r="J664" s="62"/>
      <c r="K664" s="62">
        <v>83</v>
      </c>
      <c r="L664" s="71" t="str">
        <f>+IF(N664="oui",H664,"")</f>
        <v/>
      </c>
      <c r="M664" s="143">
        <v>45</v>
      </c>
      <c r="N664" s="112" t="s">
        <v>105</v>
      </c>
      <c r="O664" s="62" t="s">
        <v>105</v>
      </c>
      <c r="P664" s="109" t="s">
        <v>839</v>
      </c>
      <c r="Q664" s="69">
        <f>IF(D664="","",(YEAR(D664)))</f>
        <v>2016</v>
      </c>
      <c r="R664" s="68" t="str">
        <f>IF(D664="","",(TEXT(D664,"mmmm")))</f>
        <v>janvier</v>
      </c>
      <c r="S664" s="94" t="e">
        <f>+IF(#REF!&gt;0.05,IF(#REF!=5,($AE$2-F664)/1000,IF(#REF!=6,($AF$2-F664)/1000,IF(#REF!="FMA",($AG$2-F664)/1000,H664))),H664)</f>
        <v>#REF!</v>
      </c>
      <c r="T664" s="68" t="s">
        <v>831</v>
      </c>
      <c r="U664" s="91">
        <f>IF(H664="",0,1)</f>
        <v>1</v>
      </c>
      <c r="V664" s="92" t="e">
        <f>IF(#REF!&gt;0,1,0)</f>
        <v>#REF!</v>
      </c>
      <c r="W664" s="92" t="e">
        <f>IF(#REF!&gt;0.02,1,0)</f>
        <v>#REF!</v>
      </c>
      <c r="X664" s="92">
        <f>+IF(M664="","",(M664*H664))</f>
        <v>1869.7499999999998</v>
      </c>
      <c r="Y664" s="92" t="e">
        <f>+IF(G664="La Mounine",(VLOOKUP(Base!J664,#REF!,5,FALSE)),(IF(G664="Brignoles",VLOOKUP(J664,#REF!,3,FALSE),(IF(G664="FOS",VLOOKUP(J664,#REF!,4,FALSE))))))</f>
        <v>#REF!</v>
      </c>
      <c r="Z664" s="92" t="e">
        <f>+(IF(H664="","",(Y664*H664)))</f>
        <v>#REF!</v>
      </c>
      <c r="AA664" s="94" t="e">
        <f>IF(Y664="","",IF(A664="RW",VLOOKUP(Y664,#REF!,3,FALSE),VLOOKUP(Y664,#REF!,2,FALSE)))</f>
        <v>#REF!</v>
      </c>
      <c r="AB664" s="92" t="e">
        <f>+IF(A664="","",(IF(A664="RW",(IF(H664&gt;32,32*AA664,(IF(H664&lt;29,29*AA664,H664*AA664)))),(IF(H664&gt;30,30*AA664,(IF(H664&lt;24,24*AA664,H664*AA664)))))))</f>
        <v>#REF!</v>
      </c>
      <c r="AC664" s="92" t="e">
        <f>(IF(A664="","0",(IF(A664="RW",VLOOKUP(#REF!,#REF!,2,FALSE),VLOOKUP(Base!#REF!,#REF!,3,FALSE)))))*S664</f>
        <v>#REF!</v>
      </c>
    </row>
    <row r="665" spans="1:30" x14ac:dyDescent="0.25">
      <c r="A665" s="131" t="s">
        <v>830</v>
      </c>
      <c r="B665" s="131" t="s">
        <v>846</v>
      </c>
      <c r="C665" s="62" t="s">
        <v>12</v>
      </c>
      <c r="D665" s="12">
        <v>42399</v>
      </c>
      <c r="E665" s="85">
        <v>58750</v>
      </c>
      <c r="F665" s="85">
        <v>24550</v>
      </c>
      <c r="G665" s="11" t="s">
        <v>707</v>
      </c>
      <c r="H665" s="71">
        <f t="shared" si="14"/>
        <v>34.200000000000003</v>
      </c>
      <c r="I665" s="62"/>
      <c r="J665" s="62"/>
      <c r="K665" s="45">
        <v>13</v>
      </c>
      <c r="L665" s="71" t="str">
        <f>+IF(N665="oui",H665,"")</f>
        <v/>
      </c>
      <c r="M665" s="142">
        <v>36.700000000000003</v>
      </c>
      <c r="N665" s="112" t="s">
        <v>105</v>
      </c>
      <c r="O665" s="62" t="s">
        <v>105</v>
      </c>
      <c r="P665" s="110" t="s">
        <v>838</v>
      </c>
      <c r="Q665" s="69">
        <f>IF(D665="","",(YEAR(D665)))</f>
        <v>2016</v>
      </c>
      <c r="R665" s="68" t="str">
        <f>IF(D665="","",(TEXT(D665,"mmmm")))</f>
        <v>janvier</v>
      </c>
      <c r="S665" s="94" t="e">
        <f>+IF(#REF!&gt;0.05,IF(#REF!=5,($AE$2-F665)/1000,IF(#REF!=6,($AF$2-F665)/1000,IF(#REF!="FMA",($AG$2-F665)/1000,H665))),H665)</f>
        <v>#REF!</v>
      </c>
      <c r="T665" s="68" t="s">
        <v>831</v>
      </c>
      <c r="U665" s="91">
        <f>IF(H665="",0,1)</f>
        <v>1</v>
      </c>
      <c r="V665" s="92" t="e">
        <f>IF(#REF!&gt;0,1,0)</f>
        <v>#REF!</v>
      </c>
      <c r="W665" s="92" t="e">
        <f>IF(#REF!&gt;0.02,1,0)</f>
        <v>#REF!</v>
      </c>
      <c r="X665" s="92">
        <f>+IF(M665="","",(M665*H665))</f>
        <v>1255.1400000000001</v>
      </c>
      <c r="Y665" s="92" t="e">
        <f>+IF(G665="La Mounine",(VLOOKUP(Base!J665,#REF!,5,FALSE)),(IF(G665="Brignoles",VLOOKUP(J665,#REF!,3,FALSE),(IF(G665="FOS",VLOOKUP(J665,#REF!,4,FALSE))))))</f>
        <v>#REF!</v>
      </c>
      <c r="Z665" s="92" t="e">
        <f>+(IF(H665="","",(Y665*H665)))</f>
        <v>#REF!</v>
      </c>
      <c r="AA665" s="94" t="e">
        <f>IF(Y665="","",IF(A665="RW",VLOOKUP(Y665,#REF!,3,FALSE),VLOOKUP(Y665,#REF!,2,FALSE)))</f>
        <v>#REF!</v>
      </c>
      <c r="AB665" s="92" t="e">
        <f>+IF(A665="","",(IF(A665="RW",(IF(H665&gt;32,32*AA665,(IF(H665&lt;29,29*AA665,H665*AA665)))),(IF(H665&gt;30,30*AA665,(IF(H665&lt;24,24*AA665,H665*AA665)))))))</f>
        <v>#REF!</v>
      </c>
      <c r="AC665" s="92" t="e">
        <f>(IF(A665="","0",(IF(A665="RW",VLOOKUP(#REF!,#REF!,2,FALSE),VLOOKUP(Base!#REF!,#REF!,3,FALSE)))))*S665</f>
        <v>#REF!</v>
      </c>
    </row>
    <row r="666" spans="1:30" x14ac:dyDescent="0.25">
      <c r="A666" s="131" t="s">
        <v>830</v>
      </c>
      <c r="B666" s="131" t="s">
        <v>846</v>
      </c>
      <c r="C666" s="62" t="s">
        <v>12</v>
      </c>
      <c r="D666" s="12">
        <v>42401</v>
      </c>
      <c r="E666" s="85">
        <v>55150</v>
      </c>
      <c r="F666" s="85">
        <v>24300</v>
      </c>
      <c r="G666" s="11" t="s">
        <v>707</v>
      </c>
      <c r="H666" s="71">
        <f t="shared" si="14"/>
        <v>30.85</v>
      </c>
      <c r="I666" s="62"/>
      <c r="J666" s="62"/>
      <c r="K666" s="62">
        <v>6</v>
      </c>
      <c r="L666" s="71">
        <f>+IF(N666="oui",H666,"")</f>
        <v>30.85</v>
      </c>
      <c r="M666" s="117">
        <v>32</v>
      </c>
      <c r="N666" s="112" t="s">
        <v>106</v>
      </c>
      <c r="O666" s="62" t="s">
        <v>105</v>
      </c>
      <c r="P666" s="111" t="s">
        <v>175</v>
      </c>
      <c r="Q666" s="69">
        <f>IF(D666="","",(YEAR(D666)))</f>
        <v>2016</v>
      </c>
      <c r="R666" s="68" t="str">
        <f>IF(D666="","",(TEXT(D666,"mmmm")))</f>
        <v>février</v>
      </c>
      <c r="S666" s="94" t="e">
        <f>+IF(#REF!&gt;0.05,IF(#REF!=5,($AE$2-F666)/1000,IF(#REF!=6,($AF$2-F666)/1000,IF(#REF!="FMA",($AG$2-F666)/1000,H666))),H666)</f>
        <v>#REF!</v>
      </c>
      <c r="T666" s="68" t="s">
        <v>831</v>
      </c>
      <c r="U666" s="91">
        <f>IF(H666="",0,1)</f>
        <v>1</v>
      </c>
      <c r="V666" s="92" t="e">
        <f>IF(#REF!&gt;0,1,0)</f>
        <v>#REF!</v>
      </c>
      <c r="W666" s="92" t="e">
        <f>IF(#REF!&gt;0.02,1,0)</f>
        <v>#REF!</v>
      </c>
      <c r="X666" s="92">
        <f>+IF(H666="","",(M666*H666))</f>
        <v>987.2</v>
      </c>
      <c r="Y666" s="92" t="e">
        <f>+IF(G666="La Mounine",(VLOOKUP(Base!J666,#REF!,5,FALSE)),(IF(G666="Brignoles",VLOOKUP(J666,#REF!,3,FALSE),(IF(G666="FOS",VLOOKUP(J666,#REF!,4,FALSE))))))</f>
        <v>#REF!</v>
      </c>
      <c r="Z666" s="92" t="e">
        <f>+(IF(H666="","",(Y666*H666)))</f>
        <v>#REF!</v>
      </c>
      <c r="AA666" s="94" t="e">
        <f>IF(Y666="","",IF(A666="RW",VLOOKUP(Y666,#REF!,3,FALSE),VLOOKUP(Y666,#REF!,2,FALSE)))</f>
        <v>#REF!</v>
      </c>
      <c r="AB666" s="92" t="e">
        <f>+IF(A666="","",(IF(A666="RW",(IF(H666&gt;32,32*AA666,(IF(H666&lt;29,29*AA666,H666*AA666)))),(IF(H666&gt;30,30*AA666,(IF(H666&lt;24,24*AA666,H666*AA666)))))))</f>
        <v>#REF!</v>
      </c>
      <c r="AC666" s="92" t="e">
        <f>(IF(A666="","0",(IF(A666="RW",VLOOKUP(#REF!,#REF!,2,FALSE),VLOOKUP(Base!#REF!,#REF!,3,FALSE)))))*S666</f>
        <v>#REF!</v>
      </c>
      <c r="AD666" s="130"/>
    </row>
    <row r="667" spans="1:30" x14ac:dyDescent="0.25">
      <c r="A667" s="131" t="s">
        <v>830</v>
      </c>
      <c r="B667" s="131" t="s">
        <v>846</v>
      </c>
      <c r="C667" s="62" t="s">
        <v>46</v>
      </c>
      <c r="D667" s="12">
        <v>42401</v>
      </c>
      <c r="E667" s="85">
        <v>53050</v>
      </c>
      <c r="F667" s="85">
        <v>23050</v>
      </c>
      <c r="G667" s="11" t="s">
        <v>707</v>
      </c>
      <c r="H667" s="71">
        <f t="shared" si="14"/>
        <v>30</v>
      </c>
      <c r="I667" s="62"/>
      <c r="J667" s="62"/>
      <c r="K667" s="62">
        <v>6</v>
      </c>
      <c r="L667" s="71">
        <f>+IF(N667="oui",H667,"")</f>
        <v>30</v>
      </c>
      <c r="M667" s="117">
        <v>28</v>
      </c>
      <c r="N667" s="112" t="s">
        <v>106</v>
      </c>
      <c r="O667" s="62" t="s">
        <v>105</v>
      </c>
      <c r="P667" s="62" t="s">
        <v>170</v>
      </c>
      <c r="Q667" s="69">
        <f>IF(D667="","",(YEAR(D667)))</f>
        <v>2016</v>
      </c>
      <c r="R667" s="68" t="str">
        <f>IF(D667="","",(TEXT(D667,"mmmm")))</f>
        <v>février</v>
      </c>
      <c r="S667" s="94" t="e">
        <f>+IF(#REF!&gt;0.05,IF(#REF!=5,($AE$2-F667)/1000,IF(#REF!=6,($AF$2-F667)/1000,IF(#REF!="FMA",($AG$2-F667)/1000,H667))),H667)</f>
        <v>#REF!</v>
      </c>
      <c r="T667" s="68" t="s">
        <v>831</v>
      </c>
      <c r="U667" s="91">
        <f>IF(H667="",0,1)</f>
        <v>1</v>
      </c>
      <c r="V667" s="92" t="e">
        <f>IF(#REF!&gt;0,1,0)</f>
        <v>#REF!</v>
      </c>
      <c r="W667" s="92" t="e">
        <f>IF(#REF!&gt;0.02,1,0)</f>
        <v>#REF!</v>
      </c>
      <c r="X667" s="92">
        <f>+IF(H667="","",(M667*H667))</f>
        <v>840</v>
      </c>
      <c r="Y667" s="92" t="e">
        <f>+IF(G667="La Mounine",(VLOOKUP(Base!J667,#REF!,5,FALSE)),(IF(G667="Brignoles",VLOOKUP(J667,#REF!,3,FALSE),(IF(G667="FOS",VLOOKUP(J667,#REF!,4,FALSE))))))</f>
        <v>#REF!</v>
      </c>
      <c r="Z667" s="92" t="e">
        <f>+(IF(H667="","",(Y667*H667)))</f>
        <v>#REF!</v>
      </c>
      <c r="AA667" s="94" t="e">
        <f>IF(Y667="","",IF(A667="RW",VLOOKUP(Y667,#REF!,3,FALSE),VLOOKUP(Y667,#REF!,2,FALSE)))</f>
        <v>#REF!</v>
      </c>
      <c r="AB667" s="92" t="e">
        <f>+IF(A667="","",(IF(A667="RW",(IF(H667&gt;32,32*AA667,(IF(H667&lt;29,29*AA667,H667*AA667)))),(IF(H667&gt;30,30*AA667,(IF(H667&lt;24,24*AA667,H667*AA667)))))))</f>
        <v>#REF!</v>
      </c>
      <c r="AC667" s="92" t="e">
        <f>(IF(A667="","0",(IF(A667="RW",VLOOKUP(#REF!,#REF!,2,FALSE),VLOOKUP(Base!#REF!,#REF!,3,FALSE)))))*S667</f>
        <v>#REF!</v>
      </c>
      <c r="AD667" s="130"/>
    </row>
    <row r="668" spans="1:30" x14ac:dyDescent="0.25">
      <c r="A668" s="131" t="s">
        <v>830</v>
      </c>
      <c r="B668" s="131" t="s">
        <v>846</v>
      </c>
      <c r="C668" s="62" t="s">
        <v>46</v>
      </c>
      <c r="D668" s="12">
        <v>42401</v>
      </c>
      <c r="E668" s="85">
        <v>59800</v>
      </c>
      <c r="F668" s="85">
        <v>23300</v>
      </c>
      <c r="G668" s="11" t="s">
        <v>707</v>
      </c>
      <c r="H668" s="71">
        <f t="shared" si="14"/>
        <v>36.5</v>
      </c>
      <c r="I668" s="62"/>
      <c r="J668" s="62"/>
      <c r="K668" s="62">
        <v>6</v>
      </c>
      <c r="L668" s="71">
        <f>+IF(N668="oui",H668,"")</f>
        <v>36.5</v>
      </c>
      <c r="M668" s="117">
        <v>28</v>
      </c>
      <c r="N668" s="112" t="s">
        <v>106</v>
      </c>
      <c r="O668" s="62" t="s">
        <v>105</v>
      </c>
      <c r="P668" s="62" t="s">
        <v>170</v>
      </c>
      <c r="Q668" s="69">
        <f>IF(D668="","",(YEAR(D668)))</f>
        <v>2016</v>
      </c>
      <c r="R668" s="68" t="str">
        <f>IF(D668="","",(TEXT(D668,"mmmm")))</f>
        <v>février</v>
      </c>
      <c r="S668" s="94" t="e">
        <f>+IF(#REF!&gt;0.05,IF(#REF!=5,($AE$2-F668)/1000,IF(#REF!=6,($AF$2-F668)/1000,IF(#REF!="FMA",($AG$2-F668)/1000,H668))),H668)</f>
        <v>#REF!</v>
      </c>
      <c r="T668" s="68" t="s">
        <v>831</v>
      </c>
      <c r="U668" s="91">
        <f>IF(H668="",0,1)</f>
        <v>1</v>
      </c>
      <c r="V668" s="92" t="e">
        <f>IF(#REF!&gt;0,1,0)</f>
        <v>#REF!</v>
      </c>
      <c r="W668" s="92" t="e">
        <f>IF(#REF!&gt;0.02,1,0)</f>
        <v>#REF!</v>
      </c>
      <c r="X668" s="92">
        <f>+IF(H668="","",(M668*H668))</f>
        <v>1022</v>
      </c>
      <c r="Y668" s="92" t="e">
        <f>+IF(G668="La Mounine",(VLOOKUP(Base!J668,#REF!,5,FALSE)),(IF(G668="Brignoles",VLOOKUP(J668,#REF!,3,FALSE),(IF(G668="FOS",VLOOKUP(J668,#REF!,4,FALSE))))))</f>
        <v>#REF!</v>
      </c>
      <c r="Z668" s="92" t="e">
        <f>+(IF(H668="","",(Y668*H668)))</f>
        <v>#REF!</v>
      </c>
      <c r="AA668" s="94" t="e">
        <f>IF(Y668="","",IF(A668="RW",VLOOKUP(Y668,#REF!,3,FALSE),VLOOKUP(Y668,#REF!,2,FALSE)))</f>
        <v>#REF!</v>
      </c>
      <c r="AB668" s="92" t="e">
        <f>+IF(A668="","",(IF(A668="RW",(IF(H668&gt;32,32*AA668,(IF(H668&lt;29,29*AA668,H668*AA668)))),(IF(H668&gt;30,30*AA668,(IF(H668&lt;24,24*AA668,H668*AA668)))))))</f>
        <v>#REF!</v>
      </c>
      <c r="AC668" s="92" t="e">
        <f>(IF(A668="","0",(IF(A668="RW",VLOOKUP(#REF!,#REF!,2,FALSE),VLOOKUP(Base!#REF!,#REF!,3,FALSE)))))*S668</f>
        <v>#REF!</v>
      </c>
      <c r="AD668" s="130"/>
    </row>
    <row r="669" spans="1:30" x14ac:dyDescent="0.25">
      <c r="A669" s="131" t="s">
        <v>828</v>
      </c>
      <c r="B669" s="131" t="s">
        <v>846</v>
      </c>
      <c r="C669" s="93" t="s">
        <v>480</v>
      </c>
      <c r="D669" s="87">
        <v>42401</v>
      </c>
      <c r="E669" s="82">
        <v>43640</v>
      </c>
      <c r="F669" s="82">
        <v>15800</v>
      </c>
      <c r="G669" s="62" t="s">
        <v>829</v>
      </c>
      <c r="H669" s="71">
        <f t="shared" si="14"/>
        <v>27.84</v>
      </c>
      <c r="I669" s="62"/>
      <c r="J669" s="62"/>
      <c r="K669" s="45">
        <v>83</v>
      </c>
      <c r="L669" s="71" t="str">
        <f>+IF(N669="oui",H669,"")</f>
        <v/>
      </c>
      <c r="M669" s="117">
        <v>45</v>
      </c>
      <c r="N669" s="62" t="s">
        <v>105</v>
      </c>
      <c r="O669" s="62" t="s">
        <v>105</v>
      </c>
      <c r="P669" s="62"/>
      <c r="Q669" s="69">
        <f>IF(D669="","",(YEAR(D669)))</f>
        <v>2016</v>
      </c>
      <c r="R669" s="68" t="str">
        <f>IF(D669="","",(TEXT(D669,"mmmm")))</f>
        <v>février</v>
      </c>
      <c r="S669" s="94" t="e">
        <f>+IF(#REF!&gt;0.05,IF(#REF!=5,($AE$2-F669)/1000,IF(#REF!=6,($AF$2-F669)/1000,IF(#REF!="FMA",($AG$2-F669)/1000,H669))),H669)</f>
        <v>#REF!</v>
      </c>
      <c r="T669" s="68" t="s">
        <v>831</v>
      </c>
      <c r="U669" s="91">
        <f>IF(H669="",0,1)</f>
        <v>1</v>
      </c>
      <c r="V669" s="92" t="e">
        <f>IF(#REF!&gt;0,1,0)</f>
        <v>#REF!</v>
      </c>
      <c r="W669" s="92" t="e">
        <f>IF(#REF!&gt;0.02,1,0)</f>
        <v>#REF!</v>
      </c>
      <c r="X669" s="92">
        <f>+IF(H669="","",(M669*H669))</f>
        <v>1252.8</v>
      </c>
      <c r="Y669" s="92" t="e">
        <f>+IF(G669="La Mounine",(VLOOKUP(Base!J669,#REF!,5,FALSE)),(IF(G669="Brignoles",VLOOKUP(J669,#REF!,3,FALSE),(IF(G669="FOS",VLOOKUP(J669,#REF!,4,FALSE))))))</f>
        <v>#REF!</v>
      </c>
      <c r="Z669" s="92" t="e">
        <f>+(IF(H669="","",(Y669*H669)))</f>
        <v>#REF!</v>
      </c>
      <c r="AA669" s="94" t="e">
        <f>IF(Y669="","",IF(A669="RW",VLOOKUP(Y669,#REF!,3,FALSE),VLOOKUP(Y669,#REF!,2,FALSE)))</f>
        <v>#REF!</v>
      </c>
      <c r="AB669" s="92" t="e">
        <f>+IF(A669="","",(IF(A669="RW",(IF(H669&gt;32,32*AA669,(IF(H669&lt;29,29*AA669,H669*AA669)))),(IF(H669&gt;30,30*AA669,(IF(H669&lt;24,24*AA669,H669*AA669)))))))</f>
        <v>#REF!</v>
      </c>
      <c r="AC669" s="92" t="e">
        <f>(IF(A669="","0",(IF(A669="RW",VLOOKUP(#REF!,#REF!,2,FALSE),VLOOKUP(Base!#REF!,#REF!,3,FALSE)))))*S669</f>
        <v>#REF!</v>
      </c>
    </row>
    <row r="670" spans="1:30" x14ac:dyDescent="0.25">
      <c r="A670" s="131" t="s">
        <v>828</v>
      </c>
      <c r="B670" s="131" t="s">
        <v>846</v>
      </c>
      <c r="C670" s="93" t="s">
        <v>480</v>
      </c>
      <c r="D670" s="87">
        <v>42401</v>
      </c>
      <c r="E670" s="82">
        <v>45460</v>
      </c>
      <c r="F670" s="82">
        <v>15780</v>
      </c>
      <c r="G670" s="62" t="s">
        <v>829</v>
      </c>
      <c r="H670" s="71">
        <f t="shared" si="14"/>
        <v>29.68</v>
      </c>
      <c r="I670" s="62"/>
      <c r="J670" s="62"/>
      <c r="K670" s="45">
        <v>83</v>
      </c>
      <c r="L670" s="71" t="str">
        <f>+IF(N670="oui",H670,"")</f>
        <v/>
      </c>
      <c r="M670" s="117">
        <v>45</v>
      </c>
      <c r="N670" s="62" t="s">
        <v>105</v>
      </c>
      <c r="O670" s="62" t="s">
        <v>105</v>
      </c>
      <c r="P670" s="62"/>
      <c r="Q670" s="69">
        <f>IF(D670="","",(YEAR(D670)))</f>
        <v>2016</v>
      </c>
      <c r="R670" s="68" t="str">
        <f>IF(D670="","",(TEXT(D670,"mmmm")))</f>
        <v>février</v>
      </c>
      <c r="S670" s="94" t="e">
        <f>+IF(#REF!&gt;0.05,IF(#REF!=5,($AE$2-F670)/1000,IF(#REF!=6,($AF$2-F670)/1000,IF(#REF!="FMA",($AG$2-F670)/1000,H670))),H670)</f>
        <v>#REF!</v>
      </c>
      <c r="T670" s="68" t="s">
        <v>831</v>
      </c>
      <c r="U670" s="91">
        <f>IF(H670="",0,1)</f>
        <v>1</v>
      </c>
      <c r="V670" s="92" t="e">
        <f>IF(#REF!&gt;0,1,0)</f>
        <v>#REF!</v>
      </c>
      <c r="W670" s="92" t="e">
        <f>IF(#REF!&gt;0.02,1,0)</f>
        <v>#REF!</v>
      </c>
      <c r="X670" s="92">
        <f>+IF(H670="","",(M670*H670))</f>
        <v>1335.6</v>
      </c>
      <c r="Y670" s="92" t="e">
        <f>+IF(G670="La Mounine",(VLOOKUP(Base!J670,#REF!,5,FALSE)),(IF(G670="Brignoles",VLOOKUP(J670,#REF!,3,FALSE),(IF(G670="FOS",VLOOKUP(J670,#REF!,4,FALSE))))))</f>
        <v>#REF!</v>
      </c>
      <c r="Z670" s="92" t="e">
        <f>+(IF(H670="","",(Y670*H670)))</f>
        <v>#REF!</v>
      </c>
      <c r="AA670" s="94" t="e">
        <f>IF(Y670="","",IF(A670="RW",VLOOKUP(Y670,#REF!,3,FALSE),VLOOKUP(Y670,#REF!,2,FALSE)))</f>
        <v>#REF!</v>
      </c>
      <c r="AB670" s="92" t="e">
        <f>+IF(A670="","",(IF(A670="RW",(IF(H670&gt;32,32*AA670,(IF(H670&lt;29,29*AA670,H670*AA670)))),(IF(H670&gt;30,30*AA670,(IF(H670&lt;24,24*AA670,H670*AA670)))))))</f>
        <v>#REF!</v>
      </c>
      <c r="AC670" s="92" t="e">
        <f>(IF(A670="","0",(IF(A670="RW",VLOOKUP(#REF!,#REF!,2,FALSE),VLOOKUP(Base!#REF!,#REF!,3,FALSE)))))*S670</f>
        <v>#REF!</v>
      </c>
    </row>
    <row r="671" spans="1:30" x14ac:dyDescent="0.25">
      <c r="A671" s="131" t="s">
        <v>830</v>
      </c>
      <c r="B671" s="131" t="s">
        <v>846</v>
      </c>
      <c r="C671" s="62" t="s">
        <v>12</v>
      </c>
      <c r="D671" s="12">
        <v>42402</v>
      </c>
      <c r="E671" s="85">
        <v>56650</v>
      </c>
      <c r="F671" s="85">
        <v>24250</v>
      </c>
      <c r="G671" s="11" t="s">
        <v>707</v>
      </c>
      <c r="H671" s="71">
        <f t="shared" si="14"/>
        <v>32.4</v>
      </c>
      <c r="I671" s="62"/>
      <c r="J671" s="62"/>
      <c r="K671" s="62">
        <v>4</v>
      </c>
      <c r="L671" s="71">
        <f>+IF(N671="oui",H671,"")</f>
        <v>32.4</v>
      </c>
      <c r="M671" s="117">
        <v>44.2</v>
      </c>
      <c r="N671" s="112" t="s">
        <v>106</v>
      </c>
      <c r="O671" s="62" t="s">
        <v>105</v>
      </c>
      <c r="P671" s="110" t="s">
        <v>838</v>
      </c>
      <c r="Q671" s="69">
        <f>IF(D671="","",(YEAR(D671)))</f>
        <v>2016</v>
      </c>
      <c r="R671" s="68" t="str">
        <f>IF(D671="","",(TEXT(D671,"mmmm")))</f>
        <v>février</v>
      </c>
      <c r="S671" s="94" t="e">
        <f>+IF(#REF!&gt;0.05,IF(#REF!=5,($AE$2-F671)/1000,IF(#REF!=6,($AF$2-F671)/1000,IF(#REF!="FMA",($AG$2-F671)/1000,H671))),H671)</f>
        <v>#REF!</v>
      </c>
      <c r="T671" s="68" t="s">
        <v>831</v>
      </c>
      <c r="U671" s="91">
        <f>IF(H671="",0,1)</f>
        <v>1</v>
      </c>
      <c r="V671" s="92" t="e">
        <f>IF(#REF!&gt;0,1,0)</f>
        <v>#REF!</v>
      </c>
      <c r="W671" s="92" t="e">
        <f>IF(#REF!&gt;0.02,1,0)</f>
        <v>#REF!</v>
      </c>
      <c r="X671" s="92">
        <f>+IF(H671="","",(M671*H671))</f>
        <v>1432.08</v>
      </c>
      <c r="Y671" s="92" t="e">
        <f>+IF(G671="La Mounine",(VLOOKUP(Base!J671,#REF!,5,FALSE)),(IF(G671="Brignoles",VLOOKUP(J671,#REF!,3,FALSE),(IF(G671="FOS",VLOOKUP(J671,#REF!,4,FALSE))))))</f>
        <v>#REF!</v>
      </c>
      <c r="Z671" s="92" t="e">
        <f>+(IF(H671="","",(Y671*H671)))</f>
        <v>#REF!</v>
      </c>
      <c r="AA671" s="94" t="e">
        <f>IF(Y671="","",IF(A671="RW",VLOOKUP(Y671,#REF!,3,FALSE),VLOOKUP(Y671,#REF!,2,FALSE)))</f>
        <v>#REF!</v>
      </c>
      <c r="AB671" s="92" t="e">
        <f>+IF(A671="","",(IF(A671="RW",(IF(H671&gt;32,32*AA671,(IF(H671&lt;29,29*AA671,H671*AA671)))),(IF(H671&gt;30,30*AA671,(IF(H671&lt;24,24*AA671,H671*AA671)))))))</f>
        <v>#REF!</v>
      </c>
      <c r="AC671" s="92" t="e">
        <f>(IF(A671="","0",(IF(A671="RW",VLOOKUP(#REF!,#REF!,2,FALSE),VLOOKUP(Base!#REF!,#REF!,3,FALSE)))))*S671</f>
        <v>#REF!</v>
      </c>
      <c r="AD671" s="130"/>
    </row>
    <row r="672" spans="1:30" x14ac:dyDescent="0.25">
      <c r="A672" s="131" t="s">
        <v>830</v>
      </c>
      <c r="B672" s="131" t="s">
        <v>846</v>
      </c>
      <c r="C672" s="62" t="s">
        <v>12</v>
      </c>
      <c r="D672" s="12">
        <v>42402</v>
      </c>
      <c r="E672" s="85">
        <v>57000</v>
      </c>
      <c r="F672" s="85">
        <v>24450</v>
      </c>
      <c r="G672" s="11" t="s">
        <v>707</v>
      </c>
      <c r="H672" s="71">
        <f t="shared" si="14"/>
        <v>32.549999999999997</v>
      </c>
      <c r="I672" s="62"/>
      <c r="J672" s="62"/>
      <c r="K672" s="62">
        <v>6</v>
      </c>
      <c r="L672" s="71">
        <f>+IF(N672="oui",H672,"")</f>
        <v>32.549999999999997</v>
      </c>
      <c r="M672" s="117">
        <v>32</v>
      </c>
      <c r="N672" s="112" t="s">
        <v>106</v>
      </c>
      <c r="O672" s="62" t="s">
        <v>105</v>
      </c>
      <c r="P672" s="62" t="s">
        <v>168</v>
      </c>
      <c r="Q672" s="69">
        <f>IF(D672="","",(YEAR(D672)))</f>
        <v>2016</v>
      </c>
      <c r="R672" s="68" t="str">
        <f>IF(D672="","",(TEXT(D672,"mmmm")))</f>
        <v>février</v>
      </c>
      <c r="S672" s="94" t="e">
        <f>+IF(#REF!&gt;0.05,IF(#REF!=5,($AE$2-F672)/1000,IF(#REF!=6,($AF$2-F672)/1000,IF(#REF!="FMA",($AG$2-F672)/1000,H672))),H672)</f>
        <v>#REF!</v>
      </c>
      <c r="T672" s="68" t="s">
        <v>831</v>
      </c>
      <c r="U672" s="91">
        <f>IF(H672="",0,1)</f>
        <v>1</v>
      </c>
      <c r="V672" s="92" t="e">
        <f>IF(#REF!&gt;0,1,0)</f>
        <v>#REF!</v>
      </c>
      <c r="W672" s="92" t="e">
        <f>IF(#REF!&gt;0.02,1,0)</f>
        <v>#REF!</v>
      </c>
      <c r="X672" s="92">
        <f>+IF(H672="","",(M672*H672))</f>
        <v>1041.5999999999999</v>
      </c>
      <c r="Y672" s="92" t="e">
        <f>+IF(G672="La Mounine",(VLOOKUP(Base!J672,#REF!,5,FALSE)),(IF(G672="Brignoles",VLOOKUP(J672,#REF!,3,FALSE),(IF(G672="FOS",VLOOKUP(J672,#REF!,4,FALSE))))))</f>
        <v>#REF!</v>
      </c>
      <c r="Z672" s="92" t="e">
        <f>+(IF(H672="","",(Y672*H672)))</f>
        <v>#REF!</v>
      </c>
      <c r="AA672" s="94" t="e">
        <f>IF(Y672="","",IF(A672="RW",VLOOKUP(Y672,#REF!,3,FALSE),VLOOKUP(Y672,#REF!,2,FALSE)))</f>
        <v>#REF!</v>
      </c>
      <c r="AB672" s="92" t="e">
        <f>+IF(A672="","",(IF(A672="RW",(IF(H672&gt;32,32*AA672,(IF(H672&lt;29,29*AA672,H672*AA672)))),(IF(H672&gt;30,30*AA672,(IF(H672&lt;24,24*AA672,H672*AA672)))))))</f>
        <v>#REF!</v>
      </c>
      <c r="AC672" s="92" t="e">
        <f>(IF(A672="","0",(IF(A672="RW",VLOOKUP(#REF!,#REF!,2,FALSE),VLOOKUP(Base!#REF!,#REF!,3,FALSE)))))*S672</f>
        <v>#REF!</v>
      </c>
      <c r="AD672" s="130"/>
    </row>
    <row r="673" spans="1:30" x14ac:dyDescent="0.25">
      <c r="A673" s="131" t="s">
        <v>828</v>
      </c>
      <c r="B673" s="131" t="s">
        <v>846</v>
      </c>
      <c r="C673" s="93" t="s">
        <v>480</v>
      </c>
      <c r="D673" s="87">
        <v>42402</v>
      </c>
      <c r="E673" s="85">
        <v>42720</v>
      </c>
      <c r="F673" s="85">
        <v>15800</v>
      </c>
      <c r="G673" s="62" t="s">
        <v>829</v>
      </c>
      <c r="H673" s="71">
        <f t="shared" si="14"/>
        <v>26.92</v>
      </c>
      <c r="I673" s="62"/>
      <c r="J673" s="62"/>
      <c r="K673" s="45">
        <v>83</v>
      </c>
      <c r="L673" s="71" t="str">
        <f>+IF(N673="oui",H673,"")</f>
        <v/>
      </c>
      <c r="M673" s="117">
        <v>45</v>
      </c>
      <c r="N673" s="62" t="s">
        <v>105</v>
      </c>
      <c r="O673" s="62" t="s">
        <v>105</v>
      </c>
      <c r="P673" s="62"/>
      <c r="Q673" s="69">
        <f>IF(D673="","",(YEAR(D673)))</f>
        <v>2016</v>
      </c>
      <c r="R673" s="68" t="str">
        <f>IF(D673="","",(TEXT(D673,"mmmm")))</f>
        <v>février</v>
      </c>
      <c r="S673" s="94" t="e">
        <f>+IF(#REF!&gt;0.05,IF(#REF!=5,($AE$2-F673)/1000,IF(#REF!=6,($AF$2-F673)/1000,IF(#REF!="FMA",($AG$2-F673)/1000,H673))),H673)</f>
        <v>#REF!</v>
      </c>
      <c r="T673" s="68" t="s">
        <v>831</v>
      </c>
      <c r="U673" s="91">
        <f>IF(H673="",0,1)</f>
        <v>1</v>
      </c>
      <c r="V673" s="92" t="e">
        <f>IF(#REF!&gt;0,1,0)</f>
        <v>#REF!</v>
      </c>
      <c r="W673" s="92" t="e">
        <f>IF(#REF!&gt;0.02,1,0)</f>
        <v>#REF!</v>
      </c>
      <c r="X673" s="92">
        <f>+IF(H673="","",(M673*H673))</f>
        <v>1211.4000000000001</v>
      </c>
      <c r="Y673" s="92" t="e">
        <f>+IF(G673="La Mounine",(VLOOKUP(Base!J673,#REF!,5,FALSE)),(IF(G673="Brignoles",VLOOKUP(J673,#REF!,3,FALSE),(IF(G673="FOS",VLOOKUP(J673,#REF!,4,FALSE))))))</f>
        <v>#REF!</v>
      </c>
      <c r="Z673" s="92" t="e">
        <f>+(IF(H673="","",(Y673*H673)))</f>
        <v>#REF!</v>
      </c>
      <c r="AA673" s="94" t="e">
        <f>IF(Y673="","",IF(A673="RW",VLOOKUP(Y673,#REF!,3,FALSE),VLOOKUP(Y673,#REF!,2,FALSE)))</f>
        <v>#REF!</v>
      </c>
      <c r="AB673" s="92" t="e">
        <f>+IF(A673="","",(IF(A673="RW",(IF(H673&gt;32,32*AA673,(IF(H673&lt;29,29*AA673,H673*AA673)))),(IF(H673&gt;30,30*AA673,(IF(H673&lt;24,24*AA673,H673*AA673)))))))</f>
        <v>#REF!</v>
      </c>
      <c r="AC673" s="92" t="e">
        <f>(IF(A673="","0",(IF(A673="RW",VLOOKUP(#REF!,#REF!,2,FALSE),VLOOKUP(Base!#REF!,#REF!,3,FALSE)))))*S673</f>
        <v>#REF!</v>
      </c>
    </row>
    <row r="674" spans="1:30" x14ac:dyDescent="0.25">
      <c r="A674" s="131" t="s">
        <v>830</v>
      </c>
      <c r="B674" s="131" t="s">
        <v>846</v>
      </c>
      <c r="C674" s="62" t="s">
        <v>12</v>
      </c>
      <c r="D674" s="12">
        <v>42403</v>
      </c>
      <c r="E674" s="85">
        <v>39650</v>
      </c>
      <c r="F674" s="85">
        <v>16200</v>
      </c>
      <c r="G674" s="11" t="s">
        <v>707</v>
      </c>
      <c r="H674" s="71">
        <f t="shared" si="14"/>
        <v>23.45</v>
      </c>
      <c r="I674" s="62"/>
      <c r="J674" s="62"/>
      <c r="K674" s="62">
        <v>6</v>
      </c>
      <c r="L674" s="71">
        <f>+IF(N674="oui",H674,"")</f>
        <v>23.45</v>
      </c>
      <c r="M674" s="117">
        <v>28</v>
      </c>
      <c r="N674" s="112" t="s">
        <v>106</v>
      </c>
      <c r="O674" s="62" t="s">
        <v>105</v>
      </c>
      <c r="P674" s="62" t="s">
        <v>174</v>
      </c>
      <c r="Q674" s="69">
        <f>IF(D674="","",(YEAR(D674)))</f>
        <v>2016</v>
      </c>
      <c r="R674" s="68" t="str">
        <f>IF(D674="","",(TEXT(D674,"mmmm")))</f>
        <v>février</v>
      </c>
      <c r="S674" s="94" t="e">
        <f>+IF(#REF!&gt;0.05,IF(#REF!=5,($AE$2-F674)/1000,IF(#REF!=6,($AF$2-F674)/1000,IF(#REF!="FMA",($AG$2-F674)/1000,H674))),H674)</f>
        <v>#REF!</v>
      </c>
      <c r="T674" s="68" t="str">
        <f>R674</f>
        <v>février</v>
      </c>
      <c r="U674" s="91">
        <f>IF(H674="",0,1)</f>
        <v>1</v>
      </c>
      <c r="V674" s="92" t="e">
        <f>IF(#REF!&gt;0,1,0)</f>
        <v>#REF!</v>
      </c>
      <c r="W674" s="92" t="e">
        <f>IF(#REF!&gt;0.02,1,0)</f>
        <v>#REF!</v>
      </c>
      <c r="X674" s="92">
        <f>+IF(H674="","",(M674*H674))</f>
        <v>656.6</v>
      </c>
      <c r="Y674" s="92" t="e">
        <f>+IF(G674="La Mounine",(VLOOKUP(Base!J674,#REF!,5,FALSE)),(IF(G674="Brignoles",VLOOKUP(J674,#REF!,3,FALSE),(IF(G674="FOS",VLOOKUP(J674,#REF!,4,FALSE))))))</f>
        <v>#REF!</v>
      </c>
      <c r="Z674" s="92" t="e">
        <f>+(IF(H674="","",(Y674*H674)))</f>
        <v>#REF!</v>
      </c>
      <c r="AA674" s="94" t="e">
        <f>IF(Y674="","",IF(A674="RW",VLOOKUP(Y674,#REF!,3,FALSE),VLOOKUP(Y674,#REF!,2,FALSE)))</f>
        <v>#REF!</v>
      </c>
      <c r="AB674" s="92" t="e">
        <f>+IF(A674="","",(IF(A674="RW",(IF(H674&gt;32,32*AA674,(IF(H674&lt;29,29*AA674,H674*AA674)))),(IF(H674&gt;30,30*AA674,(IF(H674&lt;24,24*AA674,H674*AA674)))))))</f>
        <v>#REF!</v>
      </c>
      <c r="AC674" s="92" t="e">
        <f>(IF(A674="","0",(IF(A674="RW",VLOOKUP(#REF!,#REF!,2,FALSE),VLOOKUP(Base!#REF!,#REF!,3,FALSE)))))*S674</f>
        <v>#REF!</v>
      </c>
      <c r="AD674" s="130"/>
    </row>
    <row r="675" spans="1:30" x14ac:dyDescent="0.25">
      <c r="A675" s="131" t="s">
        <v>830</v>
      </c>
      <c r="B675" s="131" t="s">
        <v>846</v>
      </c>
      <c r="C675" s="62" t="s">
        <v>12</v>
      </c>
      <c r="D675" s="12">
        <v>42403</v>
      </c>
      <c r="E675" s="85">
        <v>56700</v>
      </c>
      <c r="F675" s="85">
        <v>24450</v>
      </c>
      <c r="G675" s="11" t="s">
        <v>707</v>
      </c>
      <c r="H675" s="71">
        <f t="shared" si="14"/>
        <v>32.25</v>
      </c>
      <c r="I675" s="62"/>
      <c r="J675" s="62"/>
      <c r="K675" s="45">
        <v>13</v>
      </c>
      <c r="L675" s="71" t="str">
        <f>+IF(N675="oui",H675,"")</f>
        <v/>
      </c>
      <c r="M675" s="117">
        <v>41.8</v>
      </c>
      <c r="N675" s="112" t="s">
        <v>105</v>
      </c>
      <c r="O675" s="62" t="s">
        <v>105</v>
      </c>
      <c r="P675" s="62" t="s">
        <v>168</v>
      </c>
      <c r="Q675" s="69">
        <f>IF(D675="","",(YEAR(D675)))</f>
        <v>2016</v>
      </c>
      <c r="R675" s="68" t="str">
        <f>IF(D675="","",(TEXT(D675,"mmmm")))</f>
        <v>février</v>
      </c>
      <c r="S675" s="94" t="e">
        <f>+IF(#REF!&gt;0.05,IF(#REF!=5,($AE$2-F675)/1000,IF(#REF!=6,($AF$2-F675)/1000,IF(#REF!="FMA",($AG$2-F675)/1000,H675))),H675)</f>
        <v>#REF!</v>
      </c>
      <c r="T675" s="68" t="s">
        <v>831</v>
      </c>
      <c r="U675" s="91">
        <f>IF(H675="",0,1)</f>
        <v>1</v>
      </c>
      <c r="V675" s="92" t="e">
        <f>IF(#REF!&gt;0,1,0)</f>
        <v>#REF!</v>
      </c>
      <c r="W675" s="92" t="e">
        <f>IF(#REF!&gt;0.02,1,0)</f>
        <v>#REF!</v>
      </c>
      <c r="X675" s="92">
        <f>+IF(H675="","",(M675*H675))</f>
        <v>1348.05</v>
      </c>
      <c r="Y675" s="92" t="e">
        <f>+IF(G675="La Mounine",(VLOOKUP(Base!J675,#REF!,5,FALSE)),(IF(G675="Brignoles",VLOOKUP(J675,#REF!,3,FALSE),(IF(G675="FOS",VLOOKUP(J675,#REF!,4,FALSE))))))</f>
        <v>#REF!</v>
      </c>
      <c r="Z675" s="92" t="e">
        <f>+(IF(H675="","",(Y675*H675)))</f>
        <v>#REF!</v>
      </c>
      <c r="AA675" s="94" t="e">
        <f>IF(Y675="","",IF(A675="RW",VLOOKUP(Y675,#REF!,3,FALSE),VLOOKUP(Y675,#REF!,2,FALSE)))</f>
        <v>#REF!</v>
      </c>
      <c r="AB675" s="92" t="e">
        <f>+IF(A675="","",(IF(A675="RW",(IF(H675&gt;32,32*AA675,(IF(H675&lt;29,29*AA675,H675*AA675)))),(IF(H675&gt;30,30*AA675,(IF(H675&lt;24,24*AA675,H675*AA675)))))))</f>
        <v>#REF!</v>
      </c>
      <c r="AC675" s="92" t="e">
        <f>(IF(A675="","0",(IF(A675="RW",VLOOKUP(#REF!,#REF!,2,FALSE),VLOOKUP(Base!#REF!,#REF!,3,FALSE)))))*S675</f>
        <v>#REF!</v>
      </c>
      <c r="AD675" s="130"/>
    </row>
    <row r="676" spans="1:30" x14ac:dyDescent="0.25">
      <c r="A676" s="131" t="s">
        <v>828</v>
      </c>
      <c r="B676" s="131" t="s">
        <v>846</v>
      </c>
      <c r="C676" s="93" t="s">
        <v>480</v>
      </c>
      <c r="D676" s="12">
        <v>42403</v>
      </c>
      <c r="E676" s="85">
        <v>41320</v>
      </c>
      <c r="F676" s="85">
        <v>15800</v>
      </c>
      <c r="G676" s="62" t="s">
        <v>829</v>
      </c>
      <c r="H676" s="71">
        <f t="shared" si="14"/>
        <v>25.52</v>
      </c>
      <c r="I676" s="62"/>
      <c r="J676" s="62"/>
      <c r="K676" s="45">
        <v>83</v>
      </c>
      <c r="L676" s="71" t="str">
        <f>+IF(N676="oui",H676,"")</f>
        <v/>
      </c>
      <c r="M676" s="117">
        <v>45</v>
      </c>
      <c r="N676" s="62" t="s">
        <v>105</v>
      </c>
      <c r="O676" s="62" t="s">
        <v>105</v>
      </c>
      <c r="P676" s="62"/>
      <c r="Q676" s="69">
        <f>IF(D676="","",(YEAR(D676)))</f>
        <v>2016</v>
      </c>
      <c r="R676" s="68" t="str">
        <f>IF(D676="","",(TEXT(D676,"mmmm")))</f>
        <v>février</v>
      </c>
      <c r="S676" s="94" t="e">
        <f>+IF(#REF!&gt;0.05,IF(#REF!=5,($AE$2-F676)/1000,IF(#REF!=6,($AF$2-F676)/1000,IF(#REF!="FMA",($AG$2-F676)/1000,H676))),H676)</f>
        <v>#REF!</v>
      </c>
      <c r="T676" s="68" t="s">
        <v>831</v>
      </c>
      <c r="U676" s="91">
        <f>IF(H676="",0,1)</f>
        <v>1</v>
      </c>
      <c r="V676" s="92" t="e">
        <f>IF(#REF!&gt;0,1,0)</f>
        <v>#REF!</v>
      </c>
      <c r="W676" s="92" t="e">
        <f>IF(#REF!&gt;0.02,1,0)</f>
        <v>#REF!</v>
      </c>
      <c r="X676" s="92">
        <f>+IF(H676="","",(M676*H676))</f>
        <v>1148.4000000000001</v>
      </c>
      <c r="Y676" s="92" t="e">
        <f>+IF(G676="La Mounine",(VLOOKUP(Base!J676,#REF!,5,FALSE)),(IF(G676="Brignoles",VLOOKUP(J676,#REF!,3,FALSE),(IF(G676="FOS",VLOOKUP(J676,#REF!,4,FALSE))))))</f>
        <v>#REF!</v>
      </c>
      <c r="Z676" s="92" t="e">
        <f>+(IF(H676="","",(Y676*H676)))</f>
        <v>#REF!</v>
      </c>
      <c r="AA676" s="94" t="e">
        <f>IF(Y676="","",IF(A676="RW",VLOOKUP(Y676,#REF!,3,FALSE),VLOOKUP(Y676,#REF!,2,FALSE)))</f>
        <v>#REF!</v>
      </c>
      <c r="AB676" s="92" t="e">
        <f>+IF(A676="","",(IF(A676="RW",(IF(H676&gt;32,32*AA676,(IF(H676&lt;29,29*AA676,H676*AA676)))),(IF(H676&gt;30,30*AA676,(IF(H676&lt;24,24*AA676,H676*AA676)))))))</f>
        <v>#REF!</v>
      </c>
      <c r="AC676" s="92" t="e">
        <f>(IF(A676="","0",(IF(A676="RW",VLOOKUP(#REF!,#REF!,2,FALSE),VLOOKUP(Base!#REF!,#REF!,3,FALSE)))))*S676</f>
        <v>#REF!</v>
      </c>
    </row>
    <row r="677" spans="1:30" x14ac:dyDescent="0.25">
      <c r="A677" s="131" t="s">
        <v>828</v>
      </c>
      <c r="B677" s="131" t="s">
        <v>846</v>
      </c>
      <c r="C677" s="93" t="s">
        <v>480</v>
      </c>
      <c r="D677" s="12">
        <v>42403</v>
      </c>
      <c r="E677" s="85">
        <v>43100</v>
      </c>
      <c r="F677" s="85">
        <v>15800</v>
      </c>
      <c r="G677" s="62" t="s">
        <v>829</v>
      </c>
      <c r="H677" s="71">
        <f t="shared" si="14"/>
        <v>27.3</v>
      </c>
      <c r="I677" s="62"/>
      <c r="J677" s="62"/>
      <c r="K677" s="45">
        <v>83</v>
      </c>
      <c r="L677" s="71" t="str">
        <f>+IF(N677="oui",H677,"")</f>
        <v/>
      </c>
      <c r="M677" s="117">
        <v>45</v>
      </c>
      <c r="N677" s="62" t="s">
        <v>105</v>
      </c>
      <c r="O677" s="62" t="s">
        <v>105</v>
      </c>
      <c r="P677" s="62"/>
      <c r="Q677" s="69">
        <f>IF(D677="","",(YEAR(D677)))</f>
        <v>2016</v>
      </c>
      <c r="R677" s="68" t="str">
        <f>IF(D677="","",(TEXT(D677,"mmmm")))</f>
        <v>février</v>
      </c>
      <c r="S677" s="94" t="e">
        <f>+IF(#REF!&gt;0.05,IF(#REF!=5,($AE$2-F677)/1000,IF(#REF!=6,($AF$2-F677)/1000,IF(#REF!="FMA",($AG$2-F677)/1000,H677))),H677)</f>
        <v>#REF!</v>
      </c>
      <c r="T677" s="68" t="s">
        <v>831</v>
      </c>
      <c r="U677" s="91">
        <f>IF(H677="",0,1)</f>
        <v>1</v>
      </c>
      <c r="V677" s="92" t="e">
        <f>IF(#REF!&gt;0,1,0)</f>
        <v>#REF!</v>
      </c>
      <c r="W677" s="92" t="e">
        <f>IF(#REF!&gt;0.02,1,0)</f>
        <v>#REF!</v>
      </c>
      <c r="X677" s="92">
        <f>+IF(H677="","",(M677*H677))</f>
        <v>1228.5</v>
      </c>
      <c r="Y677" s="92" t="e">
        <f>+IF(G677="La Mounine",(VLOOKUP(Base!J677,#REF!,5,FALSE)),(IF(G677="Brignoles",VLOOKUP(J677,#REF!,3,FALSE),(IF(G677="FOS",VLOOKUP(J677,#REF!,4,FALSE))))))</f>
        <v>#REF!</v>
      </c>
      <c r="Z677" s="92" t="e">
        <f>+(IF(H677="","",(Y677*H677)))</f>
        <v>#REF!</v>
      </c>
      <c r="AA677" s="94" t="e">
        <f>IF(Y677="","",IF(A677="RW",VLOOKUP(Y677,#REF!,3,FALSE),VLOOKUP(Y677,#REF!,2,FALSE)))</f>
        <v>#REF!</v>
      </c>
      <c r="AB677" s="92" t="e">
        <f>+IF(A677="","",(IF(A677="RW",(IF(H677&gt;32,32*AA677,(IF(H677&lt;29,29*AA677,H677*AA677)))),(IF(H677&gt;30,30*AA677,(IF(H677&lt;24,24*AA677,H677*AA677)))))))</f>
        <v>#REF!</v>
      </c>
      <c r="AC677" s="92" t="e">
        <f>(IF(A677="","0",(IF(A677="RW",VLOOKUP(#REF!,#REF!,2,FALSE),VLOOKUP(Base!#REF!,#REF!,3,FALSE)))))*S677</f>
        <v>#REF!</v>
      </c>
    </row>
    <row r="678" spans="1:30" x14ac:dyDescent="0.25">
      <c r="A678" s="131" t="s">
        <v>830</v>
      </c>
      <c r="B678" s="131" t="s">
        <v>846</v>
      </c>
      <c r="C678" s="62" t="s">
        <v>12</v>
      </c>
      <c r="D678" s="98">
        <v>42406</v>
      </c>
      <c r="E678" s="97">
        <v>56600</v>
      </c>
      <c r="F678" s="97">
        <v>24100</v>
      </c>
      <c r="G678" s="11" t="s">
        <v>707</v>
      </c>
      <c r="H678" s="95">
        <f t="shared" si="14"/>
        <v>32.5</v>
      </c>
      <c r="I678" s="96"/>
      <c r="J678" s="96"/>
      <c r="K678" s="45">
        <v>13</v>
      </c>
      <c r="L678" s="71">
        <f>+IF(N678="oui",H678,"")</f>
        <v>32.5</v>
      </c>
      <c r="M678" s="122">
        <v>45.9</v>
      </c>
      <c r="N678" s="62" t="s">
        <v>106</v>
      </c>
      <c r="O678" s="62" t="s">
        <v>105</v>
      </c>
      <c r="P678" s="109" t="s">
        <v>171</v>
      </c>
      <c r="Q678" s="69">
        <f>IF(D678="","",(YEAR(D678)))</f>
        <v>2016</v>
      </c>
      <c r="R678" s="68" t="str">
        <f>IF(D678="","",(TEXT(D678,"mmmm")))</f>
        <v>février</v>
      </c>
      <c r="S678" s="94" t="e">
        <f>+IF(#REF!&gt;0.05,IF(#REF!=5,($AE$2-F678)/1000,IF(#REF!=6,($AF$2-F678)/1000,IF(#REF!="FMA",($AG$2-F678)/1000,H678))),H678)</f>
        <v>#REF!</v>
      </c>
      <c r="T678" s="68" t="str">
        <f t="shared" ref="T678:T695" si="16">R678</f>
        <v>février</v>
      </c>
      <c r="U678" s="91">
        <f>IF(H678="",0,1)</f>
        <v>1</v>
      </c>
      <c r="V678" s="92" t="e">
        <f>IF(#REF!&gt;0,1,0)</f>
        <v>#REF!</v>
      </c>
      <c r="W678" s="92" t="e">
        <f>IF(#REF!&gt;0.02,1,0)</f>
        <v>#REF!</v>
      </c>
      <c r="X678" s="92">
        <f>+IF(H678="","",(M678*H678))</f>
        <v>1491.75</v>
      </c>
      <c r="Y678" s="92" t="e">
        <f>+IF(G678="La Mounine",(VLOOKUP(Base!J678,#REF!,5,FALSE)),(IF(G678="Brignoles",VLOOKUP(J678,#REF!,3,FALSE),(IF(G678="FOS",VLOOKUP(J678,#REF!,4,FALSE))))))</f>
        <v>#REF!</v>
      </c>
      <c r="Z678" s="92" t="e">
        <f>+(IF(H678="","",(Y678*H678)))</f>
        <v>#REF!</v>
      </c>
      <c r="AA678" s="94" t="e">
        <f>IF(Y678="","",IF(A678="RW",VLOOKUP(Y678,#REF!,3,FALSE),VLOOKUP(Y678,#REF!,2,FALSE)))</f>
        <v>#REF!</v>
      </c>
      <c r="AB678" s="92" t="e">
        <f>+IF(A678="","",(IF(A678="RW",(IF(H678&gt;32,32*AA678,(IF(H678&lt;29,29*AA678,H678*AA678)))),(IF(H678&gt;30,30*AA678,(IF(H678&lt;24,24*AA678,H678*AA678)))))))</f>
        <v>#REF!</v>
      </c>
      <c r="AC678" s="92" t="e">
        <f>(IF(A678="","0",(IF(A678="RW",VLOOKUP(#REF!,#REF!,2,FALSE),VLOOKUP(Base!#REF!,#REF!,3,FALSE)))))*S678</f>
        <v>#REF!</v>
      </c>
      <c r="AD678" s="130"/>
    </row>
    <row r="679" spans="1:30" x14ac:dyDescent="0.25">
      <c r="A679" s="131" t="s">
        <v>830</v>
      </c>
      <c r="B679" s="131" t="s">
        <v>846</v>
      </c>
      <c r="C679" s="62" t="s">
        <v>12</v>
      </c>
      <c r="D679" s="98">
        <v>42409</v>
      </c>
      <c r="E679" s="97">
        <v>56350</v>
      </c>
      <c r="F679" s="97">
        <v>24450</v>
      </c>
      <c r="G679" s="11" t="s">
        <v>707</v>
      </c>
      <c r="H679" s="95">
        <f t="shared" si="14"/>
        <v>31.9</v>
      </c>
      <c r="I679" s="96"/>
      <c r="J679" s="96"/>
      <c r="K679" s="45">
        <v>13</v>
      </c>
      <c r="L679" s="71">
        <f>+IF(N679="oui",H679,"")</f>
        <v>31.9</v>
      </c>
      <c r="M679" s="122">
        <v>45.9</v>
      </c>
      <c r="N679" s="62" t="s">
        <v>106</v>
      </c>
      <c r="O679" s="62" t="s">
        <v>105</v>
      </c>
      <c r="P679" s="110" t="s">
        <v>171</v>
      </c>
      <c r="Q679" s="69">
        <f>IF(D679="","",(YEAR(D679)))</f>
        <v>2016</v>
      </c>
      <c r="R679" s="68" t="str">
        <f>IF(D679="","",(TEXT(D679,"mmmm")))</f>
        <v>février</v>
      </c>
      <c r="S679" s="94" t="e">
        <f>+IF(#REF!&gt;0.05,IF(#REF!=5,($AE$2-F679)/1000,IF(#REF!=6,($AF$2-F679)/1000,IF(#REF!="FMA",($AG$2-F679)/1000,H679))),H679)</f>
        <v>#REF!</v>
      </c>
      <c r="T679" s="68" t="str">
        <f t="shared" si="16"/>
        <v>février</v>
      </c>
      <c r="U679" s="91">
        <f>IF(H679="",0,1)</f>
        <v>1</v>
      </c>
      <c r="V679" s="92" t="e">
        <f>IF(#REF!&gt;0,1,0)</f>
        <v>#REF!</v>
      </c>
      <c r="W679" s="92" t="e">
        <f>IF(#REF!&gt;0.02,1,0)</f>
        <v>#REF!</v>
      </c>
      <c r="X679" s="92">
        <f>+IF(H679="","",(M679*H679))</f>
        <v>1464.2099999999998</v>
      </c>
      <c r="Y679" s="92" t="e">
        <f>+IF(G679="La Mounine",(VLOOKUP(Base!J679,#REF!,5,FALSE)),(IF(G679="Brignoles",VLOOKUP(J679,#REF!,3,FALSE),(IF(G679="FOS",VLOOKUP(J679,#REF!,4,FALSE))))))</f>
        <v>#REF!</v>
      </c>
      <c r="Z679" s="92" t="e">
        <f>+(IF(H679="","",(Y679*H679)))</f>
        <v>#REF!</v>
      </c>
      <c r="AA679" s="94" t="e">
        <f>IF(Y679="","",IF(A679="RW",VLOOKUP(Y679,#REF!,3,FALSE),VLOOKUP(Y679,#REF!,2,FALSE)))</f>
        <v>#REF!</v>
      </c>
      <c r="AB679" s="92" t="e">
        <f>+IF(A679="","",(IF(A679="RW",(IF(H679&gt;32,32*AA679,(IF(H679&lt;29,29*AA679,H679*AA679)))),(IF(H679&gt;30,30*AA679,(IF(H679&lt;24,24*AA679,H679*AA679)))))))</f>
        <v>#REF!</v>
      </c>
      <c r="AC679" s="92" t="e">
        <f>(IF(A679="","0",(IF(A679="RW",VLOOKUP(#REF!,#REF!,2,FALSE),VLOOKUP(Base!#REF!,#REF!,3,FALSE)))))*S679</f>
        <v>#REF!</v>
      </c>
      <c r="AD679" s="130"/>
    </row>
    <row r="680" spans="1:30" x14ac:dyDescent="0.25">
      <c r="A680" s="131" t="s">
        <v>828</v>
      </c>
      <c r="B680" s="131" t="s">
        <v>846</v>
      </c>
      <c r="C680" s="93" t="s">
        <v>480</v>
      </c>
      <c r="D680" s="12">
        <v>42409</v>
      </c>
      <c r="E680" s="85">
        <v>44120</v>
      </c>
      <c r="F680" s="85">
        <v>15600</v>
      </c>
      <c r="G680" s="11" t="s">
        <v>829</v>
      </c>
      <c r="H680" s="71">
        <f t="shared" si="14"/>
        <v>28.52</v>
      </c>
      <c r="I680" s="62"/>
      <c r="J680" s="62"/>
      <c r="K680" s="62">
        <v>83</v>
      </c>
      <c r="L680" s="71" t="str">
        <f>+IF(N680="oui",H680,"")</f>
        <v/>
      </c>
      <c r="M680" s="117">
        <v>45</v>
      </c>
      <c r="N680" s="62" t="s">
        <v>105</v>
      </c>
      <c r="O680" s="62" t="s">
        <v>105</v>
      </c>
      <c r="P680" s="62"/>
      <c r="Q680" s="69">
        <f>IF(D680="","",(YEAR(D680)))</f>
        <v>2016</v>
      </c>
      <c r="R680" s="68" t="str">
        <f>IF(D680="","",(TEXT(D680,"mmmm")))</f>
        <v>février</v>
      </c>
      <c r="S680" s="94" t="e">
        <f>+IF(#REF!&gt;0.05,IF(#REF!=5,($AE$2-F680)/1000,IF(#REF!=6,($AF$2-F680)/1000,IF(#REF!="FMA",($AG$2-F680)/1000,H680))),H680)</f>
        <v>#REF!</v>
      </c>
      <c r="T680" s="68" t="str">
        <f t="shared" si="16"/>
        <v>février</v>
      </c>
      <c r="U680" s="91">
        <f>IF(H680="",0,1)</f>
        <v>1</v>
      </c>
      <c r="V680" s="92" t="e">
        <f>IF(#REF!&gt;0,1,0)</f>
        <v>#REF!</v>
      </c>
      <c r="W680" s="92" t="e">
        <f>IF(#REF!&gt;0.02,1,0)</f>
        <v>#REF!</v>
      </c>
      <c r="X680" s="92">
        <f>+IF(H680="","",(M680*H680))</f>
        <v>1283.4000000000001</v>
      </c>
      <c r="Y680" s="92" t="e">
        <f>+IF(G680="La Mounine",(VLOOKUP(Base!J680,#REF!,5,FALSE)),(IF(G680="Brignoles",VLOOKUP(J680,#REF!,3,FALSE),(IF(G680="FOS",VLOOKUP(J680,#REF!,4,FALSE))))))</f>
        <v>#REF!</v>
      </c>
      <c r="Z680" s="92" t="e">
        <f>+(IF(H680="","",(Y680*H680)))</f>
        <v>#REF!</v>
      </c>
      <c r="AA680" s="94" t="e">
        <f>IF(Y680="","",IF(A680="RW",VLOOKUP(Y680,#REF!,3,FALSE),VLOOKUP(Y680,#REF!,2,FALSE)))</f>
        <v>#REF!</v>
      </c>
      <c r="AB680" s="92" t="e">
        <f>+IF(A680="","",(IF(A680="RW",(IF(H680&gt;32,32*AA680,(IF(H680&lt;29,29*AA680,H680*AA680)))),(IF(H680&gt;30,30*AA680,(IF(H680&lt;24,24*AA680,H680*AA680)))))))</f>
        <v>#REF!</v>
      </c>
      <c r="AC680" s="92" t="e">
        <f>(IF(A680="","0",(IF(A680="RW",VLOOKUP(#REF!,#REF!,2,FALSE),VLOOKUP(Base!#REF!,#REF!,3,FALSE)))))*S680</f>
        <v>#REF!</v>
      </c>
    </row>
    <row r="681" spans="1:30" x14ac:dyDescent="0.25">
      <c r="A681" s="131" t="s">
        <v>828</v>
      </c>
      <c r="B681" s="131" t="s">
        <v>846</v>
      </c>
      <c r="C681" s="93" t="s">
        <v>480</v>
      </c>
      <c r="D681" s="12">
        <v>42409</v>
      </c>
      <c r="E681" s="85">
        <v>43850</v>
      </c>
      <c r="F681" s="85">
        <v>15800</v>
      </c>
      <c r="G681" s="11" t="s">
        <v>829</v>
      </c>
      <c r="H681" s="71">
        <f t="shared" si="14"/>
        <v>28.05</v>
      </c>
      <c r="I681" s="62"/>
      <c r="J681" s="62"/>
      <c r="K681" s="62">
        <v>83</v>
      </c>
      <c r="L681" s="71" t="str">
        <f>+IF(N681="oui",H681,"")</f>
        <v/>
      </c>
      <c r="M681" s="117">
        <v>45</v>
      </c>
      <c r="N681" s="62" t="s">
        <v>105</v>
      </c>
      <c r="O681" s="62" t="s">
        <v>105</v>
      </c>
      <c r="P681" s="62"/>
      <c r="Q681" s="69">
        <f>IF(D681="","",(YEAR(D681)))</f>
        <v>2016</v>
      </c>
      <c r="R681" s="68" t="str">
        <f>IF(D681="","",(TEXT(D681,"mmmm")))</f>
        <v>février</v>
      </c>
      <c r="S681" s="94" t="e">
        <f>+IF(#REF!&gt;0.05,IF(#REF!=5,($AE$2-F681)/1000,IF(#REF!=6,($AF$2-F681)/1000,IF(#REF!="FMA",($AG$2-F681)/1000,H681))),H681)</f>
        <v>#REF!</v>
      </c>
      <c r="T681" s="68" t="str">
        <f t="shared" si="16"/>
        <v>février</v>
      </c>
      <c r="U681" s="91">
        <f>IF(H681="",0,1)</f>
        <v>1</v>
      </c>
      <c r="V681" s="92" t="e">
        <f>IF(#REF!&gt;0,1,0)</f>
        <v>#REF!</v>
      </c>
      <c r="W681" s="92" t="e">
        <f>IF(#REF!&gt;0.02,1,0)</f>
        <v>#REF!</v>
      </c>
      <c r="X681" s="92">
        <f>+IF(H681="","",(M681*H681))</f>
        <v>1262.25</v>
      </c>
      <c r="Y681" s="92" t="e">
        <f>+IF(G681="La Mounine",(VLOOKUP(Base!J681,#REF!,5,FALSE)),(IF(G681="Brignoles",VLOOKUP(J681,#REF!,3,FALSE),(IF(G681="FOS",VLOOKUP(J681,#REF!,4,FALSE))))))</f>
        <v>#REF!</v>
      </c>
      <c r="Z681" s="92" t="e">
        <f>+(IF(H681="","",(Y681*H681)))</f>
        <v>#REF!</v>
      </c>
      <c r="AA681" s="94" t="e">
        <f>IF(Y681="","",IF(A681="RW",VLOOKUP(Y681,#REF!,3,FALSE),VLOOKUP(Y681,#REF!,2,FALSE)))</f>
        <v>#REF!</v>
      </c>
      <c r="AB681" s="92" t="e">
        <f>+IF(A681="","",(IF(A681="RW",(IF(H681&gt;32,32*AA681,(IF(H681&lt;29,29*AA681,H681*AA681)))),(IF(H681&gt;30,30*AA681,(IF(H681&lt;24,24*AA681,H681*AA681)))))))</f>
        <v>#REF!</v>
      </c>
      <c r="AC681" s="92" t="e">
        <f>(IF(A681="","0",(IF(A681="RW",VLOOKUP(#REF!,#REF!,2,FALSE),VLOOKUP(Base!#REF!,#REF!,3,FALSE)))))*S681</f>
        <v>#REF!</v>
      </c>
    </row>
    <row r="682" spans="1:30" x14ac:dyDescent="0.25">
      <c r="A682" s="131" t="s">
        <v>828</v>
      </c>
      <c r="B682" s="131" t="s">
        <v>846</v>
      </c>
      <c r="C682" s="93" t="s">
        <v>480</v>
      </c>
      <c r="D682" s="12">
        <v>42409</v>
      </c>
      <c r="E682" s="85">
        <v>43360</v>
      </c>
      <c r="F682" s="85">
        <v>15800</v>
      </c>
      <c r="G682" s="11" t="s">
        <v>829</v>
      </c>
      <c r="H682" s="71">
        <f t="shared" ref="H682:H745" si="17">+IF(E682="","",((E682-F682)/1000))</f>
        <v>27.56</v>
      </c>
      <c r="I682" s="62"/>
      <c r="J682" s="62"/>
      <c r="K682" s="62">
        <v>83</v>
      </c>
      <c r="L682" s="71" t="str">
        <f>+IF(N682="oui",H682,"")</f>
        <v/>
      </c>
      <c r="M682" s="117">
        <v>45</v>
      </c>
      <c r="N682" s="62" t="s">
        <v>105</v>
      </c>
      <c r="O682" s="62" t="s">
        <v>105</v>
      </c>
      <c r="P682" s="62"/>
      <c r="Q682" s="69">
        <f>IF(D682="","",(YEAR(D682)))</f>
        <v>2016</v>
      </c>
      <c r="R682" s="68" t="str">
        <f>IF(D682="","",(TEXT(D682,"mmmm")))</f>
        <v>février</v>
      </c>
      <c r="S682" s="94" t="e">
        <f>+IF(#REF!&gt;0.05,IF(#REF!=5,($AE$2-F682)/1000,IF(#REF!=6,($AF$2-F682)/1000,IF(#REF!="FMA",($AG$2-F682)/1000,H682))),H682)</f>
        <v>#REF!</v>
      </c>
      <c r="T682" s="68" t="str">
        <f t="shared" si="16"/>
        <v>février</v>
      </c>
      <c r="U682" s="91">
        <f>IF(H682="",0,1)</f>
        <v>1</v>
      </c>
      <c r="V682" s="92" t="e">
        <f>IF(#REF!&gt;0,1,0)</f>
        <v>#REF!</v>
      </c>
      <c r="W682" s="92" t="e">
        <f>IF(#REF!&gt;0.02,1,0)</f>
        <v>#REF!</v>
      </c>
      <c r="X682" s="92">
        <f>+IF(H682="","",(M682*H682))</f>
        <v>1240.2</v>
      </c>
      <c r="Y682" s="92" t="e">
        <f>+IF(G682="La Mounine",(VLOOKUP(Base!J682,#REF!,5,FALSE)),(IF(G682="Brignoles",VLOOKUP(J682,#REF!,3,FALSE),(IF(G682="FOS",VLOOKUP(J682,#REF!,4,FALSE))))))</f>
        <v>#REF!</v>
      </c>
      <c r="Z682" s="92" t="e">
        <f>+(IF(H682="","",(Y682*H682)))</f>
        <v>#REF!</v>
      </c>
      <c r="AA682" s="94" t="e">
        <f>IF(Y682="","",IF(A682="RW",VLOOKUP(Y682,#REF!,3,FALSE),VLOOKUP(Y682,#REF!,2,FALSE)))</f>
        <v>#REF!</v>
      </c>
      <c r="AB682" s="92" t="e">
        <f>+IF(A682="","",(IF(A682="RW",(IF(H682&gt;32,32*AA682,(IF(H682&lt;29,29*AA682,H682*AA682)))),(IF(H682&gt;30,30*AA682,(IF(H682&lt;24,24*AA682,H682*AA682)))))))</f>
        <v>#REF!</v>
      </c>
      <c r="AC682" s="92" t="e">
        <f>(IF(A682="","0",(IF(A682="RW",VLOOKUP(#REF!,#REF!,2,FALSE),VLOOKUP(Base!#REF!,#REF!,3,FALSE)))))*S682</f>
        <v>#REF!</v>
      </c>
    </row>
    <row r="683" spans="1:30" x14ac:dyDescent="0.25">
      <c r="A683" s="131" t="s">
        <v>830</v>
      </c>
      <c r="B683" s="131" t="s">
        <v>846</v>
      </c>
      <c r="C683" s="62" t="s">
        <v>12</v>
      </c>
      <c r="D683" s="98">
        <v>42410</v>
      </c>
      <c r="E683" s="97">
        <v>54400</v>
      </c>
      <c r="F683" s="97">
        <v>24250</v>
      </c>
      <c r="G683" s="11" t="s">
        <v>707</v>
      </c>
      <c r="H683" s="95">
        <f t="shared" si="17"/>
        <v>30.15</v>
      </c>
      <c r="I683" s="96"/>
      <c r="J683" s="96"/>
      <c r="K683" s="96">
        <v>6</v>
      </c>
      <c r="L683" s="71">
        <f>+IF(N683="oui",H683,"")</f>
        <v>30.15</v>
      </c>
      <c r="M683" s="122">
        <v>32</v>
      </c>
      <c r="N683" s="62" t="s">
        <v>106</v>
      </c>
      <c r="O683" s="62" t="s">
        <v>105</v>
      </c>
      <c r="P683" s="110" t="s">
        <v>292</v>
      </c>
      <c r="Q683" s="69">
        <f>IF(D683="","",(YEAR(D683)))</f>
        <v>2016</v>
      </c>
      <c r="R683" s="68" t="str">
        <f>IF(D683="","",(TEXT(D683,"mmmm")))</f>
        <v>février</v>
      </c>
      <c r="S683" s="94" t="e">
        <f>+IF(#REF!&gt;0.05,IF(#REF!=5,($AE$2-F683)/1000,IF(#REF!=6,($AF$2-F683)/1000,IF(#REF!="FMA",($AG$2-F683)/1000,H683))),H683)</f>
        <v>#REF!</v>
      </c>
      <c r="T683" s="68" t="str">
        <f t="shared" si="16"/>
        <v>février</v>
      </c>
      <c r="U683" s="91">
        <f>IF(H683="",0,1)</f>
        <v>1</v>
      </c>
      <c r="V683" s="92" t="e">
        <f>IF(#REF!&gt;0,1,0)</f>
        <v>#REF!</v>
      </c>
      <c r="W683" s="92" t="e">
        <f>IF(#REF!&gt;0.02,1,0)</f>
        <v>#REF!</v>
      </c>
      <c r="X683" s="92">
        <f>+IF(H683="","",(M683*H683))</f>
        <v>964.8</v>
      </c>
      <c r="Y683" s="92" t="e">
        <f>+IF(G683="La Mounine",(VLOOKUP(Base!J683,#REF!,5,FALSE)),(IF(G683="Brignoles",VLOOKUP(J683,#REF!,3,FALSE),(IF(G683="FOS",VLOOKUP(J683,#REF!,4,FALSE))))))</f>
        <v>#REF!</v>
      </c>
      <c r="Z683" s="92" t="e">
        <f>+(IF(H683="","",(Y683*H683)))</f>
        <v>#REF!</v>
      </c>
      <c r="AA683" s="94" t="e">
        <f>IF(Y683="","",IF(A683="RW",VLOOKUP(Y683,#REF!,3,FALSE),VLOOKUP(Y683,#REF!,2,FALSE)))</f>
        <v>#REF!</v>
      </c>
      <c r="AB683" s="92" t="e">
        <f>+IF(A683="","",(IF(A683="RW",(IF(H683&gt;32,32*AA683,(IF(H683&lt;29,29*AA683,H683*AA683)))),(IF(H683&gt;30,30*AA683,(IF(H683&lt;24,24*AA683,H683*AA683)))))))</f>
        <v>#REF!</v>
      </c>
      <c r="AC683" s="92" t="e">
        <f>(IF(A683="","0",(IF(A683="RW",VLOOKUP(#REF!,#REF!,2,FALSE),VLOOKUP(Base!#REF!,#REF!,3,FALSE)))))*S683</f>
        <v>#REF!</v>
      </c>
      <c r="AD683" s="130"/>
    </row>
    <row r="684" spans="1:30" x14ac:dyDescent="0.25">
      <c r="A684" s="131" t="s">
        <v>830</v>
      </c>
      <c r="B684" s="131" t="s">
        <v>846</v>
      </c>
      <c r="C684" s="62" t="s">
        <v>12</v>
      </c>
      <c r="D684" s="98">
        <v>42410</v>
      </c>
      <c r="E684" s="97">
        <v>43600</v>
      </c>
      <c r="F684" s="97">
        <v>16050</v>
      </c>
      <c r="G684" s="11" t="s">
        <v>707</v>
      </c>
      <c r="H684" s="95">
        <f t="shared" si="17"/>
        <v>27.55</v>
      </c>
      <c r="I684" s="96"/>
      <c r="J684" s="96"/>
      <c r="K684" s="96">
        <v>6</v>
      </c>
      <c r="L684" s="71">
        <f>+IF(N684="oui",H684,"")</f>
        <v>27.55</v>
      </c>
      <c r="M684" s="117">
        <v>28</v>
      </c>
      <c r="N684" s="62" t="s">
        <v>106</v>
      </c>
      <c r="O684" s="62" t="s">
        <v>105</v>
      </c>
      <c r="P684" s="110" t="s">
        <v>292</v>
      </c>
      <c r="Q684" s="69">
        <f>IF(D684="","",(YEAR(D684)))</f>
        <v>2016</v>
      </c>
      <c r="R684" s="68" t="str">
        <f>IF(D684="","",(TEXT(D684,"mmmm")))</f>
        <v>février</v>
      </c>
      <c r="S684" s="94" t="e">
        <f>+IF(#REF!&gt;0.05,IF(#REF!=5,($AE$2-F684)/1000,IF(#REF!=6,($AF$2-F684)/1000,IF(#REF!="FMA",($AG$2-F684)/1000,H684))),H684)</f>
        <v>#REF!</v>
      </c>
      <c r="T684" s="68" t="str">
        <f t="shared" si="16"/>
        <v>février</v>
      </c>
      <c r="U684" s="91">
        <f>IF(H684="",0,1)</f>
        <v>1</v>
      </c>
      <c r="V684" s="92" t="e">
        <f>IF(#REF!&gt;0,1,0)</f>
        <v>#REF!</v>
      </c>
      <c r="W684" s="92" t="e">
        <f>IF(#REF!&gt;0.02,1,0)</f>
        <v>#REF!</v>
      </c>
      <c r="X684" s="92">
        <f>+IF(H684="","",(M684*H684))</f>
        <v>771.4</v>
      </c>
      <c r="Y684" s="92" t="e">
        <f>+IF(G684="La Mounine",(VLOOKUP(Base!J684,#REF!,5,FALSE)),(IF(G684="Brignoles",VLOOKUP(J684,#REF!,3,FALSE),(IF(G684="FOS",VLOOKUP(J684,#REF!,4,FALSE))))))</f>
        <v>#REF!</v>
      </c>
      <c r="Z684" s="92" t="e">
        <f>+(IF(H684="","",(Y684*H684)))</f>
        <v>#REF!</v>
      </c>
      <c r="AA684" s="94" t="e">
        <f>IF(Y684="","",IF(A684="RW",VLOOKUP(Y684,#REF!,3,FALSE),VLOOKUP(Y684,#REF!,2,FALSE)))</f>
        <v>#REF!</v>
      </c>
      <c r="AB684" s="92" t="e">
        <f>+IF(A684="","",(IF(A684="RW",(IF(H684&gt;32,32*AA684,(IF(H684&lt;29,29*AA684,H684*AA684)))),(IF(H684&gt;30,30*AA684,(IF(H684&lt;24,24*AA684,H684*AA684)))))))</f>
        <v>#REF!</v>
      </c>
      <c r="AC684" s="92" t="e">
        <f>(IF(A684="","0",(IF(A684="RW",VLOOKUP(#REF!,#REF!,2,FALSE),VLOOKUP(Base!#REF!,#REF!,3,FALSE)))))*S684</f>
        <v>#REF!</v>
      </c>
      <c r="AD684" s="130"/>
    </row>
    <row r="685" spans="1:30" x14ac:dyDescent="0.25">
      <c r="A685" s="100" t="s">
        <v>828</v>
      </c>
      <c r="B685" s="131" t="s">
        <v>846</v>
      </c>
      <c r="C685" s="101" t="s">
        <v>480</v>
      </c>
      <c r="D685" s="102">
        <v>42410</v>
      </c>
      <c r="E685" s="82">
        <v>42620</v>
      </c>
      <c r="F685" s="82">
        <v>15800</v>
      </c>
      <c r="G685" s="103" t="s">
        <v>829</v>
      </c>
      <c r="H685" s="95">
        <f t="shared" si="17"/>
        <v>26.82</v>
      </c>
      <c r="I685" s="99"/>
      <c r="J685" s="99"/>
      <c r="K685" s="99">
        <v>83</v>
      </c>
      <c r="L685" s="71" t="str">
        <f>+IF(N685="oui",H685,"")</f>
        <v/>
      </c>
      <c r="M685" s="117">
        <v>45</v>
      </c>
      <c r="N685" s="62" t="s">
        <v>105</v>
      </c>
      <c r="O685" s="99" t="s">
        <v>105</v>
      </c>
      <c r="P685" s="99"/>
      <c r="Q685" s="104">
        <f>IF(D685="","",(YEAR(D685)))</f>
        <v>2016</v>
      </c>
      <c r="R685" s="105" t="str">
        <f>IF(D685="","",(TEXT(D685,"mmmm")))</f>
        <v>février</v>
      </c>
      <c r="S685" s="106" t="e">
        <f>+IF(#REF!&gt;0.05,IF(#REF!=5,($AE$2-F685)/1000,IF(#REF!=6,($AF$2-F685)/1000,IF(#REF!="FMA",($AG$2-F685)/1000,H685))),H685)</f>
        <v>#REF!</v>
      </c>
      <c r="T685" s="105" t="str">
        <f t="shared" si="16"/>
        <v>février</v>
      </c>
      <c r="U685" s="107">
        <f>IF(H685="",0,1)</f>
        <v>1</v>
      </c>
      <c r="V685" s="108" t="e">
        <f>IF(#REF!&gt;0,1,0)</f>
        <v>#REF!</v>
      </c>
      <c r="W685" s="108" t="e">
        <f>IF(#REF!&gt;0.02,1,0)</f>
        <v>#REF!</v>
      </c>
      <c r="X685" s="92">
        <f>+IF(H685="","",(M685*H685))</f>
        <v>1206.9000000000001</v>
      </c>
      <c r="Y685" s="92" t="e">
        <f>+IF(G685="La Mounine",(VLOOKUP(Base!J685,#REF!,5,FALSE)),(IF(G685="Brignoles",VLOOKUP(J685,#REF!,3,FALSE),(IF(G685="FOS",VLOOKUP(J685,#REF!,4,FALSE))))))</f>
        <v>#REF!</v>
      </c>
      <c r="Z685" s="92" t="e">
        <f>+(IF(H685="","",(Y685*H685)))</f>
        <v>#REF!</v>
      </c>
      <c r="AA685" s="94" t="e">
        <f>IF(Y685="","",IF(A685="RW",VLOOKUP(Y685,#REF!,3,FALSE),VLOOKUP(Y685,#REF!,2,FALSE)))</f>
        <v>#REF!</v>
      </c>
      <c r="AB685" s="92" t="e">
        <f>+IF(A685="","",(IF(A685="RW",(IF(H685&gt;32,32*AA685,(IF(H685&lt;29,29*AA685,H685*AA685)))),(IF(H685&gt;30,30*AA685,(IF(H685&lt;24,24*AA685,H685*AA685)))))))</f>
        <v>#REF!</v>
      </c>
      <c r="AC685" s="92" t="e">
        <f>(IF(A685="","0",(IF(A685="RW",VLOOKUP(#REF!,#REF!,2,FALSE),VLOOKUP(Base!#REF!,#REF!,3,FALSE)))))*S685</f>
        <v>#REF!</v>
      </c>
    </row>
    <row r="686" spans="1:30" x14ac:dyDescent="0.25">
      <c r="A686" s="100" t="s">
        <v>828</v>
      </c>
      <c r="B686" s="131" t="s">
        <v>846</v>
      </c>
      <c r="C686" s="101" t="s">
        <v>480</v>
      </c>
      <c r="D686" s="102">
        <v>42410</v>
      </c>
      <c r="E686" s="82">
        <v>40400</v>
      </c>
      <c r="F686" s="82">
        <v>15600</v>
      </c>
      <c r="G686" s="103" t="s">
        <v>829</v>
      </c>
      <c r="H686" s="95">
        <f t="shared" si="17"/>
        <v>24.8</v>
      </c>
      <c r="I686" s="99"/>
      <c r="J686" s="99"/>
      <c r="K686" s="99">
        <v>83</v>
      </c>
      <c r="L686" s="71" t="str">
        <f>+IF(N686="oui",H686,"")</f>
        <v/>
      </c>
      <c r="M686" s="117">
        <v>45</v>
      </c>
      <c r="N686" s="62" t="s">
        <v>105</v>
      </c>
      <c r="O686" s="99" t="s">
        <v>105</v>
      </c>
      <c r="P686" s="99"/>
      <c r="Q686" s="104">
        <f>IF(D686="","",(YEAR(D686)))</f>
        <v>2016</v>
      </c>
      <c r="R686" s="105" t="str">
        <f>IF(D686="","",(TEXT(D686,"mmmm")))</f>
        <v>février</v>
      </c>
      <c r="S686" s="106" t="e">
        <f>+IF(#REF!&gt;0.05,IF(#REF!=5,($AE$2-F686)/1000,IF(#REF!=6,($AF$2-F686)/1000,IF(#REF!="FMA",($AG$2-F686)/1000,H686))),H686)</f>
        <v>#REF!</v>
      </c>
      <c r="T686" s="105" t="str">
        <f t="shared" si="16"/>
        <v>février</v>
      </c>
      <c r="U686" s="107">
        <f>IF(H686="",0,1)</f>
        <v>1</v>
      </c>
      <c r="V686" s="108" t="e">
        <f>IF(#REF!&gt;0,1,0)</f>
        <v>#REF!</v>
      </c>
      <c r="W686" s="108" t="e">
        <f>IF(#REF!&gt;0.02,1,0)</f>
        <v>#REF!</v>
      </c>
      <c r="X686" s="92">
        <f>+IF(H686="","",(M686*H686))</f>
        <v>1116</v>
      </c>
      <c r="Y686" s="92" t="e">
        <f>+IF(G686="La Mounine",(VLOOKUP(Base!J686,#REF!,5,FALSE)),(IF(G686="Brignoles",VLOOKUP(J686,#REF!,3,FALSE),(IF(G686="FOS",VLOOKUP(J686,#REF!,4,FALSE))))))</f>
        <v>#REF!</v>
      </c>
      <c r="Z686" s="92" t="e">
        <f>+(IF(H686="","",(Y686*H686)))</f>
        <v>#REF!</v>
      </c>
      <c r="AA686" s="94" t="e">
        <f>IF(Y686="","",IF(A686="RW",VLOOKUP(Y686,#REF!,3,FALSE),VLOOKUP(Y686,#REF!,2,FALSE)))</f>
        <v>#REF!</v>
      </c>
      <c r="AB686" s="92" t="e">
        <f>+IF(A686="","",(IF(A686="RW",(IF(H686&gt;32,32*AA686,(IF(H686&lt;29,29*AA686,H686*AA686)))),(IF(H686&gt;30,30*AA686,(IF(H686&lt;24,24*AA686,H686*AA686)))))))</f>
        <v>#REF!</v>
      </c>
      <c r="AC686" s="92" t="e">
        <f>(IF(A686="","0",(IF(A686="RW",VLOOKUP(#REF!,#REF!,2,FALSE),VLOOKUP(Base!#REF!,#REF!,3,FALSE)))))*S686</f>
        <v>#REF!</v>
      </c>
    </row>
    <row r="687" spans="1:30" x14ac:dyDescent="0.25">
      <c r="A687" s="100" t="s">
        <v>828</v>
      </c>
      <c r="B687" s="131" t="s">
        <v>846</v>
      </c>
      <c r="C687" s="101" t="s">
        <v>480</v>
      </c>
      <c r="D687" s="102">
        <v>42410</v>
      </c>
      <c r="E687" s="82">
        <v>44000</v>
      </c>
      <c r="F687" s="82">
        <v>15800</v>
      </c>
      <c r="G687" s="103" t="s">
        <v>829</v>
      </c>
      <c r="H687" s="95">
        <f t="shared" si="17"/>
        <v>28.2</v>
      </c>
      <c r="I687" s="99"/>
      <c r="J687" s="99"/>
      <c r="K687" s="99">
        <v>83</v>
      </c>
      <c r="L687" s="71" t="str">
        <f>+IF(N687="oui",H687,"")</f>
        <v/>
      </c>
      <c r="M687" s="117">
        <v>45</v>
      </c>
      <c r="N687" s="62" t="s">
        <v>105</v>
      </c>
      <c r="O687" s="99" t="s">
        <v>105</v>
      </c>
      <c r="P687" s="99"/>
      <c r="Q687" s="104">
        <f>IF(D687="","",(YEAR(D687)))</f>
        <v>2016</v>
      </c>
      <c r="R687" s="105" t="str">
        <f>IF(D687="","",(TEXT(D687,"mmmm")))</f>
        <v>février</v>
      </c>
      <c r="S687" s="106" t="e">
        <f>+IF(#REF!&gt;0.05,IF(#REF!=5,($AE$2-F687)/1000,IF(#REF!=6,($AF$2-F687)/1000,IF(#REF!="FMA",($AG$2-F687)/1000,H687))),H687)</f>
        <v>#REF!</v>
      </c>
      <c r="T687" s="105" t="str">
        <f t="shared" si="16"/>
        <v>février</v>
      </c>
      <c r="U687" s="107">
        <f>IF(H687="",0,1)</f>
        <v>1</v>
      </c>
      <c r="V687" s="108" t="e">
        <f>IF(#REF!&gt;0,1,0)</f>
        <v>#REF!</v>
      </c>
      <c r="W687" s="108" t="e">
        <f>IF(#REF!&gt;0.02,1,0)</f>
        <v>#REF!</v>
      </c>
      <c r="X687" s="92">
        <f>+IF(H687="","",(M687*H687))</f>
        <v>1269</v>
      </c>
      <c r="Y687" s="92" t="e">
        <f>+IF(G687="La Mounine",(VLOOKUP(Base!J687,#REF!,5,FALSE)),(IF(G687="Brignoles",VLOOKUP(J687,#REF!,3,FALSE),(IF(G687="FOS",VLOOKUP(J687,#REF!,4,FALSE))))))</f>
        <v>#REF!</v>
      </c>
      <c r="Z687" s="92" t="e">
        <f>+(IF(H687="","",(Y687*H687)))</f>
        <v>#REF!</v>
      </c>
      <c r="AA687" s="94" t="e">
        <f>IF(Y687="","",IF(A687="RW",VLOOKUP(Y687,#REF!,3,FALSE),VLOOKUP(Y687,#REF!,2,FALSE)))</f>
        <v>#REF!</v>
      </c>
      <c r="AB687" s="92" t="e">
        <f>+IF(A687="","",(IF(A687="RW",(IF(H687&gt;32,32*AA687,(IF(H687&lt;29,29*AA687,H687*AA687)))),(IF(H687&gt;30,30*AA687,(IF(H687&lt;24,24*AA687,H687*AA687)))))))</f>
        <v>#REF!</v>
      </c>
      <c r="AC687" s="92" t="e">
        <f>(IF(A687="","0",(IF(A687="RW",VLOOKUP(#REF!,#REF!,2,FALSE),VLOOKUP(Base!#REF!,#REF!,3,FALSE)))))*S687</f>
        <v>#REF!</v>
      </c>
    </row>
    <row r="688" spans="1:30" x14ac:dyDescent="0.25">
      <c r="A688" s="100" t="s">
        <v>828</v>
      </c>
      <c r="B688" s="131" t="s">
        <v>846</v>
      </c>
      <c r="C688" s="101" t="s">
        <v>480</v>
      </c>
      <c r="D688" s="102">
        <v>42410</v>
      </c>
      <c r="E688" s="82">
        <v>41620</v>
      </c>
      <c r="F688" s="82">
        <v>15800</v>
      </c>
      <c r="G688" s="103" t="s">
        <v>829</v>
      </c>
      <c r="H688" s="95">
        <f t="shared" si="17"/>
        <v>25.82</v>
      </c>
      <c r="I688" s="99"/>
      <c r="J688" s="99"/>
      <c r="K688" s="99">
        <v>83</v>
      </c>
      <c r="L688" s="71" t="str">
        <f>+IF(N688="oui",H688,"")</f>
        <v/>
      </c>
      <c r="M688" s="117">
        <v>45</v>
      </c>
      <c r="N688" s="62" t="s">
        <v>105</v>
      </c>
      <c r="O688" s="99" t="s">
        <v>105</v>
      </c>
      <c r="P688" s="99"/>
      <c r="Q688" s="104">
        <f>IF(D688="","",(YEAR(D688)))</f>
        <v>2016</v>
      </c>
      <c r="R688" s="105" t="str">
        <f>IF(D688="","",(TEXT(D688,"mmmm")))</f>
        <v>février</v>
      </c>
      <c r="S688" s="106" t="e">
        <f>+IF(#REF!&gt;0.05,IF(#REF!=5,($AE$2-F688)/1000,IF(#REF!=6,($AF$2-F688)/1000,IF(#REF!="FMA",($AG$2-F688)/1000,H688))),H688)</f>
        <v>#REF!</v>
      </c>
      <c r="T688" s="105" t="str">
        <f t="shared" si="16"/>
        <v>février</v>
      </c>
      <c r="U688" s="107">
        <f>IF(H688="",0,1)</f>
        <v>1</v>
      </c>
      <c r="V688" s="108" t="e">
        <f>IF(#REF!&gt;0,1,0)</f>
        <v>#REF!</v>
      </c>
      <c r="W688" s="108" t="e">
        <f>IF(#REF!&gt;0.02,1,0)</f>
        <v>#REF!</v>
      </c>
      <c r="X688" s="92">
        <f>+IF(H688="","",(M688*H688))</f>
        <v>1161.9000000000001</v>
      </c>
      <c r="Y688" s="92" t="e">
        <f>+IF(G688="La Mounine",(VLOOKUP(Base!J688,#REF!,5,FALSE)),(IF(G688="Brignoles",VLOOKUP(J688,#REF!,3,FALSE),(IF(G688="FOS",VLOOKUP(J688,#REF!,4,FALSE))))))</f>
        <v>#REF!</v>
      </c>
      <c r="Z688" s="92" t="e">
        <f>+(IF(H688="","",(Y688*H688)))</f>
        <v>#REF!</v>
      </c>
      <c r="AA688" s="94" t="e">
        <f>IF(Y688="","",IF(A688="RW",VLOOKUP(Y688,#REF!,3,FALSE),VLOOKUP(Y688,#REF!,2,FALSE)))</f>
        <v>#REF!</v>
      </c>
      <c r="AB688" s="92" t="e">
        <f>+IF(A688="","",(IF(A688="RW",(IF(H688&gt;32,32*AA688,(IF(H688&lt;29,29*AA688,H688*AA688)))),(IF(H688&gt;30,30*AA688,(IF(H688&lt;24,24*AA688,H688*AA688)))))))</f>
        <v>#REF!</v>
      </c>
      <c r="AC688" s="92" t="e">
        <f>(IF(A688="","0",(IF(A688="RW",VLOOKUP(#REF!,#REF!,2,FALSE),VLOOKUP(Base!#REF!,#REF!,3,FALSE)))))*S688</f>
        <v>#REF!</v>
      </c>
    </row>
    <row r="689" spans="1:30" x14ac:dyDescent="0.25">
      <c r="A689" s="100" t="s">
        <v>828</v>
      </c>
      <c r="B689" s="131" t="s">
        <v>846</v>
      </c>
      <c r="C689" s="101" t="s">
        <v>480</v>
      </c>
      <c r="D689" s="102">
        <v>42410</v>
      </c>
      <c r="E689" s="82">
        <v>42440</v>
      </c>
      <c r="F689" s="82">
        <v>15600</v>
      </c>
      <c r="G689" s="103" t="s">
        <v>829</v>
      </c>
      <c r="H689" s="95">
        <f t="shared" si="17"/>
        <v>26.84</v>
      </c>
      <c r="I689" s="99"/>
      <c r="J689" s="99"/>
      <c r="K689" s="99">
        <v>83</v>
      </c>
      <c r="L689" s="71" t="str">
        <f>+IF(N689="oui",H689,"")</f>
        <v/>
      </c>
      <c r="M689" s="117">
        <v>45</v>
      </c>
      <c r="N689" s="62" t="s">
        <v>105</v>
      </c>
      <c r="O689" s="99" t="s">
        <v>105</v>
      </c>
      <c r="P689" s="99"/>
      <c r="Q689" s="104">
        <f>IF(D689="","",(YEAR(D689)))</f>
        <v>2016</v>
      </c>
      <c r="R689" s="105" t="str">
        <f>IF(D689="","",(TEXT(D689,"mmmm")))</f>
        <v>février</v>
      </c>
      <c r="S689" s="106" t="e">
        <f>+IF(#REF!&gt;0.05,IF(#REF!=5,($AE$2-F689)/1000,IF(#REF!=6,($AF$2-F689)/1000,IF(#REF!="FMA",($AG$2-F689)/1000,H689))),H689)</f>
        <v>#REF!</v>
      </c>
      <c r="T689" s="105" t="str">
        <f t="shared" si="16"/>
        <v>février</v>
      </c>
      <c r="U689" s="107">
        <f>IF(H689="",0,1)</f>
        <v>1</v>
      </c>
      <c r="V689" s="108" t="e">
        <f>IF(#REF!&gt;0,1,0)</f>
        <v>#REF!</v>
      </c>
      <c r="W689" s="108" t="e">
        <f>IF(#REF!&gt;0.02,1,0)</f>
        <v>#REF!</v>
      </c>
      <c r="X689" s="92">
        <f>+IF(H689="","",(M689*H689))</f>
        <v>1207.8</v>
      </c>
      <c r="Y689" s="92" t="e">
        <f>+IF(G689="La Mounine",(VLOOKUP(Base!J689,#REF!,5,FALSE)),(IF(G689="Brignoles",VLOOKUP(J689,#REF!,3,FALSE),(IF(G689="FOS",VLOOKUP(J689,#REF!,4,FALSE))))))</f>
        <v>#REF!</v>
      </c>
      <c r="Z689" s="92" t="e">
        <f>+(IF(H689="","",(Y689*H689)))</f>
        <v>#REF!</v>
      </c>
      <c r="AA689" s="94" t="e">
        <f>IF(Y689="","",IF(A689="RW",VLOOKUP(Y689,#REF!,3,FALSE),VLOOKUP(Y689,#REF!,2,FALSE)))</f>
        <v>#REF!</v>
      </c>
      <c r="AB689" s="92" t="e">
        <f>+IF(A689="","",(IF(A689="RW",(IF(H689&gt;32,32*AA689,(IF(H689&lt;29,29*AA689,H689*AA689)))),(IF(H689&gt;30,30*AA689,(IF(H689&lt;24,24*AA689,H689*AA689)))))))</f>
        <v>#REF!</v>
      </c>
      <c r="AC689" s="92" t="e">
        <f>(IF(A689="","0",(IF(A689="RW",VLOOKUP(#REF!,#REF!,2,FALSE),VLOOKUP(Base!#REF!,#REF!,3,FALSE)))))*S689</f>
        <v>#REF!</v>
      </c>
    </row>
    <row r="690" spans="1:30" x14ac:dyDescent="0.25">
      <c r="A690" s="131" t="s">
        <v>830</v>
      </c>
      <c r="B690" s="131" t="s">
        <v>846</v>
      </c>
      <c r="C690" s="62" t="s">
        <v>12</v>
      </c>
      <c r="D690" s="98">
        <v>42411</v>
      </c>
      <c r="E690" s="97">
        <v>56400</v>
      </c>
      <c r="F690" s="97">
        <v>24200</v>
      </c>
      <c r="G690" s="11" t="s">
        <v>707</v>
      </c>
      <c r="H690" s="95">
        <f t="shared" si="17"/>
        <v>32.200000000000003</v>
      </c>
      <c r="I690" s="96"/>
      <c r="J690" s="96"/>
      <c r="K690" s="45">
        <v>13</v>
      </c>
      <c r="L690" s="71">
        <f>+IF(N690="oui",H690,"")</f>
        <v>32.200000000000003</v>
      </c>
      <c r="M690" s="122">
        <v>45.9</v>
      </c>
      <c r="N690" s="62" t="s">
        <v>106</v>
      </c>
      <c r="O690" s="62" t="s">
        <v>105</v>
      </c>
      <c r="P690" s="110" t="s">
        <v>840</v>
      </c>
      <c r="Q690" s="69">
        <f>IF(D690="","",(YEAR(D690)))</f>
        <v>2016</v>
      </c>
      <c r="R690" s="68" t="str">
        <f>IF(D690="","",(TEXT(D690,"mmmm")))</f>
        <v>février</v>
      </c>
      <c r="S690" s="94" t="e">
        <f>+IF(#REF!&gt;0.05,IF(#REF!=5,($AE$2-F690)/1000,IF(#REF!=6,($AF$2-F690)/1000,IF(#REF!="FMA",($AG$2-F690)/1000,H690))),H690)</f>
        <v>#REF!</v>
      </c>
      <c r="T690" s="68" t="str">
        <f t="shared" si="16"/>
        <v>février</v>
      </c>
      <c r="U690" s="91">
        <f>IF(H690="",0,1)</f>
        <v>1</v>
      </c>
      <c r="V690" s="92" t="e">
        <f>IF(#REF!&gt;0,1,0)</f>
        <v>#REF!</v>
      </c>
      <c r="W690" s="92" t="e">
        <f>IF(#REF!&gt;0.02,1,0)</f>
        <v>#REF!</v>
      </c>
      <c r="X690" s="92">
        <f>+IF(H690="","",(M690*H690))</f>
        <v>1477.98</v>
      </c>
      <c r="Y690" s="92" t="e">
        <f>+IF(G690="La Mounine",(VLOOKUP(Base!J690,#REF!,5,FALSE)),(IF(G690="Brignoles",VLOOKUP(J690,#REF!,3,FALSE),(IF(G690="FOS",VLOOKUP(J690,#REF!,4,FALSE))))))</f>
        <v>#REF!</v>
      </c>
      <c r="Z690" s="92" t="e">
        <f>+(IF(H690="","",(Y690*H690)))</f>
        <v>#REF!</v>
      </c>
      <c r="AA690" s="94" t="e">
        <f>IF(Y690="","",IF(A690="RW",VLOOKUP(Y690,#REF!,3,FALSE),VLOOKUP(Y690,#REF!,2,FALSE)))</f>
        <v>#REF!</v>
      </c>
      <c r="AB690" s="92" t="e">
        <f>+IF(A690="","",(IF(A690="RW",(IF(H690&gt;32,32*AA690,(IF(H690&lt;29,29*AA690,H690*AA690)))),(IF(H690&gt;30,30*AA690,(IF(H690&lt;24,24*AA690,H690*AA690)))))))</f>
        <v>#REF!</v>
      </c>
      <c r="AC690" s="92" t="e">
        <f>(IF(A690="","0",(IF(A690="RW",VLOOKUP(#REF!,#REF!,2,FALSE),VLOOKUP(Base!#REF!,#REF!,3,FALSE)))))*S690</f>
        <v>#REF!</v>
      </c>
      <c r="AD690" s="130"/>
    </row>
    <row r="691" spans="1:30" x14ac:dyDescent="0.25">
      <c r="A691" s="100" t="s">
        <v>828</v>
      </c>
      <c r="B691" s="131" t="s">
        <v>846</v>
      </c>
      <c r="C691" s="101" t="s">
        <v>480</v>
      </c>
      <c r="D691" s="102">
        <v>42411</v>
      </c>
      <c r="E691" s="82">
        <v>45400</v>
      </c>
      <c r="F691" s="82">
        <v>15600</v>
      </c>
      <c r="G691" s="103" t="s">
        <v>829</v>
      </c>
      <c r="H691" s="95">
        <f t="shared" si="17"/>
        <v>29.8</v>
      </c>
      <c r="I691" s="99"/>
      <c r="J691" s="99"/>
      <c r="K691" s="99">
        <v>83</v>
      </c>
      <c r="L691" s="71" t="str">
        <f>+IF(N691="oui",H691,"")</f>
        <v/>
      </c>
      <c r="M691" s="117">
        <v>45</v>
      </c>
      <c r="N691" s="62" t="s">
        <v>105</v>
      </c>
      <c r="O691" s="99" t="s">
        <v>105</v>
      </c>
      <c r="P691" s="99"/>
      <c r="Q691" s="104">
        <f>IF(D691="","",(YEAR(D691)))</f>
        <v>2016</v>
      </c>
      <c r="R691" s="105" t="str">
        <f>IF(D691="","",(TEXT(D691,"mmmm")))</f>
        <v>février</v>
      </c>
      <c r="S691" s="106" t="e">
        <f>+IF(#REF!&gt;0.05,IF(#REF!=5,($AE$2-F691)/1000,IF(#REF!=6,($AF$2-F691)/1000,IF(#REF!="FMA",($AG$2-F691)/1000,H691))),H691)</f>
        <v>#REF!</v>
      </c>
      <c r="T691" s="105" t="str">
        <f t="shared" si="16"/>
        <v>février</v>
      </c>
      <c r="U691" s="107">
        <f>IF(H691="",0,1)</f>
        <v>1</v>
      </c>
      <c r="V691" s="108" t="e">
        <f>IF(#REF!&gt;0,1,0)</f>
        <v>#REF!</v>
      </c>
      <c r="W691" s="108" t="e">
        <f>IF(#REF!&gt;0.02,1,0)</f>
        <v>#REF!</v>
      </c>
      <c r="X691" s="92">
        <f>+IF(H691="","",(M691*H691))</f>
        <v>1341</v>
      </c>
      <c r="Y691" s="92" t="e">
        <f>+IF(G691="La Mounine",(VLOOKUP(Base!J691,#REF!,5,FALSE)),(IF(G691="Brignoles",VLOOKUP(J691,#REF!,3,FALSE),(IF(G691="FOS",VLOOKUP(J691,#REF!,4,FALSE))))))</f>
        <v>#REF!</v>
      </c>
      <c r="Z691" s="92" t="e">
        <f>+(IF(H691="","",(Y691*H691)))</f>
        <v>#REF!</v>
      </c>
      <c r="AA691" s="94" t="e">
        <f>IF(Y691="","",IF(A691="RW",VLOOKUP(Y691,#REF!,3,FALSE),VLOOKUP(Y691,#REF!,2,FALSE)))</f>
        <v>#REF!</v>
      </c>
      <c r="AB691" s="92" t="e">
        <f>+IF(A691="","",(IF(A691="RW",(IF(H691&gt;32,32*AA691,(IF(H691&lt;29,29*AA691,H691*AA691)))),(IF(H691&gt;30,30*AA691,(IF(H691&lt;24,24*AA691,H691*AA691)))))))</f>
        <v>#REF!</v>
      </c>
      <c r="AC691" s="92" t="e">
        <f>(IF(A691="","0",(IF(A691="RW",VLOOKUP(#REF!,#REF!,2,FALSE),VLOOKUP(Base!#REF!,#REF!,3,FALSE)))))*S691</f>
        <v>#REF!</v>
      </c>
    </row>
    <row r="692" spans="1:30" x14ac:dyDescent="0.25">
      <c r="A692" s="100" t="s">
        <v>828</v>
      </c>
      <c r="B692" s="131" t="s">
        <v>846</v>
      </c>
      <c r="C692" s="101" t="s">
        <v>480</v>
      </c>
      <c r="D692" s="102">
        <v>42411</v>
      </c>
      <c r="E692" s="82">
        <v>44500</v>
      </c>
      <c r="F692" s="82">
        <v>15200</v>
      </c>
      <c r="G692" s="103" t="s">
        <v>829</v>
      </c>
      <c r="H692" s="95">
        <f t="shared" si="17"/>
        <v>29.3</v>
      </c>
      <c r="I692" s="99"/>
      <c r="J692" s="99"/>
      <c r="K692" s="99">
        <v>83</v>
      </c>
      <c r="L692" s="71" t="str">
        <f>+IF(N692="oui",H692,"")</f>
        <v/>
      </c>
      <c r="M692" s="117">
        <v>45</v>
      </c>
      <c r="N692" s="62" t="s">
        <v>105</v>
      </c>
      <c r="O692" s="99" t="s">
        <v>105</v>
      </c>
      <c r="P692" s="99"/>
      <c r="Q692" s="104">
        <f>IF(D692="","",(YEAR(D692)))</f>
        <v>2016</v>
      </c>
      <c r="R692" s="105" t="str">
        <f>IF(D692="","",(TEXT(D692,"mmmm")))</f>
        <v>février</v>
      </c>
      <c r="S692" s="106" t="e">
        <f>+IF(#REF!&gt;0.05,IF(#REF!=5,($AE$2-F692)/1000,IF(#REF!=6,($AF$2-F692)/1000,IF(#REF!="FMA",($AG$2-F692)/1000,H692))),H692)</f>
        <v>#REF!</v>
      </c>
      <c r="T692" s="105" t="str">
        <f t="shared" si="16"/>
        <v>février</v>
      </c>
      <c r="U692" s="107">
        <f>IF(H692="",0,1)</f>
        <v>1</v>
      </c>
      <c r="V692" s="108" t="e">
        <f>IF(#REF!&gt;0,1,0)</f>
        <v>#REF!</v>
      </c>
      <c r="W692" s="108" t="e">
        <f>IF(#REF!&gt;0.02,1,0)</f>
        <v>#REF!</v>
      </c>
      <c r="X692" s="92">
        <f>+IF(H692="","",(M692*H692))</f>
        <v>1318.5</v>
      </c>
      <c r="Y692" s="92" t="e">
        <f>+IF(G692="La Mounine",(VLOOKUP(Base!J692,#REF!,5,FALSE)),(IF(G692="Brignoles",VLOOKUP(J692,#REF!,3,FALSE),(IF(G692="FOS",VLOOKUP(J692,#REF!,4,FALSE))))))</f>
        <v>#REF!</v>
      </c>
      <c r="Z692" s="92" t="e">
        <f>+(IF(H692="","",(Y692*H692)))</f>
        <v>#REF!</v>
      </c>
      <c r="AA692" s="94" t="e">
        <f>IF(Y692="","",IF(A692="RW",VLOOKUP(Y692,#REF!,3,FALSE),VLOOKUP(Y692,#REF!,2,FALSE)))</f>
        <v>#REF!</v>
      </c>
      <c r="AB692" s="92" t="e">
        <f>+IF(A692="","",(IF(A692="RW",(IF(H692&gt;32,32*AA692,(IF(H692&lt;29,29*AA692,H692*AA692)))),(IF(H692&gt;30,30*AA692,(IF(H692&lt;24,24*AA692,H692*AA692)))))))</f>
        <v>#REF!</v>
      </c>
      <c r="AC692" s="92" t="e">
        <f>(IF(A692="","0",(IF(A692="RW",VLOOKUP(#REF!,#REF!,2,FALSE),VLOOKUP(Base!#REF!,#REF!,3,FALSE)))))*S692</f>
        <v>#REF!</v>
      </c>
    </row>
    <row r="693" spans="1:30" x14ac:dyDescent="0.25">
      <c r="A693" s="100" t="s">
        <v>828</v>
      </c>
      <c r="B693" s="131" t="s">
        <v>846</v>
      </c>
      <c r="C693" s="101" t="s">
        <v>480</v>
      </c>
      <c r="D693" s="102">
        <v>42411</v>
      </c>
      <c r="E693" s="82">
        <v>44000</v>
      </c>
      <c r="F693" s="82">
        <v>15800</v>
      </c>
      <c r="G693" s="103" t="s">
        <v>829</v>
      </c>
      <c r="H693" s="95">
        <f t="shared" si="17"/>
        <v>28.2</v>
      </c>
      <c r="I693" s="99"/>
      <c r="J693" s="99"/>
      <c r="K693" s="99">
        <v>83</v>
      </c>
      <c r="L693" s="71" t="str">
        <f>+IF(N693="oui",H693,"")</f>
        <v/>
      </c>
      <c r="M693" s="117">
        <v>45</v>
      </c>
      <c r="N693" s="62" t="s">
        <v>105</v>
      </c>
      <c r="O693" s="99" t="s">
        <v>105</v>
      </c>
      <c r="P693" s="99"/>
      <c r="Q693" s="104">
        <f>IF(D693="","",(YEAR(D693)))</f>
        <v>2016</v>
      </c>
      <c r="R693" s="105" t="str">
        <f>IF(D693="","",(TEXT(D693,"mmmm")))</f>
        <v>février</v>
      </c>
      <c r="S693" s="106" t="e">
        <f>+IF(#REF!&gt;0.05,IF(#REF!=5,($AE$2-F693)/1000,IF(#REF!=6,($AF$2-F693)/1000,IF(#REF!="FMA",($AG$2-F693)/1000,H693))),H693)</f>
        <v>#REF!</v>
      </c>
      <c r="T693" s="105" t="str">
        <f t="shared" si="16"/>
        <v>février</v>
      </c>
      <c r="U693" s="107">
        <f>IF(H693="",0,1)</f>
        <v>1</v>
      </c>
      <c r="V693" s="108" t="e">
        <f>IF(#REF!&gt;0,1,0)</f>
        <v>#REF!</v>
      </c>
      <c r="W693" s="108" t="e">
        <f>IF(#REF!&gt;0.02,1,0)</f>
        <v>#REF!</v>
      </c>
      <c r="X693" s="92">
        <f>+IF(H693="","",(M693*H693))</f>
        <v>1269</v>
      </c>
      <c r="Y693" s="92" t="e">
        <f>+IF(G693="La Mounine",(VLOOKUP(Base!J693,#REF!,5,FALSE)),(IF(G693="Brignoles",VLOOKUP(J693,#REF!,3,FALSE),(IF(G693="FOS",VLOOKUP(J693,#REF!,4,FALSE))))))</f>
        <v>#REF!</v>
      </c>
      <c r="Z693" s="92" t="e">
        <f>+(IF(H693="","",(Y693*H693)))</f>
        <v>#REF!</v>
      </c>
      <c r="AA693" s="94" t="e">
        <f>IF(Y693="","",IF(A693="RW",VLOOKUP(Y693,#REF!,3,FALSE),VLOOKUP(Y693,#REF!,2,FALSE)))</f>
        <v>#REF!</v>
      </c>
      <c r="AB693" s="92" t="e">
        <f>+IF(A693="","",(IF(A693="RW",(IF(H693&gt;32,32*AA693,(IF(H693&lt;29,29*AA693,H693*AA693)))),(IF(H693&gt;30,30*AA693,(IF(H693&lt;24,24*AA693,H693*AA693)))))))</f>
        <v>#REF!</v>
      </c>
      <c r="AC693" s="92" t="e">
        <f>(IF(A693="","0",(IF(A693="RW",VLOOKUP(#REF!,#REF!,2,FALSE),VLOOKUP(Base!#REF!,#REF!,3,FALSE)))))*S693</f>
        <v>#REF!</v>
      </c>
    </row>
    <row r="694" spans="1:30" x14ac:dyDescent="0.25">
      <c r="A694" s="131" t="s">
        <v>830</v>
      </c>
      <c r="B694" s="131" t="s">
        <v>846</v>
      </c>
      <c r="C694" s="62" t="s">
        <v>12</v>
      </c>
      <c r="D694" s="12">
        <v>42423</v>
      </c>
      <c r="E694" s="85">
        <v>40650</v>
      </c>
      <c r="F694" s="85">
        <v>16050</v>
      </c>
      <c r="G694" s="11" t="s">
        <v>707</v>
      </c>
      <c r="H694" s="95">
        <f t="shared" si="17"/>
        <v>24.6</v>
      </c>
      <c r="I694" s="96"/>
      <c r="J694" s="96"/>
      <c r="K694" s="96">
        <v>6</v>
      </c>
      <c r="L694" s="71">
        <f>+IF(N694="oui",H694,"")</f>
        <v>24.6</v>
      </c>
      <c r="M694" s="117">
        <v>28</v>
      </c>
      <c r="N694" s="62" t="s">
        <v>106</v>
      </c>
      <c r="O694" s="62" t="s">
        <v>105</v>
      </c>
      <c r="P694" s="110" t="s">
        <v>170</v>
      </c>
      <c r="Q694" s="69">
        <f>IF(D694="","",(YEAR(D694)))</f>
        <v>2016</v>
      </c>
      <c r="R694" s="68" t="str">
        <f>IF(D694="","",(TEXT(D694,"mmmm")))</f>
        <v>février</v>
      </c>
      <c r="S694" s="94" t="e">
        <f>+IF(#REF!&gt;0.05,IF(#REF!=5,($AE$2-F694)/1000,IF(#REF!=6,($AF$2-F694)/1000,IF(#REF!="FMA",($AG$2-F694)/1000,H694))),H694)</f>
        <v>#REF!</v>
      </c>
      <c r="T694" s="68" t="str">
        <f t="shared" si="16"/>
        <v>février</v>
      </c>
      <c r="U694" s="91">
        <f>IF(H694="",0,1)</f>
        <v>1</v>
      </c>
      <c r="V694" s="92" t="e">
        <f>IF(#REF!&gt;0,1,0)</f>
        <v>#REF!</v>
      </c>
      <c r="W694" s="92" t="e">
        <f>IF(#REF!&gt;0.02,1,0)</f>
        <v>#REF!</v>
      </c>
      <c r="X694" s="92">
        <f>+IF(H694="","",(M694*H694))</f>
        <v>688.80000000000007</v>
      </c>
      <c r="Y694" s="92" t="e">
        <f>+IF(G694="La Mounine",(VLOOKUP(Base!J694,#REF!,5,FALSE)),(IF(G694="Brignoles",VLOOKUP(J694,#REF!,3,FALSE),(IF(G694="FOS",VLOOKUP(J694,#REF!,4,FALSE))))))</f>
        <v>#REF!</v>
      </c>
      <c r="Z694" s="92" t="e">
        <f>+(IF(H694="","",(Y694*H694)))</f>
        <v>#REF!</v>
      </c>
      <c r="AA694" s="94" t="e">
        <f>IF(Y694="","",IF(A694="RW",VLOOKUP(Y694,#REF!,3,FALSE),VLOOKUP(Y694,#REF!,2,FALSE)))</f>
        <v>#REF!</v>
      </c>
      <c r="AB694" s="92" t="e">
        <f>+IF(A694="","",(IF(A694="RW",(IF(H694&gt;32,32*AA694,(IF(H694&lt;29,29*AA694,H694*AA694)))),(IF(H694&gt;30,30*AA694,(IF(H694&lt;24,24*AA694,H694*AA694)))))))</f>
        <v>#REF!</v>
      </c>
      <c r="AC694" s="92" t="e">
        <f>(IF(A694="","0",(IF(A694="RW",VLOOKUP(#REF!,#REF!,2,FALSE),VLOOKUP(Base!#REF!,#REF!,3,FALSE)))))*S694</f>
        <v>#REF!</v>
      </c>
      <c r="AD694" s="130"/>
    </row>
    <row r="695" spans="1:30" x14ac:dyDescent="0.25">
      <c r="A695" s="131" t="s">
        <v>830</v>
      </c>
      <c r="B695" s="131" t="s">
        <v>846</v>
      </c>
      <c r="C695" s="62" t="s">
        <v>12</v>
      </c>
      <c r="D695" s="12">
        <v>42423</v>
      </c>
      <c r="E695" s="85">
        <v>50800</v>
      </c>
      <c r="F695" s="85">
        <v>24450</v>
      </c>
      <c r="G695" s="11" t="s">
        <v>707</v>
      </c>
      <c r="H695" s="95">
        <f t="shared" si="17"/>
        <v>26.35</v>
      </c>
      <c r="I695" s="96"/>
      <c r="J695" s="96"/>
      <c r="K695" s="96">
        <v>6</v>
      </c>
      <c r="L695" s="71">
        <f>+IF(N695="oui",H695,"")</f>
        <v>26.35</v>
      </c>
      <c r="M695" s="117">
        <v>28</v>
      </c>
      <c r="N695" s="62" t="s">
        <v>106</v>
      </c>
      <c r="O695" s="62" t="s">
        <v>105</v>
      </c>
      <c r="P695" s="110" t="s">
        <v>170</v>
      </c>
      <c r="Q695" s="69">
        <f>IF(D695="","",(YEAR(D695)))</f>
        <v>2016</v>
      </c>
      <c r="R695" s="68" t="str">
        <f>IF(D695="","",(TEXT(D695,"mmmm")))</f>
        <v>février</v>
      </c>
      <c r="S695" s="94" t="e">
        <f>+IF(#REF!&gt;0.05,IF(#REF!=5,($AE$2-F695)/1000,IF(#REF!=6,($AF$2-F695)/1000,IF(#REF!="FMA",($AG$2-F695)/1000,H695))),H695)</f>
        <v>#REF!</v>
      </c>
      <c r="T695" s="68" t="str">
        <f t="shared" si="16"/>
        <v>février</v>
      </c>
      <c r="U695" s="91">
        <f>IF(H695="",0,1)</f>
        <v>1</v>
      </c>
      <c r="V695" s="92" t="e">
        <f>IF(#REF!&gt;0,1,0)</f>
        <v>#REF!</v>
      </c>
      <c r="W695" s="92" t="e">
        <f>IF(#REF!&gt;0.02,1,0)</f>
        <v>#REF!</v>
      </c>
      <c r="X695" s="92">
        <f>+IF(H695="","",(M695*H695))</f>
        <v>737.80000000000007</v>
      </c>
      <c r="Y695" s="92" t="e">
        <f>+IF(G695="La Mounine",(VLOOKUP(Base!J695,#REF!,5,FALSE)),(IF(G695="Brignoles",VLOOKUP(J695,#REF!,3,FALSE),(IF(G695="FOS",VLOOKUP(J695,#REF!,4,FALSE))))))</f>
        <v>#REF!</v>
      </c>
      <c r="Z695" s="92" t="e">
        <f>+(IF(H695="","",(Y695*H695)))</f>
        <v>#REF!</v>
      </c>
      <c r="AA695" s="94" t="e">
        <f>IF(Y695="","",IF(A695="RW",VLOOKUP(Y695,#REF!,3,FALSE),VLOOKUP(Y695,#REF!,2,FALSE)))</f>
        <v>#REF!</v>
      </c>
      <c r="AB695" s="92" t="e">
        <f>+IF(A695="","",(IF(A695="RW",(IF(H695&gt;32,32*AA695,(IF(H695&lt;29,29*AA695,H695*AA695)))),(IF(H695&gt;30,30*AA695,(IF(H695&lt;24,24*AA695,H695*AA695)))))))</f>
        <v>#REF!</v>
      </c>
      <c r="AC695" s="92" t="e">
        <f>(IF(A695="","0",(IF(A695="RW",VLOOKUP(#REF!,#REF!,2,FALSE),VLOOKUP(Base!#REF!,#REF!,3,FALSE)))))*S695</f>
        <v>#REF!</v>
      </c>
      <c r="AD695" s="130"/>
    </row>
    <row r="696" spans="1:30" x14ac:dyDescent="0.25">
      <c r="A696" s="131" t="s">
        <v>830</v>
      </c>
      <c r="B696" s="131" t="s">
        <v>846</v>
      </c>
      <c r="C696" s="62" t="s">
        <v>12</v>
      </c>
      <c r="D696" s="12">
        <v>42424</v>
      </c>
      <c r="E696" s="85">
        <v>50250</v>
      </c>
      <c r="F696" s="85">
        <v>24300</v>
      </c>
      <c r="G696" s="11" t="s">
        <v>707</v>
      </c>
      <c r="H696" s="71">
        <f t="shared" si="17"/>
        <v>25.95</v>
      </c>
      <c r="I696" s="62"/>
      <c r="J696" s="62"/>
      <c r="K696" s="62">
        <v>6</v>
      </c>
      <c r="L696" s="71">
        <f>+IF(N696="oui",H696,"")</f>
        <v>25.95</v>
      </c>
      <c r="M696" s="117">
        <v>28</v>
      </c>
      <c r="N696" s="62" t="s">
        <v>106</v>
      </c>
      <c r="O696" s="62" t="s">
        <v>105</v>
      </c>
      <c r="P696" s="62" t="s">
        <v>294</v>
      </c>
      <c r="Q696" s="69">
        <f>IF(D696="","",(YEAR(D696)))</f>
        <v>2016</v>
      </c>
      <c r="R696" s="68" t="str">
        <f>IF(D696="","",(TEXT(D696,"mmmm")))</f>
        <v>février</v>
      </c>
      <c r="S696" s="94" t="e">
        <f>+IF(#REF!&gt;0.05,IF(#REF!=5,($AE$2-F696)/1000,IF(#REF!=6,($AF$2-F696)/1000,IF(#REF!="FMA",($AG$2-F696)/1000,H696))),H696)</f>
        <v>#REF!</v>
      </c>
      <c r="T696" s="114" t="s">
        <v>841</v>
      </c>
      <c r="U696" s="91">
        <f>IF(H696="",0,1)</f>
        <v>1</v>
      </c>
      <c r="V696" s="92" t="e">
        <f>IF(#REF!&gt;0,1,0)</f>
        <v>#REF!</v>
      </c>
      <c r="W696" s="92" t="e">
        <f>IF(#REF!&gt;0.02,1,0)</f>
        <v>#REF!</v>
      </c>
      <c r="X696" s="92">
        <f>+IF(H696="","",(M696*H696))</f>
        <v>726.6</v>
      </c>
      <c r="Y696" s="92" t="e">
        <f>+IF(G696="La Mounine",(VLOOKUP(Base!J696,#REF!,5,FALSE)),(IF(G696="Brignoles",VLOOKUP(J696,#REF!,3,FALSE),(IF(G696="FOS",VLOOKUP(J696,#REF!,4,FALSE))))))</f>
        <v>#REF!</v>
      </c>
      <c r="Z696" s="92" t="e">
        <f>+(IF(H696="","",(Y696*H696)))</f>
        <v>#REF!</v>
      </c>
      <c r="AA696" s="94" t="e">
        <f>IF(Y696="","",IF(A696="RW",VLOOKUP(Y696,#REF!,3,FALSE),VLOOKUP(Y696,#REF!,2,FALSE)))</f>
        <v>#REF!</v>
      </c>
      <c r="AB696" s="92" t="e">
        <f>+IF(A696="","",(IF(A696="RW",(IF(H696&gt;32,32*AA696,(IF(H696&lt;29,29*AA696,H696*AA696)))),(IF(H696&gt;30,30*AA696,(IF(H696&lt;24,24*AA696,H696*AA696)))))))</f>
        <v>#REF!</v>
      </c>
      <c r="AC696" s="92" t="e">
        <f>(IF(A696="","0",(IF(A696="RW",VLOOKUP(#REF!,#REF!,2,FALSE),VLOOKUP(Base!#REF!,#REF!,3,FALSE)))))*S696</f>
        <v>#REF!</v>
      </c>
      <c r="AD696" s="130"/>
    </row>
    <row r="697" spans="1:30" x14ac:dyDescent="0.25">
      <c r="A697" s="131" t="s">
        <v>830</v>
      </c>
      <c r="B697" s="131" t="s">
        <v>846</v>
      </c>
      <c r="C697" s="62" t="s">
        <v>12</v>
      </c>
      <c r="D697" s="12">
        <v>42430</v>
      </c>
      <c r="E697" s="85">
        <v>42350</v>
      </c>
      <c r="F697" s="85">
        <v>20900</v>
      </c>
      <c r="G697" s="11" t="s">
        <v>707</v>
      </c>
      <c r="H697" s="71">
        <f t="shared" si="17"/>
        <v>21.45</v>
      </c>
      <c r="I697" s="62"/>
      <c r="J697" s="62"/>
      <c r="K697" s="62">
        <v>4</v>
      </c>
      <c r="L697" s="71">
        <f>+IF(N697="oui",H697,"")</f>
        <v>21.45</v>
      </c>
      <c r="M697" s="119">
        <v>26.5</v>
      </c>
      <c r="N697" s="62" t="s">
        <v>106</v>
      </c>
      <c r="O697" s="62" t="s">
        <v>105</v>
      </c>
      <c r="P697" s="62" t="s">
        <v>294</v>
      </c>
      <c r="Q697" s="69">
        <f>IF(D697="","",(YEAR(D697)))</f>
        <v>2016</v>
      </c>
      <c r="R697" s="68" t="str">
        <f>IF(D697="","",(TEXT(D697,"mmmm")))</f>
        <v>mars</v>
      </c>
      <c r="S697" s="94" t="e">
        <f>+IF(#REF!&gt;0.05,IF(#REF!=5,($AE$2-F697)/1000,IF(#REF!=6,($AF$2-F697)/1000,IF(#REF!="FMA",($AG$2-F697)/1000,H697))),H697)</f>
        <v>#REF!</v>
      </c>
      <c r="T697" s="114" t="s">
        <v>841</v>
      </c>
      <c r="U697" s="91">
        <f>IF(H697="",0,1)</f>
        <v>1</v>
      </c>
      <c r="V697" s="92" t="e">
        <f>IF(#REF!&gt;0,1,0)</f>
        <v>#REF!</v>
      </c>
      <c r="W697" s="92" t="e">
        <f>IF(#REF!&gt;0.02,1,0)</f>
        <v>#REF!</v>
      </c>
      <c r="X697" s="92">
        <f>+IF(H697="","",(M697*H697))</f>
        <v>568.42499999999995</v>
      </c>
      <c r="Y697" s="92" t="e">
        <f>+IF(G697="La Mounine",(VLOOKUP(Base!J697,#REF!,5,FALSE)),(IF(G697="Brignoles",VLOOKUP(J697,#REF!,3,FALSE),(IF(G697="FOS",VLOOKUP(J697,#REF!,4,FALSE))))))</f>
        <v>#REF!</v>
      </c>
      <c r="Z697" s="92" t="e">
        <f>+(IF(H697="","",(Y697*H697)))</f>
        <v>#REF!</v>
      </c>
      <c r="AA697" s="94" t="e">
        <f>IF(Y697="","",IF(A697="RW",VLOOKUP(Y697,#REF!,3,FALSE),VLOOKUP(Y697,#REF!,2,FALSE)))</f>
        <v>#REF!</v>
      </c>
      <c r="AB697" s="92" t="e">
        <f>+IF(A697="","",(IF(A697="RW",(IF(H697&gt;32,32*AA697,(IF(H697&lt;29,29*AA697,H697*AA697)))),(IF(H697&gt;30,30*AA697,(IF(H697&lt;24,24*AA697,H697*AA697)))))))</f>
        <v>#REF!</v>
      </c>
      <c r="AC697" s="92" t="e">
        <f>(IF(A697="","0",(IF(A697="RW",VLOOKUP(#REF!,#REF!,2,FALSE),VLOOKUP(Base!#REF!,#REF!,3,FALSE)))))*S697</f>
        <v>#REF!</v>
      </c>
      <c r="AD697" s="130"/>
    </row>
    <row r="698" spans="1:30" x14ac:dyDescent="0.25">
      <c r="A698" s="131" t="s">
        <v>830</v>
      </c>
      <c r="B698" s="131" t="s">
        <v>846</v>
      </c>
      <c r="C698" s="62" t="s">
        <v>12</v>
      </c>
      <c r="D698" s="12">
        <v>42431</v>
      </c>
      <c r="E698" s="85">
        <v>56050</v>
      </c>
      <c r="F698" s="85">
        <v>22900</v>
      </c>
      <c r="G698" s="11" t="s">
        <v>707</v>
      </c>
      <c r="H698" s="71">
        <f t="shared" si="17"/>
        <v>33.15</v>
      </c>
      <c r="I698" s="62"/>
      <c r="J698" s="62"/>
      <c r="K698" s="45">
        <v>13</v>
      </c>
      <c r="L698" s="71" t="str">
        <f>+IF(N698="oui",H698,"")</f>
        <v/>
      </c>
      <c r="M698" s="119">
        <v>45.3</v>
      </c>
      <c r="N698" s="62" t="s">
        <v>105</v>
      </c>
      <c r="O698" s="62" t="s">
        <v>105</v>
      </c>
      <c r="P698" s="62" t="s">
        <v>168</v>
      </c>
      <c r="Q698" s="69">
        <f>IF(D698="","",(YEAR(D698)))</f>
        <v>2016</v>
      </c>
      <c r="R698" s="68" t="str">
        <f>IF(D698="","",(TEXT(D698,"mmmm")))</f>
        <v>mars</v>
      </c>
      <c r="S698" s="94" t="e">
        <f>+IF(#REF!&gt;0.05,IF(#REF!=5,($AE$2-F698)/1000,IF(#REF!=6,($AF$2-F698)/1000,IF(#REF!="FMA",($AG$2-F698)/1000,H698))),H698)</f>
        <v>#REF!</v>
      </c>
      <c r="T698" s="114" t="s">
        <v>841</v>
      </c>
      <c r="U698" s="91">
        <f>IF(H698="",0,1)</f>
        <v>1</v>
      </c>
      <c r="V698" s="92" t="e">
        <f>IF(#REF!&gt;0,1,0)</f>
        <v>#REF!</v>
      </c>
      <c r="W698" s="92" t="e">
        <f>IF(#REF!&gt;0.02,1,0)</f>
        <v>#REF!</v>
      </c>
      <c r="X698" s="92">
        <f>+IF(H698="","",(M698*H698))</f>
        <v>1501.6949999999999</v>
      </c>
      <c r="Y698" s="92" t="e">
        <f>+IF(G698="La Mounine",(VLOOKUP(Base!J698,#REF!,5,FALSE)),(IF(G698="Brignoles",VLOOKUP(J698,#REF!,3,FALSE),(IF(G698="FOS",VLOOKUP(J698,#REF!,4,FALSE))))))</f>
        <v>#REF!</v>
      </c>
      <c r="Z698" s="92" t="e">
        <f>+(IF(H698="","",(Y698*H698)))</f>
        <v>#REF!</v>
      </c>
      <c r="AA698" s="94" t="e">
        <f>IF(Y698="","",IF(A698="RW",VLOOKUP(Y698,#REF!,3,FALSE),VLOOKUP(Y698,#REF!,2,FALSE)))</f>
        <v>#REF!</v>
      </c>
      <c r="AB698" s="92" t="e">
        <f>+IF(A698="","",(IF(A698="RW",(IF(H698&gt;32,32*AA698,(IF(H698&lt;29,29*AA698,H698*AA698)))),(IF(H698&gt;30,30*AA698,(IF(H698&lt;24,24*AA698,H698*AA698)))))))</f>
        <v>#REF!</v>
      </c>
      <c r="AC698" s="92" t="e">
        <f>(IF(A698="","0",(IF(A698="RW",VLOOKUP(#REF!,#REF!,2,FALSE),VLOOKUP(Base!#REF!,#REF!,3,FALSE)))))*S698</f>
        <v>#REF!</v>
      </c>
      <c r="AD698" s="130"/>
    </row>
    <row r="699" spans="1:30" x14ac:dyDescent="0.25">
      <c r="A699" s="131" t="s">
        <v>830</v>
      </c>
      <c r="B699" s="131" t="s">
        <v>846</v>
      </c>
      <c r="C699" s="62" t="s">
        <v>12</v>
      </c>
      <c r="D699" s="12">
        <v>42437</v>
      </c>
      <c r="E699" s="85">
        <v>35500</v>
      </c>
      <c r="F699" s="85">
        <v>22450</v>
      </c>
      <c r="G699" s="62" t="s">
        <v>707</v>
      </c>
      <c r="H699" s="71">
        <f t="shared" si="17"/>
        <v>13.05</v>
      </c>
      <c r="I699" s="62"/>
      <c r="J699" s="62"/>
      <c r="K699" s="62">
        <v>13</v>
      </c>
      <c r="L699" s="71" t="str">
        <f>+IF(N699="oui",H699,"")</f>
        <v/>
      </c>
      <c r="M699" s="119">
        <v>49.2</v>
      </c>
      <c r="N699" s="62" t="s">
        <v>105</v>
      </c>
      <c r="O699" s="62" t="s">
        <v>105</v>
      </c>
      <c r="P699" s="109" t="s">
        <v>838</v>
      </c>
      <c r="Q699" s="114">
        <f>IF(D699="","",(YEAR(D699)))</f>
        <v>2016</v>
      </c>
      <c r="R699" s="114" t="str">
        <f>IF(D699="","",(TEXT(D699,"mmmm")))</f>
        <v>mars</v>
      </c>
      <c r="S699" s="94" t="e">
        <f>+IF(#REF!&gt;0.05,IF(#REF!=5,($AE$2-F699)/1000,IF(#REF!=6,($AF$2-F699)/1000,IF(#REF!="FMA",($AG$2-F699)/1000,H699))),H699)</f>
        <v>#REF!</v>
      </c>
      <c r="T699" s="114" t="str">
        <f>R699</f>
        <v>mars</v>
      </c>
      <c r="U699" s="91">
        <f>IF(H699="",0,1)</f>
        <v>1</v>
      </c>
      <c r="V699" s="92" t="e">
        <f>IF(#REF!&gt;0,1,0)</f>
        <v>#REF!</v>
      </c>
      <c r="W699" s="92" t="e">
        <f>IF(#REF!&gt;0.02,1,0)</f>
        <v>#REF!</v>
      </c>
      <c r="X699" s="92">
        <f>+IF(H699="","",(M699*H699))</f>
        <v>642.06000000000006</v>
      </c>
      <c r="Y699" s="92" t="e">
        <f>+IF(G699="La Mounine",(VLOOKUP(Base!J699,#REF!,5,FALSE)),(IF(G699="Brignoles",VLOOKUP(J699,#REF!,3,FALSE),(IF(G699="FOS",VLOOKUP(J699,#REF!,4,FALSE))))))</f>
        <v>#REF!</v>
      </c>
      <c r="Z699" s="92" t="e">
        <f>+(IF(H699="","",(Y699*H699)))</f>
        <v>#REF!</v>
      </c>
      <c r="AA699" s="94" t="e">
        <f>IF(Y699="","",IF(A699="RW",VLOOKUP(Y699,#REF!,3,FALSE),VLOOKUP(Y699,#REF!,2,FALSE)))</f>
        <v>#REF!</v>
      </c>
      <c r="AB699" s="92" t="e">
        <f>+IF(A699="","",(IF(A699="RW",(IF(H699&gt;32,32*AA699,(IF(H699&lt;29,29*AA699,H699*AA699)))),(IF(H699&gt;30,30*AA699,(IF(H699&lt;24,24*AA699,H699*AA699)))))))</f>
        <v>#REF!</v>
      </c>
      <c r="AC699" s="92" t="e">
        <f>(IF(A699="","0",(IF(A699="RW",VLOOKUP(#REF!,#REF!,2,FALSE),VLOOKUP(Base!#REF!,#REF!,3,FALSE)))))*S699</f>
        <v>#REF!</v>
      </c>
      <c r="AD699" s="130"/>
    </row>
    <row r="700" spans="1:30" x14ac:dyDescent="0.25">
      <c r="A700" s="131" t="s">
        <v>830</v>
      </c>
      <c r="B700" s="131" t="s">
        <v>846</v>
      </c>
      <c r="C700" s="62" t="s">
        <v>12</v>
      </c>
      <c r="D700" s="12">
        <v>42437</v>
      </c>
      <c r="E700" s="85">
        <v>49900</v>
      </c>
      <c r="F700" s="85">
        <v>22200</v>
      </c>
      <c r="G700" s="62" t="s">
        <v>707</v>
      </c>
      <c r="H700" s="71">
        <f t="shared" si="17"/>
        <v>27.7</v>
      </c>
      <c r="I700" s="62"/>
      <c r="J700" s="62"/>
      <c r="K700" s="62">
        <v>4</v>
      </c>
      <c r="L700" s="71">
        <f>+IF(N700="oui",H700,"")</f>
        <v>27.7</v>
      </c>
      <c r="M700" s="119">
        <v>37.4</v>
      </c>
      <c r="N700" s="62" t="s">
        <v>106</v>
      </c>
      <c r="O700" s="62" t="s">
        <v>105</v>
      </c>
      <c r="P700" s="62" t="s">
        <v>174</v>
      </c>
      <c r="Q700" s="114">
        <f>IF(D700="","",(YEAR(D700)))</f>
        <v>2016</v>
      </c>
      <c r="R700" s="114" t="str">
        <f>IF(D700="","",(TEXT(D700,"mmmm")))</f>
        <v>mars</v>
      </c>
      <c r="S700" s="94" t="e">
        <f>+IF(#REF!&gt;0.05,IF(#REF!=5,($AE$2-F700)/1000,IF(#REF!=6,($AF$2-F700)/1000,IF(#REF!="FMA",($AG$2-F700)/1000,H700))),H700)</f>
        <v>#REF!</v>
      </c>
      <c r="T700" s="114" t="str">
        <f>R700</f>
        <v>mars</v>
      </c>
      <c r="U700" s="91">
        <f>IF(H700="",0,1)</f>
        <v>1</v>
      </c>
      <c r="V700" s="92" t="e">
        <f>IF(#REF!&gt;0,1,0)</f>
        <v>#REF!</v>
      </c>
      <c r="W700" s="92" t="e">
        <f>IF(#REF!&gt;0.02,1,0)</f>
        <v>#REF!</v>
      </c>
      <c r="X700" s="92">
        <f>+IF(H700="","",(M700*H700))</f>
        <v>1035.98</v>
      </c>
      <c r="Y700" s="92" t="e">
        <f>+IF(G700="La Mounine",(VLOOKUP(Base!J700,#REF!,5,FALSE)),(IF(G700="Brignoles",VLOOKUP(J700,#REF!,3,FALSE),(IF(G700="FOS",VLOOKUP(J700,#REF!,4,FALSE))))))</f>
        <v>#REF!</v>
      </c>
      <c r="Z700" s="92" t="e">
        <f>+(IF(H700="","",(Y700*H700)))</f>
        <v>#REF!</v>
      </c>
      <c r="AA700" s="94" t="e">
        <f>IF(Y700="","",IF(A700="RW",VLOOKUP(Y700,#REF!,3,FALSE),VLOOKUP(Y700,#REF!,2,FALSE)))</f>
        <v>#REF!</v>
      </c>
      <c r="AB700" s="92" t="e">
        <f>+IF(A700="","",(IF(A700="RW",(IF(H700&gt;32,32*AA700,(IF(H700&lt;29,29*AA700,H700*AA700)))),(IF(H700&gt;30,30*AA700,(IF(H700&lt;24,24*AA700,H700*AA700)))))))</f>
        <v>#REF!</v>
      </c>
      <c r="AC700" s="92" t="e">
        <f>(IF(A700="","0",(IF(A700="RW",VLOOKUP(#REF!,#REF!,2,FALSE),VLOOKUP(Base!#REF!,#REF!,3,FALSE)))))*S700</f>
        <v>#REF!</v>
      </c>
      <c r="AD700" s="130"/>
    </row>
    <row r="701" spans="1:30" x14ac:dyDescent="0.25">
      <c r="A701" s="131" t="s">
        <v>830</v>
      </c>
      <c r="B701" s="131" t="s">
        <v>846</v>
      </c>
      <c r="C701" s="96" t="s">
        <v>46</v>
      </c>
      <c r="D701" s="98">
        <v>42459</v>
      </c>
      <c r="E701" s="97">
        <v>56500</v>
      </c>
      <c r="F701" s="97">
        <v>24150</v>
      </c>
      <c r="G701" s="62" t="s">
        <v>707</v>
      </c>
      <c r="H701" s="95">
        <f t="shared" si="17"/>
        <v>32.35</v>
      </c>
      <c r="I701" s="96"/>
      <c r="J701" s="62"/>
      <c r="K701" s="62">
        <v>4</v>
      </c>
      <c r="L701" s="71">
        <f>+IF(N701="oui",H701,"")</f>
        <v>32.35</v>
      </c>
      <c r="M701" s="119">
        <v>39.5</v>
      </c>
      <c r="N701" s="62" t="s">
        <v>106</v>
      </c>
      <c r="O701" s="62" t="s">
        <v>105</v>
      </c>
      <c r="P701" s="109" t="s">
        <v>176</v>
      </c>
      <c r="Q701" s="114">
        <f>IF(D701="","",(YEAR(D701)))</f>
        <v>2016</v>
      </c>
      <c r="R701" s="114" t="str">
        <f>IF(D701="","",(TEXT(D701,"mmmm")))</f>
        <v>mars</v>
      </c>
      <c r="S701" s="94" t="e">
        <f>+IF(#REF!&gt;0.05,IF(#REF!=5,($AE$2-F701)/1000,IF(#REF!=6,($AF$2-F701)/1000,IF(#REF!="FMA",($AG$2-F701)/1000,H701))),H701)</f>
        <v>#REF!</v>
      </c>
      <c r="T701" s="114" t="str">
        <f t="shared" ref="T701:T764" si="18">R701</f>
        <v>mars</v>
      </c>
      <c r="U701" s="91">
        <f>IF(H701="",0,1)</f>
        <v>1</v>
      </c>
      <c r="V701" s="92" t="e">
        <f>IF(#REF!&gt;0,1,0)</f>
        <v>#REF!</v>
      </c>
      <c r="W701" s="92" t="e">
        <f>IF(#REF!&gt;0.02,1,0)</f>
        <v>#REF!</v>
      </c>
      <c r="X701" s="92">
        <f>+IF(H701="","",(M701*H701))</f>
        <v>1277.825</v>
      </c>
      <c r="Y701" s="92" t="e">
        <f>+IF(G701="La Mounine",(VLOOKUP(Base!J701,#REF!,5,FALSE)),(IF(G701="Brignoles",VLOOKUP(J701,#REF!,3,FALSE),(IF(G701="FOS",VLOOKUP(J701,#REF!,4,FALSE))))))</f>
        <v>#REF!</v>
      </c>
      <c r="Z701" s="92" t="e">
        <f>+(IF(H701="","",(Y701*H701)))</f>
        <v>#REF!</v>
      </c>
      <c r="AA701" s="94" t="e">
        <f>IF(Y701="","",IF(A701="RW",VLOOKUP(Y701,#REF!,3,FALSE),VLOOKUP(Y701,#REF!,2,FALSE)))</f>
        <v>#REF!</v>
      </c>
      <c r="AB701" s="92" t="e">
        <f>+IF(A701="","",(IF(A701="RW",(IF(H701&gt;32,32*AA701,(IF(H701&lt;29,29*AA701,H701*AA701)))),(IF(H701&gt;30,30*AA701,(IF(H701&lt;24,24*AA701,H701*AA701)))))))</f>
        <v>#REF!</v>
      </c>
      <c r="AC701" s="92" t="e">
        <f>(IF(A701="","0",(IF(A701="RW",VLOOKUP(#REF!,#REF!,2,FALSE),VLOOKUP(Base!#REF!,#REF!,3,FALSE)))))*S701</f>
        <v>#REF!</v>
      </c>
    </row>
    <row r="702" spans="1:30" x14ac:dyDescent="0.25">
      <c r="A702" s="131" t="s">
        <v>830</v>
      </c>
      <c r="B702" s="131" t="s">
        <v>846</v>
      </c>
      <c r="C702" s="96" t="s">
        <v>46</v>
      </c>
      <c r="D702" s="98">
        <v>42459</v>
      </c>
      <c r="E702" s="97">
        <v>56400</v>
      </c>
      <c r="F702" s="97">
        <v>25250</v>
      </c>
      <c r="G702" s="62" t="s">
        <v>707</v>
      </c>
      <c r="H702" s="95">
        <f t="shared" si="17"/>
        <v>31.15</v>
      </c>
      <c r="I702" s="96"/>
      <c r="J702" s="62"/>
      <c r="K702" s="62">
        <v>13</v>
      </c>
      <c r="L702" s="71">
        <f>+IF(N702="oui",H702,"")</f>
        <v>31.15</v>
      </c>
      <c r="M702" s="119">
        <v>44.8</v>
      </c>
      <c r="N702" s="62" t="s">
        <v>106</v>
      </c>
      <c r="O702" s="62" t="s">
        <v>105</v>
      </c>
      <c r="P702" s="109" t="s">
        <v>176</v>
      </c>
      <c r="Q702" s="114">
        <f>IF(D702="","",(YEAR(D702)))</f>
        <v>2016</v>
      </c>
      <c r="R702" s="114" t="str">
        <f>IF(D702="","",(TEXT(D702,"mmmm")))</f>
        <v>mars</v>
      </c>
      <c r="S702" s="94" t="e">
        <f>+IF(#REF!&gt;0.05,IF(#REF!=5,($AE$2-F702)/1000,IF(#REF!=6,($AF$2-F702)/1000,IF(#REF!="FMA",($AG$2-F702)/1000,H702))),H702)</f>
        <v>#REF!</v>
      </c>
      <c r="T702" s="114" t="str">
        <f t="shared" si="18"/>
        <v>mars</v>
      </c>
      <c r="U702" s="91">
        <f>IF(H702="",0,1)</f>
        <v>1</v>
      </c>
      <c r="V702" s="92" t="e">
        <f>IF(#REF!&gt;0,1,0)</f>
        <v>#REF!</v>
      </c>
      <c r="W702" s="92" t="e">
        <f>IF(#REF!&gt;0.02,1,0)</f>
        <v>#REF!</v>
      </c>
      <c r="X702" s="92">
        <f>+IF(H702="","",(M702*H702))</f>
        <v>1395.5199999999998</v>
      </c>
      <c r="Y702" s="92" t="e">
        <f>+IF(G702="La Mounine",(VLOOKUP(Base!J702,#REF!,5,FALSE)),(IF(G702="Brignoles",VLOOKUP(J702,#REF!,3,FALSE),(IF(G702="FOS",VLOOKUP(J702,#REF!,4,FALSE))))))</f>
        <v>#REF!</v>
      </c>
      <c r="Z702" s="92" t="e">
        <f>+(IF(H702="","",(Y702*H702)))</f>
        <v>#REF!</v>
      </c>
      <c r="AA702" s="94" t="e">
        <f>IF(Y702="","",IF(A702="RW",VLOOKUP(Y702,#REF!,3,FALSE),VLOOKUP(Y702,#REF!,2,FALSE)))</f>
        <v>#REF!</v>
      </c>
      <c r="AB702" s="92" t="e">
        <f>+IF(A702="","",(IF(A702="RW",(IF(H702&gt;32,32*AA702,(IF(H702&lt;29,29*AA702,H702*AA702)))),(IF(H702&gt;30,30*AA702,(IF(H702&lt;24,24*AA702,H702*AA702)))))))</f>
        <v>#REF!</v>
      </c>
      <c r="AC702" s="92" t="e">
        <f>(IF(A702="","0",(IF(A702="RW",VLOOKUP(#REF!,#REF!,2,FALSE),VLOOKUP(Base!#REF!,#REF!,3,FALSE)))))*S702</f>
        <v>#REF!</v>
      </c>
    </row>
    <row r="703" spans="1:30" x14ac:dyDescent="0.25">
      <c r="A703" s="131" t="s">
        <v>830</v>
      </c>
      <c r="B703" s="131" t="s">
        <v>846</v>
      </c>
      <c r="C703" s="96" t="s">
        <v>46</v>
      </c>
      <c r="D703" s="98">
        <v>42459</v>
      </c>
      <c r="E703" s="97">
        <v>56850</v>
      </c>
      <c r="F703" s="97">
        <v>24300</v>
      </c>
      <c r="G703" s="62" t="s">
        <v>707</v>
      </c>
      <c r="H703" s="95">
        <f t="shared" si="17"/>
        <v>32.549999999999997</v>
      </c>
      <c r="I703" s="96"/>
      <c r="J703" s="62"/>
      <c r="K703" s="62">
        <v>13</v>
      </c>
      <c r="L703" s="71">
        <f>+IF(N703="oui",H703,"")</f>
        <v>32.549999999999997</v>
      </c>
      <c r="M703" s="119">
        <v>44.8</v>
      </c>
      <c r="N703" s="62" t="s">
        <v>106</v>
      </c>
      <c r="O703" s="62" t="s">
        <v>105</v>
      </c>
      <c r="P703" s="109" t="s">
        <v>176</v>
      </c>
      <c r="Q703" s="114">
        <f>IF(D703="","",(YEAR(D703)))</f>
        <v>2016</v>
      </c>
      <c r="R703" s="114" t="str">
        <f>IF(D703="","",(TEXT(D703,"mmmm")))</f>
        <v>mars</v>
      </c>
      <c r="S703" s="94" t="e">
        <f>+IF(#REF!&gt;0.05,IF(#REF!=5,($AE$2-F703)/1000,IF(#REF!=6,($AF$2-F703)/1000,IF(#REF!="FMA",($AG$2-F703)/1000,H703))),H703)</f>
        <v>#REF!</v>
      </c>
      <c r="T703" s="114" t="str">
        <f t="shared" si="18"/>
        <v>mars</v>
      </c>
      <c r="U703" s="91">
        <f>IF(H703="",0,1)</f>
        <v>1</v>
      </c>
      <c r="V703" s="92" t="e">
        <f>IF(#REF!&gt;0,1,0)</f>
        <v>#REF!</v>
      </c>
      <c r="W703" s="92" t="e">
        <f>IF(#REF!&gt;0.02,1,0)</f>
        <v>#REF!</v>
      </c>
      <c r="X703" s="92">
        <f>+IF(H703="","",(M703*H703))</f>
        <v>1458.2399999999998</v>
      </c>
      <c r="Y703" s="92" t="e">
        <f>+IF(G703="La Mounine",(VLOOKUP(Base!J703,#REF!,5,FALSE)),(IF(G703="Brignoles",VLOOKUP(J703,#REF!,3,FALSE),(IF(G703="FOS",VLOOKUP(J703,#REF!,4,FALSE))))))</f>
        <v>#REF!</v>
      </c>
      <c r="Z703" s="92" t="e">
        <f>+(IF(H703="","",(Y703*H703)))</f>
        <v>#REF!</v>
      </c>
      <c r="AA703" s="94" t="e">
        <f>IF(Y703="","",IF(A703="RW",VLOOKUP(Y703,#REF!,3,FALSE),VLOOKUP(Y703,#REF!,2,FALSE)))</f>
        <v>#REF!</v>
      </c>
      <c r="AB703" s="92" t="e">
        <f>+IF(A703="","",(IF(A703="RW",(IF(H703&gt;32,32*AA703,(IF(H703&lt;29,29*AA703,H703*AA703)))),(IF(H703&gt;30,30*AA703,(IF(H703&lt;24,24*AA703,H703*AA703)))))))</f>
        <v>#REF!</v>
      </c>
      <c r="AC703" s="92" t="e">
        <f>(IF(A703="","0",(IF(A703="RW",VLOOKUP(#REF!,#REF!,2,FALSE),VLOOKUP(Base!#REF!,#REF!,3,FALSE)))))*S703</f>
        <v>#REF!</v>
      </c>
    </row>
    <row r="704" spans="1:30" x14ac:dyDescent="0.25">
      <c r="A704" s="131" t="s">
        <v>830</v>
      </c>
      <c r="B704" s="131" t="s">
        <v>846</v>
      </c>
      <c r="C704" s="96" t="s">
        <v>46</v>
      </c>
      <c r="D704" s="98">
        <v>42460</v>
      </c>
      <c r="E704" s="97">
        <v>57200</v>
      </c>
      <c r="F704" s="97">
        <v>25150</v>
      </c>
      <c r="G704" s="62" t="s">
        <v>707</v>
      </c>
      <c r="H704" s="95">
        <f t="shared" si="17"/>
        <v>32.049999999999997</v>
      </c>
      <c r="I704" s="96"/>
      <c r="J704" s="62"/>
      <c r="K704" s="62">
        <v>13</v>
      </c>
      <c r="L704" s="71">
        <f>+IF(N704="oui",H704,"")</f>
        <v>32.049999999999997</v>
      </c>
      <c r="M704" s="119">
        <v>44.8</v>
      </c>
      <c r="N704" s="62" t="s">
        <v>106</v>
      </c>
      <c r="O704" s="62" t="s">
        <v>105</v>
      </c>
      <c r="P704" s="109" t="s">
        <v>176</v>
      </c>
      <c r="Q704" s="114">
        <f>IF(D704="","",(YEAR(D704)))</f>
        <v>2016</v>
      </c>
      <c r="R704" s="114" t="str">
        <f>IF(D704="","",(TEXT(D704,"mmmm")))</f>
        <v>mars</v>
      </c>
      <c r="S704" s="94" t="e">
        <f>+IF(#REF!&gt;0.05,IF(#REF!=5,($AE$2-F704)/1000,IF(#REF!=6,($AF$2-F704)/1000,IF(#REF!="FMA",($AG$2-F704)/1000,H704))),H704)</f>
        <v>#REF!</v>
      </c>
      <c r="T704" s="114" t="str">
        <f t="shared" si="18"/>
        <v>mars</v>
      </c>
      <c r="U704" s="91">
        <f>IF(H704="",0,1)</f>
        <v>1</v>
      </c>
      <c r="V704" s="92" t="e">
        <f>IF(#REF!&gt;0,1,0)</f>
        <v>#REF!</v>
      </c>
      <c r="W704" s="92" t="e">
        <f>IF(#REF!&gt;0.02,1,0)</f>
        <v>#REF!</v>
      </c>
      <c r="X704" s="92">
        <f>+IF(H704="","",(M704*H704))</f>
        <v>1435.8399999999997</v>
      </c>
      <c r="Y704" s="92" t="e">
        <f>+IF(G704="La Mounine",(VLOOKUP(Base!J704,#REF!,5,FALSE)),(IF(G704="Brignoles",VLOOKUP(J704,#REF!,3,FALSE),(IF(G704="FOS",VLOOKUP(J704,#REF!,4,FALSE))))))</f>
        <v>#REF!</v>
      </c>
      <c r="Z704" s="92" t="e">
        <f>+(IF(H704="","",(Y704*H704)))</f>
        <v>#REF!</v>
      </c>
      <c r="AA704" s="94" t="e">
        <f>IF(Y704="","",IF(A704="RW",VLOOKUP(Y704,#REF!,3,FALSE),VLOOKUP(Y704,#REF!,2,FALSE)))</f>
        <v>#REF!</v>
      </c>
      <c r="AB704" s="92" t="e">
        <f>+IF(A704="","",(IF(A704="RW",(IF(H704&gt;32,32*AA704,(IF(H704&lt;29,29*AA704,H704*AA704)))),(IF(H704&gt;30,30*AA704,(IF(H704&lt;24,24*AA704,H704*AA704)))))))</f>
        <v>#REF!</v>
      </c>
      <c r="AC704" s="92" t="e">
        <f>(IF(A704="","0",(IF(A704="RW",VLOOKUP(#REF!,#REF!,2,FALSE),VLOOKUP(Base!#REF!,#REF!,3,FALSE)))))*S704</f>
        <v>#REF!</v>
      </c>
    </row>
    <row r="705" spans="1:29" x14ac:dyDescent="0.25">
      <c r="A705" s="131" t="s">
        <v>830</v>
      </c>
      <c r="B705" s="131" t="s">
        <v>846</v>
      </c>
      <c r="C705" s="96" t="s">
        <v>46</v>
      </c>
      <c r="D705" s="98">
        <v>42460</v>
      </c>
      <c r="E705" s="97">
        <v>59100</v>
      </c>
      <c r="F705" s="97">
        <v>24400</v>
      </c>
      <c r="G705" s="62" t="s">
        <v>707</v>
      </c>
      <c r="H705" s="95">
        <f t="shared" si="17"/>
        <v>34.700000000000003</v>
      </c>
      <c r="I705" s="96"/>
      <c r="J705" s="62"/>
      <c r="K705" s="62">
        <v>13</v>
      </c>
      <c r="L705" s="71">
        <f>+IF(N705="oui",H705,"")</f>
        <v>34.700000000000003</v>
      </c>
      <c r="M705" s="119">
        <v>44.8</v>
      </c>
      <c r="N705" s="62" t="s">
        <v>106</v>
      </c>
      <c r="O705" s="62" t="s">
        <v>105</v>
      </c>
      <c r="P705" s="109" t="s">
        <v>176</v>
      </c>
      <c r="Q705" s="114">
        <f>IF(D705="","",(YEAR(D705)))</f>
        <v>2016</v>
      </c>
      <c r="R705" s="114" t="str">
        <f>IF(D705="","",(TEXT(D705,"mmmm")))</f>
        <v>mars</v>
      </c>
      <c r="S705" s="94" t="e">
        <f>+IF(#REF!&gt;0.05,IF(#REF!=5,($AE$2-F705)/1000,IF(#REF!=6,($AF$2-F705)/1000,IF(#REF!="FMA",($AG$2-F705)/1000,H705))),H705)</f>
        <v>#REF!</v>
      </c>
      <c r="T705" s="114" t="str">
        <f t="shared" si="18"/>
        <v>mars</v>
      </c>
      <c r="U705" s="91">
        <f>IF(H705="",0,1)</f>
        <v>1</v>
      </c>
      <c r="V705" s="92" t="e">
        <f>IF(#REF!&gt;0,1,0)</f>
        <v>#REF!</v>
      </c>
      <c r="W705" s="92" t="e">
        <f>IF(#REF!&gt;0.02,1,0)</f>
        <v>#REF!</v>
      </c>
      <c r="X705" s="92">
        <f>+IF(H705="","",(M705*H705))</f>
        <v>1554.56</v>
      </c>
      <c r="Y705" s="92" t="e">
        <f>+IF(G705="La Mounine",(VLOOKUP(Base!J705,#REF!,5,FALSE)),(IF(G705="Brignoles",VLOOKUP(J705,#REF!,3,FALSE),(IF(G705="FOS",VLOOKUP(J705,#REF!,4,FALSE))))))</f>
        <v>#REF!</v>
      </c>
      <c r="Z705" s="92" t="e">
        <f>+(IF(H705="","",(Y705*H705)))</f>
        <v>#REF!</v>
      </c>
      <c r="AA705" s="94" t="e">
        <f>IF(Y705="","",IF(A705="RW",VLOOKUP(Y705,#REF!,3,FALSE),VLOOKUP(Y705,#REF!,2,FALSE)))</f>
        <v>#REF!</v>
      </c>
      <c r="AB705" s="92" t="e">
        <f>+IF(A705="","",(IF(A705="RW",(IF(H705&gt;32,32*AA705,(IF(H705&lt;29,29*AA705,H705*AA705)))),(IF(H705&gt;30,30*AA705,(IF(H705&lt;24,24*AA705,H705*AA705)))))))</f>
        <v>#REF!</v>
      </c>
      <c r="AC705" s="92" t="e">
        <f>(IF(A705="","0",(IF(A705="RW",VLOOKUP(#REF!,#REF!,2,FALSE),VLOOKUP(Base!#REF!,#REF!,3,FALSE)))))*S705</f>
        <v>#REF!</v>
      </c>
    </row>
    <row r="706" spans="1:29" x14ac:dyDescent="0.25">
      <c r="A706" s="131" t="s">
        <v>830</v>
      </c>
      <c r="B706" s="131" t="s">
        <v>846</v>
      </c>
      <c r="C706" s="62" t="s">
        <v>46</v>
      </c>
      <c r="D706" s="12">
        <v>42464</v>
      </c>
      <c r="E706" s="85">
        <v>58250</v>
      </c>
      <c r="F706" s="85">
        <v>24050</v>
      </c>
      <c r="G706" s="62" t="s">
        <v>707</v>
      </c>
      <c r="H706" s="71">
        <f t="shared" si="17"/>
        <v>34.200000000000003</v>
      </c>
      <c r="I706" s="62"/>
      <c r="J706" s="62"/>
      <c r="K706" s="62">
        <v>13</v>
      </c>
      <c r="L706" s="71">
        <f>+IF(N706="oui",H706,"")</f>
        <v>34.200000000000003</v>
      </c>
      <c r="M706" s="117">
        <v>43.7</v>
      </c>
      <c r="N706" s="62" t="s">
        <v>106</v>
      </c>
      <c r="O706" s="62" t="s">
        <v>105</v>
      </c>
      <c r="P706" s="109" t="s">
        <v>816</v>
      </c>
      <c r="Q706" s="114">
        <f>IF(D706="","",(YEAR(D706)))</f>
        <v>2016</v>
      </c>
      <c r="R706" s="114" t="str">
        <f>IF(D706="","",(TEXT(D706,"mmmm")))</f>
        <v>avril</v>
      </c>
      <c r="S706" s="94" t="e">
        <f>+IF(#REF!&gt;0.05,IF(#REF!=5,($AE$2-F706)/1000,IF(#REF!=6,($AF$2-F706)/1000,IF(#REF!="FMA",($AG$2-F706)/1000,H706))),H706)</f>
        <v>#REF!</v>
      </c>
      <c r="T706" s="114" t="str">
        <f t="shared" si="18"/>
        <v>avril</v>
      </c>
      <c r="U706" s="91">
        <f>IF(H706="",0,1)</f>
        <v>1</v>
      </c>
      <c r="V706" s="92" t="e">
        <f>IF(#REF!&gt;0,1,0)</f>
        <v>#REF!</v>
      </c>
      <c r="W706" s="92" t="e">
        <f>IF(#REF!&gt;0.02,1,0)</f>
        <v>#REF!</v>
      </c>
      <c r="X706" s="92">
        <f>+IF(H706="","",(M706*H706))</f>
        <v>1494.5400000000002</v>
      </c>
      <c r="Y706" s="92" t="e">
        <f>+IF(G706="La Mounine",(VLOOKUP(Base!J706,#REF!,5,FALSE)),(IF(G706="Brignoles",VLOOKUP(J706,#REF!,3,FALSE),(IF(G706="FOS",VLOOKUP(J706,#REF!,4,FALSE))))))</f>
        <v>#REF!</v>
      </c>
      <c r="Z706" s="92" t="e">
        <f>+(IF(H706="","",(Y706*H706)))</f>
        <v>#REF!</v>
      </c>
      <c r="AA706" s="94" t="e">
        <f>IF(Y706="","",IF(A706="RW",VLOOKUP(Y706,#REF!,3,FALSE),VLOOKUP(Y706,#REF!,2,FALSE)))</f>
        <v>#REF!</v>
      </c>
      <c r="AB706" s="92" t="e">
        <f>+IF(A706="","",(IF(A706="RW",(IF(H706&gt;32,32*AA706,(IF(H706&lt;29,29*AA706,H706*AA706)))),(IF(H706&gt;30,30*AA706,(IF(H706&lt;24,24*AA706,H706*AA706)))))))</f>
        <v>#REF!</v>
      </c>
      <c r="AC706" s="92" t="e">
        <f>(IF(A706="","0",(IF(A706="RW",VLOOKUP(#REF!,#REF!,2,FALSE),VLOOKUP(Base!#REF!,#REF!,3,FALSE)))))*S706</f>
        <v>#REF!</v>
      </c>
    </row>
    <row r="707" spans="1:29" x14ac:dyDescent="0.25">
      <c r="A707" s="131" t="s">
        <v>830</v>
      </c>
      <c r="B707" s="131" t="s">
        <v>846</v>
      </c>
      <c r="C707" s="62" t="s">
        <v>46</v>
      </c>
      <c r="D707" s="12">
        <v>42464</v>
      </c>
      <c r="E707" s="85">
        <v>57300</v>
      </c>
      <c r="F707" s="85">
        <v>22250</v>
      </c>
      <c r="G707" s="62" t="s">
        <v>707</v>
      </c>
      <c r="H707" s="71">
        <f t="shared" si="17"/>
        <v>35.049999999999997</v>
      </c>
      <c r="I707" s="62"/>
      <c r="J707" s="62"/>
      <c r="K707" s="62">
        <v>13</v>
      </c>
      <c r="L707" s="71">
        <f>+IF(N707="oui",H707,"")</f>
        <v>35.049999999999997</v>
      </c>
      <c r="M707" s="117">
        <v>43.7</v>
      </c>
      <c r="N707" s="62" t="s">
        <v>106</v>
      </c>
      <c r="O707" s="62" t="s">
        <v>105</v>
      </c>
      <c r="P707" s="110" t="s">
        <v>816</v>
      </c>
      <c r="Q707" s="114">
        <f>IF(D707="","",(YEAR(D707)))</f>
        <v>2016</v>
      </c>
      <c r="R707" s="114" t="str">
        <f>IF(D707="","",(TEXT(D707,"mmmm")))</f>
        <v>avril</v>
      </c>
      <c r="S707" s="94" t="e">
        <f>+IF(#REF!&gt;0.05,IF(#REF!=5,($AE$2-F707)/1000,IF(#REF!=6,($AF$2-F707)/1000,IF(#REF!="FMA",($AG$2-F707)/1000,H707))),H707)</f>
        <v>#REF!</v>
      </c>
      <c r="T707" s="114" t="str">
        <f t="shared" si="18"/>
        <v>avril</v>
      </c>
      <c r="U707" s="91">
        <f>IF(H707="",0,1)</f>
        <v>1</v>
      </c>
      <c r="V707" s="92" t="e">
        <f>IF(#REF!&gt;0,1,0)</f>
        <v>#REF!</v>
      </c>
      <c r="W707" s="92" t="e">
        <f>IF(#REF!&gt;0.02,1,0)</f>
        <v>#REF!</v>
      </c>
      <c r="X707" s="92">
        <f>+IF(H707="","",(M707*H707))</f>
        <v>1531.6849999999999</v>
      </c>
      <c r="Y707" s="92" t="e">
        <f>+IF(G707="La Mounine",(VLOOKUP(Base!J707,#REF!,5,FALSE)),(IF(G707="Brignoles",VLOOKUP(J707,#REF!,3,FALSE),(IF(G707="FOS",VLOOKUP(J707,#REF!,4,FALSE))))))</f>
        <v>#REF!</v>
      </c>
      <c r="Z707" s="92" t="e">
        <f>+(IF(H707="","",(Y707*H707)))</f>
        <v>#REF!</v>
      </c>
      <c r="AA707" s="94" t="e">
        <f>IF(Y707="","",IF(A707="RW",VLOOKUP(Y707,#REF!,3,FALSE),VLOOKUP(Y707,#REF!,2,FALSE)))</f>
        <v>#REF!</v>
      </c>
      <c r="AB707" s="92" t="e">
        <f>+IF(A707="","",(IF(A707="RW",(IF(H707&gt;32,32*AA707,(IF(H707&lt;29,29*AA707,H707*AA707)))),(IF(H707&gt;30,30*AA707,(IF(H707&lt;24,24*AA707,H707*AA707)))))))</f>
        <v>#REF!</v>
      </c>
      <c r="AC707" s="92" t="e">
        <f>(IF(A707="","0",(IF(A707="RW",VLOOKUP(#REF!,#REF!,2,FALSE),VLOOKUP(Base!#REF!,#REF!,3,FALSE)))))*S707</f>
        <v>#REF!</v>
      </c>
    </row>
    <row r="708" spans="1:29" x14ac:dyDescent="0.25">
      <c r="A708" s="131" t="s">
        <v>830</v>
      </c>
      <c r="B708" s="131" t="s">
        <v>846</v>
      </c>
      <c r="C708" s="62" t="s">
        <v>46</v>
      </c>
      <c r="D708" s="12">
        <v>42465</v>
      </c>
      <c r="E708" s="85">
        <v>59100</v>
      </c>
      <c r="F708" s="85">
        <v>24250</v>
      </c>
      <c r="G708" s="62" t="s">
        <v>707</v>
      </c>
      <c r="H708" s="71">
        <f t="shared" si="17"/>
        <v>34.85</v>
      </c>
      <c r="I708" s="62"/>
      <c r="J708" s="62"/>
      <c r="K708" s="62">
        <v>4</v>
      </c>
      <c r="L708" s="71">
        <f>+IF(N708="oui",H708,"")</f>
        <v>34.85</v>
      </c>
      <c r="M708" s="117">
        <v>40.200000000000003</v>
      </c>
      <c r="N708" s="62" t="s">
        <v>106</v>
      </c>
      <c r="O708" s="62" t="s">
        <v>105</v>
      </c>
      <c r="P708" s="110" t="s">
        <v>839</v>
      </c>
      <c r="Q708" s="114">
        <f>IF(D708="","",(YEAR(D708)))</f>
        <v>2016</v>
      </c>
      <c r="R708" s="114" t="str">
        <f>IF(D708="","",(TEXT(D708,"mmmm")))</f>
        <v>avril</v>
      </c>
      <c r="S708" s="94" t="e">
        <f>+IF(#REF!&gt;0.05,IF(#REF!=5,($AE$2-F708)/1000,IF(#REF!=6,($AF$2-F708)/1000,IF(#REF!="FMA",($AG$2-F708)/1000,H708))),H708)</f>
        <v>#REF!</v>
      </c>
      <c r="T708" s="114" t="str">
        <f t="shared" ref="T708" si="19">R708</f>
        <v>avril</v>
      </c>
      <c r="U708" s="91">
        <f>IF(H708="",0,1)</f>
        <v>1</v>
      </c>
      <c r="V708" s="92" t="e">
        <f>IF(#REF!&gt;0,1,0)</f>
        <v>#REF!</v>
      </c>
      <c r="W708" s="92" t="e">
        <f>IF(#REF!&gt;0.02,1,0)</f>
        <v>#REF!</v>
      </c>
      <c r="X708" s="92">
        <f>+IF(H708="","",(M708*H708))</f>
        <v>1400.9700000000003</v>
      </c>
      <c r="Y708" s="92" t="e">
        <f>+IF(G708="La Mounine",(VLOOKUP(Base!J708,#REF!,5,FALSE)),(IF(G708="Brignoles",VLOOKUP(J708,#REF!,3,FALSE),(IF(G708="FOS",VLOOKUP(J708,#REF!,4,FALSE))))))</f>
        <v>#REF!</v>
      </c>
      <c r="Z708" s="92" t="e">
        <f>+(IF(H708="","",(Y708*H708)))</f>
        <v>#REF!</v>
      </c>
      <c r="AA708" s="94" t="e">
        <f>IF(Y708="","",IF(A708="RW",VLOOKUP(Y708,#REF!,3,FALSE),VLOOKUP(Y708,#REF!,2,FALSE)))</f>
        <v>#REF!</v>
      </c>
      <c r="AB708" s="92" t="e">
        <f>+IF(A708="","",(IF(A708="RW",(IF(H708&gt;32,32*AA708,(IF(H708&lt;29,29*AA708,H708*AA708)))),(IF(H708&gt;30,30*AA708,(IF(H708&lt;24,24*AA708,H708*AA708)))))))</f>
        <v>#REF!</v>
      </c>
      <c r="AC708" s="92" t="e">
        <f>(IF(A708="","0",(IF(A708="RW",VLOOKUP(#REF!,#REF!,2,FALSE),VLOOKUP(Base!#REF!,#REF!,3,FALSE)))))*S708</f>
        <v>#REF!</v>
      </c>
    </row>
    <row r="709" spans="1:29" x14ac:dyDescent="0.25">
      <c r="A709" s="131" t="s">
        <v>830</v>
      </c>
      <c r="B709" s="131" t="s">
        <v>846</v>
      </c>
      <c r="C709" s="62" t="s">
        <v>12</v>
      </c>
      <c r="D709" s="12">
        <v>42465</v>
      </c>
      <c r="E709" s="85">
        <v>60500</v>
      </c>
      <c r="F709" s="85">
        <v>23450</v>
      </c>
      <c r="G709" s="62" t="s">
        <v>707</v>
      </c>
      <c r="H709" s="71">
        <f t="shared" si="17"/>
        <v>37.049999999999997</v>
      </c>
      <c r="I709" s="62"/>
      <c r="J709" s="62"/>
      <c r="K709" s="62">
        <v>4</v>
      </c>
      <c r="L709" s="71">
        <f>+IF(N709="oui",H709,"")</f>
        <v>37.049999999999997</v>
      </c>
      <c r="M709" s="117">
        <v>47.2</v>
      </c>
      <c r="N709" s="62" t="s">
        <v>106</v>
      </c>
      <c r="O709" s="62" t="s">
        <v>105</v>
      </c>
      <c r="P709" s="110" t="s">
        <v>839</v>
      </c>
      <c r="Q709" s="114">
        <f>IF(D709="","",(YEAR(D709)))</f>
        <v>2016</v>
      </c>
      <c r="R709" s="114" t="str">
        <f>IF(D709="","",(TEXT(D709,"mmmm")))</f>
        <v>avril</v>
      </c>
      <c r="S709" s="94" t="e">
        <f>+IF(#REF!&gt;0.05,IF(#REF!=5,($AE$2-F709)/1000,IF(#REF!=6,($AF$2-F709)/1000,IF(#REF!="FMA",($AG$2-F709)/1000,H709))),H709)</f>
        <v>#REF!</v>
      </c>
      <c r="T709" s="114" t="str">
        <f t="shared" si="18"/>
        <v>avril</v>
      </c>
      <c r="U709" s="91">
        <f>IF(H709="",0,1)</f>
        <v>1</v>
      </c>
      <c r="V709" s="92" t="e">
        <f>IF(#REF!&gt;0,1,0)</f>
        <v>#REF!</v>
      </c>
      <c r="W709" s="92" t="e">
        <f>IF(#REF!&gt;0.02,1,0)</f>
        <v>#REF!</v>
      </c>
      <c r="X709" s="92">
        <f>+IF(H709="","",(M709*H709))</f>
        <v>1748.76</v>
      </c>
      <c r="Y709" s="92" t="e">
        <f>+IF(G709="La Mounine",(VLOOKUP(Base!J709,#REF!,5,FALSE)),(IF(G709="Brignoles",VLOOKUP(J709,#REF!,3,FALSE),(IF(G709="FOS",VLOOKUP(J709,#REF!,4,FALSE))))))</f>
        <v>#REF!</v>
      </c>
      <c r="Z709" s="92" t="e">
        <f>+(IF(H709="","",(Y709*H709)))</f>
        <v>#REF!</v>
      </c>
      <c r="AA709" s="94" t="e">
        <f>IF(Y709="","",IF(A709="RW",VLOOKUP(Y709,#REF!,3,FALSE),VLOOKUP(Y709,#REF!,2,FALSE)))</f>
        <v>#REF!</v>
      </c>
      <c r="AB709" s="92" t="e">
        <f>+IF(A709="","",(IF(A709="RW",(IF(H709&gt;32,32*AA709,(IF(H709&lt;29,29*AA709,H709*AA709)))),(IF(H709&gt;30,30*AA709,(IF(H709&lt;24,24*AA709,H709*AA709)))))))</f>
        <v>#REF!</v>
      </c>
      <c r="AC709" s="92" t="e">
        <f>(IF(A709="","0",(IF(A709="RW",VLOOKUP(#REF!,#REF!,2,FALSE),VLOOKUP(Base!#REF!,#REF!,3,FALSE)))))*S709</f>
        <v>#REF!</v>
      </c>
    </row>
    <row r="710" spans="1:29" x14ac:dyDescent="0.25">
      <c r="A710" s="131" t="s">
        <v>830</v>
      </c>
      <c r="B710" s="131" t="s">
        <v>846</v>
      </c>
      <c r="C710" s="62" t="s">
        <v>12</v>
      </c>
      <c r="D710" s="12">
        <v>42465</v>
      </c>
      <c r="E710" s="85">
        <v>50450</v>
      </c>
      <c r="F710" s="85">
        <v>16150</v>
      </c>
      <c r="G710" s="62" t="s">
        <v>707</v>
      </c>
      <c r="H710" s="71">
        <f t="shared" si="17"/>
        <v>34.299999999999997</v>
      </c>
      <c r="I710" s="62"/>
      <c r="J710" s="62"/>
      <c r="K710" s="62">
        <v>4</v>
      </c>
      <c r="L710" s="71">
        <f>+IF(N710="oui",H710,"")</f>
        <v>34.299999999999997</v>
      </c>
      <c r="M710" s="117">
        <v>47.2</v>
      </c>
      <c r="N710" s="62" t="s">
        <v>106</v>
      </c>
      <c r="O710" s="62" t="s">
        <v>105</v>
      </c>
      <c r="P710" s="110" t="s">
        <v>839</v>
      </c>
      <c r="Q710" s="114">
        <f>IF(D710="","",(YEAR(D710)))</f>
        <v>2016</v>
      </c>
      <c r="R710" s="114" t="str">
        <f>IF(D710="","",(TEXT(D710,"mmmm")))</f>
        <v>avril</v>
      </c>
      <c r="S710" s="94" t="e">
        <f>+IF(#REF!&gt;0.05,IF(#REF!=5,($AE$2-F710)/1000,IF(#REF!=6,($AF$2-F710)/1000,IF(#REF!="FMA",($AG$2-F710)/1000,H710))),H710)</f>
        <v>#REF!</v>
      </c>
      <c r="T710" s="114" t="str">
        <f t="shared" si="18"/>
        <v>avril</v>
      </c>
      <c r="U710" s="91">
        <f>IF(H710="",0,1)</f>
        <v>1</v>
      </c>
      <c r="V710" s="92" t="e">
        <f>IF(#REF!&gt;0,1,0)</f>
        <v>#REF!</v>
      </c>
      <c r="W710" s="92" t="e">
        <f>IF(#REF!&gt;0.02,1,0)</f>
        <v>#REF!</v>
      </c>
      <c r="X710" s="92">
        <f>+IF(H710="","",(M710*H710))</f>
        <v>1618.96</v>
      </c>
      <c r="Y710" s="92" t="e">
        <f>+IF(G710="La Mounine",(VLOOKUP(Base!J710,#REF!,5,FALSE)),(IF(G710="Brignoles",VLOOKUP(J710,#REF!,3,FALSE),(IF(G710="FOS",VLOOKUP(J710,#REF!,4,FALSE))))))</f>
        <v>#REF!</v>
      </c>
      <c r="Z710" s="92" t="e">
        <f>+(IF(H710="","",(Y710*H710)))</f>
        <v>#REF!</v>
      </c>
      <c r="AA710" s="94" t="e">
        <f>IF(Y710="","",IF(A710="RW",VLOOKUP(Y710,#REF!,3,FALSE),VLOOKUP(Y710,#REF!,2,FALSE)))</f>
        <v>#REF!</v>
      </c>
      <c r="AB710" s="92" t="e">
        <f>+IF(A710="","",(IF(A710="RW",(IF(H710&gt;32,32*AA710,(IF(H710&lt;29,29*AA710,H710*AA710)))),(IF(H710&gt;30,30*AA710,(IF(H710&lt;24,24*AA710,H710*AA710)))))))</f>
        <v>#REF!</v>
      </c>
      <c r="AC710" s="92" t="e">
        <f>(IF(A710="","0",(IF(A710="RW",VLOOKUP(#REF!,#REF!,2,FALSE),VLOOKUP(Base!#REF!,#REF!,3,FALSE)))))*S710</f>
        <v>#REF!</v>
      </c>
    </row>
    <row r="711" spans="1:29" x14ac:dyDescent="0.25">
      <c r="A711" s="131" t="s">
        <v>830</v>
      </c>
      <c r="B711" s="131" t="s">
        <v>846</v>
      </c>
      <c r="C711" s="62" t="s">
        <v>46</v>
      </c>
      <c r="D711" s="12">
        <v>42465</v>
      </c>
      <c r="E711" s="85">
        <v>57750</v>
      </c>
      <c r="F711" s="85">
        <v>22350</v>
      </c>
      <c r="G711" s="62" t="s">
        <v>707</v>
      </c>
      <c r="H711" s="71">
        <f t="shared" si="17"/>
        <v>35.4</v>
      </c>
      <c r="I711" s="62"/>
      <c r="J711" s="62"/>
      <c r="K711" s="62">
        <v>13</v>
      </c>
      <c r="L711" s="71">
        <f>+IF(N711="oui",H711,"")</f>
        <v>35.4</v>
      </c>
      <c r="M711" s="117">
        <v>43.7</v>
      </c>
      <c r="N711" s="62" t="s">
        <v>106</v>
      </c>
      <c r="O711" s="62" t="s">
        <v>105</v>
      </c>
      <c r="P711" s="110" t="s">
        <v>840</v>
      </c>
      <c r="Q711" s="114">
        <f>IF(D711="","",(YEAR(D711)))</f>
        <v>2016</v>
      </c>
      <c r="R711" s="114" t="str">
        <f>IF(D711="","",(TEXT(D711,"mmmm")))</f>
        <v>avril</v>
      </c>
      <c r="S711" s="94" t="e">
        <f>+IF(#REF!&gt;0.05,IF(#REF!=5,($AE$2-F711)/1000,IF(#REF!=6,($AF$2-F711)/1000,IF(#REF!="FMA",($AG$2-F711)/1000,H711))),H711)</f>
        <v>#REF!</v>
      </c>
      <c r="T711" s="114" t="str">
        <f t="shared" si="18"/>
        <v>avril</v>
      </c>
      <c r="U711" s="91">
        <f>IF(H711="",0,1)</f>
        <v>1</v>
      </c>
      <c r="V711" s="92" t="e">
        <f>IF(#REF!&gt;0,1,0)</f>
        <v>#REF!</v>
      </c>
      <c r="W711" s="92" t="e">
        <f>IF(#REF!&gt;0.02,1,0)</f>
        <v>#REF!</v>
      </c>
      <c r="X711" s="92">
        <f>+IF(H711="","",(M711*H711))</f>
        <v>1546.98</v>
      </c>
      <c r="Y711" s="92" t="e">
        <f>+IF(G711="La Mounine",(VLOOKUP(Base!J711,#REF!,5,FALSE)),(IF(G711="Brignoles",VLOOKUP(J711,#REF!,3,FALSE),(IF(G711="FOS",VLOOKUP(J711,#REF!,4,FALSE))))))</f>
        <v>#REF!</v>
      </c>
      <c r="Z711" s="92" t="e">
        <f>+(IF(H711="","",(Y711*H711)))</f>
        <v>#REF!</v>
      </c>
      <c r="AA711" s="94" t="e">
        <f>IF(Y711="","",IF(A711="RW",VLOOKUP(Y711,#REF!,3,FALSE),VLOOKUP(Y711,#REF!,2,FALSE)))</f>
        <v>#REF!</v>
      </c>
      <c r="AB711" s="92" t="e">
        <f>+IF(A711="","",(IF(A711="RW",(IF(H711&gt;32,32*AA711,(IF(H711&lt;29,29*AA711,H711*AA711)))),(IF(H711&gt;30,30*AA711,(IF(H711&lt;24,24*AA711,H711*AA711)))))))</f>
        <v>#REF!</v>
      </c>
      <c r="AC711" s="92" t="e">
        <f>(IF(A711="","0",(IF(A711="RW",VLOOKUP(#REF!,#REF!,2,FALSE),VLOOKUP(Base!#REF!,#REF!,3,FALSE)))))*S711</f>
        <v>#REF!</v>
      </c>
    </row>
    <row r="712" spans="1:29" x14ac:dyDescent="0.25">
      <c r="A712" s="131" t="s">
        <v>830</v>
      </c>
      <c r="B712" s="131" t="s">
        <v>846</v>
      </c>
      <c r="C712" s="62" t="s">
        <v>12</v>
      </c>
      <c r="D712" s="12">
        <v>42466</v>
      </c>
      <c r="E712" s="85">
        <v>43900</v>
      </c>
      <c r="F712" s="85">
        <v>22550</v>
      </c>
      <c r="G712" s="62" t="s">
        <v>707</v>
      </c>
      <c r="H712" s="71">
        <f t="shared" si="17"/>
        <v>21.35</v>
      </c>
      <c r="I712" s="62"/>
      <c r="J712" s="62"/>
      <c r="K712" s="62">
        <v>4</v>
      </c>
      <c r="L712" s="71">
        <f>+IF(N712="oui",H712,"")</f>
        <v>21.35</v>
      </c>
      <c r="M712" s="117">
        <v>28.8</v>
      </c>
      <c r="N712" s="62" t="s">
        <v>106</v>
      </c>
      <c r="O712" s="62" t="s">
        <v>105</v>
      </c>
      <c r="P712" s="110" t="s">
        <v>839</v>
      </c>
      <c r="Q712" s="114">
        <f>IF(D712="","",(YEAR(D712)))</f>
        <v>2016</v>
      </c>
      <c r="R712" s="114" t="str">
        <f>IF(D712="","",(TEXT(D712,"mmmm")))</f>
        <v>avril</v>
      </c>
      <c r="S712" s="94" t="e">
        <f>+IF(#REF!&gt;0.05,IF(#REF!=5,($AE$2-F712)/1000,IF(#REF!=6,($AF$2-F712)/1000,IF(#REF!="FMA",($AG$2-F712)/1000,H712))),H712)</f>
        <v>#REF!</v>
      </c>
      <c r="T712" s="114" t="str">
        <f t="shared" si="18"/>
        <v>avril</v>
      </c>
      <c r="U712" s="91">
        <f>IF(H712="",0,1)</f>
        <v>1</v>
      </c>
      <c r="V712" s="92" t="e">
        <f>IF(#REF!&gt;0,1,0)</f>
        <v>#REF!</v>
      </c>
      <c r="W712" s="92" t="e">
        <f>IF(#REF!&gt;0.02,1,0)</f>
        <v>#REF!</v>
      </c>
      <c r="X712" s="92">
        <f>+IF(H712="","",(M712*H712))</f>
        <v>614.88000000000011</v>
      </c>
      <c r="Y712" s="92" t="e">
        <f>+IF(G712="La Mounine",(VLOOKUP(Base!J712,#REF!,5,FALSE)),(IF(G712="Brignoles",VLOOKUP(J712,#REF!,3,FALSE),(IF(G712="FOS",VLOOKUP(J712,#REF!,4,FALSE))))))</f>
        <v>#REF!</v>
      </c>
      <c r="Z712" s="92" t="e">
        <f>+(IF(H712="","",(Y712*H712)))</f>
        <v>#REF!</v>
      </c>
      <c r="AA712" s="94" t="e">
        <f>IF(Y712="","",IF(A712="RW",VLOOKUP(Y712,#REF!,3,FALSE),VLOOKUP(Y712,#REF!,2,FALSE)))</f>
        <v>#REF!</v>
      </c>
      <c r="AB712" s="92" t="e">
        <f>+IF(A712="","",(IF(A712="RW",(IF(H712&gt;32,32*AA712,(IF(H712&lt;29,29*AA712,H712*AA712)))),(IF(H712&gt;30,30*AA712,(IF(H712&lt;24,24*AA712,H712*AA712)))))))</f>
        <v>#REF!</v>
      </c>
      <c r="AC712" s="92" t="e">
        <f>(IF(A712="","0",(IF(A712="RW",VLOOKUP(#REF!,#REF!,2,FALSE),VLOOKUP(Base!#REF!,#REF!,3,FALSE)))))*S712</f>
        <v>#REF!</v>
      </c>
    </row>
    <row r="713" spans="1:29" x14ac:dyDescent="0.25">
      <c r="A713" s="131" t="s">
        <v>830</v>
      </c>
      <c r="B713" s="131" t="s">
        <v>846</v>
      </c>
      <c r="C713" s="62" t="s">
        <v>46</v>
      </c>
      <c r="D713" s="12">
        <v>42466</v>
      </c>
      <c r="E713" s="85">
        <v>60050</v>
      </c>
      <c r="F713" s="85">
        <v>24600</v>
      </c>
      <c r="G713" s="62" t="s">
        <v>707</v>
      </c>
      <c r="H713" s="71">
        <f t="shared" si="17"/>
        <v>35.450000000000003</v>
      </c>
      <c r="I713" s="62"/>
      <c r="J713" s="62"/>
      <c r="K713" s="62">
        <v>4</v>
      </c>
      <c r="L713" s="71">
        <f>+IF(N713="oui",H713,"")</f>
        <v>35.450000000000003</v>
      </c>
      <c r="M713" s="117">
        <v>43.9</v>
      </c>
      <c r="N713" s="62" t="s">
        <v>106</v>
      </c>
      <c r="O713" s="62" t="s">
        <v>105</v>
      </c>
      <c r="P713" s="110" t="s">
        <v>816</v>
      </c>
      <c r="Q713" s="114">
        <f>IF(D713="","",(YEAR(D713)))</f>
        <v>2016</v>
      </c>
      <c r="R713" s="114" t="str">
        <f>IF(D713="","",(TEXT(D713,"mmmm")))</f>
        <v>avril</v>
      </c>
      <c r="S713" s="94" t="e">
        <f>+IF(#REF!&gt;0.05,IF(#REF!=5,($AE$2-F713)/1000,IF(#REF!=6,($AF$2-F713)/1000,IF(#REF!="FMA",($AG$2-F713)/1000,H713))),H713)</f>
        <v>#REF!</v>
      </c>
      <c r="T713" s="114" t="str">
        <f t="shared" si="18"/>
        <v>avril</v>
      </c>
      <c r="U713" s="91">
        <f>IF(H713="",0,1)</f>
        <v>1</v>
      </c>
      <c r="V713" s="92" t="e">
        <f>IF(#REF!&gt;0,1,0)</f>
        <v>#REF!</v>
      </c>
      <c r="W713" s="92" t="e">
        <f>IF(#REF!&gt;0.02,1,0)</f>
        <v>#REF!</v>
      </c>
      <c r="X713" s="92">
        <f>+IF(H713="","",(M713*H713))</f>
        <v>1556.2550000000001</v>
      </c>
      <c r="Y713" s="92" t="e">
        <f>+IF(G713="La Mounine",(VLOOKUP(Base!J713,#REF!,5,FALSE)),(IF(G713="Brignoles",VLOOKUP(J713,#REF!,3,FALSE),(IF(G713="FOS",VLOOKUP(J713,#REF!,4,FALSE))))))</f>
        <v>#REF!</v>
      </c>
      <c r="Z713" s="92" t="e">
        <f>+(IF(H713="","",(Y713*H713)))</f>
        <v>#REF!</v>
      </c>
      <c r="AA713" s="94" t="e">
        <f>IF(Y713="","",IF(A713="RW",VLOOKUP(Y713,#REF!,3,FALSE),VLOOKUP(Y713,#REF!,2,FALSE)))</f>
        <v>#REF!</v>
      </c>
      <c r="AB713" s="92" t="e">
        <f>+IF(A713="","",(IF(A713="RW",(IF(H713&gt;32,32*AA713,(IF(H713&lt;29,29*AA713,H713*AA713)))),(IF(H713&gt;30,30*AA713,(IF(H713&lt;24,24*AA713,H713*AA713)))))))</f>
        <v>#REF!</v>
      </c>
      <c r="AC713" s="92" t="e">
        <f>(IF(A713="","0",(IF(A713="RW",VLOOKUP(#REF!,#REF!,2,FALSE),VLOOKUP(Base!#REF!,#REF!,3,FALSE)))))*S713</f>
        <v>#REF!</v>
      </c>
    </row>
    <row r="714" spans="1:29" x14ac:dyDescent="0.25">
      <c r="A714" s="131" t="s">
        <v>830</v>
      </c>
      <c r="B714" s="131" t="s">
        <v>846</v>
      </c>
      <c r="C714" s="62" t="s">
        <v>46</v>
      </c>
      <c r="D714" s="12">
        <v>42466</v>
      </c>
      <c r="E714" s="85">
        <v>58950</v>
      </c>
      <c r="F714" s="85">
        <v>23900</v>
      </c>
      <c r="G714" s="62" t="s">
        <v>707</v>
      </c>
      <c r="H714" s="71">
        <f t="shared" si="17"/>
        <v>35.049999999999997</v>
      </c>
      <c r="I714" s="62"/>
      <c r="J714" s="62"/>
      <c r="K714" s="62">
        <v>4</v>
      </c>
      <c r="L714" s="71">
        <f>+IF(N714="oui",H714,"")</f>
        <v>35.049999999999997</v>
      </c>
      <c r="M714" s="117">
        <v>43.9</v>
      </c>
      <c r="N714" s="62" t="s">
        <v>106</v>
      </c>
      <c r="O714" s="62" t="s">
        <v>105</v>
      </c>
      <c r="P714" s="110" t="s">
        <v>816</v>
      </c>
      <c r="Q714" s="114">
        <f>IF(D714="","",(YEAR(D714)))</f>
        <v>2016</v>
      </c>
      <c r="R714" s="114" t="str">
        <f>IF(D714="","",(TEXT(D714,"mmmm")))</f>
        <v>avril</v>
      </c>
      <c r="S714" s="94" t="e">
        <f>+IF(#REF!&gt;0.05,IF(#REF!=5,($AE$2-F714)/1000,IF(#REF!=6,($AF$2-F714)/1000,IF(#REF!="FMA",($AG$2-F714)/1000,H714))),H714)</f>
        <v>#REF!</v>
      </c>
      <c r="T714" s="114" t="str">
        <f t="shared" si="18"/>
        <v>avril</v>
      </c>
      <c r="U714" s="91">
        <f>IF(H714="",0,1)</f>
        <v>1</v>
      </c>
      <c r="V714" s="92" t="e">
        <f>IF(#REF!&gt;0,1,0)</f>
        <v>#REF!</v>
      </c>
      <c r="W714" s="92" t="e">
        <f>IF(#REF!&gt;0.02,1,0)</f>
        <v>#REF!</v>
      </c>
      <c r="X714" s="92">
        <f>+IF(H714="","",(M714*H714))</f>
        <v>1538.6949999999999</v>
      </c>
      <c r="Y714" s="92" t="e">
        <f>+IF(G714="La Mounine",(VLOOKUP(Base!J714,#REF!,5,FALSE)),(IF(G714="Brignoles",VLOOKUP(J714,#REF!,3,FALSE),(IF(G714="FOS",VLOOKUP(J714,#REF!,4,FALSE))))))</f>
        <v>#REF!</v>
      </c>
      <c r="Z714" s="92" t="e">
        <f>+(IF(H714="","",(Y714*H714)))</f>
        <v>#REF!</v>
      </c>
      <c r="AA714" s="94" t="e">
        <f>IF(Y714="","",IF(A714="RW",VLOOKUP(Y714,#REF!,3,FALSE),VLOOKUP(Y714,#REF!,2,FALSE)))</f>
        <v>#REF!</v>
      </c>
      <c r="AB714" s="92" t="e">
        <f>+IF(A714="","",(IF(A714="RW",(IF(H714&gt;32,32*AA714,(IF(H714&lt;29,29*AA714,H714*AA714)))),(IF(H714&gt;30,30*AA714,(IF(H714&lt;24,24*AA714,H714*AA714)))))))</f>
        <v>#REF!</v>
      </c>
      <c r="AC714" s="92" t="e">
        <f>(IF(A714="","0",(IF(A714="RW",VLOOKUP(#REF!,#REF!,2,FALSE),VLOOKUP(Base!#REF!,#REF!,3,FALSE)))))*S714</f>
        <v>#REF!</v>
      </c>
    </row>
    <row r="715" spans="1:29" x14ac:dyDescent="0.25">
      <c r="A715" s="131" t="s">
        <v>830</v>
      </c>
      <c r="B715" s="131" t="s">
        <v>846</v>
      </c>
      <c r="C715" s="62" t="s">
        <v>46</v>
      </c>
      <c r="D715" s="12">
        <v>42466</v>
      </c>
      <c r="E715" s="85">
        <v>57250</v>
      </c>
      <c r="F715" s="85">
        <v>25050</v>
      </c>
      <c r="G715" s="62" t="s">
        <v>707</v>
      </c>
      <c r="H715" s="71">
        <f t="shared" si="17"/>
        <v>32.200000000000003</v>
      </c>
      <c r="I715" s="62"/>
      <c r="J715" s="62"/>
      <c r="K715" s="62">
        <v>4</v>
      </c>
      <c r="L715" s="71">
        <f>+IF(N715="oui",H715,"")</f>
        <v>32.200000000000003</v>
      </c>
      <c r="M715" s="117">
        <v>43.9</v>
      </c>
      <c r="N715" s="62" t="s">
        <v>106</v>
      </c>
      <c r="O715" s="62" t="s">
        <v>105</v>
      </c>
      <c r="P715" s="110" t="s">
        <v>816</v>
      </c>
      <c r="Q715" s="114">
        <f>IF(D715="","",(YEAR(D715)))</f>
        <v>2016</v>
      </c>
      <c r="R715" s="114" t="str">
        <f>IF(D715="","",(TEXT(D715,"mmmm")))</f>
        <v>avril</v>
      </c>
      <c r="S715" s="94" t="e">
        <f>+IF(#REF!&gt;0.05,IF(#REF!=5,($AE$2-F715)/1000,IF(#REF!=6,($AF$2-F715)/1000,IF(#REF!="FMA",($AG$2-F715)/1000,H715))),H715)</f>
        <v>#REF!</v>
      </c>
      <c r="T715" s="114" t="str">
        <f t="shared" si="18"/>
        <v>avril</v>
      </c>
      <c r="U715" s="91">
        <f>IF(H715="",0,1)</f>
        <v>1</v>
      </c>
      <c r="V715" s="92" t="e">
        <f>IF(#REF!&gt;0,1,0)</f>
        <v>#REF!</v>
      </c>
      <c r="W715" s="92" t="e">
        <f>IF(#REF!&gt;0.02,1,0)</f>
        <v>#REF!</v>
      </c>
      <c r="X715" s="92">
        <f>+IF(H715="","",(M715*H715))</f>
        <v>1413.5800000000002</v>
      </c>
      <c r="Y715" s="92" t="e">
        <f>+IF(G715="La Mounine",(VLOOKUP(Base!J715,#REF!,5,FALSE)),(IF(G715="Brignoles",VLOOKUP(J715,#REF!,3,FALSE),(IF(G715="FOS",VLOOKUP(J715,#REF!,4,FALSE))))))</f>
        <v>#REF!</v>
      </c>
      <c r="Z715" s="92" t="e">
        <f>+(IF(H715="","",(Y715*H715)))</f>
        <v>#REF!</v>
      </c>
      <c r="AA715" s="94" t="e">
        <f>IF(Y715="","",IF(A715="RW",VLOOKUP(Y715,#REF!,3,FALSE),VLOOKUP(Y715,#REF!,2,FALSE)))</f>
        <v>#REF!</v>
      </c>
      <c r="AB715" s="92" t="e">
        <f>+IF(A715="","",(IF(A715="RW",(IF(H715&gt;32,32*AA715,(IF(H715&lt;29,29*AA715,H715*AA715)))),(IF(H715&gt;30,30*AA715,(IF(H715&lt;24,24*AA715,H715*AA715)))))))</f>
        <v>#REF!</v>
      </c>
      <c r="AC715" s="92" t="e">
        <f>(IF(A715="","0",(IF(A715="RW",VLOOKUP(#REF!,#REF!,2,FALSE),VLOOKUP(Base!#REF!,#REF!,3,FALSE)))))*S715</f>
        <v>#REF!</v>
      </c>
    </row>
    <row r="716" spans="1:29" x14ac:dyDescent="0.25">
      <c r="A716" s="131" t="s">
        <v>830</v>
      </c>
      <c r="B716" s="131" t="s">
        <v>846</v>
      </c>
      <c r="C716" s="62" t="s">
        <v>12</v>
      </c>
      <c r="D716" s="12">
        <v>42467</v>
      </c>
      <c r="E716" s="85">
        <v>61250</v>
      </c>
      <c r="F716" s="85">
        <v>22700</v>
      </c>
      <c r="G716" s="62" t="s">
        <v>707</v>
      </c>
      <c r="H716" s="71">
        <f t="shared" si="17"/>
        <v>38.549999999999997</v>
      </c>
      <c r="I716" s="62"/>
      <c r="J716" s="62"/>
      <c r="K716" s="62">
        <v>13</v>
      </c>
      <c r="L716" s="71">
        <f>+IF(N716="oui",H716,"")</f>
        <v>38.549999999999997</v>
      </c>
      <c r="M716" s="117">
        <v>42.6</v>
      </c>
      <c r="N716" s="62" t="s">
        <v>106</v>
      </c>
      <c r="O716" s="62" t="s">
        <v>105</v>
      </c>
      <c r="P716" s="110" t="s">
        <v>839</v>
      </c>
      <c r="Q716" s="114">
        <f>IF(D716="","",(YEAR(D716)))</f>
        <v>2016</v>
      </c>
      <c r="R716" s="114" t="str">
        <f>IF(D716="","",(TEXT(D716,"mmmm")))</f>
        <v>avril</v>
      </c>
      <c r="S716" s="94" t="e">
        <f>+IF(#REF!&gt;0.05,IF(#REF!=5,($AE$2-F716)/1000,IF(#REF!=6,($AF$2-F716)/1000,IF(#REF!="FMA",($AG$2-F716)/1000,H716))),H716)</f>
        <v>#REF!</v>
      </c>
      <c r="T716" s="114" t="str">
        <f t="shared" si="18"/>
        <v>avril</v>
      </c>
      <c r="U716" s="91">
        <f>IF(H716="",0,1)</f>
        <v>1</v>
      </c>
      <c r="V716" s="92" t="e">
        <f>IF(#REF!&gt;0,1,0)</f>
        <v>#REF!</v>
      </c>
      <c r="W716" s="92" t="e">
        <f>IF(#REF!&gt;0.02,1,0)</f>
        <v>#REF!</v>
      </c>
      <c r="X716" s="92">
        <f>+IF(H716="","",(M716*H716))</f>
        <v>1642.23</v>
      </c>
      <c r="Y716" s="92" t="e">
        <f>+IF(G716="La Mounine",(VLOOKUP(Base!J716,#REF!,5,FALSE)),(IF(G716="Brignoles",VLOOKUP(J716,#REF!,3,FALSE),(IF(G716="FOS",VLOOKUP(J716,#REF!,4,FALSE))))))</f>
        <v>#REF!</v>
      </c>
      <c r="Z716" s="92" t="e">
        <f>+(IF(H716="","",(Y716*H716)))</f>
        <v>#REF!</v>
      </c>
      <c r="AA716" s="94" t="e">
        <f>IF(Y716="","",IF(A716="RW",VLOOKUP(Y716,#REF!,3,FALSE),VLOOKUP(Y716,#REF!,2,FALSE)))</f>
        <v>#REF!</v>
      </c>
      <c r="AB716" s="92" t="e">
        <f>+IF(A716="","",(IF(A716="RW",(IF(H716&gt;32,32*AA716,(IF(H716&lt;29,29*AA716,H716*AA716)))),(IF(H716&gt;30,30*AA716,(IF(H716&lt;24,24*AA716,H716*AA716)))))))</f>
        <v>#REF!</v>
      </c>
      <c r="AC716" s="92" t="e">
        <f>(IF(A716="","0",(IF(A716="RW",VLOOKUP(#REF!,#REF!,2,FALSE),VLOOKUP(Base!#REF!,#REF!,3,FALSE)))))*S716</f>
        <v>#REF!</v>
      </c>
    </row>
    <row r="717" spans="1:29" x14ac:dyDescent="0.25">
      <c r="A717" s="131" t="s">
        <v>830</v>
      </c>
      <c r="B717" s="131" t="s">
        <v>846</v>
      </c>
      <c r="C717" s="62" t="s">
        <v>46</v>
      </c>
      <c r="D717" s="12">
        <v>42471</v>
      </c>
      <c r="E717" s="85">
        <v>43850</v>
      </c>
      <c r="F717" s="85">
        <v>25250</v>
      </c>
      <c r="G717" s="11" t="s">
        <v>707</v>
      </c>
      <c r="H717" s="71">
        <f t="shared" si="17"/>
        <v>18.600000000000001</v>
      </c>
      <c r="I717" s="62"/>
      <c r="J717" s="62"/>
      <c r="K717" s="62">
        <v>5</v>
      </c>
      <c r="L717" s="71" t="str">
        <f>+IF(N717="oui",H717,"")</f>
        <v/>
      </c>
      <c r="M717" s="117">
        <v>20.6</v>
      </c>
      <c r="N717" s="62" t="s">
        <v>105</v>
      </c>
      <c r="O717" s="62" t="s">
        <v>105</v>
      </c>
      <c r="P717" s="62" t="s">
        <v>170</v>
      </c>
      <c r="Q717" s="114">
        <f>IF(D717="","",(YEAR(D717)))</f>
        <v>2016</v>
      </c>
      <c r="R717" s="114" t="str">
        <f>IF(D717="","",(TEXT(D717,"mmmm")))</f>
        <v>avril</v>
      </c>
      <c r="S717" s="94" t="e">
        <f>+IF(#REF!&gt;0.02,IF(#REF!=5,($AE$2-F717)/1000,IF(#REF!=6,($AF$2-F717)/1000,IF(#REF!="FMA",($AG$2-F717)/1000,H717))),H717)</f>
        <v>#REF!</v>
      </c>
      <c r="T717" s="114" t="str">
        <f t="shared" ref="T717:T728" si="20">R717</f>
        <v>avril</v>
      </c>
      <c r="U717" s="91">
        <f>IF(H717="",0,1)</f>
        <v>1</v>
      </c>
      <c r="V717" s="92" t="e">
        <f>IF(#REF!&gt;0,1,0)</f>
        <v>#REF!</v>
      </c>
      <c r="W717" s="92" t="e">
        <f>IF(#REF!&gt;0.02,1,0)</f>
        <v>#REF!</v>
      </c>
      <c r="X717" s="92">
        <f>+IF(H717="","",(M717*H717))</f>
        <v>383.16000000000008</v>
      </c>
      <c r="Y717" s="92" t="e">
        <f>+IF(G717="La Mounine",(VLOOKUP(Base!J717,#REF!,5,FALSE)),(IF(G717="Brignoles",VLOOKUP(J717,#REF!,3,FALSE),(IF(G717="FOS",VLOOKUP(J717,#REF!,4,FALSE))))))</f>
        <v>#REF!</v>
      </c>
      <c r="Z717" s="92" t="e">
        <f>+(IF(H717="","",(Y717*H717)))</f>
        <v>#REF!</v>
      </c>
      <c r="AA717" s="94" t="e">
        <f>IF(Y717="","",IF(A717="RW",VLOOKUP(Y717,#REF!,3,FALSE),VLOOKUP(Y717,#REF!,2,FALSE)))</f>
        <v>#REF!</v>
      </c>
      <c r="AB717" s="92" t="e">
        <f>+IF(A717="","",(IF(A717="RW",(IF(H717&gt;32,32*AA717,(IF(H717&lt;29,29*AA717,H717*AA717)))),(IF(H717&gt;30,30*AA717,(IF(H717&lt;24,24*AA717,H717*AA717)))))))</f>
        <v>#REF!</v>
      </c>
      <c r="AC717" s="92" t="e">
        <f>(IF(A717="","0",(IF(A717="RW",VLOOKUP(#REF!,#REF!,2,FALSE),VLOOKUP(Base!#REF!,#REF!,3,FALSE)))))*S717</f>
        <v>#REF!</v>
      </c>
    </row>
    <row r="718" spans="1:29" x14ac:dyDescent="0.25">
      <c r="A718" s="131" t="s">
        <v>830</v>
      </c>
      <c r="B718" s="131" t="s">
        <v>846</v>
      </c>
      <c r="C718" s="62" t="s">
        <v>46</v>
      </c>
      <c r="D718" s="12">
        <v>42471</v>
      </c>
      <c r="E718" s="85">
        <v>43500</v>
      </c>
      <c r="F718" s="85">
        <v>24450</v>
      </c>
      <c r="G718" s="11" t="s">
        <v>707</v>
      </c>
      <c r="H718" s="71">
        <f t="shared" si="17"/>
        <v>19.05</v>
      </c>
      <c r="I718" s="62"/>
      <c r="J718" s="62"/>
      <c r="K718" s="62">
        <v>5</v>
      </c>
      <c r="L718" s="71" t="str">
        <f>+IF(N718="oui",H718,"")</f>
        <v/>
      </c>
      <c r="M718" s="117">
        <v>20.6</v>
      </c>
      <c r="N718" s="62" t="s">
        <v>105</v>
      </c>
      <c r="O718" s="62" t="s">
        <v>105</v>
      </c>
      <c r="P718" s="62" t="s">
        <v>170</v>
      </c>
      <c r="Q718" s="114">
        <f>IF(D718="","",(YEAR(D718)))</f>
        <v>2016</v>
      </c>
      <c r="R718" s="114" t="str">
        <f>IF(D718="","",(TEXT(D718,"mmmm")))</f>
        <v>avril</v>
      </c>
      <c r="S718" s="94" t="e">
        <f>+IF(#REF!&gt;0.02,IF(#REF!=5,($AE$2-F718)/1000,IF(#REF!=6,($AF$2-F718)/1000,IF(#REF!="FMA",($AG$2-F718)/1000,H718))),H718)</f>
        <v>#REF!</v>
      </c>
      <c r="T718" s="114" t="str">
        <f t="shared" si="20"/>
        <v>avril</v>
      </c>
      <c r="U718" s="91">
        <f>IF(H718="",0,1)</f>
        <v>1</v>
      </c>
      <c r="V718" s="92" t="e">
        <f>IF(#REF!&gt;0,1,0)</f>
        <v>#REF!</v>
      </c>
      <c r="W718" s="92" t="e">
        <f>IF(#REF!&gt;0.02,1,0)</f>
        <v>#REF!</v>
      </c>
      <c r="X718" s="92">
        <f>+IF(H718="","",(M718*H718))</f>
        <v>392.43000000000006</v>
      </c>
      <c r="Y718" s="92" t="e">
        <f>+IF(G718="La Mounine",(VLOOKUP(Base!J718,#REF!,5,FALSE)),(IF(G718="Brignoles",VLOOKUP(J718,#REF!,3,FALSE),(IF(G718="FOS",VLOOKUP(J718,#REF!,4,FALSE))))))</f>
        <v>#REF!</v>
      </c>
      <c r="Z718" s="92" t="e">
        <f>+(IF(H718="","",(Y718*H718)))</f>
        <v>#REF!</v>
      </c>
      <c r="AA718" s="94" t="e">
        <f>IF(Y718="","",IF(A718="RW",VLOOKUP(Y718,#REF!,3,FALSE),VLOOKUP(Y718,#REF!,2,FALSE)))</f>
        <v>#REF!</v>
      </c>
      <c r="AB718" s="92" t="e">
        <f>+IF(A718="","",(IF(A718="RW",(IF(H718&gt;32,32*AA718,(IF(H718&lt;29,29*AA718,H718*AA718)))),(IF(H718&gt;30,30*AA718,(IF(H718&lt;24,24*AA718,H718*AA718)))))))</f>
        <v>#REF!</v>
      </c>
      <c r="AC718" s="92" t="e">
        <f>(IF(A718="","0",(IF(A718="RW",VLOOKUP(#REF!,#REF!,2,FALSE),VLOOKUP(Base!#REF!,#REF!,3,FALSE)))))*S718</f>
        <v>#REF!</v>
      </c>
    </row>
    <row r="719" spans="1:29" x14ac:dyDescent="0.25">
      <c r="A719" s="131" t="s">
        <v>830</v>
      </c>
      <c r="B719" s="131" t="s">
        <v>846</v>
      </c>
      <c r="C719" s="62" t="s">
        <v>12</v>
      </c>
      <c r="D719" s="12">
        <v>42472</v>
      </c>
      <c r="E719" s="85">
        <v>59200</v>
      </c>
      <c r="F719" s="85">
        <v>24400</v>
      </c>
      <c r="G719" s="11" t="s">
        <v>707</v>
      </c>
      <c r="H719" s="71">
        <f t="shared" si="17"/>
        <v>34.799999999999997</v>
      </c>
      <c r="I719" s="12"/>
      <c r="J719" s="62"/>
      <c r="K719" s="62">
        <v>4</v>
      </c>
      <c r="L719" s="71">
        <f>+IF(N719="oui",H719,"")</f>
        <v>34.799999999999997</v>
      </c>
      <c r="M719" s="117">
        <v>47.2</v>
      </c>
      <c r="N719" s="62" t="s">
        <v>106</v>
      </c>
      <c r="O719" s="62" t="s">
        <v>105</v>
      </c>
      <c r="P719" s="62" t="s">
        <v>168</v>
      </c>
      <c r="Q719" s="114">
        <f>IF(D719="","",(YEAR(D719)))</f>
        <v>2016</v>
      </c>
      <c r="R719" s="114" t="str">
        <f>IF(D719="","",(TEXT(D719,"mmmm")))</f>
        <v>avril</v>
      </c>
      <c r="S719" s="94" t="e">
        <f>+IF(#REF!&gt;0.02,IF(#REF!=5,($AE$2-F719)/1000,IF(#REF!=6,($AF$2-F719)/1000,IF(#REF!="FMA",($AG$2-F719)/1000,H719))),H719)</f>
        <v>#REF!</v>
      </c>
      <c r="T719" s="114" t="str">
        <f t="shared" si="20"/>
        <v>avril</v>
      </c>
      <c r="U719" s="91">
        <f>IF(H719="",0,1)</f>
        <v>1</v>
      </c>
      <c r="V719" s="92" t="e">
        <f>IF(#REF!&gt;0,1,0)</f>
        <v>#REF!</v>
      </c>
      <c r="W719" s="92" t="e">
        <f>IF(#REF!&gt;0.02,1,0)</f>
        <v>#REF!</v>
      </c>
      <c r="X719" s="92">
        <f>+IF(H719="","",(M719*H719))</f>
        <v>1642.56</v>
      </c>
      <c r="Y719" s="92" t="e">
        <f>+IF(G719="La Mounine",(VLOOKUP(Base!J719,#REF!,5,FALSE)),(IF(G719="Brignoles",VLOOKUP(J719,#REF!,3,FALSE),(IF(G719="FOS",VLOOKUP(J719,#REF!,4,FALSE))))))</f>
        <v>#REF!</v>
      </c>
      <c r="Z719" s="92" t="e">
        <f>+(IF(H719="","",(Y719*H719)))</f>
        <v>#REF!</v>
      </c>
      <c r="AA719" s="94" t="e">
        <f>IF(Y719="","",IF(A719="RW",VLOOKUP(Y719,#REF!,3,FALSE),VLOOKUP(Y719,#REF!,2,FALSE)))</f>
        <v>#REF!</v>
      </c>
      <c r="AB719" s="92" t="e">
        <f>+IF(A719="","",(IF(A719="RW",(IF(H719&gt;32,32*AA719,(IF(H719&lt;29,29*AA719,H719*AA719)))),(IF(H719&gt;30,30*AA719,(IF(H719&lt;24,24*AA719,H719*AA719)))))))</f>
        <v>#REF!</v>
      </c>
      <c r="AC719" s="92" t="e">
        <f>(IF(A719="","0",(IF(A719="RW",VLOOKUP(#REF!,#REF!,2,FALSE),VLOOKUP(Base!#REF!,#REF!,3,FALSE)))))*S719</f>
        <v>#REF!</v>
      </c>
    </row>
    <row r="720" spans="1:29" x14ac:dyDescent="0.25">
      <c r="A720" s="131" t="s">
        <v>830</v>
      </c>
      <c r="B720" s="131" t="s">
        <v>846</v>
      </c>
      <c r="C720" s="62" t="s">
        <v>46</v>
      </c>
      <c r="D720" s="12">
        <v>42472</v>
      </c>
      <c r="E720" s="85">
        <v>42800</v>
      </c>
      <c r="F720" s="85">
        <v>24450</v>
      </c>
      <c r="G720" s="11" t="s">
        <v>707</v>
      </c>
      <c r="H720" s="71">
        <f t="shared" si="17"/>
        <v>18.350000000000001</v>
      </c>
      <c r="I720" s="62"/>
      <c r="J720" s="62"/>
      <c r="K720" s="62">
        <v>5</v>
      </c>
      <c r="L720" s="71" t="str">
        <f>+IF(N720="oui",H720,"")</f>
        <v/>
      </c>
      <c r="M720" s="117">
        <v>20.6</v>
      </c>
      <c r="N720" s="62" t="s">
        <v>105</v>
      </c>
      <c r="O720" s="62" t="s">
        <v>105</v>
      </c>
      <c r="P720" s="62" t="s">
        <v>174</v>
      </c>
      <c r="Q720" s="114">
        <f>IF(D720="","",(YEAR(D720)))</f>
        <v>2016</v>
      </c>
      <c r="R720" s="114" t="str">
        <f>IF(D720="","",(TEXT(D720,"mmmm")))</f>
        <v>avril</v>
      </c>
      <c r="S720" s="94" t="e">
        <f>+IF(#REF!&gt;0.02,IF(#REF!=5,($AE$2-F720)/1000,IF(#REF!=6,($AF$2-F720)/1000,IF(#REF!="FMA",($AG$2-F720)/1000,H720))),H720)</f>
        <v>#REF!</v>
      </c>
      <c r="T720" s="114" t="str">
        <f t="shared" si="20"/>
        <v>avril</v>
      </c>
      <c r="U720" s="91">
        <f>IF(H720="",0,1)</f>
        <v>1</v>
      </c>
      <c r="V720" s="92" t="e">
        <f>IF(#REF!&gt;0,1,0)</f>
        <v>#REF!</v>
      </c>
      <c r="W720" s="92" t="e">
        <f>IF(#REF!&gt;0.02,1,0)</f>
        <v>#REF!</v>
      </c>
      <c r="X720" s="92">
        <f>+IF(H720="","",(M720*H720))</f>
        <v>378.01000000000005</v>
      </c>
      <c r="Y720" s="92" t="e">
        <f>+IF(G720="La Mounine",(VLOOKUP(Base!J720,#REF!,5,FALSE)),(IF(G720="Brignoles",VLOOKUP(J720,#REF!,3,FALSE),(IF(G720="FOS",VLOOKUP(J720,#REF!,4,FALSE))))))</f>
        <v>#REF!</v>
      </c>
      <c r="Z720" s="92" t="e">
        <f>+(IF(H720="","",(Y720*H720)))</f>
        <v>#REF!</v>
      </c>
      <c r="AA720" s="94" t="e">
        <f>IF(Y720="","",IF(A720="RW",VLOOKUP(Y720,#REF!,3,FALSE),VLOOKUP(Y720,#REF!,2,FALSE)))</f>
        <v>#REF!</v>
      </c>
      <c r="AB720" s="92" t="e">
        <f>+IF(A720="","",(IF(A720="RW",(IF(H720&gt;32,32*AA720,(IF(H720&lt;29,29*AA720,H720*AA720)))),(IF(H720&gt;30,30*AA720,(IF(H720&lt;24,24*AA720,H720*AA720)))))))</f>
        <v>#REF!</v>
      </c>
      <c r="AC720" s="92" t="e">
        <f>(IF(A720="","0",(IF(A720="RW",VLOOKUP(#REF!,#REF!,2,FALSE),VLOOKUP(Base!#REF!,#REF!,3,FALSE)))))*S720</f>
        <v>#REF!</v>
      </c>
    </row>
    <row r="721" spans="1:29" x14ac:dyDescent="0.25">
      <c r="A721" s="131" t="s">
        <v>830</v>
      </c>
      <c r="B721" s="131" t="s">
        <v>846</v>
      </c>
      <c r="C721" s="62" t="s">
        <v>46</v>
      </c>
      <c r="D721" s="12">
        <v>42472</v>
      </c>
      <c r="E721" s="85">
        <v>44450</v>
      </c>
      <c r="F721" s="85">
        <v>25150</v>
      </c>
      <c r="G721" s="11" t="s">
        <v>707</v>
      </c>
      <c r="H721" s="71">
        <f t="shared" si="17"/>
        <v>19.3</v>
      </c>
      <c r="I721" s="62"/>
      <c r="J721" s="62"/>
      <c r="K721" s="62">
        <v>5</v>
      </c>
      <c r="L721" s="71" t="str">
        <f>+IF(N721="oui",H721,"")</f>
        <v/>
      </c>
      <c r="M721" s="117">
        <v>20.6</v>
      </c>
      <c r="N721" s="62" t="s">
        <v>105</v>
      </c>
      <c r="O721" s="62" t="s">
        <v>105</v>
      </c>
      <c r="P721" s="62" t="s">
        <v>174</v>
      </c>
      <c r="Q721" s="114">
        <f>IF(D721="","",(YEAR(D721)))</f>
        <v>2016</v>
      </c>
      <c r="R721" s="114" t="str">
        <f>IF(D721="","",(TEXT(D721,"mmmm")))</f>
        <v>avril</v>
      </c>
      <c r="S721" s="94" t="e">
        <f>+IF(#REF!&gt;0.02,IF(#REF!=5,($AE$2-F721)/1000,IF(#REF!=6,($AF$2-F721)/1000,IF(#REF!="FMA",($AG$2-F721)/1000,H721))),H721)</f>
        <v>#REF!</v>
      </c>
      <c r="T721" s="114" t="str">
        <f t="shared" si="20"/>
        <v>avril</v>
      </c>
      <c r="U721" s="91">
        <f>IF(H721="",0,1)</f>
        <v>1</v>
      </c>
      <c r="V721" s="92" t="e">
        <f>IF(#REF!&gt;0,1,0)</f>
        <v>#REF!</v>
      </c>
      <c r="W721" s="92" t="e">
        <f>IF(#REF!&gt;0.02,1,0)</f>
        <v>#REF!</v>
      </c>
      <c r="X721" s="92">
        <f>+IF(H721="","",(M721*H721))</f>
        <v>397.58000000000004</v>
      </c>
      <c r="Y721" s="92" t="e">
        <f>+IF(G721="La Mounine",(VLOOKUP(Base!J721,#REF!,5,FALSE)),(IF(G721="Brignoles",VLOOKUP(J721,#REF!,3,FALSE),(IF(G721="FOS",VLOOKUP(J721,#REF!,4,FALSE))))))</f>
        <v>#REF!</v>
      </c>
      <c r="Z721" s="92" t="e">
        <f>+(IF(H721="","",(Y721*H721)))</f>
        <v>#REF!</v>
      </c>
      <c r="AA721" s="94" t="e">
        <f>IF(Y721="","",IF(A721="RW",VLOOKUP(Y721,#REF!,3,FALSE),VLOOKUP(Y721,#REF!,2,FALSE)))</f>
        <v>#REF!</v>
      </c>
      <c r="AB721" s="92" t="e">
        <f>+IF(A721="","",(IF(A721="RW",(IF(H721&gt;32,32*AA721,(IF(H721&lt;29,29*AA721,H721*AA721)))),(IF(H721&gt;30,30*AA721,(IF(H721&lt;24,24*AA721,H721*AA721)))))))</f>
        <v>#REF!</v>
      </c>
      <c r="AC721" s="92" t="e">
        <f>(IF(A721="","0",(IF(A721="RW",VLOOKUP(#REF!,#REF!,2,FALSE),VLOOKUP(Base!#REF!,#REF!,3,FALSE)))))*S721</f>
        <v>#REF!</v>
      </c>
    </row>
    <row r="722" spans="1:29" x14ac:dyDescent="0.25">
      <c r="A722" s="131" t="s">
        <v>830</v>
      </c>
      <c r="B722" s="131" t="s">
        <v>846</v>
      </c>
      <c r="C722" s="62" t="s">
        <v>12</v>
      </c>
      <c r="D722" s="12">
        <v>42472</v>
      </c>
      <c r="E722" s="85">
        <v>56650</v>
      </c>
      <c r="F722" s="85">
        <v>23350</v>
      </c>
      <c r="G722" s="11" t="s">
        <v>707</v>
      </c>
      <c r="H722" s="71">
        <f t="shared" si="17"/>
        <v>33.299999999999997</v>
      </c>
      <c r="I722" s="62"/>
      <c r="J722" s="62"/>
      <c r="K722" s="62">
        <v>13</v>
      </c>
      <c r="L722" s="71">
        <f>+IF(N722="oui",H722,"")</f>
        <v>33.299999999999997</v>
      </c>
      <c r="M722" s="117">
        <v>40.200000000000003</v>
      </c>
      <c r="N722" s="62" t="s">
        <v>106</v>
      </c>
      <c r="O722" s="62" t="s">
        <v>105</v>
      </c>
      <c r="P722" s="62" t="s">
        <v>170</v>
      </c>
      <c r="Q722" s="114">
        <f>IF(D722="","",(YEAR(D722)))</f>
        <v>2016</v>
      </c>
      <c r="R722" s="114" t="str">
        <f>IF(D722="","",(TEXT(D722,"mmmm")))</f>
        <v>avril</v>
      </c>
      <c r="S722" s="94" t="e">
        <f>+IF(#REF!&gt;0.02,IF(#REF!=5,($AE$2-F722)/1000,IF(#REF!=6,($AF$2-F722)/1000,IF(#REF!="FMA",($AG$2-F722)/1000,H722))),H722)</f>
        <v>#REF!</v>
      </c>
      <c r="T722" s="114" t="str">
        <f t="shared" si="20"/>
        <v>avril</v>
      </c>
      <c r="U722" s="91">
        <f>IF(H722="",0,1)</f>
        <v>1</v>
      </c>
      <c r="V722" s="92" t="e">
        <f>IF(#REF!&gt;0,1,0)</f>
        <v>#REF!</v>
      </c>
      <c r="W722" s="92" t="e">
        <f>IF(#REF!&gt;0.02,1,0)</f>
        <v>#REF!</v>
      </c>
      <c r="X722" s="92">
        <f>+IF(H722="","",(M722*H722))</f>
        <v>1338.66</v>
      </c>
      <c r="Y722" s="92" t="e">
        <f>+IF(G722="La Mounine",(VLOOKUP(Base!J722,#REF!,5,FALSE)),(IF(G722="Brignoles",VLOOKUP(J722,#REF!,3,FALSE),(IF(G722="FOS",VLOOKUP(J722,#REF!,4,FALSE))))))</f>
        <v>#REF!</v>
      </c>
      <c r="Z722" s="92" t="e">
        <f>+(IF(H722="","",(Y722*H722)))</f>
        <v>#REF!</v>
      </c>
      <c r="AA722" s="94" t="e">
        <f>IF(Y722="","",IF(A722="RW",VLOOKUP(Y722,#REF!,3,FALSE),VLOOKUP(Y722,#REF!,2,FALSE)))</f>
        <v>#REF!</v>
      </c>
      <c r="AB722" s="92" t="e">
        <f>+IF(A722="","",(IF(A722="RW",(IF(H722&gt;32,32*AA722,(IF(H722&lt;29,29*AA722,H722*AA722)))),(IF(H722&gt;30,30*AA722,(IF(H722&lt;24,24*AA722,H722*AA722)))))))</f>
        <v>#REF!</v>
      </c>
      <c r="AC722" s="92" t="e">
        <f>(IF(A722="","0",(IF(A722="RW",VLOOKUP(#REF!,#REF!,2,FALSE),VLOOKUP(Base!#REF!,#REF!,3,FALSE)))))*S722</f>
        <v>#REF!</v>
      </c>
    </row>
    <row r="723" spans="1:29" x14ac:dyDescent="0.25">
      <c r="A723" s="131" t="s">
        <v>830</v>
      </c>
      <c r="B723" s="131" t="s">
        <v>846</v>
      </c>
      <c r="C723" s="62" t="s">
        <v>12</v>
      </c>
      <c r="D723" s="12">
        <v>42473</v>
      </c>
      <c r="E723" s="85">
        <v>47700</v>
      </c>
      <c r="F723" s="85">
        <v>15800</v>
      </c>
      <c r="G723" s="11" t="s">
        <v>707</v>
      </c>
      <c r="H723" s="71">
        <f t="shared" si="17"/>
        <v>31.9</v>
      </c>
      <c r="I723" s="62"/>
      <c r="J723" s="62"/>
      <c r="K723" s="62">
        <v>13</v>
      </c>
      <c r="L723" s="71">
        <f>+IF(N723="oui",H723,"")</f>
        <v>31.9</v>
      </c>
      <c r="M723" s="117">
        <v>42.6</v>
      </c>
      <c r="N723" s="62" t="s">
        <v>106</v>
      </c>
      <c r="O723" s="62" t="s">
        <v>105</v>
      </c>
      <c r="P723" s="109" t="s">
        <v>840</v>
      </c>
      <c r="Q723" s="114">
        <f>IF(D723="","",(YEAR(D723)))</f>
        <v>2016</v>
      </c>
      <c r="R723" s="114" t="str">
        <f>IF(D723="","",(TEXT(D723,"mmmm")))</f>
        <v>avril</v>
      </c>
      <c r="S723" s="94" t="e">
        <f>+IF(#REF!&gt;0.02,IF(#REF!=5,($AE$2-F723)/1000,IF(#REF!=6,($AF$2-F723)/1000,IF(#REF!="FMA",($AG$2-F723)/1000,H723))),H723)</f>
        <v>#REF!</v>
      </c>
      <c r="T723" s="114" t="str">
        <f t="shared" si="20"/>
        <v>avril</v>
      </c>
      <c r="U723" s="91">
        <f>IF(H723="",0,1)</f>
        <v>1</v>
      </c>
      <c r="V723" s="92" t="e">
        <f>IF(#REF!&gt;0,1,0)</f>
        <v>#REF!</v>
      </c>
      <c r="W723" s="92" t="e">
        <f>IF(#REF!&gt;0.02,1,0)</f>
        <v>#REF!</v>
      </c>
      <c r="X723" s="92">
        <f>+IF(H723="","",(M723*H723))</f>
        <v>1358.94</v>
      </c>
      <c r="Y723" s="92" t="e">
        <f>+IF(G723="La Mounine",(VLOOKUP(Base!J723,#REF!,5,FALSE)),(IF(G723="Brignoles",VLOOKUP(J723,#REF!,3,FALSE),(IF(G723="FOS",VLOOKUP(J723,#REF!,4,FALSE))))))</f>
        <v>#REF!</v>
      </c>
      <c r="Z723" s="92" t="e">
        <f>+(IF(H723="","",(Y723*H723)))</f>
        <v>#REF!</v>
      </c>
      <c r="AA723" s="94" t="e">
        <f>IF(Y723="","",IF(A723="RW",VLOOKUP(Y723,#REF!,3,FALSE),VLOOKUP(Y723,#REF!,2,FALSE)))</f>
        <v>#REF!</v>
      </c>
      <c r="AB723" s="92" t="e">
        <f>+IF(A723="","",(IF(A723="RW",(IF(H723&gt;32,32*AA723,(IF(H723&lt;29,29*AA723,H723*AA723)))),(IF(H723&gt;30,30*AA723,(IF(H723&lt;24,24*AA723,H723*AA723)))))))</f>
        <v>#REF!</v>
      </c>
      <c r="AC723" s="92" t="e">
        <f>(IF(A723="","0",(IF(A723="RW",VLOOKUP(#REF!,#REF!,2,FALSE),VLOOKUP(Base!#REF!,#REF!,3,FALSE)))))*S723</f>
        <v>#REF!</v>
      </c>
    </row>
    <row r="724" spans="1:29" x14ac:dyDescent="0.25">
      <c r="A724" s="131" t="s">
        <v>830</v>
      </c>
      <c r="B724" s="131" t="s">
        <v>846</v>
      </c>
      <c r="C724" s="62" t="s">
        <v>12</v>
      </c>
      <c r="D724" s="12">
        <v>42473</v>
      </c>
      <c r="E724" s="85">
        <v>49050</v>
      </c>
      <c r="F724" s="85">
        <v>22700</v>
      </c>
      <c r="G724" s="11" t="s">
        <v>707</v>
      </c>
      <c r="H724" s="71">
        <f t="shared" si="17"/>
        <v>26.35</v>
      </c>
      <c r="I724" s="62"/>
      <c r="J724" s="62"/>
      <c r="K724" s="62">
        <v>13</v>
      </c>
      <c r="L724" s="71">
        <f>+IF(N724="oui",H724,"")</f>
        <v>26.35</v>
      </c>
      <c r="M724" s="117">
        <v>42.6</v>
      </c>
      <c r="N724" s="62" t="s">
        <v>106</v>
      </c>
      <c r="O724" s="62" t="s">
        <v>105</v>
      </c>
      <c r="P724" s="110" t="s">
        <v>840</v>
      </c>
      <c r="Q724" s="114">
        <f>IF(D724="","",(YEAR(D724)))</f>
        <v>2016</v>
      </c>
      <c r="R724" s="114" t="str">
        <f>IF(D724="","",(TEXT(D724,"mmmm")))</f>
        <v>avril</v>
      </c>
      <c r="S724" s="94" t="e">
        <f>+IF(#REF!&gt;0.02,IF(#REF!=5,($AE$2-F724)/1000,IF(#REF!=6,($AF$2-F724)/1000,IF(#REF!="FMA",($AG$2-F724)/1000,H724))),H724)</f>
        <v>#REF!</v>
      </c>
      <c r="T724" s="114" t="str">
        <f t="shared" si="20"/>
        <v>avril</v>
      </c>
      <c r="U724" s="91">
        <f>IF(H724="",0,1)</f>
        <v>1</v>
      </c>
      <c r="V724" s="92" t="e">
        <f>IF(#REF!&gt;0,1,0)</f>
        <v>#REF!</v>
      </c>
      <c r="W724" s="92" t="e">
        <f>IF(#REF!&gt;0.02,1,0)</f>
        <v>#REF!</v>
      </c>
      <c r="X724" s="92">
        <f>+IF(H724="","",(M724*H724))</f>
        <v>1122.51</v>
      </c>
      <c r="Y724" s="92" t="e">
        <f>+IF(G724="La Mounine",(VLOOKUP(Base!J724,#REF!,5,FALSE)),(IF(G724="Brignoles",VLOOKUP(J724,#REF!,3,FALSE),(IF(G724="FOS",VLOOKUP(J724,#REF!,4,FALSE))))))</f>
        <v>#REF!</v>
      </c>
      <c r="Z724" s="92" t="e">
        <f>+(IF(H724="","",(Y724*H724)))</f>
        <v>#REF!</v>
      </c>
      <c r="AA724" s="94" t="e">
        <f>IF(Y724="","",IF(A724="RW",VLOOKUP(Y724,#REF!,3,FALSE),VLOOKUP(Y724,#REF!,2,FALSE)))</f>
        <v>#REF!</v>
      </c>
      <c r="AB724" s="92" t="e">
        <f>+IF(A724="","",(IF(A724="RW",(IF(H724&gt;32,32*AA724,(IF(H724&lt;29,29*AA724,H724*AA724)))),(IF(H724&gt;30,30*AA724,(IF(H724&lt;24,24*AA724,H724*AA724)))))))</f>
        <v>#REF!</v>
      </c>
      <c r="AC724" s="92" t="e">
        <f>(IF(A724="","0",(IF(A724="RW",VLOOKUP(#REF!,#REF!,2,FALSE),VLOOKUP(Base!#REF!,#REF!,3,FALSE)))))*S724</f>
        <v>#REF!</v>
      </c>
    </row>
    <row r="725" spans="1:29" x14ac:dyDescent="0.25">
      <c r="A725" s="131" t="s">
        <v>830</v>
      </c>
      <c r="B725" s="131" t="s">
        <v>846</v>
      </c>
      <c r="C725" s="62" t="s">
        <v>46</v>
      </c>
      <c r="D725" s="12">
        <v>42473</v>
      </c>
      <c r="E725" s="85">
        <v>43450</v>
      </c>
      <c r="F725" s="85">
        <v>24400</v>
      </c>
      <c r="G725" s="11" t="s">
        <v>707</v>
      </c>
      <c r="H725" s="71">
        <f t="shared" si="17"/>
        <v>19.05</v>
      </c>
      <c r="I725" s="62"/>
      <c r="J725" s="62"/>
      <c r="K725" s="62">
        <v>5</v>
      </c>
      <c r="L725" s="71" t="str">
        <f>+IF(N725="oui",H725,"")</f>
        <v/>
      </c>
      <c r="M725" s="117">
        <v>20.6</v>
      </c>
      <c r="N725" s="62" t="s">
        <v>105</v>
      </c>
      <c r="O725" s="62" t="s">
        <v>105</v>
      </c>
      <c r="P725" s="62" t="s">
        <v>174</v>
      </c>
      <c r="Q725" s="114">
        <f>IF(D725="","",(YEAR(D725)))</f>
        <v>2016</v>
      </c>
      <c r="R725" s="114" t="str">
        <f>IF(D725="","",(TEXT(D725,"mmmm")))</f>
        <v>avril</v>
      </c>
      <c r="S725" s="94" t="e">
        <f>+IF(#REF!&gt;0.02,IF(#REF!=5,($AE$2-F725)/1000,IF(#REF!=6,($AF$2-F725)/1000,IF(#REF!="FMA",($AG$2-F725)/1000,H725))),H725)</f>
        <v>#REF!</v>
      </c>
      <c r="T725" s="114" t="str">
        <f t="shared" si="20"/>
        <v>avril</v>
      </c>
      <c r="U725" s="91">
        <f>IF(H725="",0,1)</f>
        <v>1</v>
      </c>
      <c r="V725" s="92" t="e">
        <f>IF(#REF!&gt;0,1,0)</f>
        <v>#REF!</v>
      </c>
      <c r="W725" s="92" t="e">
        <f>IF(#REF!&gt;0.02,1,0)</f>
        <v>#REF!</v>
      </c>
      <c r="X725" s="92">
        <f>+IF(H725="","",(M725*H725))</f>
        <v>392.43000000000006</v>
      </c>
      <c r="Y725" s="92" t="e">
        <f>+IF(G725="La Mounine",(VLOOKUP(Base!J725,#REF!,5,FALSE)),(IF(G725="Brignoles",VLOOKUP(J725,#REF!,3,FALSE),(IF(G725="FOS",VLOOKUP(J725,#REF!,4,FALSE))))))</f>
        <v>#REF!</v>
      </c>
      <c r="Z725" s="92" t="e">
        <f>+(IF(H725="","",(Y725*H725)))</f>
        <v>#REF!</v>
      </c>
      <c r="AA725" s="94" t="e">
        <f>IF(Y725="","",IF(A725="RW",VLOOKUP(Y725,#REF!,3,FALSE),VLOOKUP(Y725,#REF!,2,FALSE)))</f>
        <v>#REF!</v>
      </c>
      <c r="AB725" s="92" t="e">
        <f>+IF(A725="","",(IF(A725="RW",(IF(H725&gt;32,32*AA725,(IF(H725&lt;29,29*AA725,H725*AA725)))),(IF(H725&gt;30,30*AA725,(IF(H725&lt;24,24*AA725,H725*AA725)))))))</f>
        <v>#REF!</v>
      </c>
      <c r="AC725" s="92" t="e">
        <f>(IF(A725="","0",(IF(A725="RW",VLOOKUP(#REF!,#REF!,2,FALSE),VLOOKUP(Base!#REF!,#REF!,3,FALSE)))))*S725</f>
        <v>#REF!</v>
      </c>
    </row>
    <row r="726" spans="1:29" x14ac:dyDescent="0.25">
      <c r="A726" s="131" t="s">
        <v>830</v>
      </c>
      <c r="B726" s="131" t="s">
        <v>846</v>
      </c>
      <c r="C726" s="62" t="s">
        <v>46</v>
      </c>
      <c r="D726" s="12">
        <v>42473</v>
      </c>
      <c r="E726" s="85">
        <v>43750</v>
      </c>
      <c r="F726" s="85">
        <v>25100</v>
      </c>
      <c r="G726" s="11" t="s">
        <v>707</v>
      </c>
      <c r="H726" s="71">
        <f t="shared" si="17"/>
        <v>18.649999999999999</v>
      </c>
      <c r="I726" s="62"/>
      <c r="J726" s="62"/>
      <c r="K726" s="62">
        <v>5</v>
      </c>
      <c r="L726" s="71" t="str">
        <f>+IF(N726="oui",H726,"")</f>
        <v/>
      </c>
      <c r="M726" s="117">
        <v>20.6</v>
      </c>
      <c r="N726" s="62" t="s">
        <v>105</v>
      </c>
      <c r="O726" s="62" t="s">
        <v>105</v>
      </c>
      <c r="P726" s="62" t="s">
        <v>174</v>
      </c>
      <c r="Q726" s="114">
        <f>IF(D726="","",(YEAR(D726)))</f>
        <v>2016</v>
      </c>
      <c r="R726" s="114" t="str">
        <f>IF(D726="","",(TEXT(D726,"mmmm")))</f>
        <v>avril</v>
      </c>
      <c r="S726" s="94" t="e">
        <f>+IF(#REF!&gt;0.02,IF(#REF!=5,($AE$2-F726)/1000,IF(#REF!=6,($AF$2-F726)/1000,IF(#REF!="FMA",($AG$2-F726)/1000,H726))),H726)</f>
        <v>#REF!</v>
      </c>
      <c r="T726" s="114" t="str">
        <f t="shared" si="20"/>
        <v>avril</v>
      </c>
      <c r="U726" s="91">
        <f>IF(H726="",0,1)</f>
        <v>1</v>
      </c>
      <c r="V726" s="92" t="e">
        <f>IF(#REF!&gt;0,1,0)</f>
        <v>#REF!</v>
      </c>
      <c r="W726" s="92" t="e">
        <f>IF(#REF!&gt;0.02,1,0)</f>
        <v>#REF!</v>
      </c>
      <c r="X726" s="92">
        <f>+IF(H726="","",(M726*H726))</f>
        <v>384.19</v>
      </c>
      <c r="Y726" s="92" t="e">
        <f>+IF(G726="La Mounine",(VLOOKUP(Base!J726,#REF!,5,FALSE)),(IF(G726="Brignoles",VLOOKUP(J726,#REF!,3,FALSE),(IF(G726="FOS",VLOOKUP(J726,#REF!,4,FALSE))))))</f>
        <v>#REF!</v>
      </c>
      <c r="Z726" s="92" t="e">
        <f>+(IF(H726="","",(Y726*H726)))</f>
        <v>#REF!</v>
      </c>
      <c r="AA726" s="94" t="e">
        <f>IF(Y726="","",IF(A726="RW",VLOOKUP(Y726,#REF!,3,FALSE),VLOOKUP(Y726,#REF!,2,FALSE)))</f>
        <v>#REF!</v>
      </c>
      <c r="AB726" s="92" t="e">
        <f>+IF(A726="","",(IF(A726="RW",(IF(H726&gt;32,32*AA726,(IF(H726&lt;29,29*AA726,H726*AA726)))),(IF(H726&gt;30,30*AA726,(IF(H726&lt;24,24*AA726,H726*AA726)))))))</f>
        <v>#REF!</v>
      </c>
      <c r="AC726" s="92" t="e">
        <f>(IF(A726="","0",(IF(A726="RW",VLOOKUP(#REF!,#REF!,2,FALSE),VLOOKUP(Base!#REF!,#REF!,3,FALSE)))))*S726</f>
        <v>#REF!</v>
      </c>
    </row>
    <row r="727" spans="1:29" x14ac:dyDescent="0.25">
      <c r="A727" s="131" t="s">
        <v>830</v>
      </c>
      <c r="B727" s="131" t="s">
        <v>846</v>
      </c>
      <c r="C727" s="62" t="s">
        <v>12</v>
      </c>
      <c r="D727" s="12">
        <v>42473</v>
      </c>
      <c r="E727" s="85">
        <v>57900</v>
      </c>
      <c r="F727" s="85">
        <v>23200</v>
      </c>
      <c r="G727" s="11" t="s">
        <v>707</v>
      </c>
      <c r="H727" s="71">
        <f t="shared" si="17"/>
        <v>34.700000000000003</v>
      </c>
      <c r="I727" s="62"/>
      <c r="J727" s="62"/>
      <c r="K727" s="62">
        <v>13</v>
      </c>
      <c r="L727" s="71">
        <f>+IF(N727="oui",H727,"")</f>
        <v>34.700000000000003</v>
      </c>
      <c r="M727" s="117">
        <v>42.6</v>
      </c>
      <c r="N727" s="62" t="s">
        <v>106</v>
      </c>
      <c r="O727" s="62" t="s">
        <v>105</v>
      </c>
      <c r="P727" s="62" t="s">
        <v>172</v>
      </c>
      <c r="Q727" s="114">
        <f>IF(D727="","",(YEAR(D727)))</f>
        <v>2016</v>
      </c>
      <c r="R727" s="114" t="str">
        <f>IF(D727="","",(TEXT(D727,"mmmm")))</f>
        <v>avril</v>
      </c>
      <c r="S727" s="94" t="e">
        <f>+IF(#REF!&gt;0.02,IF(#REF!=5,($AE$2-F727)/1000,IF(#REF!=6,($AF$2-F727)/1000,IF(#REF!="FMA",($AG$2-F727)/1000,H727))),H727)</f>
        <v>#REF!</v>
      </c>
      <c r="T727" s="114" t="str">
        <f t="shared" si="20"/>
        <v>avril</v>
      </c>
      <c r="U727" s="91">
        <f>IF(H727="",0,1)</f>
        <v>1</v>
      </c>
      <c r="V727" s="92" t="e">
        <f>IF(#REF!&gt;0,1,0)</f>
        <v>#REF!</v>
      </c>
      <c r="W727" s="92" t="e">
        <f>IF(#REF!&gt;0.02,1,0)</f>
        <v>#REF!</v>
      </c>
      <c r="X727" s="92">
        <f>+IF(H727="","",(M727*H727))</f>
        <v>1478.2200000000003</v>
      </c>
      <c r="Y727" s="92" t="e">
        <f>+IF(G727="La Mounine",(VLOOKUP(Base!J727,#REF!,5,FALSE)),(IF(G727="Brignoles",VLOOKUP(J727,#REF!,3,FALSE),(IF(G727="FOS",VLOOKUP(J727,#REF!,4,FALSE))))))</f>
        <v>#REF!</v>
      </c>
      <c r="Z727" s="92" t="e">
        <f>+(IF(H727="","",(Y727*H727)))</f>
        <v>#REF!</v>
      </c>
      <c r="AA727" s="94" t="e">
        <f>IF(Y727="","",IF(A727="RW",VLOOKUP(Y727,#REF!,3,FALSE),VLOOKUP(Y727,#REF!,2,FALSE)))</f>
        <v>#REF!</v>
      </c>
      <c r="AB727" s="92" t="e">
        <f>+IF(A727="","",(IF(A727="RW",(IF(H727&gt;32,32*AA727,(IF(H727&lt;29,29*AA727,H727*AA727)))),(IF(H727&gt;30,30*AA727,(IF(H727&lt;24,24*AA727,H727*AA727)))))))</f>
        <v>#REF!</v>
      </c>
      <c r="AC727" s="92" t="e">
        <f>(IF(A727="","0",(IF(A727="RW",VLOOKUP(#REF!,#REF!,2,FALSE),VLOOKUP(Base!#REF!,#REF!,3,FALSE)))))*S727</f>
        <v>#REF!</v>
      </c>
    </row>
    <row r="728" spans="1:29" x14ac:dyDescent="0.25">
      <c r="A728" s="131" t="s">
        <v>830</v>
      </c>
      <c r="B728" s="131" t="s">
        <v>846</v>
      </c>
      <c r="C728" s="62" t="s">
        <v>12</v>
      </c>
      <c r="D728" s="12">
        <v>42473</v>
      </c>
      <c r="E728" s="85">
        <v>55850</v>
      </c>
      <c r="F728" s="85">
        <v>24450</v>
      </c>
      <c r="G728" s="11" t="s">
        <v>707</v>
      </c>
      <c r="H728" s="71">
        <f t="shared" si="17"/>
        <v>31.4</v>
      </c>
      <c r="I728" s="62"/>
      <c r="J728" s="62"/>
      <c r="K728" s="62">
        <v>13</v>
      </c>
      <c r="L728" s="71">
        <f>+IF(N728="oui",H728,"")</f>
        <v>31.4</v>
      </c>
      <c r="M728" s="117">
        <v>42.6</v>
      </c>
      <c r="N728" s="62" t="s">
        <v>106</v>
      </c>
      <c r="O728" s="62" t="s">
        <v>105</v>
      </c>
      <c r="P728" s="62" t="s">
        <v>170</v>
      </c>
      <c r="Q728" s="114">
        <f>IF(D728="","",(YEAR(D728)))</f>
        <v>2016</v>
      </c>
      <c r="R728" s="114" t="str">
        <f>IF(D728="","",(TEXT(D728,"mmmm")))</f>
        <v>avril</v>
      </c>
      <c r="S728" s="94" t="e">
        <f>+IF(#REF!&gt;0.02,IF(#REF!=5,($AE$2-F728)/1000,IF(#REF!=6,($AF$2-F728)/1000,IF(#REF!="FMA",($AG$2-F728)/1000,H728))),H728)</f>
        <v>#REF!</v>
      </c>
      <c r="T728" s="114" t="str">
        <f t="shared" si="20"/>
        <v>avril</v>
      </c>
      <c r="U728" s="91">
        <f>IF(H728="",0,1)</f>
        <v>1</v>
      </c>
      <c r="V728" s="92" t="e">
        <f>IF(#REF!&gt;0,1,0)</f>
        <v>#REF!</v>
      </c>
      <c r="W728" s="92" t="e">
        <f>IF(#REF!&gt;0.02,1,0)</f>
        <v>#REF!</v>
      </c>
      <c r="X728" s="92">
        <f>+IF(H728="","",(M728*H728))</f>
        <v>1337.6399999999999</v>
      </c>
      <c r="Y728" s="92" t="e">
        <f>+IF(G728="La Mounine",(VLOOKUP(Base!J728,#REF!,5,FALSE)),(IF(G728="Brignoles",VLOOKUP(J728,#REF!,3,FALSE),(IF(G728="FOS",VLOOKUP(J728,#REF!,4,FALSE))))))</f>
        <v>#REF!</v>
      </c>
      <c r="Z728" s="92" t="e">
        <f>+(IF(H728="","",(Y728*H728)))</f>
        <v>#REF!</v>
      </c>
      <c r="AA728" s="94" t="e">
        <f>IF(Y728="","",IF(A728="RW",VLOOKUP(Y728,#REF!,3,FALSE),VLOOKUP(Y728,#REF!,2,FALSE)))</f>
        <v>#REF!</v>
      </c>
      <c r="AB728" s="92" t="e">
        <f>+IF(A728="","",(IF(A728="RW",(IF(H728&gt;32,32*AA728,(IF(H728&lt;29,29*AA728,H728*AA728)))),(IF(H728&gt;30,30*AA728,(IF(H728&lt;24,24*AA728,H728*AA728)))))))</f>
        <v>#REF!</v>
      </c>
      <c r="AC728" s="92" t="e">
        <f>(IF(A728="","0",(IF(A728="RW",VLOOKUP(#REF!,#REF!,2,FALSE),VLOOKUP(Base!#REF!,#REF!,3,FALSE)))))*S728</f>
        <v>#REF!</v>
      </c>
    </row>
    <row r="729" spans="1:29" x14ac:dyDescent="0.25">
      <c r="A729" s="131" t="s">
        <v>830</v>
      </c>
      <c r="B729" s="131" t="s">
        <v>846</v>
      </c>
      <c r="C729" s="62" t="s">
        <v>46</v>
      </c>
      <c r="D729" s="12">
        <v>42478</v>
      </c>
      <c r="E729" s="85">
        <v>55750</v>
      </c>
      <c r="F729" s="85">
        <v>24850</v>
      </c>
      <c r="G729" s="11" t="s">
        <v>707</v>
      </c>
      <c r="H729" s="71">
        <f t="shared" si="17"/>
        <v>30.9</v>
      </c>
      <c r="I729" s="62"/>
      <c r="J729" s="62"/>
      <c r="K729" s="62">
        <v>13</v>
      </c>
      <c r="L729" s="71">
        <f>+IF(N729="oui",H729,"")</f>
        <v>30.9</v>
      </c>
      <c r="M729" s="117">
        <v>44.7</v>
      </c>
      <c r="N729" s="62" t="s">
        <v>106</v>
      </c>
      <c r="O729" s="62" t="s">
        <v>105</v>
      </c>
      <c r="P729" s="109" t="s">
        <v>173</v>
      </c>
      <c r="Q729" s="114">
        <f>IF(D729="","",(YEAR(D729)))</f>
        <v>2016</v>
      </c>
      <c r="R729" s="114" t="str">
        <f>IF(D729="","",(TEXT(D729,"mmmm")))</f>
        <v>avril</v>
      </c>
      <c r="S729" s="94" t="e">
        <f>+IF(#REF!&gt;0.02,IF(#REF!=5,($AE$2-F729)/1000,IF(#REF!=6,($AF$2-F729)/1000,IF(#REF!="FMA",($AG$2-F729)/1000,H729))),H729)</f>
        <v>#REF!</v>
      </c>
      <c r="T729" s="114" t="str">
        <f t="shared" si="18"/>
        <v>avril</v>
      </c>
      <c r="U729" s="91">
        <f>IF(H729="",0,1)</f>
        <v>1</v>
      </c>
      <c r="V729" s="92" t="e">
        <f>IF(#REF!&gt;0,1,0)</f>
        <v>#REF!</v>
      </c>
      <c r="W729" s="92" t="e">
        <f>IF(#REF!&gt;0.02,1,0)</f>
        <v>#REF!</v>
      </c>
      <c r="X729" s="92">
        <f>+IF(H729="","",(M729*H729))</f>
        <v>1381.23</v>
      </c>
      <c r="Y729" s="92" t="e">
        <f>+IF(G729="La Mounine",(VLOOKUP(Base!J729,#REF!,5,FALSE)),(IF(G729="Brignoles",VLOOKUP(J729,#REF!,3,FALSE),(IF(G729="FOS",VLOOKUP(J729,#REF!,4,FALSE))))))</f>
        <v>#REF!</v>
      </c>
      <c r="Z729" s="92" t="e">
        <f>+(IF(H729="","",(Y729*H729)))</f>
        <v>#REF!</v>
      </c>
      <c r="AA729" s="94" t="e">
        <f>IF(Y729="","",IF(A729="RW",VLOOKUP(Y729,#REF!,3,FALSE),VLOOKUP(Y729,#REF!,2,FALSE)))</f>
        <v>#REF!</v>
      </c>
      <c r="AB729" s="92" t="e">
        <f>+IF(A729="","",(IF(A729="RW",(IF(H729&gt;32,32*AA729,(IF(H729&lt;29,29*AA729,H729*AA729)))),(IF(H729&gt;30,30*AA729,(IF(H729&lt;24,24*AA729,H729*AA729)))))))</f>
        <v>#REF!</v>
      </c>
      <c r="AC729" s="92" t="e">
        <f>(IF(A729="","0",(IF(A729="RW",VLOOKUP(#REF!,#REF!,2,FALSE),VLOOKUP(Base!#REF!,#REF!,3,FALSE)))))*S729</f>
        <v>#REF!</v>
      </c>
    </row>
    <row r="730" spans="1:29" x14ac:dyDescent="0.25">
      <c r="A730" s="131" t="s">
        <v>830</v>
      </c>
      <c r="B730" s="131" t="s">
        <v>846</v>
      </c>
      <c r="C730" s="62" t="s">
        <v>46</v>
      </c>
      <c r="D730" s="12">
        <v>42478</v>
      </c>
      <c r="E730" s="85">
        <v>59550</v>
      </c>
      <c r="F730" s="85">
        <v>24500</v>
      </c>
      <c r="G730" s="11" t="s">
        <v>707</v>
      </c>
      <c r="H730" s="71">
        <f t="shared" si="17"/>
        <v>35.049999999999997</v>
      </c>
      <c r="I730" s="62"/>
      <c r="J730" s="62"/>
      <c r="K730" s="62">
        <v>4</v>
      </c>
      <c r="L730" s="71">
        <f>+IF(N730="oui",H730,"")</f>
        <v>35.049999999999997</v>
      </c>
      <c r="M730" s="117">
        <v>46.9</v>
      </c>
      <c r="N730" s="62" t="s">
        <v>106</v>
      </c>
      <c r="O730" s="62" t="s">
        <v>105</v>
      </c>
      <c r="P730" s="110" t="s">
        <v>168</v>
      </c>
      <c r="Q730" s="114">
        <f>IF(D730="","",(YEAR(D730)))</f>
        <v>2016</v>
      </c>
      <c r="R730" s="114" t="str">
        <f>IF(D730="","",(TEXT(D730,"mmmm")))</f>
        <v>avril</v>
      </c>
      <c r="S730" s="94" t="e">
        <f>+IF(#REF!&gt;0.02,IF(#REF!=5,($AE$2-F730)/1000,IF(#REF!=6,($AF$2-F730)/1000,IF(#REF!="FMA",($AG$2-F730)/1000,H730))),H730)</f>
        <v>#REF!</v>
      </c>
      <c r="T730" s="114" t="str">
        <f t="shared" si="18"/>
        <v>avril</v>
      </c>
      <c r="U730" s="91">
        <f>IF(H730="",0,1)</f>
        <v>1</v>
      </c>
      <c r="V730" s="92" t="e">
        <f>IF(#REF!&gt;0,1,0)</f>
        <v>#REF!</v>
      </c>
      <c r="W730" s="92" t="e">
        <f>IF(#REF!&gt;0.02,1,0)</f>
        <v>#REF!</v>
      </c>
      <c r="X730" s="92">
        <f>+IF(H730="","",(M730*H730))</f>
        <v>1643.8449999999998</v>
      </c>
      <c r="Y730" s="92" t="e">
        <f>+IF(G730="La Mounine",(VLOOKUP(Base!J730,#REF!,5,FALSE)),(IF(G730="Brignoles",VLOOKUP(J730,#REF!,3,FALSE),(IF(G730="FOS",VLOOKUP(J730,#REF!,4,FALSE))))))</f>
        <v>#REF!</v>
      </c>
      <c r="Z730" s="92" t="e">
        <f>+(IF(H730="","",(Y730*H730)))</f>
        <v>#REF!</v>
      </c>
      <c r="AA730" s="94" t="e">
        <f>IF(Y730="","",IF(A730="RW",VLOOKUP(Y730,#REF!,3,FALSE),VLOOKUP(Y730,#REF!,2,FALSE)))</f>
        <v>#REF!</v>
      </c>
      <c r="AB730" s="92" t="e">
        <f>+IF(A730="","",(IF(A730="RW",(IF(H730&gt;32,32*AA730,(IF(H730&lt;29,29*AA730,H730*AA730)))),(IF(H730&gt;30,30*AA730,(IF(H730&lt;24,24*AA730,H730*AA730)))))))</f>
        <v>#REF!</v>
      </c>
      <c r="AC730" s="92" t="e">
        <f>(IF(A730="","0",(IF(A730="RW",VLOOKUP(#REF!,#REF!,2,FALSE),VLOOKUP(Base!#REF!,#REF!,3,FALSE)))))*S730</f>
        <v>#REF!</v>
      </c>
    </row>
    <row r="731" spans="1:29" x14ac:dyDescent="0.25">
      <c r="A731" s="131" t="s">
        <v>830</v>
      </c>
      <c r="B731" s="131" t="s">
        <v>846</v>
      </c>
      <c r="C731" s="62" t="s">
        <v>46</v>
      </c>
      <c r="D731" s="12">
        <v>42478</v>
      </c>
      <c r="E731" s="85">
        <v>57850</v>
      </c>
      <c r="F731" s="85">
        <v>23900</v>
      </c>
      <c r="G731" s="11" t="s">
        <v>707</v>
      </c>
      <c r="H731" s="71">
        <f t="shared" si="17"/>
        <v>33.950000000000003</v>
      </c>
      <c r="I731" s="62"/>
      <c r="J731" s="62"/>
      <c r="K731" s="62">
        <v>4</v>
      </c>
      <c r="L731" s="71">
        <f>+IF(N731="oui",H731,"")</f>
        <v>33.950000000000003</v>
      </c>
      <c r="M731" s="117">
        <v>46.9</v>
      </c>
      <c r="N731" s="62" t="s">
        <v>106</v>
      </c>
      <c r="O731" s="62" t="s">
        <v>105</v>
      </c>
      <c r="P731" s="62" t="s">
        <v>168</v>
      </c>
      <c r="Q731" s="114">
        <f>IF(D731="","",(YEAR(D731)))</f>
        <v>2016</v>
      </c>
      <c r="R731" s="114" t="str">
        <f>IF(D731="","",(TEXT(D731,"mmmm")))</f>
        <v>avril</v>
      </c>
      <c r="S731" s="94" t="e">
        <f>+IF(#REF!&gt;0.02,IF(#REF!=5,($AE$2-F731)/1000,IF(#REF!=6,($AF$2-F731)/1000,IF(#REF!="FMA",($AG$2-F731)/1000,H731))),H731)</f>
        <v>#REF!</v>
      </c>
      <c r="T731" s="114" t="str">
        <f t="shared" si="18"/>
        <v>avril</v>
      </c>
      <c r="U731" s="91">
        <f>IF(H731="",0,1)</f>
        <v>1</v>
      </c>
      <c r="V731" s="92" t="e">
        <f>IF(#REF!&gt;0,1,0)</f>
        <v>#REF!</v>
      </c>
      <c r="W731" s="92" t="e">
        <f>IF(#REF!&gt;0.02,1,0)</f>
        <v>#REF!</v>
      </c>
      <c r="X731" s="92">
        <f>+IF(H731="","",(M731*H731))</f>
        <v>1592.2550000000001</v>
      </c>
      <c r="Y731" s="92" t="e">
        <f>+IF(G731="La Mounine",(VLOOKUP(Base!J731,#REF!,5,FALSE)),(IF(G731="Brignoles",VLOOKUP(J731,#REF!,3,FALSE),(IF(G731="FOS",VLOOKUP(J731,#REF!,4,FALSE))))))</f>
        <v>#REF!</v>
      </c>
      <c r="Z731" s="92" t="e">
        <f>+(IF(H731="","",(Y731*H731)))</f>
        <v>#REF!</v>
      </c>
      <c r="AA731" s="94" t="e">
        <f>IF(Y731="","",IF(A731="RW",VLOOKUP(Y731,#REF!,3,FALSE),VLOOKUP(Y731,#REF!,2,FALSE)))</f>
        <v>#REF!</v>
      </c>
      <c r="AB731" s="92" t="e">
        <f>+IF(A731="","",(IF(A731="RW",(IF(H731&gt;32,32*AA731,(IF(H731&lt;29,29*AA731,H731*AA731)))),(IF(H731&gt;30,30*AA731,(IF(H731&lt;24,24*AA731,H731*AA731)))))))</f>
        <v>#REF!</v>
      </c>
      <c r="AC731" s="92" t="e">
        <f>(IF(A731="","0",(IF(A731="RW",VLOOKUP(#REF!,#REF!,2,FALSE),VLOOKUP(Base!#REF!,#REF!,3,FALSE)))))*S731</f>
        <v>#REF!</v>
      </c>
    </row>
    <row r="732" spans="1:29" x14ac:dyDescent="0.25">
      <c r="A732" s="131" t="s">
        <v>830</v>
      </c>
      <c r="B732" s="131" t="s">
        <v>846</v>
      </c>
      <c r="C732" s="62" t="s">
        <v>12</v>
      </c>
      <c r="D732" s="12">
        <v>42478</v>
      </c>
      <c r="E732" s="85">
        <v>48200</v>
      </c>
      <c r="F732" s="85">
        <v>16050</v>
      </c>
      <c r="G732" s="11" t="s">
        <v>707</v>
      </c>
      <c r="H732" s="71">
        <f t="shared" si="17"/>
        <v>32.15</v>
      </c>
      <c r="I732" s="62"/>
      <c r="J732" s="62"/>
      <c r="K732" s="62">
        <v>4</v>
      </c>
      <c r="L732" s="71">
        <f>+IF(N732="oui",H732,"")</f>
        <v>32.15</v>
      </c>
      <c r="M732" s="117">
        <v>47.2</v>
      </c>
      <c r="N732" s="62" t="s">
        <v>106</v>
      </c>
      <c r="O732" s="62" t="s">
        <v>105</v>
      </c>
      <c r="P732" s="62" t="s">
        <v>168</v>
      </c>
      <c r="Q732" s="114">
        <f>IF(D732="","",(YEAR(D732)))</f>
        <v>2016</v>
      </c>
      <c r="R732" s="114" t="str">
        <f>IF(D732="","",(TEXT(D732,"mmmm")))</f>
        <v>avril</v>
      </c>
      <c r="S732" s="94" t="e">
        <f>+IF(#REF!&gt;0.02,IF(#REF!=5,($AE$2-F732)/1000,IF(#REF!=6,($AF$2-F732)/1000,IF(#REF!="FMA",($AG$2-F732)/1000,H732))),H732)</f>
        <v>#REF!</v>
      </c>
      <c r="T732" s="114" t="str">
        <f t="shared" si="18"/>
        <v>avril</v>
      </c>
      <c r="U732" s="91">
        <f>IF(H732="",0,1)</f>
        <v>1</v>
      </c>
      <c r="V732" s="92" t="e">
        <f>IF(#REF!&gt;0,1,0)</f>
        <v>#REF!</v>
      </c>
      <c r="W732" s="92" t="e">
        <f>IF(#REF!&gt;0.02,1,0)</f>
        <v>#REF!</v>
      </c>
      <c r="X732" s="92">
        <f>+IF(H732="","",(M732*H732))</f>
        <v>1517.48</v>
      </c>
      <c r="Y732" s="92" t="e">
        <f>+IF(G732="La Mounine",(VLOOKUP(Base!J732,#REF!,5,FALSE)),(IF(G732="Brignoles",VLOOKUP(J732,#REF!,3,FALSE),(IF(G732="FOS",VLOOKUP(J732,#REF!,4,FALSE))))))</f>
        <v>#REF!</v>
      </c>
      <c r="Z732" s="92" t="e">
        <f>+(IF(H732="","",(Y732*H732)))</f>
        <v>#REF!</v>
      </c>
      <c r="AA732" s="94" t="e">
        <f>IF(Y732="","",IF(A732="RW",VLOOKUP(Y732,#REF!,3,FALSE),VLOOKUP(Y732,#REF!,2,FALSE)))</f>
        <v>#REF!</v>
      </c>
      <c r="AB732" s="92" t="e">
        <f>+IF(A732="","",(IF(A732="RW",(IF(H732&gt;32,32*AA732,(IF(H732&lt;29,29*AA732,H732*AA732)))),(IF(H732&gt;30,30*AA732,(IF(H732&lt;24,24*AA732,H732*AA732)))))))</f>
        <v>#REF!</v>
      </c>
      <c r="AC732" s="92" t="e">
        <f>(IF(A732="","0",(IF(A732="RW",VLOOKUP(#REF!,#REF!,2,FALSE),VLOOKUP(Base!#REF!,#REF!,3,FALSE)))))*S732</f>
        <v>#REF!</v>
      </c>
    </row>
    <row r="733" spans="1:29" x14ac:dyDescent="0.25">
      <c r="A733" s="131" t="s">
        <v>830</v>
      </c>
      <c r="B733" s="131" t="s">
        <v>846</v>
      </c>
      <c r="C733" s="62" t="s">
        <v>12</v>
      </c>
      <c r="D733" s="12">
        <v>42478</v>
      </c>
      <c r="E733" s="85">
        <v>55100</v>
      </c>
      <c r="F733" s="85">
        <v>22500</v>
      </c>
      <c r="G733" s="11" t="s">
        <v>707</v>
      </c>
      <c r="H733" s="71">
        <f t="shared" si="17"/>
        <v>32.6</v>
      </c>
      <c r="I733" s="62"/>
      <c r="J733" s="62"/>
      <c r="K733" s="62">
        <v>13</v>
      </c>
      <c r="L733" s="71">
        <f>+IF(N733="oui",H733,"")</f>
        <v>32.6</v>
      </c>
      <c r="M733" s="117">
        <v>42.6</v>
      </c>
      <c r="N733" s="62" t="s">
        <v>106</v>
      </c>
      <c r="O733" s="62" t="s">
        <v>105</v>
      </c>
      <c r="P733" s="62" t="s">
        <v>172</v>
      </c>
      <c r="Q733" s="114">
        <f>IF(D733="","",(YEAR(D733)))</f>
        <v>2016</v>
      </c>
      <c r="R733" s="114" t="str">
        <f>IF(D733="","",(TEXT(D733,"mmmm")))</f>
        <v>avril</v>
      </c>
      <c r="S733" s="94" t="e">
        <f>+IF(#REF!&gt;0.02,IF(#REF!=5,($AE$2-F733)/1000,IF(#REF!=6,($AF$2-F733)/1000,IF(#REF!="FMA",($AG$2-F733)/1000,H733))),H733)</f>
        <v>#REF!</v>
      </c>
      <c r="T733" s="114" t="str">
        <f t="shared" si="18"/>
        <v>avril</v>
      </c>
      <c r="U733" s="91">
        <f>IF(H733="",0,1)</f>
        <v>1</v>
      </c>
      <c r="V733" s="92" t="e">
        <f>IF(#REF!&gt;0,1,0)</f>
        <v>#REF!</v>
      </c>
      <c r="W733" s="92" t="e">
        <f>IF(#REF!&gt;0.02,1,0)</f>
        <v>#REF!</v>
      </c>
      <c r="X733" s="92">
        <f>+IF(H733="","",(M733*H733))</f>
        <v>1388.7600000000002</v>
      </c>
      <c r="Y733" s="92" t="e">
        <f>+IF(G733="La Mounine",(VLOOKUP(Base!J733,#REF!,5,FALSE)),(IF(G733="Brignoles",VLOOKUP(J733,#REF!,3,FALSE),(IF(G733="FOS",VLOOKUP(J733,#REF!,4,FALSE))))))</f>
        <v>#REF!</v>
      </c>
      <c r="Z733" s="92" t="e">
        <f>+(IF(H733="","",(Y733*H733)))</f>
        <v>#REF!</v>
      </c>
      <c r="AA733" s="94" t="e">
        <f>IF(Y733="","",IF(A733="RW",VLOOKUP(Y733,#REF!,3,FALSE),VLOOKUP(Y733,#REF!,2,FALSE)))</f>
        <v>#REF!</v>
      </c>
      <c r="AB733" s="92" t="e">
        <f>+IF(A733="","",(IF(A733="RW",(IF(H733&gt;32,32*AA733,(IF(H733&lt;29,29*AA733,H733*AA733)))),(IF(H733&gt;30,30*AA733,(IF(H733&lt;24,24*AA733,H733*AA733)))))))</f>
        <v>#REF!</v>
      </c>
      <c r="AC733" s="92" t="e">
        <f>(IF(A733="","0",(IF(A733="RW",VLOOKUP(#REF!,#REF!,2,FALSE),VLOOKUP(Base!#REF!,#REF!,3,FALSE)))))*S733</f>
        <v>#REF!</v>
      </c>
    </row>
    <row r="734" spans="1:29" x14ac:dyDescent="0.25">
      <c r="A734" s="131" t="s">
        <v>830</v>
      </c>
      <c r="B734" s="131" t="s">
        <v>846</v>
      </c>
      <c r="C734" s="62" t="s">
        <v>12</v>
      </c>
      <c r="D734" s="12">
        <v>42479</v>
      </c>
      <c r="E734" s="85">
        <v>47600</v>
      </c>
      <c r="F734" s="85">
        <v>15900</v>
      </c>
      <c r="G734" s="11" t="s">
        <v>707</v>
      </c>
      <c r="H734" s="71">
        <f t="shared" si="17"/>
        <v>31.7</v>
      </c>
      <c r="I734" s="62"/>
      <c r="J734" s="62"/>
      <c r="K734" s="62">
        <v>13</v>
      </c>
      <c r="L734" s="71" t="str">
        <f>+IF(N734="oui",H734,"")</f>
        <v/>
      </c>
      <c r="M734" s="117">
        <v>44.4</v>
      </c>
      <c r="N734" s="62" t="s">
        <v>105</v>
      </c>
      <c r="O734" s="62" t="s">
        <v>105</v>
      </c>
      <c r="P734" s="62" t="s">
        <v>174</v>
      </c>
      <c r="Q734" s="114">
        <f>IF(D734="","",(YEAR(D734)))</f>
        <v>2016</v>
      </c>
      <c r="R734" s="114" t="str">
        <f>IF(D734="","",(TEXT(D734,"mmmm")))</f>
        <v>avril</v>
      </c>
      <c r="S734" s="94" t="e">
        <f>+IF(#REF!&gt;0.02,IF(#REF!=5,($AE$2-F734)/1000,IF(#REF!=6,($AF$2-F734)/1000,IF(#REF!="FMA",($AG$2-F734)/1000,H734))),H734)</f>
        <v>#REF!</v>
      </c>
      <c r="T734" s="114" t="str">
        <f t="shared" si="18"/>
        <v>avril</v>
      </c>
      <c r="U734" s="91">
        <f>IF(H734="",0,1)</f>
        <v>1</v>
      </c>
      <c r="V734" s="92" t="e">
        <f>IF(#REF!&gt;0,1,0)</f>
        <v>#REF!</v>
      </c>
      <c r="W734" s="92" t="e">
        <f>IF(#REF!&gt;0.02,1,0)</f>
        <v>#REF!</v>
      </c>
      <c r="X734" s="92">
        <f>+IF(H734="","",(M734*H734))</f>
        <v>1407.48</v>
      </c>
      <c r="Y734" s="92" t="e">
        <f>+IF(G734="La Mounine",(VLOOKUP(Base!J734,#REF!,5,FALSE)),(IF(G734="Brignoles",VLOOKUP(J734,#REF!,3,FALSE),(IF(G734="FOS",VLOOKUP(J734,#REF!,4,FALSE))))))</f>
        <v>#REF!</v>
      </c>
      <c r="Z734" s="92" t="e">
        <f>+(IF(H734="","",(Y734*H734)))</f>
        <v>#REF!</v>
      </c>
      <c r="AA734" s="94" t="e">
        <f>IF(Y734="","",IF(A734="RW",VLOOKUP(Y734,#REF!,3,FALSE),VLOOKUP(Y734,#REF!,2,FALSE)))</f>
        <v>#REF!</v>
      </c>
      <c r="AB734" s="92" t="e">
        <f>+IF(A734="","",(IF(A734="RW",(IF(H734&gt;32,32*AA734,(IF(H734&lt;29,29*AA734,H734*AA734)))),(IF(H734&gt;30,30*AA734,(IF(H734&lt;24,24*AA734,H734*AA734)))))))</f>
        <v>#REF!</v>
      </c>
      <c r="AC734" s="92" t="e">
        <f>(IF(A734="","0",(IF(A734="RW",VLOOKUP(#REF!,#REF!,2,FALSE),VLOOKUP(Base!#REF!,#REF!,3,FALSE)))))*S734</f>
        <v>#REF!</v>
      </c>
    </row>
    <row r="735" spans="1:29" x14ac:dyDescent="0.25">
      <c r="A735" s="131" t="s">
        <v>830</v>
      </c>
      <c r="B735" s="131" t="s">
        <v>846</v>
      </c>
      <c r="C735" s="62" t="s">
        <v>12</v>
      </c>
      <c r="D735" s="12">
        <v>42479</v>
      </c>
      <c r="E735" s="85">
        <v>50600</v>
      </c>
      <c r="F735" s="85">
        <v>22450</v>
      </c>
      <c r="G735" s="11" t="s">
        <v>707</v>
      </c>
      <c r="H735" s="71">
        <f t="shared" si="17"/>
        <v>28.15</v>
      </c>
      <c r="I735" s="62"/>
      <c r="J735" s="62"/>
      <c r="K735" s="62">
        <v>13</v>
      </c>
      <c r="L735" s="71" t="str">
        <f>+IF(N735="oui",H735,"")</f>
        <v/>
      </c>
      <c r="M735" s="117">
        <v>44.4</v>
      </c>
      <c r="N735" s="62" t="s">
        <v>105</v>
      </c>
      <c r="O735" s="62" t="s">
        <v>105</v>
      </c>
      <c r="P735" s="62" t="s">
        <v>174</v>
      </c>
      <c r="Q735" s="114">
        <f>IF(D735="","",(YEAR(D735)))</f>
        <v>2016</v>
      </c>
      <c r="R735" s="114" t="str">
        <f>IF(D735="","",(TEXT(D735,"mmmm")))</f>
        <v>avril</v>
      </c>
      <c r="S735" s="94" t="e">
        <f>+IF(#REF!&gt;0.02,IF(#REF!=5,($AE$2-F735)/1000,IF(#REF!=6,($AF$2-F735)/1000,IF(#REF!="FMA",($AG$2-F735)/1000,H735))),H735)</f>
        <v>#REF!</v>
      </c>
      <c r="T735" s="114" t="str">
        <f t="shared" si="18"/>
        <v>avril</v>
      </c>
      <c r="U735" s="91">
        <f>IF(H735="",0,1)</f>
        <v>1</v>
      </c>
      <c r="V735" s="92" t="e">
        <f>IF(#REF!&gt;0,1,0)</f>
        <v>#REF!</v>
      </c>
      <c r="W735" s="92" t="e">
        <f>IF(#REF!&gt;0.02,1,0)</f>
        <v>#REF!</v>
      </c>
      <c r="X735" s="92">
        <f>+IF(H735="","",(M735*H735))</f>
        <v>1249.8599999999999</v>
      </c>
      <c r="Y735" s="92" t="e">
        <f>+IF(G735="La Mounine",(VLOOKUP(Base!J735,#REF!,5,FALSE)),(IF(G735="Brignoles",VLOOKUP(J735,#REF!,3,FALSE),(IF(G735="FOS",VLOOKUP(J735,#REF!,4,FALSE))))))</f>
        <v>#REF!</v>
      </c>
      <c r="Z735" s="92" t="e">
        <f>+(IF(H735="","",(Y735*H735)))</f>
        <v>#REF!</v>
      </c>
      <c r="AA735" s="94" t="e">
        <f>IF(Y735="","",IF(A735="RW",VLOOKUP(Y735,#REF!,3,FALSE),VLOOKUP(Y735,#REF!,2,FALSE)))</f>
        <v>#REF!</v>
      </c>
      <c r="AB735" s="92" t="e">
        <f>+IF(A735="","",(IF(A735="RW",(IF(H735&gt;32,32*AA735,(IF(H735&lt;29,29*AA735,H735*AA735)))),(IF(H735&gt;30,30*AA735,(IF(H735&lt;24,24*AA735,H735*AA735)))))))</f>
        <v>#REF!</v>
      </c>
      <c r="AC735" s="92" t="e">
        <f>(IF(A735="","0",(IF(A735="RW",VLOOKUP(#REF!,#REF!,2,FALSE),VLOOKUP(Base!#REF!,#REF!,3,FALSE)))))*S735</f>
        <v>#REF!</v>
      </c>
    </row>
    <row r="736" spans="1:29" x14ac:dyDescent="0.25">
      <c r="A736" s="131" t="s">
        <v>830</v>
      </c>
      <c r="B736" s="131" t="s">
        <v>846</v>
      </c>
      <c r="C736" s="62" t="s">
        <v>46</v>
      </c>
      <c r="D736" s="12">
        <v>42479</v>
      </c>
      <c r="E736" s="85">
        <v>54100</v>
      </c>
      <c r="F736" s="85">
        <v>24050</v>
      </c>
      <c r="G736" s="11" t="s">
        <v>707</v>
      </c>
      <c r="H736" s="71">
        <f t="shared" si="17"/>
        <v>30.05</v>
      </c>
      <c r="I736" s="62"/>
      <c r="J736" s="62"/>
      <c r="K736" s="62">
        <v>4</v>
      </c>
      <c r="L736" s="71">
        <f>+IF(N736="oui",H736,"")</f>
        <v>30.05</v>
      </c>
      <c r="M736" s="117">
        <v>38.200000000000003</v>
      </c>
      <c r="N736" s="62" t="s">
        <v>106</v>
      </c>
      <c r="O736" s="62" t="s">
        <v>105</v>
      </c>
      <c r="P736" s="62" t="s">
        <v>170</v>
      </c>
      <c r="Q736" s="114">
        <f>IF(D736="","",(YEAR(D736)))</f>
        <v>2016</v>
      </c>
      <c r="R736" s="114" t="str">
        <f>IF(D736="","",(TEXT(D736,"mmmm")))</f>
        <v>avril</v>
      </c>
      <c r="S736" s="94" t="e">
        <f>+IF(#REF!&gt;0.02,IF(#REF!=5,($AE$2-F736)/1000,IF(#REF!=6,($AF$2-F736)/1000,IF(#REF!="FMA",($AG$2-F736)/1000,H736))),H736)</f>
        <v>#REF!</v>
      </c>
      <c r="T736" s="114" t="str">
        <f t="shared" si="18"/>
        <v>avril</v>
      </c>
      <c r="U736" s="91">
        <f>IF(H736="",0,1)</f>
        <v>1</v>
      </c>
      <c r="V736" s="92" t="e">
        <f>IF(#REF!&gt;0,1,0)</f>
        <v>#REF!</v>
      </c>
      <c r="W736" s="92" t="e">
        <f>IF(#REF!&gt;0.02,1,0)</f>
        <v>#REF!</v>
      </c>
      <c r="X736" s="92">
        <f>+IF(H736="","",(M736*H736))</f>
        <v>1147.9100000000001</v>
      </c>
      <c r="Y736" s="92" t="e">
        <f>+IF(G736="La Mounine",(VLOOKUP(Base!J736,#REF!,5,FALSE)),(IF(G736="Brignoles",VLOOKUP(J736,#REF!,3,FALSE),(IF(G736="FOS",VLOOKUP(J736,#REF!,4,FALSE))))))</f>
        <v>#REF!</v>
      </c>
      <c r="Z736" s="92" t="e">
        <f>+(IF(H736="","",(Y736*H736)))</f>
        <v>#REF!</v>
      </c>
      <c r="AA736" s="94" t="e">
        <f>IF(Y736="","",IF(A736="RW",VLOOKUP(Y736,#REF!,3,FALSE),VLOOKUP(Y736,#REF!,2,FALSE)))</f>
        <v>#REF!</v>
      </c>
      <c r="AB736" s="92" t="e">
        <f>+IF(A736="","",(IF(A736="RW",(IF(H736&gt;32,32*AA736,(IF(H736&lt;29,29*AA736,H736*AA736)))),(IF(H736&gt;30,30*AA736,(IF(H736&lt;24,24*AA736,H736*AA736)))))))</f>
        <v>#REF!</v>
      </c>
      <c r="AC736" s="92" t="e">
        <f>(IF(A736="","0",(IF(A736="RW",VLOOKUP(#REF!,#REF!,2,FALSE),VLOOKUP(Base!#REF!,#REF!,3,FALSE)))))*S736</f>
        <v>#REF!</v>
      </c>
    </row>
    <row r="737" spans="1:29" x14ac:dyDescent="0.25">
      <c r="A737" s="131" t="s">
        <v>830</v>
      </c>
      <c r="B737" s="131" t="s">
        <v>846</v>
      </c>
      <c r="C737" s="62" t="s">
        <v>46</v>
      </c>
      <c r="D737" s="12">
        <v>42479</v>
      </c>
      <c r="E737" s="85">
        <v>56150</v>
      </c>
      <c r="F737" s="85">
        <v>24500</v>
      </c>
      <c r="G737" s="11" t="s">
        <v>707</v>
      </c>
      <c r="H737" s="71">
        <f t="shared" si="17"/>
        <v>31.65</v>
      </c>
      <c r="I737" s="62"/>
      <c r="J737" s="62"/>
      <c r="K737" s="62">
        <v>4</v>
      </c>
      <c r="L737" s="71">
        <f>+IF(N737="oui",H737,"")</f>
        <v>31.65</v>
      </c>
      <c r="M737" s="117">
        <v>38.200000000000003</v>
      </c>
      <c r="N737" s="62" t="s">
        <v>106</v>
      </c>
      <c r="O737" s="62" t="s">
        <v>105</v>
      </c>
      <c r="P737" s="62" t="s">
        <v>170</v>
      </c>
      <c r="Q737" s="114">
        <f>IF(D737="","",(YEAR(D737)))</f>
        <v>2016</v>
      </c>
      <c r="R737" s="114" t="str">
        <f>IF(D737="","",(TEXT(D737,"mmmm")))</f>
        <v>avril</v>
      </c>
      <c r="S737" s="94" t="e">
        <f>+IF(#REF!&gt;0.02,IF(#REF!=5,($AE$2-F737)/1000,IF(#REF!=6,($AF$2-F737)/1000,IF(#REF!="FMA",($AG$2-F737)/1000,H737))),H737)</f>
        <v>#REF!</v>
      </c>
      <c r="T737" s="114" t="str">
        <f t="shared" si="18"/>
        <v>avril</v>
      </c>
      <c r="U737" s="91">
        <f>IF(H737="",0,1)</f>
        <v>1</v>
      </c>
      <c r="V737" s="92" t="e">
        <f>IF(#REF!&gt;0,1,0)</f>
        <v>#REF!</v>
      </c>
      <c r="W737" s="92" t="e">
        <f>IF(#REF!&gt;0.02,1,0)</f>
        <v>#REF!</v>
      </c>
      <c r="X737" s="92">
        <f>+IF(H737="","",(M737*H737))</f>
        <v>1209.03</v>
      </c>
      <c r="Y737" s="92" t="e">
        <f>+IF(G737="La Mounine",(VLOOKUP(Base!J737,#REF!,5,FALSE)),(IF(G737="Brignoles",VLOOKUP(J737,#REF!,3,FALSE),(IF(G737="FOS",VLOOKUP(J737,#REF!,4,FALSE))))))</f>
        <v>#REF!</v>
      </c>
      <c r="Z737" s="92" t="e">
        <f>+(IF(H737="","",(Y737*H737)))</f>
        <v>#REF!</v>
      </c>
      <c r="AA737" s="94" t="e">
        <f>IF(Y737="","",IF(A737="RW",VLOOKUP(Y737,#REF!,3,FALSE),VLOOKUP(Y737,#REF!,2,FALSE)))</f>
        <v>#REF!</v>
      </c>
      <c r="AB737" s="92" t="e">
        <f>+IF(A737="","",(IF(A737="RW",(IF(H737&gt;32,32*AA737,(IF(H737&lt;29,29*AA737,H737*AA737)))),(IF(H737&gt;30,30*AA737,(IF(H737&lt;24,24*AA737,H737*AA737)))))))</f>
        <v>#REF!</v>
      </c>
      <c r="AC737" s="92" t="e">
        <f>(IF(A737="","0",(IF(A737="RW",VLOOKUP(#REF!,#REF!,2,FALSE),VLOOKUP(Base!#REF!,#REF!,3,FALSE)))))*S737</f>
        <v>#REF!</v>
      </c>
    </row>
    <row r="738" spans="1:29" x14ac:dyDescent="0.25">
      <c r="A738" s="131" t="s">
        <v>830</v>
      </c>
      <c r="B738" s="131" t="s">
        <v>846</v>
      </c>
      <c r="C738" s="62" t="s">
        <v>46</v>
      </c>
      <c r="D738" s="12">
        <v>42479</v>
      </c>
      <c r="E738" s="85">
        <v>51650</v>
      </c>
      <c r="F738" s="85">
        <v>18450</v>
      </c>
      <c r="G738" s="11" t="s">
        <v>707</v>
      </c>
      <c r="H738" s="71">
        <f t="shared" si="17"/>
        <v>33.200000000000003</v>
      </c>
      <c r="I738" s="62"/>
      <c r="J738" s="62"/>
      <c r="K738" s="62">
        <v>4</v>
      </c>
      <c r="L738" s="71">
        <f>+IF(N738="oui",H738,"")</f>
        <v>33.200000000000003</v>
      </c>
      <c r="M738" s="117">
        <v>38.200000000000003</v>
      </c>
      <c r="N738" s="62" t="s">
        <v>106</v>
      </c>
      <c r="O738" s="62" t="s">
        <v>105</v>
      </c>
      <c r="P738" s="62" t="s">
        <v>170</v>
      </c>
      <c r="Q738" s="114">
        <f>IF(D738="","",(YEAR(D738)))</f>
        <v>2016</v>
      </c>
      <c r="R738" s="114" t="str">
        <f>IF(D738="","",(TEXT(D738,"mmmm")))</f>
        <v>avril</v>
      </c>
      <c r="S738" s="94" t="e">
        <f>+IF(#REF!&gt;0.02,IF(#REF!=5,($AE$2-F738)/1000,IF(#REF!=6,($AF$2-F738)/1000,IF(#REF!="FMA",($AG$2-F738)/1000,H738))),H738)</f>
        <v>#REF!</v>
      </c>
      <c r="T738" s="114" t="str">
        <f t="shared" si="18"/>
        <v>avril</v>
      </c>
      <c r="U738" s="91">
        <f>IF(H738="",0,1)</f>
        <v>1</v>
      </c>
      <c r="V738" s="92" t="e">
        <f>IF(#REF!&gt;0,1,0)</f>
        <v>#REF!</v>
      </c>
      <c r="W738" s="92" t="e">
        <f>IF(#REF!&gt;0.02,1,0)</f>
        <v>#REF!</v>
      </c>
      <c r="X738" s="92">
        <f>+IF(H738="","",(M738*H738))</f>
        <v>1268.2400000000002</v>
      </c>
      <c r="Y738" s="92" t="e">
        <f>+IF(G738="La Mounine",(VLOOKUP(Base!J738,#REF!,5,FALSE)),(IF(G738="Brignoles",VLOOKUP(J738,#REF!,3,FALSE),(IF(G738="FOS",VLOOKUP(J738,#REF!,4,FALSE))))))</f>
        <v>#REF!</v>
      </c>
      <c r="Z738" s="92" t="e">
        <f>+(IF(H738="","",(Y738*H738)))</f>
        <v>#REF!</v>
      </c>
      <c r="AA738" s="94" t="e">
        <f>IF(Y738="","",IF(A738="RW",VLOOKUP(Y738,#REF!,3,FALSE),VLOOKUP(Y738,#REF!,2,FALSE)))</f>
        <v>#REF!</v>
      </c>
      <c r="AB738" s="92" t="e">
        <f>+IF(A738="","",(IF(A738="RW",(IF(H738&gt;32,32*AA738,(IF(H738&lt;29,29*AA738,H738*AA738)))),(IF(H738&gt;30,30*AA738,(IF(H738&lt;24,24*AA738,H738*AA738)))))))</f>
        <v>#REF!</v>
      </c>
      <c r="AC738" s="92" t="e">
        <f>(IF(A738="","0",(IF(A738="RW",VLOOKUP(#REF!,#REF!,2,FALSE),VLOOKUP(Base!#REF!,#REF!,3,FALSE)))))*S738</f>
        <v>#REF!</v>
      </c>
    </row>
    <row r="739" spans="1:29" x14ac:dyDescent="0.25">
      <c r="A739" s="131" t="s">
        <v>830</v>
      </c>
      <c r="B739" s="131" t="s">
        <v>846</v>
      </c>
      <c r="C739" s="62" t="s">
        <v>46</v>
      </c>
      <c r="D739" s="12">
        <v>42481</v>
      </c>
      <c r="E739" s="85">
        <v>55050</v>
      </c>
      <c r="F739" s="85">
        <v>24500</v>
      </c>
      <c r="G739" s="11" t="s">
        <v>707</v>
      </c>
      <c r="H739" s="71">
        <f t="shared" si="17"/>
        <v>30.55</v>
      </c>
      <c r="I739" s="62"/>
      <c r="J739" s="62"/>
      <c r="K739" s="62">
        <v>4</v>
      </c>
      <c r="L739" s="71">
        <f>+IF(N739="oui",H739,"")</f>
        <v>30.55</v>
      </c>
      <c r="M739" s="117">
        <v>38.200000000000003</v>
      </c>
      <c r="N739" s="62" t="s">
        <v>106</v>
      </c>
      <c r="O739" s="62" t="s">
        <v>105</v>
      </c>
      <c r="P739" s="62" t="s">
        <v>168</v>
      </c>
      <c r="Q739" s="114">
        <f>IF(D739="","",(YEAR(D739)))</f>
        <v>2016</v>
      </c>
      <c r="R739" s="114" t="str">
        <f>IF(D739="","",(TEXT(D739,"mmmm")))</f>
        <v>avril</v>
      </c>
      <c r="S739" s="94" t="e">
        <f>+IF(#REF!&gt;0.02,IF(#REF!=5,($AE$2-F739)/1000,IF(#REF!=6,($AF$2-F739)/1000,IF(#REF!="FMA",($AG$2-F739)/1000,H739))),H739)</f>
        <v>#REF!</v>
      </c>
      <c r="T739" s="114" t="str">
        <f t="shared" si="18"/>
        <v>avril</v>
      </c>
      <c r="U739" s="91">
        <f>IF(H739="",0,1)</f>
        <v>1</v>
      </c>
      <c r="V739" s="92" t="e">
        <f>IF(#REF!&gt;0,1,0)</f>
        <v>#REF!</v>
      </c>
      <c r="W739" s="92" t="e">
        <f>IF(#REF!&gt;0.02,1,0)</f>
        <v>#REF!</v>
      </c>
      <c r="X739" s="92">
        <f>+IF(H739="","",(M739*H739))</f>
        <v>1167.0100000000002</v>
      </c>
      <c r="Y739" s="92" t="e">
        <f>+IF(G739="La Mounine",(VLOOKUP(Base!J739,#REF!,5,FALSE)),(IF(G739="Brignoles",VLOOKUP(J739,#REF!,3,FALSE),(IF(G739="FOS",VLOOKUP(J739,#REF!,4,FALSE))))))</f>
        <v>#REF!</v>
      </c>
      <c r="Z739" s="92" t="e">
        <f>+(IF(H739="","",(Y739*H739)))</f>
        <v>#REF!</v>
      </c>
      <c r="AA739" s="94" t="e">
        <f>IF(Y739="","",IF(A739="RW",VLOOKUP(Y739,#REF!,3,FALSE),VLOOKUP(Y739,#REF!,2,FALSE)))</f>
        <v>#REF!</v>
      </c>
      <c r="AB739" s="92" t="e">
        <f>+IF(A739="","",(IF(A739="RW",(IF(H739&gt;32,32*AA739,(IF(H739&lt;29,29*AA739,H739*AA739)))),(IF(H739&gt;30,30*AA739,(IF(H739&lt;24,24*AA739,H739*AA739)))))))</f>
        <v>#REF!</v>
      </c>
      <c r="AC739" s="92" t="e">
        <f>(IF(A739="","0",(IF(A739="RW",VLOOKUP(#REF!,#REF!,2,FALSE),VLOOKUP(Base!#REF!,#REF!,3,FALSE)))))*S739</f>
        <v>#REF!</v>
      </c>
    </row>
    <row r="740" spans="1:29" x14ac:dyDescent="0.25">
      <c r="A740" s="131" t="s">
        <v>830</v>
      </c>
      <c r="B740" s="131" t="s">
        <v>846</v>
      </c>
      <c r="C740" s="62" t="s">
        <v>46</v>
      </c>
      <c r="D740" s="12">
        <v>42481</v>
      </c>
      <c r="E740" s="85">
        <v>53350</v>
      </c>
      <c r="F740" s="85">
        <v>23950</v>
      </c>
      <c r="G740" s="11" t="s">
        <v>707</v>
      </c>
      <c r="H740" s="71">
        <f t="shared" si="17"/>
        <v>29.4</v>
      </c>
      <c r="I740" s="62"/>
      <c r="J740" s="62"/>
      <c r="K740" s="62">
        <v>4</v>
      </c>
      <c r="L740" s="71">
        <f>+IF(N740="oui",H740,"")</f>
        <v>29.4</v>
      </c>
      <c r="M740" s="117">
        <v>38.200000000000003</v>
      </c>
      <c r="N740" s="62" t="s">
        <v>106</v>
      </c>
      <c r="O740" s="62" t="s">
        <v>105</v>
      </c>
      <c r="P740" s="62" t="s">
        <v>168</v>
      </c>
      <c r="Q740" s="114">
        <f>IF(D740="","",(YEAR(D740)))</f>
        <v>2016</v>
      </c>
      <c r="R740" s="114" t="str">
        <f>IF(D740="","",(TEXT(D740,"mmmm")))</f>
        <v>avril</v>
      </c>
      <c r="S740" s="94" t="e">
        <f>+IF(#REF!&gt;0.02,IF(#REF!=5,($AE$2-F740)/1000,IF(#REF!=6,($AF$2-F740)/1000,IF(#REF!="FMA",($AG$2-F740)/1000,H740))),H740)</f>
        <v>#REF!</v>
      </c>
      <c r="T740" s="114" t="str">
        <f t="shared" si="18"/>
        <v>avril</v>
      </c>
      <c r="U740" s="91">
        <f>IF(H740="",0,1)</f>
        <v>1</v>
      </c>
      <c r="V740" s="92" t="e">
        <f>IF(#REF!&gt;0,1,0)</f>
        <v>#REF!</v>
      </c>
      <c r="W740" s="92" t="e">
        <f>IF(#REF!&gt;0.02,1,0)</f>
        <v>#REF!</v>
      </c>
      <c r="X740" s="92">
        <f>+IF(H740="","",(M740*H740))</f>
        <v>1123.08</v>
      </c>
      <c r="Y740" s="92" t="e">
        <f>+IF(G740="La Mounine",(VLOOKUP(Base!J740,#REF!,5,FALSE)),(IF(G740="Brignoles",VLOOKUP(J740,#REF!,3,FALSE),(IF(G740="FOS",VLOOKUP(J740,#REF!,4,FALSE))))))</f>
        <v>#REF!</v>
      </c>
      <c r="Z740" s="92" t="e">
        <f>+(IF(H740="","",(Y740*H740)))</f>
        <v>#REF!</v>
      </c>
      <c r="AA740" s="94" t="e">
        <f>IF(Y740="","",IF(A740="RW",VLOOKUP(Y740,#REF!,3,FALSE),VLOOKUP(Y740,#REF!,2,FALSE)))</f>
        <v>#REF!</v>
      </c>
      <c r="AB740" s="92" t="e">
        <f>+IF(A740="","",(IF(A740="RW",(IF(H740&gt;32,32*AA740,(IF(H740&lt;29,29*AA740,H740*AA740)))),(IF(H740&gt;30,30*AA740,(IF(H740&lt;24,24*AA740,H740*AA740)))))))</f>
        <v>#REF!</v>
      </c>
      <c r="AC740" s="92" t="e">
        <f>(IF(A740="","0",(IF(A740="RW",VLOOKUP(#REF!,#REF!,2,FALSE),VLOOKUP(Base!#REF!,#REF!,3,FALSE)))))*S740</f>
        <v>#REF!</v>
      </c>
    </row>
    <row r="741" spans="1:29" x14ac:dyDescent="0.25">
      <c r="A741" s="131" t="s">
        <v>830</v>
      </c>
      <c r="B741" s="131" t="s">
        <v>846</v>
      </c>
      <c r="C741" s="62" t="s">
        <v>46</v>
      </c>
      <c r="D741" s="12">
        <v>42485</v>
      </c>
      <c r="E741" s="85">
        <v>61950</v>
      </c>
      <c r="F741" s="85">
        <v>24550</v>
      </c>
      <c r="G741" s="11" t="s">
        <v>707</v>
      </c>
      <c r="H741" s="71">
        <f t="shared" si="17"/>
        <v>37.4</v>
      </c>
      <c r="I741" s="62"/>
      <c r="J741" s="62"/>
      <c r="K741" s="62">
        <v>4</v>
      </c>
      <c r="L741" s="71" t="str">
        <f>+IF(N741="oui",H741,"")</f>
        <v/>
      </c>
      <c r="M741" s="117">
        <v>45.2</v>
      </c>
      <c r="N741" s="62" t="s">
        <v>105</v>
      </c>
      <c r="O741" s="62" t="s">
        <v>105</v>
      </c>
      <c r="P741" s="62" t="s">
        <v>168</v>
      </c>
      <c r="Q741" s="114">
        <f>IF(D741="","",(YEAR(D741)))</f>
        <v>2016</v>
      </c>
      <c r="R741" s="114" t="str">
        <f>IF(D741="","",(TEXT(D741,"mmmm")))</f>
        <v>avril</v>
      </c>
      <c r="S741" s="94" t="e">
        <f>+IF(#REF!&gt;0.02,IF(#REF!=5,($AE$2-F741)/1000,IF(#REF!=6,($AF$2-F741)/1000,IF(#REF!="FMA",($AG$2-F741)/1000,H741))),H741)</f>
        <v>#REF!</v>
      </c>
      <c r="T741" s="114" t="str">
        <f t="shared" si="18"/>
        <v>avril</v>
      </c>
      <c r="U741" s="91">
        <f>IF(H741="",0,1)</f>
        <v>1</v>
      </c>
      <c r="V741" s="92" t="e">
        <f>IF(#REF!&gt;0,1,0)</f>
        <v>#REF!</v>
      </c>
      <c r="W741" s="92" t="e">
        <f>IF(#REF!&gt;0.02,1,0)</f>
        <v>#REF!</v>
      </c>
      <c r="X741" s="92">
        <f>+IF(H741="","",(M741*H741))</f>
        <v>1690.48</v>
      </c>
      <c r="Y741" s="92" t="e">
        <f>+IF(G741="La Mounine",(VLOOKUP(Base!J741,#REF!,5,FALSE)),(IF(G741="Brignoles",VLOOKUP(J741,#REF!,3,FALSE),(IF(G741="FOS",VLOOKUP(J741,#REF!,4,FALSE))))))</f>
        <v>#REF!</v>
      </c>
      <c r="Z741" s="92" t="e">
        <f>+(IF(H741="","",(Y741*H741)))</f>
        <v>#REF!</v>
      </c>
      <c r="AA741" s="94" t="e">
        <f>IF(Y741="","",IF(A741="RW",VLOOKUP(Y741,#REF!,3,FALSE),VLOOKUP(Y741,#REF!,2,FALSE)))</f>
        <v>#REF!</v>
      </c>
      <c r="AB741" s="92" t="e">
        <f>+IF(A741="","",(IF(A741="RW",(IF(H741&gt;32,32*AA741,(IF(H741&lt;29,29*AA741,H741*AA741)))),(IF(H741&gt;30,30*AA741,(IF(H741&lt;24,24*AA741,H741*AA741)))))))</f>
        <v>#REF!</v>
      </c>
      <c r="AC741" s="92" t="e">
        <f>(IF(A741="","0",(IF(A741="RW",VLOOKUP(#REF!,#REF!,2,FALSE),VLOOKUP(Base!#REF!,#REF!,3,FALSE)))))*S741</f>
        <v>#REF!</v>
      </c>
    </row>
    <row r="742" spans="1:29" x14ac:dyDescent="0.25">
      <c r="A742" s="131" t="s">
        <v>830</v>
      </c>
      <c r="B742" s="131" t="s">
        <v>846</v>
      </c>
      <c r="C742" s="62" t="s">
        <v>46</v>
      </c>
      <c r="D742" s="12">
        <v>42485</v>
      </c>
      <c r="E742" s="85">
        <v>56800</v>
      </c>
      <c r="F742" s="85">
        <v>19700</v>
      </c>
      <c r="G742" s="11" t="s">
        <v>707</v>
      </c>
      <c r="H742" s="71">
        <f t="shared" si="17"/>
        <v>37.1</v>
      </c>
      <c r="I742" s="62"/>
      <c r="J742" s="62"/>
      <c r="K742" s="62">
        <v>4</v>
      </c>
      <c r="L742" s="71" t="str">
        <f>+IF(N742="oui",H742,"")</f>
        <v/>
      </c>
      <c r="M742" s="117">
        <v>45.2</v>
      </c>
      <c r="N742" s="62" t="s">
        <v>105</v>
      </c>
      <c r="O742" s="62" t="s">
        <v>105</v>
      </c>
      <c r="P742" s="62" t="s">
        <v>168</v>
      </c>
      <c r="Q742" s="114">
        <f>IF(D742="","",(YEAR(D742)))</f>
        <v>2016</v>
      </c>
      <c r="R742" s="114" t="str">
        <f>IF(D742="","",(TEXT(D742,"mmmm")))</f>
        <v>avril</v>
      </c>
      <c r="S742" s="94" t="e">
        <f>+IF(#REF!&gt;0.02,IF(#REF!=5,($AE$2-F742)/1000,IF(#REF!=6,($AF$2-F742)/1000,IF(#REF!="FMA",($AG$2-F742)/1000,H742))),H742)</f>
        <v>#REF!</v>
      </c>
      <c r="T742" s="114" t="str">
        <f t="shared" si="18"/>
        <v>avril</v>
      </c>
      <c r="U742" s="91">
        <f>IF(H742="",0,1)</f>
        <v>1</v>
      </c>
      <c r="V742" s="92" t="e">
        <f>IF(#REF!&gt;0,1,0)</f>
        <v>#REF!</v>
      </c>
      <c r="W742" s="92" t="e">
        <f>IF(#REF!&gt;0.02,1,0)</f>
        <v>#REF!</v>
      </c>
      <c r="X742" s="92">
        <f>+IF(H742="","",(M742*H742))</f>
        <v>1676.92</v>
      </c>
      <c r="Y742" s="92" t="e">
        <f>+IF(G742="La Mounine",(VLOOKUP(Base!J742,#REF!,5,FALSE)),(IF(G742="Brignoles",VLOOKUP(J742,#REF!,3,FALSE),(IF(G742="FOS",VLOOKUP(J742,#REF!,4,FALSE))))))</f>
        <v>#REF!</v>
      </c>
      <c r="Z742" s="92" t="e">
        <f>+(IF(H742="","",(Y742*H742)))</f>
        <v>#REF!</v>
      </c>
      <c r="AA742" s="94" t="e">
        <f>IF(Y742="","",IF(A742="RW",VLOOKUP(Y742,#REF!,3,FALSE),VLOOKUP(Y742,#REF!,2,FALSE)))</f>
        <v>#REF!</v>
      </c>
      <c r="AB742" s="92" t="e">
        <f>+IF(A742="","",(IF(A742="RW",(IF(H742&gt;32,32*AA742,(IF(H742&lt;29,29*AA742,H742*AA742)))),(IF(H742&gt;30,30*AA742,(IF(H742&lt;24,24*AA742,H742*AA742)))))))</f>
        <v>#REF!</v>
      </c>
      <c r="AC742" s="92" t="e">
        <f>(IF(A742="","0",(IF(A742="RW",VLOOKUP(#REF!,#REF!,2,FALSE),VLOOKUP(Base!#REF!,#REF!,3,FALSE)))))*S742</f>
        <v>#REF!</v>
      </c>
    </row>
    <row r="743" spans="1:29" x14ac:dyDescent="0.25">
      <c r="A743" s="131" t="s">
        <v>830</v>
      </c>
      <c r="B743" s="131" t="s">
        <v>846</v>
      </c>
      <c r="C743" s="62" t="s">
        <v>12</v>
      </c>
      <c r="D743" s="12">
        <v>42485</v>
      </c>
      <c r="E743" s="85">
        <v>54050</v>
      </c>
      <c r="F743" s="85">
        <v>21100</v>
      </c>
      <c r="G743" s="11" t="s">
        <v>707</v>
      </c>
      <c r="H743" s="71">
        <f t="shared" si="17"/>
        <v>32.950000000000003</v>
      </c>
      <c r="I743" s="62"/>
      <c r="J743" s="62"/>
      <c r="K743" s="62">
        <v>13</v>
      </c>
      <c r="L743" s="71" t="str">
        <f>+IF(N743="oui",H743,"")</f>
        <v/>
      </c>
      <c r="M743" s="117">
        <v>44.4</v>
      </c>
      <c r="N743" s="62" t="s">
        <v>105</v>
      </c>
      <c r="O743" s="62" t="s">
        <v>105</v>
      </c>
      <c r="P743" s="62" t="s">
        <v>168</v>
      </c>
      <c r="Q743" s="114">
        <f>IF(D743="","",(YEAR(D743)))</f>
        <v>2016</v>
      </c>
      <c r="R743" s="114" t="str">
        <f>IF(D743="","",(TEXT(D743,"mmmm")))</f>
        <v>avril</v>
      </c>
      <c r="S743" s="94" t="e">
        <f>+IF(#REF!&gt;0.02,IF(#REF!=5,($AE$2-F743)/1000,IF(#REF!=6,($AF$2-F743)/1000,IF(#REF!="FMA",($AG$2-F743)/1000,H743))),H743)</f>
        <v>#REF!</v>
      </c>
      <c r="T743" s="114" t="str">
        <f t="shared" si="18"/>
        <v>avril</v>
      </c>
      <c r="U743" s="91">
        <f>IF(H743="",0,1)</f>
        <v>1</v>
      </c>
      <c r="V743" s="92" t="e">
        <f>IF(#REF!&gt;0,1,0)</f>
        <v>#REF!</v>
      </c>
      <c r="W743" s="92" t="e">
        <f>IF(#REF!&gt;0.02,1,0)</f>
        <v>#REF!</v>
      </c>
      <c r="X743" s="92">
        <f>+IF(H743="","",(M743*H743))</f>
        <v>1462.98</v>
      </c>
      <c r="Y743" s="92" t="e">
        <f>+IF(G743="La Mounine",(VLOOKUP(Base!J743,#REF!,5,FALSE)),(IF(G743="Brignoles",VLOOKUP(J743,#REF!,3,FALSE),(IF(G743="FOS",VLOOKUP(J743,#REF!,4,FALSE))))))</f>
        <v>#REF!</v>
      </c>
      <c r="Z743" s="92" t="e">
        <f>+(IF(H743="","",(Y743*H743)))</f>
        <v>#REF!</v>
      </c>
      <c r="AA743" s="94" t="e">
        <f>IF(Y743="","",IF(A743="RW",VLOOKUP(Y743,#REF!,3,FALSE),VLOOKUP(Y743,#REF!,2,FALSE)))</f>
        <v>#REF!</v>
      </c>
      <c r="AB743" s="92" t="e">
        <f>+IF(A743="","",(IF(A743="RW",(IF(H743&gt;32,32*AA743,(IF(H743&lt;29,29*AA743,H743*AA743)))),(IF(H743&gt;30,30*AA743,(IF(H743&lt;24,24*AA743,H743*AA743)))))))</f>
        <v>#REF!</v>
      </c>
      <c r="AC743" s="92" t="e">
        <f>(IF(A743="","0",(IF(A743="RW",VLOOKUP(#REF!,#REF!,2,FALSE),VLOOKUP(Base!#REF!,#REF!,3,FALSE)))))*S743</f>
        <v>#REF!</v>
      </c>
    </row>
    <row r="744" spans="1:29" x14ac:dyDescent="0.25">
      <c r="A744" s="131" t="s">
        <v>830</v>
      </c>
      <c r="B744" s="131" t="s">
        <v>846</v>
      </c>
      <c r="C744" s="62" t="s">
        <v>46</v>
      </c>
      <c r="D744" s="12">
        <v>42486</v>
      </c>
      <c r="E744" s="85">
        <v>56500</v>
      </c>
      <c r="F744" s="85">
        <v>24550</v>
      </c>
      <c r="G744" s="11" t="s">
        <v>707</v>
      </c>
      <c r="H744" s="71">
        <f t="shared" si="17"/>
        <v>31.95</v>
      </c>
      <c r="I744" s="62"/>
      <c r="J744" s="62"/>
      <c r="K744" s="62">
        <v>4</v>
      </c>
      <c r="L744" s="71" t="str">
        <f>+IF(N744="oui",H744,"")</f>
        <v/>
      </c>
      <c r="M744" s="117">
        <v>45.2</v>
      </c>
      <c r="N744" s="62" t="s">
        <v>105</v>
      </c>
      <c r="O744" s="62" t="s">
        <v>105</v>
      </c>
      <c r="P744" s="62" t="s">
        <v>174</v>
      </c>
      <c r="Q744" s="114">
        <f>IF(D744="","",(YEAR(D744)))</f>
        <v>2016</v>
      </c>
      <c r="R744" s="114" t="str">
        <f>IF(D744="","",(TEXT(D744,"mmmm")))</f>
        <v>avril</v>
      </c>
      <c r="S744" s="94" t="e">
        <f>+IF(#REF!&gt;0.02,IF(#REF!=5,($AE$2-F744)/1000,IF(#REF!=6,($AF$2-F744)/1000,IF(#REF!="FMA",($AG$2-F744)/1000,H744))),H744)</f>
        <v>#REF!</v>
      </c>
      <c r="T744" s="114" t="str">
        <f t="shared" si="18"/>
        <v>avril</v>
      </c>
      <c r="U744" s="91">
        <f>IF(H744="",0,1)</f>
        <v>1</v>
      </c>
      <c r="V744" s="92" t="e">
        <f>IF(#REF!&gt;0,1,0)</f>
        <v>#REF!</v>
      </c>
      <c r="W744" s="92" t="e">
        <f>IF(#REF!&gt;0.02,1,0)</f>
        <v>#REF!</v>
      </c>
      <c r="X744" s="92">
        <f>+IF(H744="","",(M744*H744))</f>
        <v>1444.14</v>
      </c>
      <c r="Y744" s="92" t="e">
        <f>+IF(G744="La Mounine",(VLOOKUP(Base!J744,#REF!,5,FALSE)),(IF(G744="Brignoles",VLOOKUP(J744,#REF!,3,FALSE),(IF(G744="FOS",VLOOKUP(J744,#REF!,4,FALSE))))))</f>
        <v>#REF!</v>
      </c>
      <c r="Z744" s="92" t="e">
        <f>+(IF(H744="","",(Y744*H744)))</f>
        <v>#REF!</v>
      </c>
      <c r="AA744" s="94" t="e">
        <f>IF(Y744="","",IF(A744="RW",VLOOKUP(Y744,#REF!,3,FALSE),VLOOKUP(Y744,#REF!,2,FALSE)))</f>
        <v>#REF!</v>
      </c>
      <c r="AB744" s="92" t="e">
        <f>+IF(A744="","",(IF(A744="RW",(IF(H744&gt;32,32*AA744,(IF(H744&lt;29,29*AA744,H744*AA744)))),(IF(H744&gt;30,30*AA744,(IF(H744&lt;24,24*AA744,H744*AA744)))))))</f>
        <v>#REF!</v>
      </c>
      <c r="AC744" s="92" t="e">
        <f>(IF(A744="","0",(IF(A744="RW",VLOOKUP(#REF!,#REF!,2,FALSE),VLOOKUP(Base!#REF!,#REF!,3,FALSE)))))*S744</f>
        <v>#REF!</v>
      </c>
    </row>
    <row r="745" spans="1:29" x14ac:dyDescent="0.25">
      <c r="A745" s="131" t="s">
        <v>830</v>
      </c>
      <c r="B745" s="131" t="s">
        <v>846</v>
      </c>
      <c r="C745" s="62" t="s">
        <v>46</v>
      </c>
      <c r="D745" s="12">
        <v>42486</v>
      </c>
      <c r="E745" s="85">
        <v>57100</v>
      </c>
      <c r="F745" s="85">
        <v>19850</v>
      </c>
      <c r="G745" s="11" t="s">
        <v>707</v>
      </c>
      <c r="H745" s="71">
        <f t="shared" si="17"/>
        <v>37.25</v>
      </c>
      <c r="I745" s="62"/>
      <c r="J745" s="62"/>
      <c r="K745" s="62">
        <v>4</v>
      </c>
      <c r="L745" s="71" t="str">
        <f>+IF(N745="oui",H745,"")</f>
        <v/>
      </c>
      <c r="M745" s="117">
        <v>45.2</v>
      </c>
      <c r="N745" s="62" t="s">
        <v>105</v>
      </c>
      <c r="O745" s="62" t="s">
        <v>105</v>
      </c>
      <c r="P745" s="62" t="s">
        <v>174</v>
      </c>
      <c r="Q745" s="114">
        <f>IF(D745="","",(YEAR(D745)))</f>
        <v>2016</v>
      </c>
      <c r="R745" s="114" t="str">
        <f>IF(D745="","",(TEXT(D745,"mmmm")))</f>
        <v>avril</v>
      </c>
      <c r="S745" s="94" t="e">
        <f>+IF(#REF!&gt;0.02,IF(#REF!=5,($AE$2-F745)/1000,IF(#REF!=6,($AF$2-F745)/1000,IF(#REF!="FMA",($AG$2-F745)/1000,H745))),H745)</f>
        <v>#REF!</v>
      </c>
      <c r="T745" s="114" t="str">
        <f t="shared" si="18"/>
        <v>avril</v>
      </c>
      <c r="U745" s="91">
        <f>IF(H745="",0,1)</f>
        <v>1</v>
      </c>
      <c r="V745" s="92" t="e">
        <f>IF(#REF!&gt;0,1,0)</f>
        <v>#REF!</v>
      </c>
      <c r="W745" s="92" t="e">
        <f>IF(#REF!&gt;0.02,1,0)</f>
        <v>#REF!</v>
      </c>
      <c r="X745" s="92">
        <f>+IF(H745="","",(M745*H745))</f>
        <v>1683.7</v>
      </c>
      <c r="Y745" s="92" t="e">
        <f>+IF(G745="La Mounine",(VLOOKUP(Base!J745,#REF!,5,FALSE)),(IF(G745="Brignoles",VLOOKUP(J745,#REF!,3,FALSE),(IF(G745="FOS",VLOOKUP(J745,#REF!,4,FALSE))))))</f>
        <v>#REF!</v>
      </c>
      <c r="Z745" s="92" t="e">
        <f>+(IF(H745="","",(Y745*H745)))</f>
        <v>#REF!</v>
      </c>
      <c r="AA745" s="94" t="e">
        <f>IF(Y745="","",IF(A745="RW",VLOOKUP(Y745,#REF!,3,FALSE),VLOOKUP(Y745,#REF!,2,FALSE)))</f>
        <v>#REF!</v>
      </c>
      <c r="AB745" s="92" t="e">
        <f>+IF(A745="","",(IF(A745="RW",(IF(H745&gt;32,32*AA745,(IF(H745&lt;29,29*AA745,H745*AA745)))),(IF(H745&gt;30,30*AA745,(IF(H745&lt;24,24*AA745,H745*AA745)))))))</f>
        <v>#REF!</v>
      </c>
      <c r="AC745" s="92" t="e">
        <f>(IF(A745="","0",(IF(A745="RW",VLOOKUP(#REF!,#REF!,2,FALSE),VLOOKUP(Base!#REF!,#REF!,3,FALSE)))))*S745</f>
        <v>#REF!</v>
      </c>
    </row>
    <row r="746" spans="1:29" x14ac:dyDescent="0.25">
      <c r="A746" s="131" t="s">
        <v>830</v>
      </c>
      <c r="B746" s="131" t="s">
        <v>846</v>
      </c>
      <c r="C746" s="62" t="s">
        <v>12</v>
      </c>
      <c r="D746" s="12">
        <v>42486</v>
      </c>
      <c r="E746" s="85">
        <v>56350</v>
      </c>
      <c r="F746" s="85">
        <v>24450</v>
      </c>
      <c r="G746" s="11" t="s">
        <v>707</v>
      </c>
      <c r="H746" s="71">
        <f t="shared" ref="H746:H809" si="21">+IF(E746="","",((E746-F746)/1000))</f>
        <v>31.9</v>
      </c>
      <c r="I746" s="62"/>
      <c r="J746" s="62"/>
      <c r="K746" s="62">
        <v>13</v>
      </c>
      <c r="L746" s="71" t="str">
        <f>+IF(N746="oui",H746,"")</f>
        <v/>
      </c>
      <c r="M746" s="117">
        <v>44.4</v>
      </c>
      <c r="N746" s="62" t="s">
        <v>105</v>
      </c>
      <c r="O746" s="62" t="s">
        <v>105</v>
      </c>
      <c r="P746" s="62" t="s">
        <v>170</v>
      </c>
      <c r="Q746" s="114">
        <f>IF(D746="","",(YEAR(D746)))</f>
        <v>2016</v>
      </c>
      <c r="R746" s="114" t="str">
        <f>IF(D746="","",(TEXT(D746,"mmmm")))</f>
        <v>avril</v>
      </c>
      <c r="S746" s="94" t="e">
        <f>+IF(#REF!&gt;0.02,IF(#REF!=5,($AE$2-F746)/1000,IF(#REF!=6,($AF$2-F746)/1000,IF(#REF!="FMA",($AG$2-F746)/1000,H746))),H746)</f>
        <v>#REF!</v>
      </c>
      <c r="T746" s="114" t="str">
        <f t="shared" si="18"/>
        <v>avril</v>
      </c>
      <c r="U746" s="91">
        <f>IF(H746="",0,1)</f>
        <v>1</v>
      </c>
      <c r="V746" s="92" t="e">
        <f>IF(#REF!&gt;0,1,0)</f>
        <v>#REF!</v>
      </c>
      <c r="W746" s="92" t="e">
        <f>IF(#REF!&gt;0.02,1,0)</f>
        <v>#REF!</v>
      </c>
      <c r="X746" s="92">
        <f>+IF(H746="","",(M746*H746))</f>
        <v>1416.36</v>
      </c>
      <c r="Y746" s="92" t="e">
        <f>+IF(G746="La Mounine",(VLOOKUP(Base!J746,#REF!,5,FALSE)),(IF(G746="Brignoles",VLOOKUP(J746,#REF!,3,FALSE),(IF(G746="FOS",VLOOKUP(J746,#REF!,4,FALSE))))))</f>
        <v>#REF!</v>
      </c>
      <c r="Z746" s="92" t="e">
        <f>+(IF(H746="","",(Y746*H746)))</f>
        <v>#REF!</v>
      </c>
      <c r="AA746" s="94" t="e">
        <f>IF(Y746="","",IF(A746="RW",VLOOKUP(Y746,#REF!,3,FALSE),VLOOKUP(Y746,#REF!,2,FALSE)))</f>
        <v>#REF!</v>
      </c>
      <c r="AB746" s="92" t="e">
        <f>+IF(A746="","",(IF(A746="RW",(IF(H746&gt;32,32*AA746,(IF(H746&lt;29,29*AA746,H746*AA746)))),(IF(H746&gt;30,30*AA746,(IF(H746&lt;24,24*AA746,H746*AA746)))))))</f>
        <v>#REF!</v>
      </c>
      <c r="AC746" s="92" t="e">
        <f>(IF(A746="","0",(IF(A746="RW",VLOOKUP(#REF!,#REF!,2,FALSE),VLOOKUP(Base!#REF!,#REF!,3,FALSE)))))*S746</f>
        <v>#REF!</v>
      </c>
    </row>
    <row r="747" spans="1:29" x14ac:dyDescent="0.25">
      <c r="A747" s="131" t="s">
        <v>830</v>
      </c>
      <c r="B747" s="131" t="s">
        <v>846</v>
      </c>
      <c r="C747" s="62" t="s">
        <v>12</v>
      </c>
      <c r="D747" s="12">
        <v>42486</v>
      </c>
      <c r="E747" s="85">
        <v>55450</v>
      </c>
      <c r="F747" s="85">
        <v>22450</v>
      </c>
      <c r="G747" s="11" t="s">
        <v>707</v>
      </c>
      <c r="H747" s="71">
        <f t="shared" si="21"/>
        <v>33</v>
      </c>
      <c r="I747" s="62"/>
      <c r="J747" s="62"/>
      <c r="K747" s="62">
        <v>13</v>
      </c>
      <c r="L747" s="71" t="str">
        <f>+IF(N747="oui",H747,"")</f>
        <v/>
      </c>
      <c r="M747" s="117">
        <v>44.4</v>
      </c>
      <c r="N747" s="62" t="s">
        <v>105</v>
      </c>
      <c r="O747" s="62" t="s">
        <v>105</v>
      </c>
      <c r="P747" s="62" t="s">
        <v>170</v>
      </c>
      <c r="Q747" s="114">
        <f>IF(D747="","",(YEAR(D747)))</f>
        <v>2016</v>
      </c>
      <c r="R747" s="114" t="str">
        <f>IF(D747="","",(TEXT(D747,"mmmm")))</f>
        <v>avril</v>
      </c>
      <c r="S747" s="94" t="e">
        <f>+IF(#REF!&gt;0.02,IF(#REF!=5,($AE$2-F747)/1000,IF(#REF!=6,($AF$2-F747)/1000,IF(#REF!="FMA",($AG$2-F747)/1000,H747))),H747)</f>
        <v>#REF!</v>
      </c>
      <c r="T747" s="114" t="str">
        <f t="shared" si="18"/>
        <v>avril</v>
      </c>
      <c r="U747" s="91">
        <f>IF(H747="",0,1)</f>
        <v>1</v>
      </c>
      <c r="V747" s="92" t="e">
        <f>IF(#REF!&gt;0,1,0)</f>
        <v>#REF!</v>
      </c>
      <c r="W747" s="92" t="e">
        <f>IF(#REF!&gt;0.02,1,0)</f>
        <v>#REF!</v>
      </c>
      <c r="X747" s="92">
        <f>+IF(H747="","",(M747*H747))</f>
        <v>1465.2</v>
      </c>
      <c r="Y747" s="92" t="e">
        <f>+IF(G747="La Mounine",(VLOOKUP(Base!J747,#REF!,5,FALSE)),(IF(G747="Brignoles",VLOOKUP(J747,#REF!,3,FALSE),(IF(G747="FOS",VLOOKUP(J747,#REF!,4,FALSE))))))</f>
        <v>#REF!</v>
      </c>
      <c r="Z747" s="92" t="e">
        <f>+(IF(H747="","",(Y747*H747)))</f>
        <v>#REF!</v>
      </c>
      <c r="AA747" s="94" t="e">
        <f>IF(Y747="","",IF(A747="RW",VLOOKUP(Y747,#REF!,3,FALSE),VLOOKUP(Y747,#REF!,2,FALSE)))</f>
        <v>#REF!</v>
      </c>
      <c r="AB747" s="92" t="e">
        <f>+IF(A747="","",(IF(A747="RW",(IF(H747&gt;32,32*AA747,(IF(H747&lt;29,29*AA747,H747*AA747)))),(IF(H747&gt;30,30*AA747,(IF(H747&lt;24,24*AA747,H747*AA747)))))))</f>
        <v>#REF!</v>
      </c>
      <c r="AC747" s="92" t="e">
        <f>(IF(A747="","0",(IF(A747="RW",VLOOKUP(#REF!,#REF!,2,FALSE),VLOOKUP(Base!#REF!,#REF!,3,FALSE)))))*S747</f>
        <v>#REF!</v>
      </c>
    </row>
    <row r="748" spans="1:29" x14ac:dyDescent="0.25">
      <c r="A748" s="131" t="s">
        <v>830</v>
      </c>
      <c r="B748" s="131" t="s">
        <v>846</v>
      </c>
      <c r="C748" s="62" t="s">
        <v>12</v>
      </c>
      <c r="D748" s="12">
        <v>42487</v>
      </c>
      <c r="E748" s="85">
        <v>59100</v>
      </c>
      <c r="F748" s="85">
        <v>24650</v>
      </c>
      <c r="G748" s="11" t="s">
        <v>707</v>
      </c>
      <c r="H748" s="71">
        <f t="shared" si="21"/>
        <v>34.450000000000003</v>
      </c>
      <c r="I748" s="62"/>
      <c r="J748" s="62"/>
      <c r="K748" s="62">
        <v>13</v>
      </c>
      <c r="L748" s="71" t="str">
        <f>+IF(N748="oui",H748,"")</f>
        <v/>
      </c>
      <c r="M748" s="117">
        <v>44.4</v>
      </c>
      <c r="N748" s="62" t="s">
        <v>105</v>
      </c>
      <c r="O748" s="62" t="s">
        <v>105</v>
      </c>
      <c r="P748" s="62" t="s">
        <v>172</v>
      </c>
      <c r="Q748" s="114">
        <f>IF(D748="","",(YEAR(D748)))</f>
        <v>2016</v>
      </c>
      <c r="R748" s="114" t="str">
        <f>IF(D748="","",(TEXT(D748,"mmmm")))</f>
        <v>avril</v>
      </c>
      <c r="S748" s="94" t="e">
        <f>+IF(#REF!&gt;0.02,IF(#REF!=5,($AE$2-F748)/1000,IF(#REF!=6,($AF$2-F748)/1000,IF(#REF!="FMA",($AG$2-F748)/1000,H748))),H748)</f>
        <v>#REF!</v>
      </c>
      <c r="T748" s="114" t="str">
        <f t="shared" si="18"/>
        <v>avril</v>
      </c>
      <c r="U748" s="91">
        <f>IF(H748="",0,1)</f>
        <v>1</v>
      </c>
      <c r="V748" s="92" t="e">
        <f>IF(#REF!&gt;0,1,0)</f>
        <v>#REF!</v>
      </c>
      <c r="W748" s="92" t="e">
        <f>IF(#REF!&gt;0.02,1,0)</f>
        <v>#REF!</v>
      </c>
      <c r="X748" s="92">
        <f>+IF(H748="","",(M748*H748))</f>
        <v>1529.5800000000002</v>
      </c>
      <c r="Y748" s="92" t="e">
        <f>+IF(G748="La Mounine",(VLOOKUP(Base!J748,#REF!,5,FALSE)),(IF(G748="Brignoles",VLOOKUP(J748,#REF!,3,FALSE),(IF(G748="FOS",VLOOKUP(J748,#REF!,4,FALSE))))))</f>
        <v>#REF!</v>
      </c>
      <c r="Z748" s="92" t="e">
        <f>+(IF(H748="","",(Y748*H748)))</f>
        <v>#REF!</v>
      </c>
      <c r="AA748" s="94" t="e">
        <f>IF(Y748="","",IF(A748="RW",VLOOKUP(Y748,#REF!,3,FALSE),VLOOKUP(Y748,#REF!,2,FALSE)))</f>
        <v>#REF!</v>
      </c>
      <c r="AB748" s="92" t="e">
        <f>+IF(A748="","",(IF(A748="RW",(IF(H748&gt;32,32*AA748,(IF(H748&lt;29,29*AA748,H748*AA748)))),(IF(H748&gt;30,30*AA748,(IF(H748&lt;24,24*AA748,H748*AA748)))))))</f>
        <v>#REF!</v>
      </c>
      <c r="AC748" s="92" t="e">
        <f>(IF(A748="","0",(IF(A748="RW",VLOOKUP(#REF!,#REF!,2,FALSE),VLOOKUP(Base!#REF!,#REF!,3,FALSE)))))*S748</f>
        <v>#REF!</v>
      </c>
    </row>
    <row r="749" spans="1:29" x14ac:dyDescent="0.25">
      <c r="A749" s="131" t="s">
        <v>830</v>
      </c>
      <c r="B749" s="131" t="s">
        <v>846</v>
      </c>
      <c r="C749" s="62" t="s">
        <v>12</v>
      </c>
      <c r="D749" s="12">
        <v>42487</v>
      </c>
      <c r="E749" s="85">
        <v>56350</v>
      </c>
      <c r="F749" s="85">
        <v>22650</v>
      </c>
      <c r="G749" s="11" t="s">
        <v>707</v>
      </c>
      <c r="H749" s="71">
        <f t="shared" si="21"/>
        <v>33.700000000000003</v>
      </c>
      <c r="I749" s="62"/>
      <c r="J749" s="62"/>
      <c r="K749" s="62">
        <v>13</v>
      </c>
      <c r="L749" s="71" t="str">
        <f>+IF(N749="oui",H749,"")</f>
        <v/>
      </c>
      <c r="M749" s="117">
        <v>44.4</v>
      </c>
      <c r="N749" s="62" t="s">
        <v>105</v>
      </c>
      <c r="O749" s="62" t="s">
        <v>105</v>
      </c>
      <c r="P749" s="62" t="s">
        <v>172</v>
      </c>
      <c r="Q749" s="114">
        <f>IF(D749="","",(YEAR(D749)))</f>
        <v>2016</v>
      </c>
      <c r="R749" s="114" t="str">
        <f>IF(D749="","",(TEXT(D749,"mmmm")))</f>
        <v>avril</v>
      </c>
      <c r="S749" s="94" t="e">
        <f>+IF(#REF!&gt;0.02,IF(#REF!=5,($AE$2-F749)/1000,IF(#REF!=6,($AF$2-F749)/1000,IF(#REF!="FMA",($AG$2-F749)/1000,H749))),H749)</f>
        <v>#REF!</v>
      </c>
      <c r="T749" s="114" t="str">
        <f t="shared" si="18"/>
        <v>avril</v>
      </c>
      <c r="U749" s="91">
        <f>IF(H749="",0,1)</f>
        <v>1</v>
      </c>
      <c r="V749" s="92" t="e">
        <f>IF(#REF!&gt;0,1,0)</f>
        <v>#REF!</v>
      </c>
      <c r="W749" s="92" t="e">
        <f>IF(#REF!&gt;0.02,1,0)</f>
        <v>#REF!</v>
      </c>
      <c r="X749" s="92">
        <f>+IF(H749="","",(M749*H749))</f>
        <v>1496.28</v>
      </c>
      <c r="Y749" s="92" t="e">
        <f>+IF(G749="La Mounine",(VLOOKUP(Base!J749,#REF!,5,FALSE)),(IF(G749="Brignoles",VLOOKUP(J749,#REF!,3,FALSE),(IF(G749="FOS",VLOOKUP(J749,#REF!,4,FALSE))))))</f>
        <v>#REF!</v>
      </c>
      <c r="Z749" s="92" t="e">
        <f>+(IF(H749="","",(Y749*H749)))</f>
        <v>#REF!</v>
      </c>
      <c r="AA749" s="94" t="e">
        <f>IF(Y749="","",IF(A749="RW",VLOOKUP(Y749,#REF!,3,FALSE),VLOOKUP(Y749,#REF!,2,FALSE)))</f>
        <v>#REF!</v>
      </c>
      <c r="AB749" s="92" t="e">
        <f>+IF(A749="","",(IF(A749="RW",(IF(H749&gt;32,32*AA749,(IF(H749&lt;29,29*AA749,H749*AA749)))),(IF(H749&gt;30,30*AA749,(IF(H749&lt;24,24*AA749,H749*AA749)))))))</f>
        <v>#REF!</v>
      </c>
      <c r="AC749" s="92" t="e">
        <f>(IF(A749="","0",(IF(A749="RW",VLOOKUP(#REF!,#REF!,2,FALSE),VLOOKUP(Base!#REF!,#REF!,3,FALSE)))))*S749</f>
        <v>#REF!</v>
      </c>
    </row>
    <row r="750" spans="1:29" x14ac:dyDescent="0.25">
      <c r="A750" s="131" t="s">
        <v>830</v>
      </c>
      <c r="B750" s="131" t="s">
        <v>846</v>
      </c>
      <c r="C750" s="62" t="s">
        <v>46</v>
      </c>
      <c r="D750" s="12">
        <v>42488</v>
      </c>
      <c r="E750" s="85">
        <v>43100</v>
      </c>
      <c r="F750" s="85">
        <v>24500</v>
      </c>
      <c r="G750" s="11" t="s">
        <v>707</v>
      </c>
      <c r="H750" s="71">
        <f t="shared" si="21"/>
        <v>18.600000000000001</v>
      </c>
      <c r="I750" s="62"/>
      <c r="J750" s="62"/>
      <c r="K750" s="62">
        <v>5</v>
      </c>
      <c r="L750" s="71" t="str">
        <f>+IF(N750="oui",H750,"")</f>
        <v/>
      </c>
      <c r="M750" s="117">
        <v>20.6</v>
      </c>
      <c r="N750" s="62" t="s">
        <v>105</v>
      </c>
      <c r="O750" s="62" t="s">
        <v>105</v>
      </c>
      <c r="P750" s="62" t="s">
        <v>168</v>
      </c>
      <c r="Q750" s="114">
        <f>IF(D750="","",(YEAR(D750)))</f>
        <v>2016</v>
      </c>
      <c r="R750" s="114" t="str">
        <f>IF(D750="","",(TEXT(D750,"mmmm")))</f>
        <v>avril</v>
      </c>
      <c r="S750" s="94" t="e">
        <f>+IF(#REF!&gt;0.02,IF(#REF!=5,($AE$2-F750)/1000,IF(#REF!=6,($AF$2-F750)/1000,IF(#REF!="FMA",($AG$2-F750)/1000,H750))),H750)</f>
        <v>#REF!</v>
      </c>
      <c r="T750" s="114" t="str">
        <f t="shared" si="18"/>
        <v>avril</v>
      </c>
      <c r="U750" s="91">
        <f>IF(H750="",0,1)</f>
        <v>1</v>
      </c>
      <c r="V750" s="92" t="e">
        <f>IF(#REF!&gt;0,1,0)</f>
        <v>#REF!</v>
      </c>
      <c r="W750" s="92" t="e">
        <f>IF(#REF!&gt;0.02,1,0)</f>
        <v>#REF!</v>
      </c>
      <c r="X750" s="92">
        <f>+IF(H750="","",(M750*H750))</f>
        <v>383.16000000000008</v>
      </c>
      <c r="Y750" s="92" t="e">
        <f>+IF(G750="La Mounine",(VLOOKUP(Base!J750,#REF!,5,FALSE)),(IF(G750="Brignoles",VLOOKUP(J750,#REF!,3,FALSE),(IF(G750="FOS",VLOOKUP(J750,#REF!,4,FALSE))))))</f>
        <v>#REF!</v>
      </c>
      <c r="Z750" s="92" t="e">
        <f>+(IF(H750="","",(Y750*H750)))</f>
        <v>#REF!</v>
      </c>
      <c r="AA750" s="94" t="e">
        <f>IF(Y750="","",IF(A750="RW",VLOOKUP(Y750,#REF!,3,FALSE),VLOOKUP(Y750,#REF!,2,FALSE)))</f>
        <v>#REF!</v>
      </c>
      <c r="AB750" s="92" t="e">
        <f>+IF(A750="","",(IF(A750="RW",(IF(H750&gt;32,32*AA750,(IF(H750&lt;29,29*AA750,H750*AA750)))),(IF(H750&gt;30,30*AA750,(IF(H750&lt;24,24*AA750,H750*AA750)))))))</f>
        <v>#REF!</v>
      </c>
      <c r="AC750" s="92" t="e">
        <f>(IF(A750="","0",(IF(A750="RW",VLOOKUP(#REF!,#REF!,2,FALSE),VLOOKUP(Base!#REF!,#REF!,3,FALSE)))))*S750</f>
        <v>#REF!</v>
      </c>
    </row>
    <row r="751" spans="1:29" x14ac:dyDescent="0.25">
      <c r="A751" s="131" t="s">
        <v>830</v>
      </c>
      <c r="B751" s="131" t="s">
        <v>846</v>
      </c>
      <c r="C751" s="62" t="s">
        <v>46</v>
      </c>
      <c r="D751" s="12">
        <v>42488</v>
      </c>
      <c r="E751" s="85">
        <v>44800</v>
      </c>
      <c r="F751" s="85">
        <v>25100</v>
      </c>
      <c r="G751" s="11" t="s">
        <v>707</v>
      </c>
      <c r="H751" s="71">
        <f t="shared" si="21"/>
        <v>19.7</v>
      </c>
      <c r="I751" s="62"/>
      <c r="J751" s="62"/>
      <c r="K751" s="62">
        <v>5</v>
      </c>
      <c r="L751" s="71" t="str">
        <f>+IF(N751="oui",H751,"")</f>
        <v/>
      </c>
      <c r="M751" s="117">
        <v>20.6</v>
      </c>
      <c r="N751" s="62" t="s">
        <v>105</v>
      </c>
      <c r="O751" s="62" t="s">
        <v>105</v>
      </c>
      <c r="P751" s="62" t="s">
        <v>168</v>
      </c>
      <c r="Q751" s="114">
        <f>IF(D751="","",(YEAR(D751)))</f>
        <v>2016</v>
      </c>
      <c r="R751" s="114" t="str">
        <f>IF(D751="","",(TEXT(D751,"mmmm")))</f>
        <v>avril</v>
      </c>
      <c r="S751" s="94" t="e">
        <f>+IF(#REF!&gt;0.02,IF(#REF!=5,($AE$2-F751)/1000,IF(#REF!=6,($AF$2-F751)/1000,IF(#REF!="FMA",($AG$2-F751)/1000,H751))),H751)</f>
        <v>#REF!</v>
      </c>
      <c r="T751" s="114" t="str">
        <f t="shared" si="18"/>
        <v>avril</v>
      </c>
      <c r="U751" s="91">
        <f>IF(H751="",0,1)</f>
        <v>1</v>
      </c>
      <c r="V751" s="92" t="e">
        <f>IF(#REF!&gt;0,1,0)</f>
        <v>#REF!</v>
      </c>
      <c r="W751" s="92" t="e">
        <f>IF(#REF!&gt;0.02,1,0)</f>
        <v>#REF!</v>
      </c>
      <c r="X751" s="92">
        <f>+IF(H751="","",(M751*H751))</f>
        <v>405.82</v>
      </c>
      <c r="Y751" s="92" t="e">
        <f>+IF(G751="La Mounine",(VLOOKUP(Base!J751,#REF!,5,FALSE)),(IF(G751="Brignoles",VLOOKUP(J751,#REF!,3,FALSE),(IF(G751="FOS",VLOOKUP(J751,#REF!,4,FALSE))))))</f>
        <v>#REF!</v>
      </c>
      <c r="Z751" s="92" t="e">
        <f>+(IF(H751="","",(Y751*H751)))</f>
        <v>#REF!</v>
      </c>
      <c r="AA751" s="94" t="e">
        <f>IF(Y751="","",IF(A751="RW",VLOOKUP(Y751,#REF!,3,FALSE),VLOOKUP(Y751,#REF!,2,FALSE)))</f>
        <v>#REF!</v>
      </c>
      <c r="AB751" s="92" t="e">
        <f>+IF(A751="","",(IF(A751="RW",(IF(H751&gt;32,32*AA751,(IF(H751&lt;29,29*AA751,H751*AA751)))),(IF(H751&gt;30,30*AA751,(IF(H751&lt;24,24*AA751,H751*AA751)))))))</f>
        <v>#REF!</v>
      </c>
      <c r="AC751" s="92" t="e">
        <f>(IF(A751="","0",(IF(A751="RW",VLOOKUP(#REF!,#REF!,2,FALSE),VLOOKUP(Base!#REF!,#REF!,3,FALSE)))))*S751</f>
        <v>#REF!</v>
      </c>
    </row>
    <row r="752" spans="1:29" s="140" customFormat="1" x14ac:dyDescent="0.25">
      <c r="A752" s="132" t="s">
        <v>830</v>
      </c>
      <c r="B752" s="132" t="s">
        <v>846</v>
      </c>
      <c r="C752" s="7" t="s">
        <v>46</v>
      </c>
      <c r="D752" s="134">
        <v>42492</v>
      </c>
      <c r="E752" s="135">
        <v>56350</v>
      </c>
      <c r="F752" s="135">
        <v>24000</v>
      </c>
      <c r="G752" s="11" t="s">
        <v>707</v>
      </c>
      <c r="H752" s="128">
        <f t="shared" si="21"/>
        <v>32.35</v>
      </c>
      <c r="I752" s="7"/>
      <c r="J752" s="7"/>
      <c r="K752" s="7">
        <v>4</v>
      </c>
      <c r="L752" s="128" t="str">
        <f>+IF(N752="oui",H752,"")</f>
        <v/>
      </c>
      <c r="M752" s="53"/>
      <c r="N752" s="7"/>
      <c r="O752" s="62" t="s">
        <v>105</v>
      </c>
      <c r="P752" s="141" t="s">
        <v>171</v>
      </c>
      <c r="Q752" s="136">
        <f>IF(D752="","",(YEAR(D752)))</f>
        <v>2016</v>
      </c>
      <c r="R752" s="136" t="str">
        <f>IF(D752="","",(TEXT(D752,"mmmm")))</f>
        <v>mai</v>
      </c>
      <c r="S752" s="137" t="e">
        <f>+IF(#REF!&gt;0.02,IF(#REF!=5,($AE$2-F752)/1000,IF(#REF!=6,($AF$2-F752)/1000,IF(#REF!="FMA",($AG$2-F752)/1000,H752))),H752)</f>
        <v>#REF!</v>
      </c>
      <c r="T752" s="136" t="str">
        <f t="shared" si="18"/>
        <v>mai</v>
      </c>
      <c r="U752" s="138">
        <f>IF(H752="",0,1)</f>
        <v>1</v>
      </c>
      <c r="V752" s="139" t="e">
        <f>IF(#REF!&gt;0,1,0)</f>
        <v>#REF!</v>
      </c>
      <c r="W752" s="139" t="e">
        <f>IF(#REF!&gt;0.02,1,0)</f>
        <v>#REF!</v>
      </c>
      <c r="X752" s="92">
        <f>+IF(H752="","",(M752*H752))</f>
        <v>0</v>
      </c>
      <c r="Y752" s="139" t="e">
        <f>+IF(G752="La Mounine",(VLOOKUP(Base!J752,#REF!,5,FALSE)),(IF(G752="Brignoles",VLOOKUP(J752,#REF!,3,FALSE),(IF(G752="FOS",VLOOKUP(J752,#REF!,4,FALSE))))))</f>
        <v>#REF!</v>
      </c>
      <c r="Z752" s="139" t="e">
        <f>+(IF(H752="","",(Y752*H752)))</f>
        <v>#REF!</v>
      </c>
      <c r="AA752" s="137" t="e">
        <f>IF(A752="","",IF(A752="RW",VLOOKUP(Y752,#REF!,3,FALSE),VLOOKUP(Y752,#REF!,2,FALSE)))</f>
        <v>#REF!</v>
      </c>
      <c r="AB752" s="139" t="e">
        <f>+IF(A752="","",(IF(A752="RW",(IF(H752&gt;32,32*AA752,(IF(H752&lt;29,29*AA752,H752*AA752)))),(IF(H752&gt;30,30*AA752,(IF(H752&lt;24,24*AA752,H752*AA752)))))))</f>
        <v>#REF!</v>
      </c>
      <c r="AC752" s="92" t="e">
        <f>(IF(A752="","0",(IF(A752="RW",VLOOKUP(#REF!,#REF!,2,FALSE),VLOOKUP(Base!#REF!,#REF!,3,FALSE)))))*S752</f>
        <v>#REF!</v>
      </c>
    </row>
    <row r="753" spans="1:29" x14ac:dyDescent="0.25">
      <c r="A753" s="132" t="s">
        <v>830</v>
      </c>
      <c r="B753" s="132" t="s">
        <v>846</v>
      </c>
      <c r="C753" s="7" t="s">
        <v>46</v>
      </c>
      <c r="D753" s="12">
        <v>42492</v>
      </c>
      <c r="E753" s="85">
        <v>55900</v>
      </c>
      <c r="F753" s="85">
        <v>25000</v>
      </c>
      <c r="G753" s="11" t="s">
        <v>707</v>
      </c>
      <c r="H753" s="71">
        <f t="shared" si="21"/>
        <v>30.9</v>
      </c>
      <c r="I753" s="7"/>
      <c r="J753" s="62"/>
      <c r="K753" s="62">
        <v>4</v>
      </c>
      <c r="L753" s="71" t="str">
        <f>+IF(N753="oui",H753,"")</f>
        <v/>
      </c>
      <c r="M753" s="117"/>
      <c r="N753" s="62"/>
      <c r="O753" s="62" t="s">
        <v>105</v>
      </c>
      <c r="P753" s="110" t="s">
        <v>171</v>
      </c>
      <c r="Q753" s="114">
        <f>IF(D753="","",(YEAR(D753)))</f>
        <v>2016</v>
      </c>
      <c r="R753" s="114" t="str">
        <f>IF(D753="","",(TEXT(D753,"mmmm")))</f>
        <v>mai</v>
      </c>
      <c r="S753" s="94" t="e">
        <f>+IF(#REF!&gt;0.02,IF(#REF!=5,($AE$2-F753)/1000,IF(#REF!=6,($AF$2-F753)/1000,IF(#REF!="FMA",($AG$2-F753)/1000,H753))),H753)</f>
        <v>#REF!</v>
      </c>
      <c r="T753" s="114" t="str">
        <f t="shared" si="18"/>
        <v>mai</v>
      </c>
      <c r="U753" s="91">
        <f>IF(H753="",0,1)</f>
        <v>1</v>
      </c>
      <c r="V753" s="92" t="e">
        <f>IF(#REF!&gt;0,1,0)</f>
        <v>#REF!</v>
      </c>
      <c r="W753" s="92" t="e">
        <f>IF(#REF!&gt;0.02,1,0)</f>
        <v>#REF!</v>
      </c>
      <c r="X753" s="92">
        <f>+IF(H753="","",(M753*H753))</f>
        <v>0</v>
      </c>
      <c r="Y753" s="92" t="e">
        <f>+IF(G753="La Mounine",(VLOOKUP(Base!J753,#REF!,5,FALSE)),(IF(G753="Brignoles",VLOOKUP(J753,#REF!,3,FALSE),(IF(G753="FOS",VLOOKUP(J753,#REF!,4,FALSE))))))</f>
        <v>#REF!</v>
      </c>
      <c r="Z753" s="92" t="e">
        <f>+(IF(H753="","",(Y753*H753)))</f>
        <v>#REF!</v>
      </c>
      <c r="AA753" s="94" t="e">
        <f>IF(A753="","",IF(A753="RW",VLOOKUP(Y753,#REF!,3,FALSE),VLOOKUP(Y753,#REF!,2,FALSE)))</f>
        <v>#REF!</v>
      </c>
      <c r="AB753" s="92" t="e">
        <f>+IF(A753="","",(IF(A753="RW",(IF(H753&gt;32,32*AA753,(IF(H753&lt;29,29*AA753,H753*AA753)))),(IF(H753&gt;30,30*AA753,(IF(H753&lt;24,24*AA753,H753*AA753)))))))</f>
        <v>#REF!</v>
      </c>
      <c r="AC753" s="92" t="e">
        <f>(IF(A753="","0",(IF(A753="RW",VLOOKUP(#REF!,#REF!,2,FALSE),VLOOKUP(Base!#REF!,#REF!,3,FALSE)))))*S753</f>
        <v>#REF!</v>
      </c>
    </row>
    <row r="754" spans="1:29" x14ac:dyDescent="0.25">
      <c r="A754" s="132" t="s">
        <v>830</v>
      </c>
      <c r="B754" s="132" t="s">
        <v>846</v>
      </c>
      <c r="C754" s="7" t="s">
        <v>46</v>
      </c>
      <c r="D754" s="12">
        <v>42493</v>
      </c>
      <c r="E754" s="85">
        <v>58050</v>
      </c>
      <c r="F754" s="85">
        <v>24150</v>
      </c>
      <c r="G754" s="11" t="s">
        <v>707</v>
      </c>
      <c r="H754" s="71">
        <f t="shared" si="21"/>
        <v>33.9</v>
      </c>
      <c r="I754" s="7"/>
      <c r="J754" s="62"/>
      <c r="K754" s="62">
        <v>83</v>
      </c>
      <c r="L754" s="71" t="str">
        <f>+IF(N754="oui",H754,"")</f>
        <v/>
      </c>
      <c r="M754" s="117"/>
      <c r="N754" s="62"/>
      <c r="O754" s="62" t="s">
        <v>105</v>
      </c>
      <c r="P754" s="110" t="s">
        <v>171</v>
      </c>
      <c r="Q754" s="114">
        <f>IF(D754="","",(YEAR(D754)))</f>
        <v>2016</v>
      </c>
      <c r="R754" s="114" t="str">
        <f>IF(D754="","",(TEXT(D754,"mmmm")))</f>
        <v>mai</v>
      </c>
      <c r="S754" s="94" t="e">
        <f>+IF(#REF!&gt;0.02,IF(#REF!=5,($AE$2-F754)/1000,IF(#REF!=6,($AF$2-F754)/1000,IF(#REF!="FMA",($AG$2-F754)/1000,H754))),H754)</f>
        <v>#REF!</v>
      </c>
      <c r="T754" s="114" t="str">
        <f t="shared" si="18"/>
        <v>mai</v>
      </c>
      <c r="U754" s="91">
        <f>IF(H754="",0,1)</f>
        <v>1</v>
      </c>
      <c r="V754" s="92" t="e">
        <f>IF(#REF!&gt;0,1,0)</f>
        <v>#REF!</v>
      </c>
      <c r="W754" s="92" t="e">
        <f>IF(#REF!&gt;0.02,1,0)</f>
        <v>#REF!</v>
      </c>
      <c r="X754" s="92">
        <f>+IF(H754="","",(M754*H754))</f>
        <v>0</v>
      </c>
      <c r="Y754" s="92" t="e">
        <f>+IF(G754="La Mounine",(VLOOKUP(Base!J754,#REF!,5,FALSE)),(IF(G754="Brignoles",VLOOKUP(J754,#REF!,3,FALSE),(IF(G754="FOS",VLOOKUP(J754,#REF!,4,FALSE))))))</f>
        <v>#REF!</v>
      </c>
      <c r="Z754" s="92" t="e">
        <f>+(IF(H754="","",(Y754*H754)))</f>
        <v>#REF!</v>
      </c>
      <c r="AA754" s="94" t="e">
        <f>IF(A754="","",IF(A754="RW",VLOOKUP(Y754,#REF!,3,FALSE),VLOOKUP(Y754,#REF!,2,FALSE)))</f>
        <v>#REF!</v>
      </c>
      <c r="AB754" s="92" t="e">
        <f>+IF(A754="","",(IF(A754="RW",(IF(H754&gt;32,32*AA754,(IF(H754&lt;29,29*AA754,H754*AA754)))),(IF(H754&gt;30,30*AA754,(IF(H754&lt;24,24*AA754,H754*AA754)))))))</f>
        <v>#REF!</v>
      </c>
      <c r="AC754" s="92" t="e">
        <f>(IF(A754="","0",(IF(A754="RW",VLOOKUP(#REF!,#REF!,2,FALSE),VLOOKUP(Base!#REF!,#REF!,3,FALSE)))))*S754</f>
        <v>#REF!</v>
      </c>
    </row>
    <row r="755" spans="1:29" x14ac:dyDescent="0.25">
      <c r="A755" s="132" t="s">
        <v>830</v>
      </c>
      <c r="B755" s="132" t="s">
        <v>846</v>
      </c>
      <c r="C755" s="7" t="s">
        <v>46</v>
      </c>
      <c r="D755" s="12">
        <v>42493</v>
      </c>
      <c r="E755" s="85">
        <v>57000</v>
      </c>
      <c r="F755" s="85">
        <v>25000</v>
      </c>
      <c r="G755" s="11" t="s">
        <v>707</v>
      </c>
      <c r="H755" s="71">
        <f t="shared" si="21"/>
        <v>32</v>
      </c>
      <c r="I755" s="62"/>
      <c r="J755" s="62"/>
      <c r="K755" s="62">
        <v>83</v>
      </c>
      <c r="L755" s="71" t="str">
        <f>+IF(N755="oui",H755,"")</f>
        <v/>
      </c>
      <c r="M755" s="117"/>
      <c r="N755" s="62"/>
      <c r="O755" s="62" t="s">
        <v>105</v>
      </c>
      <c r="P755" s="110" t="s">
        <v>171</v>
      </c>
      <c r="Q755" s="114">
        <f>IF(D755="","",(YEAR(D755)))</f>
        <v>2016</v>
      </c>
      <c r="R755" s="114" t="str">
        <f>IF(D755="","",(TEXT(D755,"mmmm")))</f>
        <v>mai</v>
      </c>
      <c r="S755" s="94" t="e">
        <f>+IF(#REF!&gt;0.02,IF(#REF!=5,($AE$2-F755)/1000,IF(#REF!=6,($AF$2-F755)/1000,IF(#REF!="FMA",($AG$2-F755)/1000,H755))),H755)</f>
        <v>#REF!</v>
      </c>
      <c r="T755" s="114" t="str">
        <f t="shared" si="18"/>
        <v>mai</v>
      </c>
      <c r="U755" s="91">
        <f>IF(H755="",0,1)</f>
        <v>1</v>
      </c>
      <c r="V755" s="92" t="e">
        <f>IF(#REF!&gt;0,1,0)</f>
        <v>#REF!</v>
      </c>
      <c r="W755" s="92" t="e">
        <f>IF(#REF!&gt;0.02,1,0)</f>
        <v>#REF!</v>
      </c>
      <c r="X755" s="92">
        <f>+IF(H755="","",(M755*H755))</f>
        <v>0</v>
      </c>
      <c r="Y755" s="92" t="e">
        <f>+IF(G755="La Mounine",(VLOOKUP(Base!J755,#REF!,5,FALSE)),(IF(G755="Brignoles",VLOOKUP(J755,#REF!,3,FALSE),(IF(G755="FOS",VLOOKUP(J755,#REF!,4,FALSE))))))</f>
        <v>#REF!</v>
      </c>
      <c r="Z755" s="92" t="e">
        <f>+(IF(H755="","",(Y755*H755)))</f>
        <v>#REF!</v>
      </c>
      <c r="AA755" s="94" t="e">
        <f>IF(A755="","",IF(A755="RW",VLOOKUP(Y755,#REF!,3,FALSE),VLOOKUP(Y755,#REF!,2,FALSE)))</f>
        <v>#REF!</v>
      </c>
      <c r="AB755" s="92" t="e">
        <f>+IF(A755="","",(IF(A755="RW",(IF(H755&gt;32,32*AA755,(IF(H755&lt;29,29*AA755,H755*AA755)))),(IF(H755&gt;30,30*AA755,(IF(H755&lt;24,24*AA755,H755*AA755)))))))</f>
        <v>#REF!</v>
      </c>
      <c r="AC755" s="92" t="e">
        <f>(IF(A755="","0",(IF(A755="RW",VLOOKUP(#REF!,#REF!,2,FALSE),VLOOKUP(Base!#REF!,#REF!,3,FALSE)))))*S755</f>
        <v>#REF!</v>
      </c>
    </row>
    <row r="756" spans="1:29" x14ac:dyDescent="0.25">
      <c r="A756" s="132" t="s">
        <v>830</v>
      </c>
      <c r="B756" s="132" t="s">
        <v>846</v>
      </c>
      <c r="C756" s="7" t="s">
        <v>12</v>
      </c>
      <c r="D756" s="12">
        <v>42493</v>
      </c>
      <c r="E756" s="85">
        <v>56600</v>
      </c>
      <c r="F756" s="85">
        <v>22650</v>
      </c>
      <c r="G756" s="11" t="s">
        <v>707</v>
      </c>
      <c r="H756" s="71">
        <f t="shared" si="21"/>
        <v>33.950000000000003</v>
      </c>
      <c r="I756" s="62"/>
      <c r="J756" s="62"/>
      <c r="K756" s="62">
        <v>13</v>
      </c>
      <c r="L756" s="71" t="str">
        <f>+IF(N756="oui",H756,"")</f>
        <v/>
      </c>
      <c r="M756" s="117"/>
      <c r="N756" s="62"/>
      <c r="O756" s="62" t="s">
        <v>105</v>
      </c>
      <c r="P756" s="62" t="s">
        <v>170</v>
      </c>
      <c r="Q756" s="114">
        <f>IF(D756="","",(YEAR(D756)))</f>
        <v>2016</v>
      </c>
      <c r="R756" s="114" t="str">
        <f>IF(D756="","",(TEXT(D756,"mmmm")))</f>
        <v>mai</v>
      </c>
      <c r="S756" s="94" t="e">
        <f>+IF(#REF!&gt;0.02,IF(#REF!=5,($AE$2-F756)/1000,IF(#REF!=6,($AF$2-F756)/1000,IF(#REF!="FMA",($AG$2-F756)/1000,H756))),H756)</f>
        <v>#REF!</v>
      </c>
      <c r="T756" s="114" t="str">
        <f t="shared" si="18"/>
        <v>mai</v>
      </c>
      <c r="U756" s="91">
        <f>IF(H756="",0,1)</f>
        <v>1</v>
      </c>
      <c r="V756" s="92" t="e">
        <f>IF(#REF!&gt;0,1,0)</f>
        <v>#REF!</v>
      </c>
      <c r="W756" s="92" t="e">
        <f>IF(#REF!&gt;0.02,1,0)</f>
        <v>#REF!</v>
      </c>
      <c r="X756" s="92">
        <f>+IF(H756="","",(M756*H756))</f>
        <v>0</v>
      </c>
      <c r="Y756" s="92" t="e">
        <f>+IF(G756="La Mounine",(VLOOKUP(Base!J756,#REF!,5,FALSE)),(IF(G756="Brignoles",VLOOKUP(J756,#REF!,3,FALSE),(IF(G756="FOS",VLOOKUP(J756,#REF!,4,FALSE))))))</f>
        <v>#REF!</v>
      </c>
      <c r="Z756" s="92" t="e">
        <f>+(IF(H756="","",(Y756*H756)))</f>
        <v>#REF!</v>
      </c>
      <c r="AA756" s="94" t="e">
        <f>IF(A756="","",IF(A756="RW",VLOOKUP(Y756,#REF!,3,FALSE),VLOOKUP(Y756,#REF!,2,FALSE)))</f>
        <v>#REF!</v>
      </c>
      <c r="AB756" s="92" t="e">
        <f>+IF(A756="","",(IF(A756="RW",(IF(H756&gt;32,32*AA756,(IF(H756&lt;29,29*AA756,H756*AA756)))),(IF(H756&gt;30,30*AA756,(IF(H756&lt;24,24*AA756,H756*AA756)))))))</f>
        <v>#REF!</v>
      </c>
      <c r="AC756" s="92" t="e">
        <f>(IF(A756="","0",(IF(A756="RW",VLOOKUP(#REF!,#REF!,2,FALSE),VLOOKUP(Base!#REF!,#REF!,3,FALSE)))))*S756</f>
        <v>#REF!</v>
      </c>
    </row>
    <row r="757" spans="1:29" x14ac:dyDescent="0.25">
      <c r="A757" s="132" t="s">
        <v>830</v>
      </c>
      <c r="B757" s="132" t="s">
        <v>846</v>
      </c>
      <c r="C757" s="7" t="s">
        <v>12</v>
      </c>
      <c r="D757" s="12">
        <v>42494</v>
      </c>
      <c r="E757" s="85">
        <v>54800</v>
      </c>
      <c r="F757" s="85">
        <v>24500</v>
      </c>
      <c r="G757" s="11" t="s">
        <v>707</v>
      </c>
      <c r="H757" s="71">
        <f t="shared" si="21"/>
        <v>30.3</v>
      </c>
      <c r="I757" s="62"/>
      <c r="J757" s="62"/>
      <c r="K757" s="62">
        <v>6</v>
      </c>
      <c r="L757" s="71" t="str">
        <f>+IF(N757="oui",H757,"")</f>
        <v/>
      </c>
      <c r="M757" s="117"/>
      <c r="N757" s="62"/>
      <c r="O757" s="62" t="s">
        <v>105</v>
      </c>
      <c r="P757" s="62" t="s">
        <v>168</v>
      </c>
      <c r="Q757" s="114">
        <f>IF(D757="","",(YEAR(D757)))</f>
        <v>2016</v>
      </c>
      <c r="R757" s="114" t="str">
        <f>IF(D757="","",(TEXT(D757,"mmmm")))</f>
        <v>mai</v>
      </c>
      <c r="S757" s="94" t="e">
        <f>+IF(#REF!&gt;0.02,IF(#REF!=5,($AE$2-F757)/1000,IF(#REF!=6,($AF$2-F757)/1000,IF(#REF!="FMA",($AG$2-F757)/1000,H757))),H757)</f>
        <v>#REF!</v>
      </c>
      <c r="T757" s="114" t="str">
        <f t="shared" si="18"/>
        <v>mai</v>
      </c>
      <c r="U757" s="91">
        <f>IF(H757="",0,1)</f>
        <v>1</v>
      </c>
      <c r="V757" s="92" t="e">
        <f>IF(#REF!&gt;0,1,0)</f>
        <v>#REF!</v>
      </c>
      <c r="W757" s="92" t="e">
        <f>IF(#REF!&gt;0.02,1,0)</f>
        <v>#REF!</v>
      </c>
      <c r="X757" s="92">
        <f>+IF(H757="","",(M757*H757))</f>
        <v>0</v>
      </c>
      <c r="Y757" s="92" t="e">
        <f>+IF(G757="La Mounine",(VLOOKUP(Base!J757,#REF!,5,FALSE)),(IF(G757="Brignoles",VLOOKUP(J757,#REF!,3,FALSE),(IF(G757="FOS",VLOOKUP(J757,#REF!,4,FALSE))))))</f>
        <v>#REF!</v>
      </c>
      <c r="Z757" s="92" t="e">
        <f>+(IF(H757="","",(Y757*H757)))</f>
        <v>#REF!</v>
      </c>
      <c r="AA757" s="94" t="e">
        <f>IF(A757="","",IF(A757="RW",VLOOKUP(Y757,#REF!,3,FALSE),VLOOKUP(Y757,#REF!,2,FALSE)))</f>
        <v>#REF!</v>
      </c>
      <c r="AB757" s="92" t="e">
        <f>+IF(A757="","",(IF(A757="RW",(IF(H757&gt;32,32*AA757,(IF(H757&lt;29,29*AA757,H757*AA757)))),(IF(H757&gt;30,30*AA757,(IF(H757&lt;24,24*AA757,H757*AA757)))))))</f>
        <v>#REF!</v>
      </c>
      <c r="AC757" s="92" t="e">
        <f>(IF(A757="","0",(IF(A757="RW",VLOOKUP(#REF!,#REF!,2,FALSE),VLOOKUP(Base!#REF!,#REF!,3,FALSE)))))*S757</f>
        <v>#REF!</v>
      </c>
    </row>
    <row r="758" spans="1:29" x14ac:dyDescent="0.25">
      <c r="A758" s="132" t="s">
        <v>830</v>
      </c>
      <c r="B758" s="132" t="s">
        <v>846</v>
      </c>
      <c r="C758" s="62" t="s">
        <v>12</v>
      </c>
      <c r="D758" s="12">
        <v>42494</v>
      </c>
      <c r="E758" s="85">
        <v>51450</v>
      </c>
      <c r="F758" s="85">
        <v>22600</v>
      </c>
      <c r="G758" s="11" t="s">
        <v>707</v>
      </c>
      <c r="H758" s="71">
        <f t="shared" si="21"/>
        <v>28.85</v>
      </c>
      <c r="I758" s="62"/>
      <c r="J758" s="62"/>
      <c r="K758" s="62">
        <v>6</v>
      </c>
      <c r="L758" s="71" t="str">
        <f>+IF(N758="oui",H758,"")</f>
        <v/>
      </c>
      <c r="M758" s="117"/>
      <c r="N758" s="62"/>
      <c r="O758" s="62" t="s">
        <v>105</v>
      </c>
      <c r="P758" s="62" t="s">
        <v>168</v>
      </c>
      <c r="Q758" s="114">
        <f>IF(D758="","",(YEAR(D758)))</f>
        <v>2016</v>
      </c>
      <c r="R758" s="114" t="str">
        <f>IF(D758="","",(TEXT(D758,"mmmm")))</f>
        <v>mai</v>
      </c>
      <c r="S758" s="94" t="e">
        <f>+IF(#REF!&gt;0.02,IF(#REF!=5,($AE$2-F758)/1000,IF(#REF!=6,($AF$2-F758)/1000,IF(#REF!="FMA",($AG$2-F758)/1000,H758))),H758)</f>
        <v>#REF!</v>
      </c>
      <c r="T758" s="114" t="str">
        <f t="shared" si="18"/>
        <v>mai</v>
      </c>
      <c r="U758" s="91">
        <f>IF(H758="",0,1)</f>
        <v>1</v>
      </c>
      <c r="V758" s="92" t="e">
        <f>IF(#REF!&gt;0,1,0)</f>
        <v>#REF!</v>
      </c>
      <c r="W758" s="92" t="e">
        <f>IF(#REF!&gt;0.02,1,0)</f>
        <v>#REF!</v>
      </c>
      <c r="X758" s="92">
        <f>+IF(H758="","",(M758*H758))</f>
        <v>0</v>
      </c>
      <c r="Y758" s="92" t="e">
        <f>+IF(G758="La Mounine",(VLOOKUP(Base!J758,#REF!,5,FALSE)),(IF(G758="Brignoles",VLOOKUP(J758,#REF!,3,FALSE),(IF(G758="FOS",VLOOKUP(J758,#REF!,4,FALSE))))))</f>
        <v>#REF!</v>
      </c>
      <c r="Z758" s="92" t="e">
        <f>+(IF(H758="","",(Y758*H758)))</f>
        <v>#REF!</v>
      </c>
      <c r="AA758" s="94" t="e">
        <f>IF(A758="","",IF(A758="RW",VLOOKUP(Y758,#REF!,3,FALSE),VLOOKUP(Y758,#REF!,2,FALSE)))</f>
        <v>#REF!</v>
      </c>
      <c r="AB758" s="92" t="e">
        <f>+IF(A758="","",(IF(A758="RW",(IF(H758&gt;32,32*AA758,(IF(H758&lt;29,29*AA758,H758*AA758)))),(IF(H758&gt;30,30*AA758,(IF(H758&lt;24,24*AA758,H758*AA758)))))))</f>
        <v>#REF!</v>
      </c>
      <c r="AC758" s="92" t="e">
        <f>(IF(A758="","0",(IF(A758="RW",VLOOKUP(#REF!,#REF!,2,FALSE),VLOOKUP(Base!#REF!,#REF!,3,FALSE)))))*S758</f>
        <v>#REF!</v>
      </c>
    </row>
    <row r="759" spans="1:29" x14ac:dyDescent="0.25">
      <c r="A759" s="132" t="s">
        <v>830</v>
      </c>
      <c r="B759" s="132" t="s">
        <v>846</v>
      </c>
      <c r="C759" s="62" t="s">
        <v>12</v>
      </c>
      <c r="D759" s="12">
        <v>42494</v>
      </c>
      <c r="E759" s="85">
        <v>57800</v>
      </c>
      <c r="F759" s="85">
        <v>24500</v>
      </c>
      <c r="G759" s="11" t="s">
        <v>707</v>
      </c>
      <c r="H759" s="71">
        <f t="shared" si="21"/>
        <v>33.299999999999997</v>
      </c>
      <c r="I759" s="62"/>
      <c r="J759" s="62"/>
      <c r="K759" s="62">
        <v>13</v>
      </c>
      <c r="L759" s="71" t="str">
        <f>+IF(N759="oui",H759,"")</f>
        <v/>
      </c>
      <c r="M759" s="117"/>
      <c r="N759" s="62"/>
      <c r="O759" s="62" t="s">
        <v>105</v>
      </c>
      <c r="P759" s="62" t="s">
        <v>799</v>
      </c>
      <c r="Q759" s="114">
        <f>IF(D759="","",(YEAR(D759)))</f>
        <v>2016</v>
      </c>
      <c r="R759" s="114" t="str">
        <f>IF(D759="","",(TEXT(D759,"mmmm")))</f>
        <v>mai</v>
      </c>
      <c r="S759" s="94" t="e">
        <f>+IF(#REF!&gt;0.02,IF(#REF!=5,($AE$2-F759)/1000,IF(#REF!=6,($AF$2-F759)/1000,IF(#REF!="FMA",($AG$2-F759)/1000,H759))),H759)</f>
        <v>#REF!</v>
      </c>
      <c r="T759" s="114" t="str">
        <f t="shared" si="18"/>
        <v>mai</v>
      </c>
      <c r="U759" s="91">
        <f>IF(H759="",0,1)</f>
        <v>1</v>
      </c>
      <c r="V759" s="92" t="e">
        <f>IF(#REF!&gt;0,1,0)</f>
        <v>#REF!</v>
      </c>
      <c r="W759" s="92" t="e">
        <f>IF(#REF!&gt;0.02,1,0)</f>
        <v>#REF!</v>
      </c>
      <c r="X759" s="92">
        <f>+IF(H759="","",(M759*H759))</f>
        <v>0</v>
      </c>
      <c r="Y759" s="92" t="e">
        <f>+IF(G759="La Mounine",(VLOOKUP(Base!J759,#REF!,5,FALSE)),(IF(G759="Brignoles",VLOOKUP(J759,#REF!,3,FALSE),(IF(G759="FOS",VLOOKUP(J759,#REF!,4,FALSE))))))</f>
        <v>#REF!</v>
      </c>
      <c r="Z759" s="92" t="e">
        <f>+(IF(H759="","",(Y759*H759)))</f>
        <v>#REF!</v>
      </c>
      <c r="AA759" s="94" t="e">
        <f>IF(A759="","",IF(A759="RW",VLOOKUP(Y759,#REF!,3,FALSE),VLOOKUP(Y759,#REF!,2,FALSE)))</f>
        <v>#REF!</v>
      </c>
      <c r="AB759" s="92" t="e">
        <f>+IF(A759="","",(IF(A759="RW",(IF(H759&gt;32,32*AA759,(IF(H759&lt;29,29*AA759,H759*AA759)))),(IF(H759&gt;30,30*AA759,(IF(H759&lt;24,24*AA759,H759*AA759)))))))</f>
        <v>#REF!</v>
      </c>
      <c r="AC759" s="92" t="e">
        <f>(IF(A759="","0",(IF(A759="RW",VLOOKUP(#REF!,#REF!,2,FALSE),VLOOKUP(Base!#REF!,#REF!,3,FALSE)))))*S759</f>
        <v>#REF!</v>
      </c>
    </row>
    <row r="760" spans="1:29" x14ac:dyDescent="0.25">
      <c r="A760" s="144" t="s">
        <v>830</v>
      </c>
      <c r="B760" s="144" t="s">
        <v>846</v>
      </c>
      <c r="C760" s="62" t="s">
        <v>46</v>
      </c>
      <c r="D760" s="12">
        <v>42499</v>
      </c>
      <c r="E760" s="85">
        <v>57700</v>
      </c>
      <c r="F760" s="85">
        <v>24600</v>
      </c>
      <c r="G760" s="11" t="s">
        <v>707</v>
      </c>
      <c r="H760" s="71">
        <f t="shared" si="21"/>
        <v>33.1</v>
      </c>
      <c r="I760" s="62"/>
      <c r="J760" s="62"/>
      <c r="K760" s="62">
        <v>4</v>
      </c>
      <c r="L760" s="71" t="str">
        <f>+IF(N760="oui",H760,"")</f>
        <v/>
      </c>
      <c r="M760" s="117"/>
      <c r="N760" s="62"/>
      <c r="O760" s="62" t="s">
        <v>105</v>
      </c>
      <c r="P760" s="62" t="s">
        <v>168</v>
      </c>
      <c r="Q760" s="114">
        <f>IF(D760="","",(YEAR(D760)))</f>
        <v>2016</v>
      </c>
      <c r="R760" s="114" t="str">
        <f>IF(D760="","",(TEXT(D760,"mmmm")))</f>
        <v>mai</v>
      </c>
      <c r="S760" s="94" t="e">
        <f>+IF(#REF!&gt;0.02,IF(#REF!=5,($AE$2-F760)/1000,IF(#REF!=6,($AF$2-F760)/1000,IF(#REF!="FMA",($AG$2-F760)/1000,H760))),H760)</f>
        <v>#REF!</v>
      </c>
      <c r="T760" s="114" t="str">
        <f t="shared" si="18"/>
        <v>mai</v>
      </c>
      <c r="U760" s="91">
        <f>IF(H760="",0,1)</f>
        <v>1</v>
      </c>
      <c r="V760" s="92" t="e">
        <f>IF(#REF!&gt;0,1,0)</f>
        <v>#REF!</v>
      </c>
      <c r="W760" s="92" t="e">
        <f>IF(#REF!&gt;0.02,1,0)</f>
        <v>#REF!</v>
      </c>
      <c r="X760" s="92">
        <f>+IF(H760="","",(M760*H760))</f>
        <v>0</v>
      </c>
      <c r="Y760" s="92" t="e">
        <f>+IF(G760="La Mounine",(VLOOKUP(Base!J760,#REF!,5,FALSE)),(IF(G760="Brignoles",VLOOKUP(J760,#REF!,3,FALSE),(IF(G760="FOS",VLOOKUP(J760,#REF!,4,FALSE))))))</f>
        <v>#REF!</v>
      </c>
      <c r="Z760" s="92" t="e">
        <f>+(IF(H760="","",(Y760*H760)))</f>
        <v>#REF!</v>
      </c>
      <c r="AA760" s="94" t="e">
        <f>IF(A760="","",IF(A760="RW",VLOOKUP(Y760,#REF!,3,FALSE),VLOOKUP(Y760,#REF!,2,FALSE)))</f>
        <v>#REF!</v>
      </c>
      <c r="AB760" s="92" t="e">
        <f>+IF(A760="","",(IF(A760="RW",(IF(H760&gt;32,32*AA760,(IF(H760&lt;29,29*AA760,H760*AA760)))),(IF(H760&gt;30,30*AA760,(IF(H760&lt;24,24*AA760,H760*AA760)))))))</f>
        <v>#REF!</v>
      </c>
      <c r="AC760" s="92" t="e">
        <f>(IF(A760="","0",(IF(A760="RW",VLOOKUP(#REF!,#REF!,2,FALSE),VLOOKUP(Base!#REF!,#REF!,3,FALSE)))))*S760</f>
        <v>#REF!</v>
      </c>
    </row>
    <row r="761" spans="1:29" x14ac:dyDescent="0.25">
      <c r="A761" s="144" t="s">
        <v>830</v>
      </c>
      <c r="B761" s="144" t="s">
        <v>846</v>
      </c>
      <c r="C761" s="62" t="s">
        <v>46</v>
      </c>
      <c r="D761" s="12">
        <v>42499</v>
      </c>
      <c r="E761" s="85">
        <v>54350</v>
      </c>
      <c r="F761" s="85">
        <v>18650</v>
      </c>
      <c r="G761" s="11" t="s">
        <v>707</v>
      </c>
      <c r="H761" s="71">
        <f t="shared" si="21"/>
        <v>35.700000000000003</v>
      </c>
      <c r="I761" s="62"/>
      <c r="J761" s="62"/>
      <c r="K761" s="62">
        <v>4</v>
      </c>
      <c r="L761" s="71" t="str">
        <f>+IF(N761="oui",H761,"")</f>
        <v/>
      </c>
      <c r="M761" s="117"/>
      <c r="N761" s="62"/>
      <c r="O761" s="62" t="s">
        <v>105</v>
      </c>
      <c r="P761" s="62" t="s">
        <v>168</v>
      </c>
      <c r="Q761" s="114">
        <f>IF(D761="","",(YEAR(D761)))</f>
        <v>2016</v>
      </c>
      <c r="R761" s="114" t="str">
        <f>IF(D761="","",(TEXT(D761,"mmmm")))</f>
        <v>mai</v>
      </c>
      <c r="S761" s="94" t="e">
        <f>+IF(#REF!&gt;0.02,IF(#REF!=5,($AE$2-F761)/1000,IF(#REF!=6,($AF$2-F761)/1000,IF(#REF!="FMA",($AG$2-F761)/1000,H761))),H761)</f>
        <v>#REF!</v>
      </c>
      <c r="T761" s="114" t="str">
        <f t="shared" si="18"/>
        <v>mai</v>
      </c>
      <c r="U761" s="91">
        <f>IF(H761="",0,1)</f>
        <v>1</v>
      </c>
      <c r="V761" s="92" t="e">
        <f>IF(#REF!&gt;0,1,0)</f>
        <v>#REF!</v>
      </c>
      <c r="W761" s="92" t="e">
        <f>IF(#REF!&gt;0.02,1,0)</f>
        <v>#REF!</v>
      </c>
      <c r="X761" s="92">
        <f>+IF(H761="","",(M761*H761))</f>
        <v>0</v>
      </c>
      <c r="Y761" s="92" t="e">
        <f>+IF(G761="La Mounine",(VLOOKUP(Base!J761,#REF!,5,FALSE)),(IF(G761="Brignoles",VLOOKUP(J761,#REF!,3,FALSE),(IF(G761="FOS",VLOOKUP(J761,#REF!,4,FALSE))))))</f>
        <v>#REF!</v>
      </c>
      <c r="Z761" s="92" t="e">
        <f>+(IF(H761="","",(Y761*H761)))</f>
        <v>#REF!</v>
      </c>
      <c r="AA761" s="94" t="e">
        <f>IF(A761="","",IF(A761="RW",VLOOKUP(Y761,#REF!,3,FALSE),VLOOKUP(Y761,#REF!,2,FALSE)))</f>
        <v>#REF!</v>
      </c>
      <c r="AB761" s="92" t="e">
        <f>+IF(A761="","",(IF(A761="RW",(IF(H761&gt;32,32*AA761,(IF(H761&lt;29,29*AA761,H761*AA761)))),(IF(H761&gt;30,30*AA761,(IF(H761&lt;24,24*AA761,H761*AA761)))))))</f>
        <v>#REF!</v>
      </c>
      <c r="AC761" s="92" t="e">
        <f>(IF(A761="","0",(IF(A761="RW",VLOOKUP(#REF!,#REF!,2,FALSE),VLOOKUP(Base!#REF!,#REF!,3,FALSE)))))*S761</f>
        <v>#REF!</v>
      </c>
    </row>
    <row r="762" spans="1:29" x14ac:dyDescent="0.25">
      <c r="A762" s="144" t="s">
        <v>830</v>
      </c>
      <c r="B762" s="144" t="s">
        <v>846</v>
      </c>
      <c r="C762" s="62" t="s">
        <v>12</v>
      </c>
      <c r="D762" s="12">
        <v>42499</v>
      </c>
      <c r="E762" s="85">
        <v>50350</v>
      </c>
      <c r="F762" s="85">
        <v>16100</v>
      </c>
      <c r="G762" s="11" t="s">
        <v>707</v>
      </c>
      <c r="H762" s="71">
        <f t="shared" si="21"/>
        <v>34.25</v>
      </c>
      <c r="I762" s="62"/>
      <c r="J762" s="62"/>
      <c r="K762" s="62">
        <v>6</v>
      </c>
      <c r="L762" s="71" t="str">
        <f>+IF(N762="oui",H762,"")</f>
        <v/>
      </c>
      <c r="M762" s="117"/>
      <c r="N762" s="62"/>
      <c r="O762" s="62" t="s">
        <v>105</v>
      </c>
      <c r="P762" s="62" t="s">
        <v>170</v>
      </c>
      <c r="Q762" s="114">
        <f>IF(D762="","",(YEAR(D762)))</f>
        <v>2016</v>
      </c>
      <c r="R762" s="114" t="str">
        <f>IF(D762="","",(TEXT(D762,"mmmm")))</f>
        <v>mai</v>
      </c>
      <c r="S762" s="94" t="e">
        <f>+IF(#REF!&gt;0.02,IF(#REF!=5,($AE$2-F762)/1000,IF(#REF!=6,($AF$2-F762)/1000,IF(#REF!="FMA",($AG$2-F762)/1000,H762))),H762)</f>
        <v>#REF!</v>
      </c>
      <c r="T762" s="114" t="str">
        <f t="shared" si="18"/>
        <v>mai</v>
      </c>
      <c r="U762" s="91">
        <f>IF(H762="",0,1)</f>
        <v>1</v>
      </c>
      <c r="V762" s="92" t="e">
        <f>IF(#REF!&gt;0,1,0)</f>
        <v>#REF!</v>
      </c>
      <c r="W762" s="92" t="e">
        <f>IF(#REF!&gt;0.02,1,0)</f>
        <v>#REF!</v>
      </c>
      <c r="X762" s="92">
        <f>+IF(H762="","",(M762*H762))</f>
        <v>0</v>
      </c>
      <c r="Y762" s="92" t="e">
        <f>+IF(G762="La Mounine",(VLOOKUP(Base!J762,#REF!,5,FALSE)),(IF(G762="Brignoles",VLOOKUP(J762,#REF!,3,FALSE),(IF(G762="FOS",VLOOKUP(J762,#REF!,4,FALSE))))))</f>
        <v>#REF!</v>
      </c>
      <c r="Z762" s="92" t="e">
        <f>+(IF(H762="","",(Y762*H762)))</f>
        <v>#REF!</v>
      </c>
      <c r="AA762" s="94" t="e">
        <f>IF(A762="","",IF(A762="RW",VLOOKUP(Y762,#REF!,3,FALSE),VLOOKUP(Y762,#REF!,2,FALSE)))</f>
        <v>#REF!</v>
      </c>
      <c r="AB762" s="92" t="e">
        <f>+IF(A762="","",(IF(A762="RW",(IF(H762&gt;32,32*AA762,(IF(H762&lt;29,29*AA762,H762*AA762)))),(IF(H762&gt;30,30*AA762,(IF(H762&lt;24,24*AA762,H762*AA762)))))))</f>
        <v>#REF!</v>
      </c>
      <c r="AC762" s="92" t="e">
        <f>(IF(A762="","0",(IF(A762="RW",VLOOKUP(#REF!,#REF!,2,FALSE),VLOOKUP(Base!#REF!,#REF!,3,FALSE)))))*S762</f>
        <v>#REF!</v>
      </c>
    </row>
    <row r="763" spans="1:29" x14ac:dyDescent="0.25">
      <c r="A763" s="144" t="s">
        <v>830</v>
      </c>
      <c r="B763" s="144" t="s">
        <v>846</v>
      </c>
      <c r="C763" s="62" t="s">
        <v>12</v>
      </c>
      <c r="D763" s="12">
        <v>42499</v>
      </c>
      <c r="E763" s="85">
        <v>53400</v>
      </c>
      <c r="F763" s="85">
        <v>22700</v>
      </c>
      <c r="G763" s="11" t="s">
        <v>707</v>
      </c>
      <c r="H763" s="71">
        <f t="shared" si="21"/>
        <v>30.7</v>
      </c>
      <c r="I763" s="62"/>
      <c r="J763" s="62"/>
      <c r="K763" s="62">
        <v>13</v>
      </c>
      <c r="L763" s="71" t="str">
        <f>+IF(N763="oui",H763,"")</f>
        <v/>
      </c>
      <c r="M763" s="117"/>
      <c r="N763" s="62"/>
      <c r="O763" s="62" t="s">
        <v>105</v>
      </c>
      <c r="P763" s="62" t="s">
        <v>172</v>
      </c>
      <c r="Q763" s="114">
        <f>IF(D763="","",(YEAR(D763)))</f>
        <v>2016</v>
      </c>
      <c r="R763" s="114" t="str">
        <f>IF(D763="","",(TEXT(D763,"mmmm")))</f>
        <v>mai</v>
      </c>
      <c r="S763" s="94" t="e">
        <f>+IF(#REF!&gt;0.02,IF(#REF!=5,($AE$2-F763)/1000,IF(#REF!=6,($AF$2-F763)/1000,IF(#REF!="FMA",($AG$2-F763)/1000,H763))),H763)</f>
        <v>#REF!</v>
      </c>
      <c r="T763" s="114" t="str">
        <f t="shared" si="18"/>
        <v>mai</v>
      </c>
      <c r="U763" s="91">
        <f>IF(H763="",0,1)</f>
        <v>1</v>
      </c>
      <c r="V763" s="92" t="e">
        <f>IF(#REF!&gt;0,1,0)</f>
        <v>#REF!</v>
      </c>
      <c r="W763" s="92" t="e">
        <f>IF(#REF!&gt;0.02,1,0)</f>
        <v>#REF!</v>
      </c>
      <c r="X763" s="92">
        <f>+IF(H763="","",(M763*H763))</f>
        <v>0</v>
      </c>
      <c r="Y763" s="92" t="e">
        <f>+IF(G763="La Mounine",(VLOOKUP(Base!J763,#REF!,5,FALSE)),(IF(G763="Brignoles",VLOOKUP(J763,#REF!,3,FALSE),(IF(G763="FOS",VLOOKUP(J763,#REF!,4,FALSE))))))</f>
        <v>#REF!</v>
      </c>
      <c r="Z763" s="92" t="e">
        <f>+(IF(H763="","",(Y763*H763)))</f>
        <v>#REF!</v>
      </c>
      <c r="AA763" s="94" t="e">
        <f>IF(A763="","",IF(A763="RW",VLOOKUP(Y763,#REF!,3,FALSE),VLOOKUP(Y763,#REF!,2,FALSE)))</f>
        <v>#REF!</v>
      </c>
      <c r="AB763" s="92" t="e">
        <f>+IF(A763="","",(IF(A763="RW",(IF(H763&gt;32,32*AA763,(IF(H763&lt;29,29*AA763,H763*AA763)))),(IF(H763&gt;30,30*AA763,(IF(H763&lt;24,24*AA763,H763*AA763)))))))</f>
        <v>#REF!</v>
      </c>
      <c r="AC763" s="92" t="e">
        <f>(IF(A763="","0",(IF(A763="RW",VLOOKUP(#REF!,#REF!,2,FALSE),VLOOKUP(Base!#REF!,#REF!,3,FALSE)))))*S763</f>
        <v>#REF!</v>
      </c>
    </row>
    <row r="764" spans="1:29" x14ac:dyDescent="0.25">
      <c r="A764" s="131" t="s">
        <v>828</v>
      </c>
      <c r="B764" s="131" t="s">
        <v>849</v>
      </c>
      <c r="C764" s="62" t="s">
        <v>860</v>
      </c>
      <c r="D764" s="12">
        <v>42502</v>
      </c>
      <c r="E764" s="85">
        <v>35080</v>
      </c>
      <c r="F764" s="85">
        <v>15960</v>
      </c>
      <c r="G764" s="145" t="s">
        <v>701</v>
      </c>
      <c r="H764" s="71">
        <f t="shared" si="21"/>
        <v>19.12</v>
      </c>
      <c r="I764" s="62"/>
      <c r="J764" s="62" t="s">
        <v>829</v>
      </c>
      <c r="K764" s="62"/>
      <c r="L764" s="71" t="str">
        <f>+IF(N764="oui",H764,"")</f>
        <v/>
      </c>
      <c r="M764" s="117"/>
      <c r="N764" s="62"/>
      <c r="O764" s="62"/>
      <c r="P764" s="62"/>
      <c r="Q764" s="114">
        <f>IF(D764="","",(YEAR(D764)))</f>
        <v>2016</v>
      </c>
      <c r="R764" s="114" t="str">
        <f>IF(D764="","",(TEXT(D764,"mmmm")))</f>
        <v>mai</v>
      </c>
      <c r="S764" s="94" t="e">
        <f>+IF(#REF!&gt;0.02,IF(#REF!=5,($AE$2-F764)/1000,IF(#REF!=6,($AF$2-F764)/1000,IF(#REF!="FMA",($AG$2-F764)/1000,H764))),H764)</f>
        <v>#REF!</v>
      </c>
      <c r="T764" s="114" t="str">
        <f t="shared" si="18"/>
        <v>mai</v>
      </c>
      <c r="U764" s="91">
        <f>IF(H764="",0,1)</f>
        <v>1</v>
      </c>
      <c r="V764" s="92" t="e">
        <f>IF(#REF!&gt;0,1,0)</f>
        <v>#REF!</v>
      </c>
      <c r="W764" s="92" t="e">
        <f>IF(#REF!&gt;0.02,1,0)</f>
        <v>#REF!</v>
      </c>
      <c r="X764" s="92">
        <f>+IF(H764="","",(M764*H764))</f>
        <v>0</v>
      </c>
      <c r="Y764" s="92" t="e">
        <f>+IF(G764="La Mounine",(VLOOKUP(Base!J764,#REF!,5,FALSE)),(IF(G764="Brignoles",VLOOKUP(J764,#REF!,3,FALSE),(IF(G764="FOS",VLOOKUP(J764,#REF!,4,FALSE))))))</f>
        <v>#REF!</v>
      </c>
      <c r="Z764" s="92" t="e">
        <f>+(IF(H764="","",(Y764*H764)))</f>
        <v>#REF!</v>
      </c>
      <c r="AA764" s="94" t="e">
        <f>IF(A764="","",IF(A764="RW",VLOOKUP(Y764,#REF!,3,FALSE),VLOOKUP(Y764,#REF!,2,FALSE)))</f>
        <v>#REF!</v>
      </c>
      <c r="AB764" s="92" t="e">
        <f>+IF(A764="","",(IF(A764="RW",(IF(H764&gt;32,32*AA764,(IF(H764&lt;29,29*AA764,H764*AA764)))),(IF(H764&gt;30,30*AA764,(IF(H764&lt;24,24*AA764,H764*AA764)))))))</f>
        <v>#REF!</v>
      </c>
      <c r="AC764" s="92" t="e">
        <f>(IF(A764="","0",(IF(A764="RW",VLOOKUP(#REF!,#REF!,2,FALSE),VLOOKUP(Base!#REF!,#REF!,3,FALSE)))))*S764</f>
        <v>#REF!</v>
      </c>
    </row>
    <row r="765" spans="1:29" x14ac:dyDescent="0.25">
      <c r="A765" s="144" t="s">
        <v>828</v>
      </c>
      <c r="B765" s="144" t="s">
        <v>849</v>
      </c>
      <c r="C765" s="62" t="s">
        <v>860</v>
      </c>
      <c r="D765" s="12">
        <v>42502</v>
      </c>
      <c r="E765" s="85">
        <v>41000</v>
      </c>
      <c r="F765" s="85">
        <v>16500</v>
      </c>
      <c r="G765" s="145" t="s">
        <v>701</v>
      </c>
      <c r="H765" s="71">
        <f t="shared" si="21"/>
        <v>24.5</v>
      </c>
      <c r="I765" s="62"/>
      <c r="J765" s="62" t="s">
        <v>829</v>
      </c>
      <c r="K765" s="62"/>
      <c r="L765" s="71" t="str">
        <f>+IF(N765="oui",H765,"")</f>
        <v/>
      </c>
      <c r="M765" s="117"/>
      <c r="N765" s="62"/>
      <c r="O765" s="62"/>
      <c r="P765" s="62"/>
      <c r="Q765" s="114">
        <f>IF(D765="","",(YEAR(D765)))</f>
        <v>2016</v>
      </c>
      <c r="R765" s="114" t="str">
        <f>IF(D765="","",(TEXT(D765,"mmmm")))</f>
        <v>mai</v>
      </c>
      <c r="S765" s="94" t="e">
        <f>+IF(#REF!&gt;0.02,IF(#REF!=5,($AE$2-F765)/1000,IF(#REF!=6,($AF$2-F765)/1000,IF(#REF!="FMA",($AG$2-F765)/1000,H765))),H765)</f>
        <v>#REF!</v>
      </c>
      <c r="T765" s="114" t="str">
        <f t="shared" ref="T765:T828" si="22">R765</f>
        <v>mai</v>
      </c>
      <c r="U765" s="91">
        <f>IF(H765="",0,1)</f>
        <v>1</v>
      </c>
      <c r="V765" s="92" t="e">
        <f>IF(#REF!&gt;0,1,0)</f>
        <v>#REF!</v>
      </c>
      <c r="W765" s="92" t="e">
        <f>IF(#REF!&gt;0.02,1,0)</f>
        <v>#REF!</v>
      </c>
      <c r="X765" s="92">
        <f>+IF(H765="","",(M765*H765))</f>
        <v>0</v>
      </c>
      <c r="Y765" s="92" t="e">
        <f>+IF(G765="La Mounine",(VLOOKUP(Base!J765,#REF!,5,FALSE)),(IF(G765="Brignoles",VLOOKUP(J765,#REF!,3,FALSE),(IF(G765="FOS",VLOOKUP(J765,#REF!,4,FALSE))))))</f>
        <v>#REF!</v>
      </c>
      <c r="Z765" s="92" t="e">
        <f>+(IF(H765="","",(Y765*H765)))</f>
        <v>#REF!</v>
      </c>
      <c r="AA765" s="94" t="e">
        <f>IF(A765="","",IF(A765="RW",VLOOKUP(Y765,#REF!,3,FALSE),VLOOKUP(Y765,#REF!,2,FALSE)))</f>
        <v>#REF!</v>
      </c>
      <c r="AB765" s="92" t="e">
        <f>+IF(A765="","",(IF(A765="RW",(IF(H765&gt;32,32*AA765,(IF(H765&lt;29,29*AA765,H765*AA765)))),(IF(H765&gt;30,30*AA765,(IF(H765&lt;24,24*AA765,H765*AA765)))))))</f>
        <v>#REF!</v>
      </c>
      <c r="AC765" s="92" t="e">
        <f>(IF(A765="","0",(IF(A765="RW",VLOOKUP(#REF!,#REF!,2,FALSE),VLOOKUP(Base!#REF!,#REF!,3,FALSE)))))*S765</f>
        <v>#REF!</v>
      </c>
    </row>
    <row r="766" spans="1:29" x14ac:dyDescent="0.25">
      <c r="A766" s="144" t="s">
        <v>828</v>
      </c>
      <c r="B766" s="144" t="s">
        <v>849</v>
      </c>
      <c r="C766" s="62" t="s">
        <v>860</v>
      </c>
      <c r="D766" s="12">
        <v>42502</v>
      </c>
      <c r="E766" s="85">
        <v>40500</v>
      </c>
      <c r="F766" s="85">
        <v>16600</v>
      </c>
      <c r="G766" s="145" t="s">
        <v>701</v>
      </c>
      <c r="H766" s="71">
        <f t="shared" si="21"/>
        <v>23.9</v>
      </c>
      <c r="I766" s="62"/>
      <c r="J766" s="62" t="s">
        <v>829</v>
      </c>
      <c r="K766" s="62"/>
      <c r="L766" s="71" t="str">
        <f>+IF(N766="oui",H766,"")</f>
        <v/>
      </c>
      <c r="M766" s="117"/>
      <c r="N766" s="62"/>
      <c r="O766" s="62"/>
      <c r="P766" s="62"/>
      <c r="Q766" s="114">
        <f>IF(D766="","",(YEAR(D766)))</f>
        <v>2016</v>
      </c>
      <c r="R766" s="114" t="str">
        <f>IF(D766="","",(TEXT(D766,"mmmm")))</f>
        <v>mai</v>
      </c>
      <c r="S766" s="94" t="e">
        <f>+IF(#REF!&gt;0.02,IF(#REF!=5,($AE$2-F766)/1000,IF(#REF!=6,($AF$2-F766)/1000,IF(#REF!="FMA",($AG$2-F766)/1000,H766))),H766)</f>
        <v>#REF!</v>
      </c>
      <c r="T766" s="114" t="str">
        <f t="shared" si="22"/>
        <v>mai</v>
      </c>
      <c r="U766" s="91">
        <f>IF(H766="",0,1)</f>
        <v>1</v>
      </c>
      <c r="V766" s="92" t="e">
        <f>IF(#REF!&gt;0,1,0)</f>
        <v>#REF!</v>
      </c>
      <c r="W766" s="92" t="e">
        <f>IF(#REF!&gt;0.02,1,0)</f>
        <v>#REF!</v>
      </c>
      <c r="X766" s="92">
        <f>+IF(H766="","",(M766*H766))</f>
        <v>0</v>
      </c>
      <c r="Y766" s="92" t="e">
        <f>+IF(G766="La Mounine",(VLOOKUP(Base!J766,#REF!,5,FALSE)),(IF(G766="Brignoles",VLOOKUP(J766,#REF!,3,FALSE),(IF(G766="FOS",VLOOKUP(J766,#REF!,4,FALSE))))))</f>
        <v>#REF!</v>
      </c>
      <c r="Z766" s="92" t="e">
        <f>+(IF(H766="","",(Y766*H766)))</f>
        <v>#REF!</v>
      </c>
      <c r="AA766" s="94" t="e">
        <f>IF(A766="","",IF(A766="RW",VLOOKUP(Y766,#REF!,3,FALSE),VLOOKUP(Y766,#REF!,2,FALSE)))</f>
        <v>#REF!</v>
      </c>
      <c r="AB766" s="92" t="e">
        <f>+IF(A766="","",(IF(A766="RW",(IF(H766&gt;32,32*AA766,(IF(H766&lt;29,29*AA766,H766*AA766)))),(IF(H766&gt;30,30*AA766,(IF(H766&lt;24,24*AA766,H766*AA766)))))))</f>
        <v>#REF!</v>
      </c>
      <c r="AC766" s="92" t="e">
        <f>(IF(A766="","0",(IF(A766="RW",VLOOKUP(#REF!,#REF!,2,FALSE),VLOOKUP(Base!#REF!,#REF!,3,FALSE)))))*S766</f>
        <v>#REF!</v>
      </c>
    </row>
    <row r="767" spans="1:29" x14ac:dyDescent="0.25">
      <c r="A767" s="144" t="s">
        <v>828</v>
      </c>
      <c r="B767" s="144" t="s">
        <v>849</v>
      </c>
      <c r="C767" s="62" t="s">
        <v>860</v>
      </c>
      <c r="D767" s="12">
        <v>42502</v>
      </c>
      <c r="E767" s="85">
        <v>38640</v>
      </c>
      <c r="F767" s="85">
        <v>16600</v>
      </c>
      <c r="G767" s="145" t="s">
        <v>701</v>
      </c>
      <c r="H767" s="71">
        <f t="shared" si="21"/>
        <v>22.04</v>
      </c>
      <c r="I767" s="62"/>
      <c r="J767" s="62" t="s">
        <v>829</v>
      </c>
      <c r="K767" s="62"/>
      <c r="L767" s="71" t="str">
        <f>+IF(N767="oui",H767,"")</f>
        <v/>
      </c>
      <c r="M767" s="117"/>
      <c r="N767" s="62"/>
      <c r="O767" s="62"/>
      <c r="P767" s="62"/>
      <c r="Q767" s="114">
        <f>IF(D767="","",(YEAR(D767)))</f>
        <v>2016</v>
      </c>
      <c r="R767" s="114" t="str">
        <f>IF(D767="","",(TEXT(D767,"mmmm")))</f>
        <v>mai</v>
      </c>
      <c r="S767" s="94" t="e">
        <f>+IF(#REF!&gt;0.02,IF(#REF!=5,($AE$2-F767)/1000,IF(#REF!=6,($AF$2-F767)/1000,IF(#REF!="FMA",($AG$2-F767)/1000,H767))),H767)</f>
        <v>#REF!</v>
      </c>
      <c r="T767" s="114" t="str">
        <f t="shared" si="22"/>
        <v>mai</v>
      </c>
      <c r="U767" s="91">
        <f>IF(H767="",0,1)</f>
        <v>1</v>
      </c>
      <c r="V767" s="92" t="e">
        <f>IF(#REF!&gt;0,1,0)</f>
        <v>#REF!</v>
      </c>
      <c r="W767" s="92" t="e">
        <f>IF(#REF!&gt;0.02,1,0)</f>
        <v>#REF!</v>
      </c>
      <c r="X767" s="92">
        <f>+IF(H767="","",(M767*H767))</f>
        <v>0</v>
      </c>
      <c r="Y767" s="92" t="e">
        <f>+IF(G767="La Mounine",(VLOOKUP(Base!J767,#REF!,5,FALSE)),(IF(G767="Brignoles",VLOOKUP(J767,#REF!,3,FALSE),(IF(G767="FOS",VLOOKUP(J767,#REF!,4,FALSE))))))</f>
        <v>#REF!</v>
      </c>
      <c r="Z767" s="92" t="e">
        <f>+(IF(H767="","",(Y767*H767)))</f>
        <v>#REF!</v>
      </c>
      <c r="AA767" s="94" t="e">
        <f>IF(A767="","",IF(A767="RW",VLOOKUP(Y767,#REF!,3,FALSE),VLOOKUP(Y767,#REF!,2,FALSE)))</f>
        <v>#REF!</v>
      </c>
      <c r="AB767" s="92" t="e">
        <f>+IF(A767="","",(IF(A767="RW",(IF(H767&gt;32,32*AA767,(IF(H767&lt;29,29*AA767,H767*AA767)))),(IF(H767&gt;30,30*AA767,(IF(H767&lt;24,24*AA767,H767*AA767)))))))</f>
        <v>#REF!</v>
      </c>
      <c r="AC767" s="92" t="e">
        <f>(IF(A767="","0",(IF(A767="RW",VLOOKUP(#REF!,#REF!,2,FALSE),VLOOKUP(Base!#REF!,#REF!,3,FALSE)))))*S767</f>
        <v>#REF!</v>
      </c>
    </row>
    <row r="768" spans="1:29" x14ac:dyDescent="0.25">
      <c r="A768" s="144" t="s">
        <v>828</v>
      </c>
      <c r="B768" s="144" t="s">
        <v>849</v>
      </c>
      <c r="C768" s="62" t="s">
        <v>860</v>
      </c>
      <c r="D768" s="12">
        <v>42502</v>
      </c>
      <c r="E768" s="85">
        <v>40000</v>
      </c>
      <c r="F768" s="85">
        <v>16550</v>
      </c>
      <c r="G768" s="145" t="s">
        <v>701</v>
      </c>
      <c r="H768" s="71">
        <f t="shared" si="21"/>
        <v>23.45</v>
      </c>
      <c r="I768" s="62"/>
      <c r="J768" s="62" t="s">
        <v>829</v>
      </c>
      <c r="K768" s="62"/>
      <c r="L768" s="71" t="str">
        <f>+IF(N768="oui",H768,"")</f>
        <v/>
      </c>
      <c r="M768" s="117"/>
      <c r="N768" s="62"/>
      <c r="O768" s="62"/>
      <c r="P768" s="62"/>
      <c r="Q768" s="114">
        <f>IF(D768="","",(YEAR(D768)))</f>
        <v>2016</v>
      </c>
      <c r="R768" s="114" t="str">
        <f>IF(D768="","",(TEXT(D768,"mmmm")))</f>
        <v>mai</v>
      </c>
      <c r="S768" s="94" t="e">
        <f>+IF(#REF!&gt;0.02,IF(#REF!=5,($AE$2-F768)/1000,IF(#REF!=6,($AF$2-F768)/1000,IF(#REF!="FMA",($AG$2-F768)/1000,H768))),H768)</f>
        <v>#REF!</v>
      </c>
      <c r="T768" s="114" t="str">
        <f t="shared" si="22"/>
        <v>mai</v>
      </c>
      <c r="U768" s="91">
        <f>IF(H768="",0,1)</f>
        <v>1</v>
      </c>
      <c r="V768" s="92" t="e">
        <f>IF(#REF!&gt;0,1,0)</f>
        <v>#REF!</v>
      </c>
      <c r="W768" s="92" t="e">
        <f>IF(#REF!&gt;0.02,1,0)</f>
        <v>#REF!</v>
      </c>
      <c r="X768" s="92">
        <f>+IF(H768="","",(M768*H768))</f>
        <v>0</v>
      </c>
      <c r="Y768" s="92" t="e">
        <f>+IF(G768="La Mounine",(VLOOKUP(Base!J768,#REF!,5,FALSE)),(IF(G768="Brignoles",VLOOKUP(J768,#REF!,3,FALSE),(IF(G768="FOS",VLOOKUP(J768,#REF!,4,FALSE))))))</f>
        <v>#REF!</v>
      </c>
      <c r="Z768" s="92" t="e">
        <f>+(IF(H768="","",(Y768*H768)))</f>
        <v>#REF!</v>
      </c>
      <c r="AA768" s="94" t="e">
        <f>IF(A768="","",IF(A768="RW",VLOOKUP(Y768,#REF!,3,FALSE),VLOOKUP(Y768,#REF!,2,FALSE)))</f>
        <v>#REF!</v>
      </c>
      <c r="AB768" s="92" t="e">
        <f>+IF(A768="","",(IF(A768="RW",(IF(H768&gt;32,32*AA768,(IF(H768&lt;29,29*AA768,H768*AA768)))),(IF(H768&gt;30,30*AA768,(IF(H768&lt;24,24*AA768,H768*AA768)))))))</f>
        <v>#REF!</v>
      </c>
      <c r="AC768" s="92" t="e">
        <f>(IF(A768="","0",(IF(A768="RW",VLOOKUP(#REF!,#REF!,2,FALSE),VLOOKUP(Base!#REF!,#REF!,3,FALSE)))))*S768</f>
        <v>#REF!</v>
      </c>
    </row>
    <row r="769" spans="1:29" x14ac:dyDescent="0.25">
      <c r="A769" s="144" t="s">
        <v>828</v>
      </c>
      <c r="B769" s="144" t="s">
        <v>849</v>
      </c>
      <c r="C769" s="62" t="s">
        <v>860</v>
      </c>
      <c r="D769" s="12">
        <v>42502</v>
      </c>
      <c r="E769" s="85">
        <v>35600</v>
      </c>
      <c r="F769" s="85">
        <v>16600</v>
      </c>
      <c r="G769" s="145" t="s">
        <v>701</v>
      </c>
      <c r="H769" s="71">
        <f t="shared" si="21"/>
        <v>19</v>
      </c>
      <c r="I769" s="62"/>
      <c r="J769" s="62" t="s">
        <v>829</v>
      </c>
      <c r="K769" s="62"/>
      <c r="L769" s="71" t="str">
        <f>+IF(N769="oui",H769,"")</f>
        <v/>
      </c>
      <c r="M769" s="117"/>
      <c r="N769" s="62"/>
      <c r="O769" s="62"/>
      <c r="P769" s="62"/>
      <c r="Q769" s="114">
        <f>IF(D769="","",(YEAR(D769)))</f>
        <v>2016</v>
      </c>
      <c r="R769" s="114" t="str">
        <f>IF(D769="","",(TEXT(D769,"mmmm")))</f>
        <v>mai</v>
      </c>
      <c r="S769" s="94" t="e">
        <f>+IF(#REF!&gt;0.02,IF(#REF!=5,($AE$2-F769)/1000,IF(#REF!=6,($AF$2-F769)/1000,IF(#REF!="FMA",($AG$2-F769)/1000,H769))),H769)</f>
        <v>#REF!</v>
      </c>
      <c r="T769" s="114" t="str">
        <f t="shared" si="22"/>
        <v>mai</v>
      </c>
      <c r="U769" s="91">
        <f>IF(H769="",0,1)</f>
        <v>1</v>
      </c>
      <c r="V769" s="92" t="e">
        <f>IF(#REF!&gt;0,1,0)</f>
        <v>#REF!</v>
      </c>
      <c r="W769" s="92" t="e">
        <f>IF(#REF!&gt;0.02,1,0)</f>
        <v>#REF!</v>
      </c>
      <c r="X769" s="92">
        <f>+IF(H769="","",(M769*H769))</f>
        <v>0</v>
      </c>
      <c r="Y769" s="92" t="e">
        <f>+IF(G769="La Mounine",(VLOOKUP(Base!J769,#REF!,5,FALSE)),(IF(G769="Brignoles",VLOOKUP(J769,#REF!,3,FALSE),(IF(G769="FOS",VLOOKUP(J769,#REF!,4,FALSE))))))</f>
        <v>#REF!</v>
      </c>
      <c r="Z769" s="92" t="e">
        <f>+(IF(H769="","",(Y769*H769)))</f>
        <v>#REF!</v>
      </c>
      <c r="AA769" s="94" t="e">
        <f>IF(A769="","",IF(A769="RW",VLOOKUP(Y769,#REF!,3,FALSE),VLOOKUP(Y769,#REF!,2,FALSE)))</f>
        <v>#REF!</v>
      </c>
      <c r="AB769" s="92" t="e">
        <f>+IF(A769="","",(IF(A769="RW",(IF(H769&gt;32,32*AA769,(IF(H769&lt;29,29*AA769,H769*AA769)))),(IF(H769&gt;30,30*AA769,(IF(H769&lt;24,24*AA769,H769*AA769)))))))</f>
        <v>#REF!</v>
      </c>
      <c r="AC769" s="92" t="e">
        <f>(IF(A769="","0",(IF(A769="RW",VLOOKUP(#REF!,#REF!,2,FALSE),VLOOKUP(Base!#REF!,#REF!,3,FALSE)))))*S769</f>
        <v>#REF!</v>
      </c>
    </row>
    <row r="770" spans="1:29" x14ac:dyDescent="0.25">
      <c r="A770" s="144" t="s">
        <v>828</v>
      </c>
      <c r="B770" s="144" t="s">
        <v>849</v>
      </c>
      <c r="C770" s="62" t="s">
        <v>860</v>
      </c>
      <c r="D770" s="12">
        <v>42502</v>
      </c>
      <c r="E770" s="85">
        <v>35420</v>
      </c>
      <c r="F770" s="85">
        <v>16620</v>
      </c>
      <c r="G770" s="145" t="s">
        <v>701</v>
      </c>
      <c r="H770" s="71">
        <f t="shared" si="21"/>
        <v>18.8</v>
      </c>
      <c r="I770" s="62"/>
      <c r="J770" s="62" t="s">
        <v>829</v>
      </c>
      <c r="K770" s="62"/>
      <c r="L770" s="71" t="str">
        <f>+IF(N770="oui",H770,"")</f>
        <v/>
      </c>
      <c r="M770" s="117"/>
      <c r="N770" s="62"/>
      <c r="O770" s="62"/>
      <c r="P770" s="62"/>
      <c r="Q770" s="114">
        <f>IF(D770="","",(YEAR(D770)))</f>
        <v>2016</v>
      </c>
      <c r="R770" s="114" t="str">
        <f>IF(D770="","",(TEXT(D770,"mmmm")))</f>
        <v>mai</v>
      </c>
      <c r="S770" s="94" t="e">
        <f>+IF(#REF!&gt;0.02,IF(#REF!=5,($AE$2-F770)/1000,IF(#REF!=6,($AF$2-F770)/1000,IF(#REF!="FMA",($AG$2-F770)/1000,H770))),H770)</f>
        <v>#REF!</v>
      </c>
      <c r="T770" s="114" t="str">
        <f t="shared" si="22"/>
        <v>mai</v>
      </c>
      <c r="U770" s="91">
        <f>IF(H770="",0,1)</f>
        <v>1</v>
      </c>
      <c r="V770" s="92" t="e">
        <f>IF(#REF!&gt;0,1,0)</f>
        <v>#REF!</v>
      </c>
      <c r="W770" s="92" t="e">
        <f>IF(#REF!&gt;0.02,1,0)</f>
        <v>#REF!</v>
      </c>
      <c r="X770" s="92">
        <f>+IF(H770="","",(M770*H770))</f>
        <v>0</v>
      </c>
      <c r="Y770" s="92" t="e">
        <f>+IF(G770="La Mounine",(VLOOKUP(Base!J770,#REF!,5,FALSE)),(IF(G770="Brignoles",VLOOKUP(J770,#REF!,3,FALSE),(IF(G770="FOS",VLOOKUP(J770,#REF!,4,FALSE))))))</f>
        <v>#REF!</v>
      </c>
      <c r="Z770" s="92" t="e">
        <f>+(IF(H770="","",(Y770*H770)))</f>
        <v>#REF!</v>
      </c>
      <c r="AA770" s="94" t="e">
        <f>IF(A770="","",IF(A770="RW",VLOOKUP(Y770,#REF!,3,FALSE),VLOOKUP(Y770,#REF!,2,FALSE)))</f>
        <v>#REF!</v>
      </c>
      <c r="AB770" s="92" t="e">
        <f>+IF(A770="","",(IF(A770="RW",(IF(H770&gt;32,32*AA770,(IF(H770&lt;29,29*AA770,H770*AA770)))),(IF(H770&gt;30,30*AA770,(IF(H770&lt;24,24*AA770,H770*AA770)))))))</f>
        <v>#REF!</v>
      </c>
      <c r="AC770" s="92" t="e">
        <f>(IF(A770="","0",(IF(A770="RW",VLOOKUP(#REF!,#REF!,2,FALSE),VLOOKUP(Base!#REF!,#REF!,3,FALSE)))))*S770</f>
        <v>#REF!</v>
      </c>
    </row>
    <row r="771" spans="1:29" x14ac:dyDescent="0.25">
      <c r="A771" s="144" t="s">
        <v>828</v>
      </c>
      <c r="B771" s="144" t="s">
        <v>849</v>
      </c>
      <c r="C771" s="62" t="s">
        <v>860</v>
      </c>
      <c r="D771" s="12">
        <v>42502</v>
      </c>
      <c r="E771" s="85">
        <v>35080</v>
      </c>
      <c r="F771" s="85">
        <v>15960</v>
      </c>
      <c r="G771" s="145" t="s">
        <v>701</v>
      </c>
      <c r="H771" s="71">
        <f t="shared" si="21"/>
        <v>19.12</v>
      </c>
      <c r="I771" s="62"/>
      <c r="J771" s="62" t="s">
        <v>829</v>
      </c>
      <c r="K771" s="62"/>
      <c r="L771" s="71" t="str">
        <f>+IF(N771="oui",H771,"")</f>
        <v/>
      </c>
      <c r="M771" s="117"/>
      <c r="N771" s="62"/>
      <c r="O771" s="62"/>
      <c r="P771" s="62"/>
      <c r="Q771" s="114">
        <f>IF(D771="","",(YEAR(D771)))</f>
        <v>2016</v>
      </c>
      <c r="R771" s="114" t="str">
        <f>IF(D771="","",(TEXT(D771,"mmmm")))</f>
        <v>mai</v>
      </c>
      <c r="S771" s="94" t="e">
        <f>+IF(#REF!&gt;0.02,IF(#REF!=5,($AE$2-F771)/1000,IF(#REF!=6,($AF$2-F771)/1000,IF(#REF!="FMA",($AG$2-F771)/1000,H771))),H771)</f>
        <v>#REF!</v>
      </c>
      <c r="T771" s="114" t="str">
        <f t="shared" si="22"/>
        <v>mai</v>
      </c>
      <c r="U771" s="91">
        <f>IF(H771="",0,1)</f>
        <v>1</v>
      </c>
      <c r="V771" s="92" t="e">
        <f>IF(#REF!&gt;0,1,0)</f>
        <v>#REF!</v>
      </c>
      <c r="W771" s="92" t="e">
        <f>IF(#REF!&gt;0.02,1,0)</f>
        <v>#REF!</v>
      </c>
      <c r="X771" s="92">
        <f>+IF(H771="","",(M771*H771))</f>
        <v>0</v>
      </c>
      <c r="Y771" s="92" t="e">
        <f>+IF(G771="La Mounine",(VLOOKUP(Base!J771,#REF!,5,FALSE)),(IF(G771="Brignoles",VLOOKUP(J771,#REF!,3,FALSE),(IF(G771="FOS",VLOOKUP(J771,#REF!,4,FALSE))))))</f>
        <v>#REF!</v>
      </c>
      <c r="Z771" s="92" t="e">
        <f>+(IF(H771="","",(Y771*H771)))</f>
        <v>#REF!</v>
      </c>
      <c r="AA771" s="94" t="e">
        <f>IF(A771="","",IF(A771="RW",VLOOKUP(Y771,#REF!,3,FALSE),VLOOKUP(Y771,#REF!,2,FALSE)))</f>
        <v>#REF!</v>
      </c>
      <c r="AB771" s="92" t="e">
        <f>+IF(A771="","",(IF(A771="RW",(IF(H771&gt;32,32*AA771,(IF(H771&lt;29,29*AA771,H771*AA771)))),(IF(H771&gt;30,30*AA771,(IF(H771&lt;24,24*AA771,H771*AA771)))))))</f>
        <v>#REF!</v>
      </c>
      <c r="AC771" s="92" t="e">
        <f>(IF(A771="","0",(IF(A771="RW",VLOOKUP(#REF!,#REF!,2,FALSE),VLOOKUP(Base!#REF!,#REF!,3,FALSE)))))*S771</f>
        <v>#REF!</v>
      </c>
    </row>
    <row r="772" spans="1:29" x14ac:dyDescent="0.25">
      <c r="A772" s="144" t="s">
        <v>828</v>
      </c>
      <c r="B772" s="144" t="s">
        <v>849</v>
      </c>
      <c r="C772" s="62" t="s">
        <v>860</v>
      </c>
      <c r="D772" s="12">
        <v>42503</v>
      </c>
      <c r="E772" s="85">
        <v>37680</v>
      </c>
      <c r="F772" s="85">
        <v>16440</v>
      </c>
      <c r="G772" s="145" t="s">
        <v>701</v>
      </c>
      <c r="H772" s="71">
        <f t="shared" si="21"/>
        <v>21.24</v>
      </c>
      <c r="I772" s="62"/>
      <c r="J772" s="62" t="s">
        <v>829</v>
      </c>
      <c r="K772" s="62"/>
      <c r="L772" s="71" t="str">
        <f>+IF(N772="oui",H772,"")</f>
        <v/>
      </c>
      <c r="M772" s="117"/>
      <c r="N772" s="62"/>
      <c r="O772" s="62"/>
      <c r="P772" s="62"/>
      <c r="Q772" s="114">
        <f>IF(D772="","",(YEAR(D772)))</f>
        <v>2016</v>
      </c>
      <c r="R772" s="114" t="str">
        <f>IF(D772="","",(TEXT(D772,"mmmm")))</f>
        <v>mai</v>
      </c>
      <c r="S772" s="94" t="e">
        <f>+IF(#REF!&gt;0.02,IF(#REF!=5,($AE$2-F772)/1000,IF(#REF!=6,($AF$2-F772)/1000,IF(#REF!="FMA",($AG$2-F772)/1000,H772))),H772)</f>
        <v>#REF!</v>
      </c>
      <c r="T772" s="114" t="str">
        <f t="shared" si="22"/>
        <v>mai</v>
      </c>
      <c r="U772" s="91">
        <f>IF(H772="",0,1)</f>
        <v>1</v>
      </c>
      <c r="V772" s="92" t="e">
        <f>IF(#REF!&gt;0,1,0)</f>
        <v>#REF!</v>
      </c>
      <c r="W772" s="92" t="e">
        <f>IF(#REF!&gt;0.02,1,0)</f>
        <v>#REF!</v>
      </c>
      <c r="X772" s="92">
        <f>+IF(H772="","",(M772*H772))</f>
        <v>0</v>
      </c>
      <c r="Y772" s="92" t="e">
        <f>+IF(G772="La Mounine",(VLOOKUP(Base!J772,#REF!,5,FALSE)),(IF(G772="Brignoles",VLOOKUP(J772,#REF!,3,FALSE),(IF(G772="FOS",VLOOKUP(J772,#REF!,4,FALSE))))))</f>
        <v>#REF!</v>
      </c>
      <c r="Z772" s="92" t="e">
        <f>+(IF(H772="","",(Y772*H772)))</f>
        <v>#REF!</v>
      </c>
      <c r="AA772" s="94" t="e">
        <f>IF(A772="","",IF(A772="RW",VLOOKUP(Y772,#REF!,3,FALSE),VLOOKUP(Y772,#REF!,2,FALSE)))</f>
        <v>#REF!</v>
      </c>
      <c r="AB772" s="92" t="e">
        <f>+IF(A772="","",(IF(A772="RW",(IF(H772&gt;32,32*AA772,(IF(H772&lt;29,29*AA772,H772*AA772)))),(IF(H772&gt;30,30*AA772,(IF(H772&lt;24,24*AA772,H772*AA772)))))))</f>
        <v>#REF!</v>
      </c>
      <c r="AC772" s="92" t="e">
        <f>(IF(A772="","0",(IF(A772="RW",VLOOKUP(#REF!,#REF!,2,FALSE),VLOOKUP(Base!#REF!,#REF!,3,FALSE)))))*S772</f>
        <v>#REF!</v>
      </c>
    </row>
    <row r="773" spans="1:29" x14ac:dyDescent="0.25">
      <c r="A773" s="144" t="s">
        <v>828</v>
      </c>
      <c r="B773" s="144" t="s">
        <v>849</v>
      </c>
      <c r="C773" s="62" t="s">
        <v>860</v>
      </c>
      <c r="D773" s="12">
        <v>42503</v>
      </c>
      <c r="E773" s="85">
        <v>43000</v>
      </c>
      <c r="F773" s="85">
        <v>16420</v>
      </c>
      <c r="G773" s="145" t="s">
        <v>701</v>
      </c>
      <c r="H773" s="71">
        <f t="shared" si="21"/>
        <v>26.58</v>
      </c>
      <c r="I773" s="62"/>
      <c r="J773" s="62" t="s">
        <v>829</v>
      </c>
      <c r="K773" s="62"/>
      <c r="L773" s="71" t="str">
        <f>+IF(N773="oui",H773,"")</f>
        <v/>
      </c>
      <c r="M773" s="117"/>
      <c r="N773" s="62"/>
      <c r="O773" s="62"/>
      <c r="P773" s="62"/>
      <c r="Q773" s="114">
        <f>IF(D773="","",(YEAR(D773)))</f>
        <v>2016</v>
      </c>
      <c r="R773" s="114" t="str">
        <f>IF(D773="","",(TEXT(D773,"mmmm")))</f>
        <v>mai</v>
      </c>
      <c r="S773" s="94" t="e">
        <f>+IF(#REF!&gt;0.02,IF(#REF!=5,($AE$2-F773)/1000,IF(#REF!=6,($AF$2-F773)/1000,IF(#REF!="FMA",($AG$2-F773)/1000,H773))),H773)</f>
        <v>#REF!</v>
      </c>
      <c r="T773" s="114" t="str">
        <f t="shared" si="22"/>
        <v>mai</v>
      </c>
      <c r="U773" s="91">
        <f>IF(H773="",0,1)</f>
        <v>1</v>
      </c>
      <c r="V773" s="92" t="e">
        <f>IF(#REF!&gt;0,1,0)</f>
        <v>#REF!</v>
      </c>
      <c r="W773" s="92" t="e">
        <f>IF(#REF!&gt;0.02,1,0)</f>
        <v>#REF!</v>
      </c>
      <c r="X773" s="92">
        <f>+IF(H773="","",(M773*H773))</f>
        <v>0</v>
      </c>
      <c r="Y773" s="92" t="e">
        <f>+IF(G773="La Mounine",(VLOOKUP(Base!J773,#REF!,5,FALSE)),(IF(G773="Brignoles",VLOOKUP(J773,#REF!,3,FALSE),(IF(G773="FOS",VLOOKUP(J773,#REF!,4,FALSE))))))</f>
        <v>#REF!</v>
      </c>
      <c r="Z773" s="92" t="e">
        <f>+(IF(H773="","",(Y773*H773)))</f>
        <v>#REF!</v>
      </c>
      <c r="AA773" s="94" t="e">
        <f>IF(A773="","",IF(A773="RW",VLOOKUP(Y773,#REF!,3,FALSE),VLOOKUP(Y773,#REF!,2,FALSE)))</f>
        <v>#REF!</v>
      </c>
      <c r="AB773" s="92" t="e">
        <f>+IF(A773="","",(IF(A773="RW",(IF(H773&gt;32,32*AA773,(IF(H773&lt;29,29*AA773,H773*AA773)))),(IF(H773&gt;30,30*AA773,(IF(H773&lt;24,24*AA773,H773*AA773)))))))</f>
        <v>#REF!</v>
      </c>
      <c r="AC773" s="92" t="e">
        <f>(IF(A773="","0",(IF(A773="RW",VLOOKUP(#REF!,#REF!,2,FALSE),VLOOKUP(Base!#REF!,#REF!,3,FALSE)))))*S773</f>
        <v>#REF!</v>
      </c>
    </row>
    <row r="774" spans="1:29" x14ac:dyDescent="0.25">
      <c r="A774" s="144" t="s">
        <v>828</v>
      </c>
      <c r="B774" s="144" t="s">
        <v>849</v>
      </c>
      <c r="C774" s="62" t="s">
        <v>860</v>
      </c>
      <c r="D774" s="12">
        <v>42503</v>
      </c>
      <c r="E774" s="85">
        <v>37660</v>
      </c>
      <c r="F774" s="85">
        <v>16140</v>
      </c>
      <c r="G774" s="145" t="s">
        <v>701</v>
      </c>
      <c r="H774" s="71">
        <f t="shared" si="21"/>
        <v>21.52</v>
      </c>
      <c r="I774" s="62"/>
      <c r="J774" s="62" t="s">
        <v>829</v>
      </c>
      <c r="K774" s="62"/>
      <c r="L774" s="71" t="str">
        <f>+IF(N774="oui",H774,"")</f>
        <v/>
      </c>
      <c r="M774" s="117"/>
      <c r="N774" s="62"/>
      <c r="O774" s="62"/>
      <c r="P774" s="62"/>
      <c r="Q774" s="114">
        <f>IF(D774="","",(YEAR(D774)))</f>
        <v>2016</v>
      </c>
      <c r="R774" s="114" t="str">
        <f>IF(D774="","",(TEXT(D774,"mmmm")))</f>
        <v>mai</v>
      </c>
      <c r="S774" s="94" t="e">
        <f>+IF(#REF!&gt;0.02,IF(#REF!=5,($AE$2-F774)/1000,IF(#REF!=6,($AF$2-F774)/1000,IF(#REF!="FMA",($AG$2-F774)/1000,H774))),H774)</f>
        <v>#REF!</v>
      </c>
      <c r="T774" s="114" t="str">
        <f t="shared" si="22"/>
        <v>mai</v>
      </c>
      <c r="U774" s="91">
        <f>IF(H774="",0,1)</f>
        <v>1</v>
      </c>
      <c r="V774" s="92" t="e">
        <f>IF(#REF!&gt;0,1,0)</f>
        <v>#REF!</v>
      </c>
      <c r="W774" s="92" t="e">
        <f>IF(#REF!&gt;0.02,1,0)</f>
        <v>#REF!</v>
      </c>
      <c r="X774" s="92">
        <f>+IF(H774="","",(M774*H774))</f>
        <v>0</v>
      </c>
      <c r="Y774" s="92" t="e">
        <f>+IF(G774="La Mounine",(VLOOKUP(Base!J774,#REF!,5,FALSE)),(IF(G774="Brignoles",VLOOKUP(J774,#REF!,3,FALSE),(IF(G774="FOS",VLOOKUP(J774,#REF!,4,FALSE))))))</f>
        <v>#REF!</v>
      </c>
      <c r="Z774" s="92" t="e">
        <f>+(IF(H774="","",(Y774*H774)))</f>
        <v>#REF!</v>
      </c>
      <c r="AA774" s="94" t="e">
        <f>IF(A774="","",IF(A774="RW",VLOOKUP(Y774,#REF!,3,FALSE),VLOOKUP(Y774,#REF!,2,FALSE)))</f>
        <v>#REF!</v>
      </c>
      <c r="AB774" s="92" t="e">
        <f>+IF(A774="","",(IF(A774="RW",(IF(H774&gt;32,32*AA774,(IF(H774&lt;29,29*AA774,H774*AA774)))),(IF(H774&gt;30,30*AA774,(IF(H774&lt;24,24*AA774,H774*AA774)))))))</f>
        <v>#REF!</v>
      </c>
      <c r="AC774" s="92" t="e">
        <f>(IF(A774="","0",(IF(A774="RW",VLOOKUP(#REF!,#REF!,2,FALSE),VLOOKUP(Base!#REF!,#REF!,3,FALSE)))))*S774</f>
        <v>#REF!</v>
      </c>
    </row>
    <row r="775" spans="1:29" x14ac:dyDescent="0.25">
      <c r="A775" s="145" t="s">
        <v>830</v>
      </c>
      <c r="B775" s="145" t="s">
        <v>846</v>
      </c>
      <c r="C775" s="62" t="s">
        <v>46</v>
      </c>
      <c r="D775" s="12">
        <v>42507</v>
      </c>
      <c r="E775" s="85">
        <v>56500</v>
      </c>
      <c r="F775" s="85">
        <v>23950</v>
      </c>
      <c r="G775" s="145" t="s">
        <v>707</v>
      </c>
      <c r="H775" s="71">
        <f t="shared" si="21"/>
        <v>32.549999999999997</v>
      </c>
      <c r="I775" s="62"/>
      <c r="J775" s="62"/>
      <c r="K775" s="62">
        <v>4</v>
      </c>
      <c r="L775" s="71" t="str">
        <f>+IF(N775="oui",H775,"")</f>
        <v/>
      </c>
      <c r="M775" s="117"/>
      <c r="N775" s="62"/>
      <c r="O775" s="62" t="s">
        <v>105</v>
      </c>
      <c r="P775" s="110" t="s">
        <v>168</v>
      </c>
      <c r="Q775" s="114">
        <f>IF(D775="","",(YEAR(D775)))</f>
        <v>2016</v>
      </c>
      <c r="R775" s="114" t="str">
        <f>IF(D775="","",(TEXT(D775,"mmmm")))</f>
        <v>mai</v>
      </c>
      <c r="S775" s="94" t="e">
        <f>+IF(#REF!&gt;0.02,IF(#REF!=5,($AE$2-F775)/1000,IF(#REF!=6,($AF$2-F775)/1000,IF(#REF!="FMA",($AG$2-F775)/1000,H775))),H775)</f>
        <v>#REF!</v>
      </c>
      <c r="T775" s="114" t="str">
        <f t="shared" si="22"/>
        <v>mai</v>
      </c>
      <c r="U775" s="91">
        <f>IF(H775="",0,1)</f>
        <v>1</v>
      </c>
      <c r="V775" s="92" t="e">
        <f>IF(#REF!&gt;0,1,0)</f>
        <v>#REF!</v>
      </c>
      <c r="W775" s="92" t="e">
        <f>IF(#REF!&gt;0.02,1,0)</f>
        <v>#REF!</v>
      </c>
      <c r="X775" s="92">
        <f>+IF(H775="","",(M775*H775))</f>
        <v>0</v>
      </c>
      <c r="Y775" s="92" t="e">
        <f>+IF(G775="La Mounine",(VLOOKUP(Base!J775,#REF!,5,FALSE)),(IF(G775="Brignoles",VLOOKUP(J775,#REF!,3,FALSE),(IF(G775="FOS",VLOOKUP(J775,#REF!,4,FALSE))))))</f>
        <v>#REF!</v>
      </c>
      <c r="Z775" s="92" t="e">
        <f>+(IF(H775="","",(Y775*H775)))</f>
        <v>#REF!</v>
      </c>
      <c r="AA775" s="94" t="e">
        <f>IF(A775="","",IF(A775="RW",VLOOKUP(Y775,#REF!,3,FALSE),VLOOKUP(Y775,#REF!,2,FALSE)))</f>
        <v>#REF!</v>
      </c>
      <c r="AB775" s="92" t="e">
        <f>+IF(A775="","",(IF(A775="RW",(IF(H775&gt;32,32*AA775,(IF(H775&lt;29,29*AA775,H775*AA775)))),(IF(H775&gt;30,30*AA775,(IF(H775&lt;24,24*AA775,H775*AA775)))))))</f>
        <v>#REF!</v>
      </c>
      <c r="AC775" s="92" t="e">
        <f>(IF(A775="","0",(IF(A775="RW",VLOOKUP(#REF!,#REF!,2,FALSE),VLOOKUP(Base!#REF!,#REF!,3,FALSE)))))*S775</f>
        <v>#REF!</v>
      </c>
    </row>
    <row r="776" spans="1:29" x14ac:dyDescent="0.25">
      <c r="A776" s="145" t="s">
        <v>830</v>
      </c>
      <c r="B776" s="145" t="s">
        <v>846</v>
      </c>
      <c r="C776" s="62" t="s">
        <v>46</v>
      </c>
      <c r="D776" s="12">
        <v>42507</v>
      </c>
      <c r="E776" s="85">
        <v>44650</v>
      </c>
      <c r="F776" s="85">
        <v>25000</v>
      </c>
      <c r="G776" s="145" t="s">
        <v>707</v>
      </c>
      <c r="H776" s="71">
        <f t="shared" si="21"/>
        <v>19.649999999999999</v>
      </c>
      <c r="I776" s="62"/>
      <c r="J776" s="62"/>
      <c r="K776" s="62">
        <v>5</v>
      </c>
      <c r="L776" s="71" t="str">
        <f>+IF(N776="oui",H776,"")</f>
        <v/>
      </c>
      <c r="M776" s="117"/>
      <c r="N776" s="62"/>
      <c r="O776" s="62" t="s">
        <v>105</v>
      </c>
      <c r="P776" s="62" t="s">
        <v>174</v>
      </c>
      <c r="Q776" s="114">
        <f>IF(D776="","",(YEAR(D776)))</f>
        <v>2016</v>
      </c>
      <c r="R776" s="114" t="str">
        <f>IF(D776="","",(TEXT(D776,"mmmm")))</f>
        <v>mai</v>
      </c>
      <c r="S776" s="94" t="e">
        <f>+IF(#REF!&gt;0.02,IF(#REF!=5,($AE$2-F776)/1000,IF(#REF!=6,($AF$2-F776)/1000,IF(#REF!="FMA",($AG$2-F776)/1000,H776))),H776)</f>
        <v>#REF!</v>
      </c>
      <c r="T776" s="114" t="str">
        <f t="shared" si="22"/>
        <v>mai</v>
      </c>
      <c r="U776" s="91">
        <f>IF(H776="",0,1)</f>
        <v>1</v>
      </c>
      <c r="V776" s="92" t="e">
        <f>IF(#REF!&gt;0,1,0)</f>
        <v>#REF!</v>
      </c>
      <c r="W776" s="92" t="e">
        <f>IF(#REF!&gt;0.02,1,0)</f>
        <v>#REF!</v>
      </c>
      <c r="X776" s="92">
        <f>+IF(H776="","",(M776*H776))</f>
        <v>0</v>
      </c>
      <c r="Y776" s="92" t="e">
        <f>+IF(G776="La Mounine",(VLOOKUP(Base!J776,#REF!,5,FALSE)),(IF(G776="Brignoles",VLOOKUP(J776,#REF!,3,FALSE),(IF(G776="FOS",VLOOKUP(J776,#REF!,4,FALSE))))))</f>
        <v>#REF!</v>
      </c>
      <c r="Z776" s="92" t="e">
        <f>+(IF(H776="","",(Y776*H776)))</f>
        <v>#REF!</v>
      </c>
      <c r="AA776" s="94" t="e">
        <f>IF(A776="","",IF(A776="RW",VLOOKUP(Y776,#REF!,3,FALSE),VLOOKUP(Y776,#REF!,2,FALSE)))</f>
        <v>#REF!</v>
      </c>
      <c r="AB776" s="92" t="e">
        <f>+IF(A776="","",(IF(A776="RW",(IF(H776&gt;32,32*AA776,(IF(H776&lt;29,29*AA776,H776*AA776)))),(IF(H776&gt;30,30*AA776,(IF(H776&lt;24,24*AA776,H776*AA776)))))))</f>
        <v>#REF!</v>
      </c>
      <c r="AC776" s="92" t="e">
        <f>(IF(A776="","0",(IF(A776="RW",VLOOKUP(#REF!,#REF!,2,FALSE),VLOOKUP(Base!#REF!,#REF!,3,FALSE)))))*S776</f>
        <v>#REF!</v>
      </c>
    </row>
    <row r="777" spans="1:29" x14ac:dyDescent="0.25">
      <c r="A777" s="145" t="s">
        <v>830</v>
      </c>
      <c r="B777" s="145" t="s">
        <v>846</v>
      </c>
      <c r="C777" s="62" t="s">
        <v>46</v>
      </c>
      <c r="D777" s="12">
        <v>42507</v>
      </c>
      <c r="E777" s="85">
        <v>42750</v>
      </c>
      <c r="F777" s="85">
        <v>24450</v>
      </c>
      <c r="G777" s="145" t="s">
        <v>707</v>
      </c>
      <c r="H777" s="71">
        <f t="shared" si="21"/>
        <v>18.3</v>
      </c>
      <c r="I777" s="62"/>
      <c r="J777" s="62"/>
      <c r="K777" s="62">
        <v>5</v>
      </c>
      <c r="L777" s="71" t="str">
        <f>+IF(N777="oui",H777,"")</f>
        <v/>
      </c>
      <c r="M777" s="117"/>
      <c r="N777" s="62"/>
      <c r="O777" s="62" t="s">
        <v>105</v>
      </c>
      <c r="P777" s="62" t="s">
        <v>174</v>
      </c>
      <c r="Q777" s="114">
        <f>IF(D777="","",(YEAR(D777)))</f>
        <v>2016</v>
      </c>
      <c r="R777" s="114" t="str">
        <f>IF(D777="","",(TEXT(D777,"mmmm")))</f>
        <v>mai</v>
      </c>
      <c r="S777" s="94" t="e">
        <f>+IF(#REF!&gt;0.02,IF(#REF!=5,($AE$2-F777)/1000,IF(#REF!=6,($AF$2-F777)/1000,IF(#REF!="FMA",($AG$2-F777)/1000,H777))),H777)</f>
        <v>#REF!</v>
      </c>
      <c r="T777" s="114" t="str">
        <f t="shared" si="22"/>
        <v>mai</v>
      </c>
      <c r="U777" s="91">
        <f>IF(H777="",0,1)</f>
        <v>1</v>
      </c>
      <c r="V777" s="92" t="e">
        <f>IF(#REF!&gt;0,1,0)</f>
        <v>#REF!</v>
      </c>
      <c r="W777" s="92" t="e">
        <f>IF(#REF!&gt;0.02,1,0)</f>
        <v>#REF!</v>
      </c>
      <c r="X777" s="92">
        <f>+IF(H777="","",(M777*H777))</f>
        <v>0</v>
      </c>
      <c r="Y777" s="92" t="e">
        <f>+IF(G777="La Mounine",(VLOOKUP(Base!J777,#REF!,5,FALSE)),(IF(G777="Brignoles",VLOOKUP(J777,#REF!,3,FALSE),(IF(G777="FOS",VLOOKUP(J777,#REF!,4,FALSE))))))</f>
        <v>#REF!</v>
      </c>
      <c r="Z777" s="92" t="e">
        <f>+(IF(H777="","",(Y777*H777)))</f>
        <v>#REF!</v>
      </c>
      <c r="AA777" s="94" t="e">
        <f>IF(A777="","",IF(A777="RW",VLOOKUP(Y777,#REF!,3,FALSE),VLOOKUP(Y777,#REF!,2,FALSE)))</f>
        <v>#REF!</v>
      </c>
      <c r="AB777" s="92" t="e">
        <f>+IF(A777="","",(IF(A777="RW",(IF(H777&gt;32,32*AA777,(IF(H777&lt;29,29*AA777,H777*AA777)))),(IF(H777&gt;30,30*AA777,(IF(H777&lt;24,24*AA777,H777*AA777)))))))</f>
        <v>#REF!</v>
      </c>
      <c r="AC777" s="92" t="e">
        <f>(IF(A777="","0",(IF(A777="RW",VLOOKUP(#REF!,#REF!,2,FALSE),VLOOKUP(Base!#REF!,#REF!,3,FALSE)))))*S777</f>
        <v>#REF!</v>
      </c>
    </row>
    <row r="778" spans="1:29" x14ac:dyDescent="0.25">
      <c r="A778" s="145" t="s">
        <v>830</v>
      </c>
      <c r="B778" s="145" t="s">
        <v>846</v>
      </c>
      <c r="C778" s="62" t="s">
        <v>12</v>
      </c>
      <c r="D778" s="12">
        <v>42508</v>
      </c>
      <c r="E778" s="85">
        <v>56300</v>
      </c>
      <c r="F778" s="85">
        <v>22750</v>
      </c>
      <c r="G778" s="145" t="s">
        <v>707</v>
      </c>
      <c r="H778" s="71">
        <f t="shared" si="21"/>
        <v>33.549999999999997</v>
      </c>
      <c r="I778" s="62"/>
      <c r="J778" s="62"/>
      <c r="K778" s="62">
        <v>4</v>
      </c>
      <c r="L778" s="71" t="str">
        <f>+IF(N778="oui",H778,"")</f>
        <v/>
      </c>
      <c r="M778" s="117"/>
      <c r="N778" s="62"/>
      <c r="O778" s="62" t="s">
        <v>105</v>
      </c>
      <c r="P778" s="109" t="s">
        <v>838</v>
      </c>
      <c r="Q778" s="114">
        <f>IF(D778="","",(YEAR(D778)))</f>
        <v>2016</v>
      </c>
      <c r="R778" s="114" t="str">
        <f>IF(D778="","",(TEXT(D778,"mmmm")))</f>
        <v>mai</v>
      </c>
      <c r="S778" s="94" t="e">
        <f>+IF(#REF!&gt;0.02,IF(#REF!=5,($AE$2-F778)/1000,IF(#REF!=6,($AF$2-F778)/1000,IF(#REF!="FMA",($AG$2-F778)/1000,H778))),H778)</f>
        <v>#REF!</v>
      </c>
      <c r="T778" s="114" t="str">
        <f t="shared" si="22"/>
        <v>mai</v>
      </c>
      <c r="U778" s="91">
        <f>IF(H778="",0,1)</f>
        <v>1</v>
      </c>
      <c r="V778" s="92" t="e">
        <f>IF(#REF!&gt;0,1,0)</f>
        <v>#REF!</v>
      </c>
      <c r="W778" s="92" t="e">
        <f>IF(#REF!&gt;0.02,1,0)</f>
        <v>#REF!</v>
      </c>
      <c r="X778" s="92">
        <f>+IF(H778="","",(M778*H778))</f>
        <v>0</v>
      </c>
      <c r="Y778" s="92" t="e">
        <f>+IF(G778="La Mounine",(VLOOKUP(Base!J778,#REF!,5,FALSE)),(IF(G778="Brignoles",VLOOKUP(J778,#REF!,3,FALSE),(IF(G778="FOS",VLOOKUP(J778,#REF!,4,FALSE))))))</f>
        <v>#REF!</v>
      </c>
      <c r="Z778" s="92" t="e">
        <f>+(IF(H778="","",(Y778*H778)))</f>
        <v>#REF!</v>
      </c>
      <c r="AA778" s="94" t="e">
        <f>IF(A778="","",IF(A778="RW",VLOOKUP(Y778,#REF!,3,FALSE),VLOOKUP(Y778,#REF!,2,FALSE)))</f>
        <v>#REF!</v>
      </c>
      <c r="AB778" s="92" t="e">
        <f>+IF(A778="","",(IF(A778="RW",(IF(H778&gt;32,32*AA778,(IF(H778&lt;29,29*AA778,H778*AA778)))),(IF(H778&gt;30,30*AA778,(IF(H778&lt;24,24*AA778,H778*AA778)))))))</f>
        <v>#REF!</v>
      </c>
      <c r="AC778" s="92" t="e">
        <f>(IF(A778="","0",(IF(A778="RW",VLOOKUP(#REF!,#REF!,2,FALSE),VLOOKUP(Base!#REF!,#REF!,3,FALSE)))))*S778</f>
        <v>#REF!</v>
      </c>
    </row>
    <row r="779" spans="1:29" x14ac:dyDescent="0.25">
      <c r="A779" s="145" t="s">
        <v>830</v>
      </c>
      <c r="B779" s="145" t="s">
        <v>846</v>
      </c>
      <c r="C779" s="62" t="s">
        <v>12</v>
      </c>
      <c r="D779" s="12">
        <v>42508</v>
      </c>
      <c r="E779" s="85">
        <v>51200</v>
      </c>
      <c r="F779" s="85">
        <v>16050</v>
      </c>
      <c r="G779" s="145" t="s">
        <v>707</v>
      </c>
      <c r="H779" s="71">
        <f t="shared" si="21"/>
        <v>35.15</v>
      </c>
      <c r="I779" s="62"/>
      <c r="J779" s="62"/>
      <c r="K779" s="62">
        <v>4</v>
      </c>
      <c r="L779" s="71" t="str">
        <f>+IF(N779="oui",H779,"")</f>
        <v/>
      </c>
      <c r="M779" s="117"/>
      <c r="N779" s="62"/>
      <c r="O779" s="62" t="s">
        <v>105</v>
      </c>
      <c r="P779" s="110" t="s">
        <v>838</v>
      </c>
      <c r="Q779" s="114">
        <f>IF(D779="","",(YEAR(D779)))</f>
        <v>2016</v>
      </c>
      <c r="R779" s="114" t="str">
        <f>IF(D779="","",(TEXT(D779,"mmmm")))</f>
        <v>mai</v>
      </c>
      <c r="S779" s="94" t="e">
        <f>+IF(#REF!&gt;0.02,IF(#REF!=5,($AE$2-F779)/1000,IF(#REF!=6,($AF$2-F779)/1000,IF(#REF!="FMA",($AG$2-F779)/1000,H779))),H779)</f>
        <v>#REF!</v>
      </c>
      <c r="T779" s="114" t="str">
        <f t="shared" si="22"/>
        <v>mai</v>
      </c>
      <c r="U779" s="91">
        <f>IF(H779="",0,1)</f>
        <v>1</v>
      </c>
      <c r="V779" s="92" t="e">
        <f>IF(#REF!&gt;0,1,0)</f>
        <v>#REF!</v>
      </c>
      <c r="W779" s="92" t="e">
        <f>IF(#REF!&gt;0.02,1,0)</f>
        <v>#REF!</v>
      </c>
      <c r="X779" s="92">
        <f>+IF(H779="","",(M779*H779))</f>
        <v>0</v>
      </c>
      <c r="Y779" s="92" t="e">
        <f>+IF(G779="La Mounine",(VLOOKUP(Base!J779,#REF!,5,FALSE)),(IF(G779="Brignoles",VLOOKUP(J779,#REF!,3,FALSE),(IF(G779="FOS",VLOOKUP(J779,#REF!,4,FALSE))))))</f>
        <v>#REF!</v>
      </c>
      <c r="Z779" s="92" t="e">
        <f>+(IF(H779="","",(Y779*H779)))</f>
        <v>#REF!</v>
      </c>
      <c r="AA779" s="94" t="e">
        <f>IF(A779="","",IF(A779="RW",VLOOKUP(Y779,#REF!,3,FALSE),VLOOKUP(Y779,#REF!,2,FALSE)))</f>
        <v>#REF!</v>
      </c>
      <c r="AB779" s="92" t="e">
        <f>+IF(A779="","",(IF(A779="RW",(IF(H779&gt;32,32*AA779,(IF(H779&lt;29,29*AA779,H779*AA779)))),(IF(H779&gt;30,30*AA779,(IF(H779&lt;24,24*AA779,H779*AA779)))))))</f>
        <v>#REF!</v>
      </c>
      <c r="AC779" s="92" t="e">
        <f>(IF(A779="","0",(IF(A779="RW",VLOOKUP(#REF!,#REF!,2,FALSE),VLOOKUP(Base!#REF!,#REF!,3,FALSE)))))*S779</f>
        <v>#REF!</v>
      </c>
    </row>
    <row r="780" spans="1:29" x14ac:dyDescent="0.25">
      <c r="A780" s="145" t="s">
        <v>830</v>
      </c>
      <c r="B780" s="145" t="s">
        <v>846</v>
      </c>
      <c r="C780" s="62" t="s">
        <v>46</v>
      </c>
      <c r="D780" s="12">
        <v>42508</v>
      </c>
      <c r="E780" s="85">
        <v>43000</v>
      </c>
      <c r="F780" s="85">
        <v>24300</v>
      </c>
      <c r="G780" s="145" t="s">
        <v>707</v>
      </c>
      <c r="H780" s="71">
        <f t="shared" si="21"/>
        <v>18.7</v>
      </c>
      <c r="I780" s="62"/>
      <c r="J780" s="62"/>
      <c r="K780" s="62">
        <v>5</v>
      </c>
      <c r="L780" s="71" t="str">
        <f>+IF(N780="oui",H780,"")</f>
        <v/>
      </c>
      <c r="M780" s="117"/>
      <c r="N780" s="62"/>
      <c r="O780" s="62" t="s">
        <v>105</v>
      </c>
      <c r="P780" s="109" t="s">
        <v>839</v>
      </c>
      <c r="Q780" s="114">
        <f>IF(D780="","",(YEAR(D780)))</f>
        <v>2016</v>
      </c>
      <c r="R780" s="114" t="str">
        <f>IF(D780="","",(TEXT(D780,"mmmm")))</f>
        <v>mai</v>
      </c>
      <c r="S780" s="94" t="e">
        <f>+IF(#REF!&gt;0.02,IF(#REF!=5,($AE$2-F780)/1000,IF(#REF!=6,($AF$2-F780)/1000,IF(#REF!="FMA",($AG$2-F780)/1000,H780))),H780)</f>
        <v>#REF!</v>
      </c>
      <c r="T780" s="114" t="str">
        <f t="shared" si="22"/>
        <v>mai</v>
      </c>
      <c r="U780" s="91">
        <f>IF(H780="",0,1)</f>
        <v>1</v>
      </c>
      <c r="V780" s="92" t="e">
        <f>IF(#REF!&gt;0,1,0)</f>
        <v>#REF!</v>
      </c>
      <c r="W780" s="92" t="e">
        <f>IF(#REF!&gt;0.02,1,0)</f>
        <v>#REF!</v>
      </c>
      <c r="X780" s="92">
        <f>+IF(H780="","",(M780*H780))</f>
        <v>0</v>
      </c>
      <c r="Y780" s="92" t="e">
        <f>+IF(G780="La Mounine",(VLOOKUP(Base!J780,#REF!,5,FALSE)),(IF(G780="Brignoles",VLOOKUP(J780,#REF!,3,FALSE),(IF(G780="FOS",VLOOKUP(J780,#REF!,4,FALSE))))))</f>
        <v>#REF!</v>
      </c>
      <c r="Z780" s="92" t="e">
        <f>+(IF(H780="","",(Y780*H780)))</f>
        <v>#REF!</v>
      </c>
      <c r="AA780" s="94" t="e">
        <f>IF(A780="","",IF(A780="RW",VLOOKUP(Y780,#REF!,3,FALSE),VLOOKUP(Y780,#REF!,2,FALSE)))</f>
        <v>#REF!</v>
      </c>
      <c r="AB780" s="92" t="e">
        <f>+IF(A780="","",(IF(A780="RW",(IF(H780&gt;32,32*AA780,(IF(H780&lt;29,29*AA780,H780*AA780)))),(IF(H780&gt;30,30*AA780,(IF(H780&lt;24,24*AA780,H780*AA780)))))))</f>
        <v>#REF!</v>
      </c>
      <c r="AC780" s="92" t="e">
        <f>(IF(A780="","0",(IF(A780="RW",VLOOKUP(#REF!,#REF!,2,FALSE),VLOOKUP(Base!#REF!,#REF!,3,FALSE)))))*S780</f>
        <v>#REF!</v>
      </c>
    </row>
    <row r="781" spans="1:29" x14ac:dyDescent="0.25">
      <c r="A781" s="145" t="s">
        <v>830</v>
      </c>
      <c r="B781" s="145" t="s">
        <v>846</v>
      </c>
      <c r="C781" s="62" t="s">
        <v>46</v>
      </c>
      <c r="D781" s="12">
        <v>42508</v>
      </c>
      <c r="E781" s="85">
        <v>42950</v>
      </c>
      <c r="F781" s="85">
        <v>25250</v>
      </c>
      <c r="G781" s="145" t="s">
        <v>707</v>
      </c>
      <c r="H781" s="71">
        <f t="shared" si="21"/>
        <v>17.7</v>
      </c>
      <c r="I781" s="62"/>
      <c r="J781" s="62"/>
      <c r="K781" s="62">
        <v>5</v>
      </c>
      <c r="L781" s="71" t="str">
        <f>+IF(N781="oui",H781,"")</f>
        <v/>
      </c>
      <c r="M781" s="117"/>
      <c r="N781" s="62"/>
      <c r="O781" s="62" t="s">
        <v>105</v>
      </c>
      <c r="P781" s="110" t="s">
        <v>839</v>
      </c>
      <c r="Q781" s="114">
        <f>IF(D781="","",(YEAR(D781)))</f>
        <v>2016</v>
      </c>
      <c r="R781" s="114" t="str">
        <f>IF(D781="","",(TEXT(D781,"mmmm")))</f>
        <v>mai</v>
      </c>
      <c r="S781" s="94" t="e">
        <f>+IF(#REF!&gt;0.02,IF(#REF!=5,($AE$2-F781)/1000,IF(#REF!=6,($AF$2-F781)/1000,IF(#REF!="FMA",($AG$2-F781)/1000,H781))),H781)</f>
        <v>#REF!</v>
      </c>
      <c r="T781" s="114" t="str">
        <f t="shared" si="22"/>
        <v>mai</v>
      </c>
      <c r="U781" s="91">
        <f>IF(H781="",0,1)</f>
        <v>1</v>
      </c>
      <c r="V781" s="92" t="e">
        <f>IF(#REF!&gt;0,1,0)</f>
        <v>#REF!</v>
      </c>
      <c r="W781" s="92" t="e">
        <f>IF(#REF!&gt;0.02,1,0)</f>
        <v>#REF!</v>
      </c>
      <c r="X781" s="92">
        <f>+IF(H781="","",(M781*H781))</f>
        <v>0</v>
      </c>
      <c r="Y781" s="92" t="e">
        <f>+IF(G781="La Mounine",(VLOOKUP(Base!J781,#REF!,5,FALSE)),(IF(G781="Brignoles",VLOOKUP(J781,#REF!,3,FALSE),(IF(G781="FOS",VLOOKUP(J781,#REF!,4,FALSE))))))</f>
        <v>#REF!</v>
      </c>
      <c r="Z781" s="92" t="e">
        <f>+(IF(H781="","",(Y781*H781)))</f>
        <v>#REF!</v>
      </c>
      <c r="AA781" s="94" t="e">
        <f>IF(A781="","",IF(A781="RW",VLOOKUP(Y781,#REF!,3,FALSE),VLOOKUP(Y781,#REF!,2,FALSE)))</f>
        <v>#REF!</v>
      </c>
      <c r="AB781" s="92" t="e">
        <f>+IF(A781="","",(IF(A781="RW",(IF(H781&gt;32,32*AA781,(IF(H781&lt;29,29*AA781,H781*AA781)))),(IF(H781&gt;30,30*AA781,(IF(H781&lt;24,24*AA781,H781*AA781)))))))</f>
        <v>#REF!</v>
      </c>
      <c r="AC781" s="92" t="e">
        <f>(IF(A781="","0",(IF(A781="RW",VLOOKUP(#REF!,#REF!,2,FALSE),VLOOKUP(Base!#REF!,#REF!,3,FALSE)))))*S781</f>
        <v>#REF!</v>
      </c>
    </row>
    <row r="782" spans="1:29" x14ac:dyDescent="0.25">
      <c r="A782" s="145" t="s">
        <v>830</v>
      </c>
      <c r="B782" s="145" t="s">
        <v>846</v>
      </c>
      <c r="C782" s="62" t="s">
        <v>46</v>
      </c>
      <c r="D782" s="12">
        <v>42509</v>
      </c>
      <c r="E782" s="85">
        <v>58000</v>
      </c>
      <c r="F782" s="85">
        <v>23950</v>
      </c>
      <c r="G782" s="145" t="s">
        <v>707</v>
      </c>
      <c r="H782" s="71">
        <f t="shared" si="21"/>
        <v>34.049999999999997</v>
      </c>
      <c r="I782" s="62"/>
      <c r="J782" s="62"/>
      <c r="K782" s="62">
        <v>4</v>
      </c>
      <c r="L782" s="71" t="str">
        <f>+IF(N782="oui",H782,"")</f>
        <v/>
      </c>
      <c r="M782" s="117"/>
      <c r="N782" s="62"/>
      <c r="O782" s="62" t="s">
        <v>105</v>
      </c>
      <c r="P782" s="110" t="s">
        <v>838</v>
      </c>
      <c r="Q782" s="114">
        <f>IF(D782="","",(YEAR(D782)))</f>
        <v>2016</v>
      </c>
      <c r="R782" s="114" t="str">
        <f>IF(D782="","",(TEXT(D782,"mmmm")))</f>
        <v>mai</v>
      </c>
      <c r="S782" s="94" t="e">
        <f>+IF(#REF!&gt;0.02,IF(#REF!=5,($AE$2-F782)/1000,IF(#REF!=6,($AF$2-F782)/1000,IF(#REF!="FMA",($AG$2-F782)/1000,H782))),H782)</f>
        <v>#REF!</v>
      </c>
      <c r="T782" s="114" t="str">
        <f t="shared" si="22"/>
        <v>mai</v>
      </c>
      <c r="U782" s="91">
        <f>IF(H782="",0,1)</f>
        <v>1</v>
      </c>
      <c r="V782" s="92" t="e">
        <f>IF(#REF!&gt;0,1,0)</f>
        <v>#REF!</v>
      </c>
      <c r="W782" s="92" t="e">
        <f>IF(#REF!&gt;0.02,1,0)</f>
        <v>#REF!</v>
      </c>
      <c r="X782" s="92">
        <f>+IF(H782="","",(M782*H782))</f>
        <v>0</v>
      </c>
      <c r="Y782" s="92" t="e">
        <f>+IF(G782="La Mounine",(VLOOKUP(Base!J782,#REF!,5,FALSE)),(IF(G782="Brignoles",VLOOKUP(J782,#REF!,3,FALSE),(IF(G782="FOS",VLOOKUP(J782,#REF!,4,FALSE))))))</f>
        <v>#REF!</v>
      </c>
      <c r="Z782" s="92" t="e">
        <f>+(IF(H782="","",(Y782*H782)))</f>
        <v>#REF!</v>
      </c>
      <c r="AA782" s="94" t="e">
        <f>IF(A782="","",IF(A782="RW",VLOOKUP(Y782,#REF!,3,FALSE),VLOOKUP(Y782,#REF!,2,FALSE)))</f>
        <v>#REF!</v>
      </c>
      <c r="AB782" s="92" t="e">
        <f>+IF(A782="","",(IF(A782="RW",(IF(H782&gt;32,32*AA782,(IF(H782&lt;29,29*AA782,H782*AA782)))),(IF(H782&gt;30,30*AA782,(IF(H782&lt;24,24*AA782,H782*AA782)))))))</f>
        <v>#REF!</v>
      </c>
      <c r="AC782" s="92" t="e">
        <f>(IF(A782="","0",(IF(A782="RW",VLOOKUP(#REF!,#REF!,2,FALSE),VLOOKUP(Base!#REF!,#REF!,3,FALSE)))))*S782</f>
        <v>#REF!</v>
      </c>
    </row>
    <row r="783" spans="1:29" x14ac:dyDescent="0.25">
      <c r="A783" s="145" t="s">
        <v>830</v>
      </c>
      <c r="B783" s="145" t="s">
        <v>846</v>
      </c>
      <c r="C783" s="62" t="s">
        <v>46</v>
      </c>
      <c r="D783" s="12">
        <v>42509</v>
      </c>
      <c r="E783" s="85">
        <v>49200</v>
      </c>
      <c r="F783" s="85">
        <v>25250</v>
      </c>
      <c r="G783" s="145" t="s">
        <v>707</v>
      </c>
      <c r="H783" s="71">
        <f t="shared" si="21"/>
        <v>23.95</v>
      </c>
      <c r="I783" s="62"/>
      <c r="J783" s="62"/>
      <c r="K783" s="62">
        <v>4</v>
      </c>
      <c r="L783" s="71" t="str">
        <f>+IF(N783="oui",H783,"")</f>
        <v/>
      </c>
      <c r="M783" s="117"/>
      <c r="N783" s="62"/>
      <c r="O783" s="62" t="s">
        <v>105</v>
      </c>
      <c r="P783" s="110" t="s">
        <v>173</v>
      </c>
      <c r="Q783" s="114">
        <f>IF(D783="","",(YEAR(D783)))</f>
        <v>2016</v>
      </c>
      <c r="R783" s="114" t="str">
        <f>IF(D783="","",(TEXT(D783,"mmmm")))</f>
        <v>mai</v>
      </c>
      <c r="S783" s="94" t="e">
        <f>+IF(#REF!&gt;0.02,IF(#REF!=5,($AE$2-F783)/1000,IF(#REF!=6,($AF$2-F783)/1000,IF(#REF!="FMA",($AG$2-F783)/1000,H783))),H783)</f>
        <v>#REF!</v>
      </c>
      <c r="T783" s="114" t="str">
        <f t="shared" si="22"/>
        <v>mai</v>
      </c>
      <c r="U783" s="91">
        <f>IF(H783="",0,1)</f>
        <v>1</v>
      </c>
      <c r="V783" s="92" t="e">
        <f>IF(#REF!&gt;0,1,0)</f>
        <v>#REF!</v>
      </c>
      <c r="W783" s="92" t="e">
        <f>IF(#REF!&gt;0.02,1,0)</f>
        <v>#REF!</v>
      </c>
      <c r="X783" s="92">
        <f>+IF(H783="","",(M783*H783))</f>
        <v>0</v>
      </c>
      <c r="Y783" s="92" t="e">
        <f>+IF(G783="La Mounine",(VLOOKUP(Base!J783,#REF!,5,FALSE)),(IF(G783="Brignoles",VLOOKUP(J783,#REF!,3,FALSE),(IF(G783="FOS",VLOOKUP(J783,#REF!,4,FALSE))))))</f>
        <v>#REF!</v>
      </c>
      <c r="Z783" s="92" t="e">
        <f>+(IF(H783="","",(Y783*H783)))</f>
        <v>#REF!</v>
      </c>
      <c r="AA783" s="94" t="e">
        <f>IF(A783="","",IF(A783="RW",VLOOKUP(Y783,#REF!,3,FALSE),VLOOKUP(Y783,#REF!,2,FALSE)))</f>
        <v>#REF!</v>
      </c>
      <c r="AB783" s="92" t="e">
        <f>+IF(A783="","",(IF(A783="RW",(IF(H783&gt;32,32*AA783,(IF(H783&lt;29,29*AA783,H783*AA783)))),(IF(H783&gt;30,30*AA783,(IF(H783&lt;24,24*AA783,H783*AA783)))))))</f>
        <v>#REF!</v>
      </c>
      <c r="AC783" s="92" t="e">
        <f>(IF(A783="","0",(IF(A783="RW",VLOOKUP(#REF!,#REF!,2,FALSE),VLOOKUP(Base!#REF!,#REF!,3,FALSE)))))*S783</f>
        <v>#REF!</v>
      </c>
    </row>
    <row r="784" spans="1:29" x14ac:dyDescent="0.25">
      <c r="A784" s="145" t="s">
        <v>830</v>
      </c>
      <c r="B784" s="145" t="s">
        <v>846</v>
      </c>
      <c r="C784" s="62" t="s">
        <v>12</v>
      </c>
      <c r="D784" s="12">
        <v>42509</v>
      </c>
      <c r="E784" s="85">
        <v>52200</v>
      </c>
      <c r="F784" s="85">
        <v>22800</v>
      </c>
      <c r="G784" s="145" t="s">
        <v>707</v>
      </c>
      <c r="H784" s="71">
        <f t="shared" si="21"/>
        <v>29.4</v>
      </c>
      <c r="I784" s="62"/>
      <c r="J784" s="62"/>
      <c r="K784" s="62">
        <v>6</v>
      </c>
      <c r="L784" s="71" t="str">
        <f>+IF(N784="oui",H784,"")</f>
        <v/>
      </c>
      <c r="M784" s="117"/>
      <c r="N784" s="62"/>
      <c r="O784" s="62" t="s">
        <v>105</v>
      </c>
      <c r="P784" s="62" t="s">
        <v>168</v>
      </c>
      <c r="Q784" s="114">
        <f>IF(D784="","",(YEAR(D784)))</f>
        <v>2016</v>
      </c>
      <c r="R784" s="114" t="str">
        <f>IF(D784="","",(TEXT(D784,"mmmm")))</f>
        <v>mai</v>
      </c>
      <c r="S784" s="94" t="e">
        <f>+IF(#REF!&gt;0.02,IF(#REF!=5,($AE$2-F784)/1000,IF(#REF!=6,($AF$2-F784)/1000,IF(#REF!="FMA",($AG$2-F784)/1000,H784))),H784)</f>
        <v>#REF!</v>
      </c>
      <c r="T784" s="114" t="str">
        <f t="shared" si="22"/>
        <v>mai</v>
      </c>
      <c r="U784" s="91">
        <f>IF(H784="",0,1)</f>
        <v>1</v>
      </c>
      <c r="V784" s="92" t="e">
        <f>IF(#REF!&gt;0,1,0)</f>
        <v>#REF!</v>
      </c>
      <c r="W784" s="92" t="e">
        <f>IF(#REF!&gt;0.02,1,0)</f>
        <v>#REF!</v>
      </c>
      <c r="X784" s="92">
        <f>+IF(H784="","",(M784*H784))</f>
        <v>0</v>
      </c>
      <c r="Y784" s="92" t="e">
        <f>+IF(G784="La Mounine",(VLOOKUP(Base!J784,#REF!,5,FALSE)),(IF(G784="Brignoles",VLOOKUP(J784,#REF!,3,FALSE),(IF(G784="FOS",VLOOKUP(J784,#REF!,4,FALSE))))))</f>
        <v>#REF!</v>
      </c>
      <c r="Z784" s="92" t="e">
        <f>+(IF(H784="","",(Y784*H784)))</f>
        <v>#REF!</v>
      </c>
      <c r="AA784" s="94" t="e">
        <f>IF(A784="","",IF(A784="RW",VLOOKUP(Y784,#REF!,3,FALSE),VLOOKUP(Y784,#REF!,2,FALSE)))</f>
        <v>#REF!</v>
      </c>
      <c r="AB784" s="92" t="e">
        <f>+IF(A784="","",(IF(A784="RW",(IF(H784&gt;32,32*AA784,(IF(H784&lt;29,29*AA784,H784*AA784)))),(IF(H784&gt;30,30*AA784,(IF(H784&lt;24,24*AA784,H784*AA784)))))))</f>
        <v>#REF!</v>
      </c>
      <c r="AC784" s="92" t="e">
        <f>(IF(A784="","0",(IF(A784="RW",VLOOKUP(#REF!,#REF!,2,FALSE),VLOOKUP(Base!#REF!,#REF!,3,FALSE)))))*S784</f>
        <v>#REF!</v>
      </c>
    </row>
    <row r="785" spans="1:29" x14ac:dyDescent="0.25">
      <c r="A785" s="145" t="s">
        <v>830</v>
      </c>
      <c r="B785" s="131" t="s">
        <v>846</v>
      </c>
      <c r="C785" s="62" t="s">
        <v>12</v>
      </c>
      <c r="D785" s="12">
        <v>42509</v>
      </c>
      <c r="E785" s="85">
        <v>53150</v>
      </c>
      <c r="F785" s="85">
        <v>24500</v>
      </c>
      <c r="G785" s="145" t="s">
        <v>707</v>
      </c>
      <c r="H785" s="71">
        <f t="shared" si="21"/>
        <v>28.65</v>
      </c>
      <c r="I785" s="62"/>
      <c r="J785" s="62"/>
      <c r="K785" s="62">
        <v>13</v>
      </c>
      <c r="L785" s="71" t="str">
        <f>+IF(N785="oui",H785,"")</f>
        <v/>
      </c>
      <c r="M785" s="117"/>
      <c r="N785" s="62"/>
      <c r="O785" s="62" t="s">
        <v>105</v>
      </c>
      <c r="P785" s="62" t="s">
        <v>170</v>
      </c>
      <c r="Q785" s="114">
        <f>IF(D785="","",(YEAR(D785)))</f>
        <v>2016</v>
      </c>
      <c r="R785" s="114" t="str">
        <f>IF(D785="","",(TEXT(D785,"mmmm")))</f>
        <v>mai</v>
      </c>
      <c r="S785" s="94" t="e">
        <f>+IF(#REF!&gt;0.02,IF(#REF!=5,($AE$2-F785)/1000,IF(#REF!=6,($AF$2-F785)/1000,IF(#REF!="FMA",($AG$2-F785)/1000,H785))),H785)</f>
        <v>#REF!</v>
      </c>
      <c r="T785" s="114" t="str">
        <f t="shared" si="22"/>
        <v>mai</v>
      </c>
      <c r="U785" s="91">
        <f>IF(H785="",0,1)</f>
        <v>1</v>
      </c>
      <c r="V785" s="92" t="e">
        <f>IF(#REF!&gt;0,1,0)</f>
        <v>#REF!</v>
      </c>
      <c r="W785" s="92" t="e">
        <f>IF(#REF!&gt;0.02,1,0)</f>
        <v>#REF!</v>
      </c>
      <c r="X785" s="92">
        <f>+IF(H785="","",(M785*H785))</f>
        <v>0</v>
      </c>
      <c r="Y785" s="92" t="e">
        <f>+IF(G785="La Mounine",(VLOOKUP(Base!J785,#REF!,5,FALSE)),(IF(G785="Brignoles",VLOOKUP(J785,#REF!,3,FALSE),(IF(G785="FOS",VLOOKUP(J785,#REF!,4,FALSE))))))</f>
        <v>#REF!</v>
      </c>
      <c r="Z785" s="92" t="e">
        <f>+(IF(H785="","",(Y785*H785)))</f>
        <v>#REF!</v>
      </c>
      <c r="AA785" s="94" t="e">
        <f>IF(A785="","",IF(A785="RW",VLOOKUP(Y785,#REF!,3,FALSE),VLOOKUP(Y785,#REF!,2,FALSE)))</f>
        <v>#REF!</v>
      </c>
      <c r="AB785" s="92" t="e">
        <f>+IF(A785="","",(IF(A785="RW",(IF(H785&gt;32,32*AA785,(IF(H785&lt;29,29*AA785,H785*AA785)))),(IF(H785&gt;30,30*AA785,(IF(H785&lt;24,24*AA785,H785*AA785)))))))</f>
        <v>#REF!</v>
      </c>
      <c r="AC785" s="92" t="e">
        <f>(IF(A785="","0",(IF(A785="RW",VLOOKUP(#REF!,#REF!,2,FALSE),VLOOKUP(Base!#REF!,#REF!,3,FALSE)))))*S785</f>
        <v>#REF!</v>
      </c>
    </row>
    <row r="786" spans="1:29" x14ac:dyDescent="0.25">
      <c r="A786" s="131" t="s">
        <v>830</v>
      </c>
      <c r="B786" s="131" t="s">
        <v>846</v>
      </c>
      <c r="C786" s="62" t="s">
        <v>12</v>
      </c>
      <c r="D786" s="12">
        <v>42515</v>
      </c>
      <c r="E786" s="149">
        <v>45950</v>
      </c>
      <c r="F786" s="85">
        <v>15950</v>
      </c>
      <c r="G786" s="145" t="s">
        <v>701</v>
      </c>
      <c r="H786" s="71">
        <f t="shared" si="21"/>
        <v>30</v>
      </c>
      <c r="I786" s="62"/>
      <c r="J786" s="62"/>
      <c r="K786" s="62">
        <v>4</v>
      </c>
      <c r="L786" s="71" t="str">
        <f>+IF(N786="oui",H786,"")</f>
        <v/>
      </c>
      <c r="M786" s="117"/>
      <c r="N786" s="62"/>
      <c r="O786" s="62" t="s">
        <v>106</v>
      </c>
      <c r="P786" s="62"/>
      <c r="Q786" s="114">
        <f>IF(D786="","",(YEAR(D786)))</f>
        <v>2016</v>
      </c>
      <c r="R786" s="114" t="str">
        <f>IF(D786="","",(TEXT(D786,"mmmm")))</f>
        <v>mai</v>
      </c>
      <c r="S786" s="94" t="e">
        <f>+IF(#REF!&gt;0.02,IF(#REF!=5,($AE$2-F786)/1000,IF(#REF!=6,($AF$2-F786)/1000,IF(#REF!="FMA",($AG$2-F786)/1000,H786))),H786)</f>
        <v>#REF!</v>
      </c>
      <c r="T786" s="114" t="str">
        <f t="shared" si="22"/>
        <v>mai</v>
      </c>
      <c r="U786" s="91">
        <f>IF(H786="",0,1)</f>
        <v>1</v>
      </c>
      <c r="V786" s="92" t="e">
        <f>IF(#REF!&gt;0,1,0)</f>
        <v>#REF!</v>
      </c>
      <c r="W786" s="92" t="e">
        <f>IF(#REF!&gt;0.02,1,0)</f>
        <v>#REF!</v>
      </c>
      <c r="X786" s="92">
        <f>+IF(H786="","",(M786*H786))</f>
        <v>0</v>
      </c>
      <c r="Y786" s="92" t="e">
        <f>+IF(G786="La Mounine",(VLOOKUP(Base!J786,#REF!,5,FALSE)),(IF(G786="Brignoles",VLOOKUP(J786,#REF!,3,FALSE),(IF(G786="FOS",VLOOKUP(J786,#REF!,4,FALSE))))))</f>
        <v>#REF!</v>
      </c>
      <c r="Z786" s="92" t="e">
        <f>+(IF(H786="","",(Y786*H786)))</f>
        <v>#REF!</v>
      </c>
      <c r="AA786" s="94" t="e">
        <f>IF(A786="","",IF(A786="RW",VLOOKUP(Y786,#REF!,3,FALSE),VLOOKUP(Y786,#REF!,2,FALSE)))</f>
        <v>#REF!</v>
      </c>
      <c r="AB786" s="92" t="e">
        <f>+IF(A786="","",(IF(A786="RW",(IF(H786&gt;32,32*AA786,(IF(H786&lt;29,29*AA786,H786*AA786)))),(IF(H786&gt;30,30*AA786,(IF(H786&lt;24,24*AA786,H786*AA786)))))))</f>
        <v>#REF!</v>
      </c>
      <c r="AC786" s="92" t="e">
        <f>(IF(A786="","0",(IF(A786="RW",VLOOKUP(#REF!,#REF!,2,FALSE),VLOOKUP(Base!#REF!,#REF!,3,FALSE)))))*S786</f>
        <v>#REF!</v>
      </c>
    </row>
    <row r="787" spans="1:29" x14ac:dyDescent="0.25">
      <c r="A787" s="148" t="s">
        <v>830</v>
      </c>
      <c r="B787" s="148" t="s">
        <v>846</v>
      </c>
      <c r="C787" s="62" t="s">
        <v>12</v>
      </c>
      <c r="D787" s="12">
        <v>42515</v>
      </c>
      <c r="E787" s="85">
        <v>55150</v>
      </c>
      <c r="F787" s="85">
        <v>22700</v>
      </c>
      <c r="G787" s="148" t="s">
        <v>701</v>
      </c>
      <c r="H787" s="71">
        <f t="shared" si="21"/>
        <v>32.450000000000003</v>
      </c>
      <c r="I787" s="62"/>
      <c r="J787" s="62"/>
      <c r="K787" s="62">
        <v>4</v>
      </c>
      <c r="L787" s="71" t="str">
        <f>+IF(N787="oui",H787,"")</f>
        <v/>
      </c>
      <c r="M787" s="117"/>
      <c r="N787" s="62"/>
      <c r="O787" s="62" t="s">
        <v>105</v>
      </c>
      <c r="P787" s="62"/>
      <c r="Q787" s="114">
        <f>IF(D787="","",(YEAR(D787)))</f>
        <v>2016</v>
      </c>
      <c r="R787" s="114" t="str">
        <f>IF(D787="","",(TEXT(D787,"mmmm")))</f>
        <v>mai</v>
      </c>
      <c r="S787" s="94" t="e">
        <f>+IF(#REF!&gt;0.02,IF(#REF!=5,($AE$2-F787)/1000,IF(#REF!=6,($AF$2-F787)/1000,IF(#REF!="FMA",($AG$2-F787)/1000,H787))),H787)</f>
        <v>#REF!</v>
      </c>
      <c r="T787" s="114" t="str">
        <f t="shared" si="22"/>
        <v>mai</v>
      </c>
      <c r="U787" s="91">
        <f>IF(H787="",0,1)</f>
        <v>1</v>
      </c>
      <c r="V787" s="92" t="e">
        <f>IF(#REF!&gt;0,1,0)</f>
        <v>#REF!</v>
      </c>
      <c r="W787" s="92" t="e">
        <f>IF(#REF!&gt;0.02,1,0)</f>
        <v>#REF!</v>
      </c>
      <c r="X787" s="92">
        <f>+IF(H787="","",(M787*H787))</f>
        <v>0</v>
      </c>
      <c r="Y787" s="92" t="e">
        <f>+IF(G787="La Mounine",(VLOOKUP(Base!J787,#REF!,5,FALSE)),(IF(G787="Brignoles",VLOOKUP(J787,#REF!,3,FALSE),(IF(G787="FOS",VLOOKUP(J787,#REF!,4,FALSE))))))</f>
        <v>#REF!</v>
      </c>
      <c r="Z787" s="92" t="e">
        <f>+(IF(H787="","",(Y787*H787)))</f>
        <v>#REF!</v>
      </c>
      <c r="AA787" s="94" t="e">
        <f>IF(A787="","",IF(A787="RW",VLOOKUP(Y787,#REF!,3,FALSE),VLOOKUP(Y787,#REF!,2,FALSE)))</f>
        <v>#REF!</v>
      </c>
      <c r="AB787" s="92" t="e">
        <f>+IF(A787="","",(IF(A787="RW",(IF(H787&gt;32,32*AA787,(IF(H787&lt;29,29*AA787,H787*AA787)))),(IF(H787&gt;30,30*AA787,(IF(H787&lt;24,24*AA787,H787*AA787)))))))</f>
        <v>#REF!</v>
      </c>
      <c r="AC787" s="92" t="e">
        <f>(IF(A787="","0",(IF(A787="RW",VLOOKUP(#REF!,#REF!,2,FALSE),VLOOKUP(Base!#REF!,#REF!,3,FALSE)))))*S787</f>
        <v>#REF!</v>
      </c>
    </row>
    <row r="788" spans="1:29" x14ac:dyDescent="0.25">
      <c r="A788" s="148" t="s">
        <v>830</v>
      </c>
      <c r="B788" s="148" t="s">
        <v>846</v>
      </c>
      <c r="C788" s="62" t="s">
        <v>46</v>
      </c>
      <c r="D788" s="12">
        <v>42515</v>
      </c>
      <c r="E788" s="85">
        <v>54850</v>
      </c>
      <c r="F788" s="85">
        <v>25150</v>
      </c>
      <c r="G788" s="148" t="s">
        <v>701</v>
      </c>
      <c r="H788" s="71">
        <f t="shared" si="21"/>
        <v>29.7</v>
      </c>
      <c r="I788" s="62"/>
      <c r="J788" s="62"/>
      <c r="K788" s="62">
        <v>4</v>
      </c>
      <c r="L788" s="71" t="str">
        <f>+IF(N788="oui",H788,"")</f>
        <v/>
      </c>
      <c r="M788" s="117"/>
      <c r="N788" s="62"/>
      <c r="O788" s="62" t="s">
        <v>105</v>
      </c>
      <c r="P788" s="62"/>
      <c r="Q788" s="114">
        <f>IF(D788="","",(YEAR(D788)))</f>
        <v>2016</v>
      </c>
      <c r="R788" s="114" t="str">
        <f>IF(D788="","",(TEXT(D788,"mmmm")))</f>
        <v>mai</v>
      </c>
      <c r="S788" s="94" t="e">
        <f>+IF(#REF!&gt;0.02,IF(#REF!=5,($AE$2-F788)/1000,IF(#REF!=6,($AF$2-F788)/1000,IF(#REF!="FMA",($AG$2-F788)/1000,H788))),H788)</f>
        <v>#REF!</v>
      </c>
      <c r="T788" s="114" t="str">
        <f t="shared" si="22"/>
        <v>mai</v>
      </c>
      <c r="U788" s="91">
        <f>IF(H788="",0,1)</f>
        <v>1</v>
      </c>
      <c r="V788" s="92" t="e">
        <f>IF(#REF!&gt;0,1,0)</f>
        <v>#REF!</v>
      </c>
      <c r="W788" s="92" t="e">
        <f>IF(#REF!&gt;0.02,1,0)</f>
        <v>#REF!</v>
      </c>
      <c r="X788" s="92">
        <f>+IF(H788="","",(M788*H788))</f>
        <v>0</v>
      </c>
      <c r="Y788" s="92" t="e">
        <f>+IF(G788="La Mounine",(VLOOKUP(Base!J788,#REF!,5,FALSE)),(IF(G788="Brignoles",VLOOKUP(J788,#REF!,3,FALSE),(IF(G788="FOS",VLOOKUP(J788,#REF!,4,FALSE))))))</f>
        <v>#REF!</v>
      </c>
      <c r="Z788" s="92" t="e">
        <f>+(IF(H788="","",(Y788*H788)))</f>
        <v>#REF!</v>
      </c>
      <c r="AA788" s="94" t="e">
        <f>IF(A788="","",IF(A788="RW",VLOOKUP(Y788,#REF!,3,FALSE),VLOOKUP(Y788,#REF!,2,FALSE)))</f>
        <v>#REF!</v>
      </c>
      <c r="AB788" s="92" t="e">
        <f>+IF(A788="","",(IF(A788="RW",(IF(H788&gt;32,32*AA788,(IF(H788&lt;29,29*AA788,H788*AA788)))),(IF(H788&gt;30,30*AA788,(IF(H788&lt;24,24*AA788,H788*AA788)))))))</f>
        <v>#REF!</v>
      </c>
      <c r="AC788" s="92" t="e">
        <f>(IF(A788="","0",(IF(A788="RW",VLOOKUP(#REF!,#REF!,2,FALSE),VLOOKUP(Base!#REF!,#REF!,3,FALSE)))))*S788</f>
        <v>#REF!</v>
      </c>
    </row>
    <row r="789" spans="1:29" x14ac:dyDescent="0.25">
      <c r="A789" s="148" t="s">
        <v>830</v>
      </c>
      <c r="B789" s="148" t="s">
        <v>846</v>
      </c>
      <c r="C789" s="62" t="s">
        <v>46</v>
      </c>
      <c r="D789" s="12">
        <v>42515</v>
      </c>
      <c r="E789" s="85">
        <v>55450</v>
      </c>
      <c r="F789" s="85">
        <v>24050</v>
      </c>
      <c r="G789" s="148" t="s">
        <v>701</v>
      </c>
      <c r="H789" s="71">
        <f t="shared" si="21"/>
        <v>31.4</v>
      </c>
      <c r="I789" s="62"/>
      <c r="J789" s="62"/>
      <c r="K789" s="62">
        <v>4</v>
      </c>
      <c r="L789" s="71" t="str">
        <f>+IF(N789="oui",H789,"")</f>
        <v/>
      </c>
      <c r="M789" s="117"/>
      <c r="N789" s="62"/>
      <c r="O789" s="62" t="s">
        <v>105</v>
      </c>
      <c r="P789" s="62"/>
      <c r="Q789" s="114">
        <f>IF(D789="","",(YEAR(D789)))</f>
        <v>2016</v>
      </c>
      <c r="R789" s="114" t="str">
        <f>IF(D789="","",(TEXT(D789,"mmmm")))</f>
        <v>mai</v>
      </c>
      <c r="S789" s="94" t="e">
        <f>+IF(#REF!&gt;0.02,IF(#REF!=5,($AE$2-F789)/1000,IF(#REF!=6,($AF$2-F789)/1000,IF(#REF!="FMA",($AG$2-F789)/1000,H789))),H789)</f>
        <v>#REF!</v>
      </c>
      <c r="T789" s="114" t="str">
        <f t="shared" si="22"/>
        <v>mai</v>
      </c>
      <c r="U789" s="91">
        <f>IF(H789="",0,1)</f>
        <v>1</v>
      </c>
      <c r="V789" s="92" t="e">
        <f>IF(#REF!&gt;0,1,0)</f>
        <v>#REF!</v>
      </c>
      <c r="W789" s="92" t="e">
        <f>IF(#REF!&gt;0.02,1,0)</f>
        <v>#REF!</v>
      </c>
      <c r="X789" s="92">
        <f>+IF(H789="","",(M789*H789))</f>
        <v>0</v>
      </c>
      <c r="Y789" s="92" t="e">
        <f>+IF(G789="La Mounine",(VLOOKUP(Base!J789,#REF!,5,FALSE)),(IF(G789="Brignoles",VLOOKUP(J789,#REF!,3,FALSE),(IF(G789="FOS",VLOOKUP(J789,#REF!,4,FALSE))))))</f>
        <v>#REF!</v>
      </c>
      <c r="Z789" s="92" t="e">
        <f>+(IF(H789="","",(Y789*H789)))</f>
        <v>#REF!</v>
      </c>
      <c r="AA789" s="94" t="e">
        <f>IF(A789="","",IF(A789="RW",VLOOKUP(Y789,#REF!,3,FALSE),VLOOKUP(Y789,#REF!,2,FALSE)))</f>
        <v>#REF!</v>
      </c>
      <c r="AB789" s="92" t="e">
        <f>+IF(A789="","",(IF(A789="RW",(IF(H789&gt;32,32*AA789,(IF(H789&lt;29,29*AA789,H789*AA789)))),(IF(H789&gt;30,30*AA789,(IF(H789&lt;24,24*AA789,H789*AA789)))))))</f>
        <v>#REF!</v>
      </c>
      <c r="AC789" s="92" t="e">
        <f>(IF(A789="","0",(IF(A789="RW",VLOOKUP(#REF!,#REF!,2,FALSE),VLOOKUP(Base!#REF!,#REF!,3,FALSE)))))*S789</f>
        <v>#REF!</v>
      </c>
    </row>
    <row r="790" spans="1:29" x14ac:dyDescent="0.25">
      <c r="A790" s="148" t="s">
        <v>830</v>
      </c>
      <c r="B790" s="148" t="s">
        <v>846</v>
      </c>
      <c r="C790" s="62" t="s">
        <v>46</v>
      </c>
      <c r="D790" s="12">
        <v>42515</v>
      </c>
      <c r="E790" s="85">
        <v>43450</v>
      </c>
      <c r="F790" s="85">
        <v>14850</v>
      </c>
      <c r="G790" s="148" t="s">
        <v>701</v>
      </c>
      <c r="H790" s="71">
        <f t="shared" si="21"/>
        <v>28.6</v>
      </c>
      <c r="I790" s="62"/>
      <c r="J790" s="62"/>
      <c r="K790" s="62">
        <v>4</v>
      </c>
      <c r="L790" s="71" t="str">
        <f>+IF(N790="oui",H790,"")</f>
        <v/>
      </c>
      <c r="M790" s="117"/>
      <c r="N790" s="62"/>
      <c r="O790" s="62" t="s">
        <v>106</v>
      </c>
      <c r="P790" s="62"/>
      <c r="Q790" s="114">
        <f>IF(D790="","",(YEAR(D790)))</f>
        <v>2016</v>
      </c>
      <c r="R790" s="114" t="str">
        <f>IF(D790="","",(TEXT(D790,"mmmm")))</f>
        <v>mai</v>
      </c>
      <c r="S790" s="94" t="e">
        <f>+IF(#REF!&gt;0.02,IF(#REF!=5,($AE$2-F790)/1000,IF(#REF!=6,($AF$2-F790)/1000,IF(#REF!="FMA",($AG$2-F790)/1000,H790))),H790)</f>
        <v>#REF!</v>
      </c>
      <c r="T790" s="114" t="str">
        <f t="shared" si="22"/>
        <v>mai</v>
      </c>
      <c r="U790" s="91">
        <f>IF(H790="",0,1)</f>
        <v>1</v>
      </c>
      <c r="V790" s="92" t="e">
        <f>IF(#REF!&gt;0,1,0)</f>
        <v>#REF!</v>
      </c>
      <c r="W790" s="92" t="e">
        <f>IF(#REF!&gt;0.02,1,0)</f>
        <v>#REF!</v>
      </c>
      <c r="X790" s="92">
        <f>+IF(H790="","",(M790*H790))</f>
        <v>0</v>
      </c>
      <c r="Y790" s="92" t="e">
        <f>+IF(G790="La Mounine",(VLOOKUP(Base!J790,#REF!,5,FALSE)),(IF(G790="Brignoles",VLOOKUP(J790,#REF!,3,FALSE),(IF(G790="FOS",VLOOKUP(J790,#REF!,4,FALSE))))))</f>
        <v>#REF!</v>
      </c>
      <c r="Z790" s="92" t="e">
        <f>+(IF(H790="","",(Y790*H790)))</f>
        <v>#REF!</v>
      </c>
      <c r="AA790" s="94" t="e">
        <f>IF(A790="","",IF(A790="RW",VLOOKUP(Y790,#REF!,3,FALSE),VLOOKUP(Y790,#REF!,2,FALSE)))</f>
        <v>#REF!</v>
      </c>
      <c r="AB790" s="92" t="e">
        <f>+IF(A790="","",(IF(A790="RW",(IF(H790&gt;32,32*AA790,(IF(H790&lt;29,29*AA790,H790*AA790)))),(IF(H790&gt;30,30*AA790,(IF(H790&lt;24,24*AA790,H790*AA790)))))))</f>
        <v>#REF!</v>
      </c>
      <c r="AC790" s="92" t="e">
        <f>(IF(A790="","0",(IF(A790="RW",VLOOKUP(#REF!,#REF!,2,FALSE),VLOOKUP(Base!#REF!,#REF!,3,FALSE)))))*S790</f>
        <v>#REF!</v>
      </c>
    </row>
    <row r="791" spans="1:29" x14ac:dyDescent="0.25">
      <c r="A791" s="131" t="s">
        <v>830</v>
      </c>
      <c r="B791" s="131" t="s">
        <v>846</v>
      </c>
      <c r="C791" s="62" t="s">
        <v>73</v>
      </c>
      <c r="D791" s="12">
        <v>42515</v>
      </c>
      <c r="E791" s="85">
        <v>52050</v>
      </c>
      <c r="F791" s="85">
        <v>15000</v>
      </c>
      <c r="G791" s="148" t="s">
        <v>701</v>
      </c>
      <c r="H791" s="71">
        <f t="shared" si="21"/>
        <v>37.049999999999997</v>
      </c>
      <c r="I791" s="62"/>
      <c r="J791" s="62"/>
      <c r="K791" s="62">
        <v>13</v>
      </c>
      <c r="L791" s="71" t="str">
        <f>+IF(N791="oui",H791,"")</f>
        <v/>
      </c>
      <c r="M791" s="117"/>
      <c r="N791" s="62"/>
      <c r="O791" s="62" t="s">
        <v>106</v>
      </c>
      <c r="P791" s="62"/>
      <c r="Q791" s="114">
        <f>IF(D791="","",(YEAR(D791)))</f>
        <v>2016</v>
      </c>
      <c r="R791" s="114" t="str">
        <f>IF(D791="","",(TEXT(D791,"mmmm")))</f>
        <v>mai</v>
      </c>
      <c r="S791" s="94" t="e">
        <f>+IF(#REF!&gt;0.02,IF(#REF!=5,($AE$2-F791)/1000,IF(#REF!=6,($AF$2-F791)/1000,IF(#REF!="FMA",($AG$2-F791)/1000,H791))),H791)</f>
        <v>#REF!</v>
      </c>
      <c r="T791" s="114" t="str">
        <f t="shared" si="22"/>
        <v>mai</v>
      </c>
      <c r="U791" s="91">
        <f>IF(H791="",0,1)</f>
        <v>1</v>
      </c>
      <c r="V791" s="92" t="e">
        <f>IF(#REF!&gt;0,1,0)</f>
        <v>#REF!</v>
      </c>
      <c r="W791" s="92" t="e">
        <f>IF(#REF!&gt;0.02,1,0)</f>
        <v>#REF!</v>
      </c>
      <c r="X791" s="92">
        <f>+IF(H791="","",(M791*H791))</f>
        <v>0</v>
      </c>
      <c r="Y791" s="92" t="e">
        <f>+IF(G791="La Mounine",(VLOOKUP(Base!J791,#REF!,5,FALSE)),(IF(G791="Brignoles",VLOOKUP(J791,#REF!,3,FALSE),(IF(G791="FOS",VLOOKUP(J791,#REF!,4,FALSE))))))</f>
        <v>#REF!</v>
      </c>
      <c r="Z791" s="92" t="e">
        <f>+(IF(H791="","",(Y791*H791)))</f>
        <v>#REF!</v>
      </c>
      <c r="AA791" s="94" t="e">
        <f>IF(A791="","",IF(A791="RW",VLOOKUP(Y791,#REF!,3,FALSE),VLOOKUP(Y791,#REF!,2,FALSE)))</f>
        <v>#REF!</v>
      </c>
      <c r="AB791" s="92" t="e">
        <f>+IF(A791="","",(IF(A791="RW",(IF(H791&gt;32,32*AA791,(IF(H791&lt;29,29*AA791,H791*AA791)))),(IF(H791&gt;30,30*AA791,(IF(H791&lt;24,24*AA791,H791*AA791)))))))</f>
        <v>#REF!</v>
      </c>
      <c r="AC791" s="92" t="e">
        <f>(IF(A791="","0",(IF(A791="RW",VLOOKUP(#REF!,#REF!,2,FALSE),VLOOKUP(Base!#REF!,#REF!,3,FALSE)))))*S791</f>
        <v>#REF!</v>
      </c>
    </row>
    <row r="792" spans="1:29" x14ac:dyDescent="0.25">
      <c r="A792" s="148" t="s">
        <v>830</v>
      </c>
      <c r="B792" s="148" t="s">
        <v>846</v>
      </c>
      <c r="C792" s="62" t="s">
        <v>73</v>
      </c>
      <c r="D792" s="12">
        <v>42515</v>
      </c>
      <c r="E792" s="85">
        <v>59950</v>
      </c>
      <c r="F792" s="85">
        <v>23200</v>
      </c>
      <c r="G792" s="148" t="s">
        <v>701</v>
      </c>
      <c r="H792" s="71">
        <f t="shared" si="21"/>
        <v>36.75</v>
      </c>
      <c r="I792" s="62"/>
      <c r="J792" s="62"/>
      <c r="K792" s="62">
        <v>13</v>
      </c>
      <c r="L792" s="71" t="str">
        <f>+IF(N792="oui",H792,"")</f>
        <v/>
      </c>
      <c r="M792" s="117"/>
      <c r="N792" s="62"/>
      <c r="O792" s="62" t="s">
        <v>105</v>
      </c>
      <c r="P792" s="62"/>
      <c r="Q792" s="114">
        <f>IF(D792="","",(YEAR(D792)))</f>
        <v>2016</v>
      </c>
      <c r="R792" s="114" t="str">
        <f>IF(D792="","",(TEXT(D792,"mmmm")))</f>
        <v>mai</v>
      </c>
      <c r="S792" s="94" t="e">
        <f>+IF(#REF!&gt;0.02,IF(#REF!=5,($AE$2-F792)/1000,IF(#REF!=6,($AF$2-F792)/1000,IF(#REF!="FMA",($AG$2-F792)/1000,H792))),H792)</f>
        <v>#REF!</v>
      </c>
      <c r="T792" s="114" t="str">
        <f t="shared" si="22"/>
        <v>mai</v>
      </c>
      <c r="U792" s="91">
        <f>IF(H792="",0,1)</f>
        <v>1</v>
      </c>
      <c r="V792" s="92" t="e">
        <f>IF(#REF!&gt;0,1,0)</f>
        <v>#REF!</v>
      </c>
      <c r="W792" s="92" t="e">
        <f>IF(#REF!&gt;0.02,1,0)</f>
        <v>#REF!</v>
      </c>
      <c r="X792" s="92">
        <f>+IF(H792="","",(M792*H792))</f>
        <v>0</v>
      </c>
      <c r="Y792" s="92" t="e">
        <f>+IF(G792="La Mounine",(VLOOKUP(Base!J792,#REF!,5,FALSE)),(IF(G792="Brignoles",VLOOKUP(J792,#REF!,3,FALSE),(IF(G792="FOS",VLOOKUP(J792,#REF!,4,FALSE))))))</f>
        <v>#REF!</v>
      </c>
      <c r="Z792" s="92" t="e">
        <f>+(IF(H792="","",(Y792*H792)))</f>
        <v>#REF!</v>
      </c>
      <c r="AA792" s="94" t="e">
        <f>IF(A792="","",IF(A792="RW",VLOOKUP(Y792,#REF!,3,FALSE),VLOOKUP(Y792,#REF!,2,FALSE)))</f>
        <v>#REF!</v>
      </c>
      <c r="AB792" s="92" t="e">
        <f>+IF(A792="","",(IF(A792="RW",(IF(H792&gt;32,32*AA792,(IF(H792&lt;29,29*AA792,H792*AA792)))),(IF(H792&gt;30,30*AA792,(IF(H792&lt;24,24*AA792,H792*AA792)))))))</f>
        <v>#REF!</v>
      </c>
      <c r="AC792" s="92" t="e">
        <f>(IF(A792="","0",(IF(A792="RW",VLOOKUP(#REF!,#REF!,2,FALSE),VLOOKUP(Base!#REF!,#REF!,3,FALSE)))))*S792</f>
        <v>#REF!</v>
      </c>
    </row>
    <row r="793" spans="1:29" x14ac:dyDescent="0.25">
      <c r="A793" s="131" t="s">
        <v>830</v>
      </c>
      <c r="B793" s="131" t="s">
        <v>846</v>
      </c>
      <c r="C793" s="62" t="s">
        <v>249</v>
      </c>
      <c r="D793" s="12">
        <v>42515</v>
      </c>
      <c r="E793" s="85">
        <v>56950</v>
      </c>
      <c r="F793" s="85">
        <v>24250</v>
      </c>
      <c r="G793" s="148" t="s">
        <v>701</v>
      </c>
      <c r="H793" s="71">
        <f t="shared" si="21"/>
        <v>32.700000000000003</v>
      </c>
      <c r="I793" s="62"/>
      <c r="J793" s="62"/>
      <c r="K793" s="62">
        <v>13</v>
      </c>
      <c r="L793" s="71" t="str">
        <f>+IF(N793="oui",H793,"")</f>
        <v/>
      </c>
      <c r="M793" s="117"/>
      <c r="N793" s="62"/>
      <c r="O793" s="62" t="s">
        <v>106</v>
      </c>
      <c r="P793" s="62"/>
      <c r="Q793" s="114">
        <f>IF(D793="","",(YEAR(D793)))</f>
        <v>2016</v>
      </c>
      <c r="R793" s="114" t="str">
        <f>IF(D793="","",(TEXT(D793,"mmmm")))</f>
        <v>mai</v>
      </c>
      <c r="S793" s="94" t="e">
        <f>+IF(#REF!&gt;0.02,IF(#REF!=5,($AE$2-F793)/1000,IF(#REF!=6,($AF$2-F793)/1000,IF(#REF!="FMA",($AG$2-F793)/1000,H793))),H793)</f>
        <v>#REF!</v>
      </c>
      <c r="T793" s="114" t="str">
        <f t="shared" si="22"/>
        <v>mai</v>
      </c>
      <c r="U793" s="91">
        <f>IF(H793="",0,1)</f>
        <v>1</v>
      </c>
      <c r="V793" s="92" t="e">
        <f>IF(#REF!&gt;0,1,0)</f>
        <v>#REF!</v>
      </c>
      <c r="W793" s="92" t="e">
        <f>IF(#REF!&gt;0.02,1,0)</f>
        <v>#REF!</v>
      </c>
      <c r="X793" s="92">
        <f>+IF(H793="","",(M793*H793))</f>
        <v>0</v>
      </c>
      <c r="Y793" s="92" t="e">
        <f>+IF(G793="La Mounine",(VLOOKUP(Base!J793,#REF!,5,FALSE)),(IF(G793="Brignoles",VLOOKUP(J793,#REF!,3,FALSE),(IF(G793="FOS",VLOOKUP(J793,#REF!,4,FALSE))))))</f>
        <v>#REF!</v>
      </c>
      <c r="Z793" s="92" t="e">
        <f>+(IF(H793="","",(Y793*H793)))</f>
        <v>#REF!</v>
      </c>
      <c r="AA793" s="94" t="e">
        <f>IF(A793="","",IF(A793="RW",VLOOKUP(Y793,#REF!,3,FALSE),VLOOKUP(Y793,#REF!,2,FALSE)))</f>
        <v>#REF!</v>
      </c>
      <c r="AB793" s="92" t="e">
        <f>+IF(A793="","",(IF(A793="RW",(IF(H793&gt;32,32*AA793,(IF(H793&lt;29,29*AA793,H793*AA793)))),(IF(H793&gt;30,30*AA793,(IF(H793&lt;24,24*AA793,H793*AA793)))))))</f>
        <v>#REF!</v>
      </c>
      <c r="AC793" s="92" t="e">
        <f>(IF(A793="","0",(IF(A793="RW",VLOOKUP(#REF!,#REF!,2,FALSE),VLOOKUP(Base!#REF!,#REF!,3,FALSE)))))*S793</f>
        <v>#REF!</v>
      </c>
    </row>
    <row r="794" spans="1:29" x14ac:dyDescent="0.25">
      <c r="A794" s="148" t="s">
        <v>830</v>
      </c>
      <c r="B794" s="148" t="s">
        <v>846</v>
      </c>
      <c r="C794" s="62" t="s">
        <v>249</v>
      </c>
      <c r="D794" s="12">
        <v>42515</v>
      </c>
      <c r="E794" s="85">
        <v>46100</v>
      </c>
      <c r="F794" s="85">
        <v>14750</v>
      </c>
      <c r="G794" s="148" t="s">
        <v>701</v>
      </c>
      <c r="H794" s="71">
        <f t="shared" si="21"/>
        <v>31.35</v>
      </c>
      <c r="I794" s="62"/>
      <c r="J794" s="62"/>
      <c r="K794" s="62">
        <v>13</v>
      </c>
      <c r="L794" s="71" t="str">
        <f>+IF(N794="oui",H794,"")</f>
        <v/>
      </c>
      <c r="M794" s="117"/>
      <c r="N794" s="62"/>
      <c r="O794" s="62" t="s">
        <v>105</v>
      </c>
      <c r="P794" s="62"/>
      <c r="Q794" s="114">
        <f>IF(D794="","",(YEAR(D794)))</f>
        <v>2016</v>
      </c>
      <c r="R794" s="114" t="str">
        <f>IF(D794="","",(TEXT(D794,"mmmm")))</f>
        <v>mai</v>
      </c>
      <c r="S794" s="94" t="e">
        <f>+IF(#REF!&gt;0.02,IF(#REF!=5,($AE$2-F794)/1000,IF(#REF!=6,($AF$2-F794)/1000,IF(#REF!="FMA",($AG$2-F794)/1000,H794))),H794)</f>
        <v>#REF!</v>
      </c>
      <c r="T794" s="114" t="str">
        <f t="shared" si="22"/>
        <v>mai</v>
      </c>
      <c r="U794" s="91">
        <f>IF(H794="",0,1)</f>
        <v>1</v>
      </c>
      <c r="V794" s="92" t="e">
        <f>IF(#REF!&gt;0,1,0)</f>
        <v>#REF!</v>
      </c>
      <c r="W794" s="92" t="e">
        <f>IF(#REF!&gt;0.02,1,0)</f>
        <v>#REF!</v>
      </c>
      <c r="X794" s="92">
        <f>+IF(H794="","",(M794*H794))</f>
        <v>0</v>
      </c>
      <c r="Y794" s="92" t="e">
        <f>+IF(G794="La Mounine",(VLOOKUP(Base!J794,#REF!,5,FALSE)),(IF(G794="Brignoles",VLOOKUP(J794,#REF!,3,FALSE),(IF(G794="FOS",VLOOKUP(J794,#REF!,4,FALSE))))))</f>
        <v>#REF!</v>
      </c>
      <c r="Z794" s="92" t="e">
        <f>+(IF(H794="","",(Y794*H794)))</f>
        <v>#REF!</v>
      </c>
      <c r="AA794" s="94" t="e">
        <f>IF(A794="","",IF(A794="RW",VLOOKUP(Y794,#REF!,3,FALSE),VLOOKUP(Y794,#REF!,2,FALSE)))</f>
        <v>#REF!</v>
      </c>
      <c r="AB794" s="92" t="e">
        <f>+IF(A794="","",(IF(A794="RW",(IF(H794&gt;32,32*AA794,(IF(H794&lt;29,29*AA794,H794*AA794)))),(IF(H794&gt;30,30*AA794,(IF(H794&lt;24,24*AA794,H794*AA794)))))))</f>
        <v>#REF!</v>
      </c>
      <c r="AC794" s="92" t="e">
        <f>(IF(A794="","0",(IF(A794="RW",VLOOKUP(#REF!,#REF!,2,FALSE),VLOOKUP(Base!#REF!,#REF!,3,FALSE)))))*S794</f>
        <v>#REF!</v>
      </c>
    </row>
    <row r="795" spans="1:29" x14ac:dyDescent="0.25">
      <c r="A795" s="148" t="s">
        <v>830</v>
      </c>
      <c r="B795" s="148" t="s">
        <v>846</v>
      </c>
      <c r="C795" s="62" t="s">
        <v>249</v>
      </c>
      <c r="D795" s="12">
        <v>42515</v>
      </c>
      <c r="E795" s="85">
        <v>41100</v>
      </c>
      <c r="F795" s="85">
        <v>13800</v>
      </c>
      <c r="G795" s="148" t="s">
        <v>701</v>
      </c>
      <c r="H795" s="71">
        <f t="shared" si="21"/>
        <v>27.3</v>
      </c>
      <c r="I795" s="62"/>
      <c r="J795" s="62"/>
      <c r="K795" s="62">
        <v>13</v>
      </c>
      <c r="L795" s="71" t="str">
        <f>+IF(N795="oui",H795,"")</f>
        <v/>
      </c>
      <c r="M795" s="117"/>
      <c r="N795" s="62"/>
      <c r="O795" s="62" t="s">
        <v>106</v>
      </c>
      <c r="P795" s="62"/>
      <c r="Q795" s="114">
        <f>IF(D795="","",(YEAR(D795)))</f>
        <v>2016</v>
      </c>
      <c r="R795" s="114" t="str">
        <f>IF(D795="","",(TEXT(D795,"mmmm")))</f>
        <v>mai</v>
      </c>
      <c r="S795" s="94" t="e">
        <f>+IF(#REF!&gt;0.02,IF(#REF!=5,($AE$2-F795)/1000,IF(#REF!=6,($AF$2-F795)/1000,IF(#REF!="FMA",($AG$2-F795)/1000,H795))),H795)</f>
        <v>#REF!</v>
      </c>
      <c r="T795" s="114" t="str">
        <f t="shared" si="22"/>
        <v>mai</v>
      </c>
      <c r="U795" s="91">
        <f>IF(H795="",0,1)</f>
        <v>1</v>
      </c>
      <c r="V795" s="92" t="e">
        <f>IF(#REF!&gt;0,1,0)</f>
        <v>#REF!</v>
      </c>
      <c r="W795" s="92" t="e">
        <f>IF(#REF!&gt;0.02,1,0)</f>
        <v>#REF!</v>
      </c>
      <c r="X795" s="92">
        <f>+IF(H795="","",(M795*H795))</f>
        <v>0</v>
      </c>
      <c r="Y795" s="92" t="e">
        <f>+IF(G795="La Mounine",(VLOOKUP(Base!J795,#REF!,5,FALSE)),(IF(G795="Brignoles",VLOOKUP(J795,#REF!,3,FALSE),(IF(G795="FOS",VLOOKUP(J795,#REF!,4,FALSE))))))</f>
        <v>#REF!</v>
      </c>
      <c r="Z795" s="92" t="e">
        <f>+(IF(H795="","",(Y795*H795)))</f>
        <v>#REF!</v>
      </c>
      <c r="AA795" s="94" t="e">
        <f>IF(A795="","",IF(A795="RW",VLOOKUP(Y795,#REF!,3,FALSE),VLOOKUP(Y795,#REF!,2,FALSE)))</f>
        <v>#REF!</v>
      </c>
      <c r="AB795" s="92" t="e">
        <f>+IF(A795="","",(IF(A795="RW",(IF(H795&gt;32,32*AA795,(IF(H795&lt;29,29*AA795,H795*AA795)))),(IF(H795&gt;30,30*AA795,(IF(H795&lt;24,24*AA795,H795*AA795)))))))</f>
        <v>#REF!</v>
      </c>
      <c r="AC795" s="92" t="e">
        <f>(IF(A795="","0",(IF(A795="RW",VLOOKUP(#REF!,#REF!,2,FALSE),VLOOKUP(Base!#REF!,#REF!,3,FALSE)))))*S795</f>
        <v>#REF!</v>
      </c>
    </row>
    <row r="796" spans="1:29" x14ac:dyDescent="0.25">
      <c r="A796" s="131"/>
      <c r="B796" s="131" t="s">
        <v>846</v>
      </c>
      <c r="C796" s="62"/>
      <c r="D796" s="12"/>
      <c r="E796" s="85"/>
      <c r="F796" s="85"/>
      <c r="G796" s="145"/>
      <c r="H796" s="71" t="str">
        <f t="shared" si="21"/>
        <v/>
      </c>
      <c r="I796" s="62"/>
      <c r="J796" s="62"/>
      <c r="K796" s="62"/>
      <c r="L796" s="71" t="str">
        <f>+IF(N796="oui",H796,"")</f>
        <v/>
      </c>
      <c r="M796" s="117"/>
      <c r="N796" s="62"/>
      <c r="O796" s="62"/>
      <c r="P796" s="62"/>
      <c r="Q796" s="114" t="str">
        <f>IF(D796="","",(YEAR(D796)))</f>
        <v/>
      </c>
      <c r="R796" s="114" t="str">
        <f>IF(D796="","",(TEXT(D796,"mmmm")))</f>
        <v/>
      </c>
      <c r="S796" s="94" t="e">
        <f>+IF(#REF!&gt;0.02,IF(#REF!=5,($AE$2-F796)/1000,IF(#REF!=6,($AF$2-F796)/1000,IF(#REF!="FMA",($AG$2-F796)/1000,H796))),H796)</f>
        <v>#REF!</v>
      </c>
      <c r="T796" s="114" t="str">
        <f t="shared" si="22"/>
        <v/>
      </c>
      <c r="U796" s="91">
        <f>IF(H796="",0,1)</f>
        <v>0</v>
      </c>
      <c r="V796" s="92" t="e">
        <f>IF(#REF!&gt;0,1,0)</f>
        <v>#REF!</v>
      </c>
      <c r="W796" s="92" t="e">
        <f>IF(#REF!&gt;0.02,1,0)</f>
        <v>#REF!</v>
      </c>
      <c r="X796" s="92" t="str">
        <f>+IF(H796="","",(M796*H796))</f>
        <v/>
      </c>
      <c r="Y796" s="92" t="b">
        <f>+IF(G796="La Mounine",(VLOOKUP(Base!J796,#REF!,5,FALSE)),(IF(G796="Brignoles",VLOOKUP(J796,#REF!,3,FALSE),(IF(G796="FOS",VLOOKUP(J796,#REF!,4,FALSE))))))</f>
        <v>0</v>
      </c>
      <c r="Z796" s="92" t="str">
        <f>+(IF(H796="","",(Y796*H796)))</f>
        <v/>
      </c>
      <c r="AA796" s="94" t="str">
        <f>IF(A796="","",IF(A796="RW",VLOOKUP(Y796,#REF!,3,FALSE),VLOOKUP(Y796,#REF!,2,FALSE)))</f>
        <v/>
      </c>
      <c r="AB796" s="92" t="str">
        <f>+IF(A796="","",(IF(A796="RW",(IF(H796&gt;32,32*AA796,(IF(H796&lt;29,29*AA796,H796*AA796)))),(IF(H796&gt;30,30*AA796,(IF(H796&lt;24,24*AA796,H796*AA796)))))))</f>
        <v/>
      </c>
      <c r="AC796" s="92" t="e">
        <f>(IF(A796="","0",(IF(A796="RW",VLOOKUP(#REF!,#REF!,2,FALSE),VLOOKUP(Base!#REF!,#REF!,3,FALSE)))))*S796</f>
        <v>#REF!</v>
      </c>
    </row>
    <row r="797" spans="1:29" x14ac:dyDescent="0.25">
      <c r="A797" s="131"/>
      <c r="B797" s="131" t="s">
        <v>846</v>
      </c>
      <c r="C797" s="62"/>
      <c r="D797" s="12"/>
      <c r="E797" s="85"/>
      <c r="F797" s="85"/>
      <c r="G797" s="145"/>
      <c r="H797" s="71" t="str">
        <f t="shared" si="21"/>
        <v/>
      </c>
      <c r="I797" s="62"/>
      <c r="J797" s="62"/>
      <c r="K797" s="62"/>
      <c r="L797" s="71" t="str">
        <f>+IF(N797="oui",H797,"")</f>
        <v/>
      </c>
      <c r="M797" s="117"/>
      <c r="N797" s="62"/>
      <c r="O797" s="62"/>
      <c r="P797" s="62"/>
      <c r="Q797" s="114" t="str">
        <f>IF(D797="","",(YEAR(D797)))</f>
        <v/>
      </c>
      <c r="R797" s="114" t="str">
        <f>IF(D797="","",(TEXT(D797,"mmmm")))</f>
        <v/>
      </c>
      <c r="S797" s="94" t="e">
        <f>+IF(#REF!&gt;0.02,IF(#REF!=5,($AE$2-F797)/1000,IF(#REF!=6,($AF$2-F797)/1000,IF(#REF!="FMA",($AG$2-F797)/1000,H797))),H797)</f>
        <v>#REF!</v>
      </c>
      <c r="T797" s="114" t="str">
        <f t="shared" si="22"/>
        <v/>
      </c>
      <c r="U797" s="91">
        <f>IF(H797="",0,1)</f>
        <v>0</v>
      </c>
      <c r="V797" s="92" t="e">
        <f>IF(#REF!&gt;0,1,0)</f>
        <v>#REF!</v>
      </c>
      <c r="W797" s="92" t="e">
        <f>IF(#REF!&gt;0.02,1,0)</f>
        <v>#REF!</v>
      </c>
      <c r="X797" s="92" t="str">
        <f>+IF(H797="","",(M797*H797))</f>
        <v/>
      </c>
      <c r="Y797" s="92" t="b">
        <f>+IF(G797="La Mounine",(VLOOKUP(Base!J797,#REF!,5,FALSE)),(IF(G797="Brignoles",VLOOKUP(J797,#REF!,3,FALSE),(IF(G797="FOS",VLOOKUP(J797,#REF!,4,FALSE))))))</f>
        <v>0</v>
      </c>
      <c r="Z797" s="92" t="str">
        <f>+(IF(H797="","",(Y797*H797)))</f>
        <v/>
      </c>
      <c r="AA797" s="94" t="str">
        <f>IF(A797="","",IF(A797="RW",VLOOKUP(Y797,#REF!,3,FALSE),VLOOKUP(Y797,#REF!,2,FALSE)))</f>
        <v/>
      </c>
      <c r="AB797" s="92" t="str">
        <f>+IF(A797="","",(IF(A797="RW",(IF(H797&gt;32,32*AA797,(IF(H797&lt;29,29*AA797,H797*AA797)))),(IF(H797&gt;30,30*AA797,(IF(H797&lt;24,24*AA797,H797*AA797)))))))</f>
        <v/>
      </c>
      <c r="AC797" s="92" t="e">
        <f>(IF(A797="","0",(IF(A797="RW",VLOOKUP(#REF!,#REF!,2,FALSE),VLOOKUP(Base!#REF!,#REF!,3,FALSE)))))*S797</f>
        <v>#REF!</v>
      </c>
    </row>
    <row r="798" spans="1:29" x14ac:dyDescent="0.25">
      <c r="A798" s="131"/>
      <c r="B798" s="131" t="s">
        <v>846</v>
      </c>
      <c r="C798" s="62"/>
      <c r="D798" s="12"/>
      <c r="E798" s="85"/>
      <c r="F798" s="85"/>
      <c r="G798" s="145"/>
      <c r="H798" s="71" t="str">
        <f t="shared" si="21"/>
        <v/>
      </c>
      <c r="I798" s="62"/>
      <c r="J798" s="62"/>
      <c r="K798" s="62"/>
      <c r="L798" s="71" t="str">
        <f>+IF(N798="oui",H798,"")</f>
        <v/>
      </c>
      <c r="M798" s="117"/>
      <c r="N798" s="62"/>
      <c r="O798" s="62"/>
      <c r="P798" s="62"/>
      <c r="Q798" s="114" t="str">
        <f>IF(D798="","",(YEAR(D798)))</f>
        <v/>
      </c>
      <c r="R798" s="114" t="str">
        <f>IF(D798="","",(TEXT(D798,"mmmm")))</f>
        <v/>
      </c>
      <c r="S798" s="94" t="e">
        <f>+IF(#REF!&gt;0.02,IF(#REF!=5,($AE$2-F798)/1000,IF(#REF!=6,($AF$2-F798)/1000,IF(#REF!="FMA",($AG$2-F798)/1000,H798))),H798)</f>
        <v>#REF!</v>
      </c>
      <c r="T798" s="114" t="str">
        <f t="shared" si="22"/>
        <v/>
      </c>
      <c r="U798" s="91">
        <f>IF(H798="",0,1)</f>
        <v>0</v>
      </c>
      <c r="V798" s="92" t="e">
        <f>IF(#REF!&gt;0,1,0)</f>
        <v>#REF!</v>
      </c>
      <c r="W798" s="92" t="e">
        <f>IF(#REF!&gt;0.02,1,0)</f>
        <v>#REF!</v>
      </c>
      <c r="X798" s="92" t="str">
        <f>+IF(H798="","",(M798*H798))</f>
        <v/>
      </c>
      <c r="Y798" s="92" t="b">
        <f>+IF(G798="La Mounine",(VLOOKUP(Base!J798,#REF!,5,FALSE)),(IF(G798="Brignoles",VLOOKUP(J798,#REF!,3,FALSE),(IF(G798="FOS",VLOOKUP(J798,#REF!,4,FALSE))))))</f>
        <v>0</v>
      </c>
      <c r="Z798" s="92" t="str">
        <f>+(IF(H798="","",(Y798*H798)))</f>
        <v/>
      </c>
      <c r="AA798" s="94" t="str">
        <f>IF(A798="","",IF(A798="RW",VLOOKUP(Y798,#REF!,3,FALSE),VLOOKUP(Y798,#REF!,2,FALSE)))</f>
        <v/>
      </c>
      <c r="AB798" s="92" t="str">
        <f>+IF(A798="","",(IF(A798="RW",(IF(H798&gt;32,32*AA798,(IF(H798&lt;29,29*AA798,H798*AA798)))),(IF(H798&gt;30,30*AA798,(IF(H798&lt;24,24*AA798,H798*AA798)))))))</f>
        <v/>
      </c>
      <c r="AC798" s="92" t="e">
        <f>(IF(A798="","0",(IF(A798="RW",VLOOKUP(#REF!,#REF!,2,FALSE),VLOOKUP(Base!#REF!,#REF!,3,FALSE)))))*S798</f>
        <v>#REF!</v>
      </c>
    </row>
    <row r="799" spans="1:29" x14ac:dyDescent="0.25">
      <c r="A799" s="131"/>
      <c r="B799" s="131" t="s">
        <v>846</v>
      </c>
      <c r="C799" s="62"/>
      <c r="D799" s="12"/>
      <c r="E799" s="85"/>
      <c r="F799" s="85"/>
      <c r="G799" s="145"/>
      <c r="H799" s="71" t="str">
        <f t="shared" si="21"/>
        <v/>
      </c>
      <c r="I799" s="62"/>
      <c r="J799" s="62"/>
      <c r="K799" s="62"/>
      <c r="L799" s="71" t="str">
        <f>+IF(N799="oui",H799,"")</f>
        <v/>
      </c>
      <c r="M799" s="117"/>
      <c r="N799" s="62"/>
      <c r="O799" s="62"/>
      <c r="P799" s="62"/>
      <c r="Q799" s="114" t="str">
        <f>IF(D799="","",(YEAR(D799)))</f>
        <v/>
      </c>
      <c r="R799" s="114" t="str">
        <f>IF(D799="","",(TEXT(D799,"mmmm")))</f>
        <v/>
      </c>
      <c r="S799" s="94" t="e">
        <f>+IF(#REF!&gt;0.02,IF(#REF!=5,($AE$2-F799)/1000,IF(#REF!=6,($AF$2-F799)/1000,IF(#REF!="FMA",($AG$2-F799)/1000,H799))),H799)</f>
        <v>#REF!</v>
      </c>
      <c r="T799" s="114" t="str">
        <f t="shared" si="22"/>
        <v/>
      </c>
      <c r="U799" s="91">
        <f>IF(H799="",0,1)</f>
        <v>0</v>
      </c>
      <c r="V799" s="92" t="e">
        <f>IF(#REF!&gt;0,1,0)</f>
        <v>#REF!</v>
      </c>
      <c r="W799" s="92" t="e">
        <f>IF(#REF!&gt;0.02,1,0)</f>
        <v>#REF!</v>
      </c>
      <c r="X799" s="92" t="str">
        <f>+IF(H799="","",(M799*H799))</f>
        <v/>
      </c>
      <c r="Y799" s="92" t="b">
        <f>+IF(G799="La Mounine",(VLOOKUP(Base!J799,#REF!,5,FALSE)),(IF(G799="Brignoles",VLOOKUP(J799,#REF!,3,FALSE),(IF(G799="FOS",VLOOKUP(J799,#REF!,4,FALSE))))))</f>
        <v>0</v>
      </c>
      <c r="Z799" s="92" t="str">
        <f>+(IF(H799="","",(Y799*H799)))</f>
        <v/>
      </c>
      <c r="AA799" s="94" t="str">
        <f>IF(A799="","",IF(A799="RW",VLOOKUP(Y799,#REF!,3,FALSE),VLOOKUP(Y799,#REF!,2,FALSE)))</f>
        <v/>
      </c>
      <c r="AB799" s="92" t="str">
        <f>+IF(A799="","",(IF(A799="RW",(IF(H799&gt;32,32*AA799,(IF(H799&lt;29,29*AA799,H799*AA799)))),(IF(H799&gt;30,30*AA799,(IF(H799&lt;24,24*AA799,H799*AA799)))))))</f>
        <v/>
      </c>
      <c r="AC799" s="92" t="e">
        <f>(IF(A799="","0",(IF(A799="RW",VLOOKUP(#REF!,#REF!,2,FALSE),VLOOKUP(Base!#REF!,#REF!,3,FALSE)))))*S799</f>
        <v>#REF!</v>
      </c>
    </row>
    <row r="800" spans="1:29" x14ac:dyDescent="0.25">
      <c r="A800" s="131"/>
      <c r="B800" s="131" t="s">
        <v>846</v>
      </c>
      <c r="C800" s="62"/>
      <c r="D800" s="12"/>
      <c r="E800" s="85"/>
      <c r="F800" s="85"/>
      <c r="G800" s="145"/>
      <c r="H800" s="71" t="str">
        <f t="shared" si="21"/>
        <v/>
      </c>
      <c r="I800" s="62"/>
      <c r="J800" s="62"/>
      <c r="K800" s="62"/>
      <c r="L800" s="71" t="str">
        <f>+IF(N800="oui",H800,"")</f>
        <v/>
      </c>
      <c r="M800" s="117"/>
      <c r="N800" s="62"/>
      <c r="O800" s="62"/>
      <c r="P800" s="62"/>
      <c r="Q800" s="114" t="str">
        <f>IF(D800="","",(YEAR(D800)))</f>
        <v/>
      </c>
      <c r="R800" s="114" t="str">
        <f>IF(D800="","",(TEXT(D800,"mmmm")))</f>
        <v/>
      </c>
      <c r="S800" s="94" t="e">
        <f>+IF(#REF!&gt;0.02,IF(#REF!=5,($AE$2-F800)/1000,IF(#REF!=6,($AF$2-F800)/1000,IF(#REF!="FMA",($AG$2-F800)/1000,H800))),H800)</f>
        <v>#REF!</v>
      </c>
      <c r="T800" s="114" t="str">
        <f t="shared" si="22"/>
        <v/>
      </c>
      <c r="U800" s="91">
        <f>IF(H800="",0,1)</f>
        <v>0</v>
      </c>
      <c r="V800" s="92" t="e">
        <f>IF(#REF!&gt;0,1,0)</f>
        <v>#REF!</v>
      </c>
      <c r="W800" s="92" t="e">
        <f>IF(#REF!&gt;0.02,1,0)</f>
        <v>#REF!</v>
      </c>
      <c r="X800" s="92" t="str">
        <f>+IF(H800="","",(M800*H800))</f>
        <v/>
      </c>
      <c r="Y800" s="92" t="b">
        <f>+IF(G800="La Mounine",(VLOOKUP(Base!J800,#REF!,5,FALSE)),(IF(G800="Brignoles",VLOOKUP(J800,#REF!,3,FALSE),(IF(G800="FOS",VLOOKUP(J800,#REF!,4,FALSE))))))</f>
        <v>0</v>
      </c>
      <c r="Z800" s="92" t="str">
        <f>+(IF(H800="","",(Y800*H800)))</f>
        <v/>
      </c>
      <c r="AA800" s="94" t="str">
        <f>IF(A800="","",IF(A800="RW",VLOOKUP(Y800,#REF!,3,FALSE),VLOOKUP(Y800,#REF!,2,FALSE)))</f>
        <v/>
      </c>
      <c r="AB800" s="92" t="str">
        <f>+IF(A800="","",(IF(A800="RW",(IF(H800&gt;32,32*AA800,(IF(H800&lt;29,29*AA800,H800*AA800)))),(IF(H800&gt;30,30*AA800,(IF(H800&lt;24,24*AA800,H800*AA800)))))))</f>
        <v/>
      </c>
      <c r="AC800" s="92" t="e">
        <f>(IF(A800="","0",(IF(A800="RW",VLOOKUP(#REF!,#REF!,2,FALSE),VLOOKUP(Base!#REF!,#REF!,3,FALSE)))))*S800</f>
        <v>#REF!</v>
      </c>
    </row>
    <row r="801" spans="1:29" x14ac:dyDescent="0.25">
      <c r="A801" s="131"/>
      <c r="B801" s="131" t="s">
        <v>846</v>
      </c>
      <c r="C801" s="62"/>
      <c r="D801" s="12"/>
      <c r="E801" s="85"/>
      <c r="F801" s="85"/>
      <c r="G801" s="145"/>
      <c r="H801" s="71" t="str">
        <f t="shared" si="21"/>
        <v/>
      </c>
      <c r="I801" s="62"/>
      <c r="J801" s="62"/>
      <c r="K801" s="62"/>
      <c r="L801" s="71" t="str">
        <f>+IF(N801="oui",H801,"")</f>
        <v/>
      </c>
      <c r="M801" s="117"/>
      <c r="N801" s="62"/>
      <c r="O801" s="62"/>
      <c r="P801" s="62"/>
      <c r="Q801" s="114" t="str">
        <f>IF(D801="","",(YEAR(D801)))</f>
        <v/>
      </c>
      <c r="R801" s="114" t="str">
        <f>IF(D801="","",(TEXT(D801,"mmmm")))</f>
        <v/>
      </c>
      <c r="S801" s="94" t="e">
        <f>+IF(#REF!&gt;0.02,IF(#REF!=5,($AE$2-F801)/1000,IF(#REF!=6,($AF$2-F801)/1000,IF(#REF!="FMA",($AG$2-F801)/1000,H801))),H801)</f>
        <v>#REF!</v>
      </c>
      <c r="T801" s="114" t="str">
        <f t="shared" si="22"/>
        <v/>
      </c>
      <c r="U801" s="91">
        <f>IF(H801="",0,1)</f>
        <v>0</v>
      </c>
      <c r="V801" s="92" t="e">
        <f>IF(#REF!&gt;0,1,0)</f>
        <v>#REF!</v>
      </c>
      <c r="W801" s="92" t="e">
        <f>IF(#REF!&gt;0.02,1,0)</f>
        <v>#REF!</v>
      </c>
      <c r="X801" s="92" t="str">
        <f>+IF(H801="","",(M801*H801))</f>
        <v/>
      </c>
      <c r="Y801" s="92" t="b">
        <f>+IF(G801="La Mounine",(VLOOKUP(Base!J801,#REF!,5,FALSE)),(IF(G801="Brignoles",VLOOKUP(J801,#REF!,3,FALSE),(IF(G801="FOS",VLOOKUP(J801,#REF!,4,FALSE))))))</f>
        <v>0</v>
      </c>
      <c r="Z801" s="92" t="str">
        <f>+(IF(H801="","",(Y801*H801)))</f>
        <v/>
      </c>
      <c r="AA801" s="94" t="str">
        <f>IF(A801="","",IF(A801="RW",VLOOKUP(Y801,#REF!,3,FALSE),VLOOKUP(Y801,#REF!,2,FALSE)))</f>
        <v/>
      </c>
      <c r="AB801" s="92" t="str">
        <f>+IF(A801="","",(IF(A801="RW",(IF(H801&gt;32,32*AA801,(IF(H801&lt;29,29*AA801,H801*AA801)))),(IF(H801&gt;30,30*AA801,(IF(H801&lt;24,24*AA801,H801*AA801)))))))</f>
        <v/>
      </c>
      <c r="AC801" s="92" t="e">
        <f>(IF(A801="","0",(IF(A801="RW",VLOOKUP(#REF!,#REF!,2,FALSE),VLOOKUP(Base!#REF!,#REF!,3,FALSE)))))*S801</f>
        <v>#REF!</v>
      </c>
    </row>
    <row r="802" spans="1:29" x14ac:dyDescent="0.25">
      <c r="A802" s="131"/>
      <c r="B802" s="131" t="s">
        <v>846</v>
      </c>
      <c r="C802" s="62"/>
      <c r="D802" s="12"/>
      <c r="E802" s="85"/>
      <c r="F802" s="85"/>
      <c r="G802" s="145"/>
      <c r="H802" s="71" t="str">
        <f t="shared" si="21"/>
        <v/>
      </c>
      <c r="I802" s="62"/>
      <c r="J802" s="62"/>
      <c r="K802" s="62"/>
      <c r="L802" s="71" t="str">
        <f>+IF(N802="oui",H802,"")</f>
        <v/>
      </c>
      <c r="M802" s="117"/>
      <c r="N802" s="62"/>
      <c r="O802" s="62"/>
      <c r="P802" s="62"/>
      <c r="Q802" s="114" t="str">
        <f>IF(D802="","",(YEAR(D802)))</f>
        <v/>
      </c>
      <c r="R802" s="114" t="str">
        <f>IF(D802="","",(TEXT(D802,"mmmm")))</f>
        <v/>
      </c>
      <c r="S802" s="94" t="e">
        <f>+IF(#REF!&gt;0.02,IF(#REF!=5,($AE$2-F802)/1000,IF(#REF!=6,($AF$2-F802)/1000,IF(#REF!="FMA",($AG$2-F802)/1000,H802))),H802)</f>
        <v>#REF!</v>
      </c>
      <c r="T802" s="114" t="str">
        <f t="shared" si="22"/>
        <v/>
      </c>
      <c r="U802" s="91">
        <f>IF(H802="",0,1)</f>
        <v>0</v>
      </c>
      <c r="V802" s="92" t="e">
        <f>IF(#REF!&gt;0,1,0)</f>
        <v>#REF!</v>
      </c>
      <c r="W802" s="92" t="e">
        <f>IF(#REF!&gt;0.02,1,0)</f>
        <v>#REF!</v>
      </c>
      <c r="X802" s="92" t="str">
        <f>+IF(H802="","",(M802*H802))</f>
        <v/>
      </c>
      <c r="Y802" s="92" t="b">
        <f>+IF(G802="La Mounine",(VLOOKUP(Base!J802,#REF!,5,FALSE)),(IF(G802="Brignoles",VLOOKUP(J802,#REF!,3,FALSE),(IF(G802="FOS",VLOOKUP(J802,#REF!,4,FALSE))))))</f>
        <v>0</v>
      </c>
      <c r="Z802" s="92" t="str">
        <f>+(IF(H802="","",(Y802*H802)))</f>
        <v/>
      </c>
      <c r="AA802" s="94" t="str">
        <f>IF(A802="","",IF(A802="RW",VLOOKUP(Y802,#REF!,3,FALSE),VLOOKUP(Y802,#REF!,2,FALSE)))</f>
        <v/>
      </c>
      <c r="AB802" s="92" t="str">
        <f>+IF(A802="","",(IF(A802="RW",(IF(H802&gt;32,32*AA802,(IF(H802&lt;29,29*AA802,H802*AA802)))),(IF(H802&gt;30,30*AA802,(IF(H802&lt;24,24*AA802,H802*AA802)))))))</f>
        <v/>
      </c>
      <c r="AC802" s="92" t="e">
        <f>(IF(A802="","0",(IF(A802="RW",VLOOKUP(#REF!,#REF!,2,FALSE),VLOOKUP(Base!#REF!,#REF!,3,FALSE)))))*S802</f>
        <v>#REF!</v>
      </c>
    </row>
    <row r="803" spans="1:29" x14ac:dyDescent="0.25">
      <c r="A803" s="131"/>
      <c r="B803" s="131" t="s">
        <v>846</v>
      </c>
      <c r="C803" s="62"/>
      <c r="D803" s="12"/>
      <c r="E803" s="85"/>
      <c r="F803" s="85"/>
      <c r="G803" s="145"/>
      <c r="H803" s="71" t="str">
        <f t="shared" si="21"/>
        <v/>
      </c>
      <c r="I803" s="62"/>
      <c r="J803" s="62"/>
      <c r="K803" s="62"/>
      <c r="L803" s="71" t="str">
        <f>+IF(N803="oui",H803,"")</f>
        <v/>
      </c>
      <c r="M803" s="117"/>
      <c r="N803" s="62"/>
      <c r="O803" s="62"/>
      <c r="P803" s="62"/>
      <c r="Q803" s="114" t="str">
        <f>IF(D803="","",(YEAR(D803)))</f>
        <v/>
      </c>
      <c r="R803" s="114" t="str">
        <f>IF(D803="","",(TEXT(D803,"mmmm")))</f>
        <v/>
      </c>
      <c r="S803" s="94" t="e">
        <f>+IF(#REF!&gt;0.02,IF(#REF!=5,($AE$2-F803)/1000,IF(#REF!=6,($AF$2-F803)/1000,IF(#REF!="FMA",($AG$2-F803)/1000,H803))),H803)</f>
        <v>#REF!</v>
      </c>
      <c r="T803" s="114" t="str">
        <f t="shared" si="22"/>
        <v/>
      </c>
      <c r="U803" s="91">
        <f>IF(H803="",0,1)</f>
        <v>0</v>
      </c>
      <c r="V803" s="92" t="e">
        <f>IF(#REF!&gt;0,1,0)</f>
        <v>#REF!</v>
      </c>
      <c r="W803" s="92" t="e">
        <f>IF(#REF!&gt;0.02,1,0)</f>
        <v>#REF!</v>
      </c>
      <c r="X803" s="92" t="str">
        <f>+IF(H803="","",(M803*H803))</f>
        <v/>
      </c>
      <c r="Y803" s="92" t="b">
        <f>+IF(G803="La Mounine",(VLOOKUP(Base!J803,#REF!,5,FALSE)),(IF(G803="Brignoles",VLOOKUP(J803,#REF!,3,FALSE),(IF(G803="FOS",VLOOKUP(J803,#REF!,4,FALSE))))))</f>
        <v>0</v>
      </c>
      <c r="Z803" s="92" t="str">
        <f>+(IF(H803="","",(Y803*H803)))</f>
        <v/>
      </c>
      <c r="AA803" s="94" t="str">
        <f>IF(A803="","",IF(A803="RW",VLOOKUP(Y803,#REF!,3,FALSE),VLOOKUP(Y803,#REF!,2,FALSE)))</f>
        <v/>
      </c>
      <c r="AB803" s="92" t="str">
        <f>+IF(A803="","",(IF(A803="RW",(IF(H803&gt;32,32*AA803,(IF(H803&lt;29,29*AA803,H803*AA803)))),(IF(H803&gt;30,30*AA803,(IF(H803&lt;24,24*AA803,H803*AA803)))))))</f>
        <v/>
      </c>
      <c r="AC803" s="92" t="e">
        <f>(IF(A803="","0",(IF(A803="RW",VLOOKUP(#REF!,#REF!,2,FALSE),VLOOKUP(Base!#REF!,#REF!,3,FALSE)))))*S803</f>
        <v>#REF!</v>
      </c>
    </row>
    <row r="804" spans="1:29" x14ac:dyDescent="0.25">
      <c r="A804" s="131"/>
      <c r="B804" s="131" t="s">
        <v>846</v>
      </c>
      <c r="C804" s="62"/>
      <c r="D804" s="12"/>
      <c r="E804" s="85"/>
      <c r="F804" s="85"/>
      <c r="G804" s="145"/>
      <c r="H804" s="71" t="str">
        <f t="shared" si="21"/>
        <v/>
      </c>
      <c r="I804" s="62"/>
      <c r="J804" s="62"/>
      <c r="K804" s="62"/>
      <c r="L804" s="71" t="str">
        <f>+IF(N804="oui",H804,"")</f>
        <v/>
      </c>
      <c r="M804" s="117"/>
      <c r="N804" s="62"/>
      <c r="O804" s="62"/>
      <c r="P804" s="62"/>
      <c r="Q804" s="114" t="str">
        <f>IF(D804="","",(YEAR(D804)))</f>
        <v/>
      </c>
      <c r="R804" s="114" t="str">
        <f>IF(D804="","",(TEXT(D804,"mmmm")))</f>
        <v/>
      </c>
      <c r="S804" s="94" t="e">
        <f>+IF(#REF!&gt;0.02,IF(#REF!=5,($AE$2-F804)/1000,IF(#REF!=6,($AF$2-F804)/1000,IF(#REF!="FMA",($AG$2-F804)/1000,H804))),H804)</f>
        <v>#REF!</v>
      </c>
      <c r="T804" s="114" t="str">
        <f t="shared" si="22"/>
        <v/>
      </c>
      <c r="U804" s="91">
        <f>IF(H804="",0,1)</f>
        <v>0</v>
      </c>
      <c r="V804" s="92" t="e">
        <f>IF(#REF!&gt;0,1,0)</f>
        <v>#REF!</v>
      </c>
      <c r="W804" s="92" t="e">
        <f>IF(#REF!&gt;0.02,1,0)</f>
        <v>#REF!</v>
      </c>
      <c r="X804" s="92" t="str">
        <f>+IF(H804="","",(M804*H804))</f>
        <v/>
      </c>
      <c r="Y804" s="92" t="b">
        <f>+IF(G804="La Mounine",(VLOOKUP(Base!J804,#REF!,5,FALSE)),(IF(G804="Brignoles",VLOOKUP(J804,#REF!,3,FALSE),(IF(G804="FOS",VLOOKUP(J804,#REF!,4,FALSE))))))</f>
        <v>0</v>
      </c>
      <c r="Z804" s="92" t="str">
        <f>+(IF(H804="","",(Y804*H804)))</f>
        <v/>
      </c>
      <c r="AA804" s="94" t="str">
        <f>IF(A804="","",IF(A804="RW",VLOOKUP(Y804,#REF!,3,FALSE),VLOOKUP(Y804,#REF!,2,FALSE)))</f>
        <v/>
      </c>
      <c r="AB804" s="92" t="str">
        <f>+IF(A804="","",(IF(A804="RW",(IF(H804&gt;32,32*AA804,(IF(H804&lt;29,29*AA804,H804*AA804)))),(IF(H804&gt;30,30*AA804,(IF(H804&lt;24,24*AA804,H804*AA804)))))))</f>
        <v/>
      </c>
      <c r="AC804" s="92" t="e">
        <f>(IF(A804="","0",(IF(A804="RW",VLOOKUP(#REF!,#REF!,2,FALSE),VLOOKUP(Base!#REF!,#REF!,3,FALSE)))))*S804</f>
        <v>#REF!</v>
      </c>
    </row>
    <row r="805" spans="1:29" x14ac:dyDescent="0.25">
      <c r="A805" s="131"/>
      <c r="B805" s="131" t="s">
        <v>846</v>
      </c>
      <c r="C805" s="62"/>
      <c r="D805" s="12"/>
      <c r="E805" s="85"/>
      <c r="F805" s="85"/>
      <c r="G805" s="145"/>
      <c r="H805" s="71" t="str">
        <f t="shared" si="21"/>
        <v/>
      </c>
      <c r="I805" s="62"/>
      <c r="J805" s="62"/>
      <c r="K805" s="62"/>
      <c r="L805" s="71" t="str">
        <f>+IF(N805="oui",H805,"")</f>
        <v/>
      </c>
      <c r="M805" s="117"/>
      <c r="N805" s="62"/>
      <c r="O805" s="62"/>
      <c r="P805" s="62"/>
      <c r="Q805" s="114" t="str">
        <f>IF(D805="","",(YEAR(D805)))</f>
        <v/>
      </c>
      <c r="R805" s="114" t="str">
        <f>IF(D805="","",(TEXT(D805,"mmmm")))</f>
        <v/>
      </c>
      <c r="S805" s="94" t="e">
        <f>+IF(#REF!&gt;0.02,IF(#REF!=5,($AE$2-F805)/1000,IF(#REF!=6,($AF$2-F805)/1000,IF(#REF!="FMA",($AG$2-F805)/1000,H805))),H805)</f>
        <v>#REF!</v>
      </c>
      <c r="T805" s="114" t="str">
        <f t="shared" si="22"/>
        <v/>
      </c>
      <c r="U805" s="91">
        <f>IF(H805="",0,1)</f>
        <v>0</v>
      </c>
      <c r="V805" s="92" t="e">
        <f>IF(#REF!&gt;0,1,0)</f>
        <v>#REF!</v>
      </c>
      <c r="W805" s="92" t="e">
        <f>IF(#REF!&gt;0.02,1,0)</f>
        <v>#REF!</v>
      </c>
      <c r="X805" s="92" t="str">
        <f>+IF(H805="","",(M805*H805))</f>
        <v/>
      </c>
      <c r="Y805" s="92" t="b">
        <f>+IF(G805="La Mounine",(VLOOKUP(Base!J805,#REF!,5,FALSE)),(IF(G805="Brignoles",VLOOKUP(J805,#REF!,3,FALSE),(IF(G805="FOS",VLOOKUP(J805,#REF!,4,FALSE))))))</f>
        <v>0</v>
      </c>
      <c r="Z805" s="92" t="str">
        <f>+(IF(H805="","",(Y805*H805)))</f>
        <v/>
      </c>
      <c r="AA805" s="94" t="str">
        <f>IF(A805="","",IF(A805="RW",VLOOKUP(Y805,#REF!,3,FALSE),VLOOKUP(Y805,#REF!,2,FALSE)))</f>
        <v/>
      </c>
      <c r="AB805" s="92" t="str">
        <f>+IF(A805="","",(IF(A805="RW",(IF(H805&gt;32,32*AA805,(IF(H805&lt;29,29*AA805,H805*AA805)))),(IF(H805&gt;30,30*AA805,(IF(H805&lt;24,24*AA805,H805*AA805)))))))</f>
        <v/>
      </c>
      <c r="AC805" s="92" t="e">
        <f>(IF(A805="","0",(IF(A805="RW",VLOOKUP(#REF!,#REF!,2,FALSE),VLOOKUP(Base!#REF!,#REF!,3,FALSE)))))*S805</f>
        <v>#REF!</v>
      </c>
    </row>
    <row r="806" spans="1:29" x14ac:dyDescent="0.25">
      <c r="A806" s="131"/>
      <c r="B806" s="131" t="s">
        <v>846</v>
      </c>
      <c r="C806" s="62"/>
      <c r="D806" s="12"/>
      <c r="E806" s="85"/>
      <c r="F806" s="85"/>
      <c r="G806" s="145"/>
      <c r="H806" s="71" t="str">
        <f t="shared" si="21"/>
        <v/>
      </c>
      <c r="I806" s="62"/>
      <c r="J806" s="62"/>
      <c r="K806" s="62"/>
      <c r="L806" s="71" t="str">
        <f>+IF(N806="oui",H806,"")</f>
        <v/>
      </c>
      <c r="M806" s="117"/>
      <c r="N806" s="62"/>
      <c r="O806" s="62"/>
      <c r="P806" s="62"/>
      <c r="Q806" s="114" t="str">
        <f>IF(D806="","",(YEAR(D806)))</f>
        <v/>
      </c>
      <c r="R806" s="114" t="str">
        <f>IF(D806="","",(TEXT(D806,"mmmm")))</f>
        <v/>
      </c>
      <c r="S806" s="94" t="e">
        <f>+IF(#REF!&gt;0.02,IF(#REF!=5,($AE$2-F806)/1000,IF(#REF!=6,($AF$2-F806)/1000,IF(#REF!="FMA",($AG$2-F806)/1000,H806))),H806)</f>
        <v>#REF!</v>
      </c>
      <c r="T806" s="114" t="str">
        <f t="shared" si="22"/>
        <v/>
      </c>
      <c r="U806" s="91">
        <f>IF(H806="",0,1)</f>
        <v>0</v>
      </c>
      <c r="V806" s="92" t="e">
        <f>IF(#REF!&gt;0,1,0)</f>
        <v>#REF!</v>
      </c>
      <c r="W806" s="92" t="e">
        <f>IF(#REF!&gt;0.02,1,0)</f>
        <v>#REF!</v>
      </c>
      <c r="X806" s="92" t="str">
        <f>+IF(H806="","",(M806*H806))</f>
        <v/>
      </c>
      <c r="Y806" s="92" t="b">
        <f>+IF(G806="La Mounine",(VLOOKUP(Base!J806,#REF!,5,FALSE)),(IF(G806="Brignoles",VLOOKUP(J806,#REF!,3,FALSE),(IF(G806="FOS",VLOOKUP(J806,#REF!,4,FALSE))))))</f>
        <v>0</v>
      </c>
      <c r="Z806" s="92" t="str">
        <f>+(IF(H806="","",(Y806*H806)))</f>
        <v/>
      </c>
      <c r="AA806" s="94" t="str">
        <f>IF(A806="","",IF(A806="RW",VLOOKUP(Y806,#REF!,3,FALSE),VLOOKUP(Y806,#REF!,2,FALSE)))</f>
        <v/>
      </c>
      <c r="AB806" s="92" t="str">
        <f>+IF(A806="","",(IF(A806="RW",(IF(H806&gt;32,32*AA806,(IF(H806&lt;29,29*AA806,H806*AA806)))),(IF(H806&gt;30,30*AA806,(IF(H806&lt;24,24*AA806,H806*AA806)))))))</f>
        <v/>
      </c>
      <c r="AC806" s="92" t="e">
        <f>(IF(A806="","0",(IF(A806="RW",VLOOKUP(#REF!,#REF!,2,FALSE),VLOOKUP(Base!#REF!,#REF!,3,FALSE)))))*S806</f>
        <v>#REF!</v>
      </c>
    </row>
    <row r="807" spans="1:29" x14ac:dyDescent="0.25">
      <c r="A807" s="131"/>
      <c r="B807" s="131" t="s">
        <v>846</v>
      </c>
      <c r="C807" s="62"/>
      <c r="D807" s="12"/>
      <c r="E807" s="85"/>
      <c r="F807" s="85"/>
      <c r="G807" s="145"/>
      <c r="H807" s="71" t="str">
        <f t="shared" si="21"/>
        <v/>
      </c>
      <c r="I807" s="62"/>
      <c r="J807" s="62"/>
      <c r="K807" s="62"/>
      <c r="L807" s="71" t="str">
        <f>+IF(N807="oui",H807,"")</f>
        <v/>
      </c>
      <c r="M807" s="117"/>
      <c r="N807" s="62"/>
      <c r="O807" s="62"/>
      <c r="P807" s="62"/>
      <c r="Q807" s="114" t="str">
        <f>IF(D807="","",(YEAR(D807)))</f>
        <v/>
      </c>
      <c r="R807" s="114" t="str">
        <f>IF(D807="","",(TEXT(D807,"mmmm")))</f>
        <v/>
      </c>
      <c r="S807" s="94" t="e">
        <f>+IF(#REF!&gt;0.02,IF(#REF!=5,($AE$2-F807)/1000,IF(#REF!=6,($AF$2-F807)/1000,IF(#REF!="FMA",($AG$2-F807)/1000,H807))),H807)</f>
        <v>#REF!</v>
      </c>
      <c r="T807" s="114" t="str">
        <f t="shared" si="22"/>
        <v/>
      </c>
      <c r="U807" s="91">
        <f>IF(H807="",0,1)</f>
        <v>0</v>
      </c>
      <c r="V807" s="92" t="e">
        <f>IF(#REF!&gt;0,1,0)</f>
        <v>#REF!</v>
      </c>
      <c r="W807" s="92" t="e">
        <f>IF(#REF!&gt;0.02,1,0)</f>
        <v>#REF!</v>
      </c>
      <c r="X807" s="92" t="str">
        <f>+IF(H807="","",(M807*H807))</f>
        <v/>
      </c>
      <c r="Y807" s="92" t="b">
        <f>+IF(G807="La Mounine",(VLOOKUP(Base!J807,#REF!,5,FALSE)),(IF(G807="Brignoles",VLOOKUP(J807,#REF!,3,FALSE),(IF(G807="FOS",VLOOKUP(J807,#REF!,4,FALSE))))))</f>
        <v>0</v>
      </c>
      <c r="Z807" s="92" t="str">
        <f>+(IF(H807="","",(Y807*H807)))</f>
        <v/>
      </c>
      <c r="AA807" s="94" t="str">
        <f>IF(A807="","",IF(A807="RW",VLOOKUP(Y807,#REF!,3,FALSE),VLOOKUP(Y807,#REF!,2,FALSE)))</f>
        <v/>
      </c>
      <c r="AB807" s="92" t="str">
        <f>+IF(A807="","",(IF(A807="RW",(IF(H807&gt;32,32*AA807,(IF(H807&lt;29,29*AA807,H807*AA807)))),(IF(H807&gt;30,30*AA807,(IF(H807&lt;24,24*AA807,H807*AA807)))))))</f>
        <v/>
      </c>
      <c r="AC807" s="92" t="e">
        <f>(IF(A807="","0",(IF(A807="RW",VLOOKUP(#REF!,#REF!,2,FALSE),VLOOKUP(Base!#REF!,#REF!,3,FALSE)))))*S807</f>
        <v>#REF!</v>
      </c>
    </row>
    <row r="808" spans="1:29" x14ac:dyDescent="0.25">
      <c r="A808" s="131"/>
      <c r="B808" s="131" t="s">
        <v>846</v>
      </c>
      <c r="C808" s="62"/>
      <c r="D808" s="12"/>
      <c r="E808" s="85"/>
      <c r="F808" s="85"/>
      <c r="G808" s="145"/>
      <c r="H808" s="71" t="str">
        <f t="shared" si="21"/>
        <v/>
      </c>
      <c r="I808" s="62"/>
      <c r="J808" s="62"/>
      <c r="K808" s="62"/>
      <c r="L808" s="71" t="str">
        <f>+IF(N808="oui",H808,"")</f>
        <v/>
      </c>
      <c r="M808" s="117"/>
      <c r="N808" s="62"/>
      <c r="O808" s="62"/>
      <c r="P808" s="62"/>
      <c r="Q808" s="114" t="str">
        <f>IF(D808="","",(YEAR(D808)))</f>
        <v/>
      </c>
      <c r="R808" s="114" t="str">
        <f>IF(D808="","",(TEXT(D808,"mmmm")))</f>
        <v/>
      </c>
      <c r="S808" s="94" t="e">
        <f>+IF(#REF!&gt;0.02,IF(#REF!=5,($AE$2-F808)/1000,IF(#REF!=6,($AF$2-F808)/1000,IF(#REF!="FMA",($AG$2-F808)/1000,H808))),H808)</f>
        <v>#REF!</v>
      </c>
      <c r="T808" s="114" t="str">
        <f t="shared" si="22"/>
        <v/>
      </c>
      <c r="U808" s="91">
        <f>IF(H808="",0,1)</f>
        <v>0</v>
      </c>
      <c r="V808" s="92" t="e">
        <f>IF(#REF!&gt;0,1,0)</f>
        <v>#REF!</v>
      </c>
      <c r="W808" s="92" t="e">
        <f>IF(#REF!&gt;0.02,1,0)</f>
        <v>#REF!</v>
      </c>
      <c r="X808" s="92" t="str">
        <f>+IF(H808="","",(M808*H808))</f>
        <v/>
      </c>
      <c r="Y808" s="92" t="b">
        <f>+IF(G808="La Mounine",(VLOOKUP(Base!J808,#REF!,5,FALSE)),(IF(G808="Brignoles",VLOOKUP(J808,#REF!,3,FALSE),(IF(G808="FOS",VLOOKUP(J808,#REF!,4,FALSE))))))</f>
        <v>0</v>
      </c>
      <c r="Z808" s="92" t="str">
        <f>+(IF(H808="","",(Y808*H808)))</f>
        <v/>
      </c>
      <c r="AA808" s="94" t="str">
        <f>IF(A808="","",IF(A808="RW",VLOOKUP(Y808,#REF!,3,FALSE),VLOOKUP(Y808,#REF!,2,FALSE)))</f>
        <v/>
      </c>
      <c r="AB808" s="92" t="str">
        <f>+IF(A808="","",(IF(A808="RW",(IF(H808&gt;32,32*AA808,(IF(H808&lt;29,29*AA808,H808*AA808)))),(IF(H808&gt;30,30*AA808,(IF(H808&lt;24,24*AA808,H808*AA808)))))))</f>
        <v/>
      </c>
      <c r="AC808" s="92" t="e">
        <f>(IF(A808="","0",(IF(A808="RW",VLOOKUP(#REF!,#REF!,2,FALSE),VLOOKUP(Base!#REF!,#REF!,3,FALSE)))))*S808</f>
        <v>#REF!</v>
      </c>
    </row>
    <row r="809" spans="1:29" x14ac:dyDescent="0.25">
      <c r="A809" s="131"/>
      <c r="B809" s="131" t="s">
        <v>846</v>
      </c>
      <c r="C809" s="62"/>
      <c r="D809" s="12"/>
      <c r="E809" s="85"/>
      <c r="F809" s="85"/>
      <c r="G809" s="145"/>
      <c r="H809" s="71" t="str">
        <f t="shared" si="21"/>
        <v/>
      </c>
      <c r="I809" s="62"/>
      <c r="J809" s="62"/>
      <c r="K809" s="62"/>
      <c r="L809" s="71" t="str">
        <f>+IF(N809="oui",H809,"")</f>
        <v/>
      </c>
      <c r="M809" s="117"/>
      <c r="N809" s="62"/>
      <c r="O809" s="62"/>
      <c r="P809" s="62"/>
      <c r="Q809" s="114" t="str">
        <f>IF(D809="","",(YEAR(D809)))</f>
        <v/>
      </c>
      <c r="R809" s="114" t="str">
        <f>IF(D809="","",(TEXT(D809,"mmmm")))</f>
        <v/>
      </c>
      <c r="S809" s="94" t="e">
        <f>+IF(#REF!&gt;0.02,IF(#REF!=5,($AE$2-F809)/1000,IF(#REF!=6,($AF$2-F809)/1000,IF(#REF!="FMA",($AG$2-F809)/1000,H809))),H809)</f>
        <v>#REF!</v>
      </c>
      <c r="T809" s="114" t="str">
        <f t="shared" si="22"/>
        <v/>
      </c>
      <c r="U809" s="91">
        <f>IF(H809="",0,1)</f>
        <v>0</v>
      </c>
      <c r="V809" s="92" t="e">
        <f>IF(#REF!&gt;0,1,0)</f>
        <v>#REF!</v>
      </c>
      <c r="W809" s="92" t="e">
        <f>IF(#REF!&gt;0.02,1,0)</f>
        <v>#REF!</v>
      </c>
      <c r="X809" s="92" t="str">
        <f>+IF(H809="","",(M809*H809))</f>
        <v/>
      </c>
      <c r="Y809" s="92" t="b">
        <f>+IF(G809="La Mounine",(VLOOKUP(Base!J809,#REF!,5,FALSE)),(IF(G809="Brignoles",VLOOKUP(J809,#REF!,3,FALSE),(IF(G809="FOS",VLOOKUP(J809,#REF!,4,FALSE))))))</f>
        <v>0</v>
      </c>
      <c r="Z809" s="92" t="str">
        <f>+(IF(H809="","",(Y809*H809)))</f>
        <v/>
      </c>
      <c r="AA809" s="94" t="str">
        <f>IF(A809="","",IF(A809="RW",VLOOKUP(Y809,#REF!,3,FALSE),VLOOKUP(Y809,#REF!,2,FALSE)))</f>
        <v/>
      </c>
      <c r="AB809" s="92" t="str">
        <f>+IF(A809="","",(IF(A809="RW",(IF(H809&gt;32,32*AA809,(IF(H809&lt;29,29*AA809,H809*AA809)))),(IF(H809&gt;30,30*AA809,(IF(H809&lt;24,24*AA809,H809*AA809)))))))</f>
        <v/>
      </c>
      <c r="AC809" s="92" t="e">
        <f>(IF(A809="","0",(IF(A809="RW",VLOOKUP(#REF!,#REF!,2,FALSE),VLOOKUP(Base!#REF!,#REF!,3,FALSE)))))*S809</f>
        <v>#REF!</v>
      </c>
    </row>
    <row r="810" spans="1:29" x14ac:dyDescent="0.25">
      <c r="A810" s="131"/>
      <c r="B810" s="131" t="s">
        <v>846</v>
      </c>
      <c r="C810" s="62"/>
      <c r="D810" s="12"/>
      <c r="E810" s="85"/>
      <c r="F810" s="85"/>
      <c r="G810" s="145"/>
      <c r="H810" s="71" t="str">
        <f t="shared" ref="H810:H873" si="23">+IF(E810="","",((E810-F810)/1000))</f>
        <v/>
      </c>
      <c r="I810" s="62"/>
      <c r="J810" s="62"/>
      <c r="K810" s="62"/>
      <c r="L810" s="71" t="str">
        <f>+IF(N810="oui",H810,"")</f>
        <v/>
      </c>
      <c r="M810" s="117"/>
      <c r="N810" s="62"/>
      <c r="O810" s="62"/>
      <c r="P810" s="62"/>
      <c r="Q810" s="114" t="str">
        <f>IF(D810="","",(YEAR(D810)))</f>
        <v/>
      </c>
      <c r="R810" s="114" t="str">
        <f>IF(D810="","",(TEXT(D810,"mmmm")))</f>
        <v/>
      </c>
      <c r="S810" s="94" t="e">
        <f>+IF(#REF!&gt;0.02,IF(#REF!=5,($AE$2-F810)/1000,IF(#REF!=6,($AF$2-F810)/1000,IF(#REF!="FMA",($AG$2-F810)/1000,H810))),H810)</f>
        <v>#REF!</v>
      </c>
      <c r="T810" s="114" t="str">
        <f t="shared" si="22"/>
        <v/>
      </c>
      <c r="U810" s="91">
        <f>IF(H810="",0,1)</f>
        <v>0</v>
      </c>
      <c r="V810" s="92" t="e">
        <f>IF(#REF!&gt;0,1,0)</f>
        <v>#REF!</v>
      </c>
      <c r="W810" s="92" t="e">
        <f>IF(#REF!&gt;0.02,1,0)</f>
        <v>#REF!</v>
      </c>
      <c r="X810" s="92" t="str">
        <f>+IF(H810="","",(M810*H810))</f>
        <v/>
      </c>
      <c r="Y810" s="92" t="b">
        <f>+IF(G810="La Mounine",(VLOOKUP(Base!J810,#REF!,5,FALSE)),(IF(G810="Brignoles",VLOOKUP(J810,#REF!,3,FALSE),(IF(G810="FOS",VLOOKUP(J810,#REF!,4,FALSE))))))</f>
        <v>0</v>
      </c>
      <c r="Z810" s="92" t="str">
        <f>+(IF(H810="","",(Y810*H810)))</f>
        <v/>
      </c>
      <c r="AA810" s="94" t="str">
        <f>IF(A810="","",IF(A810="RW",VLOOKUP(Y810,#REF!,3,FALSE),VLOOKUP(Y810,#REF!,2,FALSE)))</f>
        <v/>
      </c>
      <c r="AB810" s="92" t="str">
        <f>+IF(A810="","",(IF(A810="RW",(IF(H810&gt;32,32*AA810,(IF(H810&lt;29,29*AA810,H810*AA810)))),(IF(H810&gt;30,30*AA810,(IF(H810&lt;24,24*AA810,H810*AA810)))))))</f>
        <v/>
      </c>
      <c r="AC810" s="92" t="e">
        <f>(IF(A810="","0",(IF(A810="RW",VLOOKUP(#REF!,#REF!,2,FALSE),VLOOKUP(Base!#REF!,#REF!,3,FALSE)))))*S810</f>
        <v>#REF!</v>
      </c>
    </row>
    <row r="811" spans="1:29" x14ac:dyDescent="0.25">
      <c r="A811" s="131"/>
      <c r="B811" s="131" t="s">
        <v>846</v>
      </c>
      <c r="C811" s="62"/>
      <c r="D811" s="12"/>
      <c r="E811" s="85"/>
      <c r="F811" s="85"/>
      <c r="G811" s="145"/>
      <c r="H811" s="71" t="str">
        <f t="shared" si="23"/>
        <v/>
      </c>
      <c r="I811" s="62"/>
      <c r="J811" s="62"/>
      <c r="K811" s="62"/>
      <c r="L811" s="71" t="str">
        <f>+IF(N811="oui",H811,"")</f>
        <v/>
      </c>
      <c r="M811" s="117"/>
      <c r="N811" s="62"/>
      <c r="O811" s="62"/>
      <c r="P811" s="62"/>
      <c r="Q811" s="114" t="str">
        <f>IF(D811="","",(YEAR(D811)))</f>
        <v/>
      </c>
      <c r="R811" s="114" t="str">
        <f>IF(D811="","",(TEXT(D811,"mmmm")))</f>
        <v/>
      </c>
      <c r="S811" s="94" t="e">
        <f>+IF(#REF!&gt;0.02,IF(#REF!=5,($AE$2-F811)/1000,IF(#REF!=6,($AF$2-F811)/1000,IF(#REF!="FMA",($AG$2-F811)/1000,H811))),H811)</f>
        <v>#REF!</v>
      </c>
      <c r="T811" s="114" t="str">
        <f t="shared" si="22"/>
        <v/>
      </c>
      <c r="U811" s="91">
        <f>IF(H811="",0,1)</f>
        <v>0</v>
      </c>
      <c r="V811" s="92" t="e">
        <f>IF(#REF!&gt;0,1,0)</f>
        <v>#REF!</v>
      </c>
      <c r="W811" s="92" t="e">
        <f>IF(#REF!&gt;0.02,1,0)</f>
        <v>#REF!</v>
      </c>
      <c r="X811" s="92" t="str">
        <f>+IF(H811="","",(M811*H811))</f>
        <v/>
      </c>
      <c r="Y811" s="92" t="b">
        <f>+IF(G811="La Mounine",(VLOOKUP(Base!J811,#REF!,5,FALSE)),(IF(G811="Brignoles",VLOOKUP(J811,#REF!,3,FALSE),(IF(G811="FOS",VLOOKUP(J811,#REF!,4,FALSE))))))</f>
        <v>0</v>
      </c>
      <c r="Z811" s="92" t="str">
        <f>+(IF(H811="","",(Y811*H811)))</f>
        <v/>
      </c>
      <c r="AA811" s="94" t="str">
        <f>IF(A811="","",IF(A811="RW",VLOOKUP(Y811,#REF!,3,FALSE),VLOOKUP(Y811,#REF!,2,FALSE)))</f>
        <v/>
      </c>
      <c r="AB811" s="92" t="str">
        <f>+IF(A811="","",(IF(A811="RW",(IF(H811&gt;32,32*AA811,(IF(H811&lt;29,29*AA811,H811*AA811)))),(IF(H811&gt;30,30*AA811,(IF(H811&lt;24,24*AA811,H811*AA811)))))))</f>
        <v/>
      </c>
      <c r="AC811" s="92" t="e">
        <f>(IF(A811="","0",(IF(A811="RW",VLOOKUP(#REF!,#REF!,2,FALSE),VLOOKUP(Base!#REF!,#REF!,3,FALSE)))))*S811</f>
        <v>#REF!</v>
      </c>
    </row>
    <row r="812" spans="1:29" x14ac:dyDescent="0.25">
      <c r="A812" s="131"/>
      <c r="B812" s="131" t="s">
        <v>846</v>
      </c>
      <c r="C812" s="62"/>
      <c r="D812" s="12"/>
      <c r="E812" s="85"/>
      <c r="F812" s="85"/>
      <c r="G812" s="145"/>
      <c r="H812" s="71" t="str">
        <f t="shared" si="23"/>
        <v/>
      </c>
      <c r="I812" s="62"/>
      <c r="J812" s="62"/>
      <c r="K812" s="62"/>
      <c r="L812" s="71" t="str">
        <f>+IF(N812="oui",H812,"")</f>
        <v/>
      </c>
      <c r="M812" s="117"/>
      <c r="N812" s="62"/>
      <c r="O812" s="62"/>
      <c r="P812" s="62"/>
      <c r="Q812" s="114" t="str">
        <f>IF(D812="","",(YEAR(D812)))</f>
        <v/>
      </c>
      <c r="R812" s="114" t="str">
        <f>IF(D812="","",(TEXT(D812,"mmmm")))</f>
        <v/>
      </c>
      <c r="S812" s="94" t="e">
        <f>+IF(#REF!&gt;0.02,IF(#REF!=5,($AE$2-F812)/1000,IF(#REF!=6,($AF$2-F812)/1000,IF(#REF!="FMA",($AG$2-F812)/1000,H812))),H812)</f>
        <v>#REF!</v>
      </c>
      <c r="T812" s="114" t="str">
        <f t="shared" si="22"/>
        <v/>
      </c>
      <c r="U812" s="91">
        <f>IF(H812="",0,1)</f>
        <v>0</v>
      </c>
      <c r="V812" s="92" t="e">
        <f>IF(#REF!&gt;0,1,0)</f>
        <v>#REF!</v>
      </c>
      <c r="W812" s="92" t="e">
        <f>IF(#REF!&gt;0.02,1,0)</f>
        <v>#REF!</v>
      </c>
      <c r="X812" s="92" t="str">
        <f>+IF(H812="","",(M812*H812))</f>
        <v/>
      </c>
      <c r="Y812" s="92" t="b">
        <f>+IF(G812="La Mounine",(VLOOKUP(Base!J812,#REF!,5,FALSE)),(IF(G812="Brignoles",VLOOKUP(J812,#REF!,3,FALSE),(IF(G812="FOS",VLOOKUP(J812,#REF!,4,FALSE))))))</f>
        <v>0</v>
      </c>
      <c r="Z812" s="92" t="str">
        <f>+(IF(H812="","",(Y812*H812)))</f>
        <v/>
      </c>
      <c r="AA812" s="94" t="str">
        <f>IF(A812="","",IF(A812="RW",VLOOKUP(Y812,#REF!,3,FALSE),VLOOKUP(Y812,#REF!,2,FALSE)))</f>
        <v/>
      </c>
      <c r="AB812" s="92" t="str">
        <f>+IF(A812="","",(IF(A812="RW",(IF(H812&gt;32,32*AA812,(IF(H812&lt;29,29*AA812,H812*AA812)))),(IF(H812&gt;30,30*AA812,(IF(H812&lt;24,24*AA812,H812*AA812)))))))</f>
        <v/>
      </c>
      <c r="AC812" s="92" t="e">
        <f>(IF(A812="","0",(IF(A812="RW",VLOOKUP(#REF!,#REF!,2,FALSE),VLOOKUP(Base!#REF!,#REF!,3,FALSE)))))*S812</f>
        <v>#REF!</v>
      </c>
    </row>
    <row r="813" spans="1:29" x14ac:dyDescent="0.25">
      <c r="A813" s="131"/>
      <c r="B813" s="131" t="s">
        <v>846</v>
      </c>
      <c r="C813" s="62"/>
      <c r="D813" s="12"/>
      <c r="E813" s="85"/>
      <c r="F813" s="85"/>
      <c r="G813" s="145"/>
      <c r="H813" s="71" t="str">
        <f t="shared" si="23"/>
        <v/>
      </c>
      <c r="I813" s="62"/>
      <c r="J813" s="62"/>
      <c r="K813" s="62"/>
      <c r="L813" s="71" t="str">
        <f>+IF(N813="oui",H813,"")</f>
        <v/>
      </c>
      <c r="M813" s="117"/>
      <c r="N813" s="62"/>
      <c r="O813" s="62"/>
      <c r="P813" s="62"/>
      <c r="Q813" s="114" t="str">
        <f>IF(D813="","",(YEAR(D813)))</f>
        <v/>
      </c>
      <c r="R813" s="114" t="str">
        <f>IF(D813="","",(TEXT(D813,"mmmm")))</f>
        <v/>
      </c>
      <c r="S813" s="94" t="e">
        <f>+IF(#REF!&gt;0.02,IF(#REF!=5,($AE$2-F813)/1000,IF(#REF!=6,($AF$2-F813)/1000,IF(#REF!="FMA",($AG$2-F813)/1000,H813))),H813)</f>
        <v>#REF!</v>
      </c>
      <c r="T813" s="114" t="str">
        <f t="shared" si="22"/>
        <v/>
      </c>
      <c r="U813" s="91">
        <f>IF(H813="",0,1)</f>
        <v>0</v>
      </c>
      <c r="V813" s="92" t="e">
        <f>IF(#REF!&gt;0,1,0)</f>
        <v>#REF!</v>
      </c>
      <c r="W813" s="92" t="e">
        <f>IF(#REF!&gt;0.02,1,0)</f>
        <v>#REF!</v>
      </c>
      <c r="X813" s="92" t="str">
        <f>+IF(H813="","",(M813*H813))</f>
        <v/>
      </c>
      <c r="Y813" s="92" t="b">
        <f>+IF(G813="La Mounine",(VLOOKUP(Base!J813,#REF!,5,FALSE)),(IF(G813="Brignoles",VLOOKUP(J813,#REF!,3,FALSE),(IF(G813="FOS",VLOOKUP(J813,#REF!,4,FALSE))))))</f>
        <v>0</v>
      </c>
      <c r="Z813" s="92" t="str">
        <f>+(IF(H813="","",(Y813*H813)))</f>
        <v/>
      </c>
      <c r="AA813" s="94" t="str">
        <f>IF(A813="","",IF(A813="RW",VLOOKUP(Y813,#REF!,3,FALSE),VLOOKUP(Y813,#REF!,2,FALSE)))</f>
        <v/>
      </c>
      <c r="AB813" s="92" t="str">
        <f>+IF(A813="","",(IF(A813="RW",(IF(H813&gt;32,32*AA813,(IF(H813&lt;29,29*AA813,H813*AA813)))),(IF(H813&gt;30,30*AA813,(IF(H813&lt;24,24*AA813,H813*AA813)))))))</f>
        <v/>
      </c>
      <c r="AC813" s="92" t="e">
        <f>(IF(A813="","0",(IF(A813="RW",VLOOKUP(#REF!,#REF!,2,FALSE),VLOOKUP(Base!#REF!,#REF!,3,FALSE)))))*S813</f>
        <v>#REF!</v>
      </c>
    </row>
    <row r="814" spans="1:29" x14ac:dyDescent="0.25">
      <c r="A814" s="131"/>
      <c r="B814" s="131" t="s">
        <v>846</v>
      </c>
      <c r="C814" s="62"/>
      <c r="D814" s="12"/>
      <c r="E814" s="85"/>
      <c r="F814" s="85"/>
      <c r="G814" s="145"/>
      <c r="H814" s="71" t="str">
        <f t="shared" si="23"/>
        <v/>
      </c>
      <c r="I814" s="62"/>
      <c r="J814" s="62"/>
      <c r="K814" s="62"/>
      <c r="L814" s="71" t="str">
        <f>+IF(N814="oui",H814,"")</f>
        <v/>
      </c>
      <c r="M814" s="117"/>
      <c r="N814" s="62"/>
      <c r="O814" s="62"/>
      <c r="P814" s="62"/>
      <c r="Q814" s="114" t="str">
        <f>IF(D814="","",(YEAR(D814)))</f>
        <v/>
      </c>
      <c r="R814" s="114" t="str">
        <f>IF(D814="","",(TEXT(D814,"mmmm")))</f>
        <v/>
      </c>
      <c r="S814" s="94" t="e">
        <f>+IF(#REF!&gt;0.02,IF(#REF!=5,($AE$2-F814)/1000,IF(#REF!=6,($AF$2-F814)/1000,IF(#REF!="FMA",($AG$2-F814)/1000,H814))),H814)</f>
        <v>#REF!</v>
      </c>
      <c r="T814" s="114" t="str">
        <f t="shared" si="22"/>
        <v/>
      </c>
      <c r="U814" s="91">
        <f>IF(H814="",0,1)</f>
        <v>0</v>
      </c>
      <c r="V814" s="92" t="e">
        <f>IF(#REF!&gt;0,1,0)</f>
        <v>#REF!</v>
      </c>
      <c r="W814" s="92" t="e">
        <f>IF(#REF!&gt;0.02,1,0)</f>
        <v>#REF!</v>
      </c>
      <c r="X814" s="92" t="str">
        <f>+IF(H814="","",(M814*H814))</f>
        <v/>
      </c>
      <c r="Y814" s="92" t="b">
        <f>+IF(G814="La Mounine",(VLOOKUP(Base!J814,#REF!,5,FALSE)),(IF(G814="Brignoles",VLOOKUP(J814,#REF!,3,FALSE),(IF(G814="FOS",VLOOKUP(J814,#REF!,4,FALSE))))))</f>
        <v>0</v>
      </c>
      <c r="Z814" s="92" t="str">
        <f>+(IF(H814="","",(Y814*H814)))</f>
        <v/>
      </c>
      <c r="AA814" s="94" t="str">
        <f>IF(A814="","",IF(A814="RW",VLOOKUP(Y814,#REF!,3,FALSE),VLOOKUP(Y814,#REF!,2,FALSE)))</f>
        <v/>
      </c>
      <c r="AB814" s="92" t="str">
        <f>+IF(A814="","",(IF(A814="RW",(IF(H814&gt;32,32*AA814,(IF(H814&lt;29,29*AA814,H814*AA814)))),(IF(H814&gt;30,30*AA814,(IF(H814&lt;24,24*AA814,H814*AA814)))))))</f>
        <v/>
      </c>
      <c r="AC814" s="92" t="e">
        <f>(IF(A814="","0",(IF(A814="RW",VLOOKUP(#REF!,#REF!,2,FALSE),VLOOKUP(Base!#REF!,#REF!,3,FALSE)))))*S814</f>
        <v>#REF!</v>
      </c>
    </row>
    <row r="815" spans="1:29" x14ac:dyDescent="0.25">
      <c r="A815" s="131"/>
      <c r="B815" s="131" t="s">
        <v>846</v>
      </c>
      <c r="C815" s="62"/>
      <c r="D815" s="12"/>
      <c r="E815" s="85"/>
      <c r="F815" s="85"/>
      <c r="G815" s="145"/>
      <c r="H815" s="71" t="str">
        <f t="shared" si="23"/>
        <v/>
      </c>
      <c r="I815" s="62"/>
      <c r="J815" s="62"/>
      <c r="K815" s="62"/>
      <c r="L815" s="71" t="str">
        <f>+IF(N815="oui",H815,"")</f>
        <v/>
      </c>
      <c r="M815" s="117"/>
      <c r="N815" s="62"/>
      <c r="O815" s="62"/>
      <c r="P815" s="62"/>
      <c r="Q815" s="114" t="str">
        <f>IF(D815="","",(YEAR(D815)))</f>
        <v/>
      </c>
      <c r="R815" s="114" t="str">
        <f>IF(D815="","",(TEXT(D815,"mmmm")))</f>
        <v/>
      </c>
      <c r="S815" s="94" t="e">
        <f>+IF(#REF!&gt;0.02,IF(#REF!=5,($AE$2-F815)/1000,IF(#REF!=6,($AF$2-F815)/1000,IF(#REF!="FMA",($AG$2-F815)/1000,H815))),H815)</f>
        <v>#REF!</v>
      </c>
      <c r="T815" s="114" t="str">
        <f t="shared" si="22"/>
        <v/>
      </c>
      <c r="U815" s="91">
        <f>IF(H815="",0,1)</f>
        <v>0</v>
      </c>
      <c r="V815" s="92" t="e">
        <f>IF(#REF!&gt;0,1,0)</f>
        <v>#REF!</v>
      </c>
      <c r="W815" s="92" t="e">
        <f>IF(#REF!&gt;0.02,1,0)</f>
        <v>#REF!</v>
      </c>
      <c r="X815" s="92" t="str">
        <f>+IF(H815="","",(M815*H815))</f>
        <v/>
      </c>
      <c r="Y815" s="92" t="b">
        <f>+IF(G815="La Mounine",(VLOOKUP(Base!J815,#REF!,5,FALSE)),(IF(G815="Brignoles",VLOOKUP(J815,#REF!,3,FALSE),(IF(G815="FOS",VLOOKUP(J815,#REF!,4,FALSE))))))</f>
        <v>0</v>
      </c>
      <c r="Z815" s="92" t="str">
        <f>+(IF(H815="","",(Y815*H815)))</f>
        <v/>
      </c>
      <c r="AA815" s="94" t="str">
        <f>IF(A815="","",IF(A815="RW",VLOOKUP(Y815,#REF!,3,FALSE),VLOOKUP(Y815,#REF!,2,FALSE)))</f>
        <v/>
      </c>
      <c r="AB815" s="92" t="str">
        <f>+IF(A815="","",(IF(A815="RW",(IF(H815&gt;32,32*AA815,(IF(H815&lt;29,29*AA815,H815*AA815)))),(IF(H815&gt;30,30*AA815,(IF(H815&lt;24,24*AA815,H815*AA815)))))))</f>
        <v/>
      </c>
      <c r="AC815" s="92" t="e">
        <f>(IF(A815="","0",(IF(A815="RW",VLOOKUP(#REF!,#REF!,2,FALSE),VLOOKUP(Base!#REF!,#REF!,3,FALSE)))))*S815</f>
        <v>#REF!</v>
      </c>
    </row>
    <row r="816" spans="1:29" x14ac:dyDescent="0.25">
      <c r="A816" s="131"/>
      <c r="B816" s="131" t="s">
        <v>846</v>
      </c>
      <c r="C816" s="62"/>
      <c r="D816" s="12"/>
      <c r="E816" s="85"/>
      <c r="F816" s="85"/>
      <c r="G816" s="145"/>
      <c r="H816" s="71" t="str">
        <f t="shared" si="23"/>
        <v/>
      </c>
      <c r="I816" s="62"/>
      <c r="J816" s="62"/>
      <c r="K816" s="62"/>
      <c r="L816" s="71" t="str">
        <f>+IF(N816="oui",H816,"")</f>
        <v/>
      </c>
      <c r="M816" s="117"/>
      <c r="N816" s="62"/>
      <c r="O816" s="62"/>
      <c r="P816" s="62"/>
      <c r="Q816" s="114" t="str">
        <f>IF(D816="","",(YEAR(D816)))</f>
        <v/>
      </c>
      <c r="R816" s="114" t="str">
        <f>IF(D816="","",(TEXT(D816,"mmmm")))</f>
        <v/>
      </c>
      <c r="S816" s="94" t="e">
        <f>+IF(#REF!&gt;0.02,IF(#REF!=5,($AE$2-F816)/1000,IF(#REF!=6,($AF$2-F816)/1000,IF(#REF!="FMA",($AG$2-F816)/1000,H816))),H816)</f>
        <v>#REF!</v>
      </c>
      <c r="T816" s="114" t="str">
        <f t="shared" si="22"/>
        <v/>
      </c>
      <c r="U816" s="91">
        <f>IF(H816="",0,1)</f>
        <v>0</v>
      </c>
      <c r="V816" s="92" t="e">
        <f>IF(#REF!&gt;0,1,0)</f>
        <v>#REF!</v>
      </c>
      <c r="W816" s="92" t="e">
        <f>IF(#REF!&gt;0.02,1,0)</f>
        <v>#REF!</v>
      </c>
      <c r="X816" s="92" t="str">
        <f>+IF(H816="","",(M816*H816))</f>
        <v/>
      </c>
      <c r="Y816" s="92" t="b">
        <f>+IF(G816="La Mounine",(VLOOKUP(Base!J816,#REF!,5,FALSE)),(IF(G816="Brignoles",VLOOKUP(J816,#REF!,3,FALSE),(IF(G816="FOS",VLOOKUP(J816,#REF!,4,FALSE))))))</f>
        <v>0</v>
      </c>
      <c r="Z816" s="92" t="str">
        <f>+(IF(H816="","",(Y816*H816)))</f>
        <v/>
      </c>
      <c r="AA816" s="94" t="str">
        <f>IF(A816="","",IF(A816="RW",VLOOKUP(Y816,#REF!,3,FALSE),VLOOKUP(Y816,#REF!,2,FALSE)))</f>
        <v/>
      </c>
      <c r="AB816" s="92" t="str">
        <f>+IF(A816="","",(IF(A816="RW",(IF(H816&gt;32,32*AA816,(IF(H816&lt;29,29*AA816,H816*AA816)))),(IF(H816&gt;30,30*AA816,(IF(H816&lt;24,24*AA816,H816*AA816)))))))</f>
        <v/>
      </c>
      <c r="AC816" s="92" t="e">
        <f>(IF(A816="","0",(IF(A816="RW",VLOOKUP(#REF!,#REF!,2,FALSE),VLOOKUP(Base!#REF!,#REF!,3,FALSE)))))*S816</f>
        <v>#REF!</v>
      </c>
    </row>
    <row r="817" spans="1:29" x14ac:dyDescent="0.25">
      <c r="A817" s="131"/>
      <c r="B817" s="131" t="s">
        <v>846</v>
      </c>
      <c r="C817" s="62"/>
      <c r="D817" s="12"/>
      <c r="E817" s="85"/>
      <c r="F817" s="85"/>
      <c r="G817" s="145"/>
      <c r="H817" s="71" t="str">
        <f t="shared" si="23"/>
        <v/>
      </c>
      <c r="I817" s="62"/>
      <c r="J817" s="62"/>
      <c r="K817" s="62"/>
      <c r="L817" s="71" t="str">
        <f>+IF(N817="oui",H817,"")</f>
        <v/>
      </c>
      <c r="M817" s="117"/>
      <c r="N817" s="62"/>
      <c r="O817" s="62"/>
      <c r="P817" s="62"/>
      <c r="Q817" s="114" t="str">
        <f>IF(D817="","",(YEAR(D817)))</f>
        <v/>
      </c>
      <c r="R817" s="114" t="str">
        <f>IF(D817="","",(TEXT(D817,"mmmm")))</f>
        <v/>
      </c>
      <c r="S817" s="94" t="e">
        <f>+IF(#REF!&gt;0.02,IF(#REF!=5,($AE$2-F817)/1000,IF(#REF!=6,($AF$2-F817)/1000,IF(#REF!="FMA",($AG$2-F817)/1000,H817))),H817)</f>
        <v>#REF!</v>
      </c>
      <c r="T817" s="114" t="str">
        <f t="shared" si="22"/>
        <v/>
      </c>
      <c r="U817" s="91">
        <f>IF(H817="",0,1)</f>
        <v>0</v>
      </c>
      <c r="V817" s="92" t="e">
        <f>IF(#REF!&gt;0,1,0)</f>
        <v>#REF!</v>
      </c>
      <c r="W817" s="92" t="e">
        <f>IF(#REF!&gt;0.02,1,0)</f>
        <v>#REF!</v>
      </c>
      <c r="X817" s="92" t="str">
        <f>+IF(H817="","",(M817*H817))</f>
        <v/>
      </c>
      <c r="Y817" s="92" t="b">
        <f>+IF(G817="La Mounine",(VLOOKUP(Base!J817,#REF!,5,FALSE)),(IF(G817="Brignoles",VLOOKUP(J817,#REF!,3,FALSE),(IF(G817="FOS",VLOOKUP(J817,#REF!,4,FALSE))))))</f>
        <v>0</v>
      </c>
      <c r="Z817" s="92" t="str">
        <f>+(IF(H817="","",(Y817*H817)))</f>
        <v/>
      </c>
      <c r="AA817" s="94" t="str">
        <f>IF(A817="","",IF(A817="RW",VLOOKUP(Y817,#REF!,3,FALSE),VLOOKUP(Y817,#REF!,2,FALSE)))</f>
        <v/>
      </c>
      <c r="AB817" s="92" t="str">
        <f>+IF(A817="","",(IF(A817="RW",(IF(H817&gt;32,32*AA817,(IF(H817&lt;29,29*AA817,H817*AA817)))),(IF(H817&gt;30,30*AA817,(IF(H817&lt;24,24*AA817,H817*AA817)))))))</f>
        <v/>
      </c>
      <c r="AC817" s="92" t="e">
        <f>(IF(A817="","0",(IF(A817="RW",VLOOKUP(#REF!,#REF!,2,FALSE),VLOOKUP(Base!#REF!,#REF!,3,FALSE)))))*S817</f>
        <v>#REF!</v>
      </c>
    </row>
    <row r="818" spans="1:29" x14ac:dyDescent="0.25">
      <c r="A818" s="131"/>
      <c r="B818" s="131" t="s">
        <v>846</v>
      </c>
      <c r="C818" s="62"/>
      <c r="D818" s="12"/>
      <c r="E818" s="85"/>
      <c r="F818" s="85"/>
      <c r="G818" s="145"/>
      <c r="H818" s="71" t="str">
        <f t="shared" si="23"/>
        <v/>
      </c>
      <c r="I818" s="62"/>
      <c r="J818" s="62"/>
      <c r="K818" s="62"/>
      <c r="L818" s="71" t="str">
        <f>+IF(N818="oui",H818,"")</f>
        <v/>
      </c>
      <c r="M818" s="117"/>
      <c r="N818" s="62"/>
      <c r="O818" s="62"/>
      <c r="P818" s="62"/>
      <c r="Q818" s="114" t="str">
        <f>IF(D818="","",(YEAR(D818)))</f>
        <v/>
      </c>
      <c r="R818" s="114" t="str">
        <f>IF(D818="","",(TEXT(D818,"mmmm")))</f>
        <v/>
      </c>
      <c r="S818" s="94" t="e">
        <f>+IF(#REF!&gt;0.02,IF(#REF!=5,($AE$2-F818)/1000,IF(#REF!=6,($AF$2-F818)/1000,IF(#REF!="FMA",($AG$2-F818)/1000,H818))),H818)</f>
        <v>#REF!</v>
      </c>
      <c r="T818" s="114" t="str">
        <f t="shared" si="22"/>
        <v/>
      </c>
      <c r="U818" s="91">
        <f>IF(H818="",0,1)</f>
        <v>0</v>
      </c>
      <c r="V818" s="92" t="e">
        <f>IF(#REF!&gt;0,1,0)</f>
        <v>#REF!</v>
      </c>
      <c r="W818" s="92" t="e">
        <f>IF(#REF!&gt;0.02,1,0)</f>
        <v>#REF!</v>
      </c>
      <c r="X818" s="92" t="str">
        <f>+IF(H818="","",(M818*H818))</f>
        <v/>
      </c>
      <c r="Y818" s="92" t="b">
        <f>+IF(G818="La Mounine",(VLOOKUP(Base!J818,#REF!,5,FALSE)),(IF(G818="Brignoles",VLOOKUP(J818,#REF!,3,FALSE),(IF(G818="FOS",VLOOKUP(J818,#REF!,4,FALSE))))))</f>
        <v>0</v>
      </c>
      <c r="Z818" s="92" t="str">
        <f>+(IF(H818="","",(Y818*H818)))</f>
        <v/>
      </c>
      <c r="AA818" s="94" t="str">
        <f>IF(A818="","",IF(A818="RW",VLOOKUP(Y818,#REF!,3,FALSE),VLOOKUP(Y818,#REF!,2,FALSE)))</f>
        <v/>
      </c>
      <c r="AB818" s="92" t="str">
        <f>+IF(A818="","",(IF(A818="RW",(IF(H818&gt;32,32*AA818,(IF(H818&lt;29,29*AA818,H818*AA818)))),(IF(H818&gt;30,30*AA818,(IF(H818&lt;24,24*AA818,H818*AA818)))))))</f>
        <v/>
      </c>
      <c r="AC818" s="92" t="e">
        <f>(IF(A818="","0",(IF(A818="RW",VLOOKUP(#REF!,#REF!,2,FALSE),VLOOKUP(Base!#REF!,#REF!,3,FALSE)))))*S818</f>
        <v>#REF!</v>
      </c>
    </row>
    <row r="819" spans="1:29" x14ac:dyDescent="0.25">
      <c r="A819" s="131"/>
      <c r="B819" s="131" t="s">
        <v>846</v>
      </c>
      <c r="C819" s="62"/>
      <c r="D819" s="12"/>
      <c r="E819" s="85"/>
      <c r="F819" s="85"/>
      <c r="G819" s="145"/>
      <c r="H819" s="71" t="str">
        <f t="shared" si="23"/>
        <v/>
      </c>
      <c r="I819" s="62"/>
      <c r="J819" s="62"/>
      <c r="K819" s="62"/>
      <c r="L819" s="71" t="str">
        <f>+IF(N819="oui",H819,"")</f>
        <v/>
      </c>
      <c r="M819" s="117"/>
      <c r="N819" s="62"/>
      <c r="O819" s="62"/>
      <c r="P819" s="62"/>
      <c r="Q819" s="114" t="str">
        <f>IF(D819="","",(YEAR(D819)))</f>
        <v/>
      </c>
      <c r="R819" s="114" t="str">
        <f>IF(D819="","",(TEXT(D819,"mmmm")))</f>
        <v/>
      </c>
      <c r="S819" s="94" t="e">
        <f>+IF(#REF!&gt;0.02,IF(#REF!=5,($AE$2-F819)/1000,IF(#REF!=6,($AF$2-F819)/1000,IF(#REF!="FMA",($AG$2-F819)/1000,H819))),H819)</f>
        <v>#REF!</v>
      </c>
      <c r="T819" s="114" t="str">
        <f t="shared" si="22"/>
        <v/>
      </c>
      <c r="U819" s="91">
        <f>IF(H819="",0,1)</f>
        <v>0</v>
      </c>
      <c r="V819" s="92" t="e">
        <f>IF(#REF!&gt;0,1,0)</f>
        <v>#REF!</v>
      </c>
      <c r="W819" s="92" t="e">
        <f>IF(#REF!&gt;0.02,1,0)</f>
        <v>#REF!</v>
      </c>
      <c r="X819" s="92" t="str">
        <f>+IF(H819="","",(M819*H819))</f>
        <v/>
      </c>
      <c r="Y819" s="92" t="b">
        <f>+IF(G819="La Mounine",(VLOOKUP(Base!J819,#REF!,5,FALSE)),(IF(G819="Brignoles",VLOOKUP(J819,#REF!,3,FALSE),(IF(G819="FOS",VLOOKUP(J819,#REF!,4,FALSE))))))</f>
        <v>0</v>
      </c>
      <c r="Z819" s="92" t="str">
        <f>+(IF(H819="","",(Y819*H819)))</f>
        <v/>
      </c>
      <c r="AA819" s="94" t="str">
        <f>IF(A819="","",IF(A819="RW",VLOOKUP(Y819,#REF!,3,FALSE),VLOOKUP(Y819,#REF!,2,FALSE)))</f>
        <v/>
      </c>
      <c r="AB819" s="92" t="str">
        <f>+IF(A819="","",(IF(A819="RW",(IF(H819&gt;32,32*AA819,(IF(H819&lt;29,29*AA819,H819*AA819)))),(IF(H819&gt;30,30*AA819,(IF(H819&lt;24,24*AA819,H819*AA819)))))))</f>
        <v/>
      </c>
      <c r="AC819" s="92" t="e">
        <f>(IF(A819="","0",(IF(A819="RW",VLOOKUP(#REF!,#REF!,2,FALSE),VLOOKUP(Base!#REF!,#REF!,3,FALSE)))))*S819</f>
        <v>#REF!</v>
      </c>
    </row>
    <row r="820" spans="1:29" x14ac:dyDescent="0.25">
      <c r="A820" s="131"/>
      <c r="B820" s="131" t="s">
        <v>846</v>
      </c>
      <c r="C820" s="62"/>
      <c r="D820" s="12"/>
      <c r="E820" s="85"/>
      <c r="F820" s="85"/>
      <c r="G820" s="145"/>
      <c r="H820" s="71" t="str">
        <f t="shared" si="23"/>
        <v/>
      </c>
      <c r="I820" s="62"/>
      <c r="J820" s="62"/>
      <c r="K820" s="62"/>
      <c r="L820" s="71" t="str">
        <f>+IF(N820="oui",H820,"")</f>
        <v/>
      </c>
      <c r="M820" s="117"/>
      <c r="N820" s="62"/>
      <c r="O820" s="62"/>
      <c r="P820" s="62"/>
      <c r="Q820" s="114" t="str">
        <f>IF(D820="","",(YEAR(D820)))</f>
        <v/>
      </c>
      <c r="R820" s="114" t="str">
        <f>IF(D820="","",(TEXT(D820,"mmmm")))</f>
        <v/>
      </c>
      <c r="S820" s="94" t="e">
        <f>+IF(#REF!&gt;0.02,IF(#REF!=5,($AE$2-F820)/1000,IF(#REF!=6,($AF$2-F820)/1000,IF(#REF!="FMA",($AG$2-F820)/1000,H820))),H820)</f>
        <v>#REF!</v>
      </c>
      <c r="T820" s="114" t="str">
        <f t="shared" si="22"/>
        <v/>
      </c>
      <c r="U820" s="91">
        <f>IF(H820="",0,1)</f>
        <v>0</v>
      </c>
      <c r="V820" s="92" t="e">
        <f>IF(#REF!&gt;0,1,0)</f>
        <v>#REF!</v>
      </c>
      <c r="W820" s="92" t="e">
        <f>IF(#REF!&gt;0.02,1,0)</f>
        <v>#REF!</v>
      </c>
      <c r="X820" s="92" t="str">
        <f>+IF(H820="","",(M820*H820))</f>
        <v/>
      </c>
      <c r="Y820" s="92" t="b">
        <f>+IF(G820="La Mounine",(VLOOKUP(Base!J820,#REF!,5,FALSE)),(IF(G820="Brignoles",VLOOKUP(J820,#REF!,3,FALSE),(IF(G820="FOS",VLOOKUP(J820,#REF!,4,FALSE))))))</f>
        <v>0</v>
      </c>
      <c r="Z820" s="92" t="str">
        <f>+(IF(H820="","",(Y820*H820)))</f>
        <v/>
      </c>
      <c r="AA820" s="94" t="str">
        <f>IF(A820="","",IF(A820="RW",VLOOKUP(Y820,#REF!,3,FALSE),VLOOKUP(Y820,#REF!,2,FALSE)))</f>
        <v/>
      </c>
      <c r="AB820" s="92" t="str">
        <f>+IF(A820="","",(IF(A820="RW",(IF(H820&gt;32,32*AA820,(IF(H820&lt;29,29*AA820,H820*AA820)))),(IF(H820&gt;30,30*AA820,(IF(H820&lt;24,24*AA820,H820*AA820)))))))</f>
        <v/>
      </c>
      <c r="AC820" s="92" t="e">
        <f>(IF(A820="","0",(IF(A820="RW",VLOOKUP(#REF!,#REF!,2,FALSE),VLOOKUP(Base!#REF!,#REF!,3,FALSE)))))*S820</f>
        <v>#REF!</v>
      </c>
    </row>
    <row r="821" spans="1:29" x14ac:dyDescent="0.25">
      <c r="A821" s="131"/>
      <c r="B821" s="131" t="s">
        <v>846</v>
      </c>
      <c r="C821" s="62"/>
      <c r="D821" s="12"/>
      <c r="E821" s="85"/>
      <c r="F821" s="85"/>
      <c r="G821" s="145"/>
      <c r="H821" s="71" t="str">
        <f t="shared" si="23"/>
        <v/>
      </c>
      <c r="I821" s="62"/>
      <c r="J821" s="62"/>
      <c r="K821" s="62"/>
      <c r="L821" s="71" t="str">
        <f>+IF(N821="oui",H821,"")</f>
        <v/>
      </c>
      <c r="M821" s="117"/>
      <c r="N821" s="62"/>
      <c r="O821" s="62"/>
      <c r="P821" s="62"/>
      <c r="Q821" s="114" t="str">
        <f>IF(D821="","",(YEAR(D821)))</f>
        <v/>
      </c>
      <c r="R821" s="114" t="str">
        <f>IF(D821="","",(TEXT(D821,"mmmm")))</f>
        <v/>
      </c>
      <c r="S821" s="94" t="e">
        <f>+IF(#REF!&gt;0.02,IF(#REF!=5,($AE$2-F821)/1000,IF(#REF!=6,($AF$2-F821)/1000,IF(#REF!="FMA",($AG$2-F821)/1000,H821))),H821)</f>
        <v>#REF!</v>
      </c>
      <c r="T821" s="114" t="str">
        <f t="shared" si="22"/>
        <v/>
      </c>
      <c r="U821" s="91">
        <f>IF(H821="",0,1)</f>
        <v>0</v>
      </c>
      <c r="V821" s="92" t="e">
        <f>IF(#REF!&gt;0,1,0)</f>
        <v>#REF!</v>
      </c>
      <c r="W821" s="92" t="e">
        <f>IF(#REF!&gt;0.02,1,0)</f>
        <v>#REF!</v>
      </c>
      <c r="X821" s="92" t="str">
        <f>+IF(H821="","",(M821*H821))</f>
        <v/>
      </c>
      <c r="Y821" s="92" t="b">
        <f>+IF(G821="La Mounine",(VLOOKUP(Base!J821,#REF!,5,FALSE)),(IF(G821="Brignoles",VLOOKUP(J821,#REF!,3,FALSE),(IF(G821="FOS",VLOOKUP(J821,#REF!,4,FALSE))))))</f>
        <v>0</v>
      </c>
      <c r="Z821" s="92" t="str">
        <f>+(IF(H821="","",(Y821*H821)))</f>
        <v/>
      </c>
      <c r="AA821" s="94" t="str">
        <f>IF(A821="","",IF(A821="RW",VLOOKUP(Y821,#REF!,3,FALSE),VLOOKUP(Y821,#REF!,2,FALSE)))</f>
        <v/>
      </c>
      <c r="AB821" s="92" t="str">
        <f>+IF(A821="","",(IF(A821="RW",(IF(H821&gt;32,32*AA821,(IF(H821&lt;29,29*AA821,H821*AA821)))),(IF(H821&gt;30,30*AA821,(IF(H821&lt;24,24*AA821,H821*AA821)))))))</f>
        <v/>
      </c>
      <c r="AC821" s="92" t="e">
        <f>(IF(A821="","0",(IF(A821="RW",VLOOKUP(#REF!,#REF!,2,FALSE),VLOOKUP(Base!#REF!,#REF!,3,FALSE)))))*S821</f>
        <v>#REF!</v>
      </c>
    </row>
    <row r="822" spans="1:29" x14ac:dyDescent="0.25">
      <c r="A822" s="131"/>
      <c r="B822" s="131" t="s">
        <v>846</v>
      </c>
      <c r="C822" s="62"/>
      <c r="D822" s="12"/>
      <c r="E822" s="85"/>
      <c r="F822" s="85"/>
      <c r="G822" s="145"/>
      <c r="H822" s="71" t="str">
        <f t="shared" si="23"/>
        <v/>
      </c>
      <c r="I822" s="62"/>
      <c r="J822" s="62"/>
      <c r="K822" s="62"/>
      <c r="L822" s="71" t="str">
        <f>+IF(N822="oui",H822,"")</f>
        <v/>
      </c>
      <c r="M822" s="117"/>
      <c r="N822" s="62"/>
      <c r="O822" s="62"/>
      <c r="P822" s="62"/>
      <c r="Q822" s="114" t="str">
        <f>IF(D822="","",(YEAR(D822)))</f>
        <v/>
      </c>
      <c r="R822" s="114" t="str">
        <f>IF(D822="","",(TEXT(D822,"mmmm")))</f>
        <v/>
      </c>
      <c r="S822" s="94" t="e">
        <f>+IF(#REF!&gt;0.02,IF(#REF!=5,($AE$2-F822)/1000,IF(#REF!=6,($AF$2-F822)/1000,IF(#REF!="FMA",($AG$2-F822)/1000,H822))),H822)</f>
        <v>#REF!</v>
      </c>
      <c r="T822" s="114" t="str">
        <f t="shared" si="22"/>
        <v/>
      </c>
      <c r="U822" s="91">
        <f>IF(H822="",0,1)</f>
        <v>0</v>
      </c>
      <c r="V822" s="92" t="e">
        <f>IF(#REF!&gt;0,1,0)</f>
        <v>#REF!</v>
      </c>
      <c r="W822" s="92" t="e">
        <f>IF(#REF!&gt;0.02,1,0)</f>
        <v>#REF!</v>
      </c>
      <c r="X822" s="92" t="str">
        <f>+IF(H822="","",(M822*H822))</f>
        <v/>
      </c>
      <c r="Y822" s="92" t="b">
        <f>+IF(G822="La Mounine",(VLOOKUP(Base!J822,#REF!,5,FALSE)),(IF(G822="Brignoles",VLOOKUP(J822,#REF!,3,FALSE),(IF(G822="FOS",VLOOKUP(J822,#REF!,4,FALSE))))))</f>
        <v>0</v>
      </c>
      <c r="Z822" s="92" t="str">
        <f>+(IF(H822="","",(Y822*H822)))</f>
        <v/>
      </c>
      <c r="AA822" s="94" t="str">
        <f>IF(A822="","",IF(A822="RW",VLOOKUP(Y822,#REF!,3,FALSE),VLOOKUP(Y822,#REF!,2,FALSE)))</f>
        <v/>
      </c>
      <c r="AB822" s="92" t="str">
        <f>+IF(A822="","",(IF(A822="RW",(IF(H822&gt;32,32*AA822,(IF(H822&lt;29,29*AA822,H822*AA822)))),(IF(H822&gt;30,30*AA822,(IF(H822&lt;24,24*AA822,H822*AA822)))))))</f>
        <v/>
      </c>
      <c r="AC822" s="92" t="e">
        <f>(IF(A822="","0",(IF(A822="RW",VLOOKUP(#REF!,#REF!,2,FALSE),VLOOKUP(Base!#REF!,#REF!,3,FALSE)))))*S822</f>
        <v>#REF!</v>
      </c>
    </row>
    <row r="823" spans="1:29" x14ac:dyDescent="0.25">
      <c r="A823" s="131"/>
      <c r="B823" s="131" t="s">
        <v>846</v>
      </c>
      <c r="C823" s="62"/>
      <c r="D823" s="12"/>
      <c r="E823" s="85"/>
      <c r="F823" s="85"/>
      <c r="G823" s="145"/>
      <c r="H823" s="71" t="str">
        <f t="shared" si="23"/>
        <v/>
      </c>
      <c r="I823" s="62"/>
      <c r="J823" s="62"/>
      <c r="K823" s="62"/>
      <c r="L823" s="71" t="str">
        <f>+IF(N823="oui",H823,"")</f>
        <v/>
      </c>
      <c r="M823" s="117"/>
      <c r="N823" s="62"/>
      <c r="O823" s="62"/>
      <c r="P823" s="62"/>
      <c r="Q823" s="114" t="str">
        <f>IF(D823="","",(YEAR(D823)))</f>
        <v/>
      </c>
      <c r="R823" s="114" t="str">
        <f>IF(D823="","",(TEXT(D823,"mmmm")))</f>
        <v/>
      </c>
      <c r="S823" s="94" t="e">
        <f>+IF(#REF!&gt;0.02,IF(#REF!=5,($AE$2-F823)/1000,IF(#REF!=6,($AF$2-F823)/1000,IF(#REF!="FMA",($AG$2-F823)/1000,H823))),H823)</f>
        <v>#REF!</v>
      </c>
      <c r="T823" s="114" t="str">
        <f t="shared" si="22"/>
        <v/>
      </c>
      <c r="U823" s="91">
        <f>IF(H823="",0,1)</f>
        <v>0</v>
      </c>
      <c r="V823" s="92" t="e">
        <f>IF(#REF!&gt;0,1,0)</f>
        <v>#REF!</v>
      </c>
      <c r="W823" s="92" t="e">
        <f>IF(#REF!&gt;0.02,1,0)</f>
        <v>#REF!</v>
      </c>
      <c r="X823" s="92" t="str">
        <f>+IF(H823="","",(M823*H823))</f>
        <v/>
      </c>
      <c r="Y823" s="92" t="b">
        <f>+IF(G823="La Mounine",(VLOOKUP(Base!J823,#REF!,5,FALSE)),(IF(G823="Brignoles",VLOOKUP(J823,#REF!,3,FALSE),(IF(G823="FOS",VLOOKUP(J823,#REF!,4,FALSE))))))</f>
        <v>0</v>
      </c>
      <c r="Z823" s="92" t="str">
        <f>+(IF(H823="","",(Y823*H823)))</f>
        <v/>
      </c>
      <c r="AA823" s="94" t="str">
        <f>IF(A823="","",IF(A823="RW",VLOOKUP(Y823,#REF!,3,FALSE),VLOOKUP(Y823,#REF!,2,FALSE)))</f>
        <v/>
      </c>
      <c r="AB823" s="92" t="str">
        <f>+IF(A823="","",(IF(A823="RW",(IF(H823&gt;32,32*AA823,(IF(H823&lt;29,29*AA823,H823*AA823)))),(IF(H823&gt;30,30*AA823,(IF(H823&lt;24,24*AA823,H823*AA823)))))))</f>
        <v/>
      </c>
      <c r="AC823" s="92" t="e">
        <f>(IF(A823="","0",(IF(A823="RW",VLOOKUP(#REF!,#REF!,2,FALSE),VLOOKUP(Base!#REF!,#REF!,3,FALSE)))))*S823</f>
        <v>#REF!</v>
      </c>
    </row>
    <row r="824" spans="1:29" x14ac:dyDescent="0.25">
      <c r="A824" s="131"/>
      <c r="B824" s="131" t="s">
        <v>846</v>
      </c>
      <c r="C824" s="62"/>
      <c r="D824" s="12"/>
      <c r="E824" s="85"/>
      <c r="F824" s="85"/>
      <c r="G824" s="145"/>
      <c r="H824" s="71" t="str">
        <f t="shared" si="23"/>
        <v/>
      </c>
      <c r="I824" s="62"/>
      <c r="J824" s="62"/>
      <c r="K824" s="62"/>
      <c r="L824" s="71" t="str">
        <f>+IF(N824="oui",H824,"")</f>
        <v/>
      </c>
      <c r="M824" s="117"/>
      <c r="N824" s="62"/>
      <c r="O824" s="62"/>
      <c r="P824" s="62"/>
      <c r="Q824" s="114" t="str">
        <f>IF(D824="","",(YEAR(D824)))</f>
        <v/>
      </c>
      <c r="R824" s="114" t="str">
        <f>IF(D824="","",(TEXT(D824,"mmmm")))</f>
        <v/>
      </c>
      <c r="S824" s="94" t="e">
        <f>+IF(#REF!&gt;0.02,IF(#REF!=5,($AE$2-F824)/1000,IF(#REF!=6,($AF$2-F824)/1000,IF(#REF!="FMA",($AG$2-F824)/1000,H824))),H824)</f>
        <v>#REF!</v>
      </c>
      <c r="T824" s="114" t="str">
        <f t="shared" si="22"/>
        <v/>
      </c>
      <c r="U824" s="91">
        <f>IF(H824="",0,1)</f>
        <v>0</v>
      </c>
      <c r="V824" s="92" t="e">
        <f>IF(#REF!&gt;0,1,0)</f>
        <v>#REF!</v>
      </c>
      <c r="W824" s="92" t="e">
        <f>IF(#REF!&gt;0.02,1,0)</f>
        <v>#REF!</v>
      </c>
      <c r="X824" s="92" t="str">
        <f>+IF(H824="","",(M824*H824))</f>
        <v/>
      </c>
      <c r="Y824" s="92" t="b">
        <f>+IF(G824="La Mounine",(VLOOKUP(Base!J824,#REF!,5,FALSE)),(IF(G824="Brignoles",VLOOKUP(J824,#REF!,3,FALSE),(IF(G824="FOS",VLOOKUP(J824,#REF!,4,FALSE))))))</f>
        <v>0</v>
      </c>
      <c r="Z824" s="92" t="str">
        <f>+(IF(H824="","",(Y824*H824)))</f>
        <v/>
      </c>
      <c r="AA824" s="94" t="str">
        <f>IF(A824="","",IF(A824="RW",VLOOKUP(Y824,#REF!,3,FALSE),VLOOKUP(Y824,#REF!,2,FALSE)))</f>
        <v/>
      </c>
      <c r="AB824" s="92" t="str">
        <f>+IF(A824="","",(IF(A824="RW",(IF(H824&gt;32,32*AA824,(IF(H824&lt;29,29*AA824,H824*AA824)))),(IF(H824&gt;30,30*AA824,(IF(H824&lt;24,24*AA824,H824*AA824)))))))</f>
        <v/>
      </c>
      <c r="AC824" s="92" t="e">
        <f>(IF(A824="","0",(IF(A824="RW",VLOOKUP(#REF!,#REF!,2,FALSE),VLOOKUP(Base!#REF!,#REF!,3,FALSE)))))*S824</f>
        <v>#REF!</v>
      </c>
    </row>
    <row r="825" spans="1:29" x14ac:dyDescent="0.25">
      <c r="A825" s="131"/>
      <c r="B825" s="131" t="s">
        <v>846</v>
      </c>
      <c r="C825" s="62"/>
      <c r="D825" s="12"/>
      <c r="E825" s="85"/>
      <c r="F825" s="85"/>
      <c r="G825" s="145"/>
      <c r="H825" s="71" t="str">
        <f t="shared" si="23"/>
        <v/>
      </c>
      <c r="I825" s="62"/>
      <c r="J825" s="62"/>
      <c r="K825" s="62"/>
      <c r="L825" s="71" t="str">
        <f>+IF(N825="oui",H825,"")</f>
        <v/>
      </c>
      <c r="M825" s="117"/>
      <c r="N825" s="62"/>
      <c r="O825" s="62"/>
      <c r="P825" s="62"/>
      <c r="Q825" s="114" t="str">
        <f>IF(D825="","",(YEAR(D825)))</f>
        <v/>
      </c>
      <c r="R825" s="114" t="str">
        <f>IF(D825="","",(TEXT(D825,"mmmm")))</f>
        <v/>
      </c>
      <c r="S825" s="94" t="e">
        <f>+IF(#REF!&gt;0.02,IF(#REF!=5,($AE$2-F825)/1000,IF(#REF!=6,($AF$2-F825)/1000,IF(#REF!="FMA",($AG$2-F825)/1000,H825))),H825)</f>
        <v>#REF!</v>
      </c>
      <c r="T825" s="114" t="str">
        <f t="shared" si="22"/>
        <v/>
      </c>
      <c r="U825" s="91">
        <f>IF(H825="",0,1)</f>
        <v>0</v>
      </c>
      <c r="V825" s="92" t="e">
        <f>IF(#REF!&gt;0,1,0)</f>
        <v>#REF!</v>
      </c>
      <c r="W825" s="92" t="e">
        <f>IF(#REF!&gt;0.02,1,0)</f>
        <v>#REF!</v>
      </c>
      <c r="X825" s="92" t="str">
        <f>+IF(H825="","",(M825*H825))</f>
        <v/>
      </c>
      <c r="Y825" s="92" t="b">
        <f>+IF(G825="La Mounine",(VLOOKUP(Base!J825,#REF!,5,FALSE)),(IF(G825="Brignoles",VLOOKUP(J825,#REF!,3,FALSE),(IF(G825="FOS",VLOOKUP(J825,#REF!,4,FALSE))))))</f>
        <v>0</v>
      </c>
      <c r="Z825" s="92" t="str">
        <f>+(IF(H825="","",(Y825*H825)))</f>
        <v/>
      </c>
      <c r="AA825" s="94" t="str">
        <f>IF(A825="","",IF(A825="RW",VLOOKUP(Y825,#REF!,3,FALSE),VLOOKUP(Y825,#REF!,2,FALSE)))</f>
        <v/>
      </c>
      <c r="AB825" s="92" t="str">
        <f>+IF(A825="","",(IF(A825="RW",(IF(H825&gt;32,32*AA825,(IF(H825&lt;29,29*AA825,H825*AA825)))),(IF(H825&gt;30,30*AA825,(IF(H825&lt;24,24*AA825,H825*AA825)))))))</f>
        <v/>
      </c>
      <c r="AC825" s="92" t="e">
        <f>(IF(A825="","0",(IF(A825="RW",VLOOKUP(#REF!,#REF!,2,FALSE),VLOOKUP(Base!#REF!,#REF!,3,FALSE)))))*S825</f>
        <v>#REF!</v>
      </c>
    </row>
    <row r="826" spans="1:29" x14ac:dyDescent="0.25">
      <c r="A826" s="131"/>
      <c r="B826" s="131" t="s">
        <v>846</v>
      </c>
      <c r="C826" s="62"/>
      <c r="D826" s="12"/>
      <c r="E826" s="85"/>
      <c r="F826" s="85"/>
      <c r="G826" s="145"/>
      <c r="H826" s="71" t="str">
        <f t="shared" si="23"/>
        <v/>
      </c>
      <c r="I826" s="62"/>
      <c r="J826" s="62"/>
      <c r="K826" s="62"/>
      <c r="L826" s="71" t="str">
        <f>+IF(N826="oui",H826,"")</f>
        <v/>
      </c>
      <c r="M826" s="117"/>
      <c r="N826" s="62"/>
      <c r="O826" s="62"/>
      <c r="P826" s="62"/>
      <c r="Q826" s="114" t="str">
        <f>IF(D826="","",(YEAR(D826)))</f>
        <v/>
      </c>
      <c r="R826" s="114" t="str">
        <f>IF(D826="","",(TEXT(D826,"mmmm")))</f>
        <v/>
      </c>
      <c r="S826" s="94" t="e">
        <f>+IF(#REF!&gt;0.02,IF(#REF!=5,($AE$2-F826)/1000,IF(#REF!=6,($AF$2-F826)/1000,IF(#REF!="FMA",($AG$2-F826)/1000,H826))),H826)</f>
        <v>#REF!</v>
      </c>
      <c r="T826" s="114" t="str">
        <f t="shared" si="22"/>
        <v/>
      </c>
      <c r="U826" s="91">
        <f>IF(H826="",0,1)</f>
        <v>0</v>
      </c>
      <c r="V826" s="92" t="e">
        <f>IF(#REF!&gt;0,1,0)</f>
        <v>#REF!</v>
      </c>
      <c r="W826" s="92" t="e">
        <f>IF(#REF!&gt;0.02,1,0)</f>
        <v>#REF!</v>
      </c>
      <c r="X826" s="92" t="str">
        <f>+IF(H826="","",(M826*H826))</f>
        <v/>
      </c>
      <c r="Y826" s="92" t="b">
        <f>+IF(G826="La Mounine",(VLOOKUP(Base!J826,#REF!,5,FALSE)),(IF(G826="Brignoles",VLOOKUP(J826,#REF!,3,FALSE),(IF(G826="FOS",VLOOKUP(J826,#REF!,4,FALSE))))))</f>
        <v>0</v>
      </c>
      <c r="Z826" s="92" t="str">
        <f>+(IF(H826="","",(Y826*H826)))</f>
        <v/>
      </c>
      <c r="AA826" s="94" t="str">
        <f>IF(A826="","",IF(A826="RW",VLOOKUP(Y826,#REF!,3,FALSE),VLOOKUP(Y826,#REF!,2,FALSE)))</f>
        <v/>
      </c>
      <c r="AB826" s="92" t="str">
        <f>+IF(A826="","",(IF(A826="RW",(IF(H826&gt;32,32*AA826,(IF(H826&lt;29,29*AA826,H826*AA826)))),(IF(H826&gt;30,30*AA826,(IF(H826&lt;24,24*AA826,H826*AA826)))))))</f>
        <v/>
      </c>
      <c r="AC826" s="92" t="e">
        <f>(IF(A826="","0",(IF(A826="RW",VLOOKUP(#REF!,#REF!,2,FALSE),VLOOKUP(Base!#REF!,#REF!,3,FALSE)))))*S826</f>
        <v>#REF!</v>
      </c>
    </row>
    <row r="827" spans="1:29" x14ac:dyDescent="0.25">
      <c r="A827" s="131"/>
      <c r="B827" s="131" t="s">
        <v>846</v>
      </c>
      <c r="C827" s="62"/>
      <c r="D827" s="12"/>
      <c r="E827" s="85"/>
      <c r="F827" s="85"/>
      <c r="G827" s="145"/>
      <c r="H827" s="71" t="str">
        <f t="shared" si="23"/>
        <v/>
      </c>
      <c r="I827" s="62"/>
      <c r="J827" s="62"/>
      <c r="K827" s="62"/>
      <c r="L827" s="71" t="str">
        <f>+IF(N827="oui",H827,"")</f>
        <v/>
      </c>
      <c r="M827" s="117"/>
      <c r="N827" s="62"/>
      <c r="O827" s="62"/>
      <c r="P827" s="62"/>
      <c r="Q827" s="114" t="str">
        <f>IF(D827="","",(YEAR(D827)))</f>
        <v/>
      </c>
      <c r="R827" s="114" t="str">
        <f>IF(D827="","",(TEXT(D827,"mmmm")))</f>
        <v/>
      </c>
      <c r="S827" s="94" t="e">
        <f>+IF(#REF!&gt;0.02,IF(#REF!=5,($AE$2-F827)/1000,IF(#REF!=6,($AF$2-F827)/1000,IF(#REF!="FMA",($AG$2-F827)/1000,H827))),H827)</f>
        <v>#REF!</v>
      </c>
      <c r="T827" s="114" t="str">
        <f t="shared" si="22"/>
        <v/>
      </c>
      <c r="U827" s="91">
        <f>IF(H827="",0,1)</f>
        <v>0</v>
      </c>
      <c r="V827" s="92" t="e">
        <f>IF(#REF!&gt;0,1,0)</f>
        <v>#REF!</v>
      </c>
      <c r="W827" s="92" t="e">
        <f>IF(#REF!&gt;0.02,1,0)</f>
        <v>#REF!</v>
      </c>
      <c r="X827" s="92" t="str">
        <f>+IF(H827="","",(M827*H827))</f>
        <v/>
      </c>
      <c r="Y827" s="92" t="b">
        <f>+IF(G827="La Mounine",(VLOOKUP(Base!J827,#REF!,5,FALSE)),(IF(G827="Brignoles",VLOOKUP(J827,#REF!,3,FALSE),(IF(G827="FOS",VLOOKUP(J827,#REF!,4,FALSE))))))</f>
        <v>0</v>
      </c>
      <c r="Z827" s="92" t="str">
        <f>+(IF(H827="","",(Y827*H827)))</f>
        <v/>
      </c>
      <c r="AA827" s="94" t="str">
        <f>IF(A827="","",IF(A827="RW",VLOOKUP(Y827,#REF!,3,FALSE),VLOOKUP(Y827,#REF!,2,FALSE)))</f>
        <v/>
      </c>
      <c r="AB827" s="92" t="str">
        <f>+IF(A827="","",(IF(A827="RW",(IF(H827&gt;32,32*AA827,(IF(H827&lt;29,29*AA827,H827*AA827)))),(IF(H827&gt;30,30*AA827,(IF(H827&lt;24,24*AA827,H827*AA827)))))))</f>
        <v/>
      </c>
      <c r="AC827" s="92" t="e">
        <f>(IF(A827="","0",(IF(A827="RW",VLOOKUP(#REF!,#REF!,2,FALSE),VLOOKUP(Base!#REF!,#REF!,3,FALSE)))))*S827</f>
        <v>#REF!</v>
      </c>
    </row>
    <row r="828" spans="1:29" x14ac:dyDescent="0.25">
      <c r="A828" s="131"/>
      <c r="B828" s="131" t="s">
        <v>846</v>
      </c>
      <c r="C828" s="62"/>
      <c r="D828" s="12"/>
      <c r="E828" s="85"/>
      <c r="F828" s="85"/>
      <c r="G828" s="145"/>
      <c r="H828" s="71" t="str">
        <f t="shared" si="23"/>
        <v/>
      </c>
      <c r="I828" s="62"/>
      <c r="J828" s="62"/>
      <c r="K828" s="62"/>
      <c r="L828" s="71" t="str">
        <f>+IF(N828="oui",H828,"")</f>
        <v/>
      </c>
      <c r="M828" s="117"/>
      <c r="N828" s="62"/>
      <c r="O828" s="62"/>
      <c r="P828" s="62"/>
      <c r="Q828" s="114" t="str">
        <f>IF(D828="","",(YEAR(D828)))</f>
        <v/>
      </c>
      <c r="R828" s="114" t="str">
        <f>IF(D828="","",(TEXT(D828,"mmmm")))</f>
        <v/>
      </c>
      <c r="S828" s="94" t="e">
        <f>+IF(#REF!&gt;0.02,IF(#REF!=5,($AE$2-F828)/1000,IF(#REF!=6,($AF$2-F828)/1000,IF(#REF!="FMA",($AG$2-F828)/1000,H828))),H828)</f>
        <v>#REF!</v>
      </c>
      <c r="T828" s="114" t="str">
        <f t="shared" si="22"/>
        <v/>
      </c>
      <c r="U828" s="91">
        <f>IF(H828="",0,1)</f>
        <v>0</v>
      </c>
      <c r="V828" s="92" t="e">
        <f>IF(#REF!&gt;0,1,0)</f>
        <v>#REF!</v>
      </c>
      <c r="W828" s="92" t="e">
        <f>IF(#REF!&gt;0.02,1,0)</f>
        <v>#REF!</v>
      </c>
      <c r="X828" s="92" t="str">
        <f>+IF(H828="","",(M828*H828))</f>
        <v/>
      </c>
      <c r="Y828" s="92" t="b">
        <f>+IF(G828="La Mounine",(VLOOKUP(Base!J828,#REF!,5,FALSE)),(IF(G828="Brignoles",VLOOKUP(J828,#REF!,3,FALSE),(IF(G828="FOS",VLOOKUP(J828,#REF!,4,FALSE))))))</f>
        <v>0</v>
      </c>
      <c r="Z828" s="92" t="str">
        <f>+(IF(H828="","",(Y828*H828)))</f>
        <v/>
      </c>
      <c r="AA828" s="94" t="str">
        <f>IF(A828="","",IF(A828="RW",VLOOKUP(Y828,#REF!,3,FALSE),VLOOKUP(Y828,#REF!,2,FALSE)))</f>
        <v/>
      </c>
      <c r="AB828" s="92" t="str">
        <f>+IF(A828="","",(IF(A828="RW",(IF(H828&gt;32,32*AA828,(IF(H828&lt;29,29*AA828,H828*AA828)))),(IF(H828&gt;30,30*AA828,(IF(H828&lt;24,24*AA828,H828*AA828)))))))</f>
        <v/>
      </c>
      <c r="AC828" s="92" t="e">
        <f>(IF(A828="","0",(IF(A828="RW",VLOOKUP(#REF!,#REF!,2,FALSE),VLOOKUP(Base!#REF!,#REF!,3,FALSE)))))*S828</f>
        <v>#REF!</v>
      </c>
    </row>
    <row r="829" spans="1:29" x14ac:dyDescent="0.25">
      <c r="A829" s="131"/>
      <c r="B829" s="131" t="s">
        <v>846</v>
      </c>
      <c r="C829" s="62"/>
      <c r="D829" s="12"/>
      <c r="E829" s="85"/>
      <c r="F829" s="85"/>
      <c r="G829" s="145"/>
      <c r="H829" s="71" t="str">
        <f t="shared" si="23"/>
        <v/>
      </c>
      <c r="I829" s="62"/>
      <c r="J829" s="62"/>
      <c r="K829" s="62"/>
      <c r="L829" s="71" t="str">
        <f>+IF(N829="oui",H829,"")</f>
        <v/>
      </c>
      <c r="M829" s="117"/>
      <c r="N829" s="62"/>
      <c r="O829" s="62"/>
      <c r="P829" s="62"/>
      <c r="Q829" s="114" t="str">
        <f>IF(D829="","",(YEAR(D829)))</f>
        <v/>
      </c>
      <c r="R829" s="114" t="str">
        <f>IF(D829="","",(TEXT(D829,"mmmm")))</f>
        <v/>
      </c>
      <c r="S829" s="94" t="e">
        <f>+IF(#REF!&gt;0.02,IF(#REF!=5,($AE$2-F829)/1000,IF(#REF!=6,($AF$2-F829)/1000,IF(#REF!="FMA",($AG$2-F829)/1000,H829))),H829)</f>
        <v>#REF!</v>
      </c>
      <c r="T829" s="114" t="str">
        <f t="shared" ref="T829:T892" si="24">R829</f>
        <v/>
      </c>
      <c r="U829" s="91">
        <f>IF(H829="",0,1)</f>
        <v>0</v>
      </c>
      <c r="V829" s="92" t="e">
        <f>IF(#REF!&gt;0,1,0)</f>
        <v>#REF!</v>
      </c>
      <c r="W829" s="92" t="e">
        <f>IF(#REF!&gt;0.02,1,0)</f>
        <v>#REF!</v>
      </c>
      <c r="X829" s="92" t="str">
        <f>+IF(H829="","",(M829*H829))</f>
        <v/>
      </c>
      <c r="Y829" s="92" t="b">
        <f>+IF(G829="La Mounine",(VLOOKUP(Base!J829,#REF!,5,FALSE)),(IF(G829="Brignoles",VLOOKUP(J829,#REF!,3,FALSE),(IF(G829="FOS",VLOOKUP(J829,#REF!,4,FALSE))))))</f>
        <v>0</v>
      </c>
      <c r="Z829" s="92" t="str">
        <f>+(IF(H829="","",(Y829*H829)))</f>
        <v/>
      </c>
      <c r="AA829" s="94" t="str">
        <f>IF(A829="","",IF(A829="RW",VLOOKUP(Y829,#REF!,3,FALSE),VLOOKUP(Y829,#REF!,2,FALSE)))</f>
        <v/>
      </c>
      <c r="AB829" s="92" t="str">
        <f>+IF(A829="","",(IF(A829="RW",(IF(H829&gt;32,32*AA829,(IF(H829&lt;29,29*AA829,H829*AA829)))),(IF(H829&gt;30,30*AA829,(IF(H829&lt;24,24*AA829,H829*AA829)))))))</f>
        <v/>
      </c>
      <c r="AC829" s="92" t="e">
        <f>(IF(A829="","0",(IF(A829="RW",VLOOKUP(#REF!,#REF!,2,FALSE),VLOOKUP(Base!#REF!,#REF!,3,FALSE)))))*S829</f>
        <v>#REF!</v>
      </c>
    </row>
    <row r="830" spans="1:29" x14ac:dyDescent="0.25">
      <c r="A830" s="131"/>
      <c r="B830" s="131" t="s">
        <v>846</v>
      </c>
      <c r="C830" s="62"/>
      <c r="D830" s="12"/>
      <c r="E830" s="85"/>
      <c r="F830" s="85"/>
      <c r="G830" s="145"/>
      <c r="H830" s="71" t="str">
        <f t="shared" si="23"/>
        <v/>
      </c>
      <c r="I830" s="62"/>
      <c r="J830" s="62"/>
      <c r="K830" s="62"/>
      <c r="L830" s="71" t="str">
        <f>+IF(N830="oui",H830,"")</f>
        <v/>
      </c>
      <c r="M830" s="117"/>
      <c r="N830" s="62"/>
      <c r="O830" s="62"/>
      <c r="P830" s="62"/>
      <c r="Q830" s="114" t="str">
        <f>IF(D830="","",(YEAR(D830)))</f>
        <v/>
      </c>
      <c r="R830" s="114" t="str">
        <f>IF(D830="","",(TEXT(D830,"mmmm")))</f>
        <v/>
      </c>
      <c r="S830" s="94" t="e">
        <f>+IF(#REF!&gt;0.02,IF(#REF!=5,($AE$2-F830)/1000,IF(#REF!=6,($AF$2-F830)/1000,IF(#REF!="FMA",($AG$2-F830)/1000,H830))),H830)</f>
        <v>#REF!</v>
      </c>
      <c r="T830" s="114" t="str">
        <f t="shared" si="24"/>
        <v/>
      </c>
      <c r="U830" s="91">
        <f>IF(H830="",0,1)</f>
        <v>0</v>
      </c>
      <c r="V830" s="92" t="e">
        <f>IF(#REF!&gt;0,1,0)</f>
        <v>#REF!</v>
      </c>
      <c r="W830" s="92" t="e">
        <f>IF(#REF!&gt;0.02,1,0)</f>
        <v>#REF!</v>
      </c>
      <c r="X830" s="92" t="str">
        <f>+IF(H830="","",(M830*H830))</f>
        <v/>
      </c>
      <c r="Y830" s="92" t="b">
        <f>+IF(G830="La Mounine",(VLOOKUP(Base!J830,#REF!,5,FALSE)),(IF(G830="Brignoles",VLOOKUP(J830,#REF!,3,FALSE),(IF(G830="FOS",VLOOKUP(J830,#REF!,4,FALSE))))))</f>
        <v>0</v>
      </c>
      <c r="Z830" s="92" t="str">
        <f>+(IF(H830="","",(Y830*H830)))</f>
        <v/>
      </c>
      <c r="AA830" s="94" t="str">
        <f>IF(A830="","",IF(A830="RW",VLOOKUP(Y830,#REF!,3,FALSE),VLOOKUP(Y830,#REF!,2,FALSE)))</f>
        <v/>
      </c>
      <c r="AB830" s="92" t="str">
        <f>+IF(A830="","",(IF(A830="RW",(IF(H830&gt;32,32*AA830,(IF(H830&lt;29,29*AA830,H830*AA830)))),(IF(H830&gt;30,30*AA830,(IF(H830&lt;24,24*AA830,H830*AA830)))))))</f>
        <v/>
      </c>
      <c r="AC830" s="92" t="e">
        <f>(IF(A830="","0",(IF(A830="RW",VLOOKUP(#REF!,#REF!,2,FALSE),VLOOKUP(Base!#REF!,#REF!,3,FALSE)))))*S830</f>
        <v>#REF!</v>
      </c>
    </row>
    <row r="831" spans="1:29" x14ac:dyDescent="0.25">
      <c r="A831" s="131"/>
      <c r="B831" s="131" t="s">
        <v>846</v>
      </c>
      <c r="C831" s="62"/>
      <c r="D831" s="12"/>
      <c r="E831" s="85"/>
      <c r="F831" s="85"/>
      <c r="G831" s="145"/>
      <c r="H831" s="71" t="str">
        <f t="shared" si="23"/>
        <v/>
      </c>
      <c r="I831" s="62"/>
      <c r="J831" s="62"/>
      <c r="K831" s="62"/>
      <c r="L831" s="71" t="str">
        <f>+IF(N831="oui",H831,"")</f>
        <v/>
      </c>
      <c r="M831" s="117"/>
      <c r="N831" s="62"/>
      <c r="O831" s="62"/>
      <c r="P831" s="62"/>
      <c r="Q831" s="114" t="str">
        <f>IF(D831="","",(YEAR(D831)))</f>
        <v/>
      </c>
      <c r="R831" s="114" t="str">
        <f>IF(D831="","",(TEXT(D831,"mmmm")))</f>
        <v/>
      </c>
      <c r="S831" s="94" t="e">
        <f>+IF(#REF!&gt;0.02,IF(#REF!=5,($AE$2-F831)/1000,IF(#REF!=6,($AF$2-F831)/1000,IF(#REF!="FMA",($AG$2-F831)/1000,H831))),H831)</f>
        <v>#REF!</v>
      </c>
      <c r="T831" s="114" t="str">
        <f t="shared" si="24"/>
        <v/>
      </c>
      <c r="U831" s="91">
        <f>IF(H831="",0,1)</f>
        <v>0</v>
      </c>
      <c r="V831" s="92" t="e">
        <f>IF(#REF!&gt;0,1,0)</f>
        <v>#REF!</v>
      </c>
      <c r="W831" s="92" t="e">
        <f>IF(#REF!&gt;0.02,1,0)</f>
        <v>#REF!</v>
      </c>
      <c r="X831" s="92" t="str">
        <f>+IF(H831="","",(M831*H831))</f>
        <v/>
      </c>
      <c r="Y831" s="92" t="b">
        <f>+IF(G831="La Mounine",(VLOOKUP(Base!J831,#REF!,5,FALSE)),(IF(G831="Brignoles",VLOOKUP(J831,#REF!,3,FALSE),(IF(G831="FOS",VLOOKUP(J831,#REF!,4,FALSE))))))</f>
        <v>0</v>
      </c>
      <c r="Z831" s="92" t="str">
        <f>+(IF(H831="","",(Y831*H831)))</f>
        <v/>
      </c>
      <c r="AA831" s="94" t="str">
        <f>IF(A831="","",IF(A831="RW",VLOOKUP(Y831,#REF!,3,FALSE),VLOOKUP(Y831,#REF!,2,FALSE)))</f>
        <v/>
      </c>
      <c r="AB831" s="92" t="str">
        <f>+IF(A831="","",(IF(A831="RW",(IF(H831&gt;32,32*AA831,(IF(H831&lt;29,29*AA831,H831*AA831)))),(IF(H831&gt;30,30*AA831,(IF(H831&lt;24,24*AA831,H831*AA831)))))))</f>
        <v/>
      </c>
      <c r="AC831" s="92" t="e">
        <f>(IF(A831="","0",(IF(A831="RW",VLOOKUP(#REF!,#REF!,2,FALSE),VLOOKUP(Base!#REF!,#REF!,3,FALSE)))))*S831</f>
        <v>#REF!</v>
      </c>
    </row>
    <row r="832" spans="1:29" x14ac:dyDescent="0.25">
      <c r="A832" s="131"/>
      <c r="B832" s="131" t="s">
        <v>846</v>
      </c>
      <c r="C832" s="62"/>
      <c r="D832" s="12"/>
      <c r="E832" s="85"/>
      <c r="F832" s="85"/>
      <c r="G832" s="145"/>
      <c r="H832" s="71" t="str">
        <f t="shared" si="23"/>
        <v/>
      </c>
      <c r="I832" s="62"/>
      <c r="J832" s="62"/>
      <c r="K832" s="62"/>
      <c r="L832" s="71" t="str">
        <f>+IF(N832="oui",H832,"")</f>
        <v/>
      </c>
      <c r="M832" s="117"/>
      <c r="N832" s="62"/>
      <c r="O832" s="62"/>
      <c r="P832" s="62"/>
      <c r="Q832" s="114" t="str">
        <f>IF(D832="","",(YEAR(D832)))</f>
        <v/>
      </c>
      <c r="R832" s="114" t="str">
        <f>IF(D832="","",(TEXT(D832,"mmmm")))</f>
        <v/>
      </c>
      <c r="S832" s="94" t="e">
        <f>+IF(#REF!&gt;0.02,IF(#REF!=5,($AE$2-F832)/1000,IF(#REF!=6,($AF$2-F832)/1000,IF(#REF!="FMA",($AG$2-F832)/1000,H832))),H832)</f>
        <v>#REF!</v>
      </c>
      <c r="T832" s="114" t="str">
        <f t="shared" si="24"/>
        <v/>
      </c>
      <c r="U832" s="91">
        <f>IF(H832="",0,1)</f>
        <v>0</v>
      </c>
      <c r="V832" s="92" t="e">
        <f>IF(#REF!&gt;0,1,0)</f>
        <v>#REF!</v>
      </c>
      <c r="W832" s="92" t="e">
        <f>IF(#REF!&gt;0.02,1,0)</f>
        <v>#REF!</v>
      </c>
      <c r="X832" s="92" t="str">
        <f>+IF(H832="","",(M832*H832))</f>
        <v/>
      </c>
      <c r="Y832" s="92" t="b">
        <f>+IF(G832="La Mounine",(VLOOKUP(Base!J832,#REF!,5,FALSE)),(IF(G832="Brignoles",VLOOKUP(J832,#REF!,3,FALSE),(IF(G832="FOS",VLOOKUP(J832,#REF!,4,FALSE))))))</f>
        <v>0</v>
      </c>
      <c r="Z832" s="92" t="str">
        <f>+(IF(H832="","",(Y832*H832)))</f>
        <v/>
      </c>
      <c r="AA832" s="94" t="str">
        <f>IF(A832="","",IF(A832="RW",VLOOKUP(Y832,#REF!,3,FALSE),VLOOKUP(Y832,#REF!,2,FALSE)))</f>
        <v/>
      </c>
      <c r="AB832" s="92" t="str">
        <f>+IF(A832="","",(IF(A832="RW",(IF(H832&gt;32,32*AA832,(IF(H832&lt;29,29*AA832,H832*AA832)))),(IF(H832&gt;30,30*AA832,(IF(H832&lt;24,24*AA832,H832*AA832)))))))</f>
        <v/>
      </c>
      <c r="AC832" s="92" t="e">
        <f>(IF(A832="","0",(IF(A832="RW",VLOOKUP(#REF!,#REF!,2,FALSE),VLOOKUP(Base!#REF!,#REF!,3,FALSE)))))*S832</f>
        <v>#REF!</v>
      </c>
    </row>
    <row r="833" spans="1:29" x14ac:dyDescent="0.25">
      <c r="A833" s="131"/>
      <c r="B833" s="131" t="s">
        <v>846</v>
      </c>
      <c r="C833" s="62"/>
      <c r="D833" s="12"/>
      <c r="E833" s="85"/>
      <c r="F833" s="85"/>
      <c r="G833" s="145"/>
      <c r="H833" s="71" t="str">
        <f t="shared" si="23"/>
        <v/>
      </c>
      <c r="I833" s="62"/>
      <c r="J833" s="62"/>
      <c r="K833" s="62"/>
      <c r="L833" s="71" t="str">
        <f>+IF(N833="oui",H833,"")</f>
        <v/>
      </c>
      <c r="M833" s="117"/>
      <c r="N833" s="62"/>
      <c r="O833" s="62"/>
      <c r="P833" s="62"/>
      <c r="Q833" s="114" t="str">
        <f>IF(D833="","",(YEAR(D833)))</f>
        <v/>
      </c>
      <c r="R833" s="114" t="str">
        <f>IF(D833="","",(TEXT(D833,"mmmm")))</f>
        <v/>
      </c>
      <c r="S833" s="94" t="e">
        <f>+IF(#REF!&gt;0.02,IF(#REF!=5,($AE$2-F833)/1000,IF(#REF!=6,($AF$2-F833)/1000,IF(#REF!="FMA",($AG$2-F833)/1000,H833))),H833)</f>
        <v>#REF!</v>
      </c>
      <c r="T833" s="114" t="str">
        <f t="shared" si="24"/>
        <v/>
      </c>
      <c r="U833" s="91">
        <f>IF(H833="",0,1)</f>
        <v>0</v>
      </c>
      <c r="V833" s="92" t="e">
        <f>IF(#REF!&gt;0,1,0)</f>
        <v>#REF!</v>
      </c>
      <c r="W833" s="92" t="e">
        <f>IF(#REF!&gt;0.02,1,0)</f>
        <v>#REF!</v>
      </c>
      <c r="X833" s="92" t="str">
        <f>+IF(H833="","",(M833*H833))</f>
        <v/>
      </c>
      <c r="Y833" s="92" t="b">
        <f>+IF(G833="La Mounine",(VLOOKUP(Base!J833,#REF!,5,FALSE)),(IF(G833="Brignoles",VLOOKUP(J833,#REF!,3,FALSE),(IF(G833="FOS",VLOOKUP(J833,#REF!,4,FALSE))))))</f>
        <v>0</v>
      </c>
      <c r="Z833" s="92" t="str">
        <f>+(IF(H833="","",(Y833*H833)))</f>
        <v/>
      </c>
      <c r="AA833" s="94" t="str">
        <f>IF(A833="","",IF(A833="RW",VLOOKUP(Y833,#REF!,3,FALSE),VLOOKUP(Y833,#REF!,2,FALSE)))</f>
        <v/>
      </c>
      <c r="AB833" s="92" t="str">
        <f>+IF(A833="","",(IF(A833="RW",(IF(H833&gt;32,32*AA833,(IF(H833&lt;29,29*AA833,H833*AA833)))),(IF(H833&gt;30,30*AA833,(IF(H833&lt;24,24*AA833,H833*AA833)))))))</f>
        <v/>
      </c>
      <c r="AC833" s="92" t="e">
        <f>(IF(A833="","0",(IF(A833="RW",VLOOKUP(#REF!,#REF!,2,FALSE),VLOOKUP(Base!#REF!,#REF!,3,FALSE)))))*S833</f>
        <v>#REF!</v>
      </c>
    </row>
    <row r="834" spans="1:29" x14ac:dyDescent="0.25">
      <c r="A834" s="131"/>
      <c r="B834" s="131" t="s">
        <v>846</v>
      </c>
      <c r="C834" s="62"/>
      <c r="D834" s="12"/>
      <c r="E834" s="85"/>
      <c r="F834" s="85"/>
      <c r="G834" s="145"/>
      <c r="H834" s="71" t="str">
        <f t="shared" si="23"/>
        <v/>
      </c>
      <c r="I834" s="62"/>
      <c r="J834" s="62"/>
      <c r="K834" s="62"/>
      <c r="L834" s="71" t="str">
        <f>+IF(N834="oui",H834,"")</f>
        <v/>
      </c>
      <c r="M834" s="117"/>
      <c r="N834" s="62"/>
      <c r="O834" s="62"/>
      <c r="P834" s="62"/>
      <c r="Q834" s="114" t="str">
        <f>IF(D834="","",(YEAR(D834)))</f>
        <v/>
      </c>
      <c r="R834" s="114" t="str">
        <f>IF(D834="","",(TEXT(D834,"mmmm")))</f>
        <v/>
      </c>
      <c r="S834" s="94" t="e">
        <f>+IF(#REF!&gt;0.02,IF(#REF!=5,($AE$2-F834)/1000,IF(#REF!=6,($AF$2-F834)/1000,IF(#REF!="FMA",($AG$2-F834)/1000,H834))),H834)</f>
        <v>#REF!</v>
      </c>
      <c r="T834" s="114" t="str">
        <f t="shared" si="24"/>
        <v/>
      </c>
      <c r="U834" s="91">
        <f>IF(H834="",0,1)</f>
        <v>0</v>
      </c>
      <c r="V834" s="92" t="e">
        <f>IF(#REF!&gt;0,1,0)</f>
        <v>#REF!</v>
      </c>
      <c r="W834" s="92" t="e">
        <f>IF(#REF!&gt;0.02,1,0)</f>
        <v>#REF!</v>
      </c>
      <c r="X834" s="92" t="str">
        <f>+IF(H834="","",(M834*H834))</f>
        <v/>
      </c>
      <c r="Y834" s="92" t="b">
        <f>+IF(G834="La Mounine",(VLOOKUP(Base!J834,#REF!,5,FALSE)),(IF(G834="Brignoles",VLOOKUP(J834,#REF!,3,FALSE),(IF(G834="FOS",VLOOKUP(J834,#REF!,4,FALSE))))))</f>
        <v>0</v>
      </c>
      <c r="Z834" s="92" t="str">
        <f>+(IF(H834="","",(Y834*H834)))</f>
        <v/>
      </c>
      <c r="AA834" s="94" t="str">
        <f>IF(A834="","",IF(A834="RW",VLOOKUP(Y834,#REF!,3,FALSE),VLOOKUP(Y834,#REF!,2,FALSE)))</f>
        <v/>
      </c>
      <c r="AB834" s="92" t="str">
        <f>+IF(A834="","",(IF(A834="RW",(IF(H834&gt;32,32*AA834,(IF(H834&lt;29,29*AA834,H834*AA834)))),(IF(H834&gt;30,30*AA834,(IF(H834&lt;24,24*AA834,H834*AA834)))))))</f>
        <v/>
      </c>
      <c r="AC834" s="92" t="e">
        <f>(IF(A834="","0",(IF(A834="RW",VLOOKUP(#REF!,#REF!,2,FALSE),VLOOKUP(Base!#REF!,#REF!,3,FALSE)))))*S834</f>
        <v>#REF!</v>
      </c>
    </row>
    <row r="835" spans="1:29" x14ac:dyDescent="0.25">
      <c r="A835" s="131"/>
      <c r="B835" s="131" t="s">
        <v>846</v>
      </c>
      <c r="C835" s="62"/>
      <c r="D835" s="12"/>
      <c r="E835" s="85"/>
      <c r="F835" s="85"/>
      <c r="G835" s="145"/>
      <c r="H835" s="71" t="str">
        <f t="shared" si="23"/>
        <v/>
      </c>
      <c r="I835" s="62"/>
      <c r="J835" s="62"/>
      <c r="K835" s="62"/>
      <c r="L835" s="71" t="str">
        <f>+IF(N835="oui",H835,"")</f>
        <v/>
      </c>
      <c r="M835" s="117"/>
      <c r="N835" s="62"/>
      <c r="O835" s="62"/>
      <c r="P835" s="62"/>
      <c r="Q835" s="114" t="str">
        <f>IF(D835="","",(YEAR(D835)))</f>
        <v/>
      </c>
      <c r="R835" s="114" t="str">
        <f>IF(D835="","",(TEXT(D835,"mmmm")))</f>
        <v/>
      </c>
      <c r="S835" s="94" t="e">
        <f>+IF(#REF!&gt;0.02,IF(#REF!=5,($AE$2-F835)/1000,IF(#REF!=6,($AF$2-F835)/1000,IF(#REF!="FMA",($AG$2-F835)/1000,H835))),H835)</f>
        <v>#REF!</v>
      </c>
      <c r="T835" s="114" t="str">
        <f t="shared" si="24"/>
        <v/>
      </c>
      <c r="U835" s="91">
        <f>IF(H835="",0,1)</f>
        <v>0</v>
      </c>
      <c r="V835" s="92" t="e">
        <f>IF(#REF!&gt;0,1,0)</f>
        <v>#REF!</v>
      </c>
      <c r="W835" s="92" t="e">
        <f>IF(#REF!&gt;0.02,1,0)</f>
        <v>#REF!</v>
      </c>
      <c r="X835" s="92" t="str">
        <f>+IF(H835="","",(M835*H835))</f>
        <v/>
      </c>
      <c r="Y835" s="92" t="b">
        <f>+IF(G835="La Mounine",(VLOOKUP(Base!J835,#REF!,5,FALSE)),(IF(G835="Brignoles",VLOOKUP(J835,#REF!,3,FALSE),(IF(G835="FOS",VLOOKUP(J835,#REF!,4,FALSE))))))</f>
        <v>0</v>
      </c>
      <c r="Z835" s="92" t="str">
        <f>+(IF(H835="","",(Y835*H835)))</f>
        <v/>
      </c>
      <c r="AA835" s="94" t="str">
        <f>IF(A835="","",IF(A835="RW",VLOOKUP(Y835,#REF!,3,FALSE),VLOOKUP(Y835,#REF!,2,FALSE)))</f>
        <v/>
      </c>
      <c r="AB835" s="92" t="str">
        <f>+IF(A835="","",(IF(A835="RW",(IF(H835&gt;32,32*AA835,(IF(H835&lt;29,29*AA835,H835*AA835)))),(IF(H835&gt;30,30*AA835,(IF(H835&lt;24,24*AA835,H835*AA835)))))))</f>
        <v/>
      </c>
      <c r="AC835" s="92" t="e">
        <f>(IF(A835="","0",(IF(A835="RW",VLOOKUP(#REF!,#REF!,2,FALSE),VLOOKUP(Base!#REF!,#REF!,3,FALSE)))))*S835</f>
        <v>#REF!</v>
      </c>
    </row>
    <row r="836" spans="1:29" x14ac:dyDescent="0.25">
      <c r="A836" s="131"/>
      <c r="B836" s="131" t="s">
        <v>846</v>
      </c>
      <c r="C836" s="62"/>
      <c r="D836" s="12"/>
      <c r="E836" s="85"/>
      <c r="F836" s="85"/>
      <c r="G836" s="145"/>
      <c r="H836" s="71" t="str">
        <f t="shared" si="23"/>
        <v/>
      </c>
      <c r="I836" s="62"/>
      <c r="J836" s="62"/>
      <c r="K836" s="62"/>
      <c r="L836" s="71" t="str">
        <f>+IF(N836="oui",H836,"")</f>
        <v/>
      </c>
      <c r="M836" s="117"/>
      <c r="N836" s="62"/>
      <c r="O836" s="62"/>
      <c r="P836" s="62"/>
      <c r="Q836" s="114" t="str">
        <f>IF(D836="","",(YEAR(D836)))</f>
        <v/>
      </c>
      <c r="R836" s="114" t="str">
        <f>IF(D836="","",(TEXT(D836,"mmmm")))</f>
        <v/>
      </c>
      <c r="S836" s="94" t="e">
        <f>+IF(#REF!&gt;0.02,IF(#REF!=5,($AE$2-F836)/1000,IF(#REF!=6,($AF$2-F836)/1000,IF(#REF!="FMA",($AG$2-F836)/1000,H836))),H836)</f>
        <v>#REF!</v>
      </c>
      <c r="T836" s="114" t="str">
        <f t="shared" si="24"/>
        <v/>
      </c>
      <c r="U836" s="91">
        <f>IF(H836="",0,1)</f>
        <v>0</v>
      </c>
      <c r="V836" s="92" t="e">
        <f>IF(#REF!&gt;0,1,0)</f>
        <v>#REF!</v>
      </c>
      <c r="W836" s="92" t="e">
        <f>IF(#REF!&gt;0.02,1,0)</f>
        <v>#REF!</v>
      </c>
      <c r="X836" s="92" t="str">
        <f>+IF(H836="","",(M836*H836))</f>
        <v/>
      </c>
      <c r="Y836" s="92" t="b">
        <f>+IF(G836="La Mounine",(VLOOKUP(Base!J836,#REF!,5,FALSE)),(IF(G836="Brignoles",VLOOKUP(J836,#REF!,3,FALSE),(IF(G836="FOS",VLOOKUP(J836,#REF!,4,FALSE))))))</f>
        <v>0</v>
      </c>
      <c r="Z836" s="92" t="str">
        <f>+(IF(H836="","",(Y836*H836)))</f>
        <v/>
      </c>
      <c r="AA836" s="94" t="str">
        <f>IF(A836="","",IF(A836="RW",VLOOKUP(Y836,#REF!,3,FALSE),VLOOKUP(Y836,#REF!,2,FALSE)))</f>
        <v/>
      </c>
      <c r="AB836" s="92" t="str">
        <f>+IF(A836="","",(IF(A836="RW",(IF(H836&gt;32,32*AA836,(IF(H836&lt;29,29*AA836,H836*AA836)))),(IF(H836&gt;30,30*AA836,(IF(H836&lt;24,24*AA836,H836*AA836)))))))</f>
        <v/>
      </c>
      <c r="AC836" s="92" t="e">
        <f>(IF(A836="","0",(IF(A836="RW",VLOOKUP(#REF!,#REF!,2,FALSE),VLOOKUP(Base!#REF!,#REF!,3,FALSE)))))*S836</f>
        <v>#REF!</v>
      </c>
    </row>
    <row r="837" spans="1:29" x14ac:dyDescent="0.25">
      <c r="A837" s="131"/>
      <c r="B837" s="131" t="s">
        <v>846</v>
      </c>
      <c r="C837" s="62"/>
      <c r="D837" s="12"/>
      <c r="E837" s="85"/>
      <c r="F837" s="85"/>
      <c r="G837" s="145"/>
      <c r="H837" s="71" t="str">
        <f t="shared" si="23"/>
        <v/>
      </c>
      <c r="I837" s="62"/>
      <c r="J837" s="62"/>
      <c r="K837" s="62"/>
      <c r="L837" s="71" t="str">
        <f>+IF(N837="oui",H837,"")</f>
        <v/>
      </c>
      <c r="M837" s="117"/>
      <c r="N837" s="62"/>
      <c r="O837" s="62"/>
      <c r="P837" s="62"/>
      <c r="Q837" s="114" t="str">
        <f>IF(D837="","",(YEAR(D837)))</f>
        <v/>
      </c>
      <c r="R837" s="114" t="str">
        <f>IF(D837="","",(TEXT(D837,"mmmm")))</f>
        <v/>
      </c>
      <c r="S837" s="94" t="e">
        <f>+IF(#REF!&gt;0.02,IF(#REF!=5,($AE$2-F837)/1000,IF(#REF!=6,($AF$2-F837)/1000,IF(#REF!="FMA",($AG$2-F837)/1000,H837))),H837)</f>
        <v>#REF!</v>
      </c>
      <c r="T837" s="114" t="str">
        <f t="shared" si="24"/>
        <v/>
      </c>
      <c r="U837" s="91">
        <f>IF(H837="",0,1)</f>
        <v>0</v>
      </c>
      <c r="V837" s="92" t="e">
        <f>IF(#REF!&gt;0,1,0)</f>
        <v>#REF!</v>
      </c>
      <c r="W837" s="92" t="e">
        <f>IF(#REF!&gt;0.02,1,0)</f>
        <v>#REF!</v>
      </c>
      <c r="X837" s="92" t="str">
        <f>+IF(H837="","",(M837*H837))</f>
        <v/>
      </c>
      <c r="Y837" s="92" t="b">
        <f>+IF(G837="La Mounine",(VLOOKUP(Base!J837,#REF!,5,FALSE)),(IF(G837="Brignoles",VLOOKUP(J837,#REF!,3,FALSE),(IF(G837="FOS",VLOOKUP(J837,#REF!,4,FALSE))))))</f>
        <v>0</v>
      </c>
      <c r="Z837" s="92" t="str">
        <f>+(IF(H837="","",(Y837*H837)))</f>
        <v/>
      </c>
      <c r="AA837" s="94" t="str">
        <f>IF(A837="","",IF(A837="RW",VLOOKUP(Y837,#REF!,3,FALSE),VLOOKUP(Y837,#REF!,2,FALSE)))</f>
        <v/>
      </c>
      <c r="AB837" s="92" t="str">
        <f>+IF(A837="","",(IF(A837="RW",(IF(H837&gt;32,32*AA837,(IF(H837&lt;29,29*AA837,H837*AA837)))),(IF(H837&gt;30,30*AA837,(IF(H837&lt;24,24*AA837,H837*AA837)))))))</f>
        <v/>
      </c>
      <c r="AC837" s="92" t="e">
        <f>(IF(A837="","0",(IF(A837="RW",VLOOKUP(#REF!,#REF!,2,FALSE),VLOOKUP(Base!#REF!,#REF!,3,FALSE)))))*S837</f>
        <v>#REF!</v>
      </c>
    </row>
    <row r="838" spans="1:29" x14ac:dyDescent="0.25">
      <c r="A838" s="131"/>
      <c r="B838" s="131" t="s">
        <v>846</v>
      </c>
      <c r="C838" s="62"/>
      <c r="D838" s="12"/>
      <c r="E838" s="85"/>
      <c r="F838" s="85"/>
      <c r="G838" s="145"/>
      <c r="H838" s="71" t="str">
        <f t="shared" si="23"/>
        <v/>
      </c>
      <c r="I838" s="62"/>
      <c r="J838" s="62"/>
      <c r="K838" s="62"/>
      <c r="L838" s="71" t="str">
        <f>+IF(N838="oui",H838,"")</f>
        <v/>
      </c>
      <c r="M838" s="117"/>
      <c r="N838" s="62"/>
      <c r="O838" s="62"/>
      <c r="P838" s="62"/>
      <c r="Q838" s="114" t="str">
        <f>IF(D838="","",(YEAR(D838)))</f>
        <v/>
      </c>
      <c r="R838" s="114" t="str">
        <f>IF(D838="","",(TEXT(D838,"mmmm")))</f>
        <v/>
      </c>
      <c r="S838" s="94" t="e">
        <f>+IF(#REF!&gt;0.02,IF(#REF!=5,($AE$2-F838)/1000,IF(#REF!=6,($AF$2-F838)/1000,IF(#REF!="FMA",($AG$2-F838)/1000,H838))),H838)</f>
        <v>#REF!</v>
      </c>
      <c r="T838" s="114" t="str">
        <f t="shared" si="24"/>
        <v/>
      </c>
      <c r="U838" s="91">
        <f>IF(H838="",0,1)</f>
        <v>0</v>
      </c>
      <c r="V838" s="92" t="e">
        <f>IF(#REF!&gt;0,1,0)</f>
        <v>#REF!</v>
      </c>
      <c r="W838" s="92" t="e">
        <f>IF(#REF!&gt;0.02,1,0)</f>
        <v>#REF!</v>
      </c>
      <c r="X838" s="92" t="str">
        <f>+IF(H838="","",(M838*H838))</f>
        <v/>
      </c>
      <c r="Y838" s="92" t="b">
        <f>+IF(G838="La Mounine",(VLOOKUP(Base!J838,#REF!,5,FALSE)),(IF(G838="Brignoles",VLOOKUP(J838,#REF!,3,FALSE),(IF(G838="FOS",VLOOKUP(J838,#REF!,4,FALSE))))))</f>
        <v>0</v>
      </c>
      <c r="Z838" s="92" t="str">
        <f>+(IF(H838="","",(Y838*H838)))</f>
        <v/>
      </c>
      <c r="AA838" s="94" t="str">
        <f>IF(A838="","",IF(A838="RW",VLOOKUP(Y838,#REF!,3,FALSE),VLOOKUP(Y838,#REF!,2,FALSE)))</f>
        <v/>
      </c>
      <c r="AB838" s="92" t="str">
        <f>+IF(A838="","",(IF(A838="RW",(IF(H838&gt;32,32*AA838,(IF(H838&lt;29,29*AA838,H838*AA838)))),(IF(H838&gt;30,30*AA838,(IF(H838&lt;24,24*AA838,H838*AA838)))))))</f>
        <v/>
      </c>
      <c r="AC838" s="92" t="e">
        <f>(IF(A838="","0",(IF(A838="RW",VLOOKUP(#REF!,#REF!,2,FALSE),VLOOKUP(Base!#REF!,#REF!,3,FALSE)))))*S838</f>
        <v>#REF!</v>
      </c>
    </row>
    <row r="839" spans="1:29" x14ac:dyDescent="0.25">
      <c r="A839" s="131"/>
      <c r="B839" s="131" t="s">
        <v>846</v>
      </c>
      <c r="C839" s="62"/>
      <c r="D839" s="12"/>
      <c r="E839" s="85"/>
      <c r="F839" s="85"/>
      <c r="G839" s="145"/>
      <c r="H839" s="71" t="str">
        <f t="shared" si="23"/>
        <v/>
      </c>
      <c r="I839" s="62"/>
      <c r="J839" s="62"/>
      <c r="K839" s="62"/>
      <c r="L839" s="71" t="str">
        <f>+IF(N839="oui",H839,"")</f>
        <v/>
      </c>
      <c r="M839" s="117"/>
      <c r="N839" s="62"/>
      <c r="O839" s="62"/>
      <c r="P839" s="62"/>
      <c r="Q839" s="114" t="str">
        <f>IF(D839="","",(YEAR(D839)))</f>
        <v/>
      </c>
      <c r="R839" s="114" t="str">
        <f>IF(D839="","",(TEXT(D839,"mmmm")))</f>
        <v/>
      </c>
      <c r="S839" s="94" t="e">
        <f>+IF(#REF!&gt;0.02,IF(#REF!=5,($AE$2-F839)/1000,IF(#REF!=6,($AF$2-F839)/1000,IF(#REF!="FMA",($AG$2-F839)/1000,H839))),H839)</f>
        <v>#REF!</v>
      </c>
      <c r="T839" s="114" t="str">
        <f t="shared" si="24"/>
        <v/>
      </c>
      <c r="U839" s="91">
        <f>IF(H839="",0,1)</f>
        <v>0</v>
      </c>
      <c r="V839" s="92" t="e">
        <f>IF(#REF!&gt;0,1,0)</f>
        <v>#REF!</v>
      </c>
      <c r="W839" s="92" t="e">
        <f>IF(#REF!&gt;0.02,1,0)</f>
        <v>#REF!</v>
      </c>
      <c r="X839" s="92" t="str">
        <f>+IF(H839="","",(M839*H839))</f>
        <v/>
      </c>
      <c r="Y839" s="92" t="b">
        <f>+IF(G839="La Mounine",(VLOOKUP(Base!J839,#REF!,5,FALSE)),(IF(G839="Brignoles",VLOOKUP(J839,#REF!,3,FALSE),(IF(G839="FOS",VLOOKUP(J839,#REF!,4,FALSE))))))</f>
        <v>0</v>
      </c>
      <c r="Z839" s="92" t="str">
        <f>+(IF(H839="","",(Y839*H839)))</f>
        <v/>
      </c>
      <c r="AA839" s="94" t="str">
        <f>IF(A839="","",IF(A839="RW",VLOOKUP(Y839,#REF!,3,FALSE),VLOOKUP(Y839,#REF!,2,FALSE)))</f>
        <v/>
      </c>
      <c r="AB839" s="92" t="str">
        <f>+IF(A839="","",(IF(A839="RW",(IF(H839&gt;32,32*AA839,(IF(H839&lt;29,29*AA839,H839*AA839)))),(IF(H839&gt;30,30*AA839,(IF(H839&lt;24,24*AA839,H839*AA839)))))))</f>
        <v/>
      </c>
      <c r="AC839" s="92" t="e">
        <f>(IF(A839="","0",(IF(A839="RW",VLOOKUP(#REF!,#REF!,2,FALSE),VLOOKUP(Base!#REF!,#REF!,3,FALSE)))))*S839</f>
        <v>#REF!</v>
      </c>
    </row>
    <row r="840" spans="1:29" x14ac:dyDescent="0.25">
      <c r="A840" s="131"/>
      <c r="B840" s="131" t="s">
        <v>846</v>
      </c>
      <c r="C840" s="62"/>
      <c r="D840" s="12"/>
      <c r="E840" s="85"/>
      <c r="F840" s="85"/>
      <c r="G840" s="145"/>
      <c r="H840" s="71" t="str">
        <f t="shared" si="23"/>
        <v/>
      </c>
      <c r="I840" s="62"/>
      <c r="J840" s="62"/>
      <c r="K840" s="62"/>
      <c r="L840" s="71" t="str">
        <f>+IF(N840="oui",H840,"")</f>
        <v/>
      </c>
      <c r="M840" s="117"/>
      <c r="N840" s="62"/>
      <c r="O840" s="62"/>
      <c r="P840" s="62"/>
      <c r="Q840" s="114" t="str">
        <f>IF(D840="","",(YEAR(D840)))</f>
        <v/>
      </c>
      <c r="R840" s="114" t="str">
        <f>IF(D840="","",(TEXT(D840,"mmmm")))</f>
        <v/>
      </c>
      <c r="S840" s="94" t="e">
        <f>+IF(#REF!&gt;0.02,IF(#REF!=5,($AE$2-F840)/1000,IF(#REF!=6,($AF$2-F840)/1000,IF(#REF!="FMA",($AG$2-F840)/1000,H840))),H840)</f>
        <v>#REF!</v>
      </c>
      <c r="T840" s="114" t="str">
        <f t="shared" si="24"/>
        <v/>
      </c>
      <c r="U840" s="91">
        <f>IF(H840="",0,1)</f>
        <v>0</v>
      </c>
      <c r="V840" s="92" t="e">
        <f>IF(#REF!&gt;0,1,0)</f>
        <v>#REF!</v>
      </c>
      <c r="W840" s="92" t="e">
        <f>IF(#REF!&gt;0.02,1,0)</f>
        <v>#REF!</v>
      </c>
      <c r="X840" s="92" t="str">
        <f>+IF(H840="","",(M840*H840))</f>
        <v/>
      </c>
      <c r="Y840" s="92" t="b">
        <f>+IF(G840="La Mounine",(VLOOKUP(Base!J840,#REF!,5,FALSE)),(IF(G840="Brignoles",VLOOKUP(J840,#REF!,3,FALSE),(IF(G840="FOS",VLOOKUP(J840,#REF!,4,FALSE))))))</f>
        <v>0</v>
      </c>
      <c r="Z840" s="92" t="str">
        <f>+(IF(H840="","",(Y840*H840)))</f>
        <v/>
      </c>
      <c r="AA840" s="94" t="str">
        <f>IF(A840="","",IF(A840="RW",VLOOKUP(Y840,#REF!,3,FALSE),VLOOKUP(Y840,#REF!,2,FALSE)))</f>
        <v/>
      </c>
      <c r="AB840" s="92" t="str">
        <f>+IF(A840="","",(IF(A840="RW",(IF(H840&gt;32,32*AA840,(IF(H840&lt;29,29*AA840,H840*AA840)))),(IF(H840&gt;30,30*AA840,(IF(H840&lt;24,24*AA840,H840*AA840)))))))</f>
        <v/>
      </c>
      <c r="AC840" s="92" t="e">
        <f>(IF(A840="","0",(IF(A840="RW",VLOOKUP(#REF!,#REF!,2,FALSE),VLOOKUP(Base!#REF!,#REF!,3,FALSE)))))*S840</f>
        <v>#REF!</v>
      </c>
    </row>
    <row r="841" spans="1:29" x14ac:dyDescent="0.25">
      <c r="A841" s="131"/>
      <c r="B841" s="131" t="s">
        <v>846</v>
      </c>
      <c r="C841" s="62"/>
      <c r="D841" s="12"/>
      <c r="E841" s="85"/>
      <c r="F841" s="85"/>
      <c r="G841" s="145"/>
      <c r="H841" s="71" t="str">
        <f t="shared" si="23"/>
        <v/>
      </c>
      <c r="I841" s="62"/>
      <c r="J841" s="62"/>
      <c r="K841" s="62"/>
      <c r="L841" s="71" t="str">
        <f>+IF(N841="oui",H841,"")</f>
        <v/>
      </c>
      <c r="M841" s="117"/>
      <c r="N841" s="62"/>
      <c r="O841" s="62"/>
      <c r="P841" s="62"/>
      <c r="Q841" s="114" t="str">
        <f>IF(D841="","",(YEAR(D841)))</f>
        <v/>
      </c>
      <c r="R841" s="114" t="str">
        <f>IF(D841="","",(TEXT(D841,"mmmm")))</f>
        <v/>
      </c>
      <c r="S841" s="94" t="e">
        <f>+IF(#REF!&gt;0.02,IF(#REF!=5,($AE$2-F841)/1000,IF(#REF!=6,($AF$2-F841)/1000,IF(#REF!="FMA",($AG$2-F841)/1000,H841))),H841)</f>
        <v>#REF!</v>
      </c>
      <c r="T841" s="114" t="str">
        <f t="shared" si="24"/>
        <v/>
      </c>
      <c r="U841" s="91">
        <f>IF(H841="",0,1)</f>
        <v>0</v>
      </c>
      <c r="V841" s="92" t="e">
        <f>IF(#REF!&gt;0,1,0)</f>
        <v>#REF!</v>
      </c>
      <c r="W841" s="92" t="e">
        <f>IF(#REF!&gt;0.02,1,0)</f>
        <v>#REF!</v>
      </c>
      <c r="X841" s="92" t="str">
        <f>+IF(H841="","",(M841*H841))</f>
        <v/>
      </c>
      <c r="Y841" s="92" t="b">
        <f>+IF(G841="La Mounine",(VLOOKUP(Base!J841,#REF!,5,FALSE)),(IF(G841="Brignoles",VLOOKUP(J841,#REF!,3,FALSE),(IF(G841="FOS",VLOOKUP(J841,#REF!,4,FALSE))))))</f>
        <v>0</v>
      </c>
      <c r="Z841" s="92" t="str">
        <f>+(IF(H841="","",(Y841*H841)))</f>
        <v/>
      </c>
      <c r="AA841" s="94" t="str">
        <f>IF(A841="","",IF(A841="RW",VLOOKUP(Y841,#REF!,3,FALSE),VLOOKUP(Y841,#REF!,2,FALSE)))</f>
        <v/>
      </c>
      <c r="AB841" s="92" t="str">
        <f>+IF(A841="","",(IF(A841="RW",(IF(H841&gt;32,32*AA841,(IF(H841&lt;29,29*AA841,H841*AA841)))),(IF(H841&gt;30,30*AA841,(IF(H841&lt;24,24*AA841,H841*AA841)))))))</f>
        <v/>
      </c>
      <c r="AC841" s="92" t="e">
        <f>(IF(A841="","0",(IF(A841="RW",VLOOKUP(#REF!,#REF!,2,FALSE),VLOOKUP(Base!#REF!,#REF!,3,FALSE)))))*S841</f>
        <v>#REF!</v>
      </c>
    </row>
    <row r="842" spans="1:29" x14ac:dyDescent="0.25">
      <c r="A842" s="131"/>
      <c r="B842" s="131" t="s">
        <v>846</v>
      </c>
      <c r="C842" s="62"/>
      <c r="D842" s="12"/>
      <c r="E842" s="85"/>
      <c r="F842" s="85"/>
      <c r="G842" s="145"/>
      <c r="H842" s="71" t="str">
        <f t="shared" si="23"/>
        <v/>
      </c>
      <c r="I842" s="62"/>
      <c r="J842" s="62"/>
      <c r="K842" s="62"/>
      <c r="L842" s="71" t="str">
        <f>+IF(N842="oui",H842,"")</f>
        <v/>
      </c>
      <c r="M842" s="117"/>
      <c r="N842" s="62"/>
      <c r="O842" s="62"/>
      <c r="P842" s="62"/>
      <c r="Q842" s="114" t="str">
        <f>IF(D842="","",(YEAR(D842)))</f>
        <v/>
      </c>
      <c r="R842" s="114" t="str">
        <f>IF(D842="","",(TEXT(D842,"mmmm")))</f>
        <v/>
      </c>
      <c r="S842" s="94" t="e">
        <f>+IF(#REF!&gt;0.02,IF(#REF!=5,($AE$2-F842)/1000,IF(#REF!=6,($AF$2-F842)/1000,IF(#REF!="FMA",($AG$2-F842)/1000,H842))),H842)</f>
        <v>#REF!</v>
      </c>
      <c r="T842" s="114" t="str">
        <f t="shared" si="24"/>
        <v/>
      </c>
      <c r="U842" s="91">
        <f>IF(H842="",0,1)</f>
        <v>0</v>
      </c>
      <c r="V842" s="92" t="e">
        <f>IF(#REF!&gt;0,1,0)</f>
        <v>#REF!</v>
      </c>
      <c r="W842" s="92" t="e">
        <f>IF(#REF!&gt;0.02,1,0)</f>
        <v>#REF!</v>
      </c>
      <c r="X842" s="92" t="str">
        <f>+IF(H842="","",(M842*H842))</f>
        <v/>
      </c>
      <c r="Y842" s="92" t="b">
        <f>+IF(G842="La Mounine",(VLOOKUP(Base!J842,#REF!,5,FALSE)),(IF(G842="Brignoles",VLOOKUP(J842,#REF!,3,FALSE),(IF(G842="FOS",VLOOKUP(J842,#REF!,4,FALSE))))))</f>
        <v>0</v>
      </c>
      <c r="Z842" s="92" t="str">
        <f>+(IF(H842="","",(Y842*H842)))</f>
        <v/>
      </c>
      <c r="AA842" s="94" t="str">
        <f>IF(A842="","",IF(A842="RW",VLOOKUP(Y842,#REF!,3,FALSE),VLOOKUP(Y842,#REF!,2,FALSE)))</f>
        <v/>
      </c>
      <c r="AB842" s="92" t="str">
        <f>+IF(A842="","",(IF(A842="RW",(IF(H842&gt;32,32*AA842,(IF(H842&lt;29,29*AA842,H842*AA842)))),(IF(H842&gt;30,30*AA842,(IF(H842&lt;24,24*AA842,H842*AA842)))))))</f>
        <v/>
      </c>
      <c r="AC842" s="92" t="e">
        <f>(IF(A842="","0",(IF(A842="RW",VLOOKUP(#REF!,#REF!,2,FALSE),VLOOKUP(Base!#REF!,#REF!,3,FALSE)))))*S842</f>
        <v>#REF!</v>
      </c>
    </row>
    <row r="843" spans="1:29" x14ac:dyDescent="0.25">
      <c r="A843" s="131"/>
      <c r="B843" s="131" t="s">
        <v>846</v>
      </c>
      <c r="C843" s="62"/>
      <c r="D843" s="12"/>
      <c r="E843" s="85"/>
      <c r="F843" s="85"/>
      <c r="G843" s="145"/>
      <c r="H843" s="71" t="str">
        <f t="shared" si="23"/>
        <v/>
      </c>
      <c r="I843" s="62"/>
      <c r="J843" s="62"/>
      <c r="K843" s="62"/>
      <c r="L843" s="71" t="str">
        <f>+IF(N843="oui",H843,"")</f>
        <v/>
      </c>
      <c r="M843" s="117"/>
      <c r="N843" s="62"/>
      <c r="O843" s="62"/>
      <c r="P843" s="62"/>
      <c r="Q843" s="114" t="str">
        <f>IF(D843="","",(YEAR(D843)))</f>
        <v/>
      </c>
      <c r="R843" s="114" t="str">
        <f>IF(D843="","",(TEXT(D843,"mmmm")))</f>
        <v/>
      </c>
      <c r="S843" s="94" t="e">
        <f>+IF(#REF!&gt;0.02,IF(#REF!=5,($AE$2-F843)/1000,IF(#REF!=6,($AF$2-F843)/1000,IF(#REF!="FMA",($AG$2-F843)/1000,H843))),H843)</f>
        <v>#REF!</v>
      </c>
      <c r="T843" s="114" t="str">
        <f t="shared" si="24"/>
        <v/>
      </c>
      <c r="U843" s="91">
        <f>IF(H843="",0,1)</f>
        <v>0</v>
      </c>
      <c r="V843" s="92" t="e">
        <f>IF(#REF!&gt;0,1,0)</f>
        <v>#REF!</v>
      </c>
      <c r="W843" s="92" t="e">
        <f>IF(#REF!&gt;0.02,1,0)</f>
        <v>#REF!</v>
      </c>
      <c r="X843" s="92" t="str">
        <f>+IF(H843="","",(M843*H843))</f>
        <v/>
      </c>
      <c r="Y843" s="92" t="b">
        <f>+IF(G843="La Mounine",(VLOOKUP(Base!J843,#REF!,5,FALSE)),(IF(G843="Brignoles",VLOOKUP(J843,#REF!,3,FALSE),(IF(G843="FOS",VLOOKUP(J843,#REF!,4,FALSE))))))</f>
        <v>0</v>
      </c>
      <c r="Z843" s="92" t="str">
        <f>+(IF(H843="","",(Y843*H843)))</f>
        <v/>
      </c>
      <c r="AA843" s="94" t="str">
        <f>IF(A843="","",IF(A843="RW",VLOOKUP(Y843,#REF!,3,FALSE),VLOOKUP(Y843,#REF!,2,FALSE)))</f>
        <v/>
      </c>
      <c r="AB843" s="92" t="str">
        <f>+IF(A843="","",(IF(A843="RW",(IF(H843&gt;32,32*AA843,(IF(H843&lt;29,29*AA843,H843*AA843)))),(IF(H843&gt;30,30*AA843,(IF(H843&lt;24,24*AA843,H843*AA843)))))))</f>
        <v/>
      </c>
      <c r="AC843" s="92" t="e">
        <f>(IF(A843="","0",(IF(A843="RW",VLOOKUP(#REF!,#REF!,2,FALSE),VLOOKUP(Base!#REF!,#REF!,3,FALSE)))))*S843</f>
        <v>#REF!</v>
      </c>
    </row>
    <row r="844" spans="1:29" x14ac:dyDescent="0.25">
      <c r="A844" s="131"/>
      <c r="B844" s="131" t="s">
        <v>846</v>
      </c>
      <c r="C844" s="62"/>
      <c r="D844" s="12"/>
      <c r="E844" s="85"/>
      <c r="F844" s="85"/>
      <c r="G844" s="145"/>
      <c r="H844" s="71" t="str">
        <f t="shared" si="23"/>
        <v/>
      </c>
      <c r="I844" s="62"/>
      <c r="J844" s="62"/>
      <c r="K844" s="62"/>
      <c r="L844" s="71" t="str">
        <f>+IF(N844="oui",H844,"")</f>
        <v/>
      </c>
      <c r="M844" s="117"/>
      <c r="N844" s="62"/>
      <c r="O844" s="62"/>
      <c r="P844" s="62"/>
      <c r="Q844" s="114" t="str">
        <f>IF(D844="","",(YEAR(D844)))</f>
        <v/>
      </c>
      <c r="R844" s="114" t="str">
        <f>IF(D844="","",(TEXT(D844,"mmmm")))</f>
        <v/>
      </c>
      <c r="S844" s="94" t="e">
        <f>+IF(#REF!&gt;0.02,IF(#REF!=5,($AE$2-F844)/1000,IF(#REF!=6,($AF$2-F844)/1000,IF(#REF!="FMA",($AG$2-F844)/1000,H844))),H844)</f>
        <v>#REF!</v>
      </c>
      <c r="T844" s="114" t="str">
        <f t="shared" si="24"/>
        <v/>
      </c>
      <c r="U844" s="91">
        <f>IF(H844="",0,1)</f>
        <v>0</v>
      </c>
      <c r="V844" s="92" t="e">
        <f>IF(#REF!&gt;0,1,0)</f>
        <v>#REF!</v>
      </c>
      <c r="W844" s="92" t="e">
        <f>IF(#REF!&gt;0.02,1,0)</f>
        <v>#REF!</v>
      </c>
      <c r="X844" s="92" t="str">
        <f>+IF(H844="","",(M844*H844))</f>
        <v/>
      </c>
      <c r="Y844" s="92" t="b">
        <f>+IF(G844="La Mounine",(VLOOKUP(Base!J844,#REF!,5,FALSE)),(IF(G844="Brignoles",VLOOKUP(J844,#REF!,3,FALSE),(IF(G844="FOS",VLOOKUP(J844,#REF!,4,FALSE))))))</f>
        <v>0</v>
      </c>
      <c r="Z844" s="92" t="str">
        <f>+(IF(H844="","",(Y844*H844)))</f>
        <v/>
      </c>
      <c r="AA844" s="94" t="str">
        <f>IF(A844="","",IF(A844="RW",VLOOKUP(Y844,#REF!,3,FALSE),VLOOKUP(Y844,#REF!,2,FALSE)))</f>
        <v/>
      </c>
      <c r="AB844" s="92" t="str">
        <f>+IF(A844="","",(IF(A844="RW",(IF(H844&gt;32,32*AA844,(IF(H844&lt;29,29*AA844,H844*AA844)))),(IF(H844&gt;30,30*AA844,(IF(H844&lt;24,24*AA844,H844*AA844)))))))</f>
        <v/>
      </c>
      <c r="AC844" s="92" t="e">
        <f>(IF(A844="","0",(IF(A844="RW",VLOOKUP(#REF!,#REF!,2,FALSE),VLOOKUP(Base!#REF!,#REF!,3,FALSE)))))*S844</f>
        <v>#REF!</v>
      </c>
    </row>
    <row r="845" spans="1:29" x14ac:dyDescent="0.25">
      <c r="A845" s="131"/>
      <c r="B845" s="131" t="s">
        <v>846</v>
      </c>
      <c r="C845" s="62"/>
      <c r="D845" s="12"/>
      <c r="E845" s="85"/>
      <c r="F845" s="85"/>
      <c r="G845" s="145"/>
      <c r="H845" s="71" t="str">
        <f t="shared" si="23"/>
        <v/>
      </c>
      <c r="I845" s="62"/>
      <c r="J845" s="62"/>
      <c r="K845" s="62"/>
      <c r="L845" s="71" t="str">
        <f>+IF(N845="oui",H845,"")</f>
        <v/>
      </c>
      <c r="M845" s="117"/>
      <c r="N845" s="62"/>
      <c r="O845" s="62"/>
      <c r="P845" s="62"/>
      <c r="Q845" s="114" t="str">
        <f>IF(D845="","",(YEAR(D845)))</f>
        <v/>
      </c>
      <c r="R845" s="114" t="str">
        <f>IF(D845="","",(TEXT(D845,"mmmm")))</f>
        <v/>
      </c>
      <c r="S845" s="94" t="e">
        <f>+IF(#REF!&gt;0.02,IF(#REF!=5,($AE$2-F845)/1000,IF(#REF!=6,($AF$2-F845)/1000,IF(#REF!="FMA",($AG$2-F845)/1000,H845))),H845)</f>
        <v>#REF!</v>
      </c>
      <c r="T845" s="114" t="str">
        <f t="shared" si="24"/>
        <v/>
      </c>
      <c r="U845" s="91">
        <f>IF(H845="",0,1)</f>
        <v>0</v>
      </c>
      <c r="V845" s="92" t="e">
        <f>IF(#REF!&gt;0,1,0)</f>
        <v>#REF!</v>
      </c>
      <c r="W845" s="92" t="e">
        <f>IF(#REF!&gt;0.02,1,0)</f>
        <v>#REF!</v>
      </c>
      <c r="X845" s="92" t="str">
        <f>+IF(H845="","",(M845*H845))</f>
        <v/>
      </c>
      <c r="Y845" s="92" t="b">
        <f>+IF(G845="La Mounine",(VLOOKUP(Base!J845,#REF!,5,FALSE)),(IF(G845="Brignoles",VLOOKUP(J845,#REF!,3,FALSE),(IF(G845="FOS",VLOOKUP(J845,#REF!,4,FALSE))))))</f>
        <v>0</v>
      </c>
      <c r="Z845" s="92" t="str">
        <f>+(IF(H845="","",(Y845*H845)))</f>
        <v/>
      </c>
      <c r="AA845" s="94" t="str">
        <f>IF(A845="","",IF(A845="RW",VLOOKUP(Y845,#REF!,3,FALSE),VLOOKUP(Y845,#REF!,2,FALSE)))</f>
        <v/>
      </c>
      <c r="AB845" s="92" t="str">
        <f>+IF(A845="","",(IF(A845="RW",(IF(H845&gt;32,32*AA845,(IF(H845&lt;29,29*AA845,H845*AA845)))),(IF(H845&gt;30,30*AA845,(IF(H845&lt;24,24*AA845,H845*AA845)))))))</f>
        <v/>
      </c>
      <c r="AC845" s="92" t="e">
        <f>(IF(A845="","0",(IF(A845="RW",VLOOKUP(#REF!,#REF!,2,FALSE),VLOOKUP(Base!#REF!,#REF!,3,FALSE)))))*S845</f>
        <v>#REF!</v>
      </c>
    </row>
    <row r="846" spans="1:29" x14ac:dyDescent="0.25">
      <c r="A846" s="131"/>
      <c r="B846" s="131" t="s">
        <v>846</v>
      </c>
      <c r="C846" s="62"/>
      <c r="D846" s="12"/>
      <c r="E846" s="85"/>
      <c r="F846" s="85"/>
      <c r="G846" s="145"/>
      <c r="H846" s="71" t="str">
        <f t="shared" si="23"/>
        <v/>
      </c>
      <c r="I846" s="62"/>
      <c r="J846" s="62"/>
      <c r="K846" s="62"/>
      <c r="L846" s="71" t="str">
        <f>+IF(N846="oui",H846,"")</f>
        <v/>
      </c>
      <c r="M846" s="117"/>
      <c r="N846" s="62"/>
      <c r="O846" s="62"/>
      <c r="P846" s="62"/>
      <c r="Q846" s="114" t="str">
        <f>IF(D846="","",(YEAR(D846)))</f>
        <v/>
      </c>
      <c r="R846" s="114" t="str">
        <f>IF(D846="","",(TEXT(D846,"mmmm")))</f>
        <v/>
      </c>
      <c r="S846" s="94" t="e">
        <f>+IF(#REF!&gt;0.02,IF(#REF!=5,($AE$2-F846)/1000,IF(#REF!=6,($AF$2-F846)/1000,IF(#REF!="FMA",($AG$2-F846)/1000,H846))),H846)</f>
        <v>#REF!</v>
      </c>
      <c r="T846" s="114" t="str">
        <f t="shared" si="24"/>
        <v/>
      </c>
      <c r="U846" s="91">
        <f>IF(H846="",0,1)</f>
        <v>0</v>
      </c>
      <c r="V846" s="92" t="e">
        <f>IF(#REF!&gt;0,1,0)</f>
        <v>#REF!</v>
      </c>
      <c r="W846" s="92" t="e">
        <f>IF(#REF!&gt;0.02,1,0)</f>
        <v>#REF!</v>
      </c>
      <c r="X846" s="92" t="str">
        <f>+IF(H846="","",(M846*H846))</f>
        <v/>
      </c>
      <c r="Y846" s="92" t="b">
        <f>+IF(G846="La Mounine",(VLOOKUP(Base!J846,#REF!,5,FALSE)),(IF(G846="Brignoles",VLOOKUP(J846,#REF!,3,FALSE),(IF(G846="FOS",VLOOKUP(J846,#REF!,4,FALSE))))))</f>
        <v>0</v>
      </c>
      <c r="Z846" s="92" t="str">
        <f>+(IF(H846="","",(Y846*H846)))</f>
        <v/>
      </c>
      <c r="AA846" s="94" t="str">
        <f>IF(A846="","",IF(A846="RW",VLOOKUP(Y846,#REF!,3,FALSE),VLOOKUP(Y846,#REF!,2,FALSE)))</f>
        <v/>
      </c>
      <c r="AB846" s="92" t="str">
        <f>+IF(A846="","",(IF(A846="RW",(IF(H846&gt;32,32*AA846,(IF(H846&lt;29,29*AA846,H846*AA846)))),(IF(H846&gt;30,30*AA846,(IF(H846&lt;24,24*AA846,H846*AA846)))))))</f>
        <v/>
      </c>
      <c r="AC846" s="92" t="e">
        <f>(IF(A846="","0",(IF(A846="RW",VLOOKUP(#REF!,#REF!,2,FALSE),VLOOKUP(Base!#REF!,#REF!,3,FALSE)))))*S846</f>
        <v>#REF!</v>
      </c>
    </row>
    <row r="847" spans="1:29" x14ac:dyDescent="0.25">
      <c r="A847" s="131"/>
      <c r="B847" s="131" t="s">
        <v>846</v>
      </c>
      <c r="C847" s="62"/>
      <c r="D847" s="12"/>
      <c r="E847" s="85"/>
      <c r="F847" s="85"/>
      <c r="G847" s="145"/>
      <c r="H847" s="71" t="str">
        <f t="shared" si="23"/>
        <v/>
      </c>
      <c r="I847" s="62"/>
      <c r="J847" s="62"/>
      <c r="K847" s="62"/>
      <c r="L847" s="71" t="str">
        <f>+IF(N847="oui",H847,"")</f>
        <v/>
      </c>
      <c r="M847" s="117"/>
      <c r="N847" s="62"/>
      <c r="O847" s="62"/>
      <c r="P847" s="62"/>
      <c r="Q847" s="114" t="str">
        <f>IF(D847="","",(YEAR(D847)))</f>
        <v/>
      </c>
      <c r="R847" s="114" t="str">
        <f>IF(D847="","",(TEXT(D847,"mmmm")))</f>
        <v/>
      </c>
      <c r="S847" s="94" t="e">
        <f>+IF(#REF!&gt;0.02,IF(#REF!=5,($AE$2-F847)/1000,IF(#REF!=6,($AF$2-F847)/1000,IF(#REF!="FMA",($AG$2-F847)/1000,H847))),H847)</f>
        <v>#REF!</v>
      </c>
      <c r="T847" s="114" t="str">
        <f t="shared" si="24"/>
        <v/>
      </c>
      <c r="U847" s="91">
        <f>IF(H847="",0,1)</f>
        <v>0</v>
      </c>
      <c r="V847" s="92" t="e">
        <f>IF(#REF!&gt;0,1,0)</f>
        <v>#REF!</v>
      </c>
      <c r="W847" s="92" t="e">
        <f>IF(#REF!&gt;0.02,1,0)</f>
        <v>#REF!</v>
      </c>
      <c r="X847" s="92" t="str">
        <f>+IF(H847="","",(M847*H847))</f>
        <v/>
      </c>
      <c r="Y847" s="92" t="b">
        <f>+IF(G847="La Mounine",(VLOOKUP(Base!J847,#REF!,5,FALSE)),(IF(G847="Brignoles",VLOOKUP(J847,#REF!,3,FALSE),(IF(G847="FOS",VLOOKUP(J847,#REF!,4,FALSE))))))</f>
        <v>0</v>
      </c>
      <c r="Z847" s="92" t="str">
        <f>+(IF(H847="","",(Y847*H847)))</f>
        <v/>
      </c>
      <c r="AA847" s="94" t="str">
        <f>IF(A847="","",IF(A847="RW",VLOOKUP(Y847,#REF!,3,FALSE),VLOOKUP(Y847,#REF!,2,FALSE)))</f>
        <v/>
      </c>
      <c r="AB847" s="92" t="str">
        <f>+IF(A847="","",(IF(A847="RW",(IF(H847&gt;32,32*AA847,(IF(H847&lt;29,29*AA847,H847*AA847)))),(IF(H847&gt;30,30*AA847,(IF(H847&lt;24,24*AA847,H847*AA847)))))))</f>
        <v/>
      </c>
      <c r="AC847" s="92" t="e">
        <f>(IF(A847="","0",(IF(A847="RW",VLOOKUP(#REF!,#REF!,2,FALSE),VLOOKUP(Base!#REF!,#REF!,3,FALSE)))))*S847</f>
        <v>#REF!</v>
      </c>
    </row>
    <row r="848" spans="1:29" x14ac:dyDescent="0.25">
      <c r="A848" s="131"/>
      <c r="B848" s="131" t="s">
        <v>846</v>
      </c>
      <c r="C848" s="62"/>
      <c r="D848" s="12"/>
      <c r="E848" s="85"/>
      <c r="F848" s="85"/>
      <c r="G848" s="145"/>
      <c r="H848" s="71" t="str">
        <f t="shared" si="23"/>
        <v/>
      </c>
      <c r="I848" s="62"/>
      <c r="J848" s="62"/>
      <c r="K848" s="62"/>
      <c r="L848" s="71" t="str">
        <f>+IF(N848="oui",H848,"")</f>
        <v/>
      </c>
      <c r="M848" s="117"/>
      <c r="N848" s="62"/>
      <c r="O848" s="62"/>
      <c r="P848" s="62"/>
      <c r="Q848" s="114" t="str">
        <f>IF(D848="","",(YEAR(D848)))</f>
        <v/>
      </c>
      <c r="R848" s="114" t="str">
        <f>IF(D848="","",(TEXT(D848,"mmmm")))</f>
        <v/>
      </c>
      <c r="S848" s="94" t="e">
        <f>+IF(#REF!&gt;0.02,IF(#REF!=5,($AE$2-F848)/1000,IF(#REF!=6,($AF$2-F848)/1000,IF(#REF!="FMA",($AG$2-F848)/1000,H848))),H848)</f>
        <v>#REF!</v>
      </c>
      <c r="T848" s="114" t="str">
        <f t="shared" si="24"/>
        <v/>
      </c>
      <c r="U848" s="91">
        <f>IF(H848="",0,1)</f>
        <v>0</v>
      </c>
      <c r="V848" s="92" t="e">
        <f>IF(#REF!&gt;0,1,0)</f>
        <v>#REF!</v>
      </c>
      <c r="W848" s="92" t="e">
        <f>IF(#REF!&gt;0.02,1,0)</f>
        <v>#REF!</v>
      </c>
      <c r="X848" s="92" t="str">
        <f>+IF(H848="","",(M848*H848))</f>
        <v/>
      </c>
      <c r="Y848" s="92" t="b">
        <f>+IF(G848="La Mounine",(VLOOKUP(Base!J848,#REF!,5,FALSE)),(IF(G848="Brignoles",VLOOKUP(J848,#REF!,3,FALSE),(IF(G848="FOS",VLOOKUP(J848,#REF!,4,FALSE))))))</f>
        <v>0</v>
      </c>
      <c r="Z848" s="92" t="str">
        <f>+(IF(H848="","",(Y848*H848)))</f>
        <v/>
      </c>
      <c r="AA848" s="94" t="str">
        <f>IF(A848="","",IF(A848="RW",VLOOKUP(Y848,#REF!,3,FALSE),VLOOKUP(Y848,#REF!,2,FALSE)))</f>
        <v/>
      </c>
      <c r="AB848" s="92" t="str">
        <f>+IF(A848="","",(IF(A848="RW",(IF(H848&gt;32,32*AA848,(IF(H848&lt;29,29*AA848,H848*AA848)))),(IF(H848&gt;30,30*AA848,(IF(H848&lt;24,24*AA848,H848*AA848)))))))</f>
        <v/>
      </c>
      <c r="AC848" s="92" t="e">
        <f>(IF(A848="","0",(IF(A848="RW",VLOOKUP(#REF!,#REF!,2,FALSE),VLOOKUP(Base!#REF!,#REF!,3,FALSE)))))*S848</f>
        <v>#REF!</v>
      </c>
    </row>
    <row r="849" spans="1:29" x14ac:dyDescent="0.25">
      <c r="A849" s="131"/>
      <c r="B849" s="131" t="s">
        <v>846</v>
      </c>
      <c r="C849" s="62"/>
      <c r="D849" s="12"/>
      <c r="E849" s="85"/>
      <c r="F849" s="85"/>
      <c r="G849" s="145"/>
      <c r="H849" s="71" t="str">
        <f t="shared" si="23"/>
        <v/>
      </c>
      <c r="I849" s="62"/>
      <c r="J849" s="62"/>
      <c r="K849" s="62"/>
      <c r="L849" s="71" t="str">
        <f>+IF(N849="oui",H849,"")</f>
        <v/>
      </c>
      <c r="M849" s="117"/>
      <c r="N849" s="62"/>
      <c r="O849" s="62"/>
      <c r="P849" s="62"/>
      <c r="Q849" s="114" t="str">
        <f>IF(D849="","",(YEAR(D849)))</f>
        <v/>
      </c>
      <c r="R849" s="114" t="str">
        <f>IF(D849="","",(TEXT(D849,"mmmm")))</f>
        <v/>
      </c>
      <c r="S849" s="94" t="e">
        <f>+IF(#REF!&gt;0.02,IF(#REF!=5,($AE$2-F849)/1000,IF(#REF!=6,($AF$2-F849)/1000,IF(#REF!="FMA",($AG$2-F849)/1000,H849))),H849)</f>
        <v>#REF!</v>
      </c>
      <c r="T849" s="114" t="str">
        <f t="shared" si="24"/>
        <v/>
      </c>
      <c r="U849" s="91">
        <f>IF(H849="",0,1)</f>
        <v>0</v>
      </c>
      <c r="V849" s="92" t="e">
        <f>IF(#REF!&gt;0,1,0)</f>
        <v>#REF!</v>
      </c>
      <c r="W849" s="92" t="e">
        <f>IF(#REF!&gt;0.02,1,0)</f>
        <v>#REF!</v>
      </c>
      <c r="X849" s="92" t="str">
        <f>+IF(H849="","",(M849*H849))</f>
        <v/>
      </c>
      <c r="Y849" s="92" t="b">
        <f>+IF(G849="La Mounine",(VLOOKUP(Base!J849,#REF!,5,FALSE)),(IF(G849="Brignoles",VLOOKUP(J849,#REF!,3,FALSE),(IF(G849="FOS",VLOOKUP(J849,#REF!,4,FALSE))))))</f>
        <v>0</v>
      </c>
      <c r="Z849" s="92" t="str">
        <f>+(IF(H849="","",(Y849*H849)))</f>
        <v/>
      </c>
      <c r="AA849" s="94" t="str">
        <f>IF(A849="","",IF(A849="RW",VLOOKUP(Y849,#REF!,3,FALSE),VLOOKUP(Y849,#REF!,2,FALSE)))</f>
        <v/>
      </c>
      <c r="AB849" s="92" t="str">
        <f>+IF(A849="","",(IF(A849="RW",(IF(H849&gt;32,32*AA849,(IF(H849&lt;29,29*AA849,H849*AA849)))),(IF(H849&gt;30,30*AA849,(IF(H849&lt;24,24*AA849,H849*AA849)))))))</f>
        <v/>
      </c>
      <c r="AC849" s="92" t="e">
        <f>(IF(A849="","0",(IF(A849="RW",VLOOKUP(#REF!,#REF!,2,FALSE),VLOOKUP(Base!#REF!,#REF!,3,FALSE)))))*S849</f>
        <v>#REF!</v>
      </c>
    </row>
    <row r="850" spans="1:29" x14ac:dyDescent="0.25">
      <c r="A850" s="131"/>
      <c r="B850" s="131" t="s">
        <v>846</v>
      </c>
      <c r="C850" s="62"/>
      <c r="D850" s="12"/>
      <c r="E850" s="85"/>
      <c r="F850" s="85"/>
      <c r="G850" s="145"/>
      <c r="H850" s="71" t="str">
        <f t="shared" si="23"/>
        <v/>
      </c>
      <c r="I850" s="62"/>
      <c r="J850" s="62"/>
      <c r="K850" s="62"/>
      <c r="L850" s="71" t="str">
        <f>+IF(N850="oui",H850,"")</f>
        <v/>
      </c>
      <c r="M850" s="117"/>
      <c r="N850" s="62"/>
      <c r="O850" s="62"/>
      <c r="P850" s="62"/>
      <c r="Q850" s="114" t="str">
        <f>IF(D850="","",(YEAR(D850)))</f>
        <v/>
      </c>
      <c r="R850" s="114" t="str">
        <f>IF(D850="","",(TEXT(D850,"mmmm")))</f>
        <v/>
      </c>
      <c r="S850" s="94" t="e">
        <f>+IF(#REF!&gt;0.02,IF(#REF!=5,($AE$2-F850)/1000,IF(#REF!=6,($AF$2-F850)/1000,IF(#REF!="FMA",($AG$2-F850)/1000,H850))),H850)</f>
        <v>#REF!</v>
      </c>
      <c r="T850" s="114" t="str">
        <f t="shared" si="24"/>
        <v/>
      </c>
      <c r="U850" s="91">
        <f>IF(H850="",0,1)</f>
        <v>0</v>
      </c>
      <c r="V850" s="92" t="e">
        <f>IF(#REF!&gt;0,1,0)</f>
        <v>#REF!</v>
      </c>
      <c r="W850" s="92" t="e">
        <f>IF(#REF!&gt;0.02,1,0)</f>
        <v>#REF!</v>
      </c>
      <c r="X850" s="92" t="str">
        <f>+IF(H850="","",(M850*H850))</f>
        <v/>
      </c>
      <c r="Y850" s="92" t="b">
        <f>+IF(G850="La Mounine",(VLOOKUP(Base!J850,#REF!,5,FALSE)),(IF(G850="Brignoles",VLOOKUP(J850,#REF!,3,FALSE),(IF(G850="FOS",VLOOKUP(J850,#REF!,4,FALSE))))))</f>
        <v>0</v>
      </c>
      <c r="Z850" s="92" t="str">
        <f>+(IF(H850="","",(Y850*H850)))</f>
        <v/>
      </c>
      <c r="AA850" s="94" t="str">
        <f>IF(A850="","",IF(A850="RW",VLOOKUP(Y850,#REF!,3,FALSE),VLOOKUP(Y850,#REF!,2,FALSE)))</f>
        <v/>
      </c>
      <c r="AB850" s="92" t="str">
        <f>+IF(A850="","",(IF(A850="RW",(IF(H850&gt;32,32*AA850,(IF(H850&lt;29,29*AA850,H850*AA850)))),(IF(H850&gt;30,30*AA850,(IF(H850&lt;24,24*AA850,H850*AA850)))))))</f>
        <v/>
      </c>
      <c r="AC850" s="92" t="e">
        <f>(IF(A850="","0",(IF(A850="RW",VLOOKUP(#REF!,#REF!,2,FALSE),VLOOKUP(Base!#REF!,#REF!,3,FALSE)))))*S850</f>
        <v>#REF!</v>
      </c>
    </row>
    <row r="851" spans="1:29" x14ac:dyDescent="0.25">
      <c r="A851" s="131"/>
      <c r="B851" s="131" t="s">
        <v>846</v>
      </c>
      <c r="C851" s="62"/>
      <c r="D851" s="12"/>
      <c r="E851" s="85"/>
      <c r="F851" s="85"/>
      <c r="G851" s="145"/>
      <c r="H851" s="71" t="str">
        <f t="shared" si="23"/>
        <v/>
      </c>
      <c r="I851" s="62"/>
      <c r="J851" s="62"/>
      <c r="K851" s="62"/>
      <c r="L851" s="71" t="str">
        <f>+IF(N851="oui",H851,"")</f>
        <v/>
      </c>
      <c r="M851" s="117"/>
      <c r="N851" s="62"/>
      <c r="O851" s="62"/>
      <c r="P851" s="62"/>
      <c r="Q851" s="114" t="str">
        <f>IF(D851="","",(YEAR(D851)))</f>
        <v/>
      </c>
      <c r="R851" s="114" t="str">
        <f>IF(D851="","",(TEXT(D851,"mmmm")))</f>
        <v/>
      </c>
      <c r="S851" s="94" t="e">
        <f>+IF(#REF!&gt;0.02,IF(#REF!=5,($AE$2-F851)/1000,IF(#REF!=6,($AF$2-F851)/1000,IF(#REF!="FMA",($AG$2-F851)/1000,H851))),H851)</f>
        <v>#REF!</v>
      </c>
      <c r="T851" s="114" t="str">
        <f t="shared" si="24"/>
        <v/>
      </c>
      <c r="U851" s="91">
        <f>IF(H851="",0,1)</f>
        <v>0</v>
      </c>
      <c r="V851" s="92" t="e">
        <f>IF(#REF!&gt;0,1,0)</f>
        <v>#REF!</v>
      </c>
      <c r="W851" s="92" t="e">
        <f>IF(#REF!&gt;0.02,1,0)</f>
        <v>#REF!</v>
      </c>
      <c r="X851" s="92" t="str">
        <f>+IF(H851="","",(M851*H851))</f>
        <v/>
      </c>
      <c r="Y851" s="92" t="b">
        <f>+IF(G851="La Mounine",(VLOOKUP(Base!J851,#REF!,5,FALSE)),(IF(G851="Brignoles",VLOOKUP(J851,#REF!,3,FALSE),(IF(G851="FOS",VLOOKUP(J851,#REF!,4,FALSE))))))</f>
        <v>0</v>
      </c>
      <c r="Z851" s="92" t="str">
        <f>+(IF(H851="","",(Y851*H851)))</f>
        <v/>
      </c>
      <c r="AA851" s="94" t="str">
        <f>IF(A851="","",IF(A851="RW",VLOOKUP(Y851,#REF!,3,FALSE),VLOOKUP(Y851,#REF!,2,FALSE)))</f>
        <v/>
      </c>
      <c r="AB851" s="92" t="str">
        <f>+IF(A851="","",(IF(A851="RW",(IF(H851&gt;32,32*AA851,(IF(H851&lt;29,29*AA851,H851*AA851)))),(IF(H851&gt;30,30*AA851,(IF(H851&lt;24,24*AA851,H851*AA851)))))))</f>
        <v/>
      </c>
      <c r="AC851" s="92" t="e">
        <f>(IF(A851="","0",(IF(A851="RW",VLOOKUP(#REF!,#REF!,2,FALSE),VLOOKUP(Base!#REF!,#REF!,3,FALSE)))))*S851</f>
        <v>#REF!</v>
      </c>
    </row>
    <row r="852" spans="1:29" x14ac:dyDescent="0.25">
      <c r="A852" s="131"/>
      <c r="B852" s="131" t="s">
        <v>846</v>
      </c>
      <c r="C852" s="62"/>
      <c r="D852" s="12"/>
      <c r="E852" s="85"/>
      <c r="F852" s="85"/>
      <c r="G852" s="145"/>
      <c r="H852" s="71" t="str">
        <f t="shared" si="23"/>
        <v/>
      </c>
      <c r="I852" s="62"/>
      <c r="J852" s="62"/>
      <c r="K852" s="62"/>
      <c r="L852" s="71" t="str">
        <f>+IF(N852="oui",H852,"")</f>
        <v/>
      </c>
      <c r="M852" s="117"/>
      <c r="N852" s="62"/>
      <c r="O852" s="62"/>
      <c r="P852" s="62"/>
      <c r="Q852" s="114" t="str">
        <f>IF(D852="","",(YEAR(D852)))</f>
        <v/>
      </c>
      <c r="R852" s="114" t="str">
        <f>IF(D852="","",(TEXT(D852,"mmmm")))</f>
        <v/>
      </c>
      <c r="S852" s="94" t="e">
        <f>+IF(#REF!&gt;0.02,IF(#REF!=5,($AE$2-F852)/1000,IF(#REF!=6,($AF$2-F852)/1000,IF(#REF!="FMA",($AG$2-F852)/1000,H852))),H852)</f>
        <v>#REF!</v>
      </c>
      <c r="T852" s="114" t="str">
        <f t="shared" si="24"/>
        <v/>
      </c>
      <c r="U852" s="91">
        <f>IF(H852="",0,1)</f>
        <v>0</v>
      </c>
      <c r="V852" s="92" t="e">
        <f>IF(#REF!&gt;0,1,0)</f>
        <v>#REF!</v>
      </c>
      <c r="W852" s="92" t="e">
        <f>IF(#REF!&gt;0.02,1,0)</f>
        <v>#REF!</v>
      </c>
      <c r="X852" s="92" t="str">
        <f>+IF(H852="","",(M852*H852))</f>
        <v/>
      </c>
      <c r="Y852" s="92" t="b">
        <f>+IF(G852="La Mounine",(VLOOKUP(Base!J852,#REF!,5,FALSE)),(IF(G852="Brignoles",VLOOKUP(J852,#REF!,3,FALSE),(IF(G852="FOS",VLOOKUP(J852,#REF!,4,FALSE))))))</f>
        <v>0</v>
      </c>
      <c r="Z852" s="92" t="str">
        <f>+(IF(H852="","",(Y852*H852)))</f>
        <v/>
      </c>
      <c r="AA852" s="94" t="str">
        <f>IF(A852="","",IF(A852="RW",VLOOKUP(Y852,#REF!,3,FALSE),VLOOKUP(Y852,#REF!,2,FALSE)))</f>
        <v/>
      </c>
      <c r="AB852" s="92" t="str">
        <f>+IF(A852="","",(IF(A852="RW",(IF(H852&gt;32,32*AA852,(IF(H852&lt;29,29*AA852,H852*AA852)))),(IF(H852&gt;30,30*AA852,(IF(H852&lt;24,24*AA852,H852*AA852)))))))</f>
        <v/>
      </c>
      <c r="AC852" s="92" t="e">
        <f>(IF(A852="","0",(IF(A852="RW",VLOOKUP(#REF!,#REF!,2,FALSE),VLOOKUP(Base!#REF!,#REF!,3,FALSE)))))*S852</f>
        <v>#REF!</v>
      </c>
    </row>
    <row r="853" spans="1:29" x14ac:dyDescent="0.25">
      <c r="A853" s="131"/>
      <c r="B853" s="131" t="s">
        <v>846</v>
      </c>
      <c r="C853" s="62"/>
      <c r="D853" s="12"/>
      <c r="E853" s="85"/>
      <c r="F853" s="85"/>
      <c r="G853" s="145"/>
      <c r="H853" s="71" t="str">
        <f t="shared" si="23"/>
        <v/>
      </c>
      <c r="I853" s="62"/>
      <c r="J853" s="62"/>
      <c r="K853" s="62"/>
      <c r="L853" s="71" t="str">
        <f>+IF(N853="oui",H853,"")</f>
        <v/>
      </c>
      <c r="M853" s="117"/>
      <c r="N853" s="62"/>
      <c r="O853" s="62"/>
      <c r="P853" s="62"/>
      <c r="Q853" s="114" t="str">
        <f>IF(D853="","",(YEAR(D853)))</f>
        <v/>
      </c>
      <c r="R853" s="114" t="str">
        <f>IF(D853="","",(TEXT(D853,"mmmm")))</f>
        <v/>
      </c>
      <c r="S853" s="94" t="e">
        <f>+IF(#REF!&gt;0.02,IF(#REF!=5,($AE$2-F853)/1000,IF(#REF!=6,($AF$2-F853)/1000,IF(#REF!="FMA",($AG$2-F853)/1000,H853))),H853)</f>
        <v>#REF!</v>
      </c>
      <c r="T853" s="114" t="str">
        <f t="shared" si="24"/>
        <v/>
      </c>
      <c r="U853" s="91">
        <f>IF(H853="",0,1)</f>
        <v>0</v>
      </c>
      <c r="V853" s="92" t="e">
        <f>IF(#REF!&gt;0,1,0)</f>
        <v>#REF!</v>
      </c>
      <c r="W853" s="92" t="e">
        <f>IF(#REF!&gt;0.02,1,0)</f>
        <v>#REF!</v>
      </c>
      <c r="X853" s="92" t="str">
        <f>+IF(H853="","",(M853*H853))</f>
        <v/>
      </c>
      <c r="Y853" s="92" t="b">
        <f>+IF(G853="La Mounine",(VLOOKUP(Base!J853,#REF!,5,FALSE)),(IF(G853="Brignoles",VLOOKUP(J853,#REF!,3,FALSE),(IF(G853="FOS",VLOOKUP(J853,#REF!,4,FALSE))))))</f>
        <v>0</v>
      </c>
      <c r="Z853" s="92" t="str">
        <f>+(IF(H853="","",(Y853*H853)))</f>
        <v/>
      </c>
      <c r="AA853" s="94" t="str">
        <f>IF(A853="","",IF(A853="RW",VLOOKUP(Y853,#REF!,3,FALSE),VLOOKUP(Y853,#REF!,2,FALSE)))</f>
        <v/>
      </c>
      <c r="AB853" s="92" t="str">
        <f>+IF(A853="","",(IF(A853="RW",(IF(H853&gt;32,32*AA853,(IF(H853&lt;29,29*AA853,H853*AA853)))),(IF(H853&gt;30,30*AA853,(IF(H853&lt;24,24*AA853,H853*AA853)))))))</f>
        <v/>
      </c>
      <c r="AC853" s="92" t="e">
        <f>(IF(A853="","0",(IF(A853="RW",VLOOKUP(#REF!,#REF!,2,FALSE),VLOOKUP(Base!#REF!,#REF!,3,FALSE)))))*S853</f>
        <v>#REF!</v>
      </c>
    </row>
    <row r="854" spans="1:29" x14ac:dyDescent="0.25">
      <c r="A854" s="131"/>
      <c r="B854" s="131" t="s">
        <v>846</v>
      </c>
      <c r="C854" s="62"/>
      <c r="D854" s="12"/>
      <c r="E854" s="85"/>
      <c r="F854" s="85"/>
      <c r="G854" s="145"/>
      <c r="H854" s="71" t="str">
        <f t="shared" si="23"/>
        <v/>
      </c>
      <c r="I854" s="62"/>
      <c r="J854" s="62"/>
      <c r="K854" s="62"/>
      <c r="L854" s="71" t="str">
        <f>+IF(N854="oui",H854,"")</f>
        <v/>
      </c>
      <c r="M854" s="117"/>
      <c r="N854" s="62"/>
      <c r="O854" s="62"/>
      <c r="P854" s="62"/>
      <c r="Q854" s="114" t="str">
        <f>IF(D854="","",(YEAR(D854)))</f>
        <v/>
      </c>
      <c r="R854" s="114" t="str">
        <f>IF(D854="","",(TEXT(D854,"mmmm")))</f>
        <v/>
      </c>
      <c r="S854" s="94" t="e">
        <f>+IF(#REF!&gt;0.02,IF(#REF!=5,($AE$2-F854)/1000,IF(#REF!=6,($AF$2-F854)/1000,IF(#REF!="FMA",($AG$2-F854)/1000,H854))),H854)</f>
        <v>#REF!</v>
      </c>
      <c r="T854" s="114" t="str">
        <f t="shared" si="24"/>
        <v/>
      </c>
      <c r="U854" s="91">
        <f>IF(H854="",0,1)</f>
        <v>0</v>
      </c>
      <c r="V854" s="92" t="e">
        <f>IF(#REF!&gt;0,1,0)</f>
        <v>#REF!</v>
      </c>
      <c r="W854" s="92" t="e">
        <f>IF(#REF!&gt;0.02,1,0)</f>
        <v>#REF!</v>
      </c>
      <c r="X854" s="92" t="str">
        <f>+IF(H854="","",(M854*H854))</f>
        <v/>
      </c>
      <c r="Y854" s="92" t="b">
        <f>+IF(G854="La Mounine",(VLOOKUP(Base!J854,#REF!,5,FALSE)),(IF(G854="Brignoles",VLOOKUP(J854,#REF!,3,FALSE),(IF(G854="FOS",VLOOKUP(J854,#REF!,4,FALSE))))))</f>
        <v>0</v>
      </c>
      <c r="Z854" s="92" t="str">
        <f>+(IF(H854="","",(Y854*H854)))</f>
        <v/>
      </c>
      <c r="AA854" s="94" t="str">
        <f>IF(A854="","",IF(A854="RW",VLOOKUP(Y854,#REF!,3,FALSE),VLOOKUP(Y854,#REF!,2,FALSE)))</f>
        <v/>
      </c>
      <c r="AB854" s="92" t="str">
        <f>+IF(A854="","",(IF(A854="RW",(IF(H854&gt;32,32*AA854,(IF(H854&lt;29,29*AA854,H854*AA854)))),(IF(H854&gt;30,30*AA854,(IF(H854&lt;24,24*AA854,H854*AA854)))))))</f>
        <v/>
      </c>
      <c r="AC854" s="92" t="e">
        <f>(IF(A854="","0",(IF(A854="RW",VLOOKUP(#REF!,#REF!,2,FALSE),VLOOKUP(Base!#REF!,#REF!,3,FALSE)))))*S854</f>
        <v>#REF!</v>
      </c>
    </row>
    <row r="855" spans="1:29" x14ac:dyDescent="0.25">
      <c r="A855" s="131"/>
      <c r="B855" s="131" t="s">
        <v>846</v>
      </c>
      <c r="C855" s="62"/>
      <c r="D855" s="12"/>
      <c r="E855" s="85"/>
      <c r="F855" s="85"/>
      <c r="G855" s="145"/>
      <c r="H855" s="71" t="str">
        <f t="shared" si="23"/>
        <v/>
      </c>
      <c r="I855" s="62"/>
      <c r="J855" s="62"/>
      <c r="K855" s="62"/>
      <c r="L855" s="71" t="str">
        <f>+IF(N855="oui",H855,"")</f>
        <v/>
      </c>
      <c r="M855" s="117"/>
      <c r="N855" s="62"/>
      <c r="O855" s="62"/>
      <c r="P855" s="62"/>
      <c r="Q855" s="114" t="str">
        <f>IF(D855="","",(YEAR(D855)))</f>
        <v/>
      </c>
      <c r="R855" s="114" t="str">
        <f>IF(D855="","",(TEXT(D855,"mmmm")))</f>
        <v/>
      </c>
      <c r="S855" s="94" t="e">
        <f>+IF(#REF!&gt;0.02,IF(#REF!=5,($AE$2-F855)/1000,IF(#REF!=6,($AF$2-F855)/1000,IF(#REF!="FMA",($AG$2-F855)/1000,H855))),H855)</f>
        <v>#REF!</v>
      </c>
      <c r="T855" s="114" t="str">
        <f t="shared" si="24"/>
        <v/>
      </c>
      <c r="U855" s="91">
        <f>IF(H855="",0,1)</f>
        <v>0</v>
      </c>
      <c r="V855" s="92" t="e">
        <f>IF(#REF!&gt;0,1,0)</f>
        <v>#REF!</v>
      </c>
      <c r="W855" s="92" t="e">
        <f>IF(#REF!&gt;0.02,1,0)</f>
        <v>#REF!</v>
      </c>
      <c r="X855" s="92" t="str">
        <f>+IF(H855="","",(M855*H855))</f>
        <v/>
      </c>
      <c r="Y855" s="92" t="b">
        <f>+IF(G855="La Mounine",(VLOOKUP(Base!J855,#REF!,5,FALSE)),(IF(G855="Brignoles",VLOOKUP(J855,#REF!,3,FALSE),(IF(G855="FOS",VLOOKUP(J855,#REF!,4,FALSE))))))</f>
        <v>0</v>
      </c>
      <c r="Z855" s="92" t="str">
        <f>+(IF(H855="","",(Y855*H855)))</f>
        <v/>
      </c>
      <c r="AA855" s="94" t="str">
        <f>IF(A855="","",IF(A855="RW",VLOOKUP(Y855,#REF!,3,FALSE),VLOOKUP(Y855,#REF!,2,FALSE)))</f>
        <v/>
      </c>
      <c r="AB855" s="92" t="str">
        <f>+IF(A855="","",(IF(A855="RW",(IF(H855&gt;32,32*AA855,(IF(H855&lt;29,29*AA855,H855*AA855)))),(IF(H855&gt;30,30*AA855,(IF(H855&lt;24,24*AA855,H855*AA855)))))))</f>
        <v/>
      </c>
      <c r="AC855" s="92" t="e">
        <f>(IF(A855="","0",(IF(A855="RW",VLOOKUP(#REF!,#REF!,2,FALSE),VLOOKUP(Base!#REF!,#REF!,3,FALSE)))))*S855</f>
        <v>#REF!</v>
      </c>
    </row>
    <row r="856" spans="1:29" x14ac:dyDescent="0.25">
      <c r="A856" s="131"/>
      <c r="B856" s="131" t="s">
        <v>846</v>
      </c>
      <c r="C856" s="62"/>
      <c r="D856" s="12"/>
      <c r="E856" s="85"/>
      <c r="F856" s="85"/>
      <c r="G856" s="145"/>
      <c r="H856" s="71" t="str">
        <f t="shared" si="23"/>
        <v/>
      </c>
      <c r="I856" s="62"/>
      <c r="J856" s="62"/>
      <c r="K856" s="62"/>
      <c r="L856" s="71" t="str">
        <f>+IF(N856="oui",H856,"")</f>
        <v/>
      </c>
      <c r="M856" s="117"/>
      <c r="N856" s="62"/>
      <c r="O856" s="62"/>
      <c r="P856" s="62"/>
      <c r="Q856" s="114" t="str">
        <f>IF(D856="","",(YEAR(D856)))</f>
        <v/>
      </c>
      <c r="R856" s="114" t="str">
        <f>IF(D856="","",(TEXT(D856,"mmmm")))</f>
        <v/>
      </c>
      <c r="S856" s="94" t="e">
        <f>+IF(#REF!&gt;0.02,IF(#REF!=5,($AE$2-F856)/1000,IF(#REF!=6,($AF$2-F856)/1000,IF(#REF!="FMA",($AG$2-F856)/1000,H856))),H856)</f>
        <v>#REF!</v>
      </c>
      <c r="T856" s="114" t="str">
        <f t="shared" si="24"/>
        <v/>
      </c>
      <c r="U856" s="91">
        <f>IF(H856="",0,1)</f>
        <v>0</v>
      </c>
      <c r="V856" s="92" t="e">
        <f>IF(#REF!&gt;0,1,0)</f>
        <v>#REF!</v>
      </c>
      <c r="W856" s="92" t="e">
        <f>IF(#REF!&gt;0.02,1,0)</f>
        <v>#REF!</v>
      </c>
      <c r="X856" s="92" t="str">
        <f>+IF(H856="","",(M856*H856))</f>
        <v/>
      </c>
      <c r="Y856" s="92" t="b">
        <f>+IF(G856="La Mounine",(VLOOKUP(Base!J856,#REF!,5,FALSE)),(IF(G856="Brignoles",VLOOKUP(J856,#REF!,3,FALSE),(IF(G856="FOS",VLOOKUP(J856,#REF!,4,FALSE))))))</f>
        <v>0</v>
      </c>
      <c r="Z856" s="92" t="str">
        <f>+(IF(H856="","",(Y856*H856)))</f>
        <v/>
      </c>
      <c r="AA856" s="94" t="str">
        <f>IF(A856="","",IF(A856="RW",VLOOKUP(Y856,#REF!,3,FALSE),VLOOKUP(Y856,#REF!,2,FALSE)))</f>
        <v/>
      </c>
      <c r="AB856" s="92" t="str">
        <f>+IF(A856="","",(IF(A856="RW",(IF(H856&gt;32,32*AA856,(IF(H856&lt;29,29*AA856,H856*AA856)))),(IF(H856&gt;30,30*AA856,(IF(H856&lt;24,24*AA856,H856*AA856)))))))</f>
        <v/>
      </c>
      <c r="AC856" s="92" t="e">
        <f>(IF(A856="","0",(IF(A856="RW",VLOOKUP(#REF!,#REF!,2,FALSE),VLOOKUP(Base!#REF!,#REF!,3,FALSE)))))*S856</f>
        <v>#REF!</v>
      </c>
    </row>
    <row r="857" spans="1:29" x14ac:dyDescent="0.25">
      <c r="A857" s="131"/>
      <c r="B857" s="131" t="s">
        <v>846</v>
      </c>
      <c r="C857" s="62"/>
      <c r="D857" s="12"/>
      <c r="E857" s="85"/>
      <c r="F857" s="85"/>
      <c r="G857" s="145"/>
      <c r="H857" s="71" t="str">
        <f t="shared" si="23"/>
        <v/>
      </c>
      <c r="I857" s="62"/>
      <c r="J857" s="62"/>
      <c r="K857" s="62"/>
      <c r="L857" s="71" t="str">
        <f>+IF(N857="oui",H857,"")</f>
        <v/>
      </c>
      <c r="M857" s="117"/>
      <c r="N857" s="62"/>
      <c r="O857" s="62"/>
      <c r="P857" s="62"/>
      <c r="Q857" s="114" t="str">
        <f>IF(D857="","",(YEAR(D857)))</f>
        <v/>
      </c>
      <c r="R857" s="114" t="str">
        <f>IF(D857="","",(TEXT(D857,"mmmm")))</f>
        <v/>
      </c>
      <c r="S857" s="94" t="e">
        <f>+IF(#REF!&gt;0.02,IF(#REF!=5,($AE$2-F857)/1000,IF(#REF!=6,($AF$2-F857)/1000,IF(#REF!="FMA",($AG$2-F857)/1000,H857))),H857)</f>
        <v>#REF!</v>
      </c>
      <c r="T857" s="114" t="str">
        <f t="shared" si="24"/>
        <v/>
      </c>
      <c r="U857" s="91">
        <f>IF(H857="",0,1)</f>
        <v>0</v>
      </c>
      <c r="V857" s="92" t="e">
        <f>IF(#REF!&gt;0,1,0)</f>
        <v>#REF!</v>
      </c>
      <c r="W857" s="92" t="e">
        <f>IF(#REF!&gt;0.02,1,0)</f>
        <v>#REF!</v>
      </c>
      <c r="X857" s="92" t="str">
        <f>+IF(H857="","",(M857*H857))</f>
        <v/>
      </c>
      <c r="Y857" s="92" t="b">
        <f>+IF(G857="La Mounine",(VLOOKUP(Base!J857,#REF!,5,FALSE)),(IF(G857="Brignoles",VLOOKUP(J857,#REF!,3,FALSE),(IF(G857="FOS",VLOOKUP(J857,#REF!,4,FALSE))))))</f>
        <v>0</v>
      </c>
      <c r="Z857" s="92" t="str">
        <f>+(IF(H857="","",(Y857*H857)))</f>
        <v/>
      </c>
      <c r="AA857" s="94" t="str">
        <f>IF(A857="","",IF(A857="RW",VLOOKUP(Y857,#REF!,3,FALSE),VLOOKUP(Y857,#REF!,2,FALSE)))</f>
        <v/>
      </c>
      <c r="AB857" s="92" t="str">
        <f>+IF(A857="","",(IF(A857="RW",(IF(H857&gt;32,32*AA857,(IF(H857&lt;29,29*AA857,H857*AA857)))),(IF(H857&gt;30,30*AA857,(IF(H857&lt;24,24*AA857,H857*AA857)))))))</f>
        <v/>
      </c>
      <c r="AC857" s="92" t="e">
        <f>(IF(A857="","0",(IF(A857="RW",VLOOKUP(#REF!,#REF!,2,FALSE),VLOOKUP(Base!#REF!,#REF!,3,FALSE)))))*S857</f>
        <v>#REF!</v>
      </c>
    </row>
    <row r="858" spans="1:29" x14ac:dyDescent="0.25">
      <c r="A858" s="131"/>
      <c r="B858" s="131" t="s">
        <v>846</v>
      </c>
      <c r="C858" s="62"/>
      <c r="D858" s="12"/>
      <c r="E858" s="85"/>
      <c r="F858" s="85"/>
      <c r="G858" s="145"/>
      <c r="H858" s="71" t="str">
        <f t="shared" si="23"/>
        <v/>
      </c>
      <c r="I858" s="62"/>
      <c r="J858" s="62"/>
      <c r="K858" s="62"/>
      <c r="L858" s="71" t="str">
        <f>+IF(N858="oui",H858,"")</f>
        <v/>
      </c>
      <c r="M858" s="117"/>
      <c r="N858" s="62"/>
      <c r="O858" s="62"/>
      <c r="P858" s="62"/>
      <c r="Q858" s="114" t="str">
        <f>IF(D858="","",(YEAR(D858)))</f>
        <v/>
      </c>
      <c r="R858" s="114" t="str">
        <f>IF(D858="","",(TEXT(D858,"mmmm")))</f>
        <v/>
      </c>
      <c r="S858" s="94" t="e">
        <f>+IF(#REF!&gt;0.02,IF(#REF!=5,($AE$2-F858)/1000,IF(#REF!=6,($AF$2-F858)/1000,IF(#REF!="FMA",($AG$2-F858)/1000,H858))),H858)</f>
        <v>#REF!</v>
      </c>
      <c r="T858" s="114" t="str">
        <f t="shared" si="24"/>
        <v/>
      </c>
      <c r="U858" s="91">
        <f>IF(H858="",0,1)</f>
        <v>0</v>
      </c>
      <c r="V858" s="92" t="e">
        <f>IF(#REF!&gt;0,1,0)</f>
        <v>#REF!</v>
      </c>
      <c r="W858" s="92" t="e">
        <f>IF(#REF!&gt;0.02,1,0)</f>
        <v>#REF!</v>
      </c>
      <c r="X858" s="92" t="str">
        <f>+IF(H858="","",(M858*H858))</f>
        <v/>
      </c>
      <c r="Y858" s="92" t="b">
        <f>+IF(G858="La Mounine",(VLOOKUP(Base!J858,#REF!,5,FALSE)),(IF(G858="Brignoles",VLOOKUP(J858,#REF!,3,FALSE),(IF(G858="FOS",VLOOKUP(J858,#REF!,4,FALSE))))))</f>
        <v>0</v>
      </c>
      <c r="Z858" s="92" t="str">
        <f>+(IF(H858="","",(Y858*H858)))</f>
        <v/>
      </c>
      <c r="AA858" s="94" t="str">
        <f>IF(A858="","",IF(A858="RW",VLOOKUP(Y858,#REF!,3,FALSE),VLOOKUP(Y858,#REF!,2,FALSE)))</f>
        <v/>
      </c>
      <c r="AB858" s="92" t="str">
        <f>+IF(A858="","",(IF(A858="RW",(IF(H858&gt;32,32*AA858,(IF(H858&lt;29,29*AA858,H858*AA858)))),(IF(H858&gt;30,30*AA858,(IF(H858&lt;24,24*AA858,H858*AA858)))))))</f>
        <v/>
      </c>
      <c r="AC858" s="92" t="e">
        <f>(IF(A858="","0",(IF(A858="RW",VLOOKUP(#REF!,#REF!,2,FALSE),VLOOKUP(Base!#REF!,#REF!,3,FALSE)))))*S858</f>
        <v>#REF!</v>
      </c>
    </row>
    <row r="859" spans="1:29" x14ac:dyDescent="0.25">
      <c r="A859" s="131"/>
      <c r="B859" s="131" t="s">
        <v>846</v>
      </c>
      <c r="C859" s="62"/>
      <c r="D859" s="12"/>
      <c r="E859" s="85"/>
      <c r="F859" s="85"/>
      <c r="G859" s="145"/>
      <c r="H859" s="71" t="str">
        <f t="shared" si="23"/>
        <v/>
      </c>
      <c r="I859" s="62"/>
      <c r="J859" s="62"/>
      <c r="K859" s="62"/>
      <c r="L859" s="71" t="str">
        <f>+IF(N859="oui",H859,"")</f>
        <v/>
      </c>
      <c r="M859" s="117"/>
      <c r="N859" s="62"/>
      <c r="O859" s="62"/>
      <c r="P859" s="62"/>
      <c r="Q859" s="114" t="str">
        <f>IF(D859="","",(YEAR(D859)))</f>
        <v/>
      </c>
      <c r="R859" s="114" t="str">
        <f>IF(D859="","",(TEXT(D859,"mmmm")))</f>
        <v/>
      </c>
      <c r="S859" s="94" t="e">
        <f>+IF(#REF!&gt;0.02,IF(#REF!=5,($AE$2-F859)/1000,IF(#REF!=6,($AF$2-F859)/1000,IF(#REF!="FMA",($AG$2-F859)/1000,H859))),H859)</f>
        <v>#REF!</v>
      </c>
      <c r="T859" s="114" t="str">
        <f t="shared" si="24"/>
        <v/>
      </c>
      <c r="U859" s="91">
        <f>IF(H859="",0,1)</f>
        <v>0</v>
      </c>
      <c r="V859" s="92" t="e">
        <f>IF(#REF!&gt;0,1,0)</f>
        <v>#REF!</v>
      </c>
      <c r="W859" s="92" t="e">
        <f>IF(#REF!&gt;0.02,1,0)</f>
        <v>#REF!</v>
      </c>
      <c r="X859" s="92" t="str">
        <f>+IF(H859="","",(M859*H859))</f>
        <v/>
      </c>
      <c r="Y859" s="92" t="b">
        <f>+IF(G859="La Mounine",(VLOOKUP(Base!J859,#REF!,5,FALSE)),(IF(G859="Brignoles",VLOOKUP(J859,#REF!,3,FALSE),(IF(G859="FOS",VLOOKUP(J859,#REF!,4,FALSE))))))</f>
        <v>0</v>
      </c>
      <c r="Z859" s="92" t="str">
        <f>+(IF(H859="","",(Y859*H859)))</f>
        <v/>
      </c>
      <c r="AA859" s="94" t="str">
        <f>IF(A859="","",IF(A859="RW",VLOOKUP(Y859,#REF!,3,FALSE),VLOOKUP(Y859,#REF!,2,FALSE)))</f>
        <v/>
      </c>
      <c r="AB859" s="92" t="str">
        <f>+IF(A859="","",(IF(A859="RW",(IF(H859&gt;32,32*AA859,(IF(H859&lt;29,29*AA859,H859*AA859)))),(IF(H859&gt;30,30*AA859,(IF(H859&lt;24,24*AA859,H859*AA859)))))))</f>
        <v/>
      </c>
      <c r="AC859" s="92" t="e">
        <f>(IF(A859="","0",(IF(A859="RW",VLOOKUP(#REF!,#REF!,2,FALSE),VLOOKUP(Base!#REF!,#REF!,3,FALSE)))))*S859</f>
        <v>#REF!</v>
      </c>
    </row>
    <row r="860" spans="1:29" x14ac:dyDescent="0.25">
      <c r="A860" s="131"/>
      <c r="B860" s="131" t="s">
        <v>846</v>
      </c>
      <c r="C860" s="62"/>
      <c r="D860" s="12"/>
      <c r="E860" s="85"/>
      <c r="F860" s="85"/>
      <c r="G860" s="145"/>
      <c r="H860" s="71" t="str">
        <f t="shared" si="23"/>
        <v/>
      </c>
      <c r="I860" s="62"/>
      <c r="J860" s="62"/>
      <c r="K860" s="62"/>
      <c r="L860" s="71" t="str">
        <f>+IF(N860="oui",H860,"")</f>
        <v/>
      </c>
      <c r="M860" s="117"/>
      <c r="N860" s="62"/>
      <c r="O860" s="62"/>
      <c r="P860" s="62"/>
      <c r="Q860" s="114" t="str">
        <f>IF(D860="","",(YEAR(D860)))</f>
        <v/>
      </c>
      <c r="R860" s="114" t="str">
        <f>IF(D860="","",(TEXT(D860,"mmmm")))</f>
        <v/>
      </c>
      <c r="S860" s="94" t="e">
        <f>+IF(#REF!&gt;0.02,IF(#REF!=5,($AE$2-F860)/1000,IF(#REF!=6,($AF$2-F860)/1000,IF(#REF!="FMA",($AG$2-F860)/1000,H860))),H860)</f>
        <v>#REF!</v>
      </c>
      <c r="T860" s="114" t="str">
        <f t="shared" si="24"/>
        <v/>
      </c>
      <c r="U860" s="91">
        <f>IF(H860="",0,1)</f>
        <v>0</v>
      </c>
      <c r="V860" s="92" t="e">
        <f>IF(#REF!&gt;0,1,0)</f>
        <v>#REF!</v>
      </c>
      <c r="W860" s="92" t="e">
        <f>IF(#REF!&gt;0.02,1,0)</f>
        <v>#REF!</v>
      </c>
      <c r="X860" s="92" t="str">
        <f>+IF(H860="","",(M860*H860))</f>
        <v/>
      </c>
      <c r="Y860" s="92" t="b">
        <f>+IF(G860="La Mounine",(VLOOKUP(Base!J860,#REF!,5,FALSE)),(IF(G860="Brignoles",VLOOKUP(J860,#REF!,3,FALSE),(IF(G860="FOS",VLOOKUP(J860,#REF!,4,FALSE))))))</f>
        <v>0</v>
      </c>
      <c r="Z860" s="92" t="str">
        <f>+(IF(H860="","",(Y860*H860)))</f>
        <v/>
      </c>
      <c r="AA860" s="94" t="str">
        <f>IF(A860="","",IF(A860="RW",VLOOKUP(Y860,#REF!,3,FALSE),VLOOKUP(Y860,#REF!,2,FALSE)))</f>
        <v/>
      </c>
      <c r="AB860" s="92" t="str">
        <f>+IF(A860="","",(IF(A860="RW",(IF(H860&gt;32,32*AA860,(IF(H860&lt;29,29*AA860,H860*AA860)))),(IF(H860&gt;30,30*AA860,(IF(H860&lt;24,24*AA860,H860*AA860)))))))</f>
        <v/>
      </c>
      <c r="AC860" s="92" t="e">
        <f>(IF(A860="","0",(IF(A860="RW",VLOOKUP(#REF!,#REF!,2,FALSE),VLOOKUP(Base!#REF!,#REF!,3,FALSE)))))*S860</f>
        <v>#REF!</v>
      </c>
    </row>
    <row r="861" spans="1:29" x14ac:dyDescent="0.25">
      <c r="A861" s="131"/>
      <c r="B861" s="131" t="s">
        <v>846</v>
      </c>
      <c r="C861" s="62"/>
      <c r="D861" s="12"/>
      <c r="E861" s="85"/>
      <c r="F861" s="85"/>
      <c r="G861" s="145"/>
      <c r="H861" s="71" t="str">
        <f t="shared" si="23"/>
        <v/>
      </c>
      <c r="I861" s="62"/>
      <c r="J861" s="62"/>
      <c r="K861" s="62"/>
      <c r="L861" s="71" t="str">
        <f>+IF(N861="oui",H861,"")</f>
        <v/>
      </c>
      <c r="M861" s="117"/>
      <c r="N861" s="62"/>
      <c r="O861" s="62"/>
      <c r="P861" s="62"/>
      <c r="Q861" s="114" t="str">
        <f>IF(D861="","",(YEAR(D861)))</f>
        <v/>
      </c>
      <c r="R861" s="114" t="str">
        <f>IF(D861="","",(TEXT(D861,"mmmm")))</f>
        <v/>
      </c>
      <c r="S861" s="94" t="e">
        <f>+IF(#REF!&gt;0.02,IF(#REF!=5,($AE$2-F861)/1000,IF(#REF!=6,($AF$2-F861)/1000,IF(#REF!="FMA",($AG$2-F861)/1000,H861))),H861)</f>
        <v>#REF!</v>
      </c>
      <c r="T861" s="114" t="str">
        <f t="shared" si="24"/>
        <v/>
      </c>
      <c r="U861" s="91">
        <f>IF(H861="",0,1)</f>
        <v>0</v>
      </c>
      <c r="V861" s="92" t="e">
        <f>IF(#REF!&gt;0,1,0)</f>
        <v>#REF!</v>
      </c>
      <c r="W861" s="92" t="e">
        <f>IF(#REF!&gt;0.02,1,0)</f>
        <v>#REF!</v>
      </c>
      <c r="X861" s="92" t="str">
        <f>+IF(H861="","",(M861*H861))</f>
        <v/>
      </c>
      <c r="Y861" s="92" t="b">
        <f>+IF(G861="La Mounine",(VLOOKUP(Base!J861,#REF!,5,FALSE)),(IF(G861="Brignoles",VLOOKUP(J861,#REF!,3,FALSE),(IF(G861="FOS",VLOOKUP(J861,#REF!,4,FALSE))))))</f>
        <v>0</v>
      </c>
      <c r="Z861" s="92" t="str">
        <f>+(IF(H861="","",(Y861*H861)))</f>
        <v/>
      </c>
      <c r="AA861" s="94" t="str">
        <f>IF(A861="","",IF(A861="RW",VLOOKUP(Y861,#REF!,3,FALSE),VLOOKUP(Y861,#REF!,2,FALSE)))</f>
        <v/>
      </c>
      <c r="AB861" s="92" t="str">
        <f>+IF(A861="","",(IF(A861="RW",(IF(H861&gt;32,32*AA861,(IF(H861&lt;29,29*AA861,H861*AA861)))),(IF(H861&gt;30,30*AA861,(IF(H861&lt;24,24*AA861,H861*AA861)))))))</f>
        <v/>
      </c>
      <c r="AC861" s="92" t="e">
        <f>(IF(A861="","0",(IF(A861="RW",VLOOKUP(#REF!,#REF!,2,FALSE),VLOOKUP(Base!#REF!,#REF!,3,FALSE)))))*S861</f>
        <v>#REF!</v>
      </c>
    </row>
    <row r="862" spans="1:29" x14ac:dyDescent="0.25">
      <c r="A862" s="131"/>
      <c r="B862" s="131" t="s">
        <v>846</v>
      </c>
      <c r="C862" s="62"/>
      <c r="D862" s="12"/>
      <c r="E862" s="85"/>
      <c r="F862" s="85"/>
      <c r="G862" s="145"/>
      <c r="H862" s="71" t="str">
        <f t="shared" si="23"/>
        <v/>
      </c>
      <c r="I862" s="62"/>
      <c r="J862" s="62"/>
      <c r="K862" s="62"/>
      <c r="L862" s="71" t="str">
        <f>+IF(N862="oui",H862,"")</f>
        <v/>
      </c>
      <c r="M862" s="117"/>
      <c r="N862" s="62"/>
      <c r="O862" s="62"/>
      <c r="P862" s="62"/>
      <c r="Q862" s="114" t="str">
        <f>IF(D862="","",(YEAR(D862)))</f>
        <v/>
      </c>
      <c r="R862" s="114" t="str">
        <f>IF(D862="","",(TEXT(D862,"mmmm")))</f>
        <v/>
      </c>
      <c r="S862" s="94" t="e">
        <f>+IF(#REF!&gt;0.02,IF(#REF!=5,($AE$2-F862)/1000,IF(#REF!=6,($AF$2-F862)/1000,IF(#REF!="FMA",($AG$2-F862)/1000,H862))),H862)</f>
        <v>#REF!</v>
      </c>
      <c r="T862" s="114" t="str">
        <f t="shared" si="24"/>
        <v/>
      </c>
      <c r="U862" s="91">
        <f>IF(H862="",0,1)</f>
        <v>0</v>
      </c>
      <c r="V862" s="92" t="e">
        <f>IF(#REF!&gt;0,1,0)</f>
        <v>#REF!</v>
      </c>
      <c r="W862" s="92" t="e">
        <f>IF(#REF!&gt;0.02,1,0)</f>
        <v>#REF!</v>
      </c>
      <c r="X862" s="92" t="str">
        <f>+IF(H862="","",(M862*H862))</f>
        <v/>
      </c>
      <c r="Y862" s="92" t="b">
        <f>+IF(G862="La Mounine",(VLOOKUP(Base!J862,#REF!,5,FALSE)),(IF(G862="Brignoles",VLOOKUP(J862,#REF!,3,FALSE),(IF(G862="FOS",VLOOKUP(J862,#REF!,4,FALSE))))))</f>
        <v>0</v>
      </c>
      <c r="Z862" s="92" t="str">
        <f>+(IF(H862="","",(Y862*H862)))</f>
        <v/>
      </c>
      <c r="AA862" s="94" t="str">
        <f>IF(A862="","",IF(A862="RW",VLOOKUP(Y862,#REF!,3,FALSE),VLOOKUP(Y862,#REF!,2,FALSE)))</f>
        <v/>
      </c>
      <c r="AB862" s="92" t="str">
        <f>+IF(A862="","",(IF(A862="RW",(IF(H862&gt;32,32*AA862,(IF(H862&lt;29,29*AA862,H862*AA862)))),(IF(H862&gt;30,30*AA862,(IF(H862&lt;24,24*AA862,H862*AA862)))))))</f>
        <v/>
      </c>
      <c r="AC862" s="92" t="e">
        <f>(IF(A862="","0",(IF(A862="RW",VLOOKUP(#REF!,#REF!,2,FALSE),VLOOKUP(Base!#REF!,#REF!,3,FALSE)))))*S862</f>
        <v>#REF!</v>
      </c>
    </row>
    <row r="863" spans="1:29" x14ac:dyDescent="0.25">
      <c r="A863" s="131"/>
      <c r="B863" s="131" t="s">
        <v>846</v>
      </c>
      <c r="C863" s="62"/>
      <c r="D863" s="12"/>
      <c r="E863" s="85"/>
      <c r="F863" s="85"/>
      <c r="G863" s="145"/>
      <c r="H863" s="71" t="str">
        <f t="shared" si="23"/>
        <v/>
      </c>
      <c r="I863" s="62"/>
      <c r="J863" s="62"/>
      <c r="K863" s="62"/>
      <c r="L863" s="71" t="str">
        <f>+IF(N863="oui",H863,"")</f>
        <v/>
      </c>
      <c r="M863" s="117"/>
      <c r="N863" s="62"/>
      <c r="O863" s="62"/>
      <c r="P863" s="62"/>
      <c r="Q863" s="114" t="str">
        <f>IF(D863="","",(YEAR(D863)))</f>
        <v/>
      </c>
      <c r="R863" s="114" t="str">
        <f>IF(D863="","",(TEXT(D863,"mmmm")))</f>
        <v/>
      </c>
      <c r="S863" s="94" t="e">
        <f>+IF(#REF!&gt;0.02,IF(#REF!=5,($AE$2-F863)/1000,IF(#REF!=6,($AF$2-F863)/1000,IF(#REF!="FMA",($AG$2-F863)/1000,H863))),H863)</f>
        <v>#REF!</v>
      </c>
      <c r="T863" s="114" t="str">
        <f t="shared" si="24"/>
        <v/>
      </c>
      <c r="U863" s="91">
        <f>IF(H863="",0,1)</f>
        <v>0</v>
      </c>
      <c r="V863" s="92" t="e">
        <f>IF(#REF!&gt;0,1,0)</f>
        <v>#REF!</v>
      </c>
      <c r="W863" s="92" t="e">
        <f>IF(#REF!&gt;0.02,1,0)</f>
        <v>#REF!</v>
      </c>
      <c r="X863" s="92" t="str">
        <f>+IF(H863="","",(M863*H863))</f>
        <v/>
      </c>
      <c r="Y863" s="92" t="b">
        <f>+IF(G863="La Mounine",(VLOOKUP(Base!J863,#REF!,5,FALSE)),(IF(G863="Brignoles",VLOOKUP(J863,#REF!,3,FALSE),(IF(G863="FOS",VLOOKUP(J863,#REF!,4,FALSE))))))</f>
        <v>0</v>
      </c>
      <c r="Z863" s="92" t="str">
        <f>+(IF(H863="","",(Y863*H863)))</f>
        <v/>
      </c>
      <c r="AA863" s="94" t="str">
        <f>IF(A863="","",IF(A863="RW",VLOOKUP(Y863,#REF!,3,FALSE),VLOOKUP(Y863,#REF!,2,FALSE)))</f>
        <v/>
      </c>
      <c r="AB863" s="92" t="str">
        <f>+IF(A863="","",(IF(A863="RW",(IF(H863&gt;32,32*AA863,(IF(H863&lt;29,29*AA863,H863*AA863)))),(IF(H863&gt;30,30*AA863,(IF(H863&lt;24,24*AA863,H863*AA863)))))))</f>
        <v/>
      </c>
      <c r="AC863" s="92" t="e">
        <f>(IF(A863="","0",(IF(A863="RW",VLOOKUP(#REF!,#REF!,2,FALSE),VLOOKUP(Base!#REF!,#REF!,3,FALSE)))))*S863</f>
        <v>#REF!</v>
      </c>
    </row>
    <row r="864" spans="1:29" x14ac:dyDescent="0.25">
      <c r="A864" s="131"/>
      <c r="B864" s="131" t="s">
        <v>846</v>
      </c>
      <c r="C864" s="62"/>
      <c r="D864" s="12"/>
      <c r="E864" s="85"/>
      <c r="F864" s="85"/>
      <c r="G864" s="145"/>
      <c r="H864" s="71" t="str">
        <f t="shared" si="23"/>
        <v/>
      </c>
      <c r="I864" s="62"/>
      <c r="J864" s="62"/>
      <c r="K864" s="62"/>
      <c r="L864" s="71" t="str">
        <f>+IF(N864="oui",H864,"")</f>
        <v/>
      </c>
      <c r="M864" s="117"/>
      <c r="N864" s="62"/>
      <c r="O864" s="62"/>
      <c r="P864" s="62"/>
      <c r="Q864" s="114" t="str">
        <f>IF(D864="","",(YEAR(D864)))</f>
        <v/>
      </c>
      <c r="R864" s="114" t="str">
        <f>IF(D864="","",(TEXT(D864,"mmmm")))</f>
        <v/>
      </c>
      <c r="S864" s="94" t="e">
        <f>+IF(#REF!&gt;0.02,IF(#REF!=5,($AE$2-F864)/1000,IF(#REF!=6,($AF$2-F864)/1000,IF(#REF!="FMA",($AG$2-F864)/1000,H864))),H864)</f>
        <v>#REF!</v>
      </c>
      <c r="T864" s="114" t="str">
        <f t="shared" si="24"/>
        <v/>
      </c>
      <c r="U864" s="91">
        <f>IF(H864="",0,1)</f>
        <v>0</v>
      </c>
      <c r="V864" s="92" t="e">
        <f>IF(#REF!&gt;0,1,0)</f>
        <v>#REF!</v>
      </c>
      <c r="W864" s="92" t="e">
        <f>IF(#REF!&gt;0.02,1,0)</f>
        <v>#REF!</v>
      </c>
      <c r="X864" s="92" t="str">
        <f>+IF(H864="","",(M864*H864))</f>
        <v/>
      </c>
      <c r="Y864" s="92" t="b">
        <f>+IF(G864="La Mounine",(VLOOKUP(Base!J864,#REF!,5,FALSE)),(IF(G864="Brignoles",VLOOKUP(J864,#REF!,3,FALSE),(IF(G864="FOS",VLOOKUP(J864,#REF!,4,FALSE))))))</f>
        <v>0</v>
      </c>
      <c r="Z864" s="92" t="str">
        <f>+(IF(H864="","",(Y864*H864)))</f>
        <v/>
      </c>
      <c r="AA864" s="94" t="str">
        <f>IF(A864="","",IF(A864="RW",VLOOKUP(Y864,#REF!,3,FALSE),VLOOKUP(Y864,#REF!,2,FALSE)))</f>
        <v/>
      </c>
      <c r="AB864" s="92" t="str">
        <f>+IF(A864="","",(IF(A864="RW",(IF(H864&gt;32,32*AA864,(IF(H864&lt;29,29*AA864,H864*AA864)))),(IF(H864&gt;30,30*AA864,(IF(H864&lt;24,24*AA864,H864*AA864)))))))</f>
        <v/>
      </c>
      <c r="AC864" s="92" t="e">
        <f>(IF(A864="","0",(IF(A864="RW",VLOOKUP(#REF!,#REF!,2,FALSE),VLOOKUP(Base!#REF!,#REF!,3,FALSE)))))*S864</f>
        <v>#REF!</v>
      </c>
    </row>
    <row r="865" spans="1:29" x14ac:dyDescent="0.25">
      <c r="A865" s="131"/>
      <c r="B865" s="131" t="s">
        <v>846</v>
      </c>
      <c r="C865" s="62"/>
      <c r="D865" s="12"/>
      <c r="E865" s="85"/>
      <c r="F865" s="85"/>
      <c r="G865" s="145"/>
      <c r="H865" s="71" t="str">
        <f t="shared" si="23"/>
        <v/>
      </c>
      <c r="I865" s="62"/>
      <c r="J865" s="62"/>
      <c r="K865" s="62"/>
      <c r="L865" s="71" t="str">
        <f>+IF(N865="oui",H865,"")</f>
        <v/>
      </c>
      <c r="M865" s="117"/>
      <c r="N865" s="62"/>
      <c r="O865" s="62"/>
      <c r="P865" s="62"/>
      <c r="Q865" s="114" t="str">
        <f>IF(D865="","",(YEAR(D865)))</f>
        <v/>
      </c>
      <c r="R865" s="114" t="str">
        <f>IF(D865="","",(TEXT(D865,"mmmm")))</f>
        <v/>
      </c>
      <c r="S865" s="94" t="e">
        <f>+IF(#REF!&gt;0.02,IF(#REF!=5,($AE$2-F865)/1000,IF(#REF!=6,($AF$2-F865)/1000,IF(#REF!="FMA",($AG$2-F865)/1000,H865))),H865)</f>
        <v>#REF!</v>
      </c>
      <c r="T865" s="114" t="str">
        <f t="shared" si="24"/>
        <v/>
      </c>
      <c r="U865" s="91">
        <f>IF(H865="",0,1)</f>
        <v>0</v>
      </c>
      <c r="V865" s="92" t="e">
        <f>IF(#REF!&gt;0,1,0)</f>
        <v>#REF!</v>
      </c>
      <c r="W865" s="92" t="e">
        <f>IF(#REF!&gt;0.02,1,0)</f>
        <v>#REF!</v>
      </c>
      <c r="X865" s="92" t="str">
        <f>+IF(H865="","",(M865*H865))</f>
        <v/>
      </c>
      <c r="Y865" s="92" t="b">
        <f>+IF(G865="La Mounine",(VLOOKUP(Base!J865,#REF!,5,FALSE)),(IF(G865="Brignoles",VLOOKUP(J865,#REF!,3,FALSE),(IF(G865="FOS",VLOOKUP(J865,#REF!,4,FALSE))))))</f>
        <v>0</v>
      </c>
      <c r="Z865" s="92" t="str">
        <f>+(IF(H865="","",(Y865*H865)))</f>
        <v/>
      </c>
      <c r="AA865" s="94" t="str">
        <f>IF(A865="","",IF(A865="RW",VLOOKUP(Y865,#REF!,3,FALSE),VLOOKUP(Y865,#REF!,2,FALSE)))</f>
        <v/>
      </c>
      <c r="AB865" s="92" t="str">
        <f>+IF(A865="","",(IF(A865="RW",(IF(H865&gt;32,32*AA865,(IF(H865&lt;29,29*AA865,H865*AA865)))),(IF(H865&gt;30,30*AA865,(IF(H865&lt;24,24*AA865,H865*AA865)))))))</f>
        <v/>
      </c>
      <c r="AC865" s="92" t="e">
        <f>(IF(A865="","0",(IF(A865="RW",VLOOKUP(#REF!,#REF!,2,FALSE),VLOOKUP(Base!#REF!,#REF!,3,FALSE)))))*S865</f>
        <v>#REF!</v>
      </c>
    </row>
    <row r="866" spans="1:29" x14ac:dyDescent="0.25">
      <c r="A866" s="131"/>
      <c r="B866" s="131" t="s">
        <v>846</v>
      </c>
      <c r="C866" s="62"/>
      <c r="D866" s="12"/>
      <c r="E866" s="85"/>
      <c r="F866" s="85"/>
      <c r="G866" s="145"/>
      <c r="H866" s="71" t="str">
        <f t="shared" si="23"/>
        <v/>
      </c>
      <c r="I866" s="62"/>
      <c r="J866" s="62"/>
      <c r="K866" s="62"/>
      <c r="L866" s="71" t="str">
        <f>+IF(N866="oui",H866,"")</f>
        <v/>
      </c>
      <c r="M866" s="117"/>
      <c r="N866" s="62"/>
      <c r="O866" s="62"/>
      <c r="P866" s="62"/>
      <c r="Q866" s="114" t="str">
        <f>IF(D866="","",(YEAR(D866)))</f>
        <v/>
      </c>
      <c r="R866" s="114" t="str">
        <f>IF(D866="","",(TEXT(D866,"mmmm")))</f>
        <v/>
      </c>
      <c r="S866" s="94" t="e">
        <f>+IF(#REF!&gt;0.02,IF(#REF!=5,($AE$2-F866)/1000,IF(#REF!=6,($AF$2-F866)/1000,IF(#REF!="FMA",($AG$2-F866)/1000,H866))),H866)</f>
        <v>#REF!</v>
      </c>
      <c r="T866" s="114" t="str">
        <f t="shared" si="24"/>
        <v/>
      </c>
      <c r="U866" s="91">
        <f>IF(H866="",0,1)</f>
        <v>0</v>
      </c>
      <c r="V866" s="92" t="e">
        <f>IF(#REF!&gt;0,1,0)</f>
        <v>#REF!</v>
      </c>
      <c r="W866" s="92" t="e">
        <f>IF(#REF!&gt;0.02,1,0)</f>
        <v>#REF!</v>
      </c>
      <c r="X866" s="92" t="str">
        <f>+IF(H866="","",(M866*H866))</f>
        <v/>
      </c>
      <c r="Y866" s="92" t="b">
        <f>+IF(G866="La Mounine",(VLOOKUP(Base!J866,#REF!,5,FALSE)),(IF(G866="Brignoles",VLOOKUP(J866,#REF!,3,FALSE),(IF(G866="FOS",VLOOKUP(J866,#REF!,4,FALSE))))))</f>
        <v>0</v>
      </c>
      <c r="Z866" s="92" t="str">
        <f>+(IF(H866="","",(Y866*H866)))</f>
        <v/>
      </c>
      <c r="AA866" s="94" t="str">
        <f>IF(A866="","",IF(A866="RW",VLOOKUP(Y866,#REF!,3,FALSE),VLOOKUP(Y866,#REF!,2,FALSE)))</f>
        <v/>
      </c>
      <c r="AB866" s="92" t="str">
        <f>+IF(A866="","",(IF(A866="RW",(IF(H866&gt;32,32*AA866,(IF(H866&lt;29,29*AA866,H866*AA866)))),(IF(H866&gt;30,30*AA866,(IF(H866&lt;24,24*AA866,H866*AA866)))))))</f>
        <v/>
      </c>
      <c r="AC866" s="92" t="e">
        <f>(IF(A866="","0",(IF(A866="RW",VLOOKUP(#REF!,#REF!,2,FALSE),VLOOKUP(Base!#REF!,#REF!,3,FALSE)))))*S866</f>
        <v>#REF!</v>
      </c>
    </row>
    <row r="867" spans="1:29" x14ac:dyDescent="0.25">
      <c r="A867" s="131"/>
      <c r="B867" s="131" t="s">
        <v>846</v>
      </c>
      <c r="C867" s="62"/>
      <c r="D867" s="12"/>
      <c r="E867" s="85"/>
      <c r="F867" s="85"/>
      <c r="G867" s="145"/>
      <c r="H867" s="71" t="str">
        <f t="shared" si="23"/>
        <v/>
      </c>
      <c r="I867" s="62"/>
      <c r="J867" s="62"/>
      <c r="K867" s="62"/>
      <c r="L867" s="71" t="str">
        <f>+IF(N867="oui",H867,"")</f>
        <v/>
      </c>
      <c r="M867" s="117"/>
      <c r="N867" s="62"/>
      <c r="O867" s="62"/>
      <c r="P867" s="62"/>
      <c r="Q867" s="114" t="str">
        <f>IF(D867="","",(YEAR(D867)))</f>
        <v/>
      </c>
      <c r="R867" s="114" t="str">
        <f>IF(D867="","",(TEXT(D867,"mmmm")))</f>
        <v/>
      </c>
      <c r="S867" s="94" t="e">
        <f>+IF(#REF!&gt;0.02,IF(#REF!=5,($AE$2-F867)/1000,IF(#REF!=6,($AF$2-F867)/1000,IF(#REF!="FMA",($AG$2-F867)/1000,H867))),H867)</f>
        <v>#REF!</v>
      </c>
      <c r="T867" s="114" t="str">
        <f t="shared" si="24"/>
        <v/>
      </c>
      <c r="U867" s="91">
        <f>IF(H867="",0,1)</f>
        <v>0</v>
      </c>
      <c r="V867" s="92" t="e">
        <f>IF(#REF!&gt;0,1,0)</f>
        <v>#REF!</v>
      </c>
      <c r="W867" s="92" t="e">
        <f>IF(#REF!&gt;0.02,1,0)</f>
        <v>#REF!</v>
      </c>
      <c r="X867" s="92" t="str">
        <f>+IF(H867="","",(M867*H867))</f>
        <v/>
      </c>
      <c r="Y867" s="92" t="b">
        <f>+IF(G867="La Mounine",(VLOOKUP(Base!J867,#REF!,5,FALSE)),(IF(G867="Brignoles",VLOOKUP(J867,#REF!,3,FALSE),(IF(G867="FOS",VLOOKUP(J867,#REF!,4,FALSE))))))</f>
        <v>0</v>
      </c>
      <c r="Z867" s="92" t="str">
        <f>+(IF(H867="","",(Y867*H867)))</f>
        <v/>
      </c>
      <c r="AA867" s="94" t="str">
        <f>IF(A867="","",IF(A867="RW",VLOOKUP(Y867,#REF!,3,FALSE),VLOOKUP(Y867,#REF!,2,FALSE)))</f>
        <v/>
      </c>
      <c r="AB867" s="92" t="str">
        <f>+IF(A867="","",(IF(A867="RW",(IF(H867&gt;32,32*AA867,(IF(H867&lt;29,29*AA867,H867*AA867)))),(IF(H867&gt;30,30*AA867,(IF(H867&lt;24,24*AA867,H867*AA867)))))))</f>
        <v/>
      </c>
      <c r="AC867" s="92" t="e">
        <f>(IF(A867="","0",(IF(A867="RW",VLOOKUP(#REF!,#REF!,2,FALSE),VLOOKUP(Base!#REF!,#REF!,3,FALSE)))))*S867</f>
        <v>#REF!</v>
      </c>
    </row>
    <row r="868" spans="1:29" x14ac:dyDescent="0.25">
      <c r="A868" s="131"/>
      <c r="B868" s="131" t="s">
        <v>846</v>
      </c>
      <c r="C868" s="62"/>
      <c r="D868" s="12"/>
      <c r="E868" s="85"/>
      <c r="F868" s="85"/>
      <c r="G868" s="145"/>
      <c r="H868" s="71" t="str">
        <f t="shared" si="23"/>
        <v/>
      </c>
      <c r="I868" s="62"/>
      <c r="J868" s="62"/>
      <c r="K868" s="62"/>
      <c r="L868" s="71" t="str">
        <f>+IF(N868="oui",H868,"")</f>
        <v/>
      </c>
      <c r="M868" s="117"/>
      <c r="N868" s="62"/>
      <c r="O868" s="62"/>
      <c r="P868" s="62"/>
      <c r="Q868" s="114" t="str">
        <f>IF(D868="","",(YEAR(D868)))</f>
        <v/>
      </c>
      <c r="R868" s="114" t="str">
        <f>IF(D868="","",(TEXT(D868,"mmmm")))</f>
        <v/>
      </c>
      <c r="S868" s="94" t="e">
        <f>+IF(#REF!&gt;0.02,IF(#REF!=5,($AE$2-F868)/1000,IF(#REF!=6,($AF$2-F868)/1000,IF(#REF!="FMA",($AG$2-F868)/1000,H868))),H868)</f>
        <v>#REF!</v>
      </c>
      <c r="T868" s="114" t="str">
        <f t="shared" si="24"/>
        <v/>
      </c>
      <c r="U868" s="91">
        <f>IF(H868="",0,1)</f>
        <v>0</v>
      </c>
      <c r="V868" s="92" t="e">
        <f>IF(#REF!&gt;0,1,0)</f>
        <v>#REF!</v>
      </c>
      <c r="W868" s="92" t="e">
        <f>IF(#REF!&gt;0.02,1,0)</f>
        <v>#REF!</v>
      </c>
      <c r="X868" s="92" t="str">
        <f>+IF(H868="","",(M868*H868))</f>
        <v/>
      </c>
      <c r="Y868" s="92" t="b">
        <f>+IF(G868="La Mounine",(VLOOKUP(Base!J868,#REF!,5,FALSE)),(IF(G868="Brignoles",VLOOKUP(J868,#REF!,3,FALSE),(IF(G868="FOS",VLOOKUP(J868,#REF!,4,FALSE))))))</f>
        <v>0</v>
      </c>
      <c r="Z868" s="92" t="str">
        <f>+(IF(H868="","",(Y868*H868)))</f>
        <v/>
      </c>
      <c r="AA868" s="94" t="str">
        <f>IF(A868="","",IF(A868="RW",VLOOKUP(Y868,#REF!,3,FALSE),VLOOKUP(Y868,#REF!,2,FALSE)))</f>
        <v/>
      </c>
      <c r="AB868" s="92" t="str">
        <f>+IF(A868="","",(IF(A868="RW",(IF(H868&gt;32,32*AA868,(IF(H868&lt;29,29*AA868,H868*AA868)))),(IF(H868&gt;30,30*AA868,(IF(H868&lt;24,24*AA868,H868*AA868)))))))</f>
        <v/>
      </c>
      <c r="AC868" s="92" t="e">
        <f>(IF(A868="","0",(IF(A868="RW",VLOOKUP(#REF!,#REF!,2,FALSE),VLOOKUP(Base!#REF!,#REF!,3,FALSE)))))*S868</f>
        <v>#REF!</v>
      </c>
    </row>
    <row r="869" spans="1:29" x14ac:dyDescent="0.25">
      <c r="A869" s="131"/>
      <c r="B869" s="131" t="s">
        <v>846</v>
      </c>
      <c r="C869" s="62"/>
      <c r="D869" s="12"/>
      <c r="E869" s="85"/>
      <c r="F869" s="85"/>
      <c r="G869" s="145"/>
      <c r="H869" s="71" t="str">
        <f t="shared" si="23"/>
        <v/>
      </c>
      <c r="I869" s="62"/>
      <c r="J869" s="62"/>
      <c r="K869" s="62"/>
      <c r="L869" s="71" t="str">
        <f>+IF(N869="oui",H869,"")</f>
        <v/>
      </c>
      <c r="M869" s="117"/>
      <c r="N869" s="62"/>
      <c r="O869" s="62"/>
      <c r="P869" s="62"/>
      <c r="Q869" s="114" t="str">
        <f>IF(D869="","",(YEAR(D869)))</f>
        <v/>
      </c>
      <c r="R869" s="114" t="str">
        <f>IF(D869="","",(TEXT(D869,"mmmm")))</f>
        <v/>
      </c>
      <c r="S869" s="94" t="e">
        <f>+IF(#REF!&gt;0.02,IF(#REF!=5,($AE$2-F869)/1000,IF(#REF!=6,($AF$2-F869)/1000,IF(#REF!="FMA",($AG$2-F869)/1000,H869))),H869)</f>
        <v>#REF!</v>
      </c>
      <c r="T869" s="114" t="str">
        <f t="shared" si="24"/>
        <v/>
      </c>
      <c r="U869" s="91">
        <f>IF(H869="",0,1)</f>
        <v>0</v>
      </c>
      <c r="V869" s="92" t="e">
        <f>IF(#REF!&gt;0,1,0)</f>
        <v>#REF!</v>
      </c>
      <c r="W869" s="92" t="e">
        <f>IF(#REF!&gt;0.02,1,0)</f>
        <v>#REF!</v>
      </c>
      <c r="X869" s="92" t="str">
        <f>+IF(H869="","",(M869*H869))</f>
        <v/>
      </c>
      <c r="Y869" s="92" t="b">
        <f>+IF(G869="La Mounine",(VLOOKUP(Base!J869,#REF!,5,FALSE)),(IF(G869="Brignoles",VLOOKUP(J869,#REF!,3,FALSE),(IF(G869="FOS",VLOOKUP(J869,#REF!,4,FALSE))))))</f>
        <v>0</v>
      </c>
      <c r="Z869" s="92" t="str">
        <f>+(IF(H869="","",(Y869*H869)))</f>
        <v/>
      </c>
      <c r="AA869" s="94" t="str">
        <f>IF(A869="","",IF(A869="RW",VLOOKUP(Y869,#REF!,3,FALSE),VLOOKUP(Y869,#REF!,2,FALSE)))</f>
        <v/>
      </c>
      <c r="AB869" s="92" t="str">
        <f>+IF(A869="","",(IF(A869="RW",(IF(H869&gt;32,32*AA869,(IF(H869&lt;29,29*AA869,H869*AA869)))),(IF(H869&gt;30,30*AA869,(IF(H869&lt;24,24*AA869,H869*AA869)))))))</f>
        <v/>
      </c>
      <c r="AC869" s="92" t="e">
        <f>(IF(A869="","0",(IF(A869="RW",VLOOKUP(#REF!,#REF!,2,FALSE),VLOOKUP(Base!#REF!,#REF!,3,FALSE)))))*S869</f>
        <v>#REF!</v>
      </c>
    </row>
    <row r="870" spans="1:29" x14ac:dyDescent="0.25">
      <c r="A870" s="131"/>
      <c r="B870" s="131" t="s">
        <v>846</v>
      </c>
      <c r="C870" s="62"/>
      <c r="D870" s="12"/>
      <c r="E870" s="85"/>
      <c r="F870" s="85"/>
      <c r="G870" s="145"/>
      <c r="H870" s="71" t="str">
        <f t="shared" si="23"/>
        <v/>
      </c>
      <c r="I870" s="62"/>
      <c r="J870" s="62"/>
      <c r="K870" s="62"/>
      <c r="L870" s="71" t="str">
        <f>+IF(N870="oui",H870,"")</f>
        <v/>
      </c>
      <c r="M870" s="117"/>
      <c r="N870" s="62"/>
      <c r="O870" s="62"/>
      <c r="P870" s="62"/>
      <c r="Q870" s="114" t="str">
        <f>IF(D870="","",(YEAR(D870)))</f>
        <v/>
      </c>
      <c r="R870" s="114" t="str">
        <f>IF(D870="","",(TEXT(D870,"mmmm")))</f>
        <v/>
      </c>
      <c r="S870" s="94" t="e">
        <f>+IF(#REF!&gt;0.02,IF(#REF!=5,($AE$2-F870)/1000,IF(#REF!=6,($AF$2-F870)/1000,IF(#REF!="FMA",($AG$2-F870)/1000,H870))),H870)</f>
        <v>#REF!</v>
      </c>
      <c r="T870" s="114" t="str">
        <f t="shared" si="24"/>
        <v/>
      </c>
      <c r="U870" s="91">
        <f>IF(H870="",0,1)</f>
        <v>0</v>
      </c>
      <c r="V870" s="92" t="e">
        <f>IF(#REF!&gt;0,1,0)</f>
        <v>#REF!</v>
      </c>
      <c r="W870" s="92" t="e">
        <f>IF(#REF!&gt;0.02,1,0)</f>
        <v>#REF!</v>
      </c>
      <c r="X870" s="92" t="str">
        <f>+IF(H870="","",(M870*H870))</f>
        <v/>
      </c>
      <c r="Y870" s="92" t="b">
        <f>+IF(G870="La Mounine",(VLOOKUP(Base!J870,#REF!,5,FALSE)),(IF(G870="Brignoles",VLOOKUP(J870,#REF!,3,FALSE),(IF(G870="FOS",VLOOKUP(J870,#REF!,4,FALSE))))))</f>
        <v>0</v>
      </c>
      <c r="Z870" s="92" t="str">
        <f>+(IF(H870="","",(Y870*H870)))</f>
        <v/>
      </c>
      <c r="AA870" s="94" t="str">
        <f>IF(A870="","",IF(A870="RW",VLOOKUP(Y870,#REF!,3,FALSE),VLOOKUP(Y870,#REF!,2,FALSE)))</f>
        <v/>
      </c>
      <c r="AB870" s="92" t="str">
        <f>+IF(A870="","",(IF(A870="RW",(IF(H870&gt;32,32*AA870,(IF(H870&lt;29,29*AA870,H870*AA870)))),(IF(H870&gt;30,30*AA870,(IF(H870&lt;24,24*AA870,H870*AA870)))))))</f>
        <v/>
      </c>
      <c r="AC870" s="92" t="e">
        <f>(IF(A870="","0",(IF(A870="RW",VLOOKUP(#REF!,#REF!,2,FALSE),VLOOKUP(Base!#REF!,#REF!,3,FALSE)))))*S870</f>
        <v>#REF!</v>
      </c>
    </row>
    <row r="871" spans="1:29" x14ac:dyDescent="0.25">
      <c r="A871" s="131"/>
      <c r="B871" s="131" t="s">
        <v>846</v>
      </c>
      <c r="C871" s="62"/>
      <c r="D871" s="12"/>
      <c r="E871" s="85"/>
      <c r="F871" s="85"/>
      <c r="G871" s="145"/>
      <c r="H871" s="71" t="str">
        <f t="shared" si="23"/>
        <v/>
      </c>
      <c r="I871" s="62"/>
      <c r="J871" s="62"/>
      <c r="K871" s="62"/>
      <c r="L871" s="71" t="str">
        <f>+IF(N871="oui",H871,"")</f>
        <v/>
      </c>
      <c r="M871" s="117"/>
      <c r="N871" s="62"/>
      <c r="O871" s="62"/>
      <c r="P871" s="62"/>
      <c r="Q871" s="114" t="str">
        <f>IF(D871="","",(YEAR(D871)))</f>
        <v/>
      </c>
      <c r="R871" s="114" t="str">
        <f>IF(D871="","",(TEXT(D871,"mmmm")))</f>
        <v/>
      </c>
      <c r="S871" s="94" t="e">
        <f>+IF(#REF!&gt;0.02,IF(#REF!=5,($AE$2-F871)/1000,IF(#REF!=6,($AF$2-F871)/1000,IF(#REF!="FMA",($AG$2-F871)/1000,H871))),H871)</f>
        <v>#REF!</v>
      </c>
      <c r="T871" s="114" t="str">
        <f t="shared" si="24"/>
        <v/>
      </c>
      <c r="U871" s="91">
        <f>IF(H871="",0,1)</f>
        <v>0</v>
      </c>
      <c r="V871" s="92" t="e">
        <f>IF(#REF!&gt;0,1,0)</f>
        <v>#REF!</v>
      </c>
      <c r="W871" s="92" t="e">
        <f>IF(#REF!&gt;0.02,1,0)</f>
        <v>#REF!</v>
      </c>
      <c r="X871" s="92" t="str">
        <f>+IF(H871="","",(M871*H871))</f>
        <v/>
      </c>
      <c r="Y871" s="92" t="b">
        <f>+IF(G871="La Mounine",(VLOOKUP(Base!J871,#REF!,5,FALSE)),(IF(G871="Brignoles",VLOOKUP(J871,#REF!,3,FALSE),(IF(G871="FOS",VLOOKUP(J871,#REF!,4,FALSE))))))</f>
        <v>0</v>
      </c>
      <c r="Z871" s="92" t="str">
        <f>+(IF(H871="","",(Y871*H871)))</f>
        <v/>
      </c>
      <c r="AA871" s="94" t="str">
        <f>IF(A871="","",IF(A871="RW",VLOOKUP(Y871,#REF!,3,FALSE),VLOOKUP(Y871,#REF!,2,FALSE)))</f>
        <v/>
      </c>
      <c r="AB871" s="92" t="str">
        <f>+IF(A871="","",(IF(A871="RW",(IF(H871&gt;32,32*AA871,(IF(H871&lt;29,29*AA871,H871*AA871)))),(IF(H871&gt;30,30*AA871,(IF(H871&lt;24,24*AA871,H871*AA871)))))))</f>
        <v/>
      </c>
      <c r="AC871" s="92" t="e">
        <f>(IF(A871="","0",(IF(A871="RW",VLOOKUP(#REF!,#REF!,2,FALSE),VLOOKUP(Base!#REF!,#REF!,3,FALSE)))))*S871</f>
        <v>#REF!</v>
      </c>
    </row>
    <row r="872" spans="1:29" x14ac:dyDescent="0.25">
      <c r="A872" s="131"/>
      <c r="B872" s="131" t="s">
        <v>846</v>
      </c>
      <c r="C872" s="62"/>
      <c r="D872" s="12"/>
      <c r="E872" s="85"/>
      <c r="F872" s="85"/>
      <c r="G872" s="145"/>
      <c r="H872" s="71" t="str">
        <f t="shared" si="23"/>
        <v/>
      </c>
      <c r="I872" s="62"/>
      <c r="J872" s="62"/>
      <c r="K872" s="62"/>
      <c r="L872" s="71" t="str">
        <f>+IF(N872="oui",H872,"")</f>
        <v/>
      </c>
      <c r="M872" s="117"/>
      <c r="N872" s="62"/>
      <c r="O872" s="62"/>
      <c r="P872" s="62"/>
      <c r="Q872" s="114" t="str">
        <f>IF(D872="","",(YEAR(D872)))</f>
        <v/>
      </c>
      <c r="R872" s="114" t="str">
        <f>IF(D872="","",(TEXT(D872,"mmmm")))</f>
        <v/>
      </c>
      <c r="S872" s="94" t="e">
        <f>+IF(#REF!&gt;0.02,IF(#REF!=5,($AE$2-F872)/1000,IF(#REF!=6,($AF$2-F872)/1000,IF(#REF!="FMA",($AG$2-F872)/1000,H872))),H872)</f>
        <v>#REF!</v>
      </c>
      <c r="T872" s="114" t="str">
        <f t="shared" si="24"/>
        <v/>
      </c>
      <c r="U872" s="91">
        <f>IF(H872="",0,1)</f>
        <v>0</v>
      </c>
      <c r="V872" s="92" t="e">
        <f>IF(#REF!&gt;0,1,0)</f>
        <v>#REF!</v>
      </c>
      <c r="W872" s="92" t="e">
        <f>IF(#REF!&gt;0.02,1,0)</f>
        <v>#REF!</v>
      </c>
      <c r="X872" s="92" t="str">
        <f>+IF(H872="","",(M872*H872))</f>
        <v/>
      </c>
      <c r="Y872" s="92" t="b">
        <f>+IF(G872="La Mounine",(VLOOKUP(Base!J872,#REF!,5,FALSE)),(IF(G872="Brignoles",VLOOKUP(J872,#REF!,3,FALSE),(IF(G872="FOS",VLOOKUP(J872,#REF!,4,FALSE))))))</f>
        <v>0</v>
      </c>
      <c r="Z872" s="92" t="str">
        <f>+(IF(H872="","",(Y872*H872)))</f>
        <v/>
      </c>
      <c r="AA872" s="94" t="str">
        <f>IF(A872="","",IF(A872="RW",VLOOKUP(Y872,#REF!,3,FALSE),VLOOKUP(Y872,#REF!,2,FALSE)))</f>
        <v/>
      </c>
      <c r="AB872" s="92" t="str">
        <f>+IF(A872="","",(IF(A872="RW",(IF(H872&gt;32,32*AA872,(IF(H872&lt;29,29*AA872,H872*AA872)))),(IF(H872&gt;30,30*AA872,(IF(H872&lt;24,24*AA872,H872*AA872)))))))</f>
        <v/>
      </c>
      <c r="AC872" s="92" t="e">
        <f>(IF(A872="","0",(IF(A872="RW",VLOOKUP(#REF!,#REF!,2,FALSE),VLOOKUP(Base!#REF!,#REF!,3,FALSE)))))*S872</f>
        <v>#REF!</v>
      </c>
    </row>
    <row r="873" spans="1:29" x14ac:dyDescent="0.25">
      <c r="A873" s="131"/>
      <c r="B873" s="131" t="s">
        <v>846</v>
      </c>
      <c r="C873" s="62"/>
      <c r="D873" s="12"/>
      <c r="E873" s="85"/>
      <c r="F873" s="85"/>
      <c r="G873" s="145"/>
      <c r="H873" s="71" t="str">
        <f t="shared" si="23"/>
        <v/>
      </c>
      <c r="I873" s="62"/>
      <c r="J873" s="62"/>
      <c r="K873" s="62"/>
      <c r="L873" s="71" t="str">
        <f>+IF(N873="oui",H873,"")</f>
        <v/>
      </c>
      <c r="M873" s="117"/>
      <c r="N873" s="62"/>
      <c r="O873" s="62"/>
      <c r="P873" s="62"/>
      <c r="Q873" s="114" t="str">
        <f>IF(D873="","",(YEAR(D873)))</f>
        <v/>
      </c>
      <c r="R873" s="114" t="str">
        <f>IF(D873="","",(TEXT(D873,"mmmm")))</f>
        <v/>
      </c>
      <c r="S873" s="94" t="e">
        <f>+IF(#REF!&gt;0.02,IF(#REF!=5,($AE$2-F873)/1000,IF(#REF!=6,($AF$2-F873)/1000,IF(#REF!="FMA",($AG$2-F873)/1000,H873))),H873)</f>
        <v>#REF!</v>
      </c>
      <c r="T873" s="114" t="str">
        <f t="shared" si="24"/>
        <v/>
      </c>
      <c r="U873" s="91">
        <f>IF(H873="",0,1)</f>
        <v>0</v>
      </c>
      <c r="V873" s="92" t="e">
        <f>IF(#REF!&gt;0,1,0)</f>
        <v>#REF!</v>
      </c>
      <c r="W873" s="92" t="e">
        <f>IF(#REF!&gt;0.02,1,0)</f>
        <v>#REF!</v>
      </c>
      <c r="X873" s="92" t="str">
        <f>+IF(H873="","",(M873*H873))</f>
        <v/>
      </c>
      <c r="Y873" s="92" t="b">
        <f>+IF(G873="La Mounine",(VLOOKUP(Base!J873,#REF!,5,FALSE)),(IF(G873="Brignoles",VLOOKUP(J873,#REF!,3,FALSE),(IF(G873="FOS",VLOOKUP(J873,#REF!,4,FALSE))))))</f>
        <v>0</v>
      </c>
      <c r="Z873" s="92" t="str">
        <f>+(IF(H873="","",(Y873*H873)))</f>
        <v/>
      </c>
      <c r="AA873" s="94" t="str">
        <f>IF(A873="","",IF(A873="RW",VLOOKUP(Y873,#REF!,3,FALSE),VLOOKUP(Y873,#REF!,2,FALSE)))</f>
        <v/>
      </c>
      <c r="AB873" s="92" t="str">
        <f>+IF(A873="","",(IF(A873="RW",(IF(H873&gt;32,32*AA873,(IF(H873&lt;29,29*AA873,H873*AA873)))),(IF(H873&gt;30,30*AA873,(IF(H873&lt;24,24*AA873,H873*AA873)))))))</f>
        <v/>
      </c>
      <c r="AC873" s="92" t="e">
        <f>(IF(A873="","0",(IF(A873="RW",VLOOKUP(#REF!,#REF!,2,FALSE),VLOOKUP(Base!#REF!,#REF!,3,FALSE)))))*S873</f>
        <v>#REF!</v>
      </c>
    </row>
    <row r="874" spans="1:29" x14ac:dyDescent="0.25">
      <c r="A874" s="131"/>
      <c r="B874" s="131" t="s">
        <v>846</v>
      </c>
      <c r="C874" s="62"/>
      <c r="D874" s="12"/>
      <c r="E874" s="85"/>
      <c r="F874" s="85"/>
      <c r="G874" s="145"/>
      <c r="H874" s="71" t="str">
        <f t="shared" ref="H874:H937" si="25">+IF(E874="","",((E874-F874)/1000))</f>
        <v/>
      </c>
      <c r="I874" s="62"/>
      <c r="J874" s="62"/>
      <c r="K874" s="62"/>
      <c r="L874" s="71" t="str">
        <f>+IF(N874="oui",H874,"")</f>
        <v/>
      </c>
      <c r="M874" s="117"/>
      <c r="N874" s="62"/>
      <c r="O874" s="62"/>
      <c r="P874" s="62"/>
      <c r="Q874" s="114" t="str">
        <f>IF(D874="","",(YEAR(D874)))</f>
        <v/>
      </c>
      <c r="R874" s="114" t="str">
        <f>IF(D874="","",(TEXT(D874,"mmmm")))</f>
        <v/>
      </c>
      <c r="S874" s="94" t="e">
        <f>+IF(#REF!&gt;0.02,IF(#REF!=5,($AE$2-F874)/1000,IF(#REF!=6,($AF$2-F874)/1000,IF(#REF!="FMA",($AG$2-F874)/1000,H874))),H874)</f>
        <v>#REF!</v>
      </c>
      <c r="T874" s="114" t="str">
        <f t="shared" si="24"/>
        <v/>
      </c>
      <c r="U874" s="91">
        <f>IF(H874="",0,1)</f>
        <v>0</v>
      </c>
      <c r="V874" s="92" t="e">
        <f>IF(#REF!&gt;0,1,0)</f>
        <v>#REF!</v>
      </c>
      <c r="W874" s="92" t="e">
        <f>IF(#REF!&gt;0.02,1,0)</f>
        <v>#REF!</v>
      </c>
      <c r="X874" s="92" t="str">
        <f>+IF(H874="","",(M874*H874))</f>
        <v/>
      </c>
      <c r="Y874" s="92" t="b">
        <f>+IF(G874="La Mounine",(VLOOKUP(Base!J874,#REF!,5,FALSE)),(IF(G874="Brignoles",VLOOKUP(J874,#REF!,3,FALSE),(IF(G874="FOS",VLOOKUP(J874,#REF!,4,FALSE))))))</f>
        <v>0</v>
      </c>
      <c r="Z874" s="92" t="str">
        <f>+(IF(H874="","",(Y874*H874)))</f>
        <v/>
      </c>
      <c r="AA874" s="94" t="str">
        <f>IF(A874="","",IF(A874="RW",VLOOKUP(Y874,#REF!,3,FALSE),VLOOKUP(Y874,#REF!,2,FALSE)))</f>
        <v/>
      </c>
      <c r="AB874" s="92" t="str">
        <f>+IF(A874="","",(IF(A874="RW",(IF(H874&gt;32,32*AA874,(IF(H874&lt;29,29*AA874,H874*AA874)))),(IF(H874&gt;30,30*AA874,(IF(H874&lt;24,24*AA874,H874*AA874)))))))</f>
        <v/>
      </c>
      <c r="AC874" s="92" t="e">
        <f>(IF(A874="","0",(IF(A874="RW",VLOOKUP(#REF!,#REF!,2,FALSE),VLOOKUP(Base!#REF!,#REF!,3,FALSE)))))*S874</f>
        <v>#REF!</v>
      </c>
    </row>
    <row r="875" spans="1:29" x14ac:dyDescent="0.25">
      <c r="A875" s="131"/>
      <c r="B875" s="131" t="s">
        <v>846</v>
      </c>
      <c r="C875" s="62"/>
      <c r="D875" s="12"/>
      <c r="E875" s="85"/>
      <c r="F875" s="85"/>
      <c r="G875" s="145"/>
      <c r="H875" s="71" t="str">
        <f t="shared" si="25"/>
        <v/>
      </c>
      <c r="I875" s="62"/>
      <c r="J875" s="62"/>
      <c r="K875" s="62"/>
      <c r="L875" s="71" t="str">
        <f>+IF(N875="oui",H875,"")</f>
        <v/>
      </c>
      <c r="M875" s="117"/>
      <c r="N875" s="62"/>
      <c r="O875" s="62"/>
      <c r="P875" s="62"/>
      <c r="Q875" s="114" t="str">
        <f>IF(D875="","",(YEAR(D875)))</f>
        <v/>
      </c>
      <c r="R875" s="114" t="str">
        <f>IF(D875="","",(TEXT(D875,"mmmm")))</f>
        <v/>
      </c>
      <c r="S875" s="94" t="e">
        <f>+IF(#REF!&gt;0.02,IF(#REF!=5,($AE$2-F875)/1000,IF(#REF!=6,($AF$2-F875)/1000,IF(#REF!="FMA",($AG$2-F875)/1000,H875))),H875)</f>
        <v>#REF!</v>
      </c>
      <c r="T875" s="114" t="str">
        <f t="shared" si="24"/>
        <v/>
      </c>
      <c r="U875" s="91">
        <f>IF(H875="",0,1)</f>
        <v>0</v>
      </c>
      <c r="V875" s="92" t="e">
        <f>IF(#REF!&gt;0,1,0)</f>
        <v>#REF!</v>
      </c>
      <c r="W875" s="92" t="e">
        <f>IF(#REF!&gt;0.02,1,0)</f>
        <v>#REF!</v>
      </c>
      <c r="X875" s="92" t="str">
        <f>+IF(H875="","",(M875*H875))</f>
        <v/>
      </c>
      <c r="Y875" s="92" t="b">
        <f>+IF(G875="La Mounine",(VLOOKUP(Base!J875,#REF!,5,FALSE)),(IF(G875="Brignoles",VLOOKUP(J875,#REF!,3,FALSE),(IF(G875="FOS",VLOOKUP(J875,#REF!,4,FALSE))))))</f>
        <v>0</v>
      </c>
      <c r="Z875" s="92" t="str">
        <f>+(IF(H875="","",(Y875*H875)))</f>
        <v/>
      </c>
      <c r="AA875" s="94" t="str">
        <f>IF(A875="","",IF(A875="RW",VLOOKUP(Y875,#REF!,3,FALSE),VLOOKUP(Y875,#REF!,2,FALSE)))</f>
        <v/>
      </c>
      <c r="AB875" s="92" t="str">
        <f>+IF(A875="","",(IF(A875="RW",(IF(H875&gt;32,32*AA875,(IF(H875&lt;29,29*AA875,H875*AA875)))),(IF(H875&gt;30,30*AA875,(IF(H875&lt;24,24*AA875,H875*AA875)))))))</f>
        <v/>
      </c>
      <c r="AC875" s="92" t="e">
        <f>(IF(A875="","0",(IF(A875="RW",VLOOKUP(#REF!,#REF!,2,FALSE),VLOOKUP(Base!#REF!,#REF!,3,FALSE)))))*S875</f>
        <v>#REF!</v>
      </c>
    </row>
    <row r="876" spans="1:29" x14ac:dyDescent="0.25">
      <c r="A876" s="131"/>
      <c r="B876" s="131" t="s">
        <v>846</v>
      </c>
      <c r="C876" s="62"/>
      <c r="D876" s="12"/>
      <c r="E876" s="85"/>
      <c r="F876" s="85"/>
      <c r="G876" s="145"/>
      <c r="H876" s="71" t="str">
        <f t="shared" si="25"/>
        <v/>
      </c>
      <c r="I876" s="62"/>
      <c r="J876" s="62"/>
      <c r="K876" s="62"/>
      <c r="L876" s="71" t="str">
        <f>+IF(N876="oui",H876,"")</f>
        <v/>
      </c>
      <c r="M876" s="117"/>
      <c r="N876" s="62"/>
      <c r="O876" s="62"/>
      <c r="P876" s="62"/>
      <c r="Q876" s="114" t="str">
        <f>IF(D876="","",(YEAR(D876)))</f>
        <v/>
      </c>
      <c r="R876" s="114" t="str">
        <f>IF(D876="","",(TEXT(D876,"mmmm")))</f>
        <v/>
      </c>
      <c r="S876" s="94" t="e">
        <f>+IF(#REF!&gt;0.02,IF(#REF!=5,($AE$2-F876)/1000,IF(#REF!=6,($AF$2-F876)/1000,IF(#REF!="FMA",($AG$2-F876)/1000,H876))),H876)</f>
        <v>#REF!</v>
      </c>
      <c r="T876" s="114" t="str">
        <f t="shared" si="24"/>
        <v/>
      </c>
      <c r="U876" s="91">
        <f>IF(H876="",0,1)</f>
        <v>0</v>
      </c>
      <c r="V876" s="92" t="e">
        <f>IF(#REF!&gt;0,1,0)</f>
        <v>#REF!</v>
      </c>
      <c r="W876" s="92" t="e">
        <f>IF(#REF!&gt;0.02,1,0)</f>
        <v>#REF!</v>
      </c>
      <c r="X876" s="92" t="str">
        <f>+IF(H876="","",(M876*H876))</f>
        <v/>
      </c>
      <c r="Y876" s="92" t="b">
        <f>+IF(G876="La Mounine",(VLOOKUP(Base!J876,#REF!,5,FALSE)),(IF(G876="Brignoles",VLOOKUP(J876,#REF!,3,FALSE),(IF(G876="FOS",VLOOKUP(J876,#REF!,4,FALSE))))))</f>
        <v>0</v>
      </c>
      <c r="Z876" s="92" t="str">
        <f>+(IF(H876="","",(Y876*H876)))</f>
        <v/>
      </c>
      <c r="AA876" s="94" t="str">
        <f>IF(A876="","",IF(A876="RW",VLOOKUP(Y876,#REF!,3,FALSE),VLOOKUP(Y876,#REF!,2,FALSE)))</f>
        <v/>
      </c>
      <c r="AB876" s="92" t="str">
        <f>+IF(A876="","",(IF(A876="RW",(IF(H876&gt;32,32*AA876,(IF(H876&lt;29,29*AA876,H876*AA876)))),(IF(H876&gt;30,30*AA876,(IF(H876&lt;24,24*AA876,H876*AA876)))))))</f>
        <v/>
      </c>
      <c r="AC876" s="92" t="e">
        <f>(IF(A876="","0",(IF(A876="RW",VLOOKUP(#REF!,#REF!,2,FALSE),VLOOKUP(Base!#REF!,#REF!,3,FALSE)))))*S876</f>
        <v>#REF!</v>
      </c>
    </row>
    <row r="877" spans="1:29" x14ac:dyDescent="0.25">
      <c r="A877" s="131"/>
      <c r="B877" s="131" t="s">
        <v>846</v>
      </c>
      <c r="C877" s="62"/>
      <c r="D877" s="12"/>
      <c r="E877" s="85"/>
      <c r="F877" s="85"/>
      <c r="G877" s="145"/>
      <c r="H877" s="71" t="str">
        <f t="shared" si="25"/>
        <v/>
      </c>
      <c r="I877" s="62"/>
      <c r="J877" s="62"/>
      <c r="K877" s="62"/>
      <c r="L877" s="71" t="str">
        <f>+IF(N877="oui",H877,"")</f>
        <v/>
      </c>
      <c r="M877" s="117"/>
      <c r="N877" s="62"/>
      <c r="O877" s="62"/>
      <c r="P877" s="62"/>
      <c r="Q877" s="114" t="str">
        <f>IF(D877="","",(YEAR(D877)))</f>
        <v/>
      </c>
      <c r="R877" s="114" t="str">
        <f>IF(D877="","",(TEXT(D877,"mmmm")))</f>
        <v/>
      </c>
      <c r="S877" s="94" t="e">
        <f>+IF(#REF!&gt;0.02,IF(#REF!=5,($AE$2-F877)/1000,IF(#REF!=6,($AF$2-F877)/1000,IF(#REF!="FMA",($AG$2-F877)/1000,H877))),H877)</f>
        <v>#REF!</v>
      </c>
      <c r="T877" s="114" t="str">
        <f t="shared" si="24"/>
        <v/>
      </c>
      <c r="U877" s="91">
        <f>IF(H877="",0,1)</f>
        <v>0</v>
      </c>
      <c r="V877" s="92" t="e">
        <f>IF(#REF!&gt;0,1,0)</f>
        <v>#REF!</v>
      </c>
      <c r="W877" s="92" t="e">
        <f>IF(#REF!&gt;0.02,1,0)</f>
        <v>#REF!</v>
      </c>
      <c r="X877" s="92" t="str">
        <f>+IF(H877="","",(M877*H877))</f>
        <v/>
      </c>
      <c r="Y877" s="92" t="b">
        <f>+IF(G877="La Mounine",(VLOOKUP(Base!J877,#REF!,5,FALSE)),(IF(G877="Brignoles",VLOOKUP(J877,#REF!,3,FALSE),(IF(G877="FOS",VLOOKUP(J877,#REF!,4,FALSE))))))</f>
        <v>0</v>
      </c>
      <c r="Z877" s="92" t="str">
        <f>+(IF(H877="","",(Y877*H877)))</f>
        <v/>
      </c>
      <c r="AA877" s="94" t="str">
        <f>IF(A877="","",IF(A877="RW",VLOOKUP(Y877,#REF!,3,FALSE),VLOOKUP(Y877,#REF!,2,FALSE)))</f>
        <v/>
      </c>
      <c r="AB877" s="92" t="str">
        <f>+IF(A877="","",(IF(A877="RW",(IF(H877&gt;32,32*AA877,(IF(H877&lt;29,29*AA877,H877*AA877)))),(IF(H877&gt;30,30*AA877,(IF(H877&lt;24,24*AA877,H877*AA877)))))))</f>
        <v/>
      </c>
      <c r="AC877" s="92" t="e">
        <f>(IF(A877="","0",(IF(A877="RW",VLOOKUP(#REF!,#REF!,2,FALSE),VLOOKUP(Base!#REF!,#REF!,3,FALSE)))))*S877</f>
        <v>#REF!</v>
      </c>
    </row>
    <row r="878" spans="1:29" x14ac:dyDescent="0.25">
      <c r="A878" s="131"/>
      <c r="B878" s="131" t="s">
        <v>846</v>
      </c>
      <c r="C878" s="62"/>
      <c r="D878" s="12"/>
      <c r="E878" s="85"/>
      <c r="F878" s="85"/>
      <c r="G878" s="145"/>
      <c r="H878" s="71" t="str">
        <f t="shared" si="25"/>
        <v/>
      </c>
      <c r="I878" s="62"/>
      <c r="J878" s="62"/>
      <c r="K878" s="62"/>
      <c r="L878" s="71" t="str">
        <f>+IF(N878="oui",H878,"")</f>
        <v/>
      </c>
      <c r="M878" s="117"/>
      <c r="N878" s="62"/>
      <c r="O878" s="62"/>
      <c r="P878" s="62"/>
      <c r="Q878" s="114" t="str">
        <f>IF(D878="","",(YEAR(D878)))</f>
        <v/>
      </c>
      <c r="R878" s="114" t="str">
        <f>IF(D878="","",(TEXT(D878,"mmmm")))</f>
        <v/>
      </c>
      <c r="S878" s="94" t="e">
        <f>+IF(#REF!&gt;0.02,IF(#REF!=5,($AE$2-F878)/1000,IF(#REF!=6,($AF$2-F878)/1000,IF(#REF!="FMA",($AG$2-F878)/1000,H878))),H878)</f>
        <v>#REF!</v>
      </c>
      <c r="T878" s="114" t="str">
        <f t="shared" si="24"/>
        <v/>
      </c>
      <c r="U878" s="91">
        <f>IF(H878="",0,1)</f>
        <v>0</v>
      </c>
      <c r="V878" s="92" t="e">
        <f>IF(#REF!&gt;0,1,0)</f>
        <v>#REF!</v>
      </c>
      <c r="W878" s="92" t="e">
        <f>IF(#REF!&gt;0.02,1,0)</f>
        <v>#REF!</v>
      </c>
      <c r="X878" s="92" t="str">
        <f>+IF(H878="","",(M878*H878))</f>
        <v/>
      </c>
      <c r="Y878" s="92" t="b">
        <f>+IF(G878="La Mounine",(VLOOKUP(Base!J878,#REF!,5,FALSE)),(IF(G878="Brignoles",VLOOKUP(J878,#REF!,3,FALSE),(IF(G878="FOS",VLOOKUP(J878,#REF!,4,FALSE))))))</f>
        <v>0</v>
      </c>
      <c r="Z878" s="92" t="str">
        <f>+(IF(H878="","",(Y878*H878)))</f>
        <v/>
      </c>
      <c r="AA878" s="94" t="str">
        <f>IF(A878="","",IF(A878="RW",VLOOKUP(Y878,#REF!,3,FALSE),VLOOKUP(Y878,#REF!,2,FALSE)))</f>
        <v/>
      </c>
      <c r="AB878" s="92" t="str">
        <f>+IF(A878="","",(IF(A878="RW",(IF(H878&gt;32,32*AA878,(IF(H878&lt;29,29*AA878,H878*AA878)))),(IF(H878&gt;30,30*AA878,(IF(H878&lt;24,24*AA878,H878*AA878)))))))</f>
        <v/>
      </c>
      <c r="AC878" s="92" t="e">
        <f>(IF(A878="","0",(IF(A878="RW",VLOOKUP(#REF!,#REF!,2,FALSE),VLOOKUP(Base!#REF!,#REF!,3,FALSE)))))*S878</f>
        <v>#REF!</v>
      </c>
    </row>
    <row r="879" spans="1:29" x14ac:dyDescent="0.25">
      <c r="A879" s="131"/>
      <c r="B879" s="131" t="s">
        <v>846</v>
      </c>
      <c r="C879" s="62"/>
      <c r="D879" s="12"/>
      <c r="E879" s="85"/>
      <c r="F879" s="85"/>
      <c r="G879" s="145"/>
      <c r="H879" s="71" t="str">
        <f t="shared" si="25"/>
        <v/>
      </c>
      <c r="I879" s="62"/>
      <c r="J879" s="62"/>
      <c r="K879" s="62"/>
      <c r="L879" s="71" t="str">
        <f>+IF(N879="oui",H879,"")</f>
        <v/>
      </c>
      <c r="M879" s="117"/>
      <c r="N879" s="62"/>
      <c r="O879" s="62"/>
      <c r="P879" s="62"/>
      <c r="Q879" s="114" t="str">
        <f>IF(D879="","",(YEAR(D879)))</f>
        <v/>
      </c>
      <c r="R879" s="114" t="str">
        <f>IF(D879="","",(TEXT(D879,"mmmm")))</f>
        <v/>
      </c>
      <c r="S879" s="94" t="e">
        <f>+IF(#REF!&gt;0.02,IF(#REF!=5,($AE$2-F879)/1000,IF(#REF!=6,($AF$2-F879)/1000,IF(#REF!="FMA",($AG$2-F879)/1000,H879))),H879)</f>
        <v>#REF!</v>
      </c>
      <c r="T879" s="114" t="str">
        <f t="shared" si="24"/>
        <v/>
      </c>
      <c r="U879" s="91">
        <f>IF(H879="",0,1)</f>
        <v>0</v>
      </c>
      <c r="V879" s="92" t="e">
        <f>IF(#REF!&gt;0,1,0)</f>
        <v>#REF!</v>
      </c>
      <c r="W879" s="92" t="e">
        <f>IF(#REF!&gt;0.02,1,0)</f>
        <v>#REF!</v>
      </c>
      <c r="X879" s="92" t="str">
        <f>+IF(H879="","",(M879*H879))</f>
        <v/>
      </c>
      <c r="Y879" s="92" t="b">
        <f>+IF(G879="La Mounine",(VLOOKUP(Base!J879,#REF!,5,FALSE)),(IF(G879="Brignoles",VLOOKUP(J879,#REF!,3,FALSE),(IF(G879="FOS",VLOOKUP(J879,#REF!,4,FALSE))))))</f>
        <v>0</v>
      </c>
      <c r="Z879" s="92" t="str">
        <f>+(IF(H879="","",(Y879*H879)))</f>
        <v/>
      </c>
      <c r="AA879" s="94" t="str">
        <f>IF(A879="","",IF(A879="RW",VLOOKUP(Y879,#REF!,3,FALSE),VLOOKUP(Y879,#REF!,2,FALSE)))</f>
        <v/>
      </c>
      <c r="AB879" s="92" t="str">
        <f>+IF(A879="","",(IF(A879="RW",(IF(H879&gt;32,32*AA879,(IF(H879&lt;29,29*AA879,H879*AA879)))),(IF(H879&gt;30,30*AA879,(IF(H879&lt;24,24*AA879,H879*AA879)))))))</f>
        <v/>
      </c>
      <c r="AC879" s="92" t="e">
        <f>(IF(A879="","0",(IF(A879="RW",VLOOKUP(#REF!,#REF!,2,FALSE),VLOOKUP(Base!#REF!,#REF!,3,FALSE)))))*S879</f>
        <v>#REF!</v>
      </c>
    </row>
    <row r="880" spans="1:29" x14ac:dyDescent="0.25">
      <c r="A880" s="131"/>
      <c r="B880" s="131" t="s">
        <v>846</v>
      </c>
      <c r="C880" s="62"/>
      <c r="D880" s="12"/>
      <c r="E880" s="85"/>
      <c r="F880" s="85"/>
      <c r="G880" s="145"/>
      <c r="H880" s="71" t="str">
        <f t="shared" si="25"/>
        <v/>
      </c>
      <c r="I880" s="62"/>
      <c r="J880" s="62"/>
      <c r="K880" s="62"/>
      <c r="L880" s="71" t="str">
        <f>+IF(N880="oui",H880,"")</f>
        <v/>
      </c>
      <c r="M880" s="117"/>
      <c r="N880" s="62"/>
      <c r="O880" s="62"/>
      <c r="P880" s="62"/>
      <c r="Q880" s="114" t="str">
        <f>IF(D880="","",(YEAR(D880)))</f>
        <v/>
      </c>
      <c r="R880" s="114" t="str">
        <f>IF(D880="","",(TEXT(D880,"mmmm")))</f>
        <v/>
      </c>
      <c r="S880" s="94" t="e">
        <f>+IF(#REF!&gt;0.02,IF(#REF!=5,($AE$2-F880)/1000,IF(#REF!=6,($AF$2-F880)/1000,IF(#REF!="FMA",($AG$2-F880)/1000,H880))),H880)</f>
        <v>#REF!</v>
      </c>
      <c r="T880" s="114" t="str">
        <f t="shared" si="24"/>
        <v/>
      </c>
      <c r="U880" s="91">
        <f>IF(H880="",0,1)</f>
        <v>0</v>
      </c>
      <c r="V880" s="92" t="e">
        <f>IF(#REF!&gt;0,1,0)</f>
        <v>#REF!</v>
      </c>
      <c r="W880" s="92" t="e">
        <f>IF(#REF!&gt;0.02,1,0)</f>
        <v>#REF!</v>
      </c>
      <c r="X880" s="92" t="str">
        <f>+IF(H880="","",(M880*H880))</f>
        <v/>
      </c>
      <c r="Y880" s="92" t="b">
        <f>+IF(G880="La Mounine",(VLOOKUP(Base!J880,#REF!,5,FALSE)),(IF(G880="Brignoles",VLOOKUP(J880,#REF!,3,FALSE),(IF(G880="FOS",VLOOKUP(J880,#REF!,4,FALSE))))))</f>
        <v>0</v>
      </c>
      <c r="Z880" s="92" t="str">
        <f>+(IF(H880="","",(Y880*H880)))</f>
        <v/>
      </c>
      <c r="AA880" s="94" t="str">
        <f>IF(A880="","",IF(A880="RW",VLOOKUP(Y880,#REF!,3,FALSE),VLOOKUP(Y880,#REF!,2,FALSE)))</f>
        <v/>
      </c>
      <c r="AB880" s="92" t="str">
        <f>+IF(A880="","",(IF(A880="RW",(IF(H880&gt;32,32*AA880,(IF(H880&lt;29,29*AA880,H880*AA880)))),(IF(H880&gt;30,30*AA880,(IF(H880&lt;24,24*AA880,H880*AA880)))))))</f>
        <v/>
      </c>
      <c r="AC880" s="92" t="e">
        <f>(IF(A880="","0",(IF(A880="RW",VLOOKUP(#REF!,#REF!,2,FALSE),VLOOKUP(Base!#REF!,#REF!,3,FALSE)))))*S880</f>
        <v>#REF!</v>
      </c>
    </row>
    <row r="881" spans="1:29" x14ac:dyDescent="0.25">
      <c r="A881" s="131"/>
      <c r="B881" s="131" t="s">
        <v>846</v>
      </c>
      <c r="C881" s="62"/>
      <c r="D881" s="12"/>
      <c r="E881" s="85"/>
      <c r="F881" s="85"/>
      <c r="G881" s="145"/>
      <c r="H881" s="71" t="str">
        <f t="shared" si="25"/>
        <v/>
      </c>
      <c r="I881" s="62"/>
      <c r="J881" s="62"/>
      <c r="K881" s="62"/>
      <c r="L881" s="71" t="str">
        <f>+IF(N881="oui",H881,"")</f>
        <v/>
      </c>
      <c r="M881" s="117"/>
      <c r="N881" s="62"/>
      <c r="O881" s="62"/>
      <c r="P881" s="62"/>
      <c r="Q881" s="114" t="str">
        <f>IF(D881="","",(YEAR(D881)))</f>
        <v/>
      </c>
      <c r="R881" s="114" t="str">
        <f>IF(D881="","",(TEXT(D881,"mmmm")))</f>
        <v/>
      </c>
      <c r="S881" s="94" t="e">
        <f>+IF(#REF!&gt;0.02,IF(#REF!=5,($AE$2-F881)/1000,IF(#REF!=6,($AF$2-F881)/1000,IF(#REF!="FMA",($AG$2-F881)/1000,H881))),H881)</f>
        <v>#REF!</v>
      </c>
      <c r="T881" s="114" t="str">
        <f t="shared" si="24"/>
        <v/>
      </c>
      <c r="U881" s="91">
        <f>IF(H881="",0,1)</f>
        <v>0</v>
      </c>
      <c r="V881" s="92" t="e">
        <f>IF(#REF!&gt;0,1,0)</f>
        <v>#REF!</v>
      </c>
      <c r="W881" s="92" t="e">
        <f>IF(#REF!&gt;0.02,1,0)</f>
        <v>#REF!</v>
      </c>
      <c r="X881" s="92" t="str">
        <f>+IF(H881="","",(M881*H881))</f>
        <v/>
      </c>
      <c r="Y881" s="92" t="b">
        <f>+IF(G881="La Mounine",(VLOOKUP(Base!J881,#REF!,5,FALSE)),(IF(G881="Brignoles",VLOOKUP(J881,#REF!,3,FALSE),(IF(G881="FOS",VLOOKUP(J881,#REF!,4,FALSE))))))</f>
        <v>0</v>
      </c>
      <c r="Z881" s="92" t="str">
        <f>+(IF(H881="","",(Y881*H881)))</f>
        <v/>
      </c>
      <c r="AA881" s="94" t="str">
        <f>IF(A881="","",IF(A881="RW",VLOOKUP(Y881,#REF!,3,FALSE),VLOOKUP(Y881,#REF!,2,FALSE)))</f>
        <v/>
      </c>
      <c r="AB881" s="92" t="str">
        <f>+IF(A881="","",(IF(A881="RW",(IF(H881&gt;32,32*AA881,(IF(H881&lt;29,29*AA881,H881*AA881)))),(IF(H881&gt;30,30*AA881,(IF(H881&lt;24,24*AA881,H881*AA881)))))))</f>
        <v/>
      </c>
      <c r="AC881" s="92" t="e">
        <f>(IF(A881="","0",(IF(A881="RW",VLOOKUP(#REF!,#REF!,2,FALSE),VLOOKUP(Base!#REF!,#REF!,3,FALSE)))))*S881</f>
        <v>#REF!</v>
      </c>
    </row>
    <row r="882" spans="1:29" x14ac:dyDescent="0.25">
      <c r="A882" s="131"/>
      <c r="B882" s="131" t="s">
        <v>846</v>
      </c>
      <c r="C882" s="62"/>
      <c r="D882" s="12"/>
      <c r="E882" s="85"/>
      <c r="F882" s="85"/>
      <c r="G882" s="145"/>
      <c r="H882" s="71" t="str">
        <f t="shared" si="25"/>
        <v/>
      </c>
      <c r="I882" s="62"/>
      <c r="J882" s="62"/>
      <c r="K882" s="62"/>
      <c r="L882" s="71" t="str">
        <f>+IF(N882="oui",H882,"")</f>
        <v/>
      </c>
      <c r="M882" s="117"/>
      <c r="N882" s="62"/>
      <c r="O882" s="62"/>
      <c r="P882" s="62"/>
      <c r="Q882" s="114" t="str">
        <f>IF(D882="","",(YEAR(D882)))</f>
        <v/>
      </c>
      <c r="R882" s="114" t="str">
        <f>IF(D882="","",(TEXT(D882,"mmmm")))</f>
        <v/>
      </c>
      <c r="S882" s="94" t="e">
        <f>+IF(#REF!&gt;0.02,IF(#REF!=5,($AE$2-F882)/1000,IF(#REF!=6,($AF$2-F882)/1000,IF(#REF!="FMA",($AG$2-F882)/1000,H882))),H882)</f>
        <v>#REF!</v>
      </c>
      <c r="T882" s="114" t="str">
        <f t="shared" si="24"/>
        <v/>
      </c>
      <c r="U882" s="91">
        <f>IF(H882="",0,1)</f>
        <v>0</v>
      </c>
      <c r="V882" s="92" t="e">
        <f>IF(#REF!&gt;0,1,0)</f>
        <v>#REF!</v>
      </c>
      <c r="W882" s="92" t="e">
        <f>IF(#REF!&gt;0.02,1,0)</f>
        <v>#REF!</v>
      </c>
      <c r="X882" s="92" t="str">
        <f>+IF(H882="","",(M882*H882))</f>
        <v/>
      </c>
      <c r="Y882" s="92" t="b">
        <f>+IF(G882="La Mounine",(VLOOKUP(Base!J882,#REF!,5,FALSE)),(IF(G882="Brignoles",VLOOKUP(J882,#REF!,3,FALSE),(IF(G882="FOS",VLOOKUP(J882,#REF!,4,FALSE))))))</f>
        <v>0</v>
      </c>
      <c r="Z882" s="92" t="str">
        <f>+(IF(H882="","",(Y882*H882)))</f>
        <v/>
      </c>
      <c r="AA882" s="94" t="str">
        <f>IF(A882="","",IF(A882="RW",VLOOKUP(Y882,#REF!,3,FALSE),VLOOKUP(Y882,#REF!,2,FALSE)))</f>
        <v/>
      </c>
      <c r="AB882" s="92" t="str">
        <f>+IF(A882="","",(IF(A882="RW",(IF(H882&gt;32,32*AA882,(IF(H882&lt;29,29*AA882,H882*AA882)))),(IF(H882&gt;30,30*AA882,(IF(H882&lt;24,24*AA882,H882*AA882)))))))</f>
        <v/>
      </c>
      <c r="AC882" s="92" t="e">
        <f>(IF(A882="","0",(IF(A882="RW",VLOOKUP(#REF!,#REF!,2,FALSE),VLOOKUP(Base!#REF!,#REF!,3,FALSE)))))*S882</f>
        <v>#REF!</v>
      </c>
    </row>
    <row r="883" spans="1:29" x14ac:dyDescent="0.25">
      <c r="A883" s="131"/>
      <c r="B883" s="131" t="s">
        <v>846</v>
      </c>
      <c r="C883" s="62"/>
      <c r="D883" s="12"/>
      <c r="E883" s="85"/>
      <c r="F883" s="85"/>
      <c r="G883" s="145"/>
      <c r="H883" s="71" t="str">
        <f t="shared" si="25"/>
        <v/>
      </c>
      <c r="I883" s="62"/>
      <c r="J883" s="62"/>
      <c r="K883" s="62"/>
      <c r="L883" s="71" t="str">
        <f>+IF(N883="oui",H883,"")</f>
        <v/>
      </c>
      <c r="M883" s="117"/>
      <c r="N883" s="62"/>
      <c r="O883" s="62"/>
      <c r="P883" s="62"/>
      <c r="Q883" s="114" t="str">
        <f>IF(D883="","",(YEAR(D883)))</f>
        <v/>
      </c>
      <c r="R883" s="114" t="str">
        <f>IF(D883="","",(TEXT(D883,"mmmm")))</f>
        <v/>
      </c>
      <c r="S883" s="94" t="e">
        <f>+IF(#REF!&gt;0.02,IF(#REF!=5,($AE$2-F883)/1000,IF(#REF!=6,($AF$2-F883)/1000,IF(#REF!="FMA",($AG$2-F883)/1000,H883))),H883)</f>
        <v>#REF!</v>
      </c>
      <c r="T883" s="114" t="str">
        <f t="shared" si="24"/>
        <v/>
      </c>
      <c r="U883" s="91">
        <f>IF(H883="",0,1)</f>
        <v>0</v>
      </c>
      <c r="V883" s="92" t="e">
        <f>IF(#REF!&gt;0,1,0)</f>
        <v>#REF!</v>
      </c>
      <c r="W883" s="92" t="e">
        <f>IF(#REF!&gt;0.02,1,0)</f>
        <v>#REF!</v>
      </c>
      <c r="X883" s="92" t="str">
        <f>+IF(H883="","",(M883*H883))</f>
        <v/>
      </c>
      <c r="Y883" s="92" t="b">
        <f>+IF(G883="La Mounine",(VLOOKUP(Base!J883,#REF!,5,FALSE)),(IF(G883="Brignoles",VLOOKUP(J883,#REF!,3,FALSE),(IF(G883="FOS",VLOOKUP(J883,#REF!,4,FALSE))))))</f>
        <v>0</v>
      </c>
      <c r="Z883" s="92" t="str">
        <f>+(IF(H883="","",(Y883*H883)))</f>
        <v/>
      </c>
      <c r="AA883" s="94" t="str">
        <f>IF(A883="","",IF(A883="RW",VLOOKUP(Y883,#REF!,3,FALSE),VLOOKUP(Y883,#REF!,2,FALSE)))</f>
        <v/>
      </c>
      <c r="AB883" s="92" t="str">
        <f>+IF(A883="","",(IF(A883="RW",(IF(H883&gt;32,32*AA883,(IF(H883&lt;29,29*AA883,H883*AA883)))),(IF(H883&gt;30,30*AA883,(IF(H883&lt;24,24*AA883,H883*AA883)))))))</f>
        <v/>
      </c>
      <c r="AC883" s="92" t="e">
        <f>(IF(A883="","0",(IF(A883="RW",VLOOKUP(#REF!,#REF!,2,FALSE),VLOOKUP(Base!#REF!,#REF!,3,FALSE)))))*S883</f>
        <v>#REF!</v>
      </c>
    </row>
    <row r="884" spans="1:29" x14ac:dyDescent="0.25">
      <c r="A884" s="131"/>
      <c r="B884" s="131" t="s">
        <v>846</v>
      </c>
      <c r="C884" s="62"/>
      <c r="D884" s="12"/>
      <c r="E884" s="85"/>
      <c r="F884" s="85"/>
      <c r="G884" s="145"/>
      <c r="H884" s="71" t="str">
        <f t="shared" si="25"/>
        <v/>
      </c>
      <c r="I884" s="62"/>
      <c r="J884" s="62"/>
      <c r="K884" s="62"/>
      <c r="L884" s="71" t="str">
        <f>+IF(N884="oui",H884,"")</f>
        <v/>
      </c>
      <c r="M884" s="117"/>
      <c r="N884" s="62"/>
      <c r="O884" s="62"/>
      <c r="P884" s="62"/>
      <c r="Q884" s="114" t="str">
        <f>IF(D884="","",(YEAR(D884)))</f>
        <v/>
      </c>
      <c r="R884" s="114" t="str">
        <f>IF(D884="","",(TEXT(D884,"mmmm")))</f>
        <v/>
      </c>
      <c r="S884" s="94" t="e">
        <f>+IF(#REF!&gt;0.02,IF(#REF!=5,($AE$2-F884)/1000,IF(#REF!=6,($AF$2-F884)/1000,IF(#REF!="FMA",($AG$2-F884)/1000,H884))),H884)</f>
        <v>#REF!</v>
      </c>
      <c r="T884" s="114" t="str">
        <f t="shared" si="24"/>
        <v/>
      </c>
      <c r="U884" s="91">
        <f>IF(H884="",0,1)</f>
        <v>0</v>
      </c>
      <c r="V884" s="92" t="e">
        <f>IF(#REF!&gt;0,1,0)</f>
        <v>#REF!</v>
      </c>
      <c r="W884" s="92" t="e">
        <f>IF(#REF!&gt;0.02,1,0)</f>
        <v>#REF!</v>
      </c>
      <c r="X884" s="92" t="str">
        <f>+IF(H884="","",(M884*H884))</f>
        <v/>
      </c>
      <c r="Y884" s="92" t="b">
        <f>+IF(G884="La Mounine",(VLOOKUP(Base!J884,#REF!,5,FALSE)),(IF(G884="Brignoles",VLOOKUP(J884,#REF!,3,FALSE),(IF(G884="FOS",VLOOKUP(J884,#REF!,4,FALSE))))))</f>
        <v>0</v>
      </c>
      <c r="Z884" s="92" t="str">
        <f>+(IF(H884="","",(Y884*H884)))</f>
        <v/>
      </c>
      <c r="AA884" s="94" t="str">
        <f>IF(A884="","",IF(A884="RW",VLOOKUP(Y884,#REF!,3,FALSE),VLOOKUP(Y884,#REF!,2,FALSE)))</f>
        <v/>
      </c>
      <c r="AB884" s="92" t="str">
        <f>+IF(A884="","",(IF(A884="RW",(IF(H884&gt;32,32*AA884,(IF(H884&lt;29,29*AA884,H884*AA884)))),(IF(H884&gt;30,30*AA884,(IF(H884&lt;24,24*AA884,H884*AA884)))))))</f>
        <v/>
      </c>
      <c r="AC884" s="92" t="e">
        <f>(IF(A884="","0",(IF(A884="RW",VLOOKUP(#REF!,#REF!,2,FALSE),VLOOKUP(Base!#REF!,#REF!,3,FALSE)))))*S884</f>
        <v>#REF!</v>
      </c>
    </row>
    <row r="885" spans="1:29" x14ac:dyDescent="0.25">
      <c r="A885" s="131"/>
      <c r="B885" s="131" t="s">
        <v>846</v>
      </c>
      <c r="C885" s="62"/>
      <c r="D885" s="12"/>
      <c r="E885" s="85"/>
      <c r="F885" s="85"/>
      <c r="G885" s="145"/>
      <c r="H885" s="71" t="str">
        <f t="shared" si="25"/>
        <v/>
      </c>
      <c r="I885" s="62"/>
      <c r="J885" s="62"/>
      <c r="K885" s="62"/>
      <c r="L885" s="71" t="str">
        <f>+IF(N885="oui",H885,"")</f>
        <v/>
      </c>
      <c r="M885" s="117"/>
      <c r="N885" s="62"/>
      <c r="O885" s="62"/>
      <c r="P885" s="62"/>
      <c r="Q885" s="114" t="str">
        <f>IF(D885="","",(YEAR(D885)))</f>
        <v/>
      </c>
      <c r="R885" s="114" t="str">
        <f>IF(D885="","",(TEXT(D885,"mmmm")))</f>
        <v/>
      </c>
      <c r="S885" s="94" t="e">
        <f>+IF(#REF!&gt;0.02,IF(#REF!=5,($AE$2-F885)/1000,IF(#REF!=6,($AF$2-F885)/1000,IF(#REF!="FMA",($AG$2-F885)/1000,H885))),H885)</f>
        <v>#REF!</v>
      </c>
      <c r="T885" s="114" t="str">
        <f t="shared" si="24"/>
        <v/>
      </c>
      <c r="U885" s="91">
        <f>IF(H885="",0,1)</f>
        <v>0</v>
      </c>
      <c r="V885" s="92" t="e">
        <f>IF(#REF!&gt;0,1,0)</f>
        <v>#REF!</v>
      </c>
      <c r="W885" s="92" t="e">
        <f>IF(#REF!&gt;0.02,1,0)</f>
        <v>#REF!</v>
      </c>
      <c r="X885" s="92" t="str">
        <f>+IF(H885="","",(M885*H885))</f>
        <v/>
      </c>
      <c r="Y885" s="92" t="b">
        <f>+IF(G885="La Mounine",(VLOOKUP(Base!J885,#REF!,5,FALSE)),(IF(G885="Brignoles",VLOOKUP(J885,#REF!,3,FALSE),(IF(G885="FOS",VLOOKUP(J885,#REF!,4,FALSE))))))</f>
        <v>0</v>
      </c>
      <c r="Z885" s="92" t="str">
        <f>+(IF(H885="","",(Y885*H885)))</f>
        <v/>
      </c>
      <c r="AA885" s="94" t="str">
        <f>IF(A885="","",IF(A885="RW",VLOOKUP(Y885,#REF!,3,FALSE),VLOOKUP(Y885,#REF!,2,FALSE)))</f>
        <v/>
      </c>
      <c r="AB885" s="92" t="str">
        <f>+IF(A885="","",(IF(A885="RW",(IF(H885&gt;32,32*AA885,(IF(H885&lt;29,29*AA885,H885*AA885)))),(IF(H885&gt;30,30*AA885,(IF(H885&lt;24,24*AA885,H885*AA885)))))))</f>
        <v/>
      </c>
      <c r="AC885" s="92" t="e">
        <f>(IF(A885="","0",(IF(A885="RW",VLOOKUP(#REF!,#REF!,2,FALSE),VLOOKUP(Base!#REF!,#REF!,3,FALSE)))))*S885</f>
        <v>#REF!</v>
      </c>
    </row>
    <row r="886" spans="1:29" x14ac:dyDescent="0.25">
      <c r="A886" s="131"/>
      <c r="B886" s="131" t="s">
        <v>846</v>
      </c>
      <c r="C886" s="62"/>
      <c r="D886" s="12"/>
      <c r="E886" s="85"/>
      <c r="F886" s="85"/>
      <c r="G886" s="145"/>
      <c r="H886" s="71" t="str">
        <f t="shared" si="25"/>
        <v/>
      </c>
      <c r="I886" s="62"/>
      <c r="J886" s="62"/>
      <c r="K886" s="62"/>
      <c r="L886" s="71" t="str">
        <f>+IF(N886="oui",H886,"")</f>
        <v/>
      </c>
      <c r="M886" s="117"/>
      <c r="N886" s="62"/>
      <c r="O886" s="62"/>
      <c r="P886" s="62"/>
      <c r="Q886" s="114" t="str">
        <f>IF(D886="","",(YEAR(D886)))</f>
        <v/>
      </c>
      <c r="R886" s="114" t="str">
        <f>IF(D886="","",(TEXT(D886,"mmmm")))</f>
        <v/>
      </c>
      <c r="S886" s="94" t="e">
        <f>+IF(#REF!&gt;0.02,IF(#REF!=5,($AE$2-F886)/1000,IF(#REF!=6,($AF$2-F886)/1000,IF(#REF!="FMA",($AG$2-F886)/1000,H886))),H886)</f>
        <v>#REF!</v>
      </c>
      <c r="T886" s="114" t="str">
        <f t="shared" si="24"/>
        <v/>
      </c>
      <c r="U886" s="91">
        <f>IF(H886="",0,1)</f>
        <v>0</v>
      </c>
      <c r="V886" s="92" t="e">
        <f>IF(#REF!&gt;0,1,0)</f>
        <v>#REF!</v>
      </c>
      <c r="W886" s="92" t="e">
        <f>IF(#REF!&gt;0.02,1,0)</f>
        <v>#REF!</v>
      </c>
      <c r="X886" s="92" t="str">
        <f>+IF(H886="","",(M886*H886))</f>
        <v/>
      </c>
      <c r="Y886" s="92" t="b">
        <f>+IF(G886="La Mounine",(VLOOKUP(Base!J886,#REF!,5,FALSE)),(IF(G886="Brignoles",VLOOKUP(J886,#REF!,3,FALSE),(IF(G886="FOS",VLOOKUP(J886,#REF!,4,FALSE))))))</f>
        <v>0</v>
      </c>
      <c r="Z886" s="92" t="str">
        <f>+(IF(H886="","",(Y886*H886)))</f>
        <v/>
      </c>
      <c r="AA886" s="94" t="str">
        <f>IF(A886="","",IF(A886="RW",VLOOKUP(Y886,#REF!,3,FALSE),VLOOKUP(Y886,#REF!,2,FALSE)))</f>
        <v/>
      </c>
      <c r="AB886" s="92" t="str">
        <f>+IF(A886="","",(IF(A886="RW",(IF(H886&gt;32,32*AA886,(IF(H886&lt;29,29*AA886,H886*AA886)))),(IF(H886&gt;30,30*AA886,(IF(H886&lt;24,24*AA886,H886*AA886)))))))</f>
        <v/>
      </c>
      <c r="AC886" s="92" t="e">
        <f>(IF(A886="","0",(IF(A886="RW",VLOOKUP(#REF!,#REF!,2,FALSE),VLOOKUP(Base!#REF!,#REF!,3,FALSE)))))*S886</f>
        <v>#REF!</v>
      </c>
    </row>
    <row r="887" spans="1:29" x14ac:dyDescent="0.25">
      <c r="A887" s="131"/>
      <c r="B887" s="131" t="s">
        <v>846</v>
      </c>
      <c r="C887" s="62"/>
      <c r="D887" s="12"/>
      <c r="E887" s="85"/>
      <c r="F887" s="85"/>
      <c r="G887" s="145"/>
      <c r="H887" s="71" t="str">
        <f t="shared" si="25"/>
        <v/>
      </c>
      <c r="I887" s="62"/>
      <c r="J887" s="62"/>
      <c r="K887" s="62"/>
      <c r="L887" s="71" t="str">
        <f>+IF(N887="oui",H887,"")</f>
        <v/>
      </c>
      <c r="M887" s="117"/>
      <c r="N887" s="62"/>
      <c r="O887" s="62"/>
      <c r="P887" s="62"/>
      <c r="Q887" s="114" t="str">
        <f>IF(D887="","",(YEAR(D887)))</f>
        <v/>
      </c>
      <c r="R887" s="114" t="str">
        <f>IF(D887="","",(TEXT(D887,"mmmm")))</f>
        <v/>
      </c>
      <c r="S887" s="94" t="e">
        <f>+IF(#REF!&gt;0.02,IF(#REF!=5,($AE$2-F887)/1000,IF(#REF!=6,($AF$2-F887)/1000,IF(#REF!="FMA",($AG$2-F887)/1000,H887))),H887)</f>
        <v>#REF!</v>
      </c>
      <c r="T887" s="114" t="str">
        <f t="shared" si="24"/>
        <v/>
      </c>
      <c r="U887" s="91">
        <f>IF(H887="",0,1)</f>
        <v>0</v>
      </c>
      <c r="V887" s="92" t="e">
        <f>IF(#REF!&gt;0,1,0)</f>
        <v>#REF!</v>
      </c>
      <c r="W887" s="92" t="e">
        <f>IF(#REF!&gt;0.02,1,0)</f>
        <v>#REF!</v>
      </c>
      <c r="X887" s="92" t="str">
        <f>+IF(H887="","",(M887*H887))</f>
        <v/>
      </c>
      <c r="Y887" s="92" t="b">
        <f>+IF(G887="La Mounine",(VLOOKUP(Base!J887,#REF!,5,FALSE)),(IF(G887="Brignoles",VLOOKUP(J887,#REF!,3,FALSE),(IF(G887="FOS",VLOOKUP(J887,#REF!,4,FALSE))))))</f>
        <v>0</v>
      </c>
      <c r="Z887" s="92" t="str">
        <f>+(IF(H887="","",(Y887*H887)))</f>
        <v/>
      </c>
      <c r="AA887" s="94" t="str">
        <f>IF(A887="","",IF(A887="RW",VLOOKUP(Y887,#REF!,3,FALSE),VLOOKUP(Y887,#REF!,2,FALSE)))</f>
        <v/>
      </c>
      <c r="AB887" s="92" t="str">
        <f>+IF(A887="","",(IF(A887="RW",(IF(H887&gt;32,32*AA887,(IF(H887&lt;29,29*AA887,H887*AA887)))),(IF(H887&gt;30,30*AA887,(IF(H887&lt;24,24*AA887,H887*AA887)))))))</f>
        <v/>
      </c>
      <c r="AC887" s="92" t="e">
        <f>(IF(A887="","0",(IF(A887="RW",VLOOKUP(#REF!,#REF!,2,FALSE),VLOOKUP(Base!#REF!,#REF!,3,FALSE)))))*S887</f>
        <v>#REF!</v>
      </c>
    </row>
    <row r="888" spans="1:29" x14ac:dyDescent="0.25">
      <c r="A888" s="131"/>
      <c r="B888" s="131" t="s">
        <v>846</v>
      </c>
      <c r="C888" s="62"/>
      <c r="D888" s="12"/>
      <c r="E888" s="85"/>
      <c r="F888" s="85"/>
      <c r="G888" s="145"/>
      <c r="H888" s="71" t="str">
        <f t="shared" si="25"/>
        <v/>
      </c>
      <c r="I888" s="62"/>
      <c r="J888" s="62"/>
      <c r="K888" s="62"/>
      <c r="L888" s="71" t="str">
        <f>+IF(N888="oui",H888,"")</f>
        <v/>
      </c>
      <c r="M888" s="117"/>
      <c r="N888" s="62"/>
      <c r="O888" s="62"/>
      <c r="P888" s="62"/>
      <c r="Q888" s="114" t="str">
        <f>IF(D888="","",(YEAR(D888)))</f>
        <v/>
      </c>
      <c r="R888" s="114" t="str">
        <f>IF(D888="","",(TEXT(D888,"mmmm")))</f>
        <v/>
      </c>
      <c r="S888" s="94" t="e">
        <f>+IF(#REF!&gt;0.02,IF(#REF!=5,($AE$2-F888)/1000,IF(#REF!=6,($AF$2-F888)/1000,IF(#REF!="FMA",($AG$2-F888)/1000,H888))),H888)</f>
        <v>#REF!</v>
      </c>
      <c r="T888" s="114" t="str">
        <f t="shared" si="24"/>
        <v/>
      </c>
      <c r="U888" s="91">
        <f>IF(H888="",0,1)</f>
        <v>0</v>
      </c>
      <c r="V888" s="92" t="e">
        <f>IF(#REF!&gt;0,1,0)</f>
        <v>#REF!</v>
      </c>
      <c r="W888" s="92" t="e">
        <f>IF(#REF!&gt;0.02,1,0)</f>
        <v>#REF!</v>
      </c>
      <c r="X888" s="92" t="str">
        <f>+IF(H888="","",(M888*H888))</f>
        <v/>
      </c>
      <c r="Y888" s="92" t="b">
        <f>+IF(G888="La Mounine",(VLOOKUP(Base!J888,#REF!,5,FALSE)),(IF(G888="Brignoles",VLOOKUP(J888,#REF!,3,FALSE),(IF(G888="FOS",VLOOKUP(J888,#REF!,4,FALSE))))))</f>
        <v>0</v>
      </c>
      <c r="Z888" s="92" t="str">
        <f>+(IF(H888="","",(Y888*H888)))</f>
        <v/>
      </c>
      <c r="AA888" s="94" t="str">
        <f>IF(A888="","",IF(A888="RW",VLOOKUP(Y888,#REF!,3,FALSE),VLOOKUP(Y888,#REF!,2,FALSE)))</f>
        <v/>
      </c>
      <c r="AB888" s="92" t="str">
        <f>+IF(A888="","",(IF(A888="RW",(IF(H888&gt;32,32*AA888,(IF(H888&lt;29,29*AA888,H888*AA888)))),(IF(H888&gt;30,30*AA888,(IF(H888&lt;24,24*AA888,H888*AA888)))))))</f>
        <v/>
      </c>
      <c r="AC888" s="92" t="e">
        <f>(IF(A888="","0",(IF(A888="RW",VLOOKUP(#REF!,#REF!,2,FALSE),VLOOKUP(Base!#REF!,#REF!,3,FALSE)))))*S888</f>
        <v>#REF!</v>
      </c>
    </row>
    <row r="889" spans="1:29" x14ac:dyDescent="0.25">
      <c r="A889" s="131"/>
      <c r="B889" s="131" t="s">
        <v>846</v>
      </c>
      <c r="C889" s="62"/>
      <c r="D889" s="12"/>
      <c r="E889" s="85"/>
      <c r="F889" s="85"/>
      <c r="G889" s="145"/>
      <c r="H889" s="71" t="str">
        <f t="shared" si="25"/>
        <v/>
      </c>
      <c r="I889" s="62"/>
      <c r="J889" s="62"/>
      <c r="K889" s="62"/>
      <c r="L889" s="71" t="str">
        <f>+IF(N889="oui",H889,"")</f>
        <v/>
      </c>
      <c r="M889" s="117"/>
      <c r="N889" s="62"/>
      <c r="O889" s="62"/>
      <c r="P889" s="62"/>
      <c r="Q889" s="114" t="str">
        <f>IF(D889="","",(YEAR(D889)))</f>
        <v/>
      </c>
      <c r="R889" s="114" t="str">
        <f>IF(D889="","",(TEXT(D889,"mmmm")))</f>
        <v/>
      </c>
      <c r="S889" s="94" t="e">
        <f>+IF(#REF!&gt;0.02,IF(#REF!=5,($AE$2-F889)/1000,IF(#REF!=6,($AF$2-F889)/1000,IF(#REF!="FMA",($AG$2-F889)/1000,H889))),H889)</f>
        <v>#REF!</v>
      </c>
      <c r="T889" s="114" t="str">
        <f t="shared" si="24"/>
        <v/>
      </c>
      <c r="U889" s="91">
        <f>IF(H889="",0,1)</f>
        <v>0</v>
      </c>
      <c r="V889" s="92" t="e">
        <f>IF(#REF!&gt;0,1,0)</f>
        <v>#REF!</v>
      </c>
      <c r="W889" s="92" t="e">
        <f>IF(#REF!&gt;0.02,1,0)</f>
        <v>#REF!</v>
      </c>
      <c r="X889" s="92" t="str">
        <f>+IF(H889="","",(M889*H889))</f>
        <v/>
      </c>
      <c r="Y889" s="92" t="b">
        <f>+IF(G889="La Mounine",(VLOOKUP(Base!J889,#REF!,5,FALSE)),(IF(G889="Brignoles",VLOOKUP(J889,#REF!,3,FALSE),(IF(G889="FOS",VLOOKUP(J889,#REF!,4,FALSE))))))</f>
        <v>0</v>
      </c>
      <c r="Z889" s="92" t="str">
        <f>+(IF(H889="","",(Y889*H889)))</f>
        <v/>
      </c>
      <c r="AA889" s="94" t="str">
        <f>IF(A889="","",IF(A889="RW",VLOOKUP(Y889,#REF!,3,FALSE),VLOOKUP(Y889,#REF!,2,FALSE)))</f>
        <v/>
      </c>
      <c r="AB889" s="92" t="str">
        <f>+IF(A889="","",(IF(A889="RW",(IF(H889&gt;32,32*AA889,(IF(H889&lt;29,29*AA889,H889*AA889)))),(IF(H889&gt;30,30*AA889,(IF(H889&lt;24,24*AA889,H889*AA889)))))))</f>
        <v/>
      </c>
      <c r="AC889" s="92" t="e">
        <f>(IF(A889="","0",(IF(A889="RW",VLOOKUP(#REF!,#REF!,2,FALSE),VLOOKUP(Base!#REF!,#REF!,3,FALSE)))))*S889</f>
        <v>#REF!</v>
      </c>
    </row>
    <row r="890" spans="1:29" x14ac:dyDescent="0.25">
      <c r="A890" s="131"/>
      <c r="B890" s="131" t="s">
        <v>846</v>
      </c>
      <c r="C890" s="62"/>
      <c r="D890" s="12"/>
      <c r="E890" s="85"/>
      <c r="F890" s="85"/>
      <c r="G890" s="145"/>
      <c r="H890" s="71" t="str">
        <f t="shared" si="25"/>
        <v/>
      </c>
      <c r="I890" s="62"/>
      <c r="J890" s="62"/>
      <c r="K890" s="62"/>
      <c r="L890" s="71" t="str">
        <f>+IF(N890="oui",H890,"")</f>
        <v/>
      </c>
      <c r="M890" s="117"/>
      <c r="N890" s="62"/>
      <c r="O890" s="62"/>
      <c r="P890" s="62"/>
      <c r="Q890" s="114" t="str">
        <f>IF(D890="","",(YEAR(D890)))</f>
        <v/>
      </c>
      <c r="R890" s="114" t="str">
        <f>IF(D890="","",(TEXT(D890,"mmmm")))</f>
        <v/>
      </c>
      <c r="S890" s="94" t="e">
        <f>+IF(#REF!&gt;0.02,IF(#REF!=5,($AE$2-F890)/1000,IF(#REF!=6,($AF$2-F890)/1000,IF(#REF!="FMA",($AG$2-F890)/1000,H890))),H890)</f>
        <v>#REF!</v>
      </c>
      <c r="T890" s="114" t="str">
        <f t="shared" si="24"/>
        <v/>
      </c>
      <c r="U890" s="91">
        <f>IF(H890="",0,1)</f>
        <v>0</v>
      </c>
      <c r="V890" s="92" t="e">
        <f>IF(#REF!&gt;0,1,0)</f>
        <v>#REF!</v>
      </c>
      <c r="W890" s="92" t="e">
        <f>IF(#REF!&gt;0.02,1,0)</f>
        <v>#REF!</v>
      </c>
      <c r="X890" s="92" t="str">
        <f>+IF(H890="","",(M890*H890))</f>
        <v/>
      </c>
      <c r="Y890" s="92" t="b">
        <f>+IF(G890="La Mounine",(VLOOKUP(Base!J890,#REF!,5,FALSE)),(IF(G890="Brignoles",VLOOKUP(J890,#REF!,3,FALSE),(IF(G890="FOS",VLOOKUP(J890,#REF!,4,FALSE))))))</f>
        <v>0</v>
      </c>
      <c r="Z890" s="92" t="str">
        <f>+(IF(H890="","",(Y890*H890)))</f>
        <v/>
      </c>
      <c r="AA890" s="94" t="str">
        <f>IF(A890="","",IF(A890="RW",VLOOKUP(Y890,#REF!,3,FALSE),VLOOKUP(Y890,#REF!,2,FALSE)))</f>
        <v/>
      </c>
      <c r="AB890" s="92" t="str">
        <f>+IF(A890="","",(IF(A890="RW",(IF(H890&gt;32,32*AA890,(IF(H890&lt;29,29*AA890,H890*AA890)))),(IF(H890&gt;30,30*AA890,(IF(H890&lt;24,24*AA890,H890*AA890)))))))</f>
        <v/>
      </c>
      <c r="AC890" s="92" t="e">
        <f>(IF(A890="","0",(IF(A890="RW",VLOOKUP(#REF!,#REF!,2,FALSE),VLOOKUP(Base!#REF!,#REF!,3,FALSE)))))*S890</f>
        <v>#REF!</v>
      </c>
    </row>
    <row r="891" spans="1:29" x14ac:dyDescent="0.25">
      <c r="A891" s="131"/>
      <c r="B891" s="131" t="s">
        <v>846</v>
      </c>
      <c r="C891" s="62"/>
      <c r="D891" s="12"/>
      <c r="E891" s="85"/>
      <c r="F891" s="85"/>
      <c r="G891" s="145"/>
      <c r="H891" s="71" t="str">
        <f t="shared" si="25"/>
        <v/>
      </c>
      <c r="I891" s="62"/>
      <c r="J891" s="62"/>
      <c r="K891" s="62"/>
      <c r="L891" s="71" t="str">
        <f>+IF(N891="oui",H891,"")</f>
        <v/>
      </c>
      <c r="M891" s="117"/>
      <c r="N891" s="62"/>
      <c r="O891" s="62"/>
      <c r="P891" s="62"/>
      <c r="Q891" s="114" t="str">
        <f>IF(D891="","",(YEAR(D891)))</f>
        <v/>
      </c>
      <c r="R891" s="114" t="str">
        <f>IF(D891="","",(TEXT(D891,"mmmm")))</f>
        <v/>
      </c>
      <c r="S891" s="94" t="e">
        <f>+IF(#REF!&gt;0.02,IF(#REF!=5,($AE$2-F891)/1000,IF(#REF!=6,($AF$2-F891)/1000,IF(#REF!="FMA",($AG$2-F891)/1000,H891))),H891)</f>
        <v>#REF!</v>
      </c>
      <c r="T891" s="114" t="str">
        <f t="shared" si="24"/>
        <v/>
      </c>
      <c r="U891" s="91">
        <f>IF(H891="",0,1)</f>
        <v>0</v>
      </c>
      <c r="V891" s="92" t="e">
        <f>IF(#REF!&gt;0,1,0)</f>
        <v>#REF!</v>
      </c>
      <c r="W891" s="92" t="e">
        <f>IF(#REF!&gt;0.02,1,0)</f>
        <v>#REF!</v>
      </c>
      <c r="X891" s="92" t="str">
        <f>+IF(H891="","",(M891*H891))</f>
        <v/>
      </c>
      <c r="Y891" s="92" t="b">
        <f>+IF(G891="La Mounine",(VLOOKUP(Base!J891,#REF!,5,FALSE)),(IF(G891="Brignoles",VLOOKUP(J891,#REF!,3,FALSE),(IF(G891="FOS",VLOOKUP(J891,#REF!,4,FALSE))))))</f>
        <v>0</v>
      </c>
      <c r="Z891" s="92" t="str">
        <f>+(IF(H891="","",(Y891*H891)))</f>
        <v/>
      </c>
      <c r="AA891" s="94" t="str">
        <f>IF(A891="","",IF(A891="RW",VLOOKUP(Y891,#REF!,3,FALSE),VLOOKUP(Y891,#REF!,2,FALSE)))</f>
        <v/>
      </c>
      <c r="AB891" s="92" t="str">
        <f>+IF(A891="","",(IF(A891="RW",(IF(H891&gt;32,32*AA891,(IF(H891&lt;29,29*AA891,H891*AA891)))),(IF(H891&gt;30,30*AA891,(IF(H891&lt;24,24*AA891,H891*AA891)))))))</f>
        <v/>
      </c>
      <c r="AC891" s="92" t="e">
        <f>(IF(A891="","0",(IF(A891="RW",VLOOKUP(#REF!,#REF!,2,FALSE),VLOOKUP(Base!#REF!,#REF!,3,FALSE)))))*S891</f>
        <v>#REF!</v>
      </c>
    </row>
    <row r="892" spans="1:29" x14ac:dyDescent="0.25">
      <c r="A892" s="131"/>
      <c r="B892" s="131" t="s">
        <v>846</v>
      </c>
      <c r="C892" s="62"/>
      <c r="D892" s="12"/>
      <c r="E892" s="85"/>
      <c r="F892" s="85"/>
      <c r="G892" s="145"/>
      <c r="H892" s="71" t="str">
        <f t="shared" si="25"/>
        <v/>
      </c>
      <c r="I892" s="62"/>
      <c r="J892" s="62"/>
      <c r="K892" s="62"/>
      <c r="L892" s="71" t="str">
        <f>+IF(N892="oui",H892,"")</f>
        <v/>
      </c>
      <c r="M892" s="117"/>
      <c r="N892" s="62"/>
      <c r="O892" s="62"/>
      <c r="P892" s="62"/>
      <c r="Q892" s="114" t="str">
        <f>IF(D892="","",(YEAR(D892)))</f>
        <v/>
      </c>
      <c r="R892" s="114" t="str">
        <f>IF(D892="","",(TEXT(D892,"mmmm")))</f>
        <v/>
      </c>
      <c r="S892" s="94" t="e">
        <f>+IF(#REF!&gt;0.02,IF(#REF!=5,($AE$2-F892)/1000,IF(#REF!=6,($AF$2-F892)/1000,IF(#REF!="FMA",($AG$2-F892)/1000,H892))),H892)</f>
        <v>#REF!</v>
      </c>
      <c r="T892" s="114" t="str">
        <f t="shared" si="24"/>
        <v/>
      </c>
      <c r="U892" s="91">
        <f>IF(H892="",0,1)</f>
        <v>0</v>
      </c>
      <c r="V892" s="92" t="e">
        <f>IF(#REF!&gt;0,1,0)</f>
        <v>#REF!</v>
      </c>
      <c r="W892" s="92" t="e">
        <f>IF(#REF!&gt;0.02,1,0)</f>
        <v>#REF!</v>
      </c>
      <c r="X892" s="92" t="str">
        <f>+IF(H892="","",(M892*H892))</f>
        <v/>
      </c>
      <c r="Y892" s="92" t="b">
        <f>+IF(G892="La Mounine",(VLOOKUP(Base!J892,#REF!,5,FALSE)),(IF(G892="Brignoles",VLOOKUP(J892,#REF!,3,FALSE),(IF(G892="FOS",VLOOKUP(J892,#REF!,4,FALSE))))))</f>
        <v>0</v>
      </c>
      <c r="Z892" s="92" t="str">
        <f>+(IF(H892="","",(Y892*H892)))</f>
        <v/>
      </c>
      <c r="AA892" s="94" t="str">
        <f>IF(A892="","",IF(A892="RW",VLOOKUP(Y892,#REF!,3,FALSE),VLOOKUP(Y892,#REF!,2,FALSE)))</f>
        <v/>
      </c>
      <c r="AB892" s="92" t="str">
        <f>+IF(A892="","",(IF(A892="RW",(IF(H892&gt;32,32*AA892,(IF(H892&lt;29,29*AA892,H892*AA892)))),(IF(H892&gt;30,30*AA892,(IF(H892&lt;24,24*AA892,H892*AA892)))))))</f>
        <v/>
      </c>
      <c r="AC892" s="92" t="e">
        <f>(IF(A892="","0",(IF(A892="RW",VLOOKUP(#REF!,#REF!,2,FALSE),VLOOKUP(Base!#REF!,#REF!,3,FALSE)))))*S892</f>
        <v>#REF!</v>
      </c>
    </row>
    <row r="893" spans="1:29" x14ac:dyDescent="0.25">
      <c r="A893" s="131"/>
      <c r="B893" s="131" t="s">
        <v>846</v>
      </c>
      <c r="C893" s="62"/>
      <c r="D893" s="12"/>
      <c r="E893" s="85"/>
      <c r="F893" s="85"/>
      <c r="G893" s="145"/>
      <c r="H893" s="71" t="str">
        <f t="shared" si="25"/>
        <v/>
      </c>
      <c r="I893" s="62"/>
      <c r="J893" s="62"/>
      <c r="K893" s="62"/>
      <c r="L893" s="71" t="str">
        <f>+IF(N893="oui",H893,"")</f>
        <v/>
      </c>
      <c r="M893" s="117"/>
      <c r="N893" s="62"/>
      <c r="O893" s="62"/>
      <c r="P893" s="62"/>
      <c r="Q893" s="114" t="str">
        <f>IF(D893="","",(YEAR(D893)))</f>
        <v/>
      </c>
      <c r="R893" s="114" t="str">
        <f>IF(D893="","",(TEXT(D893,"mmmm")))</f>
        <v/>
      </c>
      <c r="S893" s="94" t="e">
        <f>+IF(#REF!&gt;0.02,IF(#REF!=5,($AE$2-F893)/1000,IF(#REF!=6,($AF$2-F893)/1000,IF(#REF!="FMA",($AG$2-F893)/1000,H893))),H893)</f>
        <v>#REF!</v>
      </c>
      <c r="T893" s="114" t="str">
        <f t="shared" ref="T893:T956" si="26">R893</f>
        <v/>
      </c>
      <c r="U893" s="91">
        <f>IF(H893="",0,1)</f>
        <v>0</v>
      </c>
      <c r="V893" s="92" t="e">
        <f>IF(#REF!&gt;0,1,0)</f>
        <v>#REF!</v>
      </c>
      <c r="W893" s="92" t="e">
        <f>IF(#REF!&gt;0.02,1,0)</f>
        <v>#REF!</v>
      </c>
      <c r="X893" s="92" t="str">
        <f>+IF(H893="","",(M893*H893))</f>
        <v/>
      </c>
      <c r="Y893" s="92" t="b">
        <f>+IF(G893="La Mounine",(VLOOKUP(Base!J893,#REF!,5,FALSE)),(IF(G893="Brignoles",VLOOKUP(J893,#REF!,3,FALSE),(IF(G893="FOS",VLOOKUP(J893,#REF!,4,FALSE))))))</f>
        <v>0</v>
      </c>
      <c r="Z893" s="92" t="str">
        <f>+(IF(H893="","",(Y893*H893)))</f>
        <v/>
      </c>
      <c r="AA893" s="94" t="str">
        <f>IF(A893="","",IF(A893="RW",VLOOKUP(Y893,#REF!,3,FALSE),VLOOKUP(Y893,#REF!,2,FALSE)))</f>
        <v/>
      </c>
      <c r="AB893" s="92" t="str">
        <f>+IF(A893="","",(IF(A893="RW",(IF(H893&gt;32,32*AA893,(IF(H893&lt;29,29*AA893,H893*AA893)))),(IF(H893&gt;30,30*AA893,(IF(H893&lt;24,24*AA893,H893*AA893)))))))</f>
        <v/>
      </c>
      <c r="AC893" s="92" t="e">
        <f>(IF(A893="","0",(IF(A893="RW",VLOOKUP(#REF!,#REF!,2,FALSE),VLOOKUP(Base!#REF!,#REF!,3,FALSE)))))*S893</f>
        <v>#REF!</v>
      </c>
    </row>
    <row r="894" spans="1:29" x14ac:dyDescent="0.25">
      <c r="A894" s="131"/>
      <c r="B894" s="131" t="s">
        <v>846</v>
      </c>
      <c r="C894" s="62"/>
      <c r="D894" s="12"/>
      <c r="E894" s="85"/>
      <c r="F894" s="85"/>
      <c r="G894" s="145"/>
      <c r="H894" s="71" t="str">
        <f t="shared" si="25"/>
        <v/>
      </c>
      <c r="I894" s="62"/>
      <c r="J894" s="62"/>
      <c r="K894" s="62"/>
      <c r="L894" s="71" t="str">
        <f>+IF(N894="oui",H894,"")</f>
        <v/>
      </c>
      <c r="M894" s="117"/>
      <c r="N894" s="62"/>
      <c r="O894" s="62"/>
      <c r="P894" s="62"/>
      <c r="Q894" s="114" t="str">
        <f>IF(D894="","",(YEAR(D894)))</f>
        <v/>
      </c>
      <c r="R894" s="114" t="str">
        <f>IF(D894="","",(TEXT(D894,"mmmm")))</f>
        <v/>
      </c>
      <c r="S894" s="94" t="e">
        <f>+IF(#REF!&gt;0.02,IF(#REF!=5,($AE$2-F894)/1000,IF(#REF!=6,($AF$2-F894)/1000,IF(#REF!="FMA",($AG$2-F894)/1000,H894))),H894)</f>
        <v>#REF!</v>
      </c>
      <c r="T894" s="114" t="str">
        <f t="shared" si="26"/>
        <v/>
      </c>
      <c r="U894" s="91">
        <f>IF(H894="",0,1)</f>
        <v>0</v>
      </c>
      <c r="V894" s="92" t="e">
        <f>IF(#REF!&gt;0,1,0)</f>
        <v>#REF!</v>
      </c>
      <c r="W894" s="92" t="e">
        <f>IF(#REF!&gt;0.02,1,0)</f>
        <v>#REF!</v>
      </c>
      <c r="X894" s="92" t="str">
        <f>+IF(H894="","",(M894*H894))</f>
        <v/>
      </c>
      <c r="Y894" s="92" t="b">
        <f>+IF(G894="La Mounine",(VLOOKUP(Base!J894,#REF!,5,FALSE)),(IF(G894="Brignoles",VLOOKUP(J894,#REF!,3,FALSE),(IF(G894="FOS",VLOOKUP(J894,#REF!,4,FALSE))))))</f>
        <v>0</v>
      </c>
      <c r="Z894" s="92" t="str">
        <f>+(IF(H894="","",(Y894*H894)))</f>
        <v/>
      </c>
      <c r="AA894" s="94" t="str">
        <f>IF(A894="","",IF(A894="RW",VLOOKUP(Y894,#REF!,3,FALSE),VLOOKUP(Y894,#REF!,2,FALSE)))</f>
        <v/>
      </c>
      <c r="AB894" s="92" t="str">
        <f>+IF(A894="","",(IF(A894="RW",(IF(H894&gt;32,32*AA894,(IF(H894&lt;29,29*AA894,H894*AA894)))),(IF(H894&gt;30,30*AA894,(IF(H894&lt;24,24*AA894,H894*AA894)))))))</f>
        <v/>
      </c>
      <c r="AC894" s="92" t="e">
        <f>(IF(A894="","0",(IF(A894="RW",VLOOKUP(#REF!,#REF!,2,FALSE),VLOOKUP(Base!#REF!,#REF!,3,FALSE)))))*S894</f>
        <v>#REF!</v>
      </c>
    </row>
    <row r="895" spans="1:29" x14ac:dyDescent="0.25">
      <c r="A895" s="131"/>
      <c r="B895" s="131" t="s">
        <v>846</v>
      </c>
      <c r="C895" s="62"/>
      <c r="D895" s="12"/>
      <c r="E895" s="85"/>
      <c r="F895" s="85"/>
      <c r="G895" s="145"/>
      <c r="H895" s="71" t="str">
        <f t="shared" si="25"/>
        <v/>
      </c>
      <c r="I895" s="62"/>
      <c r="J895" s="62"/>
      <c r="K895" s="62"/>
      <c r="L895" s="71" t="str">
        <f>+IF(N895="oui",H895,"")</f>
        <v/>
      </c>
      <c r="M895" s="117"/>
      <c r="N895" s="62"/>
      <c r="O895" s="62"/>
      <c r="P895" s="62"/>
      <c r="Q895" s="114" t="str">
        <f>IF(D895="","",(YEAR(D895)))</f>
        <v/>
      </c>
      <c r="R895" s="114" t="str">
        <f>IF(D895="","",(TEXT(D895,"mmmm")))</f>
        <v/>
      </c>
      <c r="S895" s="94" t="e">
        <f>+IF(#REF!&gt;0.02,IF(#REF!=5,($AE$2-F895)/1000,IF(#REF!=6,($AF$2-F895)/1000,IF(#REF!="FMA",($AG$2-F895)/1000,H895))),H895)</f>
        <v>#REF!</v>
      </c>
      <c r="T895" s="114" t="str">
        <f t="shared" si="26"/>
        <v/>
      </c>
      <c r="U895" s="91">
        <f>IF(H895="",0,1)</f>
        <v>0</v>
      </c>
      <c r="V895" s="92" t="e">
        <f>IF(#REF!&gt;0,1,0)</f>
        <v>#REF!</v>
      </c>
      <c r="W895" s="92" t="e">
        <f>IF(#REF!&gt;0.02,1,0)</f>
        <v>#REF!</v>
      </c>
      <c r="X895" s="92" t="str">
        <f>+IF(H895="","",(M895*H895))</f>
        <v/>
      </c>
      <c r="Y895" s="92" t="b">
        <f>+IF(G895="La Mounine",(VLOOKUP(Base!J895,#REF!,5,FALSE)),(IF(G895="Brignoles",VLOOKUP(J895,#REF!,3,FALSE),(IF(G895="FOS",VLOOKUP(J895,#REF!,4,FALSE))))))</f>
        <v>0</v>
      </c>
      <c r="Z895" s="92" t="str">
        <f>+(IF(H895="","",(Y895*H895)))</f>
        <v/>
      </c>
      <c r="AA895" s="94" t="str">
        <f>IF(A895="","",IF(A895="RW",VLOOKUP(Y895,#REF!,3,FALSE),VLOOKUP(Y895,#REF!,2,FALSE)))</f>
        <v/>
      </c>
      <c r="AB895" s="92" t="str">
        <f>+IF(A895="","",(IF(A895="RW",(IF(H895&gt;32,32*AA895,(IF(H895&lt;29,29*AA895,H895*AA895)))),(IF(H895&gt;30,30*AA895,(IF(H895&lt;24,24*AA895,H895*AA895)))))))</f>
        <v/>
      </c>
      <c r="AC895" s="92" t="e">
        <f>(IF(A895="","0",(IF(A895="RW",VLOOKUP(#REF!,#REF!,2,FALSE),VLOOKUP(Base!#REF!,#REF!,3,FALSE)))))*S895</f>
        <v>#REF!</v>
      </c>
    </row>
    <row r="896" spans="1:29" x14ac:dyDescent="0.25">
      <c r="A896" s="131"/>
      <c r="B896" s="131" t="s">
        <v>846</v>
      </c>
      <c r="C896" s="62"/>
      <c r="D896" s="12"/>
      <c r="E896" s="85"/>
      <c r="F896" s="85"/>
      <c r="G896" s="145"/>
      <c r="H896" s="71" t="str">
        <f t="shared" si="25"/>
        <v/>
      </c>
      <c r="I896" s="62"/>
      <c r="J896" s="62"/>
      <c r="K896" s="62"/>
      <c r="L896" s="71" t="str">
        <f>+IF(N896="oui",H896,"")</f>
        <v/>
      </c>
      <c r="M896" s="117"/>
      <c r="N896" s="62"/>
      <c r="O896" s="62"/>
      <c r="P896" s="62"/>
      <c r="Q896" s="114" t="str">
        <f>IF(D896="","",(YEAR(D896)))</f>
        <v/>
      </c>
      <c r="R896" s="114" t="str">
        <f>IF(D896="","",(TEXT(D896,"mmmm")))</f>
        <v/>
      </c>
      <c r="S896" s="94" t="e">
        <f>+IF(#REF!&gt;0.02,IF(#REF!=5,($AE$2-F896)/1000,IF(#REF!=6,($AF$2-F896)/1000,IF(#REF!="FMA",($AG$2-F896)/1000,H896))),H896)</f>
        <v>#REF!</v>
      </c>
      <c r="T896" s="114" t="str">
        <f t="shared" si="26"/>
        <v/>
      </c>
      <c r="U896" s="91">
        <f>IF(H896="",0,1)</f>
        <v>0</v>
      </c>
      <c r="V896" s="92" t="e">
        <f>IF(#REF!&gt;0,1,0)</f>
        <v>#REF!</v>
      </c>
      <c r="W896" s="92" t="e">
        <f>IF(#REF!&gt;0.02,1,0)</f>
        <v>#REF!</v>
      </c>
      <c r="X896" s="92" t="str">
        <f>+IF(H896="","",(M896*H896))</f>
        <v/>
      </c>
      <c r="Y896" s="92" t="b">
        <f>+IF(G896="La Mounine",(VLOOKUP(Base!J896,#REF!,5,FALSE)),(IF(G896="Brignoles",VLOOKUP(J896,#REF!,3,FALSE),(IF(G896="FOS",VLOOKUP(J896,#REF!,4,FALSE))))))</f>
        <v>0</v>
      </c>
      <c r="Z896" s="92" t="str">
        <f>+(IF(H896="","",(Y896*H896)))</f>
        <v/>
      </c>
      <c r="AA896" s="94" t="str">
        <f>IF(A896="","",IF(A896="RW",VLOOKUP(Y896,#REF!,3,FALSE),VLOOKUP(Y896,#REF!,2,FALSE)))</f>
        <v/>
      </c>
      <c r="AB896" s="92" t="str">
        <f>+IF(A896="","",(IF(A896="RW",(IF(H896&gt;32,32*AA896,(IF(H896&lt;29,29*AA896,H896*AA896)))),(IF(H896&gt;30,30*AA896,(IF(H896&lt;24,24*AA896,H896*AA896)))))))</f>
        <v/>
      </c>
      <c r="AC896" s="92" t="e">
        <f>(IF(A896="","0",(IF(A896="RW",VLOOKUP(#REF!,#REF!,2,FALSE),VLOOKUP(Base!#REF!,#REF!,3,FALSE)))))*S896</f>
        <v>#REF!</v>
      </c>
    </row>
    <row r="897" spans="1:29" x14ac:dyDescent="0.25">
      <c r="A897" s="131"/>
      <c r="B897" s="131" t="s">
        <v>846</v>
      </c>
      <c r="C897" s="62"/>
      <c r="D897" s="12"/>
      <c r="E897" s="85"/>
      <c r="F897" s="85"/>
      <c r="G897" s="145"/>
      <c r="H897" s="71" t="str">
        <f t="shared" si="25"/>
        <v/>
      </c>
      <c r="I897" s="62"/>
      <c r="J897" s="62"/>
      <c r="K897" s="62"/>
      <c r="L897" s="71" t="str">
        <f>+IF(N897="oui",H897,"")</f>
        <v/>
      </c>
      <c r="M897" s="117"/>
      <c r="N897" s="62"/>
      <c r="O897" s="62"/>
      <c r="P897" s="62"/>
      <c r="Q897" s="114" t="str">
        <f>IF(D897="","",(YEAR(D897)))</f>
        <v/>
      </c>
      <c r="R897" s="114" t="str">
        <f>IF(D897="","",(TEXT(D897,"mmmm")))</f>
        <v/>
      </c>
      <c r="S897" s="94" t="e">
        <f>+IF(#REF!&gt;0.02,IF(#REF!=5,($AE$2-F897)/1000,IF(#REF!=6,($AF$2-F897)/1000,IF(#REF!="FMA",($AG$2-F897)/1000,H897))),H897)</f>
        <v>#REF!</v>
      </c>
      <c r="T897" s="114" t="str">
        <f t="shared" si="26"/>
        <v/>
      </c>
      <c r="U897" s="91">
        <f>IF(H897="",0,1)</f>
        <v>0</v>
      </c>
      <c r="V897" s="92" t="e">
        <f>IF(#REF!&gt;0,1,0)</f>
        <v>#REF!</v>
      </c>
      <c r="W897" s="92" t="e">
        <f>IF(#REF!&gt;0.02,1,0)</f>
        <v>#REF!</v>
      </c>
      <c r="X897" s="92" t="str">
        <f>+IF(H897="","",(M897*H897))</f>
        <v/>
      </c>
      <c r="Y897" s="92" t="b">
        <f>+IF(G897="La Mounine",(VLOOKUP(Base!J897,#REF!,5,FALSE)),(IF(G897="Brignoles",VLOOKUP(J897,#REF!,3,FALSE),(IF(G897="FOS",VLOOKUP(J897,#REF!,4,FALSE))))))</f>
        <v>0</v>
      </c>
      <c r="Z897" s="92" t="str">
        <f>+(IF(H897="","",(Y897*H897)))</f>
        <v/>
      </c>
      <c r="AA897" s="94" t="str">
        <f>IF(A897="","",IF(A897="RW",VLOOKUP(Y897,#REF!,3,FALSE),VLOOKUP(Y897,#REF!,2,FALSE)))</f>
        <v/>
      </c>
      <c r="AB897" s="92" t="str">
        <f>+IF(A897="","",(IF(A897="RW",(IF(H897&gt;32,32*AA897,(IF(H897&lt;29,29*AA897,H897*AA897)))),(IF(H897&gt;30,30*AA897,(IF(H897&lt;24,24*AA897,H897*AA897)))))))</f>
        <v/>
      </c>
      <c r="AC897" s="92" t="e">
        <f>(IF(A897="","0",(IF(A897="RW",VLOOKUP(#REF!,#REF!,2,FALSE),VLOOKUP(Base!#REF!,#REF!,3,FALSE)))))*S897</f>
        <v>#REF!</v>
      </c>
    </row>
    <row r="898" spans="1:29" x14ac:dyDescent="0.25">
      <c r="A898" s="131"/>
      <c r="B898" s="131" t="s">
        <v>846</v>
      </c>
      <c r="C898" s="62"/>
      <c r="D898" s="12"/>
      <c r="E898" s="85"/>
      <c r="F898" s="85"/>
      <c r="G898" s="145"/>
      <c r="H898" s="71" t="str">
        <f t="shared" si="25"/>
        <v/>
      </c>
      <c r="I898" s="62"/>
      <c r="J898" s="62"/>
      <c r="K898" s="62"/>
      <c r="L898" s="71" t="str">
        <f>+IF(N898="oui",H898,"")</f>
        <v/>
      </c>
      <c r="M898" s="117"/>
      <c r="N898" s="62"/>
      <c r="O898" s="62"/>
      <c r="P898" s="62"/>
      <c r="Q898" s="114" t="str">
        <f>IF(D898="","",(YEAR(D898)))</f>
        <v/>
      </c>
      <c r="R898" s="114" t="str">
        <f>IF(D898="","",(TEXT(D898,"mmmm")))</f>
        <v/>
      </c>
      <c r="S898" s="94" t="e">
        <f>+IF(#REF!&gt;0.02,IF(#REF!=5,($AE$2-F898)/1000,IF(#REF!=6,($AF$2-F898)/1000,IF(#REF!="FMA",($AG$2-F898)/1000,H898))),H898)</f>
        <v>#REF!</v>
      </c>
      <c r="T898" s="114" t="str">
        <f t="shared" si="26"/>
        <v/>
      </c>
      <c r="U898" s="91">
        <f>IF(H898="",0,1)</f>
        <v>0</v>
      </c>
      <c r="V898" s="92" t="e">
        <f>IF(#REF!&gt;0,1,0)</f>
        <v>#REF!</v>
      </c>
      <c r="W898" s="92" t="e">
        <f>IF(#REF!&gt;0.02,1,0)</f>
        <v>#REF!</v>
      </c>
      <c r="X898" s="92" t="str">
        <f>+IF(H898="","",(M898*H898))</f>
        <v/>
      </c>
      <c r="Y898" s="92" t="b">
        <f>+IF(G898="La Mounine",(VLOOKUP(Base!J898,#REF!,5,FALSE)),(IF(G898="Brignoles",VLOOKUP(J898,#REF!,3,FALSE),(IF(G898="FOS",VLOOKUP(J898,#REF!,4,FALSE))))))</f>
        <v>0</v>
      </c>
      <c r="Z898" s="92" t="str">
        <f>+(IF(H898="","",(Y898*H898)))</f>
        <v/>
      </c>
      <c r="AA898" s="94" t="str">
        <f>IF(A898="","",IF(A898="RW",VLOOKUP(Y898,#REF!,3,FALSE),VLOOKUP(Y898,#REF!,2,FALSE)))</f>
        <v/>
      </c>
      <c r="AB898" s="92" t="str">
        <f>+IF(A898="","",(IF(A898="RW",(IF(H898&gt;32,32*AA898,(IF(H898&lt;29,29*AA898,H898*AA898)))),(IF(H898&gt;30,30*AA898,(IF(H898&lt;24,24*AA898,H898*AA898)))))))</f>
        <v/>
      </c>
      <c r="AC898" s="92" t="e">
        <f>(IF(A898="","0",(IF(A898="RW",VLOOKUP(#REF!,#REF!,2,FALSE),VLOOKUP(Base!#REF!,#REF!,3,FALSE)))))*S898</f>
        <v>#REF!</v>
      </c>
    </row>
    <row r="899" spans="1:29" x14ac:dyDescent="0.25">
      <c r="A899" s="131"/>
      <c r="B899" s="131" t="s">
        <v>846</v>
      </c>
      <c r="C899" s="62"/>
      <c r="D899" s="12"/>
      <c r="E899" s="85"/>
      <c r="F899" s="85"/>
      <c r="G899" s="145"/>
      <c r="H899" s="71" t="str">
        <f t="shared" si="25"/>
        <v/>
      </c>
      <c r="I899" s="62"/>
      <c r="J899" s="62"/>
      <c r="K899" s="62"/>
      <c r="L899" s="71" t="str">
        <f>+IF(N899="oui",H899,"")</f>
        <v/>
      </c>
      <c r="M899" s="117"/>
      <c r="N899" s="62"/>
      <c r="O899" s="62"/>
      <c r="P899" s="62"/>
      <c r="Q899" s="114" t="str">
        <f>IF(D899="","",(YEAR(D899)))</f>
        <v/>
      </c>
      <c r="R899" s="114" t="str">
        <f>IF(D899="","",(TEXT(D899,"mmmm")))</f>
        <v/>
      </c>
      <c r="S899" s="94" t="e">
        <f>+IF(#REF!&gt;0.02,IF(#REF!=5,($AE$2-F899)/1000,IF(#REF!=6,($AF$2-F899)/1000,IF(#REF!="FMA",($AG$2-F899)/1000,H899))),H899)</f>
        <v>#REF!</v>
      </c>
      <c r="T899" s="114" t="str">
        <f t="shared" si="26"/>
        <v/>
      </c>
      <c r="U899" s="91">
        <f>IF(H899="",0,1)</f>
        <v>0</v>
      </c>
      <c r="V899" s="92" t="e">
        <f>IF(#REF!&gt;0,1,0)</f>
        <v>#REF!</v>
      </c>
      <c r="W899" s="92" t="e">
        <f>IF(#REF!&gt;0.02,1,0)</f>
        <v>#REF!</v>
      </c>
      <c r="X899" s="92" t="str">
        <f>+IF(H899="","",(M899*H899))</f>
        <v/>
      </c>
      <c r="Y899" s="92" t="b">
        <f>+IF(G899="La Mounine",(VLOOKUP(Base!J899,#REF!,5,FALSE)),(IF(G899="Brignoles",VLOOKUP(J899,#REF!,3,FALSE),(IF(G899="FOS",VLOOKUP(J899,#REF!,4,FALSE))))))</f>
        <v>0</v>
      </c>
      <c r="Z899" s="92" t="str">
        <f>+(IF(H899="","",(Y899*H899)))</f>
        <v/>
      </c>
      <c r="AA899" s="94" t="str">
        <f>IF(A899="","",IF(A899="RW",VLOOKUP(Y899,#REF!,3,FALSE),VLOOKUP(Y899,#REF!,2,FALSE)))</f>
        <v/>
      </c>
      <c r="AB899" s="92" t="str">
        <f>+IF(A899="","",(IF(A899="RW",(IF(H899&gt;32,32*AA899,(IF(H899&lt;29,29*AA899,H899*AA899)))),(IF(H899&gt;30,30*AA899,(IF(H899&lt;24,24*AA899,H899*AA899)))))))</f>
        <v/>
      </c>
      <c r="AC899" s="92" t="e">
        <f>(IF(A899="","0",(IF(A899="RW",VLOOKUP(#REF!,#REF!,2,FALSE),VLOOKUP(Base!#REF!,#REF!,3,FALSE)))))*S899</f>
        <v>#REF!</v>
      </c>
    </row>
    <row r="900" spans="1:29" x14ac:dyDescent="0.25">
      <c r="A900" s="131"/>
      <c r="B900" s="131" t="s">
        <v>846</v>
      </c>
      <c r="C900" s="62"/>
      <c r="D900" s="12"/>
      <c r="E900" s="85"/>
      <c r="F900" s="85"/>
      <c r="G900" s="145"/>
      <c r="H900" s="71" t="str">
        <f t="shared" si="25"/>
        <v/>
      </c>
      <c r="I900" s="62"/>
      <c r="J900" s="62"/>
      <c r="K900" s="62"/>
      <c r="L900" s="71" t="str">
        <f>+IF(N900="oui",H900,"")</f>
        <v/>
      </c>
      <c r="M900" s="117"/>
      <c r="N900" s="62"/>
      <c r="O900" s="62"/>
      <c r="P900" s="62"/>
      <c r="Q900" s="114" t="str">
        <f>IF(D900="","",(YEAR(D900)))</f>
        <v/>
      </c>
      <c r="R900" s="114" t="str">
        <f>IF(D900="","",(TEXT(D900,"mmmm")))</f>
        <v/>
      </c>
      <c r="S900" s="94" t="e">
        <f>+IF(#REF!&gt;0.02,IF(#REF!=5,($AE$2-F900)/1000,IF(#REF!=6,($AF$2-F900)/1000,IF(#REF!="FMA",($AG$2-F900)/1000,H900))),H900)</f>
        <v>#REF!</v>
      </c>
      <c r="T900" s="114" t="str">
        <f t="shared" si="26"/>
        <v/>
      </c>
      <c r="U900" s="91">
        <f>IF(H900="",0,1)</f>
        <v>0</v>
      </c>
      <c r="V900" s="92" t="e">
        <f>IF(#REF!&gt;0,1,0)</f>
        <v>#REF!</v>
      </c>
      <c r="W900" s="92" t="e">
        <f>IF(#REF!&gt;0.02,1,0)</f>
        <v>#REF!</v>
      </c>
      <c r="X900" s="92" t="str">
        <f>+IF(H900="","",(M900*H900))</f>
        <v/>
      </c>
      <c r="Y900" s="92" t="b">
        <f>+IF(G900="La Mounine",(VLOOKUP(Base!J900,#REF!,5,FALSE)),(IF(G900="Brignoles",VLOOKUP(J900,#REF!,3,FALSE),(IF(G900="FOS",VLOOKUP(J900,#REF!,4,FALSE))))))</f>
        <v>0</v>
      </c>
      <c r="Z900" s="92" t="str">
        <f>+(IF(H900="","",(Y900*H900)))</f>
        <v/>
      </c>
      <c r="AA900" s="94" t="str">
        <f>IF(A900="","",IF(A900="RW",VLOOKUP(Y900,#REF!,3,FALSE),VLOOKUP(Y900,#REF!,2,FALSE)))</f>
        <v/>
      </c>
      <c r="AB900" s="92" t="str">
        <f>+IF(A900="","",(IF(A900="RW",(IF(H900&gt;32,32*AA900,(IF(H900&lt;29,29*AA900,H900*AA900)))),(IF(H900&gt;30,30*AA900,(IF(H900&lt;24,24*AA900,H900*AA900)))))))</f>
        <v/>
      </c>
      <c r="AC900" s="92" t="e">
        <f>(IF(A900="","0",(IF(A900="RW",VLOOKUP(#REF!,#REF!,2,FALSE),VLOOKUP(Base!#REF!,#REF!,3,FALSE)))))*S900</f>
        <v>#REF!</v>
      </c>
    </row>
    <row r="901" spans="1:29" x14ac:dyDescent="0.25">
      <c r="A901" s="131"/>
      <c r="B901" s="131" t="s">
        <v>846</v>
      </c>
      <c r="C901" s="62"/>
      <c r="D901" s="12"/>
      <c r="E901" s="85"/>
      <c r="F901" s="85"/>
      <c r="G901" s="145"/>
      <c r="H901" s="71" t="str">
        <f t="shared" si="25"/>
        <v/>
      </c>
      <c r="I901" s="62"/>
      <c r="J901" s="62"/>
      <c r="K901" s="62"/>
      <c r="L901" s="71" t="str">
        <f>+IF(N901="oui",H901,"")</f>
        <v/>
      </c>
      <c r="M901" s="117"/>
      <c r="N901" s="62"/>
      <c r="O901" s="62"/>
      <c r="P901" s="62"/>
      <c r="Q901" s="114" t="str">
        <f>IF(D901="","",(YEAR(D901)))</f>
        <v/>
      </c>
      <c r="R901" s="114" t="str">
        <f>IF(D901="","",(TEXT(D901,"mmmm")))</f>
        <v/>
      </c>
      <c r="S901" s="94" t="e">
        <f>+IF(#REF!&gt;0.02,IF(#REF!=5,($AE$2-F901)/1000,IF(#REF!=6,($AF$2-F901)/1000,IF(#REF!="FMA",($AG$2-F901)/1000,H901))),H901)</f>
        <v>#REF!</v>
      </c>
      <c r="T901" s="114" t="str">
        <f t="shared" si="26"/>
        <v/>
      </c>
      <c r="U901" s="91">
        <f>IF(H901="",0,1)</f>
        <v>0</v>
      </c>
      <c r="V901" s="92" t="e">
        <f>IF(#REF!&gt;0,1,0)</f>
        <v>#REF!</v>
      </c>
      <c r="W901" s="92" t="e">
        <f>IF(#REF!&gt;0.02,1,0)</f>
        <v>#REF!</v>
      </c>
      <c r="X901" s="92" t="str">
        <f>+IF(H901="","",(M901*H901))</f>
        <v/>
      </c>
      <c r="Y901" s="92" t="b">
        <f>+IF(G901="La Mounine",(VLOOKUP(Base!J901,#REF!,5,FALSE)),(IF(G901="Brignoles",VLOOKUP(J901,#REF!,3,FALSE),(IF(G901="FOS",VLOOKUP(J901,#REF!,4,FALSE))))))</f>
        <v>0</v>
      </c>
      <c r="Z901" s="92" t="str">
        <f>+(IF(H901="","",(Y901*H901)))</f>
        <v/>
      </c>
      <c r="AA901" s="94" t="str">
        <f>IF(A901="","",IF(A901="RW",VLOOKUP(Y901,#REF!,3,FALSE),VLOOKUP(Y901,#REF!,2,FALSE)))</f>
        <v/>
      </c>
      <c r="AB901" s="92" t="str">
        <f>+IF(A901="","",(IF(A901="RW",(IF(H901&gt;32,32*AA901,(IF(H901&lt;29,29*AA901,H901*AA901)))),(IF(H901&gt;30,30*AA901,(IF(H901&lt;24,24*AA901,H901*AA901)))))))</f>
        <v/>
      </c>
      <c r="AC901" s="92" t="e">
        <f>(IF(A901="","0",(IF(A901="RW",VLOOKUP(#REF!,#REF!,2,FALSE),VLOOKUP(Base!#REF!,#REF!,3,FALSE)))))*S901</f>
        <v>#REF!</v>
      </c>
    </row>
    <row r="902" spans="1:29" x14ac:dyDescent="0.25">
      <c r="A902" s="131"/>
      <c r="B902" s="131" t="s">
        <v>846</v>
      </c>
      <c r="C902" s="62"/>
      <c r="D902" s="12"/>
      <c r="E902" s="85"/>
      <c r="F902" s="85"/>
      <c r="G902" s="145"/>
      <c r="H902" s="71" t="str">
        <f t="shared" si="25"/>
        <v/>
      </c>
      <c r="I902" s="62"/>
      <c r="J902" s="62"/>
      <c r="K902" s="62"/>
      <c r="L902" s="71" t="str">
        <f>+IF(N902="oui",H902,"")</f>
        <v/>
      </c>
      <c r="M902" s="117"/>
      <c r="N902" s="62"/>
      <c r="O902" s="62"/>
      <c r="P902" s="62"/>
      <c r="Q902" s="114" t="str">
        <f>IF(D902="","",(YEAR(D902)))</f>
        <v/>
      </c>
      <c r="R902" s="114" t="str">
        <f>IF(D902="","",(TEXT(D902,"mmmm")))</f>
        <v/>
      </c>
      <c r="S902" s="94" t="e">
        <f>+IF(#REF!&gt;0.02,IF(#REF!=5,($AE$2-F902)/1000,IF(#REF!=6,($AF$2-F902)/1000,IF(#REF!="FMA",($AG$2-F902)/1000,H902))),H902)</f>
        <v>#REF!</v>
      </c>
      <c r="T902" s="114" t="str">
        <f t="shared" si="26"/>
        <v/>
      </c>
      <c r="U902" s="91">
        <f>IF(H902="",0,1)</f>
        <v>0</v>
      </c>
      <c r="V902" s="92" t="e">
        <f>IF(#REF!&gt;0,1,0)</f>
        <v>#REF!</v>
      </c>
      <c r="W902" s="92" t="e">
        <f>IF(#REF!&gt;0.02,1,0)</f>
        <v>#REF!</v>
      </c>
      <c r="X902" s="92" t="str">
        <f>+IF(H902="","",(M902*H902))</f>
        <v/>
      </c>
      <c r="Y902" s="92" t="b">
        <f>+IF(G902="La Mounine",(VLOOKUP(Base!J902,#REF!,5,FALSE)),(IF(G902="Brignoles",VLOOKUP(J902,#REF!,3,FALSE),(IF(G902="FOS",VLOOKUP(J902,#REF!,4,FALSE))))))</f>
        <v>0</v>
      </c>
      <c r="Z902" s="92" t="str">
        <f>+(IF(H902="","",(Y902*H902)))</f>
        <v/>
      </c>
      <c r="AA902" s="94" t="str">
        <f>IF(A902="","",IF(A902="RW",VLOOKUP(Y902,#REF!,3,FALSE),VLOOKUP(Y902,#REF!,2,FALSE)))</f>
        <v/>
      </c>
      <c r="AB902" s="92" t="str">
        <f>+IF(A902="","",(IF(A902="RW",(IF(H902&gt;32,32*AA902,(IF(H902&lt;29,29*AA902,H902*AA902)))),(IF(H902&gt;30,30*AA902,(IF(H902&lt;24,24*AA902,H902*AA902)))))))</f>
        <v/>
      </c>
      <c r="AC902" s="92" t="e">
        <f>(IF(A902="","0",(IF(A902="RW",VLOOKUP(#REF!,#REF!,2,FALSE),VLOOKUP(Base!#REF!,#REF!,3,FALSE)))))*S902</f>
        <v>#REF!</v>
      </c>
    </row>
    <row r="903" spans="1:29" x14ac:dyDescent="0.25">
      <c r="A903" s="131"/>
      <c r="B903" s="131" t="s">
        <v>846</v>
      </c>
      <c r="C903" s="62"/>
      <c r="D903" s="12"/>
      <c r="E903" s="85"/>
      <c r="F903" s="85"/>
      <c r="G903" s="145"/>
      <c r="H903" s="71" t="str">
        <f t="shared" si="25"/>
        <v/>
      </c>
      <c r="I903" s="62"/>
      <c r="J903" s="62"/>
      <c r="K903" s="62"/>
      <c r="L903" s="71" t="str">
        <f>+IF(N903="oui",H903,"")</f>
        <v/>
      </c>
      <c r="M903" s="117"/>
      <c r="N903" s="62"/>
      <c r="O903" s="62"/>
      <c r="P903" s="62"/>
      <c r="Q903" s="114" t="str">
        <f>IF(D903="","",(YEAR(D903)))</f>
        <v/>
      </c>
      <c r="R903" s="114" t="str">
        <f>IF(D903="","",(TEXT(D903,"mmmm")))</f>
        <v/>
      </c>
      <c r="S903" s="94" t="e">
        <f>+IF(#REF!&gt;0.02,IF(#REF!=5,($AE$2-F903)/1000,IF(#REF!=6,($AF$2-F903)/1000,IF(#REF!="FMA",($AG$2-F903)/1000,H903))),H903)</f>
        <v>#REF!</v>
      </c>
      <c r="T903" s="114" t="str">
        <f t="shared" si="26"/>
        <v/>
      </c>
      <c r="U903" s="91">
        <f>IF(H903="",0,1)</f>
        <v>0</v>
      </c>
      <c r="V903" s="92" t="e">
        <f>IF(#REF!&gt;0,1,0)</f>
        <v>#REF!</v>
      </c>
      <c r="W903" s="92" t="e">
        <f>IF(#REF!&gt;0.02,1,0)</f>
        <v>#REF!</v>
      </c>
      <c r="X903" s="92" t="str">
        <f>+IF(H903="","",(M903*H903))</f>
        <v/>
      </c>
      <c r="Y903" s="92" t="b">
        <f>+IF(G903="La Mounine",(VLOOKUP(Base!J903,#REF!,5,FALSE)),(IF(G903="Brignoles",VLOOKUP(J903,#REF!,3,FALSE),(IF(G903="FOS",VLOOKUP(J903,#REF!,4,FALSE))))))</f>
        <v>0</v>
      </c>
      <c r="Z903" s="92" t="str">
        <f>+(IF(H903="","",(Y903*H903)))</f>
        <v/>
      </c>
      <c r="AA903" s="94" t="str">
        <f>IF(A903="","",IF(A903="RW",VLOOKUP(Y903,#REF!,3,FALSE),VLOOKUP(Y903,#REF!,2,FALSE)))</f>
        <v/>
      </c>
      <c r="AB903" s="92" t="str">
        <f>+IF(A903="","",(IF(A903="RW",(IF(H903&gt;32,32*AA903,(IF(H903&lt;29,29*AA903,H903*AA903)))),(IF(H903&gt;30,30*AA903,(IF(H903&lt;24,24*AA903,H903*AA903)))))))</f>
        <v/>
      </c>
      <c r="AC903" s="92" t="e">
        <f>(IF(A903="","0",(IF(A903="RW",VLOOKUP(#REF!,#REF!,2,FALSE),VLOOKUP(Base!#REF!,#REF!,3,FALSE)))))*S903</f>
        <v>#REF!</v>
      </c>
    </row>
    <row r="904" spans="1:29" x14ac:dyDescent="0.25">
      <c r="A904" s="131"/>
      <c r="B904" s="131" t="s">
        <v>846</v>
      </c>
      <c r="C904" s="62"/>
      <c r="D904" s="12"/>
      <c r="E904" s="85"/>
      <c r="F904" s="85"/>
      <c r="G904" s="145"/>
      <c r="H904" s="71" t="str">
        <f t="shared" si="25"/>
        <v/>
      </c>
      <c r="I904" s="62"/>
      <c r="J904" s="62"/>
      <c r="K904" s="62"/>
      <c r="L904" s="71" t="str">
        <f>+IF(N904="oui",H904,"")</f>
        <v/>
      </c>
      <c r="M904" s="117"/>
      <c r="N904" s="62"/>
      <c r="O904" s="62"/>
      <c r="P904" s="62"/>
      <c r="Q904" s="114" t="str">
        <f>IF(D904="","",(YEAR(D904)))</f>
        <v/>
      </c>
      <c r="R904" s="114" t="str">
        <f>IF(D904="","",(TEXT(D904,"mmmm")))</f>
        <v/>
      </c>
      <c r="S904" s="94" t="e">
        <f>+IF(#REF!&gt;0.02,IF(#REF!=5,($AE$2-F904)/1000,IF(#REF!=6,($AF$2-F904)/1000,IF(#REF!="FMA",($AG$2-F904)/1000,H904))),H904)</f>
        <v>#REF!</v>
      </c>
      <c r="T904" s="114" t="str">
        <f t="shared" si="26"/>
        <v/>
      </c>
      <c r="U904" s="91">
        <f>IF(H904="",0,1)</f>
        <v>0</v>
      </c>
      <c r="V904" s="92" t="e">
        <f>IF(#REF!&gt;0,1,0)</f>
        <v>#REF!</v>
      </c>
      <c r="W904" s="92" t="e">
        <f>IF(#REF!&gt;0.02,1,0)</f>
        <v>#REF!</v>
      </c>
      <c r="X904" s="92" t="str">
        <f>+IF(H904="","",(M904*H904))</f>
        <v/>
      </c>
      <c r="Y904" s="92" t="b">
        <f>+IF(G904="La Mounine",(VLOOKUP(Base!J904,#REF!,5,FALSE)),(IF(G904="Brignoles",VLOOKUP(J904,#REF!,3,FALSE),(IF(G904="FOS",VLOOKUP(J904,#REF!,4,FALSE))))))</f>
        <v>0</v>
      </c>
      <c r="Z904" s="92" t="str">
        <f>+(IF(H904="","",(Y904*H904)))</f>
        <v/>
      </c>
      <c r="AA904" s="94" t="str">
        <f>IF(A904="","",IF(A904="RW",VLOOKUP(Y904,#REF!,3,FALSE),VLOOKUP(Y904,#REF!,2,FALSE)))</f>
        <v/>
      </c>
      <c r="AB904" s="92" t="str">
        <f>+IF(A904="","",(IF(A904="RW",(IF(H904&gt;32,32*AA904,(IF(H904&lt;29,29*AA904,H904*AA904)))),(IF(H904&gt;30,30*AA904,(IF(H904&lt;24,24*AA904,H904*AA904)))))))</f>
        <v/>
      </c>
      <c r="AC904" s="92" t="e">
        <f>(IF(A904="","0",(IF(A904="RW",VLOOKUP(#REF!,#REF!,2,FALSE),VLOOKUP(Base!#REF!,#REF!,3,FALSE)))))*S904</f>
        <v>#REF!</v>
      </c>
    </row>
    <row r="905" spans="1:29" x14ac:dyDescent="0.25">
      <c r="A905" s="131"/>
      <c r="B905" s="131" t="s">
        <v>846</v>
      </c>
      <c r="C905" s="62"/>
      <c r="D905" s="12"/>
      <c r="E905" s="85"/>
      <c r="F905" s="85"/>
      <c r="G905" s="145"/>
      <c r="H905" s="71" t="str">
        <f t="shared" si="25"/>
        <v/>
      </c>
      <c r="I905" s="62"/>
      <c r="J905" s="62"/>
      <c r="K905" s="62"/>
      <c r="L905" s="71" t="str">
        <f>+IF(N905="oui",H905,"")</f>
        <v/>
      </c>
      <c r="M905" s="117"/>
      <c r="N905" s="62"/>
      <c r="O905" s="62"/>
      <c r="P905" s="62"/>
      <c r="Q905" s="114" t="str">
        <f>IF(D905="","",(YEAR(D905)))</f>
        <v/>
      </c>
      <c r="R905" s="114" t="str">
        <f>IF(D905="","",(TEXT(D905,"mmmm")))</f>
        <v/>
      </c>
      <c r="S905" s="94" t="e">
        <f>+IF(#REF!&gt;0.02,IF(#REF!=5,($AE$2-F905)/1000,IF(#REF!=6,($AF$2-F905)/1000,IF(#REF!="FMA",($AG$2-F905)/1000,H905))),H905)</f>
        <v>#REF!</v>
      </c>
      <c r="T905" s="114" t="str">
        <f t="shared" si="26"/>
        <v/>
      </c>
      <c r="U905" s="91">
        <f>IF(H905="",0,1)</f>
        <v>0</v>
      </c>
      <c r="V905" s="92" t="e">
        <f>IF(#REF!&gt;0,1,0)</f>
        <v>#REF!</v>
      </c>
      <c r="W905" s="92" t="e">
        <f>IF(#REF!&gt;0.02,1,0)</f>
        <v>#REF!</v>
      </c>
      <c r="X905" s="92" t="str">
        <f>+IF(H905="","",(M905*H905))</f>
        <v/>
      </c>
      <c r="Y905" s="92" t="b">
        <f>+IF(G905="La Mounine",(VLOOKUP(Base!J905,#REF!,5,FALSE)),(IF(G905="Brignoles",VLOOKUP(J905,#REF!,3,FALSE),(IF(G905="FOS",VLOOKUP(J905,#REF!,4,FALSE))))))</f>
        <v>0</v>
      </c>
      <c r="Z905" s="92" t="str">
        <f>+(IF(H905="","",(Y905*H905)))</f>
        <v/>
      </c>
      <c r="AA905" s="94" t="str">
        <f>IF(A905="","",IF(A905="RW",VLOOKUP(Y905,#REF!,3,FALSE),VLOOKUP(Y905,#REF!,2,FALSE)))</f>
        <v/>
      </c>
      <c r="AB905" s="92" t="str">
        <f>+IF(A905="","",(IF(A905="RW",(IF(H905&gt;32,32*AA905,(IF(H905&lt;29,29*AA905,H905*AA905)))),(IF(H905&gt;30,30*AA905,(IF(H905&lt;24,24*AA905,H905*AA905)))))))</f>
        <v/>
      </c>
      <c r="AC905" s="92" t="e">
        <f>(IF(A905="","0",(IF(A905="RW",VLOOKUP(#REF!,#REF!,2,FALSE),VLOOKUP(Base!#REF!,#REF!,3,FALSE)))))*S905</f>
        <v>#REF!</v>
      </c>
    </row>
    <row r="906" spans="1:29" x14ac:dyDescent="0.25">
      <c r="A906" s="131"/>
      <c r="B906" s="131" t="s">
        <v>846</v>
      </c>
      <c r="C906" s="62"/>
      <c r="D906" s="12"/>
      <c r="E906" s="85"/>
      <c r="F906" s="85"/>
      <c r="G906" s="145"/>
      <c r="H906" s="71" t="str">
        <f t="shared" si="25"/>
        <v/>
      </c>
      <c r="I906" s="62"/>
      <c r="J906" s="62"/>
      <c r="K906" s="62"/>
      <c r="L906" s="71" t="str">
        <f>+IF(N906="oui",H906,"")</f>
        <v/>
      </c>
      <c r="M906" s="117"/>
      <c r="N906" s="62"/>
      <c r="O906" s="62"/>
      <c r="P906" s="62"/>
      <c r="Q906" s="114" t="str">
        <f>IF(D906="","",(YEAR(D906)))</f>
        <v/>
      </c>
      <c r="R906" s="114" t="str">
        <f>IF(D906="","",(TEXT(D906,"mmmm")))</f>
        <v/>
      </c>
      <c r="S906" s="94" t="e">
        <f>+IF(#REF!&gt;0.02,IF(#REF!=5,($AE$2-F906)/1000,IF(#REF!=6,($AF$2-F906)/1000,IF(#REF!="FMA",($AG$2-F906)/1000,H906))),H906)</f>
        <v>#REF!</v>
      </c>
      <c r="T906" s="114" t="str">
        <f t="shared" si="26"/>
        <v/>
      </c>
      <c r="U906" s="91">
        <f>IF(H906="",0,1)</f>
        <v>0</v>
      </c>
      <c r="V906" s="92" t="e">
        <f>IF(#REF!&gt;0,1,0)</f>
        <v>#REF!</v>
      </c>
      <c r="W906" s="92" t="e">
        <f>IF(#REF!&gt;0.02,1,0)</f>
        <v>#REF!</v>
      </c>
      <c r="X906" s="92" t="str">
        <f>+IF(H906="","",(M906*H906))</f>
        <v/>
      </c>
      <c r="Y906" s="92" t="b">
        <f>+IF(G906="La Mounine",(VLOOKUP(Base!J906,#REF!,5,FALSE)),(IF(G906="Brignoles",VLOOKUP(J906,#REF!,3,FALSE),(IF(G906="FOS",VLOOKUP(J906,#REF!,4,FALSE))))))</f>
        <v>0</v>
      </c>
      <c r="Z906" s="92" t="str">
        <f>+(IF(H906="","",(Y906*H906)))</f>
        <v/>
      </c>
      <c r="AA906" s="94" t="str">
        <f>IF(A906="","",IF(A906="RW",VLOOKUP(Y906,#REF!,3,FALSE),VLOOKUP(Y906,#REF!,2,FALSE)))</f>
        <v/>
      </c>
      <c r="AB906" s="92" t="str">
        <f>+IF(A906="","",(IF(A906="RW",(IF(H906&gt;32,32*AA906,(IF(H906&lt;29,29*AA906,H906*AA906)))),(IF(H906&gt;30,30*AA906,(IF(H906&lt;24,24*AA906,H906*AA906)))))))</f>
        <v/>
      </c>
      <c r="AC906" s="92" t="e">
        <f>(IF(A906="","0",(IF(A906="RW",VLOOKUP(#REF!,#REF!,2,FALSE),VLOOKUP(Base!#REF!,#REF!,3,FALSE)))))*S906</f>
        <v>#REF!</v>
      </c>
    </row>
    <row r="907" spans="1:29" x14ac:dyDescent="0.25">
      <c r="A907" s="131"/>
      <c r="B907" s="131" t="s">
        <v>846</v>
      </c>
      <c r="C907" s="62"/>
      <c r="D907" s="12"/>
      <c r="E907" s="85"/>
      <c r="F907" s="85"/>
      <c r="G907" s="145"/>
      <c r="H907" s="71" t="str">
        <f t="shared" si="25"/>
        <v/>
      </c>
      <c r="I907" s="62"/>
      <c r="J907" s="62"/>
      <c r="K907" s="62"/>
      <c r="L907" s="71" t="str">
        <f>+IF(N907="oui",H907,"")</f>
        <v/>
      </c>
      <c r="M907" s="117"/>
      <c r="N907" s="62"/>
      <c r="O907" s="62"/>
      <c r="P907" s="62"/>
      <c r="Q907" s="114" t="str">
        <f>IF(D907="","",(YEAR(D907)))</f>
        <v/>
      </c>
      <c r="R907" s="114" t="str">
        <f>IF(D907="","",(TEXT(D907,"mmmm")))</f>
        <v/>
      </c>
      <c r="S907" s="94" t="e">
        <f>+IF(#REF!&gt;0.02,IF(#REF!=5,($AE$2-F907)/1000,IF(#REF!=6,($AF$2-F907)/1000,IF(#REF!="FMA",($AG$2-F907)/1000,H907))),H907)</f>
        <v>#REF!</v>
      </c>
      <c r="T907" s="114" t="str">
        <f t="shared" si="26"/>
        <v/>
      </c>
      <c r="U907" s="91">
        <f>IF(H907="",0,1)</f>
        <v>0</v>
      </c>
      <c r="V907" s="92" t="e">
        <f>IF(#REF!&gt;0,1,0)</f>
        <v>#REF!</v>
      </c>
      <c r="W907" s="92" t="e">
        <f>IF(#REF!&gt;0.02,1,0)</f>
        <v>#REF!</v>
      </c>
      <c r="X907" s="92" t="str">
        <f>+IF(H907="","",(M907*H907))</f>
        <v/>
      </c>
      <c r="Y907" s="92" t="b">
        <f>+IF(G907="La Mounine",(VLOOKUP(Base!J907,#REF!,5,FALSE)),(IF(G907="Brignoles",VLOOKUP(J907,#REF!,3,FALSE),(IF(G907="FOS",VLOOKUP(J907,#REF!,4,FALSE))))))</f>
        <v>0</v>
      </c>
      <c r="Z907" s="92" t="str">
        <f>+(IF(H907="","",(Y907*H907)))</f>
        <v/>
      </c>
      <c r="AA907" s="94" t="str">
        <f>IF(A907="","",IF(A907="RW",VLOOKUP(Y907,#REF!,3,FALSE),VLOOKUP(Y907,#REF!,2,FALSE)))</f>
        <v/>
      </c>
      <c r="AB907" s="92" t="str">
        <f>+IF(A907="","",(IF(A907="RW",(IF(H907&gt;32,32*AA907,(IF(H907&lt;29,29*AA907,H907*AA907)))),(IF(H907&gt;30,30*AA907,(IF(H907&lt;24,24*AA907,H907*AA907)))))))</f>
        <v/>
      </c>
      <c r="AC907" s="92" t="e">
        <f>(IF(A907="","0",(IF(A907="RW",VLOOKUP(#REF!,#REF!,2,FALSE),VLOOKUP(Base!#REF!,#REF!,3,FALSE)))))*S907</f>
        <v>#REF!</v>
      </c>
    </row>
    <row r="908" spans="1:29" x14ac:dyDescent="0.25">
      <c r="A908" s="131"/>
      <c r="B908" s="131" t="s">
        <v>846</v>
      </c>
      <c r="C908" s="62"/>
      <c r="D908" s="12"/>
      <c r="E908" s="85"/>
      <c r="F908" s="85"/>
      <c r="G908" s="145"/>
      <c r="H908" s="71" t="str">
        <f t="shared" si="25"/>
        <v/>
      </c>
      <c r="I908" s="62"/>
      <c r="J908" s="62"/>
      <c r="K908" s="62"/>
      <c r="L908" s="71" t="str">
        <f>+IF(N908="oui",H908,"")</f>
        <v/>
      </c>
      <c r="M908" s="117"/>
      <c r="N908" s="62"/>
      <c r="O908" s="62"/>
      <c r="P908" s="62"/>
      <c r="Q908" s="114" t="str">
        <f>IF(D908="","",(YEAR(D908)))</f>
        <v/>
      </c>
      <c r="R908" s="114" t="str">
        <f>IF(D908="","",(TEXT(D908,"mmmm")))</f>
        <v/>
      </c>
      <c r="S908" s="94" t="e">
        <f>+IF(#REF!&gt;0.02,IF(#REF!=5,($AE$2-F908)/1000,IF(#REF!=6,($AF$2-F908)/1000,IF(#REF!="FMA",($AG$2-F908)/1000,H908))),H908)</f>
        <v>#REF!</v>
      </c>
      <c r="T908" s="114" t="str">
        <f t="shared" si="26"/>
        <v/>
      </c>
      <c r="U908" s="91">
        <f>IF(H908="",0,1)</f>
        <v>0</v>
      </c>
      <c r="V908" s="92" t="e">
        <f>IF(#REF!&gt;0,1,0)</f>
        <v>#REF!</v>
      </c>
      <c r="W908" s="92" t="e">
        <f>IF(#REF!&gt;0.02,1,0)</f>
        <v>#REF!</v>
      </c>
      <c r="X908" s="92" t="str">
        <f>+IF(H908="","",(M908*H908))</f>
        <v/>
      </c>
      <c r="Y908" s="92" t="b">
        <f>+IF(G908="La Mounine",(VLOOKUP(Base!J908,#REF!,5,FALSE)),(IF(G908="Brignoles",VLOOKUP(J908,#REF!,3,FALSE),(IF(G908="FOS",VLOOKUP(J908,#REF!,4,FALSE))))))</f>
        <v>0</v>
      </c>
      <c r="Z908" s="92" t="str">
        <f>+(IF(H908="","",(Y908*H908)))</f>
        <v/>
      </c>
      <c r="AA908" s="94" t="str">
        <f>IF(A908="","",IF(A908="RW",VLOOKUP(Y908,#REF!,3,FALSE),VLOOKUP(Y908,#REF!,2,FALSE)))</f>
        <v/>
      </c>
      <c r="AB908" s="92" t="str">
        <f>+IF(A908="","",(IF(A908="RW",(IF(H908&gt;32,32*AA908,(IF(H908&lt;29,29*AA908,H908*AA908)))),(IF(H908&gt;30,30*AA908,(IF(H908&lt;24,24*AA908,H908*AA908)))))))</f>
        <v/>
      </c>
      <c r="AC908" s="92" t="e">
        <f>(IF(A908="","0",(IF(A908="RW",VLOOKUP(#REF!,#REF!,2,FALSE),VLOOKUP(Base!#REF!,#REF!,3,FALSE)))))*S908</f>
        <v>#REF!</v>
      </c>
    </row>
    <row r="909" spans="1:29" x14ac:dyDescent="0.25">
      <c r="A909" s="131"/>
      <c r="B909" s="131" t="s">
        <v>846</v>
      </c>
      <c r="C909" s="62"/>
      <c r="D909" s="12"/>
      <c r="E909" s="85"/>
      <c r="F909" s="85"/>
      <c r="G909" s="145"/>
      <c r="H909" s="71" t="str">
        <f t="shared" si="25"/>
        <v/>
      </c>
      <c r="I909" s="62"/>
      <c r="J909" s="62"/>
      <c r="K909" s="62"/>
      <c r="L909" s="71" t="str">
        <f>+IF(N909="oui",H909,"")</f>
        <v/>
      </c>
      <c r="M909" s="117"/>
      <c r="N909" s="62"/>
      <c r="O909" s="62"/>
      <c r="P909" s="62"/>
      <c r="Q909" s="114" t="str">
        <f>IF(D909="","",(YEAR(D909)))</f>
        <v/>
      </c>
      <c r="R909" s="114" t="str">
        <f>IF(D909="","",(TEXT(D909,"mmmm")))</f>
        <v/>
      </c>
      <c r="S909" s="94" t="e">
        <f>+IF(#REF!&gt;0.02,IF(#REF!=5,($AE$2-F909)/1000,IF(#REF!=6,($AF$2-F909)/1000,IF(#REF!="FMA",($AG$2-F909)/1000,H909))),H909)</f>
        <v>#REF!</v>
      </c>
      <c r="T909" s="114" t="str">
        <f t="shared" si="26"/>
        <v/>
      </c>
      <c r="U909" s="91">
        <f>IF(H909="",0,1)</f>
        <v>0</v>
      </c>
      <c r="V909" s="92" t="e">
        <f>IF(#REF!&gt;0,1,0)</f>
        <v>#REF!</v>
      </c>
      <c r="W909" s="92" t="e">
        <f>IF(#REF!&gt;0.02,1,0)</f>
        <v>#REF!</v>
      </c>
      <c r="X909" s="92" t="str">
        <f>+IF(H909="","",(M909*H909))</f>
        <v/>
      </c>
      <c r="Y909" s="92" t="b">
        <f>+IF(G909="La Mounine",(VLOOKUP(Base!J909,#REF!,5,FALSE)),(IF(G909="Brignoles",VLOOKUP(J909,#REF!,3,FALSE),(IF(G909="FOS",VLOOKUP(J909,#REF!,4,FALSE))))))</f>
        <v>0</v>
      </c>
      <c r="Z909" s="92" t="str">
        <f>+(IF(H909="","",(Y909*H909)))</f>
        <v/>
      </c>
      <c r="AA909" s="94" t="str">
        <f>IF(A909="","",IF(A909="RW",VLOOKUP(Y909,#REF!,3,FALSE),VLOOKUP(Y909,#REF!,2,FALSE)))</f>
        <v/>
      </c>
      <c r="AB909" s="92" t="str">
        <f>+IF(A909="","",(IF(A909="RW",(IF(H909&gt;32,32*AA909,(IF(H909&lt;29,29*AA909,H909*AA909)))),(IF(H909&gt;30,30*AA909,(IF(H909&lt;24,24*AA909,H909*AA909)))))))</f>
        <v/>
      </c>
      <c r="AC909" s="92" t="e">
        <f>(IF(A909="","0",(IF(A909="RW",VLOOKUP(#REF!,#REF!,2,FALSE),VLOOKUP(Base!#REF!,#REF!,3,FALSE)))))*S909</f>
        <v>#REF!</v>
      </c>
    </row>
    <row r="910" spans="1:29" x14ac:dyDescent="0.25">
      <c r="A910" s="131"/>
      <c r="B910" s="131" t="s">
        <v>846</v>
      </c>
      <c r="C910" s="62"/>
      <c r="D910" s="12"/>
      <c r="E910" s="85"/>
      <c r="F910" s="85"/>
      <c r="G910" s="145"/>
      <c r="H910" s="71" t="str">
        <f t="shared" si="25"/>
        <v/>
      </c>
      <c r="I910" s="62"/>
      <c r="J910" s="62"/>
      <c r="K910" s="62"/>
      <c r="L910" s="71" t="str">
        <f>+IF(N910="oui",H910,"")</f>
        <v/>
      </c>
      <c r="M910" s="117"/>
      <c r="N910" s="62"/>
      <c r="O910" s="62"/>
      <c r="P910" s="62"/>
      <c r="Q910" s="114" t="str">
        <f>IF(D910="","",(YEAR(D910)))</f>
        <v/>
      </c>
      <c r="R910" s="114" t="str">
        <f>IF(D910="","",(TEXT(D910,"mmmm")))</f>
        <v/>
      </c>
      <c r="S910" s="94" t="e">
        <f>+IF(#REF!&gt;0.02,IF(#REF!=5,($AE$2-F910)/1000,IF(#REF!=6,($AF$2-F910)/1000,IF(#REF!="FMA",($AG$2-F910)/1000,H910))),H910)</f>
        <v>#REF!</v>
      </c>
      <c r="T910" s="114" t="str">
        <f t="shared" si="26"/>
        <v/>
      </c>
      <c r="U910" s="91">
        <f>IF(H910="",0,1)</f>
        <v>0</v>
      </c>
      <c r="V910" s="92" t="e">
        <f>IF(#REF!&gt;0,1,0)</f>
        <v>#REF!</v>
      </c>
      <c r="W910" s="92" t="e">
        <f>IF(#REF!&gt;0.02,1,0)</f>
        <v>#REF!</v>
      </c>
      <c r="X910" s="92" t="str">
        <f>+IF(H910="","",(M910*H910))</f>
        <v/>
      </c>
      <c r="Y910" s="92" t="b">
        <f>+IF(G910="La Mounine",(VLOOKUP(Base!J910,#REF!,5,FALSE)),(IF(G910="Brignoles",VLOOKUP(J910,#REF!,3,FALSE),(IF(G910="FOS",VLOOKUP(J910,#REF!,4,FALSE))))))</f>
        <v>0</v>
      </c>
      <c r="Z910" s="92" t="str">
        <f>+(IF(H910="","",(Y910*H910)))</f>
        <v/>
      </c>
      <c r="AA910" s="94" t="str">
        <f>IF(A910="","",IF(A910="RW",VLOOKUP(Y910,#REF!,3,FALSE),VLOOKUP(Y910,#REF!,2,FALSE)))</f>
        <v/>
      </c>
      <c r="AB910" s="92" t="str">
        <f>+IF(A910="","",(IF(A910="RW",(IF(H910&gt;32,32*AA910,(IF(H910&lt;29,29*AA910,H910*AA910)))),(IF(H910&gt;30,30*AA910,(IF(H910&lt;24,24*AA910,H910*AA910)))))))</f>
        <v/>
      </c>
      <c r="AC910" s="92" t="e">
        <f>(IF(A910="","0",(IF(A910="RW",VLOOKUP(#REF!,#REF!,2,FALSE),VLOOKUP(Base!#REF!,#REF!,3,FALSE)))))*S910</f>
        <v>#REF!</v>
      </c>
    </row>
    <row r="911" spans="1:29" x14ac:dyDescent="0.25">
      <c r="A911" s="131"/>
      <c r="B911" s="131" t="s">
        <v>846</v>
      </c>
      <c r="C911" s="62"/>
      <c r="D911" s="12"/>
      <c r="E911" s="85"/>
      <c r="F911" s="85"/>
      <c r="G911" s="145"/>
      <c r="H911" s="71" t="str">
        <f t="shared" si="25"/>
        <v/>
      </c>
      <c r="I911" s="62"/>
      <c r="J911" s="62"/>
      <c r="K911" s="62"/>
      <c r="L911" s="71" t="str">
        <f>+IF(N911="oui",H911,"")</f>
        <v/>
      </c>
      <c r="M911" s="117"/>
      <c r="N911" s="62"/>
      <c r="O911" s="62"/>
      <c r="P911" s="62"/>
      <c r="Q911" s="114" t="str">
        <f>IF(D911="","",(YEAR(D911)))</f>
        <v/>
      </c>
      <c r="R911" s="114" t="str">
        <f>IF(D911="","",(TEXT(D911,"mmmm")))</f>
        <v/>
      </c>
      <c r="S911" s="94" t="e">
        <f>+IF(#REF!&gt;0.02,IF(#REF!=5,($AE$2-F911)/1000,IF(#REF!=6,($AF$2-F911)/1000,IF(#REF!="FMA",($AG$2-F911)/1000,H911))),H911)</f>
        <v>#REF!</v>
      </c>
      <c r="T911" s="114" t="str">
        <f t="shared" si="26"/>
        <v/>
      </c>
      <c r="U911" s="91">
        <f>IF(H911="",0,1)</f>
        <v>0</v>
      </c>
      <c r="V911" s="92" t="e">
        <f>IF(#REF!&gt;0,1,0)</f>
        <v>#REF!</v>
      </c>
      <c r="W911" s="92" t="e">
        <f>IF(#REF!&gt;0.02,1,0)</f>
        <v>#REF!</v>
      </c>
      <c r="X911" s="92" t="str">
        <f>+IF(H911="","",(M911*H911))</f>
        <v/>
      </c>
      <c r="Y911" s="92" t="b">
        <f>+IF(G911="La Mounine",(VLOOKUP(Base!J911,#REF!,5,FALSE)),(IF(G911="Brignoles",VLOOKUP(J911,#REF!,3,FALSE),(IF(G911="FOS",VLOOKUP(J911,#REF!,4,FALSE))))))</f>
        <v>0</v>
      </c>
      <c r="Z911" s="92" t="str">
        <f>+(IF(H911="","",(Y911*H911)))</f>
        <v/>
      </c>
      <c r="AA911" s="94" t="str">
        <f>IF(A911="","",IF(A911="RW",VLOOKUP(Y911,#REF!,3,FALSE),VLOOKUP(Y911,#REF!,2,FALSE)))</f>
        <v/>
      </c>
      <c r="AB911" s="92" t="str">
        <f>+IF(A911="","",(IF(A911="RW",(IF(H911&gt;32,32*AA911,(IF(H911&lt;29,29*AA911,H911*AA911)))),(IF(H911&gt;30,30*AA911,(IF(H911&lt;24,24*AA911,H911*AA911)))))))</f>
        <v/>
      </c>
      <c r="AC911" s="92" t="e">
        <f>(IF(A911="","0",(IF(A911="RW",VLOOKUP(#REF!,#REF!,2,FALSE),VLOOKUP(Base!#REF!,#REF!,3,FALSE)))))*S911</f>
        <v>#REF!</v>
      </c>
    </row>
    <row r="912" spans="1:29" x14ac:dyDescent="0.25">
      <c r="A912" s="131"/>
      <c r="B912" s="131" t="s">
        <v>846</v>
      </c>
      <c r="C912" s="62"/>
      <c r="D912" s="12"/>
      <c r="E912" s="85"/>
      <c r="F912" s="85"/>
      <c r="G912" s="145"/>
      <c r="H912" s="71" t="str">
        <f t="shared" si="25"/>
        <v/>
      </c>
      <c r="I912" s="62"/>
      <c r="J912" s="62"/>
      <c r="K912" s="62"/>
      <c r="L912" s="71" t="str">
        <f>+IF(N912="oui",H912,"")</f>
        <v/>
      </c>
      <c r="M912" s="117"/>
      <c r="N912" s="62"/>
      <c r="O912" s="62"/>
      <c r="P912" s="62"/>
      <c r="Q912" s="114" t="str">
        <f>IF(D912="","",(YEAR(D912)))</f>
        <v/>
      </c>
      <c r="R912" s="114" t="str">
        <f>IF(D912="","",(TEXT(D912,"mmmm")))</f>
        <v/>
      </c>
      <c r="S912" s="94" t="e">
        <f>+IF(#REF!&gt;0.02,IF(#REF!=5,($AE$2-F912)/1000,IF(#REF!=6,($AF$2-F912)/1000,IF(#REF!="FMA",($AG$2-F912)/1000,H912))),H912)</f>
        <v>#REF!</v>
      </c>
      <c r="T912" s="114" t="str">
        <f t="shared" si="26"/>
        <v/>
      </c>
      <c r="U912" s="91">
        <f>IF(H912="",0,1)</f>
        <v>0</v>
      </c>
      <c r="V912" s="92" t="e">
        <f>IF(#REF!&gt;0,1,0)</f>
        <v>#REF!</v>
      </c>
      <c r="W912" s="92" t="e">
        <f>IF(#REF!&gt;0.02,1,0)</f>
        <v>#REF!</v>
      </c>
      <c r="X912" s="92" t="str">
        <f>+IF(H912="","",(M912*H912))</f>
        <v/>
      </c>
      <c r="Y912" s="92" t="b">
        <f>+IF(G912="La Mounine",(VLOOKUP(Base!J912,#REF!,5,FALSE)),(IF(G912="Brignoles",VLOOKUP(J912,#REF!,3,FALSE),(IF(G912="FOS",VLOOKUP(J912,#REF!,4,FALSE))))))</f>
        <v>0</v>
      </c>
      <c r="Z912" s="92" t="str">
        <f>+(IF(H912="","",(Y912*H912)))</f>
        <v/>
      </c>
      <c r="AA912" s="94" t="str">
        <f>IF(A912="","",IF(A912="RW",VLOOKUP(Y912,#REF!,3,FALSE),VLOOKUP(Y912,#REF!,2,FALSE)))</f>
        <v/>
      </c>
      <c r="AB912" s="92" t="str">
        <f>+IF(A912="","",(IF(A912="RW",(IF(H912&gt;32,32*AA912,(IF(H912&lt;29,29*AA912,H912*AA912)))),(IF(H912&gt;30,30*AA912,(IF(H912&lt;24,24*AA912,H912*AA912)))))))</f>
        <v/>
      </c>
      <c r="AC912" s="92" t="e">
        <f>(IF(A912="","0",(IF(A912="RW",VLOOKUP(#REF!,#REF!,2,FALSE),VLOOKUP(Base!#REF!,#REF!,3,FALSE)))))*S912</f>
        <v>#REF!</v>
      </c>
    </row>
    <row r="913" spans="1:29" x14ac:dyDescent="0.25">
      <c r="A913" s="131"/>
      <c r="B913" s="131" t="s">
        <v>846</v>
      </c>
      <c r="C913" s="62"/>
      <c r="D913" s="12"/>
      <c r="E913" s="85"/>
      <c r="F913" s="85"/>
      <c r="G913" s="145"/>
      <c r="H913" s="71" t="str">
        <f t="shared" si="25"/>
        <v/>
      </c>
      <c r="I913" s="62"/>
      <c r="J913" s="62"/>
      <c r="K913" s="62"/>
      <c r="L913" s="71" t="str">
        <f>+IF(N913="oui",H913,"")</f>
        <v/>
      </c>
      <c r="M913" s="117"/>
      <c r="N913" s="62"/>
      <c r="O913" s="62"/>
      <c r="P913" s="62"/>
      <c r="Q913" s="114" t="str">
        <f>IF(D913="","",(YEAR(D913)))</f>
        <v/>
      </c>
      <c r="R913" s="114" t="str">
        <f>IF(D913="","",(TEXT(D913,"mmmm")))</f>
        <v/>
      </c>
      <c r="S913" s="94" t="e">
        <f>+IF(#REF!&gt;0.02,IF(#REF!=5,($AE$2-F913)/1000,IF(#REF!=6,($AF$2-F913)/1000,IF(#REF!="FMA",($AG$2-F913)/1000,H913))),H913)</f>
        <v>#REF!</v>
      </c>
      <c r="T913" s="114" t="str">
        <f t="shared" si="26"/>
        <v/>
      </c>
      <c r="U913" s="91">
        <f>IF(H913="",0,1)</f>
        <v>0</v>
      </c>
      <c r="V913" s="92" t="e">
        <f>IF(#REF!&gt;0,1,0)</f>
        <v>#REF!</v>
      </c>
      <c r="W913" s="92" t="e">
        <f>IF(#REF!&gt;0.02,1,0)</f>
        <v>#REF!</v>
      </c>
      <c r="X913" s="92" t="str">
        <f>+IF(H913="","",(M913*H913))</f>
        <v/>
      </c>
      <c r="Y913" s="92" t="b">
        <f>+IF(G913="La Mounine",(VLOOKUP(Base!J913,#REF!,5,FALSE)),(IF(G913="Brignoles",VLOOKUP(J913,#REF!,3,FALSE),(IF(G913="FOS",VLOOKUP(J913,#REF!,4,FALSE))))))</f>
        <v>0</v>
      </c>
      <c r="Z913" s="92" t="str">
        <f>+(IF(H913="","",(Y913*H913)))</f>
        <v/>
      </c>
      <c r="AA913" s="94" t="str">
        <f>IF(A913="","",IF(A913="RW",VLOOKUP(Y913,#REF!,3,FALSE),VLOOKUP(Y913,#REF!,2,FALSE)))</f>
        <v/>
      </c>
      <c r="AB913" s="92" t="str">
        <f>+IF(A913="","",(IF(A913="RW",(IF(H913&gt;32,32*AA913,(IF(H913&lt;29,29*AA913,H913*AA913)))),(IF(H913&gt;30,30*AA913,(IF(H913&lt;24,24*AA913,H913*AA913)))))))</f>
        <v/>
      </c>
      <c r="AC913" s="92" t="e">
        <f>(IF(A913="","0",(IF(A913="RW",VLOOKUP(#REF!,#REF!,2,FALSE),VLOOKUP(Base!#REF!,#REF!,3,FALSE)))))*S913</f>
        <v>#REF!</v>
      </c>
    </row>
    <row r="914" spans="1:29" x14ac:dyDescent="0.25">
      <c r="A914" s="131"/>
      <c r="B914" s="131" t="s">
        <v>846</v>
      </c>
      <c r="C914" s="62"/>
      <c r="D914" s="12"/>
      <c r="E914" s="85"/>
      <c r="F914" s="85"/>
      <c r="G914" s="145"/>
      <c r="H914" s="71" t="str">
        <f t="shared" si="25"/>
        <v/>
      </c>
      <c r="I914" s="62"/>
      <c r="J914" s="62"/>
      <c r="K914" s="62"/>
      <c r="L914" s="71" t="str">
        <f>+IF(N914="oui",H914,"")</f>
        <v/>
      </c>
      <c r="M914" s="117"/>
      <c r="N914" s="62"/>
      <c r="O914" s="62"/>
      <c r="P914" s="62"/>
      <c r="Q914" s="114" t="str">
        <f>IF(D914="","",(YEAR(D914)))</f>
        <v/>
      </c>
      <c r="R914" s="114" t="str">
        <f>IF(D914="","",(TEXT(D914,"mmmm")))</f>
        <v/>
      </c>
      <c r="S914" s="94" t="e">
        <f>+IF(#REF!&gt;0.02,IF(#REF!=5,($AE$2-F914)/1000,IF(#REF!=6,($AF$2-F914)/1000,IF(#REF!="FMA",($AG$2-F914)/1000,H914))),H914)</f>
        <v>#REF!</v>
      </c>
      <c r="T914" s="114" t="str">
        <f t="shared" si="26"/>
        <v/>
      </c>
      <c r="U914" s="91">
        <f>IF(H914="",0,1)</f>
        <v>0</v>
      </c>
      <c r="V914" s="92" t="e">
        <f>IF(#REF!&gt;0,1,0)</f>
        <v>#REF!</v>
      </c>
      <c r="W914" s="92" t="e">
        <f>IF(#REF!&gt;0.02,1,0)</f>
        <v>#REF!</v>
      </c>
      <c r="X914" s="92" t="str">
        <f>+IF(H914="","",(M914*H914))</f>
        <v/>
      </c>
      <c r="Y914" s="92" t="b">
        <f>+IF(G914="La Mounine",(VLOOKUP(Base!J914,#REF!,5,FALSE)),(IF(G914="Brignoles",VLOOKUP(J914,#REF!,3,FALSE),(IF(G914="FOS",VLOOKUP(J914,#REF!,4,FALSE))))))</f>
        <v>0</v>
      </c>
      <c r="Z914" s="92" t="str">
        <f>+(IF(H914="","",(Y914*H914)))</f>
        <v/>
      </c>
      <c r="AA914" s="94" t="str">
        <f>IF(A914="","",IF(A914="RW",VLOOKUP(Y914,#REF!,3,FALSE),VLOOKUP(Y914,#REF!,2,FALSE)))</f>
        <v/>
      </c>
      <c r="AB914" s="92" t="str">
        <f>+IF(A914="","",(IF(A914="RW",(IF(H914&gt;32,32*AA914,(IF(H914&lt;29,29*AA914,H914*AA914)))),(IF(H914&gt;30,30*AA914,(IF(H914&lt;24,24*AA914,H914*AA914)))))))</f>
        <v/>
      </c>
      <c r="AC914" s="92" t="e">
        <f>(IF(A914="","0",(IF(A914="RW",VLOOKUP(#REF!,#REF!,2,FALSE),VLOOKUP(Base!#REF!,#REF!,3,FALSE)))))*S914</f>
        <v>#REF!</v>
      </c>
    </row>
    <row r="915" spans="1:29" x14ac:dyDescent="0.25">
      <c r="A915" s="131"/>
      <c r="B915" s="131" t="s">
        <v>846</v>
      </c>
      <c r="C915" s="62"/>
      <c r="D915" s="12"/>
      <c r="E915" s="85"/>
      <c r="F915" s="85"/>
      <c r="G915" s="145"/>
      <c r="H915" s="71" t="str">
        <f t="shared" si="25"/>
        <v/>
      </c>
      <c r="I915" s="62"/>
      <c r="J915" s="62"/>
      <c r="K915" s="62"/>
      <c r="L915" s="71" t="str">
        <f>+IF(N915="oui",H915,"")</f>
        <v/>
      </c>
      <c r="M915" s="117"/>
      <c r="N915" s="62"/>
      <c r="O915" s="62"/>
      <c r="P915" s="62"/>
      <c r="Q915" s="114" t="str">
        <f>IF(D915="","",(YEAR(D915)))</f>
        <v/>
      </c>
      <c r="R915" s="114" t="str">
        <f>IF(D915="","",(TEXT(D915,"mmmm")))</f>
        <v/>
      </c>
      <c r="S915" s="94" t="e">
        <f>+IF(#REF!&gt;0.02,IF(#REF!=5,($AE$2-F915)/1000,IF(#REF!=6,($AF$2-F915)/1000,IF(#REF!="FMA",($AG$2-F915)/1000,H915))),H915)</f>
        <v>#REF!</v>
      </c>
      <c r="T915" s="114" t="str">
        <f t="shared" si="26"/>
        <v/>
      </c>
      <c r="U915" s="91">
        <f>IF(H915="",0,1)</f>
        <v>0</v>
      </c>
      <c r="V915" s="92" t="e">
        <f>IF(#REF!&gt;0,1,0)</f>
        <v>#REF!</v>
      </c>
      <c r="W915" s="92" t="e">
        <f>IF(#REF!&gt;0.02,1,0)</f>
        <v>#REF!</v>
      </c>
      <c r="X915" s="92" t="str">
        <f>+IF(H915="","",(M915*H915))</f>
        <v/>
      </c>
      <c r="Y915" s="92" t="b">
        <f>+IF(G915="La Mounine",(VLOOKUP(Base!J915,#REF!,5,FALSE)),(IF(G915="Brignoles",VLOOKUP(J915,#REF!,3,FALSE),(IF(G915="FOS",VLOOKUP(J915,#REF!,4,FALSE))))))</f>
        <v>0</v>
      </c>
      <c r="Z915" s="92" t="str">
        <f>+(IF(H915="","",(Y915*H915)))</f>
        <v/>
      </c>
      <c r="AA915" s="94" t="str">
        <f>IF(A915="","",IF(A915="RW",VLOOKUP(Y915,#REF!,3,FALSE),VLOOKUP(Y915,#REF!,2,FALSE)))</f>
        <v/>
      </c>
      <c r="AB915" s="92" t="str">
        <f>+IF(A915="","",(IF(A915="RW",(IF(H915&gt;32,32*AA915,(IF(H915&lt;29,29*AA915,H915*AA915)))),(IF(H915&gt;30,30*AA915,(IF(H915&lt;24,24*AA915,H915*AA915)))))))</f>
        <v/>
      </c>
      <c r="AC915" s="92" t="e">
        <f>(IF(A915="","0",(IF(A915="RW",VLOOKUP(#REF!,#REF!,2,FALSE),VLOOKUP(Base!#REF!,#REF!,3,FALSE)))))*S915</f>
        <v>#REF!</v>
      </c>
    </row>
    <row r="916" spans="1:29" x14ac:dyDescent="0.25">
      <c r="A916" s="131"/>
      <c r="B916" s="131" t="s">
        <v>846</v>
      </c>
      <c r="C916" s="62"/>
      <c r="D916" s="12"/>
      <c r="E916" s="85"/>
      <c r="F916" s="85"/>
      <c r="G916" s="145"/>
      <c r="H916" s="71" t="str">
        <f t="shared" si="25"/>
        <v/>
      </c>
      <c r="I916" s="62"/>
      <c r="J916" s="62"/>
      <c r="K916" s="62"/>
      <c r="L916" s="71" t="str">
        <f>+IF(N916="oui",H916,"")</f>
        <v/>
      </c>
      <c r="M916" s="117"/>
      <c r="N916" s="62"/>
      <c r="O916" s="62"/>
      <c r="P916" s="62"/>
      <c r="Q916" s="114" t="str">
        <f>IF(D916="","",(YEAR(D916)))</f>
        <v/>
      </c>
      <c r="R916" s="114" t="str">
        <f>IF(D916="","",(TEXT(D916,"mmmm")))</f>
        <v/>
      </c>
      <c r="S916" s="94" t="e">
        <f>+IF(#REF!&gt;0.02,IF(#REF!=5,($AE$2-F916)/1000,IF(#REF!=6,($AF$2-F916)/1000,IF(#REF!="FMA",($AG$2-F916)/1000,H916))),H916)</f>
        <v>#REF!</v>
      </c>
      <c r="T916" s="114" t="str">
        <f t="shared" si="26"/>
        <v/>
      </c>
      <c r="U916" s="91">
        <f>IF(H916="",0,1)</f>
        <v>0</v>
      </c>
      <c r="V916" s="92" t="e">
        <f>IF(#REF!&gt;0,1,0)</f>
        <v>#REF!</v>
      </c>
      <c r="W916" s="92" t="e">
        <f>IF(#REF!&gt;0.02,1,0)</f>
        <v>#REF!</v>
      </c>
      <c r="X916" s="92" t="str">
        <f>+IF(H916="","",(M916*H916))</f>
        <v/>
      </c>
      <c r="Y916" s="92" t="b">
        <f>+IF(G916="La Mounine",(VLOOKUP(Base!J916,#REF!,5,FALSE)),(IF(G916="Brignoles",VLOOKUP(J916,#REF!,3,FALSE),(IF(G916="FOS",VLOOKUP(J916,#REF!,4,FALSE))))))</f>
        <v>0</v>
      </c>
      <c r="Z916" s="92" t="str">
        <f>+(IF(H916="","",(Y916*H916)))</f>
        <v/>
      </c>
      <c r="AA916" s="94" t="str">
        <f>IF(A916="","",IF(A916="RW",VLOOKUP(Y916,#REF!,3,FALSE),VLOOKUP(Y916,#REF!,2,FALSE)))</f>
        <v/>
      </c>
      <c r="AB916" s="92" t="str">
        <f>+IF(A916="","",(IF(A916="RW",(IF(H916&gt;32,32*AA916,(IF(H916&lt;29,29*AA916,H916*AA916)))),(IF(H916&gt;30,30*AA916,(IF(H916&lt;24,24*AA916,H916*AA916)))))))</f>
        <v/>
      </c>
      <c r="AC916" s="92" t="e">
        <f>(IF(A916="","0",(IF(A916="RW",VLOOKUP(#REF!,#REF!,2,FALSE),VLOOKUP(Base!#REF!,#REF!,3,FALSE)))))*S916</f>
        <v>#REF!</v>
      </c>
    </row>
    <row r="917" spans="1:29" x14ac:dyDescent="0.25">
      <c r="A917" s="131"/>
      <c r="B917" s="131" t="s">
        <v>846</v>
      </c>
      <c r="C917" s="62"/>
      <c r="D917" s="12"/>
      <c r="E917" s="85"/>
      <c r="F917" s="85"/>
      <c r="G917" s="145"/>
      <c r="H917" s="71" t="str">
        <f t="shared" si="25"/>
        <v/>
      </c>
      <c r="I917" s="62"/>
      <c r="J917" s="62"/>
      <c r="K917" s="62"/>
      <c r="L917" s="71" t="str">
        <f>+IF(N917="oui",H917,"")</f>
        <v/>
      </c>
      <c r="M917" s="117"/>
      <c r="N917" s="62"/>
      <c r="O917" s="62"/>
      <c r="P917" s="62"/>
      <c r="Q917" s="114" t="str">
        <f>IF(D917="","",(YEAR(D917)))</f>
        <v/>
      </c>
      <c r="R917" s="114" t="str">
        <f>IF(D917="","",(TEXT(D917,"mmmm")))</f>
        <v/>
      </c>
      <c r="S917" s="94" t="e">
        <f>+IF(#REF!&gt;0.02,IF(#REF!=5,($AE$2-F917)/1000,IF(#REF!=6,($AF$2-F917)/1000,IF(#REF!="FMA",($AG$2-F917)/1000,H917))),H917)</f>
        <v>#REF!</v>
      </c>
      <c r="T917" s="114" t="str">
        <f t="shared" si="26"/>
        <v/>
      </c>
      <c r="U917" s="91">
        <f>IF(H917="",0,1)</f>
        <v>0</v>
      </c>
      <c r="V917" s="92" t="e">
        <f>IF(#REF!&gt;0,1,0)</f>
        <v>#REF!</v>
      </c>
      <c r="W917" s="92" t="e">
        <f>IF(#REF!&gt;0.02,1,0)</f>
        <v>#REF!</v>
      </c>
      <c r="X917" s="92" t="str">
        <f>+IF(H917="","",(M917*H917))</f>
        <v/>
      </c>
      <c r="Y917" s="92" t="b">
        <f>+IF(G917="La Mounine",(VLOOKUP(Base!J917,#REF!,5,FALSE)),(IF(G917="Brignoles",VLOOKUP(J917,#REF!,3,FALSE),(IF(G917="FOS",VLOOKUP(J917,#REF!,4,FALSE))))))</f>
        <v>0</v>
      </c>
      <c r="Z917" s="92" t="str">
        <f>+(IF(H917="","",(Y917*H917)))</f>
        <v/>
      </c>
      <c r="AA917" s="94" t="str">
        <f>IF(A917="","",IF(A917="RW",VLOOKUP(Y917,#REF!,3,FALSE),VLOOKUP(Y917,#REF!,2,FALSE)))</f>
        <v/>
      </c>
      <c r="AB917" s="92" t="str">
        <f>+IF(A917="","",(IF(A917="RW",(IF(H917&gt;32,32*AA917,(IF(H917&lt;29,29*AA917,H917*AA917)))),(IF(H917&gt;30,30*AA917,(IF(H917&lt;24,24*AA917,H917*AA917)))))))</f>
        <v/>
      </c>
      <c r="AC917" s="92" t="e">
        <f>(IF(A917="","0",(IF(A917="RW",VLOOKUP(#REF!,#REF!,2,FALSE),VLOOKUP(Base!#REF!,#REF!,3,FALSE)))))*S917</f>
        <v>#REF!</v>
      </c>
    </row>
    <row r="918" spans="1:29" x14ac:dyDescent="0.25">
      <c r="A918" s="131"/>
      <c r="B918" s="131" t="s">
        <v>846</v>
      </c>
      <c r="C918" s="62"/>
      <c r="D918" s="12"/>
      <c r="E918" s="85"/>
      <c r="F918" s="85"/>
      <c r="G918" s="145"/>
      <c r="H918" s="71" t="str">
        <f t="shared" si="25"/>
        <v/>
      </c>
      <c r="I918" s="62"/>
      <c r="J918" s="62"/>
      <c r="K918" s="62"/>
      <c r="L918" s="71" t="str">
        <f>+IF(N918="oui",H918,"")</f>
        <v/>
      </c>
      <c r="M918" s="117"/>
      <c r="N918" s="62"/>
      <c r="O918" s="62"/>
      <c r="P918" s="62"/>
      <c r="Q918" s="114" t="str">
        <f>IF(D918="","",(YEAR(D918)))</f>
        <v/>
      </c>
      <c r="R918" s="114" t="str">
        <f>IF(D918="","",(TEXT(D918,"mmmm")))</f>
        <v/>
      </c>
      <c r="S918" s="94" t="e">
        <f>+IF(#REF!&gt;0.02,IF(#REF!=5,($AE$2-F918)/1000,IF(#REF!=6,($AF$2-F918)/1000,IF(#REF!="FMA",($AG$2-F918)/1000,H918))),H918)</f>
        <v>#REF!</v>
      </c>
      <c r="T918" s="114" t="str">
        <f t="shared" si="26"/>
        <v/>
      </c>
      <c r="U918" s="91">
        <f>IF(H918="",0,1)</f>
        <v>0</v>
      </c>
      <c r="V918" s="92" t="e">
        <f>IF(#REF!&gt;0,1,0)</f>
        <v>#REF!</v>
      </c>
      <c r="W918" s="92" t="e">
        <f>IF(#REF!&gt;0.02,1,0)</f>
        <v>#REF!</v>
      </c>
      <c r="X918" s="92" t="str">
        <f>+IF(H918="","",(M918*H918))</f>
        <v/>
      </c>
      <c r="Y918" s="92" t="b">
        <f>+IF(G918="La Mounine",(VLOOKUP(Base!J918,#REF!,5,FALSE)),(IF(G918="Brignoles",VLOOKUP(J918,#REF!,3,FALSE),(IF(G918="FOS",VLOOKUP(J918,#REF!,4,FALSE))))))</f>
        <v>0</v>
      </c>
      <c r="Z918" s="92" t="str">
        <f>+(IF(H918="","",(Y918*H918)))</f>
        <v/>
      </c>
      <c r="AA918" s="94" t="str">
        <f>IF(A918="","",IF(A918="RW",VLOOKUP(Y918,#REF!,3,FALSE),VLOOKUP(Y918,#REF!,2,FALSE)))</f>
        <v/>
      </c>
      <c r="AB918" s="92" t="str">
        <f>+IF(A918="","",(IF(A918="RW",(IF(H918&gt;32,32*AA918,(IF(H918&lt;29,29*AA918,H918*AA918)))),(IF(H918&gt;30,30*AA918,(IF(H918&lt;24,24*AA918,H918*AA918)))))))</f>
        <v/>
      </c>
      <c r="AC918" s="92" t="e">
        <f>(IF(A918="","0",(IF(A918="RW",VLOOKUP(#REF!,#REF!,2,FALSE),VLOOKUP(Base!#REF!,#REF!,3,FALSE)))))*S918</f>
        <v>#REF!</v>
      </c>
    </row>
    <row r="919" spans="1:29" x14ac:dyDescent="0.25">
      <c r="A919" s="131"/>
      <c r="B919" s="131" t="s">
        <v>846</v>
      </c>
      <c r="C919" s="62"/>
      <c r="D919" s="12"/>
      <c r="E919" s="85"/>
      <c r="F919" s="85"/>
      <c r="G919" s="145"/>
      <c r="H919" s="71" t="str">
        <f t="shared" si="25"/>
        <v/>
      </c>
      <c r="I919" s="62"/>
      <c r="J919" s="62"/>
      <c r="K919" s="62"/>
      <c r="L919" s="71" t="str">
        <f>+IF(N919="oui",H919,"")</f>
        <v/>
      </c>
      <c r="M919" s="117"/>
      <c r="N919" s="62"/>
      <c r="O919" s="62"/>
      <c r="P919" s="62"/>
      <c r="Q919" s="114" t="str">
        <f>IF(D919="","",(YEAR(D919)))</f>
        <v/>
      </c>
      <c r="R919" s="114" t="str">
        <f>IF(D919="","",(TEXT(D919,"mmmm")))</f>
        <v/>
      </c>
      <c r="S919" s="94" t="e">
        <f>+IF(#REF!&gt;0.02,IF(#REF!=5,($AE$2-F919)/1000,IF(#REF!=6,($AF$2-F919)/1000,IF(#REF!="FMA",($AG$2-F919)/1000,H919))),H919)</f>
        <v>#REF!</v>
      </c>
      <c r="T919" s="114" t="str">
        <f t="shared" si="26"/>
        <v/>
      </c>
      <c r="U919" s="91">
        <f>IF(H919="",0,1)</f>
        <v>0</v>
      </c>
      <c r="V919" s="92" t="e">
        <f>IF(#REF!&gt;0,1,0)</f>
        <v>#REF!</v>
      </c>
      <c r="W919" s="92" t="e">
        <f>IF(#REF!&gt;0.02,1,0)</f>
        <v>#REF!</v>
      </c>
      <c r="X919" s="92" t="str">
        <f>+IF(H919="","",(M919*H919))</f>
        <v/>
      </c>
      <c r="Y919" s="92" t="b">
        <f>+IF(G919="La Mounine",(VLOOKUP(Base!J919,#REF!,5,FALSE)),(IF(G919="Brignoles",VLOOKUP(J919,#REF!,3,FALSE),(IF(G919="FOS",VLOOKUP(J919,#REF!,4,FALSE))))))</f>
        <v>0</v>
      </c>
      <c r="Z919" s="92" t="str">
        <f>+(IF(H919="","",(Y919*H919)))</f>
        <v/>
      </c>
      <c r="AA919" s="94" t="str">
        <f>IF(A919="","",IF(A919="RW",VLOOKUP(Y919,#REF!,3,FALSE),VLOOKUP(Y919,#REF!,2,FALSE)))</f>
        <v/>
      </c>
      <c r="AB919" s="92" t="str">
        <f>+IF(A919="","",(IF(A919="RW",(IF(H919&gt;32,32*AA919,(IF(H919&lt;29,29*AA919,H919*AA919)))),(IF(H919&gt;30,30*AA919,(IF(H919&lt;24,24*AA919,H919*AA919)))))))</f>
        <v/>
      </c>
      <c r="AC919" s="92" t="e">
        <f>(IF(A919="","0",(IF(A919="RW",VLOOKUP(#REF!,#REF!,2,FALSE),VLOOKUP(Base!#REF!,#REF!,3,FALSE)))))*S919</f>
        <v>#REF!</v>
      </c>
    </row>
    <row r="920" spans="1:29" x14ac:dyDescent="0.25">
      <c r="A920" s="131"/>
      <c r="B920" s="131" t="s">
        <v>846</v>
      </c>
      <c r="C920" s="62"/>
      <c r="D920" s="12"/>
      <c r="E920" s="85"/>
      <c r="F920" s="85"/>
      <c r="G920" s="145"/>
      <c r="H920" s="71" t="str">
        <f t="shared" si="25"/>
        <v/>
      </c>
      <c r="I920" s="62"/>
      <c r="J920" s="62"/>
      <c r="K920" s="62"/>
      <c r="L920" s="71" t="str">
        <f>+IF(N920="oui",H920,"")</f>
        <v/>
      </c>
      <c r="M920" s="117"/>
      <c r="N920" s="62"/>
      <c r="O920" s="62"/>
      <c r="P920" s="62"/>
      <c r="Q920" s="114" t="str">
        <f>IF(D920="","",(YEAR(D920)))</f>
        <v/>
      </c>
      <c r="R920" s="114" t="str">
        <f>IF(D920="","",(TEXT(D920,"mmmm")))</f>
        <v/>
      </c>
      <c r="S920" s="94" t="e">
        <f>+IF(#REF!&gt;0.02,IF(#REF!=5,($AE$2-F920)/1000,IF(#REF!=6,($AF$2-F920)/1000,IF(#REF!="FMA",($AG$2-F920)/1000,H920))),H920)</f>
        <v>#REF!</v>
      </c>
      <c r="T920" s="114" t="str">
        <f t="shared" si="26"/>
        <v/>
      </c>
      <c r="U920" s="91">
        <f>IF(H920="",0,1)</f>
        <v>0</v>
      </c>
      <c r="V920" s="92" t="e">
        <f>IF(#REF!&gt;0,1,0)</f>
        <v>#REF!</v>
      </c>
      <c r="W920" s="92" t="e">
        <f>IF(#REF!&gt;0.02,1,0)</f>
        <v>#REF!</v>
      </c>
      <c r="X920" s="92" t="str">
        <f>+IF(H920="","",(M920*H920))</f>
        <v/>
      </c>
      <c r="Y920" s="92" t="b">
        <f>+IF(G920="La Mounine",(VLOOKUP(Base!J920,#REF!,5,FALSE)),(IF(G920="Brignoles",VLOOKUP(J920,#REF!,3,FALSE),(IF(G920="FOS",VLOOKUP(J920,#REF!,4,FALSE))))))</f>
        <v>0</v>
      </c>
      <c r="Z920" s="92" t="str">
        <f>+(IF(H920="","",(Y920*H920)))</f>
        <v/>
      </c>
      <c r="AA920" s="94" t="str">
        <f>IF(A920="","",IF(A920="RW",VLOOKUP(Y920,#REF!,3,FALSE),VLOOKUP(Y920,#REF!,2,FALSE)))</f>
        <v/>
      </c>
      <c r="AB920" s="92" t="str">
        <f>+IF(A920="","",(IF(A920="RW",(IF(H920&gt;32,32*AA920,(IF(H920&lt;29,29*AA920,H920*AA920)))),(IF(H920&gt;30,30*AA920,(IF(H920&lt;24,24*AA920,H920*AA920)))))))</f>
        <v/>
      </c>
      <c r="AC920" s="92" t="e">
        <f>(IF(A920="","0",(IF(A920="RW",VLOOKUP(#REF!,#REF!,2,FALSE),VLOOKUP(Base!#REF!,#REF!,3,FALSE)))))*S920</f>
        <v>#REF!</v>
      </c>
    </row>
    <row r="921" spans="1:29" x14ac:dyDescent="0.25">
      <c r="A921" s="131"/>
      <c r="B921" s="131" t="s">
        <v>846</v>
      </c>
      <c r="C921" s="62"/>
      <c r="D921" s="12"/>
      <c r="E921" s="85"/>
      <c r="F921" s="85"/>
      <c r="G921" s="145"/>
      <c r="H921" s="71" t="str">
        <f t="shared" si="25"/>
        <v/>
      </c>
      <c r="I921" s="62"/>
      <c r="J921" s="62"/>
      <c r="K921" s="62"/>
      <c r="L921" s="71" t="str">
        <f>+IF(N921="oui",H921,"")</f>
        <v/>
      </c>
      <c r="M921" s="117"/>
      <c r="N921" s="62"/>
      <c r="O921" s="62"/>
      <c r="P921" s="62"/>
      <c r="Q921" s="114" t="str">
        <f>IF(D921="","",(YEAR(D921)))</f>
        <v/>
      </c>
      <c r="R921" s="114" t="str">
        <f>IF(D921="","",(TEXT(D921,"mmmm")))</f>
        <v/>
      </c>
      <c r="S921" s="94" t="e">
        <f>+IF(#REF!&gt;0.02,IF(#REF!=5,($AE$2-F921)/1000,IF(#REF!=6,($AF$2-F921)/1000,IF(#REF!="FMA",($AG$2-F921)/1000,H921))),H921)</f>
        <v>#REF!</v>
      </c>
      <c r="T921" s="114" t="str">
        <f t="shared" si="26"/>
        <v/>
      </c>
      <c r="U921" s="91">
        <f>IF(H921="",0,1)</f>
        <v>0</v>
      </c>
      <c r="V921" s="92" t="e">
        <f>IF(#REF!&gt;0,1,0)</f>
        <v>#REF!</v>
      </c>
      <c r="W921" s="92" t="e">
        <f>IF(#REF!&gt;0.02,1,0)</f>
        <v>#REF!</v>
      </c>
      <c r="X921" s="92" t="str">
        <f>+IF(H921="","",(M921*H921))</f>
        <v/>
      </c>
      <c r="Y921" s="92" t="b">
        <f>+IF(G921="La Mounine",(VLOOKUP(Base!J921,#REF!,5,FALSE)),(IF(G921="Brignoles",VLOOKUP(J921,#REF!,3,FALSE),(IF(G921="FOS",VLOOKUP(J921,#REF!,4,FALSE))))))</f>
        <v>0</v>
      </c>
      <c r="Z921" s="92" t="str">
        <f>+(IF(H921="","",(Y921*H921)))</f>
        <v/>
      </c>
      <c r="AA921" s="94" t="str">
        <f>IF(A921="","",IF(A921="RW",VLOOKUP(Y921,#REF!,3,FALSE),VLOOKUP(Y921,#REF!,2,FALSE)))</f>
        <v/>
      </c>
      <c r="AB921" s="92" t="str">
        <f>+IF(A921="","",(IF(A921="RW",(IF(H921&gt;32,32*AA921,(IF(H921&lt;29,29*AA921,H921*AA921)))),(IF(H921&gt;30,30*AA921,(IF(H921&lt;24,24*AA921,H921*AA921)))))))</f>
        <v/>
      </c>
      <c r="AC921" s="92" t="e">
        <f>(IF(A921="","0",(IF(A921="RW",VLOOKUP(#REF!,#REF!,2,FALSE),VLOOKUP(Base!#REF!,#REF!,3,FALSE)))))*S921</f>
        <v>#REF!</v>
      </c>
    </row>
    <row r="922" spans="1:29" x14ac:dyDescent="0.25">
      <c r="A922" s="131"/>
      <c r="B922" s="131" t="s">
        <v>846</v>
      </c>
      <c r="C922" s="62"/>
      <c r="D922" s="12"/>
      <c r="E922" s="85"/>
      <c r="F922" s="85"/>
      <c r="G922" s="145"/>
      <c r="H922" s="71" t="str">
        <f t="shared" si="25"/>
        <v/>
      </c>
      <c r="I922" s="62"/>
      <c r="J922" s="62"/>
      <c r="K922" s="62"/>
      <c r="L922" s="71" t="str">
        <f>+IF(N922="oui",H922,"")</f>
        <v/>
      </c>
      <c r="M922" s="117"/>
      <c r="N922" s="62"/>
      <c r="O922" s="62"/>
      <c r="P922" s="62"/>
      <c r="Q922" s="114" t="str">
        <f>IF(D922="","",(YEAR(D922)))</f>
        <v/>
      </c>
      <c r="R922" s="114" t="str">
        <f>IF(D922="","",(TEXT(D922,"mmmm")))</f>
        <v/>
      </c>
      <c r="S922" s="94" t="e">
        <f>+IF(#REF!&gt;0.02,IF(#REF!=5,($AE$2-F922)/1000,IF(#REF!=6,($AF$2-F922)/1000,IF(#REF!="FMA",($AG$2-F922)/1000,H922))),H922)</f>
        <v>#REF!</v>
      </c>
      <c r="T922" s="114" t="str">
        <f t="shared" si="26"/>
        <v/>
      </c>
      <c r="U922" s="91">
        <f>IF(H922="",0,1)</f>
        <v>0</v>
      </c>
      <c r="V922" s="92" t="e">
        <f>IF(#REF!&gt;0,1,0)</f>
        <v>#REF!</v>
      </c>
      <c r="W922" s="92" t="e">
        <f>IF(#REF!&gt;0.02,1,0)</f>
        <v>#REF!</v>
      </c>
      <c r="X922" s="92" t="str">
        <f>+IF(H922="","",(M922*H922))</f>
        <v/>
      </c>
      <c r="Y922" s="92" t="b">
        <f>+IF(G922="La Mounine",(VLOOKUP(Base!J922,#REF!,5,FALSE)),(IF(G922="Brignoles",VLOOKUP(J922,#REF!,3,FALSE),(IF(G922="FOS",VLOOKUP(J922,#REF!,4,FALSE))))))</f>
        <v>0</v>
      </c>
      <c r="Z922" s="92" t="str">
        <f>+(IF(H922="","",(Y922*H922)))</f>
        <v/>
      </c>
      <c r="AA922" s="94" t="str">
        <f>IF(A922="","",IF(A922="RW",VLOOKUP(Y922,#REF!,3,FALSE),VLOOKUP(Y922,#REF!,2,FALSE)))</f>
        <v/>
      </c>
      <c r="AB922" s="92" t="str">
        <f>+IF(A922="","",(IF(A922="RW",(IF(H922&gt;32,32*AA922,(IF(H922&lt;29,29*AA922,H922*AA922)))),(IF(H922&gt;30,30*AA922,(IF(H922&lt;24,24*AA922,H922*AA922)))))))</f>
        <v/>
      </c>
      <c r="AC922" s="92" t="e">
        <f>(IF(A922="","0",(IF(A922="RW",VLOOKUP(#REF!,#REF!,2,FALSE),VLOOKUP(Base!#REF!,#REF!,3,FALSE)))))*S922</f>
        <v>#REF!</v>
      </c>
    </row>
    <row r="923" spans="1:29" x14ac:dyDescent="0.25">
      <c r="A923" s="131"/>
      <c r="B923" s="131" t="s">
        <v>846</v>
      </c>
      <c r="C923" s="62"/>
      <c r="D923" s="12"/>
      <c r="E923" s="85"/>
      <c r="F923" s="85"/>
      <c r="G923" s="145"/>
      <c r="H923" s="71" t="str">
        <f t="shared" si="25"/>
        <v/>
      </c>
      <c r="I923" s="62"/>
      <c r="J923" s="62"/>
      <c r="K923" s="62"/>
      <c r="L923" s="71" t="str">
        <f>+IF(N923="oui",H923,"")</f>
        <v/>
      </c>
      <c r="M923" s="117"/>
      <c r="N923" s="62"/>
      <c r="O923" s="62"/>
      <c r="P923" s="62"/>
      <c r="Q923" s="114" t="str">
        <f>IF(D923="","",(YEAR(D923)))</f>
        <v/>
      </c>
      <c r="R923" s="114" t="str">
        <f>IF(D923="","",(TEXT(D923,"mmmm")))</f>
        <v/>
      </c>
      <c r="S923" s="94" t="e">
        <f>+IF(#REF!&gt;0.02,IF(#REF!=5,($AE$2-F923)/1000,IF(#REF!=6,($AF$2-F923)/1000,IF(#REF!="FMA",($AG$2-F923)/1000,H923))),H923)</f>
        <v>#REF!</v>
      </c>
      <c r="T923" s="114" t="str">
        <f t="shared" si="26"/>
        <v/>
      </c>
      <c r="U923" s="91">
        <f>IF(H923="",0,1)</f>
        <v>0</v>
      </c>
      <c r="V923" s="92" t="e">
        <f>IF(#REF!&gt;0,1,0)</f>
        <v>#REF!</v>
      </c>
      <c r="W923" s="92" t="e">
        <f>IF(#REF!&gt;0.02,1,0)</f>
        <v>#REF!</v>
      </c>
      <c r="X923" s="92" t="str">
        <f>+IF(H923="","",(M923*H923))</f>
        <v/>
      </c>
      <c r="Y923" s="92" t="b">
        <f>+IF(G923="La Mounine",(VLOOKUP(Base!J923,#REF!,5,FALSE)),(IF(G923="Brignoles",VLOOKUP(J923,#REF!,3,FALSE),(IF(G923="FOS",VLOOKUP(J923,#REF!,4,FALSE))))))</f>
        <v>0</v>
      </c>
      <c r="Z923" s="92" t="str">
        <f>+(IF(H923="","",(Y923*H923)))</f>
        <v/>
      </c>
      <c r="AA923" s="94" t="str">
        <f>IF(A923="","",IF(A923="RW",VLOOKUP(Y923,#REF!,3,FALSE),VLOOKUP(Y923,#REF!,2,FALSE)))</f>
        <v/>
      </c>
      <c r="AB923" s="92" t="str">
        <f>+IF(A923="","",(IF(A923="RW",(IF(H923&gt;32,32*AA923,(IF(H923&lt;29,29*AA923,H923*AA923)))),(IF(H923&gt;30,30*AA923,(IF(H923&lt;24,24*AA923,H923*AA923)))))))</f>
        <v/>
      </c>
      <c r="AC923" s="92" t="e">
        <f>(IF(A923="","0",(IF(A923="RW",VLOOKUP(#REF!,#REF!,2,FALSE),VLOOKUP(Base!#REF!,#REF!,3,FALSE)))))*S923</f>
        <v>#REF!</v>
      </c>
    </row>
    <row r="924" spans="1:29" x14ac:dyDescent="0.25">
      <c r="A924" s="131"/>
      <c r="B924" s="131" t="s">
        <v>846</v>
      </c>
      <c r="C924" s="62"/>
      <c r="D924" s="12"/>
      <c r="E924" s="85"/>
      <c r="F924" s="85"/>
      <c r="G924" s="145"/>
      <c r="H924" s="71" t="str">
        <f t="shared" si="25"/>
        <v/>
      </c>
      <c r="I924" s="62"/>
      <c r="J924" s="62"/>
      <c r="K924" s="62"/>
      <c r="L924" s="71" t="str">
        <f>+IF(N924="oui",H924,"")</f>
        <v/>
      </c>
      <c r="M924" s="117"/>
      <c r="N924" s="62"/>
      <c r="O924" s="62"/>
      <c r="P924" s="62"/>
      <c r="Q924" s="114" t="str">
        <f>IF(D924="","",(YEAR(D924)))</f>
        <v/>
      </c>
      <c r="R924" s="114" t="str">
        <f>IF(D924="","",(TEXT(D924,"mmmm")))</f>
        <v/>
      </c>
      <c r="S924" s="94" t="e">
        <f>+IF(#REF!&gt;0.02,IF(#REF!=5,($AE$2-F924)/1000,IF(#REF!=6,($AF$2-F924)/1000,IF(#REF!="FMA",($AG$2-F924)/1000,H924))),H924)</f>
        <v>#REF!</v>
      </c>
      <c r="T924" s="114" t="str">
        <f t="shared" si="26"/>
        <v/>
      </c>
      <c r="U924" s="91">
        <f>IF(H924="",0,1)</f>
        <v>0</v>
      </c>
      <c r="V924" s="92" t="e">
        <f>IF(#REF!&gt;0,1,0)</f>
        <v>#REF!</v>
      </c>
      <c r="W924" s="92" t="e">
        <f>IF(#REF!&gt;0.02,1,0)</f>
        <v>#REF!</v>
      </c>
      <c r="X924" s="92" t="str">
        <f>+IF(H924="","",(M924*H924))</f>
        <v/>
      </c>
      <c r="Y924" s="92" t="b">
        <f>+IF(G924="La Mounine",(VLOOKUP(Base!J924,#REF!,5,FALSE)),(IF(G924="Brignoles",VLOOKUP(J924,#REF!,3,FALSE),(IF(G924="FOS",VLOOKUP(J924,#REF!,4,FALSE))))))</f>
        <v>0</v>
      </c>
      <c r="Z924" s="92" t="str">
        <f>+(IF(H924="","",(Y924*H924)))</f>
        <v/>
      </c>
      <c r="AA924" s="94" t="str">
        <f>IF(A924="","",IF(A924="RW",VLOOKUP(Y924,#REF!,3,FALSE),VLOOKUP(Y924,#REF!,2,FALSE)))</f>
        <v/>
      </c>
      <c r="AB924" s="92" t="str">
        <f>+IF(A924="","",(IF(A924="RW",(IF(H924&gt;32,32*AA924,(IF(H924&lt;29,29*AA924,H924*AA924)))),(IF(H924&gt;30,30*AA924,(IF(H924&lt;24,24*AA924,H924*AA924)))))))</f>
        <v/>
      </c>
      <c r="AC924" s="92" t="e">
        <f>(IF(A924="","0",(IF(A924="RW",VLOOKUP(#REF!,#REF!,2,FALSE),VLOOKUP(Base!#REF!,#REF!,3,FALSE)))))*S924</f>
        <v>#REF!</v>
      </c>
    </row>
    <row r="925" spans="1:29" x14ac:dyDescent="0.25">
      <c r="A925" s="131"/>
      <c r="B925" s="131" t="s">
        <v>846</v>
      </c>
      <c r="C925" s="62"/>
      <c r="D925" s="12"/>
      <c r="E925" s="85"/>
      <c r="F925" s="85"/>
      <c r="G925" s="145"/>
      <c r="H925" s="71" t="str">
        <f t="shared" si="25"/>
        <v/>
      </c>
      <c r="I925" s="62"/>
      <c r="J925" s="62"/>
      <c r="K925" s="62"/>
      <c r="L925" s="71" t="str">
        <f>+IF(N925="oui",H925,"")</f>
        <v/>
      </c>
      <c r="M925" s="117"/>
      <c r="N925" s="62"/>
      <c r="O925" s="62"/>
      <c r="P925" s="62"/>
      <c r="Q925" s="114" t="str">
        <f>IF(D925="","",(YEAR(D925)))</f>
        <v/>
      </c>
      <c r="R925" s="114" t="str">
        <f>IF(D925="","",(TEXT(D925,"mmmm")))</f>
        <v/>
      </c>
      <c r="S925" s="94" t="e">
        <f>+IF(#REF!&gt;0.02,IF(#REF!=5,($AE$2-F925)/1000,IF(#REF!=6,($AF$2-F925)/1000,IF(#REF!="FMA",($AG$2-F925)/1000,H925))),H925)</f>
        <v>#REF!</v>
      </c>
      <c r="T925" s="114" t="str">
        <f t="shared" si="26"/>
        <v/>
      </c>
      <c r="U925" s="91">
        <f>IF(H925="",0,1)</f>
        <v>0</v>
      </c>
      <c r="V925" s="92" t="e">
        <f>IF(#REF!&gt;0,1,0)</f>
        <v>#REF!</v>
      </c>
      <c r="W925" s="92" t="e">
        <f>IF(#REF!&gt;0.02,1,0)</f>
        <v>#REF!</v>
      </c>
      <c r="X925" s="92" t="str">
        <f>+IF(H925="","",(M925*H925))</f>
        <v/>
      </c>
      <c r="Y925" s="92" t="b">
        <f>+IF(G925="La Mounine",(VLOOKUP(Base!J925,#REF!,5,FALSE)),(IF(G925="Brignoles",VLOOKUP(J925,#REF!,3,FALSE),(IF(G925="FOS",VLOOKUP(J925,#REF!,4,FALSE))))))</f>
        <v>0</v>
      </c>
      <c r="Z925" s="92" t="str">
        <f>+(IF(H925="","",(Y925*H925)))</f>
        <v/>
      </c>
      <c r="AA925" s="94" t="str">
        <f>IF(A925="","",IF(A925="RW",VLOOKUP(Y925,#REF!,3,FALSE),VLOOKUP(Y925,#REF!,2,FALSE)))</f>
        <v/>
      </c>
      <c r="AB925" s="92" t="str">
        <f>+IF(A925="","",(IF(A925="RW",(IF(H925&gt;32,32*AA925,(IF(H925&lt;29,29*AA925,H925*AA925)))),(IF(H925&gt;30,30*AA925,(IF(H925&lt;24,24*AA925,H925*AA925)))))))</f>
        <v/>
      </c>
      <c r="AC925" s="92" t="e">
        <f>(IF(A925="","0",(IF(A925="RW",VLOOKUP(#REF!,#REF!,2,FALSE),VLOOKUP(Base!#REF!,#REF!,3,FALSE)))))*S925</f>
        <v>#REF!</v>
      </c>
    </row>
    <row r="926" spans="1:29" x14ac:dyDescent="0.25">
      <c r="A926" s="131"/>
      <c r="B926" s="131" t="s">
        <v>846</v>
      </c>
      <c r="C926" s="62"/>
      <c r="D926" s="12"/>
      <c r="E926" s="85"/>
      <c r="F926" s="85"/>
      <c r="G926" s="145"/>
      <c r="H926" s="71" t="str">
        <f t="shared" si="25"/>
        <v/>
      </c>
      <c r="I926" s="62"/>
      <c r="J926" s="62"/>
      <c r="K926" s="62"/>
      <c r="L926" s="71" t="str">
        <f>+IF(N926="oui",H926,"")</f>
        <v/>
      </c>
      <c r="M926" s="117"/>
      <c r="N926" s="62"/>
      <c r="O926" s="62"/>
      <c r="P926" s="62"/>
      <c r="Q926" s="114" t="str">
        <f>IF(D926="","",(YEAR(D926)))</f>
        <v/>
      </c>
      <c r="R926" s="114" t="str">
        <f>IF(D926="","",(TEXT(D926,"mmmm")))</f>
        <v/>
      </c>
      <c r="S926" s="94" t="e">
        <f>+IF(#REF!&gt;0.02,IF(#REF!=5,($AE$2-F926)/1000,IF(#REF!=6,($AF$2-F926)/1000,IF(#REF!="FMA",($AG$2-F926)/1000,H926))),H926)</f>
        <v>#REF!</v>
      </c>
      <c r="T926" s="114" t="str">
        <f t="shared" si="26"/>
        <v/>
      </c>
      <c r="U926" s="91">
        <f>IF(H926="",0,1)</f>
        <v>0</v>
      </c>
      <c r="V926" s="92" t="e">
        <f>IF(#REF!&gt;0,1,0)</f>
        <v>#REF!</v>
      </c>
      <c r="W926" s="92" t="e">
        <f>IF(#REF!&gt;0.02,1,0)</f>
        <v>#REF!</v>
      </c>
      <c r="X926" s="92" t="str">
        <f>+IF(H926="","",(M926*H926))</f>
        <v/>
      </c>
      <c r="Y926" s="92" t="b">
        <f>+IF(G926="La Mounine",(VLOOKUP(Base!J926,#REF!,5,FALSE)),(IF(G926="Brignoles",VLOOKUP(J926,#REF!,3,FALSE),(IF(G926="FOS",VLOOKUP(J926,#REF!,4,FALSE))))))</f>
        <v>0</v>
      </c>
      <c r="Z926" s="92" t="str">
        <f>+(IF(H926="","",(Y926*H926)))</f>
        <v/>
      </c>
      <c r="AA926" s="94" t="str">
        <f>IF(A926="","",IF(A926="RW",VLOOKUP(Y926,#REF!,3,FALSE),VLOOKUP(Y926,#REF!,2,FALSE)))</f>
        <v/>
      </c>
      <c r="AB926" s="92" t="str">
        <f>+IF(A926="","",(IF(A926="RW",(IF(H926&gt;32,32*AA926,(IF(H926&lt;29,29*AA926,H926*AA926)))),(IF(H926&gt;30,30*AA926,(IF(H926&lt;24,24*AA926,H926*AA926)))))))</f>
        <v/>
      </c>
      <c r="AC926" s="92" t="e">
        <f>(IF(A926="","0",(IF(A926="RW",VLOOKUP(#REF!,#REF!,2,FALSE),VLOOKUP(Base!#REF!,#REF!,3,FALSE)))))*S926</f>
        <v>#REF!</v>
      </c>
    </row>
    <row r="927" spans="1:29" x14ac:dyDescent="0.25">
      <c r="A927" s="131"/>
      <c r="B927" s="131" t="s">
        <v>846</v>
      </c>
      <c r="C927" s="62"/>
      <c r="D927" s="12"/>
      <c r="E927" s="85"/>
      <c r="F927" s="85"/>
      <c r="G927" s="145"/>
      <c r="H927" s="71" t="str">
        <f t="shared" si="25"/>
        <v/>
      </c>
      <c r="I927" s="62"/>
      <c r="J927" s="62"/>
      <c r="K927" s="62"/>
      <c r="L927" s="71" t="str">
        <f>+IF(N927="oui",H927,"")</f>
        <v/>
      </c>
      <c r="M927" s="117"/>
      <c r="N927" s="62"/>
      <c r="O927" s="62"/>
      <c r="P927" s="62"/>
      <c r="Q927" s="114" t="str">
        <f>IF(D927="","",(YEAR(D927)))</f>
        <v/>
      </c>
      <c r="R927" s="114" t="str">
        <f>IF(D927="","",(TEXT(D927,"mmmm")))</f>
        <v/>
      </c>
      <c r="S927" s="94" t="e">
        <f>+IF(#REF!&gt;0.02,IF(#REF!=5,($AE$2-F927)/1000,IF(#REF!=6,($AF$2-F927)/1000,IF(#REF!="FMA",($AG$2-F927)/1000,H927))),H927)</f>
        <v>#REF!</v>
      </c>
      <c r="T927" s="114" t="str">
        <f t="shared" si="26"/>
        <v/>
      </c>
      <c r="U927" s="91">
        <f>IF(H927="",0,1)</f>
        <v>0</v>
      </c>
      <c r="V927" s="92" t="e">
        <f>IF(#REF!&gt;0,1,0)</f>
        <v>#REF!</v>
      </c>
      <c r="W927" s="92" t="e">
        <f>IF(#REF!&gt;0.02,1,0)</f>
        <v>#REF!</v>
      </c>
      <c r="X927" s="92" t="str">
        <f>+IF(H927="","",(M927*H927))</f>
        <v/>
      </c>
      <c r="Y927" s="92" t="b">
        <f>+IF(G927="La Mounine",(VLOOKUP(Base!J927,#REF!,5,FALSE)),(IF(G927="Brignoles",VLOOKUP(J927,#REF!,3,FALSE),(IF(G927="FOS",VLOOKUP(J927,#REF!,4,FALSE))))))</f>
        <v>0</v>
      </c>
      <c r="Z927" s="92" t="str">
        <f>+(IF(H927="","",(Y927*H927)))</f>
        <v/>
      </c>
      <c r="AA927" s="94" t="str">
        <f>IF(A927="","",IF(A927="RW",VLOOKUP(Y927,#REF!,3,FALSE),VLOOKUP(Y927,#REF!,2,FALSE)))</f>
        <v/>
      </c>
      <c r="AB927" s="92" t="str">
        <f>+IF(A927="","",(IF(A927="RW",(IF(H927&gt;32,32*AA927,(IF(H927&lt;29,29*AA927,H927*AA927)))),(IF(H927&gt;30,30*AA927,(IF(H927&lt;24,24*AA927,H927*AA927)))))))</f>
        <v/>
      </c>
      <c r="AC927" s="92" t="e">
        <f>(IF(A927="","0",(IF(A927="RW",VLOOKUP(#REF!,#REF!,2,FALSE),VLOOKUP(Base!#REF!,#REF!,3,FALSE)))))*S927</f>
        <v>#REF!</v>
      </c>
    </row>
    <row r="928" spans="1:29" x14ac:dyDescent="0.25">
      <c r="A928" s="131"/>
      <c r="B928" s="131" t="s">
        <v>846</v>
      </c>
      <c r="C928" s="62"/>
      <c r="D928" s="12"/>
      <c r="E928" s="85"/>
      <c r="F928" s="85"/>
      <c r="G928" s="145"/>
      <c r="H928" s="71" t="str">
        <f t="shared" si="25"/>
        <v/>
      </c>
      <c r="I928" s="62"/>
      <c r="J928" s="62"/>
      <c r="K928" s="62"/>
      <c r="L928" s="71" t="str">
        <f>+IF(N928="oui",H928,"")</f>
        <v/>
      </c>
      <c r="M928" s="117"/>
      <c r="N928" s="62"/>
      <c r="O928" s="62"/>
      <c r="P928" s="62"/>
      <c r="Q928" s="114" t="str">
        <f>IF(D928="","",(YEAR(D928)))</f>
        <v/>
      </c>
      <c r="R928" s="114" t="str">
        <f>IF(D928="","",(TEXT(D928,"mmmm")))</f>
        <v/>
      </c>
      <c r="S928" s="94" t="e">
        <f>+IF(#REF!&gt;0.02,IF(#REF!=5,($AE$2-F928)/1000,IF(#REF!=6,($AF$2-F928)/1000,IF(#REF!="FMA",($AG$2-F928)/1000,H928))),H928)</f>
        <v>#REF!</v>
      </c>
      <c r="T928" s="114" t="str">
        <f t="shared" si="26"/>
        <v/>
      </c>
      <c r="U928" s="91">
        <f>IF(H928="",0,1)</f>
        <v>0</v>
      </c>
      <c r="V928" s="92" t="e">
        <f>IF(#REF!&gt;0,1,0)</f>
        <v>#REF!</v>
      </c>
      <c r="W928" s="92" t="e">
        <f>IF(#REF!&gt;0.02,1,0)</f>
        <v>#REF!</v>
      </c>
      <c r="X928" s="92" t="str">
        <f>+IF(H928="","",(M928*H928))</f>
        <v/>
      </c>
      <c r="Y928" s="92" t="b">
        <f>+IF(G928="La Mounine",(VLOOKUP(Base!J928,#REF!,5,FALSE)),(IF(G928="Brignoles",VLOOKUP(J928,#REF!,3,FALSE),(IF(G928="FOS",VLOOKUP(J928,#REF!,4,FALSE))))))</f>
        <v>0</v>
      </c>
      <c r="Z928" s="92" t="str">
        <f>+(IF(H928="","",(Y928*H928)))</f>
        <v/>
      </c>
      <c r="AA928" s="94" t="str">
        <f>IF(A928="","",IF(A928="RW",VLOOKUP(Y928,#REF!,3,FALSE),VLOOKUP(Y928,#REF!,2,FALSE)))</f>
        <v/>
      </c>
      <c r="AB928" s="92" t="str">
        <f>+IF(A928="","",(IF(A928="RW",(IF(H928&gt;32,32*AA928,(IF(H928&lt;29,29*AA928,H928*AA928)))),(IF(H928&gt;30,30*AA928,(IF(H928&lt;24,24*AA928,H928*AA928)))))))</f>
        <v/>
      </c>
      <c r="AC928" s="92" t="e">
        <f>(IF(A928="","0",(IF(A928="RW",VLOOKUP(#REF!,#REF!,2,FALSE),VLOOKUP(Base!#REF!,#REF!,3,FALSE)))))*S928</f>
        <v>#REF!</v>
      </c>
    </row>
    <row r="929" spans="1:29" x14ac:dyDescent="0.25">
      <c r="A929" s="131"/>
      <c r="B929" s="131" t="s">
        <v>846</v>
      </c>
      <c r="C929" s="62"/>
      <c r="D929" s="12"/>
      <c r="E929" s="85"/>
      <c r="F929" s="85"/>
      <c r="G929" s="145"/>
      <c r="H929" s="71" t="str">
        <f t="shared" si="25"/>
        <v/>
      </c>
      <c r="I929" s="62"/>
      <c r="J929" s="62"/>
      <c r="K929" s="62"/>
      <c r="L929" s="71" t="str">
        <f>+IF(N929="oui",H929,"")</f>
        <v/>
      </c>
      <c r="M929" s="117"/>
      <c r="N929" s="62"/>
      <c r="O929" s="62"/>
      <c r="P929" s="62"/>
      <c r="Q929" s="114" t="str">
        <f>IF(D929="","",(YEAR(D929)))</f>
        <v/>
      </c>
      <c r="R929" s="114" t="str">
        <f>IF(D929="","",(TEXT(D929,"mmmm")))</f>
        <v/>
      </c>
      <c r="S929" s="94" t="e">
        <f>+IF(#REF!&gt;0.02,IF(#REF!=5,($AE$2-F929)/1000,IF(#REF!=6,($AF$2-F929)/1000,IF(#REF!="FMA",($AG$2-F929)/1000,H929))),H929)</f>
        <v>#REF!</v>
      </c>
      <c r="T929" s="114" t="str">
        <f t="shared" si="26"/>
        <v/>
      </c>
      <c r="U929" s="91">
        <f>IF(H929="",0,1)</f>
        <v>0</v>
      </c>
      <c r="V929" s="92" t="e">
        <f>IF(#REF!&gt;0,1,0)</f>
        <v>#REF!</v>
      </c>
      <c r="W929" s="92" t="e">
        <f>IF(#REF!&gt;0.02,1,0)</f>
        <v>#REF!</v>
      </c>
      <c r="X929" s="92" t="str">
        <f>+IF(H929="","",(M929*H929))</f>
        <v/>
      </c>
      <c r="Y929" s="92" t="b">
        <f>+IF(G929="La Mounine",(VLOOKUP(Base!J929,#REF!,5,FALSE)),(IF(G929="Brignoles",VLOOKUP(J929,#REF!,3,FALSE),(IF(G929="FOS",VLOOKUP(J929,#REF!,4,FALSE))))))</f>
        <v>0</v>
      </c>
      <c r="Z929" s="92" t="str">
        <f>+(IF(H929="","",(Y929*H929)))</f>
        <v/>
      </c>
      <c r="AA929" s="94" t="str">
        <f>IF(A929="","",IF(A929="RW",VLOOKUP(Y929,#REF!,3,FALSE),VLOOKUP(Y929,#REF!,2,FALSE)))</f>
        <v/>
      </c>
      <c r="AB929" s="92" t="str">
        <f>+IF(A929="","",(IF(A929="RW",(IF(H929&gt;32,32*AA929,(IF(H929&lt;29,29*AA929,H929*AA929)))),(IF(H929&gt;30,30*AA929,(IF(H929&lt;24,24*AA929,H929*AA929)))))))</f>
        <v/>
      </c>
      <c r="AC929" s="92" t="e">
        <f>(IF(A929="","0",(IF(A929="RW",VLOOKUP(#REF!,#REF!,2,FALSE),VLOOKUP(Base!#REF!,#REF!,3,FALSE)))))*S929</f>
        <v>#REF!</v>
      </c>
    </row>
    <row r="930" spans="1:29" x14ac:dyDescent="0.25">
      <c r="A930" s="131"/>
      <c r="B930" s="131" t="s">
        <v>846</v>
      </c>
      <c r="C930" s="62"/>
      <c r="D930" s="12"/>
      <c r="E930" s="85"/>
      <c r="F930" s="85"/>
      <c r="G930" s="145"/>
      <c r="H930" s="71" t="str">
        <f t="shared" si="25"/>
        <v/>
      </c>
      <c r="I930" s="62"/>
      <c r="J930" s="62"/>
      <c r="K930" s="62"/>
      <c r="L930" s="71" t="str">
        <f>+IF(N930="oui",H930,"")</f>
        <v/>
      </c>
      <c r="M930" s="117"/>
      <c r="N930" s="62"/>
      <c r="O930" s="62"/>
      <c r="P930" s="62"/>
      <c r="Q930" s="114" t="str">
        <f>IF(D930="","",(YEAR(D930)))</f>
        <v/>
      </c>
      <c r="R930" s="114" t="str">
        <f>IF(D930="","",(TEXT(D930,"mmmm")))</f>
        <v/>
      </c>
      <c r="S930" s="94" t="e">
        <f>+IF(#REF!&gt;0.02,IF(#REF!=5,($AE$2-F930)/1000,IF(#REF!=6,($AF$2-F930)/1000,IF(#REF!="FMA",($AG$2-F930)/1000,H930))),H930)</f>
        <v>#REF!</v>
      </c>
      <c r="T930" s="114" t="str">
        <f t="shared" si="26"/>
        <v/>
      </c>
      <c r="U930" s="91">
        <f>IF(H930="",0,1)</f>
        <v>0</v>
      </c>
      <c r="V930" s="92" t="e">
        <f>IF(#REF!&gt;0,1,0)</f>
        <v>#REF!</v>
      </c>
      <c r="W930" s="92" t="e">
        <f>IF(#REF!&gt;0.02,1,0)</f>
        <v>#REF!</v>
      </c>
      <c r="X930" s="92" t="str">
        <f>+IF(H930="","",(M930*H930))</f>
        <v/>
      </c>
      <c r="Y930" s="92" t="b">
        <f>+IF(G930="La Mounine",(VLOOKUP(Base!J930,#REF!,5,FALSE)),(IF(G930="Brignoles",VLOOKUP(J930,#REF!,3,FALSE),(IF(G930="FOS",VLOOKUP(J930,#REF!,4,FALSE))))))</f>
        <v>0</v>
      </c>
      <c r="Z930" s="92" t="str">
        <f>+(IF(H930="","",(Y930*H930)))</f>
        <v/>
      </c>
      <c r="AA930" s="94" t="str">
        <f>IF(A930="","",IF(A930="RW",VLOOKUP(Y930,#REF!,3,FALSE),VLOOKUP(Y930,#REF!,2,FALSE)))</f>
        <v/>
      </c>
      <c r="AB930" s="92" t="str">
        <f>+IF(A930="","",(IF(A930="RW",(IF(H930&gt;32,32*AA930,(IF(H930&lt;29,29*AA930,H930*AA930)))),(IF(H930&gt;30,30*AA930,(IF(H930&lt;24,24*AA930,H930*AA930)))))))</f>
        <v/>
      </c>
      <c r="AC930" s="92" t="e">
        <f>(IF(A930="","0",(IF(A930="RW",VLOOKUP(#REF!,#REF!,2,FALSE),VLOOKUP(Base!#REF!,#REF!,3,FALSE)))))*S930</f>
        <v>#REF!</v>
      </c>
    </row>
    <row r="931" spans="1:29" x14ac:dyDescent="0.25">
      <c r="A931" s="131"/>
      <c r="B931" s="131" t="s">
        <v>846</v>
      </c>
      <c r="C931" s="62"/>
      <c r="D931" s="12"/>
      <c r="E931" s="85"/>
      <c r="F931" s="85"/>
      <c r="G931" s="145"/>
      <c r="H931" s="71" t="str">
        <f t="shared" si="25"/>
        <v/>
      </c>
      <c r="I931" s="62"/>
      <c r="J931" s="62"/>
      <c r="K931" s="62"/>
      <c r="L931" s="71" t="str">
        <f>+IF(N931="oui",H931,"")</f>
        <v/>
      </c>
      <c r="M931" s="117"/>
      <c r="N931" s="62"/>
      <c r="O931" s="62"/>
      <c r="P931" s="62"/>
      <c r="Q931" s="114" t="str">
        <f>IF(D931="","",(YEAR(D931)))</f>
        <v/>
      </c>
      <c r="R931" s="114" t="str">
        <f>IF(D931="","",(TEXT(D931,"mmmm")))</f>
        <v/>
      </c>
      <c r="S931" s="94" t="e">
        <f>+IF(#REF!&gt;0.02,IF(#REF!=5,($AE$2-F931)/1000,IF(#REF!=6,($AF$2-F931)/1000,IF(#REF!="FMA",($AG$2-F931)/1000,H931))),H931)</f>
        <v>#REF!</v>
      </c>
      <c r="T931" s="114" t="str">
        <f t="shared" si="26"/>
        <v/>
      </c>
      <c r="U931" s="91">
        <f>IF(H931="",0,1)</f>
        <v>0</v>
      </c>
      <c r="V931" s="92" t="e">
        <f>IF(#REF!&gt;0,1,0)</f>
        <v>#REF!</v>
      </c>
      <c r="W931" s="92" t="e">
        <f>IF(#REF!&gt;0.02,1,0)</f>
        <v>#REF!</v>
      </c>
      <c r="X931" s="92" t="str">
        <f>+IF(H931="","",(M931*H931))</f>
        <v/>
      </c>
      <c r="Y931" s="92" t="b">
        <f>+IF(G931="La Mounine",(VLOOKUP(Base!J931,#REF!,5,FALSE)),(IF(G931="Brignoles",VLOOKUP(J931,#REF!,3,FALSE),(IF(G931="FOS",VLOOKUP(J931,#REF!,4,FALSE))))))</f>
        <v>0</v>
      </c>
      <c r="Z931" s="92" t="str">
        <f>+(IF(H931="","",(Y931*H931)))</f>
        <v/>
      </c>
      <c r="AA931" s="94" t="str">
        <f>IF(A931="","",IF(A931="RW",VLOOKUP(Y931,#REF!,3,FALSE),VLOOKUP(Y931,#REF!,2,FALSE)))</f>
        <v/>
      </c>
      <c r="AB931" s="92" t="str">
        <f>+IF(A931="","",(IF(A931="RW",(IF(H931&gt;32,32*AA931,(IF(H931&lt;29,29*AA931,H931*AA931)))),(IF(H931&gt;30,30*AA931,(IF(H931&lt;24,24*AA931,H931*AA931)))))))</f>
        <v/>
      </c>
      <c r="AC931" s="92" t="e">
        <f>(IF(A931="","0",(IF(A931="RW",VLOOKUP(#REF!,#REF!,2,FALSE),VLOOKUP(Base!#REF!,#REF!,3,FALSE)))))*S931</f>
        <v>#REF!</v>
      </c>
    </row>
    <row r="932" spans="1:29" x14ac:dyDescent="0.25">
      <c r="A932" s="131"/>
      <c r="B932" s="131" t="s">
        <v>846</v>
      </c>
      <c r="C932" s="62"/>
      <c r="D932" s="12"/>
      <c r="E932" s="85"/>
      <c r="F932" s="85"/>
      <c r="G932" s="145"/>
      <c r="H932" s="71" t="str">
        <f t="shared" si="25"/>
        <v/>
      </c>
      <c r="I932" s="62"/>
      <c r="J932" s="62"/>
      <c r="K932" s="62"/>
      <c r="L932" s="71" t="str">
        <f>+IF(N932="oui",H932,"")</f>
        <v/>
      </c>
      <c r="M932" s="117"/>
      <c r="N932" s="62"/>
      <c r="O932" s="62"/>
      <c r="P932" s="62"/>
      <c r="Q932" s="114" t="str">
        <f>IF(D932="","",(YEAR(D932)))</f>
        <v/>
      </c>
      <c r="R932" s="114" t="str">
        <f>IF(D932="","",(TEXT(D932,"mmmm")))</f>
        <v/>
      </c>
      <c r="S932" s="94" t="e">
        <f>+IF(#REF!&gt;0.02,IF(#REF!=5,($AE$2-F932)/1000,IF(#REF!=6,($AF$2-F932)/1000,IF(#REF!="FMA",($AG$2-F932)/1000,H932))),H932)</f>
        <v>#REF!</v>
      </c>
      <c r="T932" s="114" t="str">
        <f t="shared" si="26"/>
        <v/>
      </c>
      <c r="U932" s="91">
        <f>IF(H932="",0,1)</f>
        <v>0</v>
      </c>
      <c r="V932" s="92" t="e">
        <f>IF(#REF!&gt;0,1,0)</f>
        <v>#REF!</v>
      </c>
      <c r="W932" s="92" t="e">
        <f>IF(#REF!&gt;0.02,1,0)</f>
        <v>#REF!</v>
      </c>
      <c r="X932" s="92" t="str">
        <f>+IF(H932="","",(M932*H932))</f>
        <v/>
      </c>
      <c r="Y932" s="92" t="b">
        <f>+IF(G932="La Mounine",(VLOOKUP(Base!J932,#REF!,5,FALSE)),(IF(G932="Brignoles",VLOOKUP(J932,#REF!,3,FALSE),(IF(G932="FOS",VLOOKUP(J932,#REF!,4,FALSE))))))</f>
        <v>0</v>
      </c>
      <c r="Z932" s="92" t="str">
        <f>+(IF(H932="","",(Y932*H932)))</f>
        <v/>
      </c>
      <c r="AA932" s="94" t="str">
        <f>IF(A932="","",IF(A932="RW",VLOOKUP(Y932,#REF!,3,FALSE),VLOOKUP(Y932,#REF!,2,FALSE)))</f>
        <v/>
      </c>
      <c r="AB932" s="92" t="str">
        <f>+IF(A932="","",(IF(A932="RW",(IF(H932&gt;32,32*AA932,(IF(H932&lt;29,29*AA932,H932*AA932)))),(IF(H932&gt;30,30*AA932,(IF(H932&lt;24,24*AA932,H932*AA932)))))))</f>
        <v/>
      </c>
      <c r="AC932" s="92" t="e">
        <f>(IF(A932="","0",(IF(A932="RW",VLOOKUP(#REF!,#REF!,2,FALSE),VLOOKUP(Base!#REF!,#REF!,3,FALSE)))))*S932</f>
        <v>#REF!</v>
      </c>
    </row>
    <row r="933" spans="1:29" x14ac:dyDescent="0.25">
      <c r="A933" s="131"/>
      <c r="B933" s="131" t="s">
        <v>846</v>
      </c>
      <c r="C933" s="62"/>
      <c r="D933" s="12"/>
      <c r="E933" s="85"/>
      <c r="F933" s="85"/>
      <c r="G933" s="145"/>
      <c r="H933" s="71" t="str">
        <f t="shared" si="25"/>
        <v/>
      </c>
      <c r="I933" s="62"/>
      <c r="J933" s="62"/>
      <c r="K933" s="62"/>
      <c r="L933" s="71" t="str">
        <f>+IF(N933="oui",H933,"")</f>
        <v/>
      </c>
      <c r="M933" s="117"/>
      <c r="N933" s="62"/>
      <c r="O933" s="62"/>
      <c r="P933" s="62"/>
      <c r="Q933" s="114" t="str">
        <f>IF(D933="","",(YEAR(D933)))</f>
        <v/>
      </c>
      <c r="R933" s="114" t="str">
        <f>IF(D933="","",(TEXT(D933,"mmmm")))</f>
        <v/>
      </c>
      <c r="S933" s="94" t="e">
        <f>+IF(#REF!&gt;0.02,IF(#REF!=5,($AE$2-F933)/1000,IF(#REF!=6,($AF$2-F933)/1000,IF(#REF!="FMA",($AG$2-F933)/1000,H933))),H933)</f>
        <v>#REF!</v>
      </c>
      <c r="T933" s="114" t="str">
        <f t="shared" si="26"/>
        <v/>
      </c>
      <c r="U933" s="91">
        <f>IF(H933="",0,1)</f>
        <v>0</v>
      </c>
      <c r="V933" s="92" t="e">
        <f>IF(#REF!&gt;0,1,0)</f>
        <v>#REF!</v>
      </c>
      <c r="W933" s="92" t="e">
        <f>IF(#REF!&gt;0.02,1,0)</f>
        <v>#REF!</v>
      </c>
      <c r="X933" s="92" t="str">
        <f>+IF(H933="","",(M933*H933))</f>
        <v/>
      </c>
      <c r="Y933" s="92" t="b">
        <f>+IF(G933="La Mounine",(VLOOKUP(Base!J933,#REF!,5,FALSE)),(IF(G933="Brignoles",VLOOKUP(J933,#REF!,3,FALSE),(IF(G933="FOS",VLOOKUP(J933,#REF!,4,FALSE))))))</f>
        <v>0</v>
      </c>
      <c r="Z933" s="92" t="str">
        <f>+(IF(H933="","",(Y933*H933)))</f>
        <v/>
      </c>
      <c r="AA933" s="94" t="str">
        <f>IF(A933="","",IF(A933="RW",VLOOKUP(Y933,#REF!,3,FALSE),VLOOKUP(Y933,#REF!,2,FALSE)))</f>
        <v/>
      </c>
      <c r="AB933" s="92" t="str">
        <f>+IF(A933="","",(IF(A933="RW",(IF(H933&gt;32,32*AA933,(IF(H933&lt;29,29*AA933,H933*AA933)))),(IF(H933&gt;30,30*AA933,(IF(H933&lt;24,24*AA933,H933*AA933)))))))</f>
        <v/>
      </c>
      <c r="AC933" s="92" t="e">
        <f>(IF(A933="","0",(IF(A933="RW",VLOOKUP(#REF!,#REF!,2,FALSE),VLOOKUP(Base!#REF!,#REF!,3,FALSE)))))*S933</f>
        <v>#REF!</v>
      </c>
    </row>
    <row r="934" spans="1:29" x14ac:dyDescent="0.25">
      <c r="A934" s="131"/>
      <c r="B934" s="131" t="s">
        <v>846</v>
      </c>
      <c r="C934" s="62"/>
      <c r="D934" s="12"/>
      <c r="E934" s="85"/>
      <c r="F934" s="85"/>
      <c r="G934" s="145"/>
      <c r="H934" s="71" t="str">
        <f t="shared" si="25"/>
        <v/>
      </c>
      <c r="I934" s="62"/>
      <c r="J934" s="62"/>
      <c r="K934" s="62"/>
      <c r="L934" s="71" t="str">
        <f>+IF(N934="oui",H934,"")</f>
        <v/>
      </c>
      <c r="M934" s="117"/>
      <c r="N934" s="62"/>
      <c r="O934" s="62"/>
      <c r="P934" s="62"/>
      <c r="Q934" s="114" t="str">
        <f>IF(D934="","",(YEAR(D934)))</f>
        <v/>
      </c>
      <c r="R934" s="114" t="str">
        <f>IF(D934="","",(TEXT(D934,"mmmm")))</f>
        <v/>
      </c>
      <c r="S934" s="94" t="e">
        <f>+IF(#REF!&gt;0.02,IF(#REF!=5,($AE$2-F934)/1000,IF(#REF!=6,($AF$2-F934)/1000,IF(#REF!="FMA",($AG$2-F934)/1000,H934))),H934)</f>
        <v>#REF!</v>
      </c>
      <c r="T934" s="114" t="str">
        <f t="shared" si="26"/>
        <v/>
      </c>
      <c r="U934" s="91">
        <f>IF(H934="",0,1)</f>
        <v>0</v>
      </c>
      <c r="V934" s="92" t="e">
        <f>IF(#REF!&gt;0,1,0)</f>
        <v>#REF!</v>
      </c>
      <c r="W934" s="92" t="e">
        <f>IF(#REF!&gt;0.02,1,0)</f>
        <v>#REF!</v>
      </c>
      <c r="X934" s="92" t="str">
        <f>+IF(H934="","",(M934*H934))</f>
        <v/>
      </c>
      <c r="Y934" s="92" t="b">
        <f>+IF(G934="La Mounine",(VLOOKUP(Base!J934,#REF!,5,FALSE)),(IF(G934="Brignoles",VLOOKUP(J934,#REF!,3,FALSE),(IF(G934="FOS",VLOOKUP(J934,#REF!,4,FALSE))))))</f>
        <v>0</v>
      </c>
      <c r="Z934" s="92" t="str">
        <f>+(IF(H934="","",(Y934*H934)))</f>
        <v/>
      </c>
      <c r="AA934" s="94" t="str">
        <f>IF(A934="","",IF(A934="RW",VLOOKUP(Y934,#REF!,3,FALSE),VLOOKUP(Y934,#REF!,2,FALSE)))</f>
        <v/>
      </c>
      <c r="AB934" s="92" t="str">
        <f>+IF(A934="","",(IF(A934="RW",(IF(H934&gt;32,32*AA934,(IF(H934&lt;29,29*AA934,H934*AA934)))),(IF(H934&gt;30,30*AA934,(IF(H934&lt;24,24*AA934,H934*AA934)))))))</f>
        <v/>
      </c>
      <c r="AC934" s="92" t="e">
        <f>(IF(A934="","0",(IF(A934="RW",VLOOKUP(#REF!,#REF!,2,FALSE),VLOOKUP(Base!#REF!,#REF!,3,FALSE)))))*S934</f>
        <v>#REF!</v>
      </c>
    </row>
    <row r="935" spans="1:29" x14ac:dyDescent="0.25">
      <c r="A935" s="131"/>
      <c r="B935" s="131" t="s">
        <v>846</v>
      </c>
      <c r="C935" s="62"/>
      <c r="D935" s="12"/>
      <c r="E935" s="85"/>
      <c r="F935" s="85"/>
      <c r="G935" s="145"/>
      <c r="H935" s="71" t="str">
        <f t="shared" si="25"/>
        <v/>
      </c>
      <c r="I935" s="62"/>
      <c r="J935" s="62"/>
      <c r="K935" s="62"/>
      <c r="L935" s="71" t="str">
        <f>+IF(N935="oui",H935,"")</f>
        <v/>
      </c>
      <c r="M935" s="117"/>
      <c r="N935" s="62"/>
      <c r="O935" s="62"/>
      <c r="P935" s="62"/>
      <c r="Q935" s="114" t="str">
        <f>IF(D935="","",(YEAR(D935)))</f>
        <v/>
      </c>
      <c r="R935" s="114" t="str">
        <f>IF(D935="","",(TEXT(D935,"mmmm")))</f>
        <v/>
      </c>
      <c r="S935" s="94" t="e">
        <f>+IF(#REF!&gt;0.02,IF(#REF!=5,($AE$2-F935)/1000,IF(#REF!=6,($AF$2-F935)/1000,IF(#REF!="FMA",($AG$2-F935)/1000,H935))),H935)</f>
        <v>#REF!</v>
      </c>
      <c r="T935" s="114" t="str">
        <f t="shared" si="26"/>
        <v/>
      </c>
      <c r="U935" s="91">
        <f>IF(H935="",0,1)</f>
        <v>0</v>
      </c>
      <c r="V935" s="92" t="e">
        <f>IF(#REF!&gt;0,1,0)</f>
        <v>#REF!</v>
      </c>
      <c r="W935" s="92" t="e">
        <f>IF(#REF!&gt;0.02,1,0)</f>
        <v>#REF!</v>
      </c>
      <c r="X935" s="92" t="str">
        <f>+IF(H935="","",(M935*H935))</f>
        <v/>
      </c>
      <c r="Y935" s="92" t="b">
        <f>+IF(G935="La Mounine",(VLOOKUP(Base!J935,#REF!,5,FALSE)),(IF(G935="Brignoles",VLOOKUP(J935,#REF!,3,FALSE),(IF(G935="FOS",VLOOKUP(J935,#REF!,4,FALSE))))))</f>
        <v>0</v>
      </c>
      <c r="Z935" s="92" t="str">
        <f>+(IF(H935="","",(Y935*H935)))</f>
        <v/>
      </c>
      <c r="AA935" s="94" t="str">
        <f>IF(A935="","",IF(A935="RW",VLOOKUP(Y935,#REF!,3,FALSE),VLOOKUP(Y935,#REF!,2,FALSE)))</f>
        <v/>
      </c>
      <c r="AB935" s="92" t="str">
        <f>+IF(A935="","",(IF(A935="RW",(IF(H935&gt;32,32*AA935,(IF(H935&lt;29,29*AA935,H935*AA935)))),(IF(H935&gt;30,30*AA935,(IF(H935&lt;24,24*AA935,H935*AA935)))))))</f>
        <v/>
      </c>
      <c r="AC935" s="92" t="e">
        <f>(IF(A935="","0",(IF(A935="RW",VLOOKUP(#REF!,#REF!,2,FALSE),VLOOKUP(Base!#REF!,#REF!,3,FALSE)))))*S935</f>
        <v>#REF!</v>
      </c>
    </row>
    <row r="936" spans="1:29" x14ac:dyDescent="0.25">
      <c r="A936" s="131"/>
      <c r="B936" s="131" t="s">
        <v>846</v>
      </c>
      <c r="C936" s="62"/>
      <c r="D936" s="12"/>
      <c r="E936" s="85"/>
      <c r="F936" s="85"/>
      <c r="G936" s="145"/>
      <c r="H936" s="71" t="str">
        <f t="shared" si="25"/>
        <v/>
      </c>
      <c r="I936" s="62"/>
      <c r="J936" s="62"/>
      <c r="K936" s="62"/>
      <c r="L936" s="71" t="str">
        <f>+IF(N936="oui",H936,"")</f>
        <v/>
      </c>
      <c r="M936" s="117"/>
      <c r="N936" s="62"/>
      <c r="O936" s="62"/>
      <c r="P936" s="62"/>
      <c r="Q936" s="114" t="str">
        <f>IF(D936="","",(YEAR(D936)))</f>
        <v/>
      </c>
      <c r="R936" s="114" t="str">
        <f>IF(D936="","",(TEXT(D936,"mmmm")))</f>
        <v/>
      </c>
      <c r="S936" s="94" t="e">
        <f>+IF(#REF!&gt;0.02,IF(#REF!=5,($AE$2-F936)/1000,IF(#REF!=6,($AF$2-F936)/1000,IF(#REF!="FMA",($AG$2-F936)/1000,H936))),H936)</f>
        <v>#REF!</v>
      </c>
      <c r="T936" s="114" t="str">
        <f t="shared" si="26"/>
        <v/>
      </c>
      <c r="U936" s="91">
        <f>IF(H936="",0,1)</f>
        <v>0</v>
      </c>
      <c r="V936" s="92" t="e">
        <f>IF(#REF!&gt;0,1,0)</f>
        <v>#REF!</v>
      </c>
      <c r="W936" s="92" t="e">
        <f>IF(#REF!&gt;0.02,1,0)</f>
        <v>#REF!</v>
      </c>
      <c r="X936" s="92" t="str">
        <f>+IF(H936="","",(M936*H936))</f>
        <v/>
      </c>
      <c r="Y936" s="92" t="b">
        <f>+IF(G936="La Mounine",(VLOOKUP(Base!J936,#REF!,5,FALSE)),(IF(G936="Brignoles",VLOOKUP(J936,#REF!,3,FALSE),(IF(G936="FOS",VLOOKUP(J936,#REF!,4,FALSE))))))</f>
        <v>0</v>
      </c>
      <c r="Z936" s="92" t="str">
        <f>+(IF(H936="","",(Y936*H936)))</f>
        <v/>
      </c>
      <c r="AA936" s="94" t="str">
        <f>IF(A936="","",IF(A936="RW",VLOOKUP(Y936,#REF!,3,FALSE),VLOOKUP(Y936,#REF!,2,FALSE)))</f>
        <v/>
      </c>
      <c r="AB936" s="92" t="str">
        <f>+IF(A936="","",(IF(A936="RW",(IF(H936&gt;32,32*AA936,(IF(H936&lt;29,29*AA936,H936*AA936)))),(IF(H936&gt;30,30*AA936,(IF(H936&lt;24,24*AA936,H936*AA936)))))))</f>
        <v/>
      </c>
      <c r="AC936" s="92" t="e">
        <f>(IF(A936="","0",(IF(A936="RW",VLOOKUP(#REF!,#REF!,2,FALSE),VLOOKUP(Base!#REF!,#REF!,3,FALSE)))))*S936</f>
        <v>#REF!</v>
      </c>
    </row>
    <row r="937" spans="1:29" x14ac:dyDescent="0.25">
      <c r="A937" s="131"/>
      <c r="B937" s="131" t="s">
        <v>846</v>
      </c>
      <c r="C937" s="62"/>
      <c r="D937" s="12"/>
      <c r="E937" s="85"/>
      <c r="F937" s="85"/>
      <c r="G937" s="145"/>
      <c r="H937" s="71" t="str">
        <f t="shared" si="25"/>
        <v/>
      </c>
      <c r="I937" s="62"/>
      <c r="J937" s="62"/>
      <c r="K937" s="62"/>
      <c r="L937" s="71" t="str">
        <f>+IF(N937="oui",H937,"")</f>
        <v/>
      </c>
      <c r="M937" s="117"/>
      <c r="N937" s="62"/>
      <c r="O937" s="62"/>
      <c r="P937" s="62"/>
      <c r="Q937" s="114" t="str">
        <f>IF(D937="","",(YEAR(D937)))</f>
        <v/>
      </c>
      <c r="R937" s="114" t="str">
        <f>IF(D937="","",(TEXT(D937,"mmmm")))</f>
        <v/>
      </c>
      <c r="S937" s="94" t="e">
        <f>+IF(#REF!&gt;0.02,IF(#REF!=5,($AE$2-F937)/1000,IF(#REF!=6,($AF$2-F937)/1000,IF(#REF!="FMA",($AG$2-F937)/1000,H937))),H937)</f>
        <v>#REF!</v>
      </c>
      <c r="T937" s="114" t="str">
        <f t="shared" si="26"/>
        <v/>
      </c>
      <c r="U937" s="91">
        <f>IF(H937="",0,1)</f>
        <v>0</v>
      </c>
      <c r="V937" s="92" t="e">
        <f>IF(#REF!&gt;0,1,0)</f>
        <v>#REF!</v>
      </c>
      <c r="W937" s="92" t="e">
        <f>IF(#REF!&gt;0.02,1,0)</f>
        <v>#REF!</v>
      </c>
      <c r="X937" s="92" t="str">
        <f>+IF(H937="","",(M937*H937))</f>
        <v/>
      </c>
      <c r="Y937" s="92" t="b">
        <f>+IF(G937="La Mounine",(VLOOKUP(Base!J937,#REF!,5,FALSE)),(IF(G937="Brignoles",VLOOKUP(J937,#REF!,3,FALSE),(IF(G937="FOS",VLOOKUP(J937,#REF!,4,FALSE))))))</f>
        <v>0</v>
      </c>
      <c r="Z937" s="92" t="str">
        <f>+(IF(H937="","",(Y937*H937)))</f>
        <v/>
      </c>
      <c r="AA937" s="94" t="str">
        <f>IF(A937="","",IF(A937="RW",VLOOKUP(Y937,#REF!,3,FALSE),VLOOKUP(Y937,#REF!,2,FALSE)))</f>
        <v/>
      </c>
      <c r="AB937" s="92" t="str">
        <f>+IF(A937="","",(IF(A937="RW",(IF(H937&gt;32,32*AA937,(IF(H937&lt;29,29*AA937,H937*AA937)))),(IF(H937&gt;30,30*AA937,(IF(H937&lt;24,24*AA937,H937*AA937)))))))</f>
        <v/>
      </c>
      <c r="AC937" s="92" t="e">
        <f>(IF(A937="","0",(IF(A937="RW",VLOOKUP(#REF!,#REF!,2,FALSE),VLOOKUP(Base!#REF!,#REF!,3,FALSE)))))*S937</f>
        <v>#REF!</v>
      </c>
    </row>
    <row r="938" spans="1:29" x14ac:dyDescent="0.25">
      <c r="A938" s="131"/>
      <c r="B938" s="131" t="s">
        <v>846</v>
      </c>
      <c r="C938" s="62"/>
      <c r="D938" s="12"/>
      <c r="E938" s="85"/>
      <c r="F938" s="85"/>
      <c r="G938" s="145"/>
      <c r="H938" s="71" t="str">
        <f t="shared" ref="H938:H1001" si="27">+IF(E938="","",((E938-F938)/1000))</f>
        <v/>
      </c>
      <c r="I938" s="62"/>
      <c r="J938" s="62"/>
      <c r="K938" s="62"/>
      <c r="L938" s="71" t="str">
        <f>+IF(N938="oui",H938,"")</f>
        <v/>
      </c>
      <c r="M938" s="117"/>
      <c r="N938" s="62"/>
      <c r="O938" s="62"/>
      <c r="P938" s="62"/>
      <c r="Q938" s="114" t="str">
        <f>IF(D938="","",(YEAR(D938)))</f>
        <v/>
      </c>
      <c r="R938" s="114" t="str">
        <f>IF(D938="","",(TEXT(D938,"mmmm")))</f>
        <v/>
      </c>
      <c r="S938" s="94" t="e">
        <f>+IF(#REF!&gt;0.02,IF(#REF!=5,($AE$2-F938)/1000,IF(#REF!=6,($AF$2-F938)/1000,IF(#REF!="FMA",($AG$2-F938)/1000,H938))),H938)</f>
        <v>#REF!</v>
      </c>
      <c r="T938" s="114" t="str">
        <f t="shared" si="26"/>
        <v/>
      </c>
      <c r="U938" s="91">
        <f>IF(H938="",0,1)</f>
        <v>0</v>
      </c>
      <c r="V938" s="92" t="e">
        <f>IF(#REF!&gt;0,1,0)</f>
        <v>#REF!</v>
      </c>
      <c r="W938" s="92" t="e">
        <f>IF(#REF!&gt;0.02,1,0)</f>
        <v>#REF!</v>
      </c>
      <c r="X938" s="92" t="str">
        <f>+IF(H938="","",(M938*H938))</f>
        <v/>
      </c>
      <c r="Y938" s="92" t="b">
        <f>+IF(G938="La Mounine",(VLOOKUP(Base!J938,#REF!,5,FALSE)),(IF(G938="Brignoles",VLOOKUP(J938,#REF!,3,FALSE),(IF(G938="FOS",VLOOKUP(J938,#REF!,4,FALSE))))))</f>
        <v>0</v>
      </c>
      <c r="Z938" s="92" t="str">
        <f>+(IF(H938="","",(Y938*H938)))</f>
        <v/>
      </c>
      <c r="AA938" s="94" t="str">
        <f>IF(A938="","",IF(A938="RW",VLOOKUP(Y938,#REF!,3,FALSE),VLOOKUP(Y938,#REF!,2,FALSE)))</f>
        <v/>
      </c>
      <c r="AB938" s="92" t="str">
        <f>+IF(A938="","",(IF(A938="RW",(IF(H938&gt;32,32*AA938,(IF(H938&lt;29,29*AA938,H938*AA938)))),(IF(H938&gt;30,30*AA938,(IF(H938&lt;24,24*AA938,H938*AA938)))))))</f>
        <v/>
      </c>
      <c r="AC938" s="92" t="e">
        <f>(IF(A938="","0",(IF(A938="RW",VLOOKUP(#REF!,#REF!,2,FALSE),VLOOKUP(Base!#REF!,#REF!,3,FALSE)))))*S938</f>
        <v>#REF!</v>
      </c>
    </row>
    <row r="939" spans="1:29" x14ac:dyDescent="0.25">
      <c r="A939" s="131"/>
      <c r="B939" s="131" t="s">
        <v>846</v>
      </c>
      <c r="C939" s="62"/>
      <c r="D939" s="12"/>
      <c r="E939" s="85"/>
      <c r="F939" s="85"/>
      <c r="G939" s="145"/>
      <c r="H939" s="71" t="str">
        <f t="shared" si="27"/>
        <v/>
      </c>
      <c r="I939" s="62"/>
      <c r="J939" s="62"/>
      <c r="K939" s="62"/>
      <c r="L939" s="71" t="str">
        <f>+IF(N939="oui",H939,"")</f>
        <v/>
      </c>
      <c r="M939" s="117"/>
      <c r="N939" s="62"/>
      <c r="O939" s="62"/>
      <c r="P939" s="62"/>
      <c r="Q939" s="114" t="str">
        <f>IF(D939="","",(YEAR(D939)))</f>
        <v/>
      </c>
      <c r="R939" s="114" t="str">
        <f>IF(D939="","",(TEXT(D939,"mmmm")))</f>
        <v/>
      </c>
      <c r="S939" s="94" t="e">
        <f>+IF(#REF!&gt;0.02,IF(#REF!=5,($AE$2-F939)/1000,IF(#REF!=6,($AF$2-F939)/1000,IF(#REF!="FMA",($AG$2-F939)/1000,H939))),H939)</f>
        <v>#REF!</v>
      </c>
      <c r="T939" s="114" t="str">
        <f t="shared" si="26"/>
        <v/>
      </c>
      <c r="U939" s="91">
        <f>IF(H939="",0,1)</f>
        <v>0</v>
      </c>
      <c r="V939" s="92" t="e">
        <f>IF(#REF!&gt;0,1,0)</f>
        <v>#REF!</v>
      </c>
      <c r="W939" s="92" t="e">
        <f>IF(#REF!&gt;0.02,1,0)</f>
        <v>#REF!</v>
      </c>
      <c r="X939" s="92" t="str">
        <f>+IF(H939="","",(M939*H939))</f>
        <v/>
      </c>
      <c r="Y939" s="92" t="b">
        <f>+IF(G939="La Mounine",(VLOOKUP(Base!J939,#REF!,5,FALSE)),(IF(G939="Brignoles",VLOOKUP(J939,#REF!,3,FALSE),(IF(G939="FOS",VLOOKUP(J939,#REF!,4,FALSE))))))</f>
        <v>0</v>
      </c>
      <c r="Z939" s="92" t="str">
        <f>+(IF(H939="","",(Y939*H939)))</f>
        <v/>
      </c>
      <c r="AA939" s="94" t="str">
        <f>IF(A939="","",IF(A939="RW",VLOOKUP(Y939,#REF!,3,FALSE),VLOOKUP(Y939,#REF!,2,FALSE)))</f>
        <v/>
      </c>
      <c r="AB939" s="92" t="str">
        <f>+IF(A939="","",(IF(A939="RW",(IF(H939&gt;32,32*AA939,(IF(H939&lt;29,29*AA939,H939*AA939)))),(IF(H939&gt;30,30*AA939,(IF(H939&lt;24,24*AA939,H939*AA939)))))))</f>
        <v/>
      </c>
      <c r="AC939" s="92" t="e">
        <f>(IF(A939="","0",(IF(A939="RW",VLOOKUP(#REF!,#REF!,2,FALSE),VLOOKUP(Base!#REF!,#REF!,3,FALSE)))))*S939</f>
        <v>#REF!</v>
      </c>
    </row>
    <row r="940" spans="1:29" x14ac:dyDescent="0.25">
      <c r="A940" s="131"/>
      <c r="B940" s="131" t="s">
        <v>846</v>
      </c>
      <c r="C940" s="62"/>
      <c r="D940" s="12"/>
      <c r="E940" s="85"/>
      <c r="F940" s="85"/>
      <c r="G940" s="145"/>
      <c r="H940" s="71" t="str">
        <f t="shared" si="27"/>
        <v/>
      </c>
      <c r="I940" s="62"/>
      <c r="J940" s="62"/>
      <c r="K940" s="62"/>
      <c r="L940" s="71" t="str">
        <f>+IF(N940="oui",H940,"")</f>
        <v/>
      </c>
      <c r="M940" s="117"/>
      <c r="N940" s="62"/>
      <c r="O940" s="62"/>
      <c r="P940" s="62"/>
      <c r="Q940" s="114" t="str">
        <f>IF(D940="","",(YEAR(D940)))</f>
        <v/>
      </c>
      <c r="R940" s="114" t="str">
        <f>IF(D940="","",(TEXT(D940,"mmmm")))</f>
        <v/>
      </c>
      <c r="S940" s="94" t="e">
        <f>+IF(#REF!&gt;0.02,IF(#REF!=5,($AE$2-F940)/1000,IF(#REF!=6,($AF$2-F940)/1000,IF(#REF!="FMA",($AG$2-F940)/1000,H940))),H940)</f>
        <v>#REF!</v>
      </c>
      <c r="T940" s="114" t="str">
        <f t="shared" si="26"/>
        <v/>
      </c>
      <c r="U940" s="91">
        <f>IF(H940="",0,1)</f>
        <v>0</v>
      </c>
      <c r="V940" s="92" t="e">
        <f>IF(#REF!&gt;0,1,0)</f>
        <v>#REF!</v>
      </c>
      <c r="W940" s="92" t="e">
        <f>IF(#REF!&gt;0.02,1,0)</f>
        <v>#REF!</v>
      </c>
      <c r="X940" s="92" t="str">
        <f>+IF(H940="","",(M940*H940))</f>
        <v/>
      </c>
      <c r="Y940" s="92" t="b">
        <f>+IF(G940="La Mounine",(VLOOKUP(Base!J940,#REF!,5,FALSE)),(IF(G940="Brignoles",VLOOKUP(J940,#REF!,3,FALSE),(IF(G940="FOS",VLOOKUP(J940,#REF!,4,FALSE))))))</f>
        <v>0</v>
      </c>
      <c r="Z940" s="92" t="str">
        <f>+(IF(H940="","",(Y940*H940)))</f>
        <v/>
      </c>
      <c r="AA940" s="94" t="str">
        <f>IF(A940="","",IF(A940="RW",VLOOKUP(Y940,#REF!,3,FALSE),VLOOKUP(Y940,#REF!,2,FALSE)))</f>
        <v/>
      </c>
      <c r="AB940" s="92" t="str">
        <f>+IF(A940="","",(IF(A940="RW",(IF(H940&gt;32,32*AA940,(IF(H940&lt;29,29*AA940,H940*AA940)))),(IF(H940&gt;30,30*AA940,(IF(H940&lt;24,24*AA940,H940*AA940)))))))</f>
        <v/>
      </c>
      <c r="AC940" s="92" t="e">
        <f>(IF(A940="","0",(IF(A940="RW",VLOOKUP(#REF!,#REF!,2,FALSE),VLOOKUP(Base!#REF!,#REF!,3,FALSE)))))*S940</f>
        <v>#REF!</v>
      </c>
    </row>
    <row r="941" spans="1:29" x14ac:dyDescent="0.25">
      <c r="A941" s="131"/>
      <c r="B941" s="131" t="s">
        <v>846</v>
      </c>
      <c r="C941" s="62"/>
      <c r="D941" s="12"/>
      <c r="E941" s="85"/>
      <c r="F941" s="85"/>
      <c r="G941" s="145"/>
      <c r="H941" s="71" t="str">
        <f t="shared" si="27"/>
        <v/>
      </c>
      <c r="I941" s="62"/>
      <c r="J941" s="62"/>
      <c r="K941" s="62"/>
      <c r="L941" s="71" t="str">
        <f>+IF(N941="oui",H941,"")</f>
        <v/>
      </c>
      <c r="M941" s="117"/>
      <c r="N941" s="62"/>
      <c r="O941" s="62"/>
      <c r="P941" s="62"/>
      <c r="Q941" s="114" t="str">
        <f>IF(D941="","",(YEAR(D941)))</f>
        <v/>
      </c>
      <c r="R941" s="114" t="str">
        <f>IF(D941="","",(TEXT(D941,"mmmm")))</f>
        <v/>
      </c>
      <c r="S941" s="94" t="e">
        <f>+IF(#REF!&gt;0.02,IF(#REF!=5,($AE$2-F941)/1000,IF(#REF!=6,($AF$2-F941)/1000,IF(#REF!="FMA",($AG$2-F941)/1000,H941))),H941)</f>
        <v>#REF!</v>
      </c>
      <c r="T941" s="114" t="str">
        <f t="shared" si="26"/>
        <v/>
      </c>
      <c r="U941" s="91">
        <f>IF(H941="",0,1)</f>
        <v>0</v>
      </c>
      <c r="V941" s="92" t="e">
        <f>IF(#REF!&gt;0,1,0)</f>
        <v>#REF!</v>
      </c>
      <c r="W941" s="92" t="e">
        <f>IF(#REF!&gt;0.02,1,0)</f>
        <v>#REF!</v>
      </c>
      <c r="X941" s="92" t="str">
        <f>+IF(H941="","",(M941*H941))</f>
        <v/>
      </c>
      <c r="Y941" s="92" t="b">
        <f>+IF(G941="La Mounine",(VLOOKUP(Base!J941,#REF!,5,FALSE)),(IF(G941="Brignoles",VLOOKUP(J941,#REF!,3,FALSE),(IF(G941="FOS",VLOOKUP(J941,#REF!,4,FALSE))))))</f>
        <v>0</v>
      </c>
      <c r="Z941" s="92" t="str">
        <f>+(IF(H941="","",(Y941*H941)))</f>
        <v/>
      </c>
      <c r="AA941" s="94" t="str">
        <f>IF(A941="","",IF(A941="RW",VLOOKUP(Y941,#REF!,3,FALSE),VLOOKUP(Y941,#REF!,2,FALSE)))</f>
        <v/>
      </c>
      <c r="AB941" s="92" t="str">
        <f>+IF(A941="","",(IF(A941="RW",(IF(H941&gt;32,32*AA941,(IF(H941&lt;29,29*AA941,H941*AA941)))),(IF(H941&gt;30,30*AA941,(IF(H941&lt;24,24*AA941,H941*AA941)))))))</f>
        <v/>
      </c>
      <c r="AC941" s="92" t="e">
        <f>(IF(A941="","0",(IF(A941="RW",VLOOKUP(#REF!,#REF!,2,FALSE),VLOOKUP(Base!#REF!,#REF!,3,FALSE)))))*S941</f>
        <v>#REF!</v>
      </c>
    </row>
    <row r="942" spans="1:29" x14ac:dyDescent="0.25">
      <c r="A942" s="131"/>
      <c r="B942" s="131" t="s">
        <v>846</v>
      </c>
      <c r="C942" s="62"/>
      <c r="D942" s="12"/>
      <c r="E942" s="85"/>
      <c r="F942" s="85"/>
      <c r="G942" s="145"/>
      <c r="H942" s="71" t="str">
        <f t="shared" si="27"/>
        <v/>
      </c>
      <c r="I942" s="62"/>
      <c r="J942" s="62"/>
      <c r="K942" s="62"/>
      <c r="L942" s="71" t="str">
        <f>+IF(N942="oui",H942,"")</f>
        <v/>
      </c>
      <c r="M942" s="117"/>
      <c r="N942" s="62"/>
      <c r="O942" s="62"/>
      <c r="P942" s="62"/>
      <c r="Q942" s="114" t="str">
        <f>IF(D942="","",(YEAR(D942)))</f>
        <v/>
      </c>
      <c r="R942" s="114" t="str">
        <f>IF(D942="","",(TEXT(D942,"mmmm")))</f>
        <v/>
      </c>
      <c r="S942" s="94" t="e">
        <f>+IF(#REF!&gt;0.02,IF(#REF!=5,($AE$2-F942)/1000,IF(#REF!=6,($AF$2-F942)/1000,IF(#REF!="FMA",($AG$2-F942)/1000,H942))),H942)</f>
        <v>#REF!</v>
      </c>
      <c r="T942" s="114" t="str">
        <f t="shared" si="26"/>
        <v/>
      </c>
      <c r="U942" s="91">
        <f>IF(H942="",0,1)</f>
        <v>0</v>
      </c>
      <c r="V942" s="92" t="e">
        <f>IF(#REF!&gt;0,1,0)</f>
        <v>#REF!</v>
      </c>
      <c r="W942" s="92" t="e">
        <f>IF(#REF!&gt;0.02,1,0)</f>
        <v>#REF!</v>
      </c>
      <c r="X942" s="92" t="str">
        <f>+IF(H942="","",(M942*H942))</f>
        <v/>
      </c>
      <c r="Y942" s="92" t="b">
        <f>+IF(G942="La Mounine",(VLOOKUP(Base!J942,#REF!,5,FALSE)),(IF(G942="Brignoles",VLOOKUP(J942,#REF!,3,FALSE),(IF(G942="FOS",VLOOKUP(J942,#REF!,4,FALSE))))))</f>
        <v>0</v>
      </c>
      <c r="Z942" s="92" t="str">
        <f>+(IF(H942="","",(Y942*H942)))</f>
        <v/>
      </c>
      <c r="AA942" s="94" t="str">
        <f>IF(A942="","",IF(A942="RW",VLOOKUP(Y942,#REF!,3,FALSE),VLOOKUP(Y942,#REF!,2,FALSE)))</f>
        <v/>
      </c>
      <c r="AB942" s="92" t="str">
        <f>+IF(A942="","",(IF(A942="RW",(IF(H942&gt;32,32*AA942,(IF(H942&lt;29,29*AA942,H942*AA942)))),(IF(H942&gt;30,30*AA942,(IF(H942&lt;24,24*AA942,H942*AA942)))))))</f>
        <v/>
      </c>
      <c r="AC942" s="92" t="e">
        <f>(IF(A942="","0",(IF(A942="RW",VLOOKUP(#REF!,#REF!,2,FALSE),VLOOKUP(Base!#REF!,#REF!,3,FALSE)))))*S942</f>
        <v>#REF!</v>
      </c>
    </row>
    <row r="943" spans="1:29" x14ac:dyDescent="0.25">
      <c r="A943" s="131"/>
      <c r="B943" s="131" t="s">
        <v>846</v>
      </c>
      <c r="C943" s="62"/>
      <c r="D943" s="12"/>
      <c r="E943" s="85"/>
      <c r="F943" s="85"/>
      <c r="G943" s="145"/>
      <c r="H943" s="71" t="str">
        <f t="shared" si="27"/>
        <v/>
      </c>
      <c r="I943" s="62"/>
      <c r="J943" s="62"/>
      <c r="K943" s="62"/>
      <c r="L943" s="71" t="str">
        <f>+IF(N943="oui",H943,"")</f>
        <v/>
      </c>
      <c r="M943" s="117"/>
      <c r="N943" s="62"/>
      <c r="O943" s="62"/>
      <c r="P943" s="62"/>
      <c r="Q943" s="114" t="str">
        <f>IF(D943="","",(YEAR(D943)))</f>
        <v/>
      </c>
      <c r="R943" s="114" t="str">
        <f>IF(D943="","",(TEXT(D943,"mmmm")))</f>
        <v/>
      </c>
      <c r="S943" s="94" t="e">
        <f>+IF(#REF!&gt;0.02,IF(#REF!=5,($AE$2-F943)/1000,IF(#REF!=6,($AF$2-F943)/1000,IF(#REF!="FMA",($AG$2-F943)/1000,H943))),H943)</f>
        <v>#REF!</v>
      </c>
      <c r="T943" s="114" t="str">
        <f t="shared" si="26"/>
        <v/>
      </c>
      <c r="U943" s="91">
        <f>IF(H943="",0,1)</f>
        <v>0</v>
      </c>
      <c r="V943" s="92" t="e">
        <f>IF(#REF!&gt;0,1,0)</f>
        <v>#REF!</v>
      </c>
      <c r="W943" s="92" t="e">
        <f>IF(#REF!&gt;0.02,1,0)</f>
        <v>#REF!</v>
      </c>
      <c r="X943" s="92" t="str">
        <f>+IF(H943="","",(M943*H943))</f>
        <v/>
      </c>
      <c r="Y943" s="92" t="b">
        <f>+IF(G943="La Mounine",(VLOOKUP(Base!J943,#REF!,5,FALSE)),(IF(G943="Brignoles",VLOOKUP(J943,#REF!,3,FALSE),(IF(G943="FOS",VLOOKUP(J943,#REF!,4,FALSE))))))</f>
        <v>0</v>
      </c>
      <c r="Z943" s="92" t="str">
        <f>+(IF(H943="","",(Y943*H943)))</f>
        <v/>
      </c>
      <c r="AA943" s="94" t="str">
        <f>IF(A943="","",IF(A943="RW",VLOOKUP(Y943,#REF!,3,FALSE),VLOOKUP(Y943,#REF!,2,FALSE)))</f>
        <v/>
      </c>
      <c r="AB943" s="92" t="str">
        <f>+IF(A943="","",(IF(A943="RW",(IF(H943&gt;32,32*AA943,(IF(H943&lt;29,29*AA943,H943*AA943)))),(IF(H943&gt;30,30*AA943,(IF(H943&lt;24,24*AA943,H943*AA943)))))))</f>
        <v/>
      </c>
      <c r="AC943" s="92" t="e">
        <f>(IF(A943="","0",(IF(A943="RW",VLOOKUP(#REF!,#REF!,2,FALSE),VLOOKUP(Base!#REF!,#REF!,3,FALSE)))))*S943</f>
        <v>#REF!</v>
      </c>
    </row>
    <row r="944" spans="1:29" x14ac:dyDescent="0.25">
      <c r="A944" s="131"/>
      <c r="B944" s="131" t="s">
        <v>846</v>
      </c>
      <c r="C944" s="62"/>
      <c r="D944" s="12"/>
      <c r="E944" s="85"/>
      <c r="F944" s="85"/>
      <c r="G944" s="145"/>
      <c r="H944" s="71" t="str">
        <f t="shared" si="27"/>
        <v/>
      </c>
      <c r="I944" s="62"/>
      <c r="J944" s="62"/>
      <c r="K944" s="62"/>
      <c r="L944" s="71" t="str">
        <f>+IF(N944="oui",H944,"")</f>
        <v/>
      </c>
      <c r="M944" s="117"/>
      <c r="N944" s="62"/>
      <c r="O944" s="62"/>
      <c r="P944" s="62"/>
      <c r="Q944" s="114" t="str">
        <f>IF(D944="","",(YEAR(D944)))</f>
        <v/>
      </c>
      <c r="R944" s="114" t="str">
        <f>IF(D944="","",(TEXT(D944,"mmmm")))</f>
        <v/>
      </c>
      <c r="S944" s="94" t="e">
        <f>+IF(#REF!&gt;0.02,IF(#REF!=5,($AE$2-F944)/1000,IF(#REF!=6,($AF$2-F944)/1000,IF(#REF!="FMA",($AG$2-F944)/1000,H944))),H944)</f>
        <v>#REF!</v>
      </c>
      <c r="T944" s="114" t="str">
        <f t="shared" si="26"/>
        <v/>
      </c>
      <c r="U944" s="91">
        <f>IF(H944="",0,1)</f>
        <v>0</v>
      </c>
      <c r="V944" s="92" t="e">
        <f>IF(#REF!&gt;0,1,0)</f>
        <v>#REF!</v>
      </c>
      <c r="W944" s="92" t="e">
        <f>IF(#REF!&gt;0.02,1,0)</f>
        <v>#REF!</v>
      </c>
      <c r="X944" s="92" t="str">
        <f>+IF(H944="","",(M944*H944))</f>
        <v/>
      </c>
      <c r="Y944" s="92" t="b">
        <f>+IF(G944="La Mounine",(VLOOKUP(Base!J944,#REF!,5,FALSE)),(IF(G944="Brignoles",VLOOKUP(J944,#REF!,3,FALSE),(IF(G944="FOS",VLOOKUP(J944,#REF!,4,FALSE))))))</f>
        <v>0</v>
      </c>
      <c r="Z944" s="92" t="str">
        <f>+(IF(H944="","",(Y944*H944)))</f>
        <v/>
      </c>
      <c r="AA944" s="94" t="str">
        <f>IF(A944="","",IF(A944="RW",VLOOKUP(Y944,#REF!,3,FALSE),VLOOKUP(Y944,#REF!,2,FALSE)))</f>
        <v/>
      </c>
      <c r="AB944" s="92" t="str">
        <f>+IF(A944="","",(IF(A944="RW",(IF(H944&gt;32,32*AA944,(IF(H944&lt;29,29*AA944,H944*AA944)))),(IF(H944&gt;30,30*AA944,(IF(H944&lt;24,24*AA944,H944*AA944)))))))</f>
        <v/>
      </c>
      <c r="AC944" s="92" t="e">
        <f>(IF(A944="","0",(IF(A944="RW",VLOOKUP(#REF!,#REF!,2,FALSE),VLOOKUP(Base!#REF!,#REF!,3,FALSE)))))*S944</f>
        <v>#REF!</v>
      </c>
    </row>
    <row r="945" spans="1:29" x14ac:dyDescent="0.25">
      <c r="A945" s="131"/>
      <c r="B945" s="131" t="s">
        <v>846</v>
      </c>
      <c r="C945" s="62"/>
      <c r="D945" s="12"/>
      <c r="E945" s="85"/>
      <c r="F945" s="85"/>
      <c r="G945" s="145"/>
      <c r="H945" s="71" t="str">
        <f t="shared" si="27"/>
        <v/>
      </c>
      <c r="I945" s="62"/>
      <c r="J945" s="62"/>
      <c r="K945" s="62"/>
      <c r="L945" s="71" t="str">
        <f>+IF(N945="oui",H945,"")</f>
        <v/>
      </c>
      <c r="M945" s="117"/>
      <c r="N945" s="62"/>
      <c r="O945" s="62"/>
      <c r="P945" s="62"/>
      <c r="Q945" s="114" t="str">
        <f>IF(D945="","",(YEAR(D945)))</f>
        <v/>
      </c>
      <c r="R945" s="114" t="str">
        <f>IF(D945="","",(TEXT(D945,"mmmm")))</f>
        <v/>
      </c>
      <c r="S945" s="94" t="e">
        <f>+IF(#REF!&gt;0.02,IF(#REF!=5,($AE$2-F945)/1000,IF(#REF!=6,($AF$2-F945)/1000,IF(#REF!="FMA",($AG$2-F945)/1000,H945))),H945)</f>
        <v>#REF!</v>
      </c>
      <c r="T945" s="114" t="str">
        <f t="shared" si="26"/>
        <v/>
      </c>
      <c r="U945" s="91">
        <f>IF(H945="",0,1)</f>
        <v>0</v>
      </c>
      <c r="V945" s="92" t="e">
        <f>IF(#REF!&gt;0,1,0)</f>
        <v>#REF!</v>
      </c>
      <c r="W945" s="92" t="e">
        <f>IF(#REF!&gt;0.02,1,0)</f>
        <v>#REF!</v>
      </c>
      <c r="X945" s="92" t="str">
        <f>+IF(H945="","",(M945*H945))</f>
        <v/>
      </c>
      <c r="Y945" s="92" t="b">
        <f>+IF(G945="La Mounine",(VLOOKUP(Base!J945,#REF!,5,FALSE)),(IF(G945="Brignoles",VLOOKUP(J945,#REF!,3,FALSE),(IF(G945="FOS",VLOOKUP(J945,#REF!,4,FALSE))))))</f>
        <v>0</v>
      </c>
      <c r="Z945" s="92" t="str">
        <f>+(IF(H945="","",(Y945*H945)))</f>
        <v/>
      </c>
      <c r="AA945" s="94" t="str">
        <f>IF(A945="","",IF(A945="RW",VLOOKUP(Y945,#REF!,3,FALSE),VLOOKUP(Y945,#REF!,2,FALSE)))</f>
        <v/>
      </c>
      <c r="AB945" s="92" t="str">
        <f>+IF(A945="","",(IF(A945="RW",(IF(H945&gt;32,32*AA945,(IF(H945&lt;29,29*AA945,H945*AA945)))),(IF(H945&gt;30,30*AA945,(IF(H945&lt;24,24*AA945,H945*AA945)))))))</f>
        <v/>
      </c>
      <c r="AC945" s="92" t="e">
        <f>(IF(A945="","0",(IF(A945="RW",VLOOKUP(#REF!,#REF!,2,FALSE),VLOOKUP(Base!#REF!,#REF!,3,FALSE)))))*S945</f>
        <v>#REF!</v>
      </c>
    </row>
    <row r="946" spans="1:29" x14ac:dyDescent="0.25">
      <c r="A946" s="131"/>
      <c r="B946" s="131" t="s">
        <v>846</v>
      </c>
      <c r="C946" s="62"/>
      <c r="D946" s="12"/>
      <c r="E946" s="85"/>
      <c r="F946" s="85"/>
      <c r="G946" s="145"/>
      <c r="H946" s="71" t="str">
        <f t="shared" si="27"/>
        <v/>
      </c>
      <c r="I946" s="62"/>
      <c r="J946" s="62"/>
      <c r="K946" s="62"/>
      <c r="L946" s="71" t="str">
        <f>+IF(N946="oui",H946,"")</f>
        <v/>
      </c>
      <c r="M946" s="117"/>
      <c r="N946" s="62"/>
      <c r="O946" s="62"/>
      <c r="P946" s="62"/>
      <c r="Q946" s="114" t="str">
        <f>IF(D946="","",(YEAR(D946)))</f>
        <v/>
      </c>
      <c r="R946" s="114" t="str">
        <f>IF(D946="","",(TEXT(D946,"mmmm")))</f>
        <v/>
      </c>
      <c r="S946" s="94" t="e">
        <f>+IF(#REF!&gt;0.02,IF(#REF!=5,($AE$2-F946)/1000,IF(#REF!=6,($AF$2-F946)/1000,IF(#REF!="FMA",($AG$2-F946)/1000,H946))),H946)</f>
        <v>#REF!</v>
      </c>
      <c r="T946" s="114" t="str">
        <f t="shared" si="26"/>
        <v/>
      </c>
      <c r="U946" s="91">
        <f>IF(H946="",0,1)</f>
        <v>0</v>
      </c>
      <c r="V946" s="92" t="e">
        <f>IF(#REF!&gt;0,1,0)</f>
        <v>#REF!</v>
      </c>
      <c r="W946" s="92" t="e">
        <f>IF(#REF!&gt;0.02,1,0)</f>
        <v>#REF!</v>
      </c>
      <c r="X946" s="92" t="str">
        <f>+IF(H946="","",(M946*H946))</f>
        <v/>
      </c>
      <c r="Y946" s="92" t="b">
        <f>+IF(G946="La Mounine",(VLOOKUP(Base!J946,#REF!,5,FALSE)),(IF(G946="Brignoles",VLOOKUP(J946,#REF!,3,FALSE),(IF(G946="FOS",VLOOKUP(J946,#REF!,4,FALSE))))))</f>
        <v>0</v>
      </c>
      <c r="Z946" s="92" t="str">
        <f>+(IF(H946="","",(Y946*H946)))</f>
        <v/>
      </c>
      <c r="AA946" s="94" t="str">
        <f>IF(A946="","",IF(A946="RW",VLOOKUP(Y946,#REF!,3,FALSE),VLOOKUP(Y946,#REF!,2,FALSE)))</f>
        <v/>
      </c>
      <c r="AB946" s="92" t="str">
        <f>+IF(A946="","",(IF(A946="RW",(IF(H946&gt;32,32*AA946,(IF(H946&lt;29,29*AA946,H946*AA946)))),(IF(H946&gt;30,30*AA946,(IF(H946&lt;24,24*AA946,H946*AA946)))))))</f>
        <v/>
      </c>
      <c r="AC946" s="92" t="e">
        <f>(IF(A946="","0",(IF(A946="RW",VLOOKUP(#REF!,#REF!,2,FALSE),VLOOKUP(Base!#REF!,#REF!,3,FALSE)))))*S946</f>
        <v>#REF!</v>
      </c>
    </row>
    <row r="947" spans="1:29" x14ac:dyDescent="0.25">
      <c r="A947" s="131"/>
      <c r="B947" s="131" t="s">
        <v>846</v>
      </c>
      <c r="C947" s="62"/>
      <c r="D947" s="12"/>
      <c r="E947" s="85"/>
      <c r="F947" s="85"/>
      <c r="G947" s="145"/>
      <c r="H947" s="71" t="str">
        <f t="shared" si="27"/>
        <v/>
      </c>
      <c r="I947" s="62"/>
      <c r="J947" s="62"/>
      <c r="K947" s="62"/>
      <c r="L947" s="71" t="str">
        <f>+IF(N947="oui",H947,"")</f>
        <v/>
      </c>
      <c r="M947" s="117"/>
      <c r="N947" s="62"/>
      <c r="O947" s="62"/>
      <c r="P947" s="62"/>
      <c r="Q947" s="114" t="str">
        <f>IF(D947="","",(YEAR(D947)))</f>
        <v/>
      </c>
      <c r="R947" s="114" t="str">
        <f>IF(D947="","",(TEXT(D947,"mmmm")))</f>
        <v/>
      </c>
      <c r="S947" s="94" t="e">
        <f>+IF(#REF!&gt;0.02,IF(#REF!=5,($AE$2-F947)/1000,IF(#REF!=6,($AF$2-F947)/1000,IF(#REF!="FMA",($AG$2-F947)/1000,H947))),H947)</f>
        <v>#REF!</v>
      </c>
      <c r="T947" s="114" t="str">
        <f t="shared" si="26"/>
        <v/>
      </c>
      <c r="U947" s="91">
        <f>IF(H947="",0,1)</f>
        <v>0</v>
      </c>
      <c r="V947" s="92" t="e">
        <f>IF(#REF!&gt;0,1,0)</f>
        <v>#REF!</v>
      </c>
      <c r="W947" s="92" t="e">
        <f>IF(#REF!&gt;0.02,1,0)</f>
        <v>#REF!</v>
      </c>
      <c r="X947" s="92" t="str">
        <f>+IF(H947="","",(M947*H947))</f>
        <v/>
      </c>
      <c r="Y947" s="92" t="b">
        <f>+IF(G947="La Mounine",(VLOOKUP(Base!J947,#REF!,5,FALSE)),(IF(G947="Brignoles",VLOOKUP(J947,#REF!,3,FALSE),(IF(G947="FOS",VLOOKUP(J947,#REF!,4,FALSE))))))</f>
        <v>0</v>
      </c>
      <c r="Z947" s="92" t="str">
        <f>+(IF(H947="","",(Y947*H947)))</f>
        <v/>
      </c>
      <c r="AA947" s="94" t="str">
        <f>IF(A947="","",IF(A947="RW",VLOOKUP(Y947,#REF!,3,FALSE),VLOOKUP(Y947,#REF!,2,FALSE)))</f>
        <v/>
      </c>
      <c r="AB947" s="92" t="str">
        <f>+IF(A947="","",(IF(A947="RW",(IF(H947&gt;32,32*AA947,(IF(H947&lt;29,29*AA947,H947*AA947)))),(IF(H947&gt;30,30*AA947,(IF(H947&lt;24,24*AA947,H947*AA947)))))))</f>
        <v/>
      </c>
      <c r="AC947" s="92" t="e">
        <f>(IF(A947="","0",(IF(A947="RW",VLOOKUP(#REF!,#REF!,2,FALSE),VLOOKUP(Base!#REF!,#REF!,3,FALSE)))))*S947</f>
        <v>#REF!</v>
      </c>
    </row>
    <row r="948" spans="1:29" x14ac:dyDescent="0.25">
      <c r="A948" s="131"/>
      <c r="B948" s="131" t="s">
        <v>846</v>
      </c>
      <c r="C948" s="62"/>
      <c r="D948" s="12"/>
      <c r="E948" s="85"/>
      <c r="F948" s="85"/>
      <c r="G948" s="145"/>
      <c r="H948" s="71" t="str">
        <f t="shared" si="27"/>
        <v/>
      </c>
      <c r="I948" s="62"/>
      <c r="J948" s="62"/>
      <c r="K948" s="62"/>
      <c r="L948" s="71" t="str">
        <f>+IF(N948="oui",H948,"")</f>
        <v/>
      </c>
      <c r="M948" s="117"/>
      <c r="N948" s="62"/>
      <c r="O948" s="62"/>
      <c r="P948" s="62"/>
      <c r="Q948" s="114" t="str">
        <f>IF(D948="","",(YEAR(D948)))</f>
        <v/>
      </c>
      <c r="R948" s="114" t="str">
        <f>IF(D948="","",(TEXT(D948,"mmmm")))</f>
        <v/>
      </c>
      <c r="S948" s="94" t="e">
        <f>+IF(#REF!&gt;0.02,IF(#REF!=5,($AE$2-F948)/1000,IF(#REF!=6,($AF$2-F948)/1000,IF(#REF!="FMA",($AG$2-F948)/1000,H948))),H948)</f>
        <v>#REF!</v>
      </c>
      <c r="T948" s="114" t="str">
        <f t="shared" si="26"/>
        <v/>
      </c>
      <c r="U948" s="91">
        <f>IF(H948="",0,1)</f>
        <v>0</v>
      </c>
      <c r="V948" s="92" t="e">
        <f>IF(#REF!&gt;0,1,0)</f>
        <v>#REF!</v>
      </c>
      <c r="W948" s="92" t="e">
        <f>IF(#REF!&gt;0.02,1,0)</f>
        <v>#REF!</v>
      </c>
      <c r="X948" s="92" t="str">
        <f>+IF(H948="","",(M948*H948))</f>
        <v/>
      </c>
      <c r="Y948" s="92" t="b">
        <f>+IF(G948="La Mounine",(VLOOKUP(Base!J948,#REF!,5,FALSE)),(IF(G948="Brignoles",VLOOKUP(J948,#REF!,3,FALSE),(IF(G948="FOS",VLOOKUP(J948,#REF!,4,FALSE))))))</f>
        <v>0</v>
      </c>
      <c r="Z948" s="92" t="str">
        <f>+(IF(H948="","",(Y948*H948)))</f>
        <v/>
      </c>
      <c r="AA948" s="94" t="str">
        <f>IF(A948="","",IF(A948="RW",VLOOKUP(Y948,#REF!,3,FALSE),VLOOKUP(Y948,#REF!,2,FALSE)))</f>
        <v/>
      </c>
      <c r="AB948" s="92" t="str">
        <f>+IF(A948="","",(IF(A948="RW",(IF(H948&gt;32,32*AA948,(IF(H948&lt;29,29*AA948,H948*AA948)))),(IF(H948&gt;30,30*AA948,(IF(H948&lt;24,24*AA948,H948*AA948)))))))</f>
        <v/>
      </c>
      <c r="AC948" s="92" t="e">
        <f>(IF(A948="","0",(IF(A948="RW",VLOOKUP(#REF!,#REF!,2,FALSE),VLOOKUP(Base!#REF!,#REF!,3,FALSE)))))*S948</f>
        <v>#REF!</v>
      </c>
    </row>
    <row r="949" spans="1:29" x14ac:dyDescent="0.25">
      <c r="A949" s="131"/>
      <c r="B949" s="131" t="s">
        <v>846</v>
      </c>
      <c r="C949" s="62"/>
      <c r="D949" s="12"/>
      <c r="E949" s="85"/>
      <c r="F949" s="85"/>
      <c r="G949" s="145"/>
      <c r="H949" s="71" t="str">
        <f t="shared" si="27"/>
        <v/>
      </c>
      <c r="I949" s="62"/>
      <c r="J949" s="62"/>
      <c r="K949" s="62"/>
      <c r="L949" s="71" t="str">
        <f>+IF(N949="oui",H949,"")</f>
        <v/>
      </c>
      <c r="M949" s="117"/>
      <c r="N949" s="62"/>
      <c r="O949" s="62"/>
      <c r="P949" s="62"/>
      <c r="Q949" s="114" t="str">
        <f>IF(D949="","",(YEAR(D949)))</f>
        <v/>
      </c>
      <c r="R949" s="114" t="str">
        <f>IF(D949="","",(TEXT(D949,"mmmm")))</f>
        <v/>
      </c>
      <c r="S949" s="94" t="e">
        <f>+IF(#REF!&gt;0.02,IF(#REF!=5,($AE$2-F949)/1000,IF(#REF!=6,($AF$2-F949)/1000,IF(#REF!="FMA",($AG$2-F949)/1000,H949))),H949)</f>
        <v>#REF!</v>
      </c>
      <c r="T949" s="114" t="str">
        <f t="shared" si="26"/>
        <v/>
      </c>
      <c r="U949" s="91">
        <f>IF(H949="",0,1)</f>
        <v>0</v>
      </c>
      <c r="V949" s="92" t="e">
        <f>IF(#REF!&gt;0,1,0)</f>
        <v>#REF!</v>
      </c>
      <c r="W949" s="92" t="e">
        <f>IF(#REF!&gt;0.02,1,0)</f>
        <v>#REF!</v>
      </c>
      <c r="X949" s="92" t="str">
        <f>+IF(H949="","",(M949*H949))</f>
        <v/>
      </c>
      <c r="Y949" s="92" t="b">
        <f>+IF(G949="La Mounine",(VLOOKUP(Base!J949,#REF!,5,FALSE)),(IF(G949="Brignoles",VLOOKUP(J949,#REF!,3,FALSE),(IF(G949="FOS",VLOOKUP(J949,#REF!,4,FALSE))))))</f>
        <v>0</v>
      </c>
      <c r="Z949" s="92" t="str">
        <f>+(IF(H949="","",(Y949*H949)))</f>
        <v/>
      </c>
      <c r="AA949" s="94" t="str">
        <f>IF(A949="","",IF(A949="RW",VLOOKUP(Y949,#REF!,3,FALSE),VLOOKUP(Y949,#REF!,2,FALSE)))</f>
        <v/>
      </c>
      <c r="AB949" s="92" t="str">
        <f>+IF(A949="","",(IF(A949="RW",(IF(H949&gt;32,32*AA949,(IF(H949&lt;29,29*AA949,H949*AA949)))),(IF(H949&gt;30,30*AA949,(IF(H949&lt;24,24*AA949,H949*AA949)))))))</f>
        <v/>
      </c>
      <c r="AC949" s="92" t="e">
        <f>(IF(A949="","0",(IF(A949="RW",VLOOKUP(#REF!,#REF!,2,FALSE),VLOOKUP(Base!#REF!,#REF!,3,FALSE)))))*S949</f>
        <v>#REF!</v>
      </c>
    </row>
    <row r="950" spans="1:29" x14ac:dyDescent="0.25">
      <c r="A950" s="131"/>
      <c r="B950" s="131" t="s">
        <v>846</v>
      </c>
      <c r="C950" s="62"/>
      <c r="D950" s="12"/>
      <c r="E950" s="85"/>
      <c r="F950" s="85"/>
      <c r="G950" s="145"/>
      <c r="H950" s="71" t="str">
        <f t="shared" si="27"/>
        <v/>
      </c>
      <c r="I950" s="62"/>
      <c r="J950" s="62"/>
      <c r="K950" s="62"/>
      <c r="L950" s="71" t="str">
        <f>+IF(N950="oui",H950,"")</f>
        <v/>
      </c>
      <c r="M950" s="117"/>
      <c r="N950" s="62"/>
      <c r="O950" s="62"/>
      <c r="P950" s="62"/>
      <c r="Q950" s="114" t="str">
        <f>IF(D950="","",(YEAR(D950)))</f>
        <v/>
      </c>
      <c r="R950" s="114" t="str">
        <f>IF(D950="","",(TEXT(D950,"mmmm")))</f>
        <v/>
      </c>
      <c r="S950" s="94" t="e">
        <f>+IF(#REF!&gt;0.02,IF(#REF!=5,($AE$2-F950)/1000,IF(#REF!=6,($AF$2-F950)/1000,IF(#REF!="FMA",($AG$2-F950)/1000,H950))),H950)</f>
        <v>#REF!</v>
      </c>
      <c r="T950" s="114" t="str">
        <f t="shared" si="26"/>
        <v/>
      </c>
      <c r="U950" s="91">
        <f>IF(H950="",0,1)</f>
        <v>0</v>
      </c>
      <c r="V950" s="92" t="e">
        <f>IF(#REF!&gt;0,1,0)</f>
        <v>#REF!</v>
      </c>
      <c r="W950" s="92" t="e">
        <f>IF(#REF!&gt;0.02,1,0)</f>
        <v>#REF!</v>
      </c>
      <c r="X950" s="92" t="str">
        <f>+IF(H950="","",(M950*H950))</f>
        <v/>
      </c>
      <c r="Y950" s="92" t="b">
        <f>+IF(G950="La Mounine",(VLOOKUP(Base!J950,#REF!,5,FALSE)),(IF(G950="Brignoles",VLOOKUP(J950,#REF!,3,FALSE),(IF(G950="FOS",VLOOKUP(J950,#REF!,4,FALSE))))))</f>
        <v>0</v>
      </c>
      <c r="Z950" s="92" t="str">
        <f>+(IF(H950="","",(Y950*H950)))</f>
        <v/>
      </c>
      <c r="AA950" s="94" t="str">
        <f>IF(A950="","",IF(A950="RW",VLOOKUP(Y950,#REF!,3,FALSE),VLOOKUP(Y950,#REF!,2,FALSE)))</f>
        <v/>
      </c>
      <c r="AB950" s="92" t="str">
        <f>+IF(A950="","",(IF(A950="RW",(IF(H950&gt;32,32*AA950,(IF(H950&lt;29,29*AA950,H950*AA950)))),(IF(H950&gt;30,30*AA950,(IF(H950&lt;24,24*AA950,H950*AA950)))))))</f>
        <v/>
      </c>
      <c r="AC950" s="92" t="e">
        <f>(IF(A950="","0",(IF(A950="RW",VLOOKUP(#REF!,#REF!,2,FALSE),VLOOKUP(Base!#REF!,#REF!,3,FALSE)))))*S950</f>
        <v>#REF!</v>
      </c>
    </row>
    <row r="951" spans="1:29" x14ac:dyDescent="0.25">
      <c r="A951" s="131"/>
      <c r="B951" s="131" t="s">
        <v>846</v>
      </c>
      <c r="C951" s="62"/>
      <c r="D951" s="12"/>
      <c r="E951" s="85"/>
      <c r="F951" s="85"/>
      <c r="G951" s="145"/>
      <c r="H951" s="71" t="str">
        <f t="shared" si="27"/>
        <v/>
      </c>
      <c r="I951" s="62"/>
      <c r="J951" s="62"/>
      <c r="K951" s="62"/>
      <c r="L951" s="71" t="str">
        <f>+IF(N951="oui",H951,"")</f>
        <v/>
      </c>
      <c r="M951" s="117"/>
      <c r="N951" s="62"/>
      <c r="O951" s="62"/>
      <c r="P951" s="62"/>
      <c r="Q951" s="114" t="str">
        <f>IF(D951="","",(YEAR(D951)))</f>
        <v/>
      </c>
      <c r="R951" s="114" t="str">
        <f>IF(D951="","",(TEXT(D951,"mmmm")))</f>
        <v/>
      </c>
      <c r="S951" s="94" t="e">
        <f>+IF(#REF!&gt;0.02,IF(#REF!=5,($AE$2-F951)/1000,IF(#REF!=6,($AF$2-F951)/1000,IF(#REF!="FMA",($AG$2-F951)/1000,H951))),H951)</f>
        <v>#REF!</v>
      </c>
      <c r="T951" s="114" t="str">
        <f t="shared" si="26"/>
        <v/>
      </c>
      <c r="U951" s="91">
        <f>IF(H951="",0,1)</f>
        <v>0</v>
      </c>
      <c r="V951" s="92" t="e">
        <f>IF(#REF!&gt;0,1,0)</f>
        <v>#REF!</v>
      </c>
      <c r="W951" s="92" t="e">
        <f>IF(#REF!&gt;0.02,1,0)</f>
        <v>#REF!</v>
      </c>
      <c r="X951" s="92" t="str">
        <f>+IF(H951="","",(M951*H951))</f>
        <v/>
      </c>
      <c r="Y951" s="92" t="b">
        <f>+IF(G951="La Mounine",(VLOOKUP(Base!J951,#REF!,5,FALSE)),(IF(G951="Brignoles",VLOOKUP(J951,#REF!,3,FALSE),(IF(G951="FOS",VLOOKUP(J951,#REF!,4,FALSE))))))</f>
        <v>0</v>
      </c>
      <c r="Z951" s="92" t="str">
        <f>+(IF(H951="","",(Y951*H951)))</f>
        <v/>
      </c>
      <c r="AA951" s="94" t="str">
        <f>IF(A951="","",IF(A951="RW",VLOOKUP(Y951,#REF!,3,FALSE),VLOOKUP(Y951,#REF!,2,FALSE)))</f>
        <v/>
      </c>
      <c r="AB951" s="92" t="str">
        <f>+IF(A951="","",(IF(A951="RW",(IF(H951&gt;32,32*AA951,(IF(H951&lt;29,29*AA951,H951*AA951)))),(IF(H951&gt;30,30*AA951,(IF(H951&lt;24,24*AA951,H951*AA951)))))))</f>
        <v/>
      </c>
      <c r="AC951" s="92" t="e">
        <f>(IF(A951="","0",(IF(A951="RW",VLOOKUP(#REF!,#REF!,2,FALSE),VLOOKUP(Base!#REF!,#REF!,3,FALSE)))))*S951</f>
        <v>#REF!</v>
      </c>
    </row>
    <row r="952" spans="1:29" x14ac:dyDescent="0.25">
      <c r="A952" s="131"/>
      <c r="B952" s="131" t="s">
        <v>846</v>
      </c>
      <c r="C952" s="62"/>
      <c r="D952" s="12"/>
      <c r="E952" s="85"/>
      <c r="F952" s="85"/>
      <c r="G952" s="145"/>
      <c r="H952" s="71" t="str">
        <f t="shared" si="27"/>
        <v/>
      </c>
      <c r="I952" s="62"/>
      <c r="J952" s="62"/>
      <c r="K952" s="62"/>
      <c r="L952" s="71" t="str">
        <f>+IF(N952="oui",H952,"")</f>
        <v/>
      </c>
      <c r="M952" s="117"/>
      <c r="N952" s="62"/>
      <c r="O952" s="62"/>
      <c r="P952" s="62"/>
      <c r="Q952" s="114" t="str">
        <f>IF(D952="","",(YEAR(D952)))</f>
        <v/>
      </c>
      <c r="R952" s="114" t="str">
        <f>IF(D952="","",(TEXT(D952,"mmmm")))</f>
        <v/>
      </c>
      <c r="S952" s="94" t="e">
        <f>+IF(#REF!&gt;0.02,IF(#REF!=5,($AE$2-F952)/1000,IF(#REF!=6,($AF$2-F952)/1000,IF(#REF!="FMA",($AG$2-F952)/1000,H952))),H952)</f>
        <v>#REF!</v>
      </c>
      <c r="T952" s="114" t="str">
        <f t="shared" si="26"/>
        <v/>
      </c>
      <c r="U952" s="91">
        <f>IF(H952="",0,1)</f>
        <v>0</v>
      </c>
      <c r="V952" s="92" t="e">
        <f>IF(#REF!&gt;0,1,0)</f>
        <v>#REF!</v>
      </c>
      <c r="W952" s="92" t="e">
        <f>IF(#REF!&gt;0.02,1,0)</f>
        <v>#REF!</v>
      </c>
      <c r="X952" s="92" t="str">
        <f>+IF(H952="","",(M952*H952))</f>
        <v/>
      </c>
      <c r="Y952" s="92" t="b">
        <f>+IF(G952="La Mounine",(VLOOKUP(Base!J952,#REF!,5,FALSE)),(IF(G952="Brignoles",VLOOKUP(J952,#REF!,3,FALSE),(IF(G952="FOS",VLOOKUP(J952,#REF!,4,FALSE))))))</f>
        <v>0</v>
      </c>
      <c r="Z952" s="92" t="str">
        <f>+(IF(H952="","",(Y952*H952)))</f>
        <v/>
      </c>
      <c r="AA952" s="94" t="str">
        <f>IF(A952="","",IF(A952="RW",VLOOKUP(Y952,#REF!,3,FALSE),VLOOKUP(Y952,#REF!,2,FALSE)))</f>
        <v/>
      </c>
      <c r="AB952" s="92" t="str">
        <f>+IF(A952="","",(IF(A952="RW",(IF(H952&gt;32,32*AA952,(IF(H952&lt;29,29*AA952,H952*AA952)))),(IF(H952&gt;30,30*AA952,(IF(H952&lt;24,24*AA952,H952*AA952)))))))</f>
        <v/>
      </c>
      <c r="AC952" s="92" t="e">
        <f>(IF(A952="","0",(IF(A952="RW",VLOOKUP(#REF!,#REF!,2,FALSE),VLOOKUP(Base!#REF!,#REF!,3,FALSE)))))*S952</f>
        <v>#REF!</v>
      </c>
    </row>
    <row r="953" spans="1:29" x14ac:dyDescent="0.25">
      <c r="A953" s="131"/>
      <c r="B953" s="131" t="s">
        <v>846</v>
      </c>
      <c r="C953" s="62"/>
      <c r="D953" s="12"/>
      <c r="E953" s="85"/>
      <c r="F953" s="85"/>
      <c r="G953" s="145"/>
      <c r="H953" s="71" t="str">
        <f t="shared" si="27"/>
        <v/>
      </c>
      <c r="I953" s="62"/>
      <c r="J953" s="62"/>
      <c r="K953" s="62"/>
      <c r="L953" s="71" t="str">
        <f>+IF(N953="oui",H953,"")</f>
        <v/>
      </c>
      <c r="M953" s="117"/>
      <c r="N953" s="62"/>
      <c r="O953" s="62"/>
      <c r="P953" s="62"/>
      <c r="Q953" s="114" t="str">
        <f>IF(D953="","",(YEAR(D953)))</f>
        <v/>
      </c>
      <c r="R953" s="114" t="str">
        <f>IF(D953="","",(TEXT(D953,"mmmm")))</f>
        <v/>
      </c>
      <c r="S953" s="94" t="e">
        <f>+IF(#REF!&gt;0.02,IF(#REF!=5,($AE$2-F953)/1000,IF(#REF!=6,($AF$2-F953)/1000,IF(#REF!="FMA",($AG$2-F953)/1000,H953))),H953)</f>
        <v>#REF!</v>
      </c>
      <c r="T953" s="114" t="str">
        <f t="shared" si="26"/>
        <v/>
      </c>
      <c r="U953" s="91">
        <f>IF(H953="",0,1)</f>
        <v>0</v>
      </c>
      <c r="V953" s="92" t="e">
        <f>IF(#REF!&gt;0,1,0)</f>
        <v>#REF!</v>
      </c>
      <c r="W953" s="92" t="e">
        <f>IF(#REF!&gt;0.02,1,0)</f>
        <v>#REF!</v>
      </c>
      <c r="X953" s="92" t="str">
        <f>+IF(H953="","",(M953*H953))</f>
        <v/>
      </c>
      <c r="Y953" s="92" t="b">
        <f>+IF(G953="La Mounine",(VLOOKUP(Base!J953,#REF!,5,FALSE)),(IF(G953="Brignoles",VLOOKUP(J953,#REF!,3,FALSE),(IF(G953="FOS",VLOOKUP(J953,#REF!,4,FALSE))))))</f>
        <v>0</v>
      </c>
      <c r="Z953" s="92" t="str">
        <f>+(IF(H953="","",(Y953*H953)))</f>
        <v/>
      </c>
      <c r="AA953" s="94" t="str">
        <f>IF(A953="","",IF(A953="RW",VLOOKUP(Y953,#REF!,3,FALSE),VLOOKUP(Y953,#REF!,2,FALSE)))</f>
        <v/>
      </c>
      <c r="AB953" s="92" t="str">
        <f>+IF(A953="","",(IF(A953="RW",(IF(H953&gt;32,32*AA953,(IF(H953&lt;29,29*AA953,H953*AA953)))),(IF(H953&gt;30,30*AA953,(IF(H953&lt;24,24*AA953,H953*AA953)))))))</f>
        <v/>
      </c>
      <c r="AC953" s="92" t="e">
        <f>(IF(A953="","0",(IF(A953="RW",VLOOKUP(#REF!,#REF!,2,FALSE),VLOOKUP(Base!#REF!,#REF!,3,FALSE)))))*S953</f>
        <v>#REF!</v>
      </c>
    </row>
    <row r="954" spans="1:29" x14ac:dyDescent="0.25">
      <c r="A954" s="131"/>
      <c r="B954" s="131" t="s">
        <v>846</v>
      </c>
      <c r="C954" s="62"/>
      <c r="D954" s="12"/>
      <c r="E954" s="85"/>
      <c r="F954" s="85"/>
      <c r="G954" s="145"/>
      <c r="H954" s="71" t="str">
        <f t="shared" si="27"/>
        <v/>
      </c>
      <c r="I954" s="62"/>
      <c r="J954" s="62"/>
      <c r="K954" s="62"/>
      <c r="L954" s="71" t="str">
        <f>+IF(N954="oui",H954,"")</f>
        <v/>
      </c>
      <c r="M954" s="117"/>
      <c r="N954" s="62"/>
      <c r="O954" s="62"/>
      <c r="P954" s="62"/>
      <c r="Q954" s="114" t="str">
        <f>IF(D954="","",(YEAR(D954)))</f>
        <v/>
      </c>
      <c r="R954" s="114" t="str">
        <f>IF(D954="","",(TEXT(D954,"mmmm")))</f>
        <v/>
      </c>
      <c r="S954" s="94" t="e">
        <f>+IF(#REF!&gt;0.02,IF(#REF!=5,($AE$2-F954)/1000,IF(#REF!=6,($AF$2-F954)/1000,IF(#REF!="FMA",($AG$2-F954)/1000,H954))),H954)</f>
        <v>#REF!</v>
      </c>
      <c r="T954" s="114" t="str">
        <f t="shared" si="26"/>
        <v/>
      </c>
      <c r="U954" s="91">
        <f>IF(H954="",0,1)</f>
        <v>0</v>
      </c>
      <c r="V954" s="92" t="e">
        <f>IF(#REF!&gt;0,1,0)</f>
        <v>#REF!</v>
      </c>
      <c r="W954" s="92" t="e">
        <f>IF(#REF!&gt;0.02,1,0)</f>
        <v>#REF!</v>
      </c>
      <c r="X954" s="92" t="str">
        <f>+IF(H954="","",(M954*H954))</f>
        <v/>
      </c>
      <c r="Y954" s="92" t="b">
        <f>+IF(G954="La Mounine",(VLOOKUP(Base!J954,#REF!,5,FALSE)),(IF(G954="Brignoles",VLOOKUP(J954,#REF!,3,FALSE),(IF(G954="FOS",VLOOKUP(J954,#REF!,4,FALSE))))))</f>
        <v>0</v>
      </c>
      <c r="Z954" s="92" t="str">
        <f>+(IF(H954="","",(Y954*H954)))</f>
        <v/>
      </c>
      <c r="AA954" s="94" t="str">
        <f>IF(A954="","",IF(A954="RW",VLOOKUP(Y954,#REF!,3,FALSE),VLOOKUP(Y954,#REF!,2,FALSE)))</f>
        <v/>
      </c>
      <c r="AB954" s="92" t="str">
        <f>+IF(A954="","",(IF(A954="RW",(IF(H954&gt;32,32*AA954,(IF(H954&lt;29,29*AA954,H954*AA954)))),(IF(H954&gt;30,30*AA954,(IF(H954&lt;24,24*AA954,H954*AA954)))))))</f>
        <v/>
      </c>
      <c r="AC954" s="92" t="e">
        <f>(IF(A954="","0",(IF(A954="RW",VLOOKUP(#REF!,#REF!,2,FALSE),VLOOKUP(Base!#REF!,#REF!,3,FALSE)))))*S954</f>
        <v>#REF!</v>
      </c>
    </row>
    <row r="955" spans="1:29" x14ac:dyDescent="0.25">
      <c r="A955" s="131"/>
      <c r="B955" s="131" t="s">
        <v>846</v>
      </c>
      <c r="C955" s="62"/>
      <c r="D955" s="12"/>
      <c r="E955" s="85"/>
      <c r="F955" s="85"/>
      <c r="G955" s="145"/>
      <c r="H955" s="71" t="str">
        <f t="shared" si="27"/>
        <v/>
      </c>
      <c r="I955" s="62"/>
      <c r="J955" s="62"/>
      <c r="K955" s="62"/>
      <c r="L955" s="71" t="str">
        <f>+IF(N955="oui",H955,"")</f>
        <v/>
      </c>
      <c r="M955" s="117"/>
      <c r="N955" s="62"/>
      <c r="O955" s="62"/>
      <c r="P955" s="62"/>
      <c r="Q955" s="114" t="str">
        <f>IF(D955="","",(YEAR(D955)))</f>
        <v/>
      </c>
      <c r="R955" s="114" t="str">
        <f>IF(D955="","",(TEXT(D955,"mmmm")))</f>
        <v/>
      </c>
      <c r="S955" s="94" t="e">
        <f>+IF(#REF!&gt;0.02,IF(#REF!=5,($AE$2-F955)/1000,IF(#REF!=6,($AF$2-F955)/1000,IF(#REF!="FMA",($AG$2-F955)/1000,H955))),H955)</f>
        <v>#REF!</v>
      </c>
      <c r="T955" s="114" t="str">
        <f t="shared" si="26"/>
        <v/>
      </c>
      <c r="U955" s="91">
        <f>IF(H955="",0,1)</f>
        <v>0</v>
      </c>
      <c r="V955" s="92" t="e">
        <f>IF(#REF!&gt;0,1,0)</f>
        <v>#REF!</v>
      </c>
      <c r="W955" s="92" t="e">
        <f>IF(#REF!&gt;0.02,1,0)</f>
        <v>#REF!</v>
      </c>
      <c r="X955" s="92" t="str">
        <f>+IF(H955="","",(M955*H955))</f>
        <v/>
      </c>
      <c r="Y955" s="92" t="b">
        <f>+IF(G955="La Mounine",(VLOOKUP(Base!J955,#REF!,5,FALSE)),(IF(G955="Brignoles",VLOOKUP(J955,#REF!,3,FALSE),(IF(G955="FOS",VLOOKUP(J955,#REF!,4,FALSE))))))</f>
        <v>0</v>
      </c>
      <c r="Z955" s="92" t="str">
        <f>+(IF(H955="","",(Y955*H955)))</f>
        <v/>
      </c>
      <c r="AA955" s="94" t="str">
        <f>IF(A955="","",IF(A955="RW",VLOOKUP(Y955,#REF!,3,FALSE),VLOOKUP(Y955,#REF!,2,FALSE)))</f>
        <v/>
      </c>
      <c r="AB955" s="92" t="str">
        <f>+IF(A955="","",(IF(A955="RW",(IF(H955&gt;32,32*AA955,(IF(H955&lt;29,29*AA955,H955*AA955)))),(IF(H955&gt;30,30*AA955,(IF(H955&lt;24,24*AA955,H955*AA955)))))))</f>
        <v/>
      </c>
      <c r="AC955" s="92" t="e">
        <f>(IF(A955="","0",(IF(A955="RW",VLOOKUP(#REF!,#REF!,2,FALSE),VLOOKUP(Base!#REF!,#REF!,3,FALSE)))))*S955</f>
        <v>#REF!</v>
      </c>
    </row>
    <row r="956" spans="1:29" x14ac:dyDescent="0.25">
      <c r="A956" s="131"/>
      <c r="B956" s="131" t="s">
        <v>846</v>
      </c>
      <c r="C956" s="62"/>
      <c r="D956" s="12"/>
      <c r="E956" s="85"/>
      <c r="F956" s="85"/>
      <c r="G956" s="145"/>
      <c r="H956" s="71" t="str">
        <f t="shared" si="27"/>
        <v/>
      </c>
      <c r="I956" s="62"/>
      <c r="J956" s="62"/>
      <c r="K956" s="62"/>
      <c r="L956" s="71" t="str">
        <f>+IF(N956="oui",H956,"")</f>
        <v/>
      </c>
      <c r="M956" s="117"/>
      <c r="N956" s="62"/>
      <c r="O956" s="62"/>
      <c r="P956" s="62"/>
      <c r="Q956" s="114" t="str">
        <f>IF(D956="","",(YEAR(D956)))</f>
        <v/>
      </c>
      <c r="R956" s="114" t="str">
        <f>IF(D956="","",(TEXT(D956,"mmmm")))</f>
        <v/>
      </c>
      <c r="S956" s="94" t="e">
        <f>+IF(#REF!&gt;0.02,IF(#REF!=5,($AE$2-F956)/1000,IF(#REF!=6,($AF$2-F956)/1000,IF(#REF!="FMA",($AG$2-F956)/1000,H956))),H956)</f>
        <v>#REF!</v>
      </c>
      <c r="T956" s="114" t="str">
        <f t="shared" si="26"/>
        <v/>
      </c>
      <c r="U956" s="91">
        <f>IF(H956="",0,1)</f>
        <v>0</v>
      </c>
      <c r="V956" s="92" t="e">
        <f>IF(#REF!&gt;0,1,0)</f>
        <v>#REF!</v>
      </c>
      <c r="W956" s="92" t="e">
        <f>IF(#REF!&gt;0.02,1,0)</f>
        <v>#REF!</v>
      </c>
      <c r="X956" s="92" t="str">
        <f>+IF(H956="","",(M956*H956))</f>
        <v/>
      </c>
      <c r="Y956" s="92" t="b">
        <f>+IF(G956="La Mounine",(VLOOKUP(Base!J956,#REF!,5,FALSE)),(IF(G956="Brignoles",VLOOKUP(J956,#REF!,3,FALSE),(IF(G956="FOS",VLOOKUP(J956,#REF!,4,FALSE))))))</f>
        <v>0</v>
      </c>
      <c r="Z956" s="92" t="str">
        <f>+(IF(H956="","",(Y956*H956)))</f>
        <v/>
      </c>
      <c r="AA956" s="94" t="str">
        <f>IF(A956="","",IF(A956="RW",VLOOKUP(Y956,#REF!,3,FALSE),VLOOKUP(Y956,#REF!,2,FALSE)))</f>
        <v/>
      </c>
      <c r="AB956" s="92" t="str">
        <f>+IF(A956="","",(IF(A956="RW",(IF(H956&gt;32,32*AA956,(IF(H956&lt;29,29*AA956,H956*AA956)))),(IF(H956&gt;30,30*AA956,(IF(H956&lt;24,24*AA956,H956*AA956)))))))</f>
        <v/>
      </c>
      <c r="AC956" s="92" t="e">
        <f>(IF(A956="","0",(IF(A956="RW",VLOOKUP(#REF!,#REF!,2,FALSE),VLOOKUP(Base!#REF!,#REF!,3,FALSE)))))*S956</f>
        <v>#REF!</v>
      </c>
    </row>
    <row r="957" spans="1:29" x14ac:dyDescent="0.25">
      <c r="A957" s="131"/>
      <c r="B957" s="131" t="s">
        <v>846</v>
      </c>
      <c r="C957" s="62"/>
      <c r="D957" s="12"/>
      <c r="E957" s="85"/>
      <c r="F957" s="85"/>
      <c r="G957" s="145"/>
      <c r="H957" s="71" t="str">
        <f t="shared" si="27"/>
        <v/>
      </c>
      <c r="I957" s="62"/>
      <c r="J957" s="62"/>
      <c r="K957" s="62"/>
      <c r="L957" s="71" t="str">
        <f>+IF(N957="oui",H957,"")</f>
        <v/>
      </c>
      <c r="M957" s="117"/>
      <c r="N957" s="62"/>
      <c r="O957" s="62"/>
      <c r="P957" s="62"/>
      <c r="Q957" s="114" t="str">
        <f>IF(D957="","",(YEAR(D957)))</f>
        <v/>
      </c>
      <c r="R957" s="114" t="str">
        <f>IF(D957="","",(TEXT(D957,"mmmm")))</f>
        <v/>
      </c>
      <c r="S957" s="94" t="e">
        <f>+IF(#REF!&gt;0.02,IF(#REF!=5,($AE$2-F957)/1000,IF(#REF!=6,($AF$2-F957)/1000,IF(#REF!="FMA",($AG$2-F957)/1000,H957))),H957)</f>
        <v>#REF!</v>
      </c>
      <c r="T957" s="114" t="str">
        <f t="shared" ref="T957:T1000" si="28">R957</f>
        <v/>
      </c>
      <c r="U957" s="91">
        <f>IF(H957="",0,1)</f>
        <v>0</v>
      </c>
      <c r="V957" s="92" t="e">
        <f>IF(#REF!&gt;0,1,0)</f>
        <v>#REF!</v>
      </c>
      <c r="W957" s="92" t="e">
        <f>IF(#REF!&gt;0.02,1,0)</f>
        <v>#REF!</v>
      </c>
      <c r="X957" s="92" t="str">
        <f>+IF(H957="","",(M957*H957))</f>
        <v/>
      </c>
      <c r="Y957" s="92" t="b">
        <f>+IF(G957="La Mounine",(VLOOKUP(Base!J957,#REF!,5,FALSE)),(IF(G957="Brignoles",VLOOKUP(J957,#REF!,3,FALSE),(IF(G957="FOS",VLOOKUP(J957,#REF!,4,FALSE))))))</f>
        <v>0</v>
      </c>
      <c r="Z957" s="92" t="str">
        <f>+(IF(H957="","",(Y957*H957)))</f>
        <v/>
      </c>
      <c r="AA957" s="94" t="str">
        <f>IF(A957="","",IF(A957="RW",VLOOKUP(Y957,#REF!,3,FALSE),VLOOKUP(Y957,#REF!,2,FALSE)))</f>
        <v/>
      </c>
      <c r="AB957" s="92" t="str">
        <f>+IF(A957="","",(IF(A957="RW",(IF(H957&gt;32,32*AA957,(IF(H957&lt;29,29*AA957,H957*AA957)))),(IF(H957&gt;30,30*AA957,(IF(H957&lt;24,24*AA957,H957*AA957)))))))</f>
        <v/>
      </c>
      <c r="AC957" s="92" t="e">
        <f>(IF(A957="","0",(IF(A957="RW",VLOOKUP(#REF!,#REF!,2,FALSE),VLOOKUP(Base!#REF!,#REF!,3,FALSE)))))*S957</f>
        <v>#REF!</v>
      </c>
    </row>
    <row r="958" spans="1:29" x14ac:dyDescent="0.25">
      <c r="A958" s="131"/>
      <c r="B958" s="131" t="s">
        <v>846</v>
      </c>
      <c r="C958" s="62"/>
      <c r="D958" s="12"/>
      <c r="E958" s="85"/>
      <c r="F958" s="85"/>
      <c r="G958" s="145"/>
      <c r="H958" s="71" t="str">
        <f t="shared" si="27"/>
        <v/>
      </c>
      <c r="I958" s="62"/>
      <c r="J958" s="62"/>
      <c r="K958" s="62"/>
      <c r="L958" s="71" t="str">
        <f>+IF(N958="oui",H958,"")</f>
        <v/>
      </c>
      <c r="M958" s="117"/>
      <c r="N958" s="62"/>
      <c r="O958" s="62"/>
      <c r="P958" s="62"/>
      <c r="Q958" s="114" t="str">
        <f>IF(D958="","",(YEAR(D958)))</f>
        <v/>
      </c>
      <c r="R958" s="114" t="str">
        <f>IF(D958="","",(TEXT(D958,"mmmm")))</f>
        <v/>
      </c>
      <c r="S958" s="94" t="e">
        <f>+IF(#REF!&gt;0.02,IF(#REF!=5,($AE$2-F958)/1000,IF(#REF!=6,($AF$2-F958)/1000,IF(#REF!="FMA",($AG$2-F958)/1000,H958))),H958)</f>
        <v>#REF!</v>
      </c>
      <c r="T958" s="114" t="str">
        <f t="shared" si="28"/>
        <v/>
      </c>
      <c r="U958" s="91">
        <f>IF(H958="",0,1)</f>
        <v>0</v>
      </c>
      <c r="V958" s="92" t="e">
        <f>IF(#REF!&gt;0,1,0)</f>
        <v>#REF!</v>
      </c>
      <c r="W958" s="92" t="e">
        <f>IF(#REF!&gt;0.02,1,0)</f>
        <v>#REF!</v>
      </c>
      <c r="X958" s="92" t="str">
        <f>+IF(H958="","",(M958*H958))</f>
        <v/>
      </c>
      <c r="Y958" s="92" t="b">
        <f>+IF(G958="La Mounine",(VLOOKUP(Base!J958,#REF!,5,FALSE)),(IF(G958="Brignoles",VLOOKUP(J958,#REF!,3,FALSE),(IF(G958="FOS",VLOOKUP(J958,#REF!,4,FALSE))))))</f>
        <v>0</v>
      </c>
      <c r="Z958" s="92" t="str">
        <f>+(IF(H958="","",(Y958*H958)))</f>
        <v/>
      </c>
      <c r="AA958" s="94" t="str">
        <f>IF(A958="","",IF(A958="RW",VLOOKUP(Y958,#REF!,3,FALSE),VLOOKUP(Y958,#REF!,2,FALSE)))</f>
        <v/>
      </c>
      <c r="AB958" s="92" t="str">
        <f>+IF(A958="","",(IF(A958="RW",(IF(H958&gt;32,32*AA958,(IF(H958&lt;29,29*AA958,H958*AA958)))),(IF(H958&gt;30,30*AA958,(IF(H958&lt;24,24*AA958,H958*AA958)))))))</f>
        <v/>
      </c>
      <c r="AC958" s="92" t="e">
        <f>(IF(A958="","0",(IF(A958="RW",VLOOKUP(#REF!,#REF!,2,FALSE),VLOOKUP(Base!#REF!,#REF!,3,FALSE)))))*S958</f>
        <v>#REF!</v>
      </c>
    </row>
    <row r="959" spans="1:29" x14ac:dyDescent="0.25">
      <c r="A959" s="131"/>
      <c r="B959" s="131" t="s">
        <v>846</v>
      </c>
      <c r="C959" s="62"/>
      <c r="D959" s="12"/>
      <c r="E959" s="85"/>
      <c r="F959" s="85"/>
      <c r="G959" s="145"/>
      <c r="H959" s="71" t="str">
        <f t="shared" si="27"/>
        <v/>
      </c>
      <c r="I959" s="62"/>
      <c r="J959" s="62"/>
      <c r="K959" s="62"/>
      <c r="L959" s="71" t="str">
        <f>+IF(N959="oui",H959,"")</f>
        <v/>
      </c>
      <c r="M959" s="117"/>
      <c r="N959" s="62"/>
      <c r="O959" s="62"/>
      <c r="P959" s="62"/>
      <c r="Q959" s="114" t="str">
        <f>IF(D959="","",(YEAR(D959)))</f>
        <v/>
      </c>
      <c r="R959" s="114" t="str">
        <f>IF(D959="","",(TEXT(D959,"mmmm")))</f>
        <v/>
      </c>
      <c r="S959" s="94" t="e">
        <f>+IF(#REF!&gt;0.02,IF(#REF!=5,($AE$2-F959)/1000,IF(#REF!=6,($AF$2-F959)/1000,IF(#REF!="FMA",($AG$2-F959)/1000,H959))),H959)</f>
        <v>#REF!</v>
      </c>
      <c r="T959" s="114" t="str">
        <f t="shared" si="28"/>
        <v/>
      </c>
      <c r="U959" s="91">
        <f>IF(H959="",0,1)</f>
        <v>0</v>
      </c>
      <c r="V959" s="92" t="e">
        <f>IF(#REF!&gt;0,1,0)</f>
        <v>#REF!</v>
      </c>
      <c r="W959" s="92" t="e">
        <f>IF(#REF!&gt;0.02,1,0)</f>
        <v>#REF!</v>
      </c>
      <c r="X959" s="92" t="str">
        <f>+IF(H959="","",(M959*H959))</f>
        <v/>
      </c>
      <c r="Y959" s="92" t="b">
        <f>+IF(G959="La Mounine",(VLOOKUP(Base!J959,#REF!,5,FALSE)),(IF(G959="Brignoles",VLOOKUP(J959,#REF!,3,FALSE),(IF(G959="FOS",VLOOKUP(J959,#REF!,4,FALSE))))))</f>
        <v>0</v>
      </c>
      <c r="Z959" s="92" t="str">
        <f>+(IF(H959="","",(Y959*H959)))</f>
        <v/>
      </c>
      <c r="AA959" s="94" t="str">
        <f>IF(A959="","",IF(A959="RW",VLOOKUP(Y959,#REF!,3,FALSE),VLOOKUP(Y959,#REF!,2,FALSE)))</f>
        <v/>
      </c>
      <c r="AB959" s="92" t="str">
        <f>+IF(A959="","",(IF(A959="RW",(IF(H959&gt;32,32*AA959,(IF(H959&lt;29,29*AA959,H959*AA959)))),(IF(H959&gt;30,30*AA959,(IF(H959&lt;24,24*AA959,H959*AA959)))))))</f>
        <v/>
      </c>
      <c r="AC959" s="92" t="e">
        <f>(IF(A959="","0",(IF(A959="RW",VLOOKUP(#REF!,#REF!,2,FALSE),VLOOKUP(Base!#REF!,#REF!,3,FALSE)))))*S959</f>
        <v>#REF!</v>
      </c>
    </row>
    <row r="960" spans="1:29" x14ac:dyDescent="0.25">
      <c r="A960" s="131"/>
      <c r="B960" s="131" t="s">
        <v>846</v>
      </c>
      <c r="C960" s="62"/>
      <c r="D960" s="12"/>
      <c r="E960" s="85"/>
      <c r="F960" s="85"/>
      <c r="G960" s="145"/>
      <c r="H960" s="71" t="str">
        <f t="shared" si="27"/>
        <v/>
      </c>
      <c r="I960" s="62"/>
      <c r="J960" s="62"/>
      <c r="K960" s="62"/>
      <c r="L960" s="71" t="str">
        <f>+IF(N960="oui",H960,"")</f>
        <v/>
      </c>
      <c r="M960" s="117"/>
      <c r="N960" s="62"/>
      <c r="O960" s="62"/>
      <c r="P960" s="62"/>
      <c r="Q960" s="114" t="str">
        <f>IF(D960="","",(YEAR(D960)))</f>
        <v/>
      </c>
      <c r="R960" s="114" t="str">
        <f>IF(D960="","",(TEXT(D960,"mmmm")))</f>
        <v/>
      </c>
      <c r="S960" s="94" t="e">
        <f>+IF(#REF!&gt;0.02,IF(#REF!=5,($AE$2-F960)/1000,IF(#REF!=6,($AF$2-F960)/1000,IF(#REF!="FMA",($AG$2-F960)/1000,H960))),H960)</f>
        <v>#REF!</v>
      </c>
      <c r="T960" s="114" t="str">
        <f t="shared" si="28"/>
        <v/>
      </c>
      <c r="U960" s="91">
        <f>IF(H960="",0,1)</f>
        <v>0</v>
      </c>
      <c r="V960" s="92" t="e">
        <f>IF(#REF!&gt;0,1,0)</f>
        <v>#REF!</v>
      </c>
      <c r="W960" s="92" t="e">
        <f>IF(#REF!&gt;0.02,1,0)</f>
        <v>#REF!</v>
      </c>
      <c r="X960" s="92" t="str">
        <f>+IF(H960="","",(M960*H960))</f>
        <v/>
      </c>
      <c r="Y960" s="92" t="b">
        <f>+IF(G960="La Mounine",(VLOOKUP(Base!J960,#REF!,5,FALSE)),(IF(G960="Brignoles",VLOOKUP(J960,#REF!,3,FALSE),(IF(G960="FOS",VLOOKUP(J960,#REF!,4,FALSE))))))</f>
        <v>0</v>
      </c>
      <c r="Z960" s="92" t="str">
        <f>+(IF(H960="","",(Y960*H960)))</f>
        <v/>
      </c>
      <c r="AA960" s="94" t="str">
        <f>IF(A960="","",IF(A960="RW",VLOOKUP(Y960,#REF!,3,FALSE),VLOOKUP(Y960,#REF!,2,FALSE)))</f>
        <v/>
      </c>
      <c r="AB960" s="92" t="str">
        <f>+IF(A960="","",(IF(A960="RW",(IF(H960&gt;32,32*AA960,(IF(H960&lt;29,29*AA960,H960*AA960)))),(IF(H960&gt;30,30*AA960,(IF(H960&lt;24,24*AA960,H960*AA960)))))))</f>
        <v/>
      </c>
      <c r="AC960" s="92" t="e">
        <f>(IF(A960="","0",(IF(A960="RW",VLOOKUP(#REF!,#REF!,2,FALSE),VLOOKUP(Base!#REF!,#REF!,3,FALSE)))))*S960</f>
        <v>#REF!</v>
      </c>
    </row>
    <row r="961" spans="1:29" x14ac:dyDescent="0.25">
      <c r="A961" s="131"/>
      <c r="B961" s="131" t="s">
        <v>846</v>
      </c>
      <c r="C961" s="62"/>
      <c r="D961" s="12"/>
      <c r="E961" s="85"/>
      <c r="F961" s="85"/>
      <c r="G961" s="145"/>
      <c r="H961" s="71" t="str">
        <f t="shared" si="27"/>
        <v/>
      </c>
      <c r="I961" s="62"/>
      <c r="J961" s="62"/>
      <c r="K961" s="62"/>
      <c r="L961" s="71" t="str">
        <f>+IF(N961="oui",H961,"")</f>
        <v/>
      </c>
      <c r="M961" s="117"/>
      <c r="N961" s="62"/>
      <c r="O961" s="62"/>
      <c r="P961" s="62"/>
      <c r="Q961" s="114" t="str">
        <f>IF(D961="","",(YEAR(D961)))</f>
        <v/>
      </c>
      <c r="R961" s="114" t="str">
        <f>IF(D961="","",(TEXT(D961,"mmmm")))</f>
        <v/>
      </c>
      <c r="S961" s="94" t="e">
        <f>+IF(#REF!&gt;0.02,IF(#REF!=5,($AE$2-F961)/1000,IF(#REF!=6,($AF$2-F961)/1000,IF(#REF!="FMA",($AG$2-F961)/1000,H961))),H961)</f>
        <v>#REF!</v>
      </c>
      <c r="T961" s="114" t="str">
        <f t="shared" si="28"/>
        <v/>
      </c>
      <c r="U961" s="91">
        <f>IF(H961="",0,1)</f>
        <v>0</v>
      </c>
      <c r="V961" s="92" t="e">
        <f>IF(#REF!&gt;0,1,0)</f>
        <v>#REF!</v>
      </c>
      <c r="W961" s="92" t="e">
        <f>IF(#REF!&gt;0.02,1,0)</f>
        <v>#REF!</v>
      </c>
      <c r="X961" s="92" t="str">
        <f>+IF(H961="","",(M961*H961))</f>
        <v/>
      </c>
      <c r="Y961" s="92" t="b">
        <f>+IF(G961="La Mounine",(VLOOKUP(Base!J961,#REF!,5,FALSE)),(IF(G961="Brignoles",VLOOKUP(J961,#REF!,3,FALSE),(IF(G961="FOS",VLOOKUP(J961,#REF!,4,FALSE))))))</f>
        <v>0</v>
      </c>
      <c r="Z961" s="92" t="str">
        <f>+(IF(H961="","",(Y961*H961)))</f>
        <v/>
      </c>
      <c r="AA961" s="94" t="str">
        <f>IF(A961="","",IF(A961="RW",VLOOKUP(Y961,#REF!,3,FALSE),VLOOKUP(Y961,#REF!,2,FALSE)))</f>
        <v/>
      </c>
      <c r="AB961" s="92" t="str">
        <f>+IF(A961="","",(IF(A961="RW",(IF(H961&gt;32,32*AA961,(IF(H961&lt;29,29*AA961,H961*AA961)))),(IF(H961&gt;30,30*AA961,(IF(H961&lt;24,24*AA961,H961*AA961)))))))</f>
        <v/>
      </c>
      <c r="AC961" s="92" t="e">
        <f>(IF(A961="","0",(IF(A961="RW",VLOOKUP(#REF!,#REF!,2,FALSE),VLOOKUP(Base!#REF!,#REF!,3,FALSE)))))*S961</f>
        <v>#REF!</v>
      </c>
    </row>
    <row r="962" spans="1:29" x14ac:dyDescent="0.25">
      <c r="A962" s="131"/>
      <c r="B962" s="131" t="s">
        <v>846</v>
      </c>
      <c r="C962" s="62"/>
      <c r="D962" s="12"/>
      <c r="E962" s="85"/>
      <c r="F962" s="85"/>
      <c r="G962" s="145"/>
      <c r="H962" s="71" t="str">
        <f t="shared" si="27"/>
        <v/>
      </c>
      <c r="I962" s="62"/>
      <c r="J962" s="62"/>
      <c r="K962" s="62"/>
      <c r="L962" s="71" t="str">
        <f>+IF(N962="oui",H962,"")</f>
        <v/>
      </c>
      <c r="M962" s="117"/>
      <c r="N962" s="62"/>
      <c r="O962" s="62"/>
      <c r="P962" s="62"/>
      <c r="Q962" s="114" t="str">
        <f>IF(D962="","",(YEAR(D962)))</f>
        <v/>
      </c>
      <c r="R962" s="114" t="str">
        <f>IF(D962="","",(TEXT(D962,"mmmm")))</f>
        <v/>
      </c>
      <c r="S962" s="94" t="e">
        <f>+IF(#REF!&gt;0.02,IF(#REF!=5,($AE$2-F962)/1000,IF(#REF!=6,($AF$2-F962)/1000,IF(#REF!="FMA",($AG$2-F962)/1000,H962))),H962)</f>
        <v>#REF!</v>
      </c>
      <c r="T962" s="114" t="str">
        <f t="shared" si="28"/>
        <v/>
      </c>
      <c r="U962" s="91">
        <f>IF(H962="",0,1)</f>
        <v>0</v>
      </c>
      <c r="V962" s="92" t="e">
        <f>IF(#REF!&gt;0,1,0)</f>
        <v>#REF!</v>
      </c>
      <c r="W962" s="92" t="e">
        <f>IF(#REF!&gt;0.02,1,0)</f>
        <v>#REF!</v>
      </c>
      <c r="X962" s="92" t="str">
        <f>+IF(H962="","",(M962*H962))</f>
        <v/>
      </c>
      <c r="Y962" s="92" t="b">
        <f>+IF(G962="La Mounine",(VLOOKUP(Base!J962,#REF!,5,FALSE)),(IF(G962="Brignoles",VLOOKUP(J962,#REF!,3,FALSE),(IF(G962="FOS",VLOOKUP(J962,#REF!,4,FALSE))))))</f>
        <v>0</v>
      </c>
      <c r="Z962" s="92" t="str">
        <f>+(IF(H962="","",(Y962*H962)))</f>
        <v/>
      </c>
      <c r="AA962" s="94" t="str">
        <f>IF(A962="","",IF(A962="RW",VLOOKUP(Y962,#REF!,3,FALSE),VLOOKUP(Y962,#REF!,2,FALSE)))</f>
        <v/>
      </c>
      <c r="AB962" s="92" t="str">
        <f>+IF(A962="","",(IF(A962="RW",(IF(H962&gt;32,32*AA962,(IF(H962&lt;29,29*AA962,H962*AA962)))),(IF(H962&gt;30,30*AA962,(IF(H962&lt;24,24*AA962,H962*AA962)))))))</f>
        <v/>
      </c>
      <c r="AC962" s="92" t="e">
        <f>(IF(A962="","0",(IF(A962="RW",VLOOKUP(#REF!,#REF!,2,FALSE),VLOOKUP(Base!#REF!,#REF!,3,FALSE)))))*S962</f>
        <v>#REF!</v>
      </c>
    </row>
    <row r="963" spans="1:29" x14ac:dyDescent="0.25">
      <c r="A963" s="131"/>
      <c r="B963" s="131" t="s">
        <v>846</v>
      </c>
      <c r="C963" s="62"/>
      <c r="D963" s="12"/>
      <c r="E963" s="85"/>
      <c r="F963" s="85"/>
      <c r="G963" s="145"/>
      <c r="H963" s="71" t="str">
        <f t="shared" si="27"/>
        <v/>
      </c>
      <c r="I963" s="62"/>
      <c r="J963" s="62"/>
      <c r="K963" s="62"/>
      <c r="L963" s="71" t="str">
        <f>+IF(N963="oui",H963,"")</f>
        <v/>
      </c>
      <c r="M963" s="117"/>
      <c r="N963" s="62"/>
      <c r="O963" s="62"/>
      <c r="P963" s="62"/>
      <c r="Q963" s="114" t="str">
        <f>IF(D963="","",(YEAR(D963)))</f>
        <v/>
      </c>
      <c r="R963" s="114" t="str">
        <f>IF(D963="","",(TEXT(D963,"mmmm")))</f>
        <v/>
      </c>
      <c r="S963" s="94" t="e">
        <f>+IF(#REF!&gt;0.02,IF(#REF!=5,($AE$2-F963)/1000,IF(#REF!=6,($AF$2-F963)/1000,IF(#REF!="FMA",($AG$2-F963)/1000,H963))),H963)</f>
        <v>#REF!</v>
      </c>
      <c r="T963" s="114" t="str">
        <f t="shared" si="28"/>
        <v/>
      </c>
      <c r="U963" s="91">
        <f>IF(H963="",0,1)</f>
        <v>0</v>
      </c>
      <c r="V963" s="92" t="e">
        <f>IF(#REF!&gt;0,1,0)</f>
        <v>#REF!</v>
      </c>
      <c r="W963" s="92" t="e">
        <f>IF(#REF!&gt;0.02,1,0)</f>
        <v>#REF!</v>
      </c>
      <c r="X963" s="92" t="str">
        <f>+IF(H963="","",(M963*H963))</f>
        <v/>
      </c>
      <c r="Y963" s="92" t="b">
        <f>+IF(G963="La Mounine",(VLOOKUP(Base!J963,#REF!,5,FALSE)),(IF(G963="Brignoles",VLOOKUP(J963,#REF!,3,FALSE),(IF(G963="FOS",VLOOKUP(J963,#REF!,4,FALSE))))))</f>
        <v>0</v>
      </c>
      <c r="Z963" s="92" t="str">
        <f>+(IF(H963="","",(Y963*H963)))</f>
        <v/>
      </c>
      <c r="AA963" s="94" t="str">
        <f>IF(A963="","",IF(A963="RW",VLOOKUP(Y963,#REF!,3,FALSE),VLOOKUP(Y963,#REF!,2,FALSE)))</f>
        <v/>
      </c>
      <c r="AB963" s="92" t="str">
        <f>+IF(A963="","",(IF(A963="RW",(IF(H963&gt;32,32*AA963,(IF(H963&lt;29,29*AA963,H963*AA963)))),(IF(H963&gt;30,30*AA963,(IF(H963&lt;24,24*AA963,H963*AA963)))))))</f>
        <v/>
      </c>
      <c r="AC963" s="92" t="e">
        <f>(IF(A963="","0",(IF(A963="RW",VLOOKUP(#REF!,#REF!,2,FALSE),VLOOKUP(Base!#REF!,#REF!,3,FALSE)))))*S963</f>
        <v>#REF!</v>
      </c>
    </row>
    <row r="964" spans="1:29" x14ac:dyDescent="0.25">
      <c r="A964" s="131"/>
      <c r="B964" s="131" t="s">
        <v>846</v>
      </c>
      <c r="C964" s="62"/>
      <c r="D964" s="12"/>
      <c r="E964" s="85"/>
      <c r="F964" s="85"/>
      <c r="G964" s="145"/>
      <c r="H964" s="71" t="str">
        <f t="shared" si="27"/>
        <v/>
      </c>
      <c r="I964" s="62"/>
      <c r="J964" s="62"/>
      <c r="K964" s="62"/>
      <c r="L964" s="71" t="str">
        <f>+IF(N964="oui",H964,"")</f>
        <v/>
      </c>
      <c r="M964" s="117"/>
      <c r="N964" s="62"/>
      <c r="O964" s="62"/>
      <c r="P964" s="62"/>
      <c r="Q964" s="114" t="str">
        <f>IF(D964="","",(YEAR(D964)))</f>
        <v/>
      </c>
      <c r="R964" s="114" t="str">
        <f>IF(D964="","",(TEXT(D964,"mmmm")))</f>
        <v/>
      </c>
      <c r="S964" s="94" t="e">
        <f>+IF(#REF!&gt;0.02,IF(#REF!=5,($AE$2-F964)/1000,IF(#REF!=6,($AF$2-F964)/1000,IF(#REF!="FMA",($AG$2-F964)/1000,H964))),H964)</f>
        <v>#REF!</v>
      </c>
      <c r="T964" s="114" t="str">
        <f t="shared" si="28"/>
        <v/>
      </c>
      <c r="U964" s="91">
        <f>IF(H964="",0,1)</f>
        <v>0</v>
      </c>
      <c r="V964" s="92" t="e">
        <f>IF(#REF!&gt;0,1,0)</f>
        <v>#REF!</v>
      </c>
      <c r="W964" s="92" t="e">
        <f>IF(#REF!&gt;0.02,1,0)</f>
        <v>#REF!</v>
      </c>
      <c r="X964" s="92" t="str">
        <f>+IF(H964="","",(M964*H964))</f>
        <v/>
      </c>
      <c r="Y964" s="92" t="b">
        <f>+IF(G964="La Mounine",(VLOOKUP(Base!J964,#REF!,5,FALSE)),(IF(G964="Brignoles",VLOOKUP(J964,#REF!,3,FALSE),(IF(G964="FOS",VLOOKUP(J964,#REF!,4,FALSE))))))</f>
        <v>0</v>
      </c>
      <c r="Z964" s="92" t="str">
        <f>+(IF(H964="","",(Y964*H964)))</f>
        <v/>
      </c>
      <c r="AA964" s="94" t="str">
        <f>IF(A964="","",IF(A964="RW",VLOOKUP(Y964,#REF!,3,FALSE),VLOOKUP(Y964,#REF!,2,FALSE)))</f>
        <v/>
      </c>
      <c r="AB964" s="92" t="str">
        <f>+IF(A964="","",(IF(A964="RW",(IF(H964&gt;32,32*AA964,(IF(H964&lt;29,29*AA964,H964*AA964)))),(IF(H964&gt;30,30*AA964,(IF(H964&lt;24,24*AA964,H964*AA964)))))))</f>
        <v/>
      </c>
      <c r="AC964" s="92" t="e">
        <f>(IF(A964="","0",(IF(A964="RW",VLOOKUP(#REF!,#REF!,2,FALSE),VLOOKUP(Base!#REF!,#REF!,3,FALSE)))))*S964</f>
        <v>#REF!</v>
      </c>
    </row>
    <row r="965" spans="1:29" x14ac:dyDescent="0.25">
      <c r="A965" s="131"/>
      <c r="B965" s="131" t="s">
        <v>846</v>
      </c>
      <c r="C965" s="62"/>
      <c r="D965" s="12"/>
      <c r="E965" s="85"/>
      <c r="F965" s="85"/>
      <c r="G965" s="145"/>
      <c r="H965" s="71" t="str">
        <f t="shared" si="27"/>
        <v/>
      </c>
      <c r="I965" s="62"/>
      <c r="J965" s="62"/>
      <c r="K965" s="62"/>
      <c r="L965" s="71" t="str">
        <f>+IF(N965="oui",H965,"")</f>
        <v/>
      </c>
      <c r="M965" s="117"/>
      <c r="N965" s="62"/>
      <c r="O965" s="62"/>
      <c r="P965" s="62"/>
      <c r="Q965" s="114" t="str">
        <f>IF(D965="","",(YEAR(D965)))</f>
        <v/>
      </c>
      <c r="R965" s="114" t="str">
        <f>IF(D965="","",(TEXT(D965,"mmmm")))</f>
        <v/>
      </c>
      <c r="S965" s="94" t="e">
        <f>+IF(#REF!&gt;0.02,IF(#REF!=5,($AE$2-F965)/1000,IF(#REF!=6,($AF$2-F965)/1000,IF(#REF!="FMA",($AG$2-F965)/1000,H965))),H965)</f>
        <v>#REF!</v>
      </c>
      <c r="T965" s="114" t="str">
        <f t="shared" si="28"/>
        <v/>
      </c>
      <c r="U965" s="91">
        <f>IF(H965="",0,1)</f>
        <v>0</v>
      </c>
      <c r="V965" s="92" t="e">
        <f>IF(#REF!&gt;0,1,0)</f>
        <v>#REF!</v>
      </c>
      <c r="W965" s="92" t="e">
        <f>IF(#REF!&gt;0.02,1,0)</f>
        <v>#REF!</v>
      </c>
      <c r="X965" s="92" t="str">
        <f>+IF(H965="","",(M965*H965))</f>
        <v/>
      </c>
      <c r="Y965" s="92" t="b">
        <f>+IF(G965="La Mounine",(VLOOKUP(Base!J965,#REF!,5,FALSE)),(IF(G965="Brignoles",VLOOKUP(J965,#REF!,3,FALSE),(IF(G965="FOS",VLOOKUP(J965,#REF!,4,FALSE))))))</f>
        <v>0</v>
      </c>
      <c r="Z965" s="92" t="str">
        <f>+(IF(H965="","",(Y965*H965)))</f>
        <v/>
      </c>
      <c r="AA965" s="94" t="str">
        <f>IF(A965="","",IF(A965="RW",VLOOKUP(Y965,#REF!,3,FALSE),VLOOKUP(Y965,#REF!,2,FALSE)))</f>
        <v/>
      </c>
      <c r="AB965" s="92" t="str">
        <f>+IF(A965="","",(IF(A965="RW",(IF(H965&gt;32,32*AA965,(IF(H965&lt;29,29*AA965,H965*AA965)))),(IF(H965&gt;30,30*AA965,(IF(H965&lt;24,24*AA965,H965*AA965)))))))</f>
        <v/>
      </c>
      <c r="AC965" s="92" t="e">
        <f>(IF(A965="","0",(IF(A965="RW",VLOOKUP(#REF!,#REF!,2,FALSE),VLOOKUP(Base!#REF!,#REF!,3,FALSE)))))*S965</f>
        <v>#REF!</v>
      </c>
    </row>
    <row r="966" spans="1:29" x14ac:dyDescent="0.25">
      <c r="A966" s="131"/>
      <c r="B966" s="131" t="s">
        <v>846</v>
      </c>
      <c r="C966" s="62"/>
      <c r="D966" s="12"/>
      <c r="E966" s="85"/>
      <c r="F966" s="85"/>
      <c r="G966" s="145"/>
      <c r="H966" s="71" t="str">
        <f t="shared" si="27"/>
        <v/>
      </c>
      <c r="I966" s="62"/>
      <c r="J966" s="62"/>
      <c r="K966" s="62"/>
      <c r="L966" s="71" t="str">
        <f>+IF(N966="oui",H966,"")</f>
        <v/>
      </c>
      <c r="M966" s="117"/>
      <c r="N966" s="62"/>
      <c r="O966" s="62"/>
      <c r="P966" s="62"/>
      <c r="Q966" s="114" t="str">
        <f>IF(D966="","",(YEAR(D966)))</f>
        <v/>
      </c>
      <c r="R966" s="114" t="str">
        <f>IF(D966="","",(TEXT(D966,"mmmm")))</f>
        <v/>
      </c>
      <c r="S966" s="94" t="e">
        <f>+IF(#REF!&gt;0.02,IF(#REF!=5,($AE$2-F966)/1000,IF(#REF!=6,($AF$2-F966)/1000,IF(#REF!="FMA",($AG$2-F966)/1000,H966))),H966)</f>
        <v>#REF!</v>
      </c>
      <c r="T966" s="114" t="str">
        <f t="shared" si="28"/>
        <v/>
      </c>
      <c r="U966" s="91">
        <f>IF(H966="",0,1)</f>
        <v>0</v>
      </c>
      <c r="V966" s="92" t="e">
        <f>IF(#REF!&gt;0,1,0)</f>
        <v>#REF!</v>
      </c>
      <c r="W966" s="92" t="e">
        <f>IF(#REF!&gt;0.02,1,0)</f>
        <v>#REF!</v>
      </c>
      <c r="X966" s="92" t="str">
        <f>+IF(H966="","",(M966*H966))</f>
        <v/>
      </c>
      <c r="Y966" s="92" t="b">
        <f>+IF(G966="La Mounine",(VLOOKUP(Base!J966,#REF!,5,FALSE)),(IF(G966="Brignoles",VLOOKUP(J966,#REF!,3,FALSE),(IF(G966="FOS",VLOOKUP(J966,#REF!,4,FALSE))))))</f>
        <v>0</v>
      </c>
      <c r="Z966" s="92" t="str">
        <f>+(IF(H966="","",(Y966*H966)))</f>
        <v/>
      </c>
      <c r="AA966" s="94" t="str">
        <f>IF(A966="","",IF(A966="RW",VLOOKUP(Y966,#REF!,3,FALSE),VLOOKUP(Y966,#REF!,2,FALSE)))</f>
        <v/>
      </c>
      <c r="AB966" s="92" t="str">
        <f>+IF(A966="","",(IF(A966="RW",(IF(H966&gt;32,32*AA966,(IF(H966&lt;29,29*AA966,H966*AA966)))),(IF(H966&gt;30,30*AA966,(IF(H966&lt;24,24*AA966,H966*AA966)))))))</f>
        <v/>
      </c>
      <c r="AC966" s="92" t="e">
        <f>(IF(A966="","0",(IF(A966="RW",VLOOKUP(#REF!,#REF!,2,FALSE),VLOOKUP(Base!#REF!,#REF!,3,FALSE)))))*S966</f>
        <v>#REF!</v>
      </c>
    </row>
    <row r="967" spans="1:29" x14ac:dyDescent="0.25">
      <c r="A967" s="131"/>
      <c r="B967" s="131" t="s">
        <v>846</v>
      </c>
      <c r="C967" s="62"/>
      <c r="D967" s="12"/>
      <c r="E967" s="85"/>
      <c r="F967" s="85"/>
      <c r="G967" s="145"/>
      <c r="H967" s="71" t="str">
        <f t="shared" si="27"/>
        <v/>
      </c>
      <c r="I967" s="62"/>
      <c r="J967" s="62"/>
      <c r="K967" s="62"/>
      <c r="L967" s="71" t="str">
        <f>+IF(N967="oui",H967,"")</f>
        <v/>
      </c>
      <c r="M967" s="117"/>
      <c r="N967" s="62"/>
      <c r="O967" s="62"/>
      <c r="P967" s="62"/>
      <c r="Q967" s="114" t="str">
        <f>IF(D967="","",(YEAR(D967)))</f>
        <v/>
      </c>
      <c r="R967" s="114" t="str">
        <f>IF(D967="","",(TEXT(D967,"mmmm")))</f>
        <v/>
      </c>
      <c r="S967" s="94" t="e">
        <f>+IF(#REF!&gt;0.02,IF(#REF!=5,($AE$2-F967)/1000,IF(#REF!=6,($AF$2-F967)/1000,IF(#REF!="FMA",($AG$2-F967)/1000,H967))),H967)</f>
        <v>#REF!</v>
      </c>
      <c r="T967" s="114" t="str">
        <f t="shared" si="28"/>
        <v/>
      </c>
      <c r="U967" s="91">
        <f>IF(H967="",0,1)</f>
        <v>0</v>
      </c>
      <c r="V967" s="92" t="e">
        <f>IF(#REF!&gt;0,1,0)</f>
        <v>#REF!</v>
      </c>
      <c r="W967" s="92" t="e">
        <f>IF(#REF!&gt;0.02,1,0)</f>
        <v>#REF!</v>
      </c>
      <c r="X967" s="92" t="str">
        <f>+IF(H967="","",(M967*H967))</f>
        <v/>
      </c>
      <c r="Y967" s="92" t="b">
        <f>+IF(G967="La Mounine",(VLOOKUP(Base!J967,#REF!,5,FALSE)),(IF(G967="Brignoles",VLOOKUP(J967,#REF!,3,FALSE),(IF(G967="FOS",VLOOKUP(J967,#REF!,4,FALSE))))))</f>
        <v>0</v>
      </c>
      <c r="Z967" s="92" t="str">
        <f>+(IF(H967="","",(Y967*H967)))</f>
        <v/>
      </c>
      <c r="AA967" s="94" t="str">
        <f>IF(A967="","",IF(A967="RW",VLOOKUP(Y967,#REF!,3,FALSE),VLOOKUP(Y967,#REF!,2,FALSE)))</f>
        <v/>
      </c>
      <c r="AB967" s="92" t="str">
        <f>+IF(A967="","",(IF(A967="RW",(IF(H967&gt;32,32*AA967,(IF(H967&lt;29,29*AA967,H967*AA967)))),(IF(H967&gt;30,30*AA967,(IF(H967&lt;24,24*AA967,H967*AA967)))))))</f>
        <v/>
      </c>
      <c r="AC967" s="92" t="e">
        <f>(IF(A967="","0",(IF(A967="RW",VLOOKUP(#REF!,#REF!,2,FALSE),VLOOKUP(Base!#REF!,#REF!,3,FALSE)))))*S967</f>
        <v>#REF!</v>
      </c>
    </row>
    <row r="968" spans="1:29" x14ac:dyDescent="0.25">
      <c r="A968" s="131"/>
      <c r="B968" s="131" t="s">
        <v>846</v>
      </c>
      <c r="C968" s="62"/>
      <c r="D968" s="12"/>
      <c r="E968" s="85"/>
      <c r="F968" s="85"/>
      <c r="G968" s="145"/>
      <c r="H968" s="71" t="str">
        <f t="shared" si="27"/>
        <v/>
      </c>
      <c r="I968" s="62"/>
      <c r="J968" s="62"/>
      <c r="K968" s="62"/>
      <c r="L968" s="71" t="str">
        <f>+IF(N968="oui",H968,"")</f>
        <v/>
      </c>
      <c r="M968" s="117"/>
      <c r="N968" s="62"/>
      <c r="O968" s="62"/>
      <c r="P968" s="62"/>
      <c r="Q968" s="114" t="str">
        <f>IF(D968="","",(YEAR(D968)))</f>
        <v/>
      </c>
      <c r="R968" s="114" t="str">
        <f>IF(D968="","",(TEXT(D968,"mmmm")))</f>
        <v/>
      </c>
      <c r="S968" s="94" t="e">
        <f>+IF(#REF!&gt;0.02,IF(#REF!=5,($AE$2-F968)/1000,IF(#REF!=6,($AF$2-F968)/1000,IF(#REF!="FMA",($AG$2-F968)/1000,H968))),H968)</f>
        <v>#REF!</v>
      </c>
      <c r="T968" s="114" t="str">
        <f t="shared" si="28"/>
        <v/>
      </c>
      <c r="U968" s="91">
        <f>IF(H968="",0,1)</f>
        <v>0</v>
      </c>
      <c r="V968" s="92" t="e">
        <f>IF(#REF!&gt;0,1,0)</f>
        <v>#REF!</v>
      </c>
      <c r="W968" s="92" t="e">
        <f>IF(#REF!&gt;0.02,1,0)</f>
        <v>#REF!</v>
      </c>
      <c r="X968" s="92" t="str">
        <f>+IF(H968="","",(M968*H968))</f>
        <v/>
      </c>
      <c r="Y968" s="92" t="b">
        <f>+IF(G968="La Mounine",(VLOOKUP(Base!J968,#REF!,5,FALSE)),(IF(G968="Brignoles",VLOOKUP(J968,#REF!,3,FALSE),(IF(G968="FOS",VLOOKUP(J968,#REF!,4,FALSE))))))</f>
        <v>0</v>
      </c>
      <c r="Z968" s="92" t="str">
        <f>+(IF(H968="","",(Y968*H968)))</f>
        <v/>
      </c>
      <c r="AA968" s="94" t="str">
        <f>IF(A968="","",IF(A968="RW",VLOOKUP(Y968,#REF!,3,FALSE),VLOOKUP(Y968,#REF!,2,FALSE)))</f>
        <v/>
      </c>
      <c r="AB968" s="92" t="str">
        <f>+IF(A968="","",(IF(A968="RW",(IF(H968&gt;32,32*AA968,(IF(H968&lt;29,29*AA968,H968*AA968)))),(IF(H968&gt;30,30*AA968,(IF(H968&lt;24,24*AA968,H968*AA968)))))))</f>
        <v/>
      </c>
      <c r="AC968" s="92" t="e">
        <f>(IF(A968="","0",(IF(A968="RW",VLOOKUP(#REF!,#REF!,2,FALSE),VLOOKUP(Base!#REF!,#REF!,3,FALSE)))))*S968</f>
        <v>#REF!</v>
      </c>
    </row>
    <row r="969" spans="1:29" x14ac:dyDescent="0.25">
      <c r="A969" s="131"/>
      <c r="B969" s="131" t="s">
        <v>846</v>
      </c>
      <c r="C969" s="62"/>
      <c r="D969" s="12"/>
      <c r="E969" s="85"/>
      <c r="F969" s="85"/>
      <c r="G969" s="145"/>
      <c r="H969" s="71" t="str">
        <f t="shared" si="27"/>
        <v/>
      </c>
      <c r="I969" s="62"/>
      <c r="J969" s="62"/>
      <c r="K969" s="62"/>
      <c r="L969" s="71" t="str">
        <f>+IF(N969="oui",H969,"")</f>
        <v/>
      </c>
      <c r="M969" s="117"/>
      <c r="N969" s="62"/>
      <c r="O969" s="62"/>
      <c r="P969" s="62"/>
      <c r="Q969" s="114" t="str">
        <f>IF(D969="","",(YEAR(D969)))</f>
        <v/>
      </c>
      <c r="R969" s="114" t="str">
        <f>IF(D969="","",(TEXT(D969,"mmmm")))</f>
        <v/>
      </c>
      <c r="S969" s="94" t="e">
        <f>+IF(#REF!&gt;0.02,IF(#REF!=5,($AE$2-F969)/1000,IF(#REF!=6,($AF$2-F969)/1000,IF(#REF!="FMA",($AG$2-F969)/1000,H969))),H969)</f>
        <v>#REF!</v>
      </c>
      <c r="T969" s="114" t="str">
        <f t="shared" si="28"/>
        <v/>
      </c>
      <c r="U969" s="91">
        <f>IF(H969="",0,1)</f>
        <v>0</v>
      </c>
      <c r="V969" s="92" t="e">
        <f>IF(#REF!&gt;0,1,0)</f>
        <v>#REF!</v>
      </c>
      <c r="W969" s="92" t="e">
        <f>IF(#REF!&gt;0.02,1,0)</f>
        <v>#REF!</v>
      </c>
      <c r="X969" s="92" t="str">
        <f>+IF(H969="","",(M969*H969))</f>
        <v/>
      </c>
      <c r="Y969" s="92" t="b">
        <f>+IF(G969="La Mounine",(VLOOKUP(Base!J969,#REF!,5,FALSE)),(IF(G969="Brignoles",VLOOKUP(J969,#REF!,3,FALSE),(IF(G969="FOS",VLOOKUP(J969,#REF!,4,FALSE))))))</f>
        <v>0</v>
      </c>
      <c r="Z969" s="92" t="str">
        <f>+(IF(H969="","",(Y969*H969)))</f>
        <v/>
      </c>
      <c r="AA969" s="94" t="str">
        <f>IF(A969="","",IF(A969="RW",VLOOKUP(Y969,#REF!,3,FALSE),VLOOKUP(Y969,#REF!,2,FALSE)))</f>
        <v/>
      </c>
      <c r="AB969" s="92" t="str">
        <f>+IF(A969="","",(IF(A969="RW",(IF(H969&gt;32,32*AA969,(IF(H969&lt;29,29*AA969,H969*AA969)))),(IF(H969&gt;30,30*AA969,(IF(H969&lt;24,24*AA969,H969*AA969)))))))</f>
        <v/>
      </c>
      <c r="AC969" s="92" t="e">
        <f>(IF(A969="","0",(IF(A969="RW",VLOOKUP(#REF!,#REF!,2,FALSE),VLOOKUP(Base!#REF!,#REF!,3,FALSE)))))*S969</f>
        <v>#REF!</v>
      </c>
    </row>
    <row r="970" spans="1:29" x14ac:dyDescent="0.25">
      <c r="A970" s="131"/>
      <c r="B970" s="131" t="s">
        <v>846</v>
      </c>
      <c r="C970" s="62"/>
      <c r="D970" s="12"/>
      <c r="E970" s="85"/>
      <c r="F970" s="85"/>
      <c r="G970" s="145"/>
      <c r="H970" s="71" t="str">
        <f t="shared" si="27"/>
        <v/>
      </c>
      <c r="I970" s="62"/>
      <c r="J970" s="62"/>
      <c r="K970" s="62"/>
      <c r="L970" s="71" t="str">
        <f>+IF(N970="oui",H970,"")</f>
        <v/>
      </c>
      <c r="M970" s="117"/>
      <c r="N970" s="62"/>
      <c r="O970" s="62"/>
      <c r="P970" s="62"/>
      <c r="Q970" s="114" t="str">
        <f>IF(D970="","",(YEAR(D970)))</f>
        <v/>
      </c>
      <c r="R970" s="114" t="str">
        <f>IF(D970="","",(TEXT(D970,"mmmm")))</f>
        <v/>
      </c>
      <c r="S970" s="94" t="e">
        <f>+IF(#REF!&gt;0.02,IF(#REF!=5,($AE$2-F970)/1000,IF(#REF!=6,($AF$2-F970)/1000,IF(#REF!="FMA",($AG$2-F970)/1000,H970))),H970)</f>
        <v>#REF!</v>
      </c>
      <c r="T970" s="114" t="str">
        <f t="shared" si="28"/>
        <v/>
      </c>
      <c r="U970" s="91">
        <f>IF(H970="",0,1)</f>
        <v>0</v>
      </c>
      <c r="V970" s="92" t="e">
        <f>IF(#REF!&gt;0,1,0)</f>
        <v>#REF!</v>
      </c>
      <c r="W970" s="92" t="e">
        <f>IF(#REF!&gt;0.02,1,0)</f>
        <v>#REF!</v>
      </c>
      <c r="X970" s="92" t="str">
        <f>+IF(H970="","",(M970*H970))</f>
        <v/>
      </c>
      <c r="Y970" s="92" t="b">
        <f>+IF(G970="La Mounine",(VLOOKUP(Base!J970,#REF!,5,FALSE)),(IF(G970="Brignoles",VLOOKUP(J970,#REF!,3,FALSE),(IF(G970="FOS",VLOOKUP(J970,#REF!,4,FALSE))))))</f>
        <v>0</v>
      </c>
      <c r="Z970" s="92" t="str">
        <f>+(IF(H970="","",(Y970*H970)))</f>
        <v/>
      </c>
      <c r="AA970" s="94" t="str">
        <f>IF(A970="","",IF(A970="RW",VLOOKUP(Y970,#REF!,3,FALSE),VLOOKUP(Y970,#REF!,2,FALSE)))</f>
        <v/>
      </c>
      <c r="AB970" s="92" t="str">
        <f>+IF(A970="","",(IF(A970="RW",(IF(H970&gt;32,32*AA970,(IF(H970&lt;29,29*AA970,H970*AA970)))),(IF(H970&gt;30,30*AA970,(IF(H970&lt;24,24*AA970,H970*AA970)))))))</f>
        <v/>
      </c>
      <c r="AC970" s="92" t="e">
        <f>(IF(A970="","0",(IF(A970="RW",VLOOKUP(#REF!,#REF!,2,FALSE),VLOOKUP(Base!#REF!,#REF!,3,FALSE)))))*S970</f>
        <v>#REF!</v>
      </c>
    </row>
    <row r="971" spans="1:29" x14ac:dyDescent="0.25">
      <c r="A971" s="131"/>
      <c r="B971" s="131" t="s">
        <v>846</v>
      </c>
      <c r="C971" s="62"/>
      <c r="D971" s="12"/>
      <c r="E971" s="85"/>
      <c r="F971" s="85"/>
      <c r="G971" s="145"/>
      <c r="H971" s="71" t="str">
        <f t="shared" si="27"/>
        <v/>
      </c>
      <c r="I971" s="62"/>
      <c r="J971" s="62"/>
      <c r="K971" s="62"/>
      <c r="L971" s="71" t="str">
        <f>+IF(N971="oui",H971,"")</f>
        <v/>
      </c>
      <c r="M971" s="117"/>
      <c r="N971" s="62"/>
      <c r="O971" s="62"/>
      <c r="P971" s="62"/>
      <c r="Q971" s="114" t="str">
        <f>IF(D971="","",(YEAR(D971)))</f>
        <v/>
      </c>
      <c r="R971" s="114" t="str">
        <f>IF(D971="","",(TEXT(D971,"mmmm")))</f>
        <v/>
      </c>
      <c r="S971" s="94" t="e">
        <f>+IF(#REF!&gt;0.02,IF(#REF!=5,($AE$2-F971)/1000,IF(#REF!=6,($AF$2-F971)/1000,IF(#REF!="FMA",($AG$2-F971)/1000,H971))),H971)</f>
        <v>#REF!</v>
      </c>
      <c r="T971" s="114" t="str">
        <f t="shared" si="28"/>
        <v/>
      </c>
      <c r="U971" s="91">
        <f>IF(H971="",0,1)</f>
        <v>0</v>
      </c>
      <c r="V971" s="92" t="e">
        <f>IF(#REF!&gt;0,1,0)</f>
        <v>#REF!</v>
      </c>
      <c r="W971" s="92" t="e">
        <f>IF(#REF!&gt;0.02,1,0)</f>
        <v>#REF!</v>
      </c>
      <c r="X971" s="92" t="str">
        <f>+IF(H971="","",(M971*H971))</f>
        <v/>
      </c>
      <c r="Y971" s="92" t="b">
        <f>+IF(G971="La Mounine",(VLOOKUP(Base!J971,#REF!,5,FALSE)),(IF(G971="Brignoles",VLOOKUP(J971,#REF!,3,FALSE),(IF(G971="FOS",VLOOKUP(J971,#REF!,4,FALSE))))))</f>
        <v>0</v>
      </c>
      <c r="Z971" s="92" t="str">
        <f>+(IF(H971="","",(Y971*H971)))</f>
        <v/>
      </c>
      <c r="AA971" s="94" t="str">
        <f>IF(A971="","",IF(A971="RW",VLOOKUP(Y971,#REF!,3,FALSE),VLOOKUP(Y971,#REF!,2,FALSE)))</f>
        <v/>
      </c>
      <c r="AB971" s="92" t="str">
        <f>+IF(A971="","",(IF(A971="RW",(IF(H971&gt;32,32*AA971,(IF(H971&lt;29,29*AA971,H971*AA971)))),(IF(H971&gt;30,30*AA971,(IF(H971&lt;24,24*AA971,H971*AA971)))))))</f>
        <v/>
      </c>
      <c r="AC971" s="92" t="e">
        <f>(IF(A971="","0",(IF(A971="RW",VLOOKUP(#REF!,#REF!,2,FALSE),VLOOKUP(Base!#REF!,#REF!,3,FALSE)))))*S971</f>
        <v>#REF!</v>
      </c>
    </row>
    <row r="972" spans="1:29" x14ac:dyDescent="0.25">
      <c r="A972" s="131"/>
      <c r="B972" s="131" t="s">
        <v>846</v>
      </c>
      <c r="C972" s="62"/>
      <c r="D972" s="12"/>
      <c r="E972" s="85"/>
      <c r="F972" s="85"/>
      <c r="G972" s="145"/>
      <c r="H972" s="71" t="str">
        <f t="shared" si="27"/>
        <v/>
      </c>
      <c r="I972" s="62"/>
      <c r="J972" s="62"/>
      <c r="K972" s="62"/>
      <c r="L972" s="71" t="str">
        <f>+IF(N972="oui",H972,"")</f>
        <v/>
      </c>
      <c r="M972" s="117"/>
      <c r="N972" s="62"/>
      <c r="O972" s="62"/>
      <c r="P972" s="62"/>
      <c r="Q972" s="114" t="str">
        <f>IF(D972="","",(YEAR(D972)))</f>
        <v/>
      </c>
      <c r="R972" s="114" t="str">
        <f>IF(D972="","",(TEXT(D972,"mmmm")))</f>
        <v/>
      </c>
      <c r="S972" s="94" t="e">
        <f>+IF(#REF!&gt;0.02,IF(#REF!=5,($AE$2-F972)/1000,IF(#REF!=6,($AF$2-F972)/1000,IF(#REF!="FMA",($AG$2-F972)/1000,H972))),H972)</f>
        <v>#REF!</v>
      </c>
      <c r="T972" s="114" t="str">
        <f t="shared" si="28"/>
        <v/>
      </c>
      <c r="U972" s="91">
        <f>IF(H972="",0,1)</f>
        <v>0</v>
      </c>
      <c r="V972" s="92" t="e">
        <f>IF(#REF!&gt;0,1,0)</f>
        <v>#REF!</v>
      </c>
      <c r="W972" s="92" t="e">
        <f>IF(#REF!&gt;0.02,1,0)</f>
        <v>#REF!</v>
      </c>
      <c r="X972" s="92" t="str">
        <f>+IF(H972="","",(M972*H972))</f>
        <v/>
      </c>
      <c r="Y972" s="92" t="b">
        <f>+IF(G972="La Mounine",(VLOOKUP(Base!J972,#REF!,5,FALSE)),(IF(G972="Brignoles",VLOOKUP(J972,#REF!,3,FALSE),(IF(G972="FOS",VLOOKUP(J972,#REF!,4,FALSE))))))</f>
        <v>0</v>
      </c>
      <c r="Z972" s="92" t="str">
        <f>+(IF(H972="","",(Y972*H972)))</f>
        <v/>
      </c>
      <c r="AA972" s="94" t="str">
        <f>IF(A972="","",IF(A972="RW",VLOOKUP(Y972,#REF!,3,FALSE),VLOOKUP(Y972,#REF!,2,FALSE)))</f>
        <v/>
      </c>
      <c r="AB972" s="92" t="str">
        <f>+IF(A972="","",(IF(A972="RW",(IF(H972&gt;32,32*AA972,(IF(H972&lt;29,29*AA972,H972*AA972)))),(IF(H972&gt;30,30*AA972,(IF(H972&lt;24,24*AA972,H972*AA972)))))))</f>
        <v/>
      </c>
      <c r="AC972" s="92" t="e">
        <f>(IF(A972="","0",(IF(A972="RW",VLOOKUP(#REF!,#REF!,2,FALSE),VLOOKUP(Base!#REF!,#REF!,3,FALSE)))))*S972</f>
        <v>#REF!</v>
      </c>
    </row>
    <row r="973" spans="1:29" x14ac:dyDescent="0.25">
      <c r="A973" s="131"/>
      <c r="B973" s="131" t="s">
        <v>846</v>
      </c>
      <c r="C973" s="62"/>
      <c r="D973" s="12"/>
      <c r="E973" s="85"/>
      <c r="F973" s="85"/>
      <c r="G973" s="145"/>
      <c r="H973" s="71" t="str">
        <f t="shared" si="27"/>
        <v/>
      </c>
      <c r="I973" s="62"/>
      <c r="J973" s="62"/>
      <c r="K973" s="62"/>
      <c r="L973" s="71" t="str">
        <f>+IF(N973="oui",H973,"")</f>
        <v/>
      </c>
      <c r="M973" s="117"/>
      <c r="N973" s="62"/>
      <c r="O973" s="62"/>
      <c r="P973" s="62"/>
      <c r="Q973" s="114" t="str">
        <f>IF(D973="","",(YEAR(D973)))</f>
        <v/>
      </c>
      <c r="R973" s="114" t="str">
        <f>IF(D973="","",(TEXT(D973,"mmmm")))</f>
        <v/>
      </c>
      <c r="S973" s="94" t="e">
        <f>+IF(#REF!&gt;0.02,IF(#REF!=5,($AE$2-F973)/1000,IF(#REF!=6,($AF$2-F973)/1000,IF(#REF!="FMA",($AG$2-F973)/1000,H973))),H973)</f>
        <v>#REF!</v>
      </c>
      <c r="T973" s="114" t="str">
        <f t="shared" si="28"/>
        <v/>
      </c>
      <c r="U973" s="91">
        <f>IF(H973="",0,1)</f>
        <v>0</v>
      </c>
      <c r="V973" s="92" t="e">
        <f>IF(#REF!&gt;0,1,0)</f>
        <v>#REF!</v>
      </c>
      <c r="W973" s="92" t="e">
        <f>IF(#REF!&gt;0.02,1,0)</f>
        <v>#REF!</v>
      </c>
      <c r="X973" s="92" t="str">
        <f>+IF(H973="","",(M973*H973))</f>
        <v/>
      </c>
      <c r="Y973" s="92" t="b">
        <f>+IF(G973="La Mounine",(VLOOKUP(Base!J973,#REF!,5,FALSE)),(IF(G973="Brignoles",VLOOKUP(J973,#REF!,3,FALSE),(IF(G973="FOS",VLOOKUP(J973,#REF!,4,FALSE))))))</f>
        <v>0</v>
      </c>
      <c r="Z973" s="92" t="str">
        <f>+(IF(H973="","",(Y973*H973)))</f>
        <v/>
      </c>
      <c r="AA973" s="94" t="str">
        <f>IF(A973="","",IF(A973="RW",VLOOKUP(Y973,#REF!,3,FALSE),VLOOKUP(Y973,#REF!,2,FALSE)))</f>
        <v/>
      </c>
      <c r="AB973" s="92" t="str">
        <f>+IF(A973="","",(IF(A973="RW",(IF(H973&gt;32,32*AA973,(IF(H973&lt;29,29*AA973,H973*AA973)))),(IF(H973&gt;30,30*AA973,(IF(H973&lt;24,24*AA973,H973*AA973)))))))</f>
        <v/>
      </c>
      <c r="AC973" s="92" t="e">
        <f>(IF(A973="","0",(IF(A973="RW",VLOOKUP(#REF!,#REF!,2,FALSE),VLOOKUP(Base!#REF!,#REF!,3,FALSE)))))*S973</f>
        <v>#REF!</v>
      </c>
    </row>
    <row r="974" spans="1:29" x14ac:dyDescent="0.25">
      <c r="A974" s="131"/>
      <c r="B974" s="131" t="s">
        <v>846</v>
      </c>
      <c r="C974" s="62"/>
      <c r="D974" s="12"/>
      <c r="E974" s="85"/>
      <c r="F974" s="85"/>
      <c r="G974" s="145"/>
      <c r="H974" s="71" t="str">
        <f t="shared" si="27"/>
        <v/>
      </c>
      <c r="I974" s="62"/>
      <c r="J974" s="62"/>
      <c r="K974" s="62"/>
      <c r="L974" s="71" t="str">
        <f>+IF(N974="oui",H974,"")</f>
        <v/>
      </c>
      <c r="M974" s="117"/>
      <c r="N974" s="62"/>
      <c r="O974" s="62"/>
      <c r="P974" s="62"/>
      <c r="Q974" s="114" t="str">
        <f>IF(D974="","",(YEAR(D974)))</f>
        <v/>
      </c>
      <c r="R974" s="114" t="str">
        <f>IF(D974="","",(TEXT(D974,"mmmm")))</f>
        <v/>
      </c>
      <c r="S974" s="94" t="e">
        <f>+IF(#REF!&gt;0.02,IF(#REF!=5,($AE$2-F974)/1000,IF(#REF!=6,($AF$2-F974)/1000,IF(#REF!="FMA",($AG$2-F974)/1000,H974))),H974)</f>
        <v>#REF!</v>
      </c>
      <c r="T974" s="114" t="str">
        <f t="shared" si="28"/>
        <v/>
      </c>
      <c r="U974" s="91">
        <f>IF(H974="",0,1)</f>
        <v>0</v>
      </c>
      <c r="V974" s="92" t="e">
        <f>IF(#REF!&gt;0,1,0)</f>
        <v>#REF!</v>
      </c>
      <c r="W974" s="92" t="e">
        <f>IF(#REF!&gt;0.02,1,0)</f>
        <v>#REF!</v>
      </c>
      <c r="X974" s="92" t="str">
        <f>+IF(H974="","",(M974*H974))</f>
        <v/>
      </c>
      <c r="Y974" s="92" t="b">
        <f>+IF(G974="La Mounine",(VLOOKUP(Base!J974,#REF!,5,FALSE)),(IF(G974="Brignoles",VLOOKUP(J974,#REF!,3,FALSE),(IF(G974="FOS",VLOOKUP(J974,#REF!,4,FALSE))))))</f>
        <v>0</v>
      </c>
      <c r="Z974" s="92" t="str">
        <f>+(IF(H974="","",(Y974*H974)))</f>
        <v/>
      </c>
      <c r="AA974" s="94" t="str">
        <f>IF(A974="","",IF(A974="RW",VLOOKUP(Y974,#REF!,3,FALSE),VLOOKUP(Y974,#REF!,2,FALSE)))</f>
        <v/>
      </c>
      <c r="AB974" s="92" t="str">
        <f>+IF(A974="","",(IF(A974="RW",(IF(H974&gt;32,32*AA974,(IF(H974&lt;29,29*AA974,H974*AA974)))),(IF(H974&gt;30,30*AA974,(IF(H974&lt;24,24*AA974,H974*AA974)))))))</f>
        <v/>
      </c>
      <c r="AC974" s="92" t="e">
        <f>(IF(A974="","0",(IF(A974="RW",VLOOKUP(#REF!,#REF!,2,FALSE),VLOOKUP(Base!#REF!,#REF!,3,FALSE)))))*S974</f>
        <v>#REF!</v>
      </c>
    </row>
    <row r="975" spans="1:29" x14ac:dyDescent="0.25">
      <c r="A975" s="131"/>
      <c r="B975" s="131" t="s">
        <v>846</v>
      </c>
      <c r="C975" s="62"/>
      <c r="D975" s="12"/>
      <c r="E975" s="85"/>
      <c r="F975" s="85"/>
      <c r="G975" s="145"/>
      <c r="H975" s="71" t="str">
        <f t="shared" si="27"/>
        <v/>
      </c>
      <c r="I975" s="62"/>
      <c r="J975" s="62"/>
      <c r="K975" s="62"/>
      <c r="L975" s="71" t="str">
        <f>+IF(N975="oui",H975,"")</f>
        <v/>
      </c>
      <c r="M975" s="117"/>
      <c r="N975" s="62"/>
      <c r="O975" s="62"/>
      <c r="P975" s="62"/>
      <c r="Q975" s="114" t="str">
        <f>IF(D975="","",(YEAR(D975)))</f>
        <v/>
      </c>
      <c r="R975" s="114" t="str">
        <f>IF(D975="","",(TEXT(D975,"mmmm")))</f>
        <v/>
      </c>
      <c r="S975" s="94" t="e">
        <f>+IF(#REF!&gt;0.02,IF(#REF!=5,($AE$2-F975)/1000,IF(#REF!=6,($AF$2-F975)/1000,IF(#REF!="FMA",($AG$2-F975)/1000,H975))),H975)</f>
        <v>#REF!</v>
      </c>
      <c r="T975" s="114" t="str">
        <f t="shared" si="28"/>
        <v/>
      </c>
      <c r="U975" s="91">
        <f>IF(H975="",0,1)</f>
        <v>0</v>
      </c>
      <c r="V975" s="92" t="e">
        <f>IF(#REF!&gt;0,1,0)</f>
        <v>#REF!</v>
      </c>
      <c r="W975" s="92" t="e">
        <f>IF(#REF!&gt;0.02,1,0)</f>
        <v>#REF!</v>
      </c>
      <c r="X975" s="92" t="str">
        <f>+IF(H975="","",(M975*H975))</f>
        <v/>
      </c>
      <c r="Y975" s="92" t="b">
        <f>+IF(G975="La Mounine",(VLOOKUP(Base!J975,#REF!,5,FALSE)),(IF(G975="Brignoles",VLOOKUP(J975,#REF!,3,FALSE),(IF(G975="FOS",VLOOKUP(J975,#REF!,4,FALSE))))))</f>
        <v>0</v>
      </c>
      <c r="Z975" s="92" t="str">
        <f>+(IF(H975="","",(Y975*H975)))</f>
        <v/>
      </c>
      <c r="AA975" s="94" t="str">
        <f>IF(A975="","",IF(A975="RW",VLOOKUP(Y975,#REF!,3,FALSE),VLOOKUP(Y975,#REF!,2,FALSE)))</f>
        <v/>
      </c>
      <c r="AB975" s="92" t="str">
        <f>+IF(A975="","",(IF(A975="RW",(IF(H975&gt;32,32*AA975,(IF(H975&lt;29,29*AA975,H975*AA975)))),(IF(H975&gt;30,30*AA975,(IF(H975&lt;24,24*AA975,H975*AA975)))))))</f>
        <v/>
      </c>
      <c r="AC975" s="92" t="e">
        <f>(IF(A975="","0",(IF(A975="RW",VLOOKUP(#REF!,#REF!,2,FALSE),VLOOKUP(Base!#REF!,#REF!,3,FALSE)))))*S975</f>
        <v>#REF!</v>
      </c>
    </row>
    <row r="976" spans="1:29" x14ac:dyDescent="0.25">
      <c r="A976" s="131"/>
      <c r="B976" s="131" t="s">
        <v>846</v>
      </c>
      <c r="C976" s="62"/>
      <c r="D976" s="12"/>
      <c r="E976" s="85"/>
      <c r="F976" s="85"/>
      <c r="G976" s="145"/>
      <c r="H976" s="71" t="str">
        <f t="shared" si="27"/>
        <v/>
      </c>
      <c r="I976" s="62"/>
      <c r="J976" s="62"/>
      <c r="K976" s="62"/>
      <c r="L976" s="71" t="str">
        <f>+IF(N976="oui",H976,"")</f>
        <v/>
      </c>
      <c r="M976" s="117"/>
      <c r="N976" s="62"/>
      <c r="O976" s="62"/>
      <c r="P976" s="62"/>
      <c r="Q976" s="114" t="str">
        <f>IF(D976="","",(YEAR(D976)))</f>
        <v/>
      </c>
      <c r="R976" s="114" t="str">
        <f>IF(D976="","",(TEXT(D976,"mmmm")))</f>
        <v/>
      </c>
      <c r="S976" s="94" t="e">
        <f>+IF(#REF!&gt;0.02,IF(#REF!=5,($AE$2-F976)/1000,IF(#REF!=6,($AF$2-F976)/1000,IF(#REF!="FMA",($AG$2-F976)/1000,H976))),H976)</f>
        <v>#REF!</v>
      </c>
      <c r="T976" s="114" t="str">
        <f t="shared" si="28"/>
        <v/>
      </c>
      <c r="U976" s="91">
        <f>IF(H976="",0,1)</f>
        <v>0</v>
      </c>
      <c r="V976" s="92" t="e">
        <f>IF(#REF!&gt;0,1,0)</f>
        <v>#REF!</v>
      </c>
      <c r="W976" s="92" t="e">
        <f>IF(#REF!&gt;0.02,1,0)</f>
        <v>#REF!</v>
      </c>
      <c r="X976" s="92" t="str">
        <f>+IF(H976="","",(M976*H976))</f>
        <v/>
      </c>
      <c r="Y976" s="92" t="b">
        <f>+IF(G976="La Mounine",(VLOOKUP(Base!J976,#REF!,5,FALSE)),(IF(G976="Brignoles",VLOOKUP(J976,#REF!,3,FALSE),(IF(G976="FOS",VLOOKUP(J976,#REF!,4,FALSE))))))</f>
        <v>0</v>
      </c>
      <c r="Z976" s="92" t="str">
        <f>+(IF(H976="","",(Y976*H976)))</f>
        <v/>
      </c>
      <c r="AA976" s="94" t="str">
        <f>IF(A976="","",IF(A976="RW",VLOOKUP(Y976,#REF!,3,FALSE),VLOOKUP(Y976,#REF!,2,FALSE)))</f>
        <v/>
      </c>
      <c r="AB976" s="92" t="str">
        <f>+IF(A976="","",(IF(A976="RW",(IF(H976&gt;32,32*AA976,(IF(H976&lt;29,29*AA976,H976*AA976)))),(IF(H976&gt;30,30*AA976,(IF(H976&lt;24,24*AA976,H976*AA976)))))))</f>
        <v/>
      </c>
      <c r="AC976" s="92" t="e">
        <f>(IF(A976="","0",(IF(A976="RW",VLOOKUP(#REF!,#REF!,2,FALSE),VLOOKUP(Base!#REF!,#REF!,3,FALSE)))))*S976</f>
        <v>#REF!</v>
      </c>
    </row>
    <row r="977" spans="1:29" x14ac:dyDescent="0.25">
      <c r="A977" s="131"/>
      <c r="B977" s="131" t="s">
        <v>846</v>
      </c>
      <c r="C977" s="62"/>
      <c r="D977" s="12"/>
      <c r="E977" s="85"/>
      <c r="F977" s="85"/>
      <c r="G977" s="145"/>
      <c r="H977" s="71" t="str">
        <f t="shared" si="27"/>
        <v/>
      </c>
      <c r="I977" s="62"/>
      <c r="J977" s="62"/>
      <c r="K977" s="62"/>
      <c r="L977" s="71" t="str">
        <f>+IF(N977="oui",H977,"")</f>
        <v/>
      </c>
      <c r="M977" s="117"/>
      <c r="N977" s="62"/>
      <c r="O977" s="62"/>
      <c r="P977" s="62"/>
      <c r="Q977" s="114" t="str">
        <f>IF(D977="","",(YEAR(D977)))</f>
        <v/>
      </c>
      <c r="R977" s="114" t="str">
        <f>IF(D977="","",(TEXT(D977,"mmmm")))</f>
        <v/>
      </c>
      <c r="S977" s="94" t="e">
        <f>+IF(#REF!&gt;0.02,IF(#REF!=5,($AE$2-F977)/1000,IF(#REF!=6,($AF$2-F977)/1000,IF(#REF!="FMA",($AG$2-F977)/1000,H977))),H977)</f>
        <v>#REF!</v>
      </c>
      <c r="T977" s="114" t="str">
        <f t="shared" si="28"/>
        <v/>
      </c>
      <c r="U977" s="91">
        <f>IF(H977="",0,1)</f>
        <v>0</v>
      </c>
      <c r="V977" s="92" t="e">
        <f>IF(#REF!&gt;0,1,0)</f>
        <v>#REF!</v>
      </c>
      <c r="W977" s="92" t="e">
        <f>IF(#REF!&gt;0.02,1,0)</f>
        <v>#REF!</v>
      </c>
      <c r="X977" s="92" t="str">
        <f>+IF(H977="","",(M977*H977))</f>
        <v/>
      </c>
      <c r="Y977" s="92" t="b">
        <f>+IF(G977="La Mounine",(VLOOKUP(Base!J977,#REF!,5,FALSE)),(IF(G977="Brignoles",VLOOKUP(J977,#REF!,3,FALSE),(IF(G977="FOS",VLOOKUP(J977,#REF!,4,FALSE))))))</f>
        <v>0</v>
      </c>
      <c r="Z977" s="92" t="str">
        <f>+(IF(H977="","",(Y977*H977)))</f>
        <v/>
      </c>
      <c r="AA977" s="94" t="str">
        <f>IF(A977="","",IF(A977="RW",VLOOKUP(Y977,#REF!,3,FALSE),VLOOKUP(Y977,#REF!,2,FALSE)))</f>
        <v/>
      </c>
      <c r="AB977" s="92" t="str">
        <f>+IF(A977="","",(IF(A977="RW",(IF(H977&gt;32,32*AA977,(IF(H977&lt;29,29*AA977,H977*AA977)))),(IF(H977&gt;30,30*AA977,(IF(H977&lt;24,24*AA977,H977*AA977)))))))</f>
        <v/>
      </c>
      <c r="AC977" s="92" t="e">
        <f>(IF(A977="","0",(IF(A977="RW",VLOOKUP(#REF!,#REF!,2,FALSE),VLOOKUP(Base!#REF!,#REF!,3,FALSE)))))*S977</f>
        <v>#REF!</v>
      </c>
    </row>
    <row r="978" spans="1:29" x14ac:dyDescent="0.25">
      <c r="A978" s="131"/>
      <c r="B978" s="131" t="s">
        <v>846</v>
      </c>
      <c r="C978" s="62"/>
      <c r="D978" s="12"/>
      <c r="E978" s="85"/>
      <c r="F978" s="85"/>
      <c r="G978" s="145"/>
      <c r="H978" s="71" t="str">
        <f t="shared" si="27"/>
        <v/>
      </c>
      <c r="I978" s="62"/>
      <c r="J978" s="62"/>
      <c r="K978" s="62"/>
      <c r="L978" s="71" t="str">
        <f>+IF(N978="oui",H978,"")</f>
        <v/>
      </c>
      <c r="M978" s="117"/>
      <c r="N978" s="62"/>
      <c r="O978" s="62"/>
      <c r="P978" s="62"/>
      <c r="Q978" s="114" t="str">
        <f>IF(D978="","",(YEAR(D978)))</f>
        <v/>
      </c>
      <c r="R978" s="114" t="str">
        <f>IF(D978="","",(TEXT(D978,"mmmm")))</f>
        <v/>
      </c>
      <c r="S978" s="94" t="e">
        <f>+IF(#REF!&gt;0.02,IF(#REF!=5,($AE$2-F978)/1000,IF(#REF!=6,($AF$2-F978)/1000,IF(#REF!="FMA",($AG$2-F978)/1000,H978))),H978)</f>
        <v>#REF!</v>
      </c>
      <c r="T978" s="114" t="str">
        <f t="shared" si="28"/>
        <v/>
      </c>
      <c r="U978" s="91">
        <f>IF(H978="",0,1)</f>
        <v>0</v>
      </c>
      <c r="V978" s="92" t="e">
        <f>IF(#REF!&gt;0,1,0)</f>
        <v>#REF!</v>
      </c>
      <c r="W978" s="92" t="e">
        <f>IF(#REF!&gt;0.02,1,0)</f>
        <v>#REF!</v>
      </c>
      <c r="X978" s="92" t="str">
        <f>+IF(H978="","",(M978*H978))</f>
        <v/>
      </c>
      <c r="Y978" s="92" t="b">
        <f>+IF(G978="La Mounine",(VLOOKUP(Base!J978,#REF!,5,FALSE)),(IF(G978="Brignoles",VLOOKUP(J978,#REF!,3,FALSE),(IF(G978="FOS",VLOOKUP(J978,#REF!,4,FALSE))))))</f>
        <v>0</v>
      </c>
      <c r="Z978" s="92" t="str">
        <f>+(IF(H978="","",(Y978*H978)))</f>
        <v/>
      </c>
      <c r="AA978" s="94" t="str">
        <f>IF(A978="","",IF(A978="RW",VLOOKUP(Y978,#REF!,3,FALSE),VLOOKUP(Y978,#REF!,2,FALSE)))</f>
        <v/>
      </c>
      <c r="AB978" s="92" t="str">
        <f>+IF(A978="","",(IF(A978="RW",(IF(H978&gt;32,32*AA978,(IF(H978&lt;29,29*AA978,H978*AA978)))),(IF(H978&gt;30,30*AA978,(IF(H978&lt;24,24*AA978,H978*AA978)))))))</f>
        <v/>
      </c>
      <c r="AC978" s="92" t="e">
        <f>(IF(A978="","0",(IF(A978="RW",VLOOKUP(#REF!,#REF!,2,FALSE),VLOOKUP(Base!#REF!,#REF!,3,FALSE)))))*S978</f>
        <v>#REF!</v>
      </c>
    </row>
    <row r="979" spans="1:29" x14ac:dyDescent="0.25">
      <c r="A979" s="131"/>
      <c r="B979" s="131" t="s">
        <v>846</v>
      </c>
      <c r="C979" s="62"/>
      <c r="D979" s="12"/>
      <c r="E979" s="85"/>
      <c r="F979" s="85"/>
      <c r="G979" s="145"/>
      <c r="H979" s="71" t="str">
        <f t="shared" si="27"/>
        <v/>
      </c>
      <c r="I979" s="62"/>
      <c r="J979" s="62"/>
      <c r="K979" s="62"/>
      <c r="L979" s="71" t="str">
        <f>+IF(N979="oui",H979,"")</f>
        <v/>
      </c>
      <c r="M979" s="117"/>
      <c r="N979" s="62"/>
      <c r="O979" s="62"/>
      <c r="P979" s="62"/>
      <c r="Q979" s="114" t="str">
        <f>IF(D979="","",(YEAR(D979)))</f>
        <v/>
      </c>
      <c r="R979" s="114" t="str">
        <f>IF(D979="","",(TEXT(D979,"mmmm")))</f>
        <v/>
      </c>
      <c r="S979" s="94" t="e">
        <f>+IF(#REF!&gt;0.02,IF(#REF!=5,($AE$2-F979)/1000,IF(#REF!=6,($AF$2-F979)/1000,IF(#REF!="FMA",($AG$2-F979)/1000,H979))),H979)</f>
        <v>#REF!</v>
      </c>
      <c r="T979" s="114" t="str">
        <f t="shared" si="28"/>
        <v/>
      </c>
      <c r="U979" s="91">
        <f>IF(H979="",0,1)</f>
        <v>0</v>
      </c>
      <c r="V979" s="92" t="e">
        <f>IF(#REF!&gt;0,1,0)</f>
        <v>#REF!</v>
      </c>
      <c r="W979" s="92" t="e">
        <f>IF(#REF!&gt;0.02,1,0)</f>
        <v>#REF!</v>
      </c>
      <c r="X979" s="92" t="str">
        <f>+IF(H979="","",(M979*H979))</f>
        <v/>
      </c>
      <c r="Y979" s="92" t="b">
        <f>+IF(G979="La Mounine",(VLOOKUP(Base!J979,#REF!,5,FALSE)),(IF(G979="Brignoles",VLOOKUP(J979,#REF!,3,FALSE),(IF(G979="FOS",VLOOKUP(J979,#REF!,4,FALSE))))))</f>
        <v>0</v>
      </c>
      <c r="Z979" s="92" t="str">
        <f>+(IF(H979="","",(Y979*H979)))</f>
        <v/>
      </c>
      <c r="AA979" s="94" t="str">
        <f>IF(A979="","",IF(A979="RW",VLOOKUP(Y979,#REF!,3,FALSE),VLOOKUP(Y979,#REF!,2,FALSE)))</f>
        <v/>
      </c>
      <c r="AB979" s="92" t="str">
        <f>+IF(A979="","",(IF(A979="RW",(IF(H979&gt;32,32*AA979,(IF(H979&lt;29,29*AA979,H979*AA979)))),(IF(H979&gt;30,30*AA979,(IF(H979&lt;24,24*AA979,H979*AA979)))))))</f>
        <v/>
      </c>
      <c r="AC979" s="92" t="e">
        <f>(IF(A979="","0",(IF(A979="RW",VLOOKUP(#REF!,#REF!,2,FALSE),VLOOKUP(Base!#REF!,#REF!,3,FALSE)))))*S979</f>
        <v>#REF!</v>
      </c>
    </row>
    <row r="980" spans="1:29" x14ac:dyDescent="0.25">
      <c r="A980" s="131"/>
      <c r="B980" s="131" t="s">
        <v>846</v>
      </c>
      <c r="C980" s="62"/>
      <c r="D980" s="12"/>
      <c r="E980" s="85"/>
      <c r="F980" s="85"/>
      <c r="G980" s="145"/>
      <c r="H980" s="71" t="str">
        <f t="shared" si="27"/>
        <v/>
      </c>
      <c r="I980" s="62"/>
      <c r="J980" s="62"/>
      <c r="K980" s="62"/>
      <c r="L980" s="71" t="str">
        <f>+IF(N980="oui",H980,"")</f>
        <v/>
      </c>
      <c r="M980" s="117"/>
      <c r="N980" s="62"/>
      <c r="O980" s="62"/>
      <c r="P980" s="62"/>
      <c r="Q980" s="114" t="str">
        <f>IF(D980="","",(YEAR(D980)))</f>
        <v/>
      </c>
      <c r="R980" s="114" t="str">
        <f>IF(D980="","",(TEXT(D980,"mmmm")))</f>
        <v/>
      </c>
      <c r="S980" s="94" t="e">
        <f>+IF(#REF!&gt;0.02,IF(#REF!=5,($AE$2-F980)/1000,IF(#REF!=6,($AF$2-F980)/1000,IF(#REF!="FMA",($AG$2-F980)/1000,H980))),H980)</f>
        <v>#REF!</v>
      </c>
      <c r="T980" s="114" t="str">
        <f t="shared" si="28"/>
        <v/>
      </c>
      <c r="U980" s="91">
        <f>IF(H980="",0,1)</f>
        <v>0</v>
      </c>
      <c r="V980" s="92" t="e">
        <f>IF(#REF!&gt;0,1,0)</f>
        <v>#REF!</v>
      </c>
      <c r="W980" s="92" t="e">
        <f>IF(#REF!&gt;0.02,1,0)</f>
        <v>#REF!</v>
      </c>
      <c r="X980" s="92" t="str">
        <f>+IF(H980="","",(M980*H980))</f>
        <v/>
      </c>
      <c r="Y980" s="92" t="b">
        <f>+IF(G980="La Mounine",(VLOOKUP(Base!J980,#REF!,5,FALSE)),(IF(G980="Brignoles",VLOOKUP(J980,#REF!,3,FALSE),(IF(G980="FOS",VLOOKUP(J980,#REF!,4,FALSE))))))</f>
        <v>0</v>
      </c>
      <c r="Z980" s="92" t="str">
        <f>+(IF(H980="","",(Y980*H980)))</f>
        <v/>
      </c>
      <c r="AA980" s="94" t="str">
        <f>IF(A980="","",IF(A980="RW",VLOOKUP(Y980,#REF!,3,FALSE),VLOOKUP(Y980,#REF!,2,FALSE)))</f>
        <v/>
      </c>
      <c r="AB980" s="92" t="str">
        <f>+IF(A980="","",(IF(A980="RW",(IF(H980&gt;32,32*AA980,(IF(H980&lt;29,29*AA980,H980*AA980)))),(IF(H980&gt;30,30*AA980,(IF(H980&lt;24,24*AA980,H980*AA980)))))))</f>
        <v/>
      </c>
      <c r="AC980" s="92" t="e">
        <f>(IF(A980="","0",(IF(A980="RW",VLOOKUP(#REF!,#REF!,2,FALSE),VLOOKUP(Base!#REF!,#REF!,3,FALSE)))))*S980</f>
        <v>#REF!</v>
      </c>
    </row>
    <row r="981" spans="1:29" x14ac:dyDescent="0.25">
      <c r="A981" s="131"/>
      <c r="B981" s="131" t="s">
        <v>846</v>
      </c>
      <c r="C981" s="62"/>
      <c r="D981" s="12"/>
      <c r="E981" s="85"/>
      <c r="F981" s="85"/>
      <c r="G981" s="145"/>
      <c r="H981" s="71" t="str">
        <f t="shared" si="27"/>
        <v/>
      </c>
      <c r="I981" s="62"/>
      <c r="J981" s="62"/>
      <c r="K981" s="62"/>
      <c r="L981" s="71" t="str">
        <f>+IF(N981="oui",H981,"")</f>
        <v/>
      </c>
      <c r="M981" s="117"/>
      <c r="N981" s="62"/>
      <c r="O981" s="62"/>
      <c r="P981" s="62"/>
      <c r="Q981" s="114" t="str">
        <f>IF(D981="","",(YEAR(D981)))</f>
        <v/>
      </c>
      <c r="R981" s="114" t="str">
        <f>IF(D981="","",(TEXT(D981,"mmmm")))</f>
        <v/>
      </c>
      <c r="S981" s="94" t="e">
        <f>+IF(#REF!&gt;0.02,IF(#REF!=5,($AE$2-F981)/1000,IF(#REF!=6,($AF$2-F981)/1000,IF(#REF!="FMA",($AG$2-F981)/1000,H981))),H981)</f>
        <v>#REF!</v>
      </c>
      <c r="T981" s="114" t="str">
        <f t="shared" si="28"/>
        <v/>
      </c>
      <c r="U981" s="91">
        <f>IF(H981="",0,1)</f>
        <v>0</v>
      </c>
      <c r="V981" s="92" t="e">
        <f>IF(#REF!&gt;0,1,0)</f>
        <v>#REF!</v>
      </c>
      <c r="W981" s="92" t="e">
        <f>IF(#REF!&gt;0.02,1,0)</f>
        <v>#REF!</v>
      </c>
      <c r="X981" s="92" t="str">
        <f>+IF(H981="","",(M981*H981))</f>
        <v/>
      </c>
      <c r="Y981" s="92" t="b">
        <f>+IF(G981="La Mounine",(VLOOKUP(Base!J981,#REF!,5,FALSE)),(IF(G981="Brignoles",VLOOKUP(J981,#REF!,3,FALSE),(IF(G981="FOS",VLOOKUP(J981,#REF!,4,FALSE))))))</f>
        <v>0</v>
      </c>
      <c r="Z981" s="92" t="str">
        <f>+(IF(H981="","",(Y981*H981)))</f>
        <v/>
      </c>
      <c r="AA981" s="94" t="str">
        <f>IF(A981="","",IF(A981="RW",VLOOKUP(Y981,#REF!,3,FALSE),VLOOKUP(Y981,#REF!,2,FALSE)))</f>
        <v/>
      </c>
      <c r="AB981" s="92" t="str">
        <f>+IF(A981="","",(IF(A981="RW",(IF(H981&gt;32,32*AA981,(IF(H981&lt;29,29*AA981,H981*AA981)))),(IF(H981&gt;30,30*AA981,(IF(H981&lt;24,24*AA981,H981*AA981)))))))</f>
        <v/>
      </c>
      <c r="AC981" s="92" t="e">
        <f>(IF(A981="","0",(IF(A981="RW",VLOOKUP(#REF!,#REF!,2,FALSE),VLOOKUP(Base!#REF!,#REF!,3,FALSE)))))*S981</f>
        <v>#REF!</v>
      </c>
    </row>
    <row r="982" spans="1:29" x14ac:dyDescent="0.25">
      <c r="A982" s="131"/>
      <c r="B982" s="131" t="s">
        <v>846</v>
      </c>
      <c r="C982" s="62"/>
      <c r="D982" s="12"/>
      <c r="E982" s="85"/>
      <c r="F982" s="85"/>
      <c r="G982" s="145"/>
      <c r="H982" s="71" t="str">
        <f t="shared" si="27"/>
        <v/>
      </c>
      <c r="I982" s="62"/>
      <c r="J982" s="62"/>
      <c r="K982" s="62"/>
      <c r="L982" s="71" t="str">
        <f>+IF(N982="oui",H982,"")</f>
        <v/>
      </c>
      <c r="M982" s="117"/>
      <c r="N982" s="62"/>
      <c r="O982" s="62"/>
      <c r="P982" s="62"/>
      <c r="Q982" s="114" t="str">
        <f>IF(D982="","",(YEAR(D982)))</f>
        <v/>
      </c>
      <c r="R982" s="114" t="str">
        <f>IF(D982="","",(TEXT(D982,"mmmm")))</f>
        <v/>
      </c>
      <c r="S982" s="94" t="e">
        <f>+IF(#REF!&gt;0.02,IF(#REF!=5,($AE$2-F982)/1000,IF(#REF!=6,($AF$2-F982)/1000,IF(#REF!="FMA",($AG$2-F982)/1000,H982))),H982)</f>
        <v>#REF!</v>
      </c>
      <c r="T982" s="114" t="str">
        <f t="shared" si="28"/>
        <v/>
      </c>
      <c r="U982" s="91">
        <f>IF(H982="",0,1)</f>
        <v>0</v>
      </c>
      <c r="V982" s="92" t="e">
        <f>IF(#REF!&gt;0,1,0)</f>
        <v>#REF!</v>
      </c>
      <c r="W982" s="92" t="e">
        <f>IF(#REF!&gt;0.02,1,0)</f>
        <v>#REF!</v>
      </c>
      <c r="X982" s="92" t="str">
        <f>+IF(H982="","",(M982*H982))</f>
        <v/>
      </c>
      <c r="Y982" s="92" t="b">
        <f>+IF(G982="La Mounine",(VLOOKUP(Base!J982,#REF!,5,FALSE)),(IF(G982="Brignoles",VLOOKUP(J982,#REF!,3,FALSE),(IF(G982="FOS",VLOOKUP(J982,#REF!,4,FALSE))))))</f>
        <v>0</v>
      </c>
      <c r="Z982" s="92" t="str">
        <f>+(IF(H982="","",(Y982*H982)))</f>
        <v/>
      </c>
      <c r="AA982" s="94" t="str">
        <f>IF(A982="","",IF(A982="RW",VLOOKUP(Y982,#REF!,3,FALSE),VLOOKUP(Y982,#REF!,2,FALSE)))</f>
        <v/>
      </c>
      <c r="AB982" s="92" t="str">
        <f>+IF(A982="","",(IF(A982="RW",(IF(H982&gt;32,32*AA982,(IF(H982&lt;29,29*AA982,H982*AA982)))),(IF(H982&gt;30,30*AA982,(IF(H982&lt;24,24*AA982,H982*AA982)))))))</f>
        <v/>
      </c>
      <c r="AC982" s="92" t="e">
        <f>(IF(A982="","0",(IF(A982="RW",VLOOKUP(#REF!,#REF!,2,FALSE),VLOOKUP(Base!#REF!,#REF!,3,FALSE)))))*S982</f>
        <v>#REF!</v>
      </c>
    </row>
    <row r="983" spans="1:29" x14ac:dyDescent="0.25">
      <c r="A983" s="131"/>
      <c r="B983" s="131" t="s">
        <v>846</v>
      </c>
      <c r="C983" s="62"/>
      <c r="D983" s="12"/>
      <c r="E983" s="85"/>
      <c r="F983" s="85"/>
      <c r="G983" s="145"/>
      <c r="H983" s="71" t="str">
        <f t="shared" si="27"/>
        <v/>
      </c>
      <c r="I983" s="62"/>
      <c r="J983" s="62"/>
      <c r="K983" s="62"/>
      <c r="L983" s="71" t="str">
        <f>+IF(N983="oui",H983,"")</f>
        <v/>
      </c>
      <c r="M983" s="117"/>
      <c r="N983" s="62"/>
      <c r="O983" s="62"/>
      <c r="P983" s="62"/>
      <c r="Q983" s="114" t="str">
        <f>IF(D983="","",(YEAR(D983)))</f>
        <v/>
      </c>
      <c r="R983" s="114" t="str">
        <f>IF(D983="","",(TEXT(D983,"mmmm")))</f>
        <v/>
      </c>
      <c r="S983" s="94" t="e">
        <f>+IF(#REF!&gt;0.02,IF(#REF!=5,($AE$2-F983)/1000,IF(#REF!=6,($AF$2-F983)/1000,IF(#REF!="FMA",($AG$2-F983)/1000,H983))),H983)</f>
        <v>#REF!</v>
      </c>
      <c r="T983" s="114" t="str">
        <f t="shared" si="28"/>
        <v/>
      </c>
      <c r="U983" s="91">
        <f>IF(H983="",0,1)</f>
        <v>0</v>
      </c>
      <c r="V983" s="92" t="e">
        <f>IF(#REF!&gt;0,1,0)</f>
        <v>#REF!</v>
      </c>
      <c r="W983" s="92" t="e">
        <f>IF(#REF!&gt;0.02,1,0)</f>
        <v>#REF!</v>
      </c>
      <c r="X983" s="92" t="str">
        <f>+IF(H983="","",(M983*H983))</f>
        <v/>
      </c>
      <c r="Y983" s="92" t="b">
        <f>+IF(G983="La Mounine",(VLOOKUP(Base!J983,#REF!,5,FALSE)),(IF(G983="Brignoles",VLOOKUP(J983,#REF!,3,FALSE),(IF(G983="FOS",VLOOKUP(J983,#REF!,4,FALSE))))))</f>
        <v>0</v>
      </c>
      <c r="Z983" s="92" t="str">
        <f>+(IF(H983="","",(Y983*H983)))</f>
        <v/>
      </c>
      <c r="AA983" s="94" t="str">
        <f>IF(A983="","",IF(A983="RW",VLOOKUP(Y983,#REF!,3,FALSE),VLOOKUP(Y983,#REF!,2,FALSE)))</f>
        <v/>
      </c>
      <c r="AB983" s="92" t="str">
        <f>+IF(A983="","",(IF(A983="RW",(IF(H983&gt;32,32*AA983,(IF(H983&lt;29,29*AA983,H983*AA983)))),(IF(H983&gt;30,30*AA983,(IF(H983&lt;24,24*AA983,H983*AA983)))))))</f>
        <v/>
      </c>
      <c r="AC983" s="92" t="e">
        <f>(IF(A983="","0",(IF(A983="RW",VLOOKUP(#REF!,#REF!,2,FALSE),VLOOKUP(Base!#REF!,#REF!,3,FALSE)))))*S983</f>
        <v>#REF!</v>
      </c>
    </row>
    <row r="984" spans="1:29" x14ac:dyDescent="0.25">
      <c r="A984" s="131"/>
      <c r="B984" s="131" t="s">
        <v>846</v>
      </c>
      <c r="C984" s="62"/>
      <c r="D984" s="12"/>
      <c r="E984" s="85"/>
      <c r="F984" s="85"/>
      <c r="G984" s="145"/>
      <c r="H984" s="71" t="str">
        <f t="shared" si="27"/>
        <v/>
      </c>
      <c r="I984" s="62"/>
      <c r="J984" s="62"/>
      <c r="K984" s="62"/>
      <c r="L984" s="71" t="str">
        <f>+IF(N984="oui",H984,"")</f>
        <v/>
      </c>
      <c r="M984" s="117"/>
      <c r="N984" s="62"/>
      <c r="O984" s="62"/>
      <c r="P984" s="62"/>
      <c r="Q984" s="114" t="str">
        <f>IF(D984="","",(YEAR(D984)))</f>
        <v/>
      </c>
      <c r="R984" s="114" t="str">
        <f>IF(D984="","",(TEXT(D984,"mmmm")))</f>
        <v/>
      </c>
      <c r="S984" s="94" t="e">
        <f>+IF(#REF!&gt;0.02,IF(#REF!=5,($AE$2-F984)/1000,IF(#REF!=6,($AF$2-F984)/1000,IF(#REF!="FMA",($AG$2-F984)/1000,H984))),H984)</f>
        <v>#REF!</v>
      </c>
      <c r="T984" s="114" t="str">
        <f t="shared" si="28"/>
        <v/>
      </c>
      <c r="U984" s="91">
        <f>IF(H984="",0,1)</f>
        <v>0</v>
      </c>
      <c r="V984" s="92" t="e">
        <f>IF(#REF!&gt;0,1,0)</f>
        <v>#REF!</v>
      </c>
      <c r="W984" s="92" t="e">
        <f>IF(#REF!&gt;0.02,1,0)</f>
        <v>#REF!</v>
      </c>
      <c r="X984" s="92" t="str">
        <f>+IF(H984="","",(M984*H984))</f>
        <v/>
      </c>
      <c r="Y984" s="92" t="b">
        <f>+IF(G984="La Mounine",(VLOOKUP(Base!J984,#REF!,5,FALSE)),(IF(G984="Brignoles",VLOOKUP(J984,#REF!,3,FALSE),(IF(G984="FOS",VLOOKUP(J984,#REF!,4,FALSE))))))</f>
        <v>0</v>
      </c>
      <c r="Z984" s="92" t="str">
        <f>+(IF(H984="","",(Y984*H984)))</f>
        <v/>
      </c>
      <c r="AA984" s="94" t="str">
        <f>IF(A984="","",IF(A984="RW",VLOOKUP(Y984,#REF!,3,FALSE),VLOOKUP(Y984,#REF!,2,FALSE)))</f>
        <v/>
      </c>
      <c r="AB984" s="92" t="str">
        <f>+IF(A984="","",(IF(A984="RW",(IF(H984&gt;32,32*AA984,(IF(H984&lt;29,29*AA984,H984*AA984)))),(IF(H984&gt;30,30*AA984,(IF(H984&lt;24,24*AA984,H984*AA984)))))))</f>
        <v/>
      </c>
      <c r="AC984" s="92" t="e">
        <f>(IF(A984="","0",(IF(A984="RW",VLOOKUP(#REF!,#REF!,2,FALSE),VLOOKUP(Base!#REF!,#REF!,3,FALSE)))))*S984</f>
        <v>#REF!</v>
      </c>
    </row>
    <row r="985" spans="1:29" x14ac:dyDescent="0.25">
      <c r="A985" s="131"/>
      <c r="B985" s="131" t="s">
        <v>846</v>
      </c>
      <c r="C985" s="62"/>
      <c r="D985" s="12"/>
      <c r="E985" s="85"/>
      <c r="F985" s="85"/>
      <c r="G985" s="145"/>
      <c r="H985" s="71" t="str">
        <f t="shared" si="27"/>
        <v/>
      </c>
      <c r="I985" s="62"/>
      <c r="J985" s="62"/>
      <c r="K985" s="62"/>
      <c r="L985" s="71" t="str">
        <f>+IF(N985="oui",H985,"")</f>
        <v/>
      </c>
      <c r="M985" s="117"/>
      <c r="N985" s="62"/>
      <c r="O985" s="62"/>
      <c r="P985" s="62"/>
      <c r="Q985" s="114" t="str">
        <f>IF(D985="","",(YEAR(D985)))</f>
        <v/>
      </c>
      <c r="R985" s="114" t="str">
        <f>IF(D985="","",(TEXT(D985,"mmmm")))</f>
        <v/>
      </c>
      <c r="S985" s="94" t="e">
        <f>+IF(#REF!&gt;0.02,IF(#REF!=5,($AE$2-F985)/1000,IF(#REF!=6,($AF$2-F985)/1000,IF(#REF!="FMA",($AG$2-F985)/1000,H985))),H985)</f>
        <v>#REF!</v>
      </c>
      <c r="T985" s="114" t="str">
        <f t="shared" si="28"/>
        <v/>
      </c>
      <c r="U985" s="91">
        <f>IF(H985="",0,1)</f>
        <v>0</v>
      </c>
      <c r="V985" s="92" t="e">
        <f>IF(#REF!&gt;0,1,0)</f>
        <v>#REF!</v>
      </c>
      <c r="W985" s="92" t="e">
        <f>IF(#REF!&gt;0.02,1,0)</f>
        <v>#REF!</v>
      </c>
      <c r="X985" s="92" t="str">
        <f>+IF(H985="","",(M985*H985))</f>
        <v/>
      </c>
      <c r="Y985" s="92" t="b">
        <f>+IF(G985="La Mounine",(VLOOKUP(Base!J985,#REF!,5,FALSE)),(IF(G985="Brignoles",VLOOKUP(J985,#REF!,3,FALSE),(IF(G985="FOS",VLOOKUP(J985,#REF!,4,FALSE))))))</f>
        <v>0</v>
      </c>
      <c r="Z985" s="92" t="str">
        <f>+(IF(H985="","",(Y985*H985)))</f>
        <v/>
      </c>
      <c r="AA985" s="94" t="str">
        <f>IF(A985="","",IF(A985="RW",VLOOKUP(Y985,#REF!,3,FALSE),VLOOKUP(Y985,#REF!,2,FALSE)))</f>
        <v/>
      </c>
      <c r="AB985" s="92" t="str">
        <f>+IF(A985="","",(IF(A985="RW",(IF(H985&gt;32,32*AA985,(IF(H985&lt;29,29*AA985,H985*AA985)))),(IF(H985&gt;30,30*AA985,(IF(H985&lt;24,24*AA985,H985*AA985)))))))</f>
        <v/>
      </c>
      <c r="AC985" s="92" t="e">
        <f>(IF(A985="","0",(IF(A985="RW",VLOOKUP(#REF!,#REF!,2,FALSE),VLOOKUP(Base!#REF!,#REF!,3,FALSE)))))*S985</f>
        <v>#REF!</v>
      </c>
    </row>
    <row r="986" spans="1:29" x14ac:dyDescent="0.25">
      <c r="A986" s="131"/>
      <c r="B986" s="131" t="s">
        <v>846</v>
      </c>
      <c r="C986" s="62"/>
      <c r="D986" s="12"/>
      <c r="E986" s="85"/>
      <c r="F986" s="85"/>
      <c r="G986" s="145"/>
      <c r="H986" s="71" t="str">
        <f t="shared" si="27"/>
        <v/>
      </c>
      <c r="I986" s="62"/>
      <c r="J986" s="62"/>
      <c r="K986" s="62"/>
      <c r="L986" s="71" t="str">
        <f>+IF(N986="oui",H986,"")</f>
        <v/>
      </c>
      <c r="M986" s="117"/>
      <c r="N986" s="62"/>
      <c r="O986" s="62"/>
      <c r="P986" s="62"/>
      <c r="Q986" s="114" t="str">
        <f>IF(D986="","",(YEAR(D986)))</f>
        <v/>
      </c>
      <c r="R986" s="114" t="str">
        <f>IF(D986="","",(TEXT(D986,"mmmm")))</f>
        <v/>
      </c>
      <c r="S986" s="94" t="e">
        <f>+IF(#REF!&gt;0.02,IF(#REF!=5,($AE$2-F986)/1000,IF(#REF!=6,($AF$2-F986)/1000,IF(#REF!="FMA",($AG$2-F986)/1000,H986))),H986)</f>
        <v>#REF!</v>
      </c>
      <c r="T986" s="114" t="str">
        <f t="shared" si="28"/>
        <v/>
      </c>
      <c r="U986" s="91">
        <f>IF(H986="",0,1)</f>
        <v>0</v>
      </c>
      <c r="V986" s="92" t="e">
        <f>IF(#REF!&gt;0,1,0)</f>
        <v>#REF!</v>
      </c>
      <c r="W986" s="92" t="e">
        <f>IF(#REF!&gt;0.02,1,0)</f>
        <v>#REF!</v>
      </c>
      <c r="X986" s="92" t="str">
        <f>+IF(H986="","",(M986*H986))</f>
        <v/>
      </c>
      <c r="Y986" s="92" t="b">
        <f>+IF(G986="La Mounine",(VLOOKUP(Base!J986,#REF!,5,FALSE)),(IF(G986="Brignoles",VLOOKUP(J986,#REF!,3,FALSE),(IF(G986="FOS",VLOOKUP(J986,#REF!,4,FALSE))))))</f>
        <v>0</v>
      </c>
      <c r="Z986" s="92" t="str">
        <f>+(IF(H986="","",(Y986*H986)))</f>
        <v/>
      </c>
      <c r="AA986" s="94" t="str">
        <f>IF(A986="","",IF(A986="RW",VLOOKUP(Y986,#REF!,3,FALSE),VLOOKUP(Y986,#REF!,2,FALSE)))</f>
        <v/>
      </c>
      <c r="AB986" s="92" t="str">
        <f>+IF(A986="","",(IF(A986="RW",(IF(H986&gt;32,32*AA986,(IF(H986&lt;29,29*AA986,H986*AA986)))),(IF(H986&gt;30,30*AA986,(IF(H986&lt;24,24*AA986,H986*AA986)))))))</f>
        <v/>
      </c>
      <c r="AC986" s="92" t="e">
        <f>(IF(A986="","0",(IF(A986="RW",VLOOKUP(#REF!,#REF!,2,FALSE),VLOOKUP(Base!#REF!,#REF!,3,FALSE)))))*S986</f>
        <v>#REF!</v>
      </c>
    </row>
    <row r="987" spans="1:29" x14ac:dyDescent="0.25">
      <c r="A987" s="131"/>
      <c r="B987" s="131" t="s">
        <v>846</v>
      </c>
      <c r="C987" s="62"/>
      <c r="D987" s="12"/>
      <c r="E987" s="85"/>
      <c r="F987" s="85"/>
      <c r="G987" s="145"/>
      <c r="H987" s="71" t="str">
        <f t="shared" si="27"/>
        <v/>
      </c>
      <c r="I987" s="62"/>
      <c r="J987" s="62"/>
      <c r="K987" s="62"/>
      <c r="L987" s="71" t="str">
        <f>+IF(N987="oui",H987,"")</f>
        <v/>
      </c>
      <c r="M987" s="117"/>
      <c r="N987" s="62"/>
      <c r="O987" s="62"/>
      <c r="P987" s="62"/>
      <c r="Q987" s="114" t="str">
        <f>IF(D987="","",(YEAR(D987)))</f>
        <v/>
      </c>
      <c r="R987" s="114" t="str">
        <f>IF(D987="","",(TEXT(D987,"mmmm")))</f>
        <v/>
      </c>
      <c r="S987" s="94" t="e">
        <f>+IF(#REF!&gt;0.02,IF(#REF!=5,($AE$2-F987)/1000,IF(#REF!=6,($AF$2-F987)/1000,IF(#REF!="FMA",($AG$2-F987)/1000,H987))),H987)</f>
        <v>#REF!</v>
      </c>
      <c r="T987" s="114" t="str">
        <f t="shared" si="28"/>
        <v/>
      </c>
      <c r="U987" s="91">
        <f>IF(H987="",0,1)</f>
        <v>0</v>
      </c>
      <c r="V987" s="92" t="e">
        <f>IF(#REF!&gt;0,1,0)</f>
        <v>#REF!</v>
      </c>
      <c r="W987" s="92" t="e">
        <f>IF(#REF!&gt;0.02,1,0)</f>
        <v>#REF!</v>
      </c>
      <c r="X987" s="92" t="str">
        <f>+IF(H987="","",(M987*H987))</f>
        <v/>
      </c>
      <c r="Y987" s="92" t="b">
        <f>+IF(G987="La Mounine",(VLOOKUP(Base!J987,#REF!,5,FALSE)),(IF(G987="Brignoles",VLOOKUP(J987,#REF!,3,FALSE),(IF(G987="FOS",VLOOKUP(J987,#REF!,4,FALSE))))))</f>
        <v>0</v>
      </c>
      <c r="Z987" s="92" t="str">
        <f>+(IF(H987="","",(Y987*H987)))</f>
        <v/>
      </c>
      <c r="AA987" s="94" t="str">
        <f>IF(A987="","",IF(A987="RW",VLOOKUP(Y987,#REF!,3,FALSE),VLOOKUP(Y987,#REF!,2,FALSE)))</f>
        <v/>
      </c>
      <c r="AB987" s="92" t="str">
        <f>+IF(A987="","",(IF(A987="RW",(IF(H987&gt;32,32*AA987,(IF(H987&lt;29,29*AA987,H987*AA987)))),(IF(H987&gt;30,30*AA987,(IF(H987&lt;24,24*AA987,H987*AA987)))))))</f>
        <v/>
      </c>
      <c r="AC987" s="92" t="e">
        <f>(IF(A987="","0",(IF(A987="RW",VLOOKUP(#REF!,#REF!,2,FALSE),VLOOKUP(Base!#REF!,#REF!,3,FALSE)))))*S987</f>
        <v>#REF!</v>
      </c>
    </row>
    <row r="988" spans="1:29" x14ac:dyDescent="0.25">
      <c r="A988" s="131"/>
      <c r="B988" s="131" t="s">
        <v>846</v>
      </c>
      <c r="C988" s="62"/>
      <c r="D988" s="12"/>
      <c r="E988" s="85"/>
      <c r="F988" s="85"/>
      <c r="G988" s="145"/>
      <c r="H988" s="71" t="str">
        <f t="shared" si="27"/>
        <v/>
      </c>
      <c r="I988" s="62"/>
      <c r="J988" s="62"/>
      <c r="K988" s="62"/>
      <c r="L988" s="71" t="str">
        <f>+IF(N988="oui",H988,"")</f>
        <v/>
      </c>
      <c r="M988" s="117"/>
      <c r="N988" s="62"/>
      <c r="O988" s="62"/>
      <c r="P988" s="62"/>
      <c r="Q988" s="114" t="str">
        <f>IF(D988="","",(YEAR(D988)))</f>
        <v/>
      </c>
      <c r="R988" s="114" t="str">
        <f>IF(D988="","",(TEXT(D988,"mmmm")))</f>
        <v/>
      </c>
      <c r="S988" s="94" t="e">
        <f>+IF(#REF!&gt;0.02,IF(#REF!=5,($AE$2-F988)/1000,IF(#REF!=6,($AF$2-F988)/1000,IF(#REF!="FMA",($AG$2-F988)/1000,H988))),H988)</f>
        <v>#REF!</v>
      </c>
      <c r="T988" s="114" t="str">
        <f t="shared" si="28"/>
        <v/>
      </c>
      <c r="U988" s="91">
        <f>IF(H988="",0,1)</f>
        <v>0</v>
      </c>
      <c r="V988" s="92" t="e">
        <f>IF(#REF!&gt;0,1,0)</f>
        <v>#REF!</v>
      </c>
      <c r="W988" s="92" t="e">
        <f>IF(#REF!&gt;0.02,1,0)</f>
        <v>#REF!</v>
      </c>
      <c r="X988" s="92" t="str">
        <f>+IF(H988="","",(M988*H988))</f>
        <v/>
      </c>
      <c r="Y988" s="92" t="b">
        <f>+IF(G988="La Mounine",(VLOOKUP(Base!J988,#REF!,5,FALSE)),(IF(G988="Brignoles",VLOOKUP(J988,#REF!,3,FALSE),(IF(G988="FOS",VLOOKUP(J988,#REF!,4,FALSE))))))</f>
        <v>0</v>
      </c>
      <c r="Z988" s="92" t="str">
        <f>+(IF(H988="","",(Y988*H988)))</f>
        <v/>
      </c>
      <c r="AA988" s="94" t="str">
        <f>IF(A988="","",IF(A988="RW",VLOOKUP(Y988,#REF!,3,FALSE),VLOOKUP(Y988,#REF!,2,FALSE)))</f>
        <v/>
      </c>
      <c r="AB988" s="92" t="str">
        <f>+IF(A988="","",(IF(A988="RW",(IF(H988&gt;32,32*AA988,(IF(H988&lt;29,29*AA988,H988*AA988)))),(IF(H988&gt;30,30*AA988,(IF(H988&lt;24,24*AA988,H988*AA988)))))))</f>
        <v/>
      </c>
      <c r="AC988" s="92" t="e">
        <f>(IF(A988="","0",(IF(A988="RW",VLOOKUP(#REF!,#REF!,2,FALSE),VLOOKUP(Base!#REF!,#REF!,3,FALSE)))))*S988</f>
        <v>#REF!</v>
      </c>
    </row>
    <row r="989" spans="1:29" x14ac:dyDescent="0.25">
      <c r="A989" s="131"/>
      <c r="B989" s="131" t="s">
        <v>846</v>
      </c>
      <c r="C989" s="62"/>
      <c r="D989" s="12"/>
      <c r="E989" s="85"/>
      <c r="F989" s="85"/>
      <c r="G989" s="145"/>
      <c r="H989" s="71" t="str">
        <f t="shared" si="27"/>
        <v/>
      </c>
      <c r="I989" s="62"/>
      <c r="J989" s="62"/>
      <c r="K989" s="62"/>
      <c r="L989" s="71" t="str">
        <f>+IF(N989="oui",H989,"")</f>
        <v/>
      </c>
      <c r="M989" s="117"/>
      <c r="N989" s="62"/>
      <c r="O989" s="62"/>
      <c r="P989" s="62"/>
      <c r="Q989" s="114" t="str">
        <f>IF(D989="","",(YEAR(D989)))</f>
        <v/>
      </c>
      <c r="R989" s="114" t="str">
        <f>IF(D989="","",(TEXT(D989,"mmmm")))</f>
        <v/>
      </c>
      <c r="S989" s="94" t="e">
        <f>+IF(#REF!&gt;0.02,IF(#REF!=5,($AE$2-F989)/1000,IF(#REF!=6,($AF$2-F989)/1000,IF(#REF!="FMA",($AG$2-F989)/1000,H989))),H989)</f>
        <v>#REF!</v>
      </c>
      <c r="T989" s="114" t="str">
        <f t="shared" si="28"/>
        <v/>
      </c>
      <c r="U989" s="91">
        <f>IF(H989="",0,1)</f>
        <v>0</v>
      </c>
      <c r="V989" s="92" t="e">
        <f>IF(#REF!&gt;0,1,0)</f>
        <v>#REF!</v>
      </c>
      <c r="W989" s="92" t="e">
        <f>IF(#REF!&gt;0.02,1,0)</f>
        <v>#REF!</v>
      </c>
      <c r="X989" s="92" t="str">
        <f>+IF(H989="","",(M989*H989))</f>
        <v/>
      </c>
      <c r="Y989" s="92" t="b">
        <f>+IF(G989="La Mounine",(VLOOKUP(Base!J989,#REF!,5,FALSE)),(IF(G989="Brignoles",VLOOKUP(J989,#REF!,3,FALSE),(IF(G989="FOS",VLOOKUP(J989,#REF!,4,FALSE))))))</f>
        <v>0</v>
      </c>
      <c r="Z989" s="92" t="str">
        <f>+(IF(H989="","",(Y989*H989)))</f>
        <v/>
      </c>
      <c r="AA989" s="94" t="str">
        <f>IF(A989="","",IF(A989="RW",VLOOKUP(Y989,#REF!,3,FALSE),VLOOKUP(Y989,#REF!,2,FALSE)))</f>
        <v/>
      </c>
      <c r="AB989" s="92" t="str">
        <f>+IF(A989="","",(IF(A989="RW",(IF(H989&gt;32,32*AA989,(IF(H989&lt;29,29*AA989,H989*AA989)))),(IF(H989&gt;30,30*AA989,(IF(H989&lt;24,24*AA989,H989*AA989)))))))</f>
        <v/>
      </c>
      <c r="AC989" s="92" t="e">
        <f>(IF(A989="","0",(IF(A989="RW",VLOOKUP(#REF!,#REF!,2,FALSE),VLOOKUP(Base!#REF!,#REF!,3,FALSE)))))*S989</f>
        <v>#REF!</v>
      </c>
    </row>
    <row r="990" spans="1:29" x14ac:dyDescent="0.25">
      <c r="A990" s="131"/>
      <c r="B990" s="131" t="s">
        <v>846</v>
      </c>
      <c r="C990" s="62"/>
      <c r="D990" s="12"/>
      <c r="E990" s="85"/>
      <c r="F990" s="85"/>
      <c r="G990" s="145"/>
      <c r="H990" s="71" t="str">
        <f t="shared" si="27"/>
        <v/>
      </c>
      <c r="I990" s="62"/>
      <c r="J990" s="62"/>
      <c r="K990" s="62"/>
      <c r="L990" s="71" t="str">
        <f>+IF(N990="oui",H990,"")</f>
        <v/>
      </c>
      <c r="M990" s="117"/>
      <c r="N990" s="62"/>
      <c r="O990" s="62"/>
      <c r="P990" s="62"/>
      <c r="Q990" s="114" t="str">
        <f>IF(D990="","",(YEAR(D990)))</f>
        <v/>
      </c>
      <c r="R990" s="114" t="str">
        <f>IF(D990="","",(TEXT(D990,"mmmm")))</f>
        <v/>
      </c>
      <c r="S990" s="94" t="e">
        <f>+IF(#REF!&gt;0.02,IF(#REF!=5,($AE$2-F990)/1000,IF(#REF!=6,($AF$2-F990)/1000,IF(#REF!="FMA",($AG$2-F990)/1000,H990))),H990)</f>
        <v>#REF!</v>
      </c>
      <c r="T990" s="114" t="str">
        <f t="shared" si="28"/>
        <v/>
      </c>
      <c r="U990" s="91">
        <f>IF(H990="",0,1)</f>
        <v>0</v>
      </c>
      <c r="V990" s="92" t="e">
        <f>IF(#REF!&gt;0,1,0)</f>
        <v>#REF!</v>
      </c>
      <c r="W990" s="92" t="e">
        <f>IF(#REF!&gt;0.02,1,0)</f>
        <v>#REF!</v>
      </c>
      <c r="X990" s="92" t="str">
        <f>+IF(H990="","",(M990*H990))</f>
        <v/>
      </c>
      <c r="Y990" s="92" t="b">
        <f>+IF(G990="La Mounine",(VLOOKUP(Base!J990,#REF!,5,FALSE)),(IF(G990="Brignoles",VLOOKUP(J990,#REF!,3,FALSE),(IF(G990="FOS",VLOOKUP(J990,#REF!,4,FALSE))))))</f>
        <v>0</v>
      </c>
      <c r="Z990" s="92" t="str">
        <f>+(IF(H990="","",(Y990*H990)))</f>
        <v/>
      </c>
      <c r="AA990" s="94" t="str">
        <f>IF(A990="","",IF(A990="RW",VLOOKUP(Y990,#REF!,3,FALSE),VLOOKUP(Y990,#REF!,2,FALSE)))</f>
        <v/>
      </c>
      <c r="AB990" s="92" t="str">
        <f>+IF(A990="","",(IF(A990="RW",(IF(H990&gt;32,32*AA990,(IF(H990&lt;29,29*AA990,H990*AA990)))),(IF(H990&gt;30,30*AA990,(IF(H990&lt;24,24*AA990,H990*AA990)))))))</f>
        <v/>
      </c>
      <c r="AC990" s="92" t="e">
        <f>(IF(A990="","0",(IF(A990="RW",VLOOKUP(#REF!,#REF!,2,FALSE),VLOOKUP(Base!#REF!,#REF!,3,FALSE)))))*S990</f>
        <v>#REF!</v>
      </c>
    </row>
    <row r="991" spans="1:29" x14ac:dyDescent="0.25">
      <c r="A991" s="131"/>
      <c r="B991" s="131" t="s">
        <v>846</v>
      </c>
      <c r="C991" s="62"/>
      <c r="D991" s="12"/>
      <c r="E991" s="85"/>
      <c r="F991" s="85"/>
      <c r="G991" s="145"/>
      <c r="H991" s="71" t="str">
        <f t="shared" si="27"/>
        <v/>
      </c>
      <c r="I991" s="62"/>
      <c r="J991" s="62"/>
      <c r="K991" s="62"/>
      <c r="L991" s="71" t="str">
        <f>+IF(N991="oui",H991,"")</f>
        <v/>
      </c>
      <c r="M991" s="117"/>
      <c r="N991" s="62"/>
      <c r="O991" s="62"/>
      <c r="P991" s="62"/>
      <c r="Q991" s="114" t="str">
        <f>IF(D991="","",(YEAR(D991)))</f>
        <v/>
      </c>
      <c r="R991" s="114" t="str">
        <f>IF(D991="","",(TEXT(D991,"mmmm")))</f>
        <v/>
      </c>
      <c r="S991" s="94" t="e">
        <f>+IF(#REF!&gt;0.02,IF(#REF!=5,($AE$2-F991)/1000,IF(#REF!=6,($AF$2-F991)/1000,IF(#REF!="FMA",($AG$2-F991)/1000,H991))),H991)</f>
        <v>#REF!</v>
      </c>
      <c r="T991" s="114" t="str">
        <f t="shared" si="28"/>
        <v/>
      </c>
      <c r="U991" s="91">
        <f>IF(H991="",0,1)</f>
        <v>0</v>
      </c>
      <c r="V991" s="92" t="e">
        <f>IF(#REF!&gt;0,1,0)</f>
        <v>#REF!</v>
      </c>
      <c r="W991" s="92" t="e">
        <f>IF(#REF!&gt;0.02,1,0)</f>
        <v>#REF!</v>
      </c>
      <c r="X991" s="92" t="str">
        <f>+IF(H991="","",(M991*H991))</f>
        <v/>
      </c>
      <c r="Y991" s="92" t="b">
        <f>+IF(G991="La Mounine",(VLOOKUP(Base!J991,#REF!,5,FALSE)),(IF(G991="Brignoles",VLOOKUP(J991,#REF!,3,FALSE),(IF(G991="FOS",VLOOKUP(J991,#REF!,4,FALSE))))))</f>
        <v>0</v>
      </c>
      <c r="Z991" s="92" t="str">
        <f>+(IF(H991="","",(Y991*H991)))</f>
        <v/>
      </c>
      <c r="AA991" s="94" t="str">
        <f>IF(A991="","",IF(A991="RW",VLOOKUP(Y991,#REF!,3,FALSE),VLOOKUP(Y991,#REF!,2,FALSE)))</f>
        <v/>
      </c>
      <c r="AB991" s="92" t="str">
        <f>+IF(A991="","",(IF(A991="RW",(IF(H991&gt;32,32*AA991,(IF(H991&lt;29,29*AA991,H991*AA991)))),(IF(H991&gt;30,30*AA991,(IF(H991&lt;24,24*AA991,H991*AA991)))))))</f>
        <v/>
      </c>
      <c r="AC991" s="92" t="e">
        <f>(IF(A991="","0",(IF(A991="RW",VLOOKUP(#REF!,#REF!,2,FALSE),VLOOKUP(Base!#REF!,#REF!,3,FALSE)))))*S991</f>
        <v>#REF!</v>
      </c>
    </row>
    <row r="992" spans="1:29" x14ac:dyDescent="0.25">
      <c r="A992" s="131"/>
      <c r="B992" s="131" t="s">
        <v>846</v>
      </c>
      <c r="C992" s="62"/>
      <c r="D992" s="12"/>
      <c r="E992" s="85"/>
      <c r="F992" s="85"/>
      <c r="G992" s="145"/>
      <c r="H992" s="71" t="str">
        <f t="shared" si="27"/>
        <v/>
      </c>
      <c r="I992" s="62"/>
      <c r="J992" s="62"/>
      <c r="K992" s="62"/>
      <c r="L992" s="71" t="str">
        <f>+IF(N992="oui",H992,"")</f>
        <v/>
      </c>
      <c r="M992" s="117"/>
      <c r="N992" s="62"/>
      <c r="O992" s="62"/>
      <c r="P992" s="62"/>
      <c r="Q992" s="114" t="str">
        <f>IF(D992="","",(YEAR(D992)))</f>
        <v/>
      </c>
      <c r="R992" s="114" t="str">
        <f>IF(D992="","",(TEXT(D992,"mmmm")))</f>
        <v/>
      </c>
      <c r="S992" s="94" t="e">
        <f>+IF(#REF!&gt;0.02,IF(#REF!=5,($AE$2-F992)/1000,IF(#REF!=6,($AF$2-F992)/1000,IF(#REF!="FMA",($AG$2-F992)/1000,H992))),H992)</f>
        <v>#REF!</v>
      </c>
      <c r="T992" s="114" t="str">
        <f t="shared" si="28"/>
        <v/>
      </c>
      <c r="U992" s="91">
        <f>IF(H992="",0,1)</f>
        <v>0</v>
      </c>
      <c r="V992" s="92" t="e">
        <f>IF(#REF!&gt;0,1,0)</f>
        <v>#REF!</v>
      </c>
      <c r="W992" s="92" t="e">
        <f>IF(#REF!&gt;0.02,1,0)</f>
        <v>#REF!</v>
      </c>
      <c r="X992" s="92" t="str">
        <f>+IF(H992="","",(M992*H992))</f>
        <v/>
      </c>
      <c r="Y992" s="92" t="b">
        <f>+IF(G992="La Mounine",(VLOOKUP(Base!J992,#REF!,5,FALSE)),(IF(G992="Brignoles",VLOOKUP(J992,#REF!,3,FALSE),(IF(G992="FOS",VLOOKUP(J992,#REF!,4,FALSE))))))</f>
        <v>0</v>
      </c>
      <c r="Z992" s="92" t="str">
        <f>+(IF(H992="","",(Y992*H992)))</f>
        <v/>
      </c>
      <c r="AA992" s="94" t="str">
        <f>IF(A992="","",IF(A992="RW",VLOOKUP(Y992,#REF!,3,FALSE),VLOOKUP(Y992,#REF!,2,FALSE)))</f>
        <v/>
      </c>
      <c r="AB992" s="92" t="str">
        <f>+IF(A992="","",(IF(A992="RW",(IF(H992&gt;32,32*AA992,(IF(H992&lt;29,29*AA992,H992*AA992)))),(IF(H992&gt;30,30*AA992,(IF(H992&lt;24,24*AA992,H992*AA992)))))))</f>
        <v/>
      </c>
      <c r="AC992" s="92" t="e">
        <f>(IF(A992="","0",(IF(A992="RW",VLOOKUP(#REF!,#REF!,2,FALSE),VLOOKUP(Base!#REF!,#REF!,3,FALSE)))))*S992</f>
        <v>#REF!</v>
      </c>
    </row>
    <row r="993" spans="1:29" x14ac:dyDescent="0.25">
      <c r="A993" s="131"/>
      <c r="B993" s="131" t="s">
        <v>846</v>
      </c>
      <c r="C993" s="62"/>
      <c r="D993" s="12"/>
      <c r="E993" s="85"/>
      <c r="F993" s="85"/>
      <c r="G993" s="145"/>
      <c r="H993" s="71" t="str">
        <f t="shared" si="27"/>
        <v/>
      </c>
      <c r="I993" s="62"/>
      <c r="J993" s="62"/>
      <c r="K993" s="62"/>
      <c r="L993" s="71" t="str">
        <f>+IF(N993="oui",H993,"")</f>
        <v/>
      </c>
      <c r="M993" s="117"/>
      <c r="N993" s="62"/>
      <c r="O993" s="62"/>
      <c r="P993" s="62"/>
      <c r="Q993" s="114" t="str">
        <f>IF(D993="","",(YEAR(D993)))</f>
        <v/>
      </c>
      <c r="R993" s="114" t="str">
        <f>IF(D993="","",(TEXT(D993,"mmmm")))</f>
        <v/>
      </c>
      <c r="S993" s="94" t="e">
        <f>+IF(#REF!&gt;0.02,IF(#REF!=5,($AE$2-F993)/1000,IF(#REF!=6,($AF$2-F993)/1000,IF(#REF!="FMA",($AG$2-F993)/1000,H993))),H993)</f>
        <v>#REF!</v>
      </c>
      <c r="T993" s="114" t="str">
        <f t="shared" si="28"/>
        <v/>
      </c>
      <c r="U993" s="91">
        <f>IF(H993="",0,1)</f>
        <v>0</v>
      </c>
      <c r="V993" s="92" t="e">
        <f>IF(#REF!&gt;0,1,0)</f>
        <v>#REF!</v>
      </c>
      <c r="W993" s="92" t="e">
        <f>IF(#REF!&gt;0.02,1,0)</f>
        <v>#REF!</v>
      </c>
      <c r="X993" s="92" t="str">
        <f>+IF(H993="","",(M993*H993))</f>
        <v/>
      </c>
      <c r="Y993" s="92" t="b">
        <f>+IF(G993="La Mounine",(VLOOKUP(Base!J993,#REF!,5,FALSE)),(IF(G993="Brignoles",VLOOKUP(J993,#REF!,3,FALSE),(IF(G993="FOS",VLOOKUP(J993,#REF!,4,FALSE))))))</f>
        <v>0</v>
      </c>
      <c r="Z993" s="92" t="str">
        <f>+(IF(H993="","",(Y993*H993)))</f>
        <v/>
      </c>
      <c r="AA993" s="94" t="str">
        <f>IF(A993="","",IF(A993="RW",VLOOKUP(Y993,#REF!,3,FALSE),VLOOKUP(Y993,#REF!,2,FALSE)))</f>
        <v/>
      </c>
      <c r="AB993" s="92" t="str">
        <f>+IF(A993="","",(IF(A993="RW",(IF(H993&gt;32,32*AA993,(IF(H993&lt;29,29*AA993,H993*AA993)))),(IF(H993&gt;30,30*AA993,(IF(H993&lt;24,24*AA993,H993*AA993)))))))</f>
        <v/>
      </c>
      <c r="AC993" s="92" t="e">
        <f>(IF(A993="","0",(IF(A993="RW",VLOOKUP(#REF!,#REF!,2,FALSE),VLOOKUP(Base!#REF!,#REF!,3,FALSE)))))*S993</f>
        <v>#REF!</v>
      </c>
    </row>
    <row r="994" spans="1:29" x14ac:dyDescent="0.25">
      <c r="A994" s="131"/>
      <c r="B994" s="131" t="s">
        <v>846</v>
      </c>
      <c r="C994" s="62"/>
      <c r="D994" s="12"/>
      <c r="E994" s="85"/>
      <c r="F994" s="85"/>
      <c r="G994" s="145"/>
      <c r="H994" s="71" t="str">
        <f t="shared" si="27"/>
        <v/>
      </c>
      <c r="I994" s="62"/>
      <c r="J994" s="62"/>
      <c r="K994" s="62"/>
      <c r="L994" s="71" t="str">
        <f>+IF(N994="oui",H994,"")</f>
        <v/>
      </c>
      <c r="M994" s="117"/>
      <c r="N994" s="62"/>
      <c r="O994" s="62"/>
      <c r="P994" s="62"/>
      <c r="Q994" s="114" t="str">
        <f>IF(D994="","",(YEAR(D994)))</f>
        <v/>
      </c>
      <c r="R994" s="114" t="str">
        <f>IF(D994="","",(TEXT(D994,"mmmm")))</f>
        <v/>
      </c>
      <c r="S994" s="94" t="e">
        <f>+IF(#REF!&gt;0.02,IF(#REF!=5,($AE$2-F994)/1000,IF(#REF!=6,($AF$2-F994)/1000,IF(#REF!="FMA",($AG$2-F994)/1000,H994))),H994)</f>
        <v>#REF!</v>
      </c>
      <c r="T994" s="114" t="str">
        <f t="shared" si="28"/>
        <v/>
      </c>
      <c r="U994" s="91">
        <f>IF(H994="",0,1)</f>
        <v>0</v>
      </c>
      <c r="V994" s="92" t="e">
        <f>IF(#REF!&gt;0,1,0)</f>
        <v>#REF!</v>
      </c>
      <c r="W994" s="92" t="e">
        <f>IF(#REF!&gt;0.02,1,0)</f>
        <v>#REF!</v>
      </c>
      <c r="X994" s="92" t="str">
        <f>+IF(H994="","",(M994*H994))</f>
        <v/>
      </c>
      <c r="Y994" s="92" t="b">
        <f>+IF(G994="La Mounine",(VLOOKUP(Base!J994,#REF!,5,FALSE)),(IF(G994="Brignoles",VLOOKUP(J994,#REF!,3,FALSE),(IF(G994="FOS",VLOOKUP(J994,#REF!,4,FALSE))))))</f>
        <v>0</v>
      </c>
      <c r="Z994" s="92" t="str">
        <f>+(IF(H994="","",(Y994*H994)))</f>
        <v/>
      </c>
      <c r="AA994" s="94" t="str">
        <f>IF(A994="","",IF(A994="RW",VLOOKUP(Y994,#REF!,3,FALSE),VLOOKUP(Y994,#REF!,2,FALSE)))</f>
        <v/>
      </c>
      <c r="AB994" s="92" t="str">
        <f>+IF(A994="","",(IF(A994="RW",(IF(H994&gt;32,32*AA994,(IF(H994&lt;29,29*AA994,H994*AA994)))),(IF(H994&gt;30,30*AA994,(IF(H994&lt;24,24*AA994,H994*AA994)))))))</f>
        <v/>
      </c>
      <c r="AC994" s="92" t="e">
        <f>(IF(A994="","0",(IF(A994="RW",VLOOKUP(#REF!,#REF!,2,FALSE),VLOOKUP(Base!#REF!,#REF!,3,FALSE)))))*S994</f>
        <v>#REF!</v>
      </c>
    </row>
    <row r="995" spans="1:29" x14ac:dyDescent="0.25">
      <c r="A995" s="131"/>
      <c r="B995" s="131" t="s">
        <v>846</v>
      </c>
      <c r="C995" s="62"/>
      <c r="D995" s="12"/>
      <c r="E995" s="85"/>
      <c r="F995" s="85"/>
      <c r="G995" s="145"/>
      <c r="H995" s="71" t="str">
        <f t="shared" si="27"/>
        <v/>
      </c>
      <c r="I995" s="62"/>
      <c r="J995" s="62"/>
      <c r="K995" s="62"/>
      <c r="L995" s="71" t="str">
        <f>+IF(N995="oui",H995,"")</f>
        <v/>
      </c>
      <c r="M995" s="117"/>
      <c r="N995" s="62"/>
      <c r="O995" s="62"/>
      <c r="P995" s="62"/>
      <c r="Q995" s="114" t="str">
        <f>IF(D995="","",(YEAR(D995)))</f>
        <v/>
      </c>
      <c r="R995" s="114" t="str">
        <f>IF(D995="","",(TEXT(D995,"mmmm")))</f>
        <v/>
      </c>
      <c r="S995" s="94" t="e">
        <f>+IF(#REF!&gt;0.02,IF(#REF!=5,($AE$2-F995)/1000,IF(#REF!=6,($AF$2-F995)/1000,IF(#REF!="FMA",($AG$2-F995)/1000,H995))),H995)</f>
        <v>#REF!</v>
      </c>
      <c r="T995" s="114" t="str">
        <f t="shared" si="28"/>
        <v/>
      </c>
      <c r="U995" s="91">
        <f>IF(H995="",0,1)</f>
        <v>0</v>
      </c>
      <c r="V995" s="92" t="e">
        <f>IF(#REF!&gt;0,1,0)</f>
        <v>#REF!</v>
      </c>
      <c r="W995" s="92" t="e">
        <f>IF(#REF!&gt;0.02,1,0)</f>
        <v>#REF!</v>
      </c>
      <c r="X995" s="92" t="str">
        <f>+IF(H995="","",(M995*H995))</f>
        <v/>
      </c>
      <c r="Y995" s="92" t="b">
        <f>+IF(G995="La Mounine",(VLOOKUP(Base!J995,#REF!,5,FALSE)),(IF(G995="Brignoles",VLOOKUP(J995,#REF!,3,FALSE),(IF(G995="FOS",VLOOKUP(J995,#REF!,4,FALSE))))))</f>
        <v>0</v>
      </c>
      <c r="Z995" s="92" t="str">
        <f>+(IF(H995="","",(Y995*H995)))</f>
        <v/>
      </c>
      <c r="AA995" s="94" t="str">
        <f>IF(A995="","",IF(A995="RW",VLOOKUP(Y995,#REF!,3,FALSE),VLOOKUP(Y995,#REF!,2,FALSE)))</f>
        <v/>
      </c>
      <c r="AB995" s="92" t="str">
        <f>+IF(A995="","",(IF(A995="RW",(IF(H995&gt;32,32*AA995,(IF(H995&lt;29,29*AA995,H995*AA995)))),(IF(H995&gt;30,30*AA995,(IF(H995&lt;24,24*AA995,H995*AA995)))))))</f>
        <v/>
      </c>
      <c r="AC995" s="92" t="e">
        <f>(IF(A995="","0",(IF(A995="RW",VLOOKUP(#REF!,#REF!,2,FALSE),VLOOKUP(Base!#REF!,#REF!,3,FALSE)))))*S995</f>
        <v>#REF!</v>
      </c>
    </row>
    <row r="996" spans="1:29" x14ac:dyDescent="0.25">
      <c r="A996" s="131"/>
      <c r="B996" s="131" t="s">
        <v>846</v>
      </c>
      <c r="C996" s="62"/>
      <c r="D996" s="12"/>
      <c r="E996" s="85"/>
      <c r="F996" s="85"/>
      <c r="G996" s="145"/>
      <c r="H996" s="71" t="str">
        <f t="shared" si="27"/>
        <v/>
      </c>
      <c r="I996" s="62"/>
      <c r="J996" s="62"/>
      <c r="K996" s="62"/>
      <c r="L996" s="71" t="str">
        <f>+IF(N996="oui",H996,"")</f>
        <v/>
      </c>
      <c r="M996" s="117"/>
      <c r="N996" s="62"/>
      <c r="O996" s="62"/>
      <c r="P996" s="62"/>
      <c r="Q996" s="114" t="str">
        <f>IF(D996="","",(YEAR(D996)))</f>
        <v/>
      </c>
      <c r="R996" s="114" t="str">
        <f>IF(D996="","",(TEXT(D996,"mmmm")))</f>
        <v/>
      </c>
      <c r="S996" s="94" t="e">
        <f>+IF(#REF!&gt;0.02,IF(#REF!=5,($AE$2-F996)/1000,IF(#REF!=6,($AF$2-F996)/1000,IF(#REF!="FMA",($AG$2-F996)/1000,H996))),H996)</f>
        <v>#REF!</v>
      </c>
      <c r="T996" s="114" t="str">
        <f t="shared" si="28"/>
        <v/>
      </c>
      <c r="U996" s="91">
        <f>IF(H996="",0,1)</f>
        <v>0</v>
      </c>
      <c r="V996" s="92" t="e">
        <f>IF(#REF!&gt;0,1,0)</f>
        <v>#REF!</v>
      </c>
      <c r="W996" s="92" t="e">
        <f>IF(#REF!&gt;0.02,1,0)</f>
        <v>#REF!</v>
      </c>
      <c r="X996" s="92" t="str">
        <f>+IF(H996="","",(M996*H996))</f>
        <v/>
      </c>
      <c r="Y996" s="92" t="b">
        <f>+IF(G996="La Mounine",(VLOOKUP(Base!J996,#REF!,5,FALSE)),(IF(G996="Brignoles",VLOOKUP(J996,#REF!,3,FALSE),(IF(G996="FOS",VLOOKUP(J996,#REF!,4,FALSE))))))</f>
        <v>0</v>
      </c>
      <c r="Z996" s="92" t="str">
        <f>+(IF(H996="","",(Y996*H996)))</f>
        <v/>
      </c>
      <c r="AA996" s="94" t="str">
        <f>IF(A996="","",IF(A996="RW",VLOOKUP(Y996,#REF!,3,FALSE),VLOOKUP(Y996,#REF!,2,FALSE)))</f>
        <v/>
      </c>
      <c r="AB996" s="92" t="str">
        <f>+IF(A996="","",(IF(A996="RW",(IF(H996&gt;32,32*AA996,(IF(H996&lt;29,29*AA996,H996*AA996)))),(IF(H996&gt;30,30*AA996,(IF(H996&lt;24,24*AA996,H996*AA996)))))))</f>
        <v/>
      </c>
      <c r="AC996" s="92" t="e">
        <f>(IF(A996="","0",(IF(A996="RW",VLOOKUP(#REF!,#REF!,2,FALSE),VLOOKUP(Base!#REF!,#REF!,3,FALSE)))))*S996</f>
        <v>#REF!</v>
      </c>
    </row>
    <row r="997" spans="1:29" x14ac:dyDescent="0.25">
      <c r="A997" s="131"/>
      <c r="B997" s="131" t="s">
        <v>846</v>
      </c>
      <c r="C997" s="62"/>
      <c r="D997" s="12"/>
      <c r="E997" s="85"/>
      <c r="F997" s="85"/>
      <c r="G997" s="145"/>
      <c r="H997" s="71" t="str">
        <f t="shared" si="27"/>
        <v/>
      </c>
      <c r="I997" s="62"/>
      <c r="J997" s="62"/>
      <c r="K997" s="62"/>
      <c r="L997" s="71" t="str">
        <f>+IF(N997="oui",H997,"")</f>
        <v/>
      </c>
      <c r="M997" s="117"/>
      <c r="N997" s="62"/>
      <c r="O997" s="62"/>
      <c r="P997" s="62"/>
      <c r="Q997" s="114" t="str">
        <f>IF(D997="","",(YEAR(D997)))</f>
        <v/>
      </c>
      <c r="R997" s="114" t="str">
        <f>IF(D997="","",(TEXT(D997,"mmmm")))</f>
        <v/>
      </c>
      <c r="S997" s="94" t="e">
        <f>+IF(#REF!&gt;0.02,IF(#REF!=5,($AE$2-F997)/1000,IF(#REF!=6,($AF$2-F997)/1000,IF(#REF!="FMA",($AG$2-F997)/1000,H997))),H997)</f>
        <v>#REF!</v>
      </c>
      <c r="T997" s="114" t="str">
        <f t="shared" si="28"/>
        <v/>
      </c>
      <c r="U997" s="91">
        <f>IF(H997="",0,1)</f>
        <v>0</v>
      </c>
      <c r="V997" s="92" t="e">
        <f>IF(#REF!&gt;0,1,0)</f>
        <v>#REF!</v>
      </c>
      <c r="W997" s="92" t="e">
        <f>IF(#REF!&gt;0.02,1,0)</f>
        <v>#REF!</v>
      </c>
      <c r="X997" s="92" t="str">
        <f>+IF(H997="","",(M997*H997))</f>
        <v/>
      </c>
      <c r="Y997" s="92" t="b">
        <f>+IF(G997="La Mounine",(VLOOKUP(Base!J997,#REF!,5,FALSE)),(IF(G997="Brignoles",VLOOKUP(J997,#REF!,3,FALSE),(IF(G997="FOS",VLOOKUP(J997,#REF!,4,FALSE))))))</f>
        <v>0</v>
      </c>
      <c r="Z997" s="92" t="str">
        <f>+(IF(H997="","",(Y997*H997)))</f>
        <v/>
      </c>
      <c r="AA997" s="94" t="str">
        <f>IF(A997="","",IF(A997="RW",VLOOKUP(Y997,#REF!,3,FALSE),VLOOKUP(Y997,#REF!,2,FALSE)))</f>
        <v/>
      </c>
      <c r="AB997" s="92" t="str">
        <f>+IF(A997="","",(IF(A997="RW",(IF(H997&gt;32,32*AA997,(IF(H997&lt;29,29*AA997,H997*AA997)))),(IF(H997&gt;30,30*AA997,(IF(H997&lt;24,24*AA997,H997*AA997)))))))</f>
        <v/>
      </c>
      <c r="AC997" s="92" t="e">
        <f>(IF(A997="","0",(IF(A997="RW",VLOOKUP(#REF!,#REF!,2,FALSE),VLOOKUP(Base!#REF!,#REF!,3,FALSE)))))*S997</f>
        <v>#REF!</v>
      </c>
    </row>
    <row r="998" spans="1:29" x14ac:dyDescent="0.25">
      <c r="A998" s="131"/>
      <c r="B998" s="131" t="s">
        <v>846</v>
      </c>
      <c r="C998" s="62"/>
      <c r="D998" s="12"/>
      <c r="E998" s="85"/>
      <c r="F998" s="85"/>
      <c r="G998" s="145"/>
      <c r="H998" s="71" t="str">
        <f t="shared" si="27"/>
        <v/>
      </c>
      <c r="I998" s="62"/>
      <c r="J998" s="62"/>
      <c r="K998" s="62"/>
      <c r="L998" s="71" t="str">
        <f>+IF(N998="oui",H998,"")</f>
        <v/>
      </c>
      <c r="M998" s="117"/>
      <c r="N998" s="62"/>
      <c r="O998" s="62"/>
      <c r="P998" s="62"/>
      <c r="Q998" s="114" t="str">
        <f>IF(D998="","",(YEAR(D998)))</f>
        <v/>
      </c>
      <c r="R998" s="114" t="str">
        <f>IF(D998="","",(TEXT(D998,"mmmm")))</f>
        <v/>
      </c>
      <c r="S998" s="94" t="e">
        <f>+IF(#REF!&gt;0.02,IF(#REF!=5,($AE$2-F998)/1000,IF(#REF!=6,($AF$2-F998)/1000,IF(#REF!="FMA",($AG$2-F998)/1000,H998))),H998)</f>
        <v>#REF!</v>
      </c>
      <c r="T998" s="114" t="str">
        <f t="shared" si="28"/>
        <v/>
      </c>
      <c r="U998" s="91">
        <f>IF(H998="",0,1)</f>
        <v>0</v>
      </c>
      <c r="V998" s="92" t="e">
        <f>IF(#REF!&gt;0,1,0)</f>
        <v>#REF!</v>
      </c>
      <c r="W998" s="92" t="e">
        <f>IF(#REF!&gt;0.02,1,0)</f>
        <v>#REF!</v>
      </c>
      <c r="X998" s="92" t="str">
        <f>+IF(H998="","",(M998*H998))</f>
        <v/>
      </c>
      <c r="Y998" s="92" t="b">
        <f>+IF(G998="La Mounine",(VLOOKUP(Base!J998,#REF!,5,FALSE)),(IF(G998="Brignoles",VLOOKUP(J998,#REF!,3,FALSE),(IF(G998="FOS",VLOOKUP(J998,#REF!,4,FALSE))))))</f>
        <v>0</v>
      </c>
      <c r="Z998" s="92" t="str">
        <f>+(IF(H998="","",(Y998*H998)))</f>
        <v/>
      </c>
      <c r="AA998" s="94" t="str">
        <f>IF(A998="","",IF(A998="RW",VLOOKUP(Y998,#REF!,3,FALSE),VLOOKUP(Y998,#REF!,2,FALSE)))</f>
        <v/>
      </c>
      <c r="AB998" s="92" t="str">
        <f>+IF(A998="","",(IF(A998="RW",(IF(H998&gt;32,32*AA998,(IF(H998&lt;29,29*AA998,H998*AA998)))),(IF(H998&gt;30,30*AA998,(IF(H998&lt;24,24*AA998,H998*AA998)))))))</f>
        <v/>
      </c>
      <c r="AC998" s="92" t="e">
        <f>(IF(A998="","0",(IF(A998="RW",VLOOKUP(#REF!,#REF!,2,FALSE),VLOOKUP(Base!#REF!,#REF!,3,FALSE)))))*S998</f>
        <v>#REF!</v>
      </c>
    </row>
    <row r="999" spans="1:29" x14ac:dyDescent="0.25">
      <c r="A999" s="131"/>
      <c r="B999" s="131" t="s">
        <v>846</v>
      </c>
      <c r="C999" s="62"/>
      <c r="D999" s="12"/>
      <c r="E999" s="85"/>
      <c r="F999" s="85"/>
      <c r="G999" s="145"/>
      <c r="H999" s="71" t="str">
        <f t="shared" si="27"/>
        <v/>
      </c>
      <c r="I999" s="62"/>
      <c r="J999" s="62"/>
      <c r="K999" s="62"/>
      <c r="L999" s="71" t="str">
        <f>+IF(N999="oui",H999,"")</f>
        <v/>
      </c>
      <c r="M999" s="117"/>
      <c r="N999" s="62"/>
      <c r="O999" s="62"/>
      <c r="P999" s="62"/>
      <c r="Q999" s="114" t="str">
        <f>IF(D999="","",(YEAR(D999)))</f>
        <v/>
      </c>
      <c r="R999" s="114" t="str">
        <f>IF(D999="","",(TEXT(D999,"mmmm")))</f>
        <v/>
      </c>
      <c r="S999" s="94" t="e">
        <f>+IF(#REF!&gt;0.02,IF(#REF!=5,($AE$2-F999)/1000,IF(#REF!=6,($AF$2-F999)/1000,IF(#REF!="FMA",($AG$2-F999)/1000,H999))),H999)</f>
        <v>#REF!</v>
      </c>
      <c r="T999" s="114" t="str">
        <f t="shared" si="28"/>
        <v/>
      </c>
      <c r="U999" s="91">
        <f>IF(H999="",0,1)</f>
        <v>0</v>
      </c>
      <c r="V999" s="92" t="e">
        <f>IF(#REF!&gt;0,1,0)</f>
        <v>#REF!</v>
      </c>
      <c r="W999" s="92" t="e">
        <f>IF(#REF!&gt;0.02,1,0)</f>
        <v>#REF!</v>
      </c>
      <c r="X999" s="92" t="str">
        <f>+IF(H999="","",(M999*H999))</f>
        <v/>
      </c>
      <c r="Y999" s="92" t="b">
        <f>+IF(G999="La Mounine",(VLOOKUP(Base!J999,#REF!,5,FALSE)),(IF(G999="Brignoles",VLOOKUP(J999,#REF!,3,FALSE),(IF(G999="FOS",VLOOKUP(J999,#REF!,4,FALSE))))))</f>
        <v>0</v>
      </c>
      <c r="Z999" s="92" t="str">
        <f>+(IF(H999="","",(Y999*H999)))</f>
        <v/>
      </c>
      <c r="AA999" s="94" t="str">
        <f>IF(A999="","",IF(A999="RW",VLOOKUP(Y999,#REF!,3,FALSE),VLOOKUP(Y999,#REF!,2,FALSE)))</f>
        <v/>
      </c>
      <c r="AB999" s="92" t="str">
        <f>+IF(A999="","",(IF(A999="RW",(IF(H999&gt;32,32*AA999,(IF(H999&lt;29,29*AA999,H999*AA999)))),(IF(H999&gt;30,30*AA999,(IF(H999&lt;24,24*AA999,H999*AA999)))))))</f>
        <v/>
      </c>
      <c r="AC999" s="92" t="e">
        <f>(IF(A999="","0",(IF(A999="RW",VLOOKUP(#REF!,#REF!,2,FALSE),VLOOKUP(Base!#REF!,#REF!,3,FALSE)))))*S999</f>
        <v>#REF!</v>
      </c>
    </row>
    <row r="1000" spans="1:29" x14ac:dyDescent="0.25">
      <c r="A1000" s="131"/>
      <c r="B1000" s="131" t="s">
        <v>846</v>
      </c>
      <c r="C1000" s="62"/>
      <c r="D1000" s="12"/>
      <c r="E1000" s="85"/>
      <c r="F1000" s="85"/>
      <c r="G1000" s="145"/>
      <c r="H1000" s="71" t="str">
        <f t="shared" si="27"/>
        <v/>
      </c>
      <c r="I1000" s="62"/>
      <c r="J1000" s="62"/>
      <c r="K1000" s="62"/>
      <c r="L1000" s="71" t="str">
        <f>+IF(N1000="oui",H1000,"")</f>
        <v/>
      </c>
      <c r="M1000" s="117"/>
      <c r="N1000" s="62"/>
      <c r="O1000" s="62"/>
      <c r="P1000" s="62"/>
      <c r="Q1000" s="114" t="str">
        <f>IF(D1000="","",(YEAR(D1000)))</f>
        <v/>
      </c>
      <c r="R1000" s="114" t="str">
        <f>IF(D1000="","",(TEXT(D1000,"mmmm")))</f>
        <v/>
      </c>
      <c r="S1000" s="94" t="e">
        <f>+IF(#REF!&gt;0.02,IF(#REF!=5,($AE$2-F1000)/1000,IF(#REF!=6,($AF$2-F1000)/1000,IF(#REF!="FMA",($AG$2-F1000)/1000,H1000))),H1000)</f>
        <v>#REF!</v>
      </c>
      <c r="T1000" s="114" t="str">
        <f t="shared" si="28"/>
        <v/>
      </c>
      <c r="U1000" s="91">
        <f>IF(H1000="",0,1)</f>
        <v>0</v>
      </c>
      <c r="V1000" s="92" t="e">
        <f>IF(#REF!&gt;0,1,0)</f>
        <v>#REF!</v>
      </c>
      <c r="W1000" s="92" t="e">
        <f>IF(#REF!&gt;0.02,1,0)</f>
        <v>#REF!</v>
      </c>
      <c r="X1000" s="92" t="str">
        <f>+IF(H1000="","",(M1000*H1000))</f>
        <v/>
      </c>
      <c r="Y1000" s="92" t="b">
        <f>+IF(G1000="La Mounine",(VLOOKUP(Base!J1000,#REF!,5,FALSE)),(IF(G1000="Brignoles",VLOOKUP(J1000,#REF!,3,FALSE),(IF(G1000="FOS",VLOOKUP(J1000,#REF!,4,FALSE))))))</f>
        <v>0</v>
      </c>
      <c r="Z1000" s="92" t="str">
        <f>+(IF(H1000="","",(Y1000*H1000)))</f>
        <v/>
      </c>
      <c r="AA1000" s="94" t="str">
        <f>IF(A1000="","",IF(A1000="RW",VLOOKUP(Y1000,#REF!,3,FALSE),VLOOKUP(Y1000,#REF!,2,FALSE)))</f>
        <v/>
      </c>
      <c r="AB1000" s="92" t="str">
        <f>+IF(A1000="","",(IF(A1000="RW",(IF(H1000&gt;32,32*AA1000,(IF(H1000&lt;29,29*AA1000,H1000*AA1000)))),(IF(H1000&gt;30,30*AA1000,(IF(H1000&lt;24,24*AA1000,H1000*AA1000)))))))</f>
        <v/>
      </c>
      <c r="AC1000" s="92" t="e">
        <f>(IF(A1000="","0",(IF(A1000="RW",VLOOKUP(#REF!,#REF!,2,FALSE),VLOOKUP(Base!#REF!,#REF!,3,FALSE)))))*S1000</f>
        <v>#REF!</v>
      </c>
    </row>
    <row r="1001" spans="1:29" x14ac:dyDescent="0.25">
      <c r="A1001" s="131"/>
      <c r="B1001" s="131"/>
      <c r="C1001" s="62"/>
      <c r="D1001" s="12"/>
      <c r="E1001" s="85"/>
      <c r="F1001" s="85"/>
      <c r="G1001" s="145"/>
      <c r="H1001" s="71" t="str">
        <f t="shared" si="27"/>
        <v/>
      </c>
      <c r="I1001" s="62"/>
      <c r="J1001" s="62"/>
      <c r="K1001" s="62"/>
      <c r="L1001" s="62"/>
      <c r="M1001" s="117"/>
      <c r="N1001" s="62"/>
      <c r="O1001" s="62"/>
      <c r="P1001" s="62"/>
      <c r="Q1001" s="114" t="str">
        <f>IF(D1001="","",(YEAR(D1001)))</f>
        <v/>
      </c>
      <c r="R1001" s="114" t="str">
        <f>IF(D1001="","",(TEXT(D1001,"mmmm")))</f>
        <v/>
      </c>
      <c r="S1001" s="94" t="e">
        <f>+IF(#REF!&gt;0.02,IF(#REF!=5,($AE$2-F1001)/1000,IF(#REF!=6,($AF$2-F1001)/1000,IF(#REF!="FMA",($AG$2-F1001)/1000,H1001))),H1001)</f>
        <v>#REF!</v>
      </c>
      <c r="T1001" s="114" t="str">
        <f t="shared" ref="T1001:T1015" si="29">R1001</f>
        <v/>
      </c>
      <c r="U1001" s="91">
        <f>IF(H1001="",0,1)</f>
        <v>0</v>
      </c>
      <c r="V1001" s="92" t="e">
        <f>IF(#REF!&gt;0,1,0)</f>
        <v>#REF!</v>
      </c>
      <c r="W1001" s="92" t="e">
        <f>IF(#REF!&gt;0.02,1,0)</f>
        <v>#REF!</v>
      </c>
      <c r="X1001" s="92" t="str">
        <f>+IF(H1001="","",(M1001*H1001))</f>
        <v/>
      </c>
      <c r="Y1001" s="92" t="b">
        <f>+IF(G1001="La Mounine",(VLOOKUP(Base!J1001,#REF!,5,FALSE)),(IF(G1001="Brignoles",VLOOKUP(J1001,#REF!,3,FALSE),(IF(G1001="FOS",VLOOKUP(J1001,#REF!,4,FALSE))))))</f>
        <v>0</v>
      </c>
      <c r="Z1001" s="92" t="str">
        <f>+(IF(H1001="","",(Y1001*H1001)))</f>
        <v/>
      </c>
      <c r="AA1001" s="94" t="str">
        <f>IF(A1001="","",IF(A1001="RW",VLOOKUP(Y1001,#REF!,3,FALSE),VLOOKUP(Y1001,#REF!,2,FALSE)))</f>
        <v/>
      </c>
      <c r="AB1001" s="92" t="str">
        <f>+IF(A1001="","",(IF(A1001="RW",(IF(H1001&gt;32,32*AA1001,(IF(H1001&lt;29,29*AA1001,H1001*AA1001)))),(IF(H1001&gt;30,30*AA1001,(IF(H1001&lt;24,24*AA1001,H1001*AA1001)))))))</f>
        <v/>
      </c>
      <c r="AC1001" s="92" t="e">
        <f>(IF(A1001="","0",(IF(A1001="RW",VLOOKUP(#REF!,#REF!,2,FALSE),VLOOKUP(Base!#REF!,#REF!,3,FALSE)))))*S1001</f>
        <v>#REF!</v>
      </c>
    </row>
    <row r="1002" spans="1:29" x14ac:dyDescent="0.25">
      <c r="A1002" s="131"/>
      <c r="B1002" s="131"/>
      <c r="C1002" s="62"/>
      <c r="D1002" s="12"/>
      <c r="E1002" s="85"/>
      <c r="F1002" s="85"/>
      <c r="G1002" s="145"/>
      <c r="H1002" s="71" t="str">
        <f t="shared" ref="H1002:H1025" si="30">+IF(E1002="","",((E1002-F1002)/1000))</f>
        <v/>
      </c>
      <c r="I1002" s="62"/>
      <c r="J1002" s="62"/>
      <c r="K1002" s="62"/>
      <c r="L1002" s="62"/>
      <c r="M1002" s="117"/>
      <c r="N1002" s="62"/>
      <c r="O1002" s="62"/>
      <c r="P1002" s="62"/>
      <c r="Q1002" s="114" t="str">
        <f>IF(D1002="","",(YEAR(D1002)))</f>
        <v/>
      </c>
      <c r="R1002" s="114" t="str">
        <f>IF(D1002="","",(TEXT(D1002,"mmmm")))</f>
        <v/>
      </c>
      <c r="S1002" s="94" t="e">
        <f>+IF(#REF!&gt;0.02,IF(#REF!=5,($AE$2-F1002)/1000,IF(#REF!=6,($AF$2-F1002)/1000,IF(#REF!="FMA",($AG$2-F1002)/1000,H1002))),H1002)</f>
        <v>#REF!</v>
      </c>
      <c r="T1002" s="114" t="str">
        <f t="shared" si="29"/>
        <v/>
      </c>
      <c r="U1002" s="91">
        <f>IF(H1002="",0,1)</f>
        <v>0</v>
      </c>
      <c r="V1002" s="92" t="e">
        <f>IF(#REF!&gt;0,1,0)</f>
        <v>#REF!</v>
      </c>
      <c r="W1002" s="92" t="e">
        <f>IF(#REF!&gt;0.02,1,0)</f>
        <v>#REF!</v>
      </c>
      <c r="X1002" s="92" t="str">
        <f>+IF(H1002="","",(M1002*H1002))</f>
        <v/>
      </c>
      <c r="Y1002" s="92" t="b">
        <f>+IF(G1002="La Mounine",(VLOOKUP(Base!J1002,#REF!,5,FALSE)),(IF(G1002="Brignoles",VLOOKUP(J1002,#REF!,3,FALSE),(IF(G1002="FOS",VLOOKUP(J1002,#REF!,4,FALSE))))))</f>
        <v>0</v>
      </c>
      <c r="Z1002" s="92" t="str">
        <f>+(IF(H1002="","",(Y1002*H1002)))</f>
        <v/>
      </c>
      <c r="AA1002" s="94" t="str">
        <f>IF(A1002="","",IF(A1002="RW",VLOOKUP(Y1002,#REF!,3,FALSE),VLOOKUP(Y1002,#REF!,2,FALSE)))</f>
        <v/>
      </c>
      <c r="AB1002" s="92" t="str">
        <f>+IF(A1002="","",(IF(A1002="RW",(IF(H1002&gt;32,32*AA1002,(IF(H1002&lt;29,29*AA1002,H1002*AA1002)))),(IF(H1002&gt;30,30*AA1002,(IF(H1002&lt;24,24*AA1002,H1002*AA1002)))))))</f>
        <v/>
      </c>
      <c r="AC1002" s="92" t="e">
        <f>(IF(A1002="","0",(IF(A1002="RW",VLOOKUP(#REF!,#REF!,2,FALSE),VLOOKUP(Base!#REF!,#REF!,3,FALSE)))))*S1002</f>
        <v>#REF!</v>
      </c>
    </row>
    <row r="1003" spans="1:29" x14ac:dyDescent="0.25">
      <c r="A1003" s="131"/>
      <c r="B1003" s="131"/>
      <c r="C1003" s="62"/>
      <c r="D1003" s="12"/>
      <c r="E1003" s="85"/>
      <c r="F1003" s="85"/>
      <c r="G1003" s="145"/>
      <c r="H1003" s="71" t="str">
        <f t="shared" si="30"/>
        <v/>
      </c>
      <c r="I1003" s="62"/>
      <c r="J1003" s="62"/>
      <c r="K1003" s="62"/>
      <c r="L1003" s="62"/>
      <c r="M1003" s="117"/>
      <c r="N1003" s="62"/>
      <c r="O1003" s="62"/>
      <c r="P1003" s="62"/>
      <c r="Q1003" s="114" t="str">
        <f>IF(D1003="","",(YEAR(D1003)))</f>
        <v/>
      </c>
      <c r="R1003" s="114" t="str">
        <f>IF(D1003="","",(TEXT(D1003,"mmmm")))</f>
        <v/>
      </c>
      <c r="S1003" s="94" t="e">
        <f>+IF(#REF!&gt;0.02,IF(#REF!=5,($AE$2-F1003)/1000,IF(#REF!=6,($AF$2-F1003)/1000,IF(#REF!="FMA",($AG$2-F1003)/1000,H1003))),H1003)</f>
        <v>#REF!</v>
      </c>
      <c r="T1003" s="114" t="str">
        <f t="shared" si="29"/>
        <v/>
      </c>
      <c r="U1003" s="91">
        <f>IF(H1003="",0,1)</f>
        <v>0</v>
      </c>
      <c r="V1003" s="92" t="e">
        <f>IF(#REF!&gt;0,1,0)</f>
        <v>#REF!</v>
      </c>
      <c r="W1003" s="92" t="e">
        <f>IF(#REF!&gt;0.02,1,0)</f>
        <v>#REF!</v>
      </c>
      <c r="X1003" s="92" t="str">
        <f>+IF(H1003="","",(M1003*H1003))</f>
        <v/>
      </c>
      <c r="Y1003" s="92" t="b">
        <f>+IF(G1003="La Mounine",(VLOOKUP(Base!J1003,#REF!,5,FALSE)),(IF(G1003="Brignoles",VLOOKUP(J1003,#REF!,3,FALSE),(IF(G1003="FOS",VLOOKUP(J1003,#REF!,4,FALSE))))))</f>
        <v>0</v>
      </c>
      <c r="Z1003" s="92" t="str">
        <f>+(IF(H1003="","",(Y1003*H1003)))</f>
        <v/>
      </c>
      <c r="AA1003" s="94" t="str">
        <f>IF(A1003="","",IF(A1003="RW",VLOOKUP(Y1003,#REF!,3,FALSE),VLOOKUP(Y1003,#REF!,2,FALSE)))</f>
        <v/>
      </c>
      <c r="AB1003" s="92" t="str">
        <f>+IF(A1003="","",(IF(A1003="RW",(IF(H1003&gt;32,32*AA1003,(IF(H1003&lt;29,29*AA1003,H1003*AA1003)))),(IF(H1003&gt;30,30*AA1003,(IF(H1003&lt;24,24*AA1003,H1003*AA1003)))))))</f>
        <v/>
      </c>
      <c r="AC1003" s="92" t="e">
        <f>(IF(A1003="","0",(IF(A1003="RW",VLOOKUP(#REF!,#REF!,2,FALSE),VLOOKUP(Base!#REF!,#REF!,3,FALSE)))))*S1003</f>
        <v>#REF!</v>
      </c>
    </row>
    <row r="1004" spans="1:29" x14ac:dyDescent="0.25">
      <c r="A1004" s="131"/>
      <c r="B1004" s="131"/>
      <c r="C1004" s="62"/>
      <c r="D1004" s="12"/>
      <c r="E1004" s="85"/>
      <c r="F1004" s="85"/>
      <c r="G1004" s="145"/>
      <c r="H1004" s="71" t="str">
        <f t="shared" si="30"/>
        <v/>
      </c>
      <c r="I1004" s="62"/>
      <c r="J1004" s="62"/>
      <c r="K1004" s="62"/>
      <c r="L1004" s="62"/>
      <c r="M1004" s="117"/>
      <c r="N1004" s="62"/>
      <c r="O1004" s="62"/>
      <c r="P1004" s="62"/>
      <c r="Q1004" s="114" t="str">
        <f>IF(D1004="","",(YEAR(D1004)))</f>
        <v/>
      </c>
      <c r="R1004" s="114" t="str">
        <f>IF(D1004="","",(TEXT(D1004,"mmmm")))</f>
        <v/>
      </c>
      <c r="S1004" s="94" t="e">
        <f>+IF(#REF!&gt;0.02,IF(#REF!=5,($AE$2-F1004)/1000,IF(#REF!=6,($AF$2-F1004)/1000,IF(#REF!="FMA",($AG$2-F1004)/1000,H1004))),H1004)</f>
        <v>#REF!</v>
      </c>
      <c r="T1004" s="114" t="str">
        <f t="shared" si="29"/>
        <v/>
      </c>
      <c r="U1004" s="91">
        <f>IF(H1004="",0,1)</f>
        <v>0</v>
      </c>
      <c r="V1004" s="92" t="e">
        <f>IF(#REF!&gt;0,1,0)</f>
        <v>#REF!</v>
      </c>
      <c r="W1004" s="92" t="e">
        <f>IF(#REF!&gt;0.02,1,0)</f>
        <v>#REF!</v>
      </c>
      <c r="X1004" s="92" t="str">
        <f>+IF(H1004="","",(M1004*H1004))</f>
        <v/>
      </c>
      <c r="Y1004" s="92" t="b">
        <f>+IF(G1004="La Mounine",(VLOOKUP(Base!J1004,#REF!,5,FALSE)),(IF(G1004="Brignoles",VLOOKUP(J1004,#REF!,3,FALSE),(IF(G1004="FOS",VLOOKUP(J1004,#REF!,4,FALSE))))))</f>
        <v>0</v>
      </c>
      <c r="Z1004" s="92" t="str">
        <f>+(IF(H1004="","",(Y1004*H1004)))</f>
        <v/>
      </c>
      <c r="AA1004" s="94" t="str">
        <f>IF(A1004="","",IF(A1004="RW",VLOOKUP(Y1004,#REF!,3,FALSE),VLOOKUP(Y1004,#REF!,2,FALSE)))</f>
        <v/>
      </c>
      <c r="AB1004" s="92" t="str">
        <f>+IF(A1004="","",(IF(A1004="RW",(IF(H1004&gt;32,32*AA1004,(IF(H1004&lt;29,29*AA1004,H1004*AA1004)))),(IF(H1004&gt;30,30*AA1004,(IF(H1004&lt;24,24*AA1004,H1004*AA1004)))))))</f>
        <v/>
      </c>
      <c r="AC1004" s="92" t="e">
        <f>(IF(A1004="","0",(IF(A1004="RW",VLOOKUP(#REF!,#REF!,2,FALSE),VLOOKUP(Base!#REF!,#REF!,3,FALSE)))))*S1004</f>
        <v>#REF!</v>
      </c>
    </row>
    <row r="1005" spans="1:29" x14ac:dyDescent="0.25">
      <c r="A1005" s="131"/>
      <c r="B1005" s="131"/>
      <c r="C1005" s="62"/>
      <c r="D1005" s="12"/>
      <c r="E1005" s="85"/>
      <c r="F1005" s="85"/>
      <c r="G1005" s="145"/>
      <c r="H1005" s="71" t="str">
        <f t="shared" si="30"/>
        <v/>
      </c>
      <c r="I1005" s="62"/>
      <c r="J1005" s="62"/>
      <c r="K1005" s="62"/>
      <c r="L1005" s="62"/>
      <c r="M1005" s="117"/>
      <c r="N1005" s="62"/>
      <c r="O1005" s="62"/>
      <c r="P1005" s="62"/>
      <c r="Q1005" s="114" t="str">
        <f>IF(D1005="","",(YEAR(D1005)))</f>
        <v/>
      </c>
      <c r="R1005" s="114" t="str">
        <f>IF(D1005="","",(TEXT(D1005,"mmmm")))</f>
        <v/>
      </c>
      <c r="S1005" s="94" t="e">
        <f>+IF(#REF!&gt;0.02,IF(#REF!=5,($AE$2-F1005)/1000,IF(#REF!=6,($AF$2-F1005)/1000,IF(#REF!="FMA",($AG$2-F1005)/1000,H1005))),H1005)</f>
        <v>#REF!</v>
      </c>
      <c r="T1005" s="114" t="str">
        <f t="shared" si="29"/>
        <v/>
      </c>
      <c r="U1005" s="91">
        <f>IF(H1005="",0,1)</f>
        <v>0</v>
      </c>
      <c r="V1005" s="92" t="e">
        <f>IF(#REF!&gt;0,1,0)</f>
        <v>#REF!</v>
      </c>
      <c r="W1005" s="92" t="e">
        <f>IF(#REF!&gt;0.02,1,0)</f>
        <v>#REF!</v>
      </c>
      <c r="X1005" s="92" t="str">
        <f>+IF(H1005="","",(M1005*H1005))</f>
        <v/>
      </c>
      <c r="Y1005" s="92" t="b">
        <f>+IF(G1005="La Mounine",(VLOOKUP(Base!J1005,#REF!,5,FALSE)),(IF(G1005="Brignoles",VLOOKUP(J1005,#REF!,3,FALSE),(IF(G1005="FOS",VLOOKUP(J1005,#REF!,4,FALSE))))))</f>
        <v>0</v>
      </c>
      <c r="Z1005" s="92" t="str">
        <f>+(IF(H1005="","",(Y1005*H1005)))</f>
        <v/>
      </c>
      <c r="AA1005" s="94" t="str">
        <f>IF(A1005="","",IF(A1005="RW",VLOOKUP(Y1005,#REF!,3,FALSE),VLOOKUP(Y1005,#REF!,2,FALSE)))</f>
        <v/>
      </c>
      <c r="AB1005" s="92" t="str">
        <f>+IF(A1005="","",(IF(A1005="RW",(IF(H1005&gt;32,32*AA1005,(IF(H1005&lt;29,29*AA1005,H1005*AA1005)))),(IF(H1005&gt;30,30*AA1005,(IF(H1005&lt;24,24*AA1005,H1005*AA1005)))))))</f>
        <v/>
      </c>
      <c r="AC1005" s="92" t="e">
        <f>(IF(A1005="","0",(IF(A1005="RW",VLOOKUP(#REF!,#REF!,2,FALSE),VLOOKUP(Base!#REF!,#REF!,3,FALSE)))))*S1005</f>
        <v>#REF!</v>
      </c>
    </row>
    <row r="1006" spans="1:29" x14ac:dyDescent="0.25">
      <c r="A1006" s="131"/>
      <c r="B1006" s="131"/>
      <c r="C1006" s="62"/>
      <c r="D1006" s="12"/>
      <c r="E1006" s="85"/>
      <c r="F1006" s="85"/>
      <c r="G1006" s="145"/>
      <c r="H1006" s="71" t="str">
        <f t="shared" si="30"/>
        <v/>
      </c>
      <c r="I1006" s="62"/>
      <c r="J1006" s="62"/>
      <c r="K1006" s="62"/>
      <c r="L1006" s="62"/>
      <c r="M1006" s="117"/>
      <c r="N1006" s="62"/>
      <c r="O1006" s="62"/>
      <c r="P1006" s="62"/>
      <c r="Q1006" s="114" t="str">
        <f>IF(D1006="","",(YEAR(D1006)))</f>
        <v/>
      </c>
      <c r="R1006" s="114" t="str">
        <f>IF(D1006="","",(TEXT(D1006,"mmmm")))</f>
        <v/>
      </c>
      <c r="S1006" s="94" t="e">
        <f>+IF(#REF!&gt;0.02,IF(#REF!=5,($AE$2-F1006)/1000,IF(#REF!=6,($AF$2-F1006)/1000,IF(#REF!="FMA",($AG$2-F1006)/1000,H1006))),H1006)</f>
        <v>#REF!</v>
      </c>
      <c r="T1006" s="114" t="str">
        <f t="shared" si="29"/>
        <v/>
      </c>
      <c r="U1006" s="91">
        <f>IF(H1006="",0,1)</f>
        <v>0</v>
      </c>
      <c r="V1006" s="92" t="e">
        <f>IF(#REF!&gt;0,1,0)</f>
        <v>#REF!</v>
      </c>
      <c r="W1006" s="92" t="e">
        <f>IF(#REF!&gt;0.02,1,0)</f>
        <v>#REF!</v>
      </c>
      <c r="X1006" s="92" t="str">
        <f>+IF(H1006="","",(M1006*H1006))</f>
        <v/>
      </c>
      <c r="Y1006" s="92" t="b">
        <f>+IF(G1006="La Mounine",(VLOOKUP(Base!J1006,#REF!,5,FALSE)),(IF(G1006="Brignoles",VLOOKUP(J1006,#REF!,3,FALSE),(IF(G1006="FOS",VLOOKUP(J1006,#REF!,4,FALSE))))))</f>
        <v>0</v>
      </c>
      <c r="Z1006" s="92" t="str">
        <f>+(IF(H1006="","",(Y1006*H1006)))</f>
        <v/>
      </c>
      <c r="AA1006" s="94" t="str">
        <f>IF(A1006="","",IF(A1006="RW",VLOOKUP(Y1006,#REF!,3,FALSE),VLOOKUP(Y1006,#REF!,2,FALSE)))</f>
        <v/>
      </c>
      <c r="AB1006" s="92" t="str">
        <f>+IF(A1006="","",(IF(A1006="RW",(IF(H1006&gt;32,32*AA1006,(IF(H1006&lt;29,29*AA1006,H1006*AA1006)))),(IF(H1006&gt;30,30*AA1006,(IF(H1006&lt;24,24*AA1006,H1006*AA1006)))))))</f>
        <v/>
      </c>
      <c r="AC1006" s="92" t="e">
        <f>(IF(A1006="","0",(IF(A1006="RW",VLOOKUP(#REF!,#REF!,2,FALSE),VLOOKUP(Base!#REF!,#REF!,3,FALSE)))))*S1006</f>
        <v>#REF!</v>
      </c>
    </row>
    <row r="1007" spans="1:29" x14ac:dyDescent="0.25">
      <c r="A1007" s="131"/>
      <c r="B1007" s="131"/>
      <c r="C1007" s="62"/>
      <c r="D1007" s="12"/>
      <c r="E1007" s="85"/>
      <c r="F1007" s="85"/>
      <c r="G1007" s="145"/>
      <c r="H1007" s="71" t="str">
        <f t="shared" si="30"/>
        <v/>
      </c>
      <c r="I1007" s="62"/>
      <c r="J1007" s="62"/>
      <c r="K1007" s="62"/>
      <c r="L1007" s="62"/>
      <c r="M1007" s="117"/>
      <c r="N1007" s="62"/>
      <c r="O1007" s="62"/>
      <c r="P1007" s="62"/>
      <c r="Q1007" s="114" t="str">
        <f>IF(D1007="","",(YEAR(D1007)))</f>
        <v/>
      </c>
      <c r="R1007" s="114" t="str">
        <f>IF(D1007="","",(TEXT(D1007,"mmmm")))</f>
        <v/>
      </c>
      <c r="S1007" s="94" t="e">
        <f>+IF(#REF!&gt;0.02,IF(#REF!=5,($AE$2-F1007)/1000,IF(#REF!=6,($AF$2-F1007)/1000,IF(#REF!="FMA",($AG$2-F1007)/1000,H1007))),H1007)</f>
        <v>#REF!</v>
      </c>
      <c r="T1007" s="114" t="str">
        <f t="shared" si="29"/>
        <v/>
      </c>
      <c r="U1007" s="91">
        <f>IF(H1007="",0,1)</f>
        <v>0</v>
      </c>
      <c r="V1007" s="92" t="e">
        <f>IF(#REF!&gt;0,1,0)</f>
        <v>#REF!</v>
      </c>
      <c r="W1007" s="92" t="e">
        <f>IF(#REF!&gt;0.02,1,0)</f>
        <v>#REF!</v>
      </c>
      <c r="X1007" s="92" t="str">
        <f>+IF(H1007="","",(M1007*H1007))</f>
        <v/>
      </c>
      <c r="Y1007" s="92" t="b">
        <f>+IF(G1007="La Mounine",(VLOOKUP(Base!J1007,#REF!,5,FALSE)),(IF(G1007="Brignoles",VLOOKUP(J1007,#REF!,3,FALSE),(IF(G1007="FOS",VLOOKUP(J1007,#REF!,4,FALSE))))))</f>
        <v>0</v>
      </c>
      <c r="Z1007" s="92" t="str">
        <f>+(IF(H1007="","",(Y1007*H1007)))</f>
        <v/>
      </c>
      <c r="AA1007" s="94" t="str">
        <f>IF(A1007="","",IF(A1007="RW",VLOOKUP(Y1007,#REF!,3,FALSE),VLOOKUP(Y1007,#REF!,2,FALSE)))</f>
        <v/>
      </c>
      <c r="AB1007" s="92" t="str">
        <f>+IF(A1007="","",(IF(A1007="RW",(IF(H1007&gt;32,32*AA1007,(IF(H1007&lt;29,29*AA1007,H1007*AA1007)))),(IF(H1007&gt;30,30*AA1007,(IF(H1007&lt;24,24*AA1007,H1007*AA1007)))))))</f>
        <v/>
      </c>
      <c r="AC1007" s="92" t="e">
        <f>(IF(A1007="","0",(IF(A1007="RW",VLOOKUP(#REF!,#REF!,2,FALSE),VLOOKUP(Base!#REF!,#REF!,3,FALSE)))))*S1007</f>
        <v>#REF!</v>
      </c>
    </row>
    <row r="1008" spans="1:29" x14ac:dyDescent="0.25">
      <c r="A1008" s="131"/>
      <c r="B1008" s="131"/>
      <c r="C1008" s="62"/>
      <c r="D1008" s="12"/>
      <c r="E1008" s="85"/>
      <c r="F1008" s="85"/>
      <c r="G1008" s="145"/>
      <c r="H1008" s="71" t="str">
        <f t="shared" si="30"/>
        <v/>
      </c>
      <c r="I1008" s="62"/>
      <c r="J1008" s="62"/>
      <c r="K1008" s="62"/>
      <c r="L1008" s="62"/>
      <c r="M1008" s="117"/>
      <c r="N1008" s="62"/>
      <c r="O1008" s="62"/>
      <c r="P1008" s="62"/>
      <c r="Q1008" s="114" t="str">
        <f>IF(D1008="","",(YEAR(D1008)))</f>
        <v/>
      </c>
      <c r="R1008" s="114" t="str">
        <f>IF(D1008="","",(TEXT(D1008,"mmmm")))</f>
        <v/>
      </c>
      <c r="S1008" s="94" t="e">
        <f>+IF(#REF!&gt;0.02,IF(#REF!=5,($AE$2-F1008)/1000,IF(#REF!=6,($AF$2-F1008)/1000,IF(#REF!="FMA",($AG$2-F1008)/1000,H1008))),H1008)</f>
        <v>#REF!</v>
      </c>
      <c r="T1008" s="114" t="str">
        <f t="shared" si="29"/>
        <v/>
      </c>
      <c r="U1008" s="91">
        <f>IF(H1008="",0,1)</f>
        <v>0</v>
      </c>
      <c r="V1008" s="92" t="e">
        <f>IF(#REF!&gt;0,1,0)</f>
        <v>#REF!</v>
      </c>
      <c r="W1008" s="92" t="e">
        <f>IF(#REF!&gt;0.02,1,0)</f>
        <v>#REF!</v>
      </c>
      <c r="X1008" s="92" t="str">
        <f>+IF(H1008="","",(M1008*H1008))</f>
        <v/>
      </c>
      <c r="Y1008" s="92" t="b">
        <f>+IF(G1008="La Mounine",(VLOOKUP(Base!J1008,#REF!,5,FALSE)),(IF(G1008="Brignoles",VLOOKUP(J1008,#REF!,3,FALSE),(IF(G1008="FOS",VLOOKUP(J1008,#REF!,4,FALSE))))))</f>
        <v>0</v>
      </c>
      <c r="Z1008" s="92" t="str">
        <f>+(IF(H1008="","",(Y1008*H1008)))</f>
        <v/>
      </c>
      <c r="AA1008" s="94" t="str">
        <f>IF(A1008="","",IF(A1008="RW",VLOOKUP(Y1008,#REF!,3,FALSE),VLOOKUP(Y1008,#REF!,2,FALSE)))</f>
        <v/>
      </c>
      <c r="AB1008" s="92" t="str">
        <f>+IF(A1008="","",(IF(A1008="RW",(IF(H1008&gt;32,32*AA1008,(IF(H1008&lt;29,29*AA1008,H1008*AA1008)))),(IF(H1008&gt;30,30*AA1008,(IF(H1008&lt;24,24*AA1008,H1008*AA1008)))))))</f>
        <v/>
      </c>
      <c r="AC1008" s="92" t="e">
        <f>(IF(A1008="","0",(IF(A1008="RW",VLOOKUP(#REF!,#REF!,2,FALSE),VLOOKUP(Base!#REF!,#REF!,3,FALSE)))))*S1008</f>
        <v>#REF!</v>
      </c>
    </row>
    <row r="1009" spans="1:29" x14ac:dyDescent="0.25">
      <c r="A1009" s="131"/>
      <c r="B1009" s="131"/>
      <c r="C1009" s="62"/>
      <c r="D1009" s="12"/>
      <c r="E1009" s="85"/>
      <c r="F1009" s="85"/>
      <c r="G1009" s="145"/>
      <c r="H1009" s="71" t="str">
        <f t="shared" si="30"/>
        <v/>
      </c>
      <c r="I1009" s="62"/>
      <c r="J1009" s="62"/>
      <c r="K1009" s="62"/>
      <c r="L1009" s="62"/>
      <c r="M1009" s="117"/>
      <c r="N1009" s="62"/>
      <c r="O1009" s="62"/>
      <c r="P1009" s="62"/>
      <c r="Q1009" s="114" t="str">
        <f>IF(D1009="","",(YEAR(D1009)))</f>
        <v/>
      </c>
      <c r="R1009" s="114" t="str">
        <f>IF(D1009="","",(TEXT(D1009,"mmmm")))</f>
        <v/>
      </c>
      <c r="S1009" s="94" t="e">
        <f>+IF(#REF!&gt;0.02,IF(#REF!=5,($AE$2-F1009)/1000,IF(#REF!=6,($AF$2-F1009)/1000,IF(#REF!="FMA",($AG$2-F1009)/1000,H1009))),H1009)</f>
        <v>#REF!</v>
      </c>
      <c r="T1009" s="114" t="str">
        <f t="shared" si="29"/>
        <v/>
      </c>
      <c r="U1009" s="91">
        <f>IF(H1009="",0,1)</f>
        <v>0</v>
      </c>
      <c r="V1009" s="92" t="e">
        <f>IF(#REF!&gt;0,1,0)</f>
        <v>#REF!</v>
      </c>
      <c r="W1009" s="92" t="e">
        <f>IF(#REF!&gt;0.02,1,0)</f>
        <v>#REF!</v>
      </c>
      <c r="X1009" s="92" t="str">
        <f>+IF(H1009="","",(M1009*H1009))</f>
        <v/>
      </c>
      <c r="Y1009" s="92" t="b">
        <f>+IF(G1009="La Mounine",(VLOOKUP(Base!J1009,#REF!,5,FALSE)),(IF(G1009="Brignoles",VLOOKUP(J1009,#REF!,3,FALSE),(IF(G1009="FOS",VLOOKUP(J1009,#REF!,4,FALSE))))))</f>
        <v>0</v>
      </c>
      <c r="Z1009" s="92" t="str">
        <f>+(IF(H1009="","",(Y1009*H1009)))</f>
        <v/>
      </c>
      <c r="AA1009" s="94" t="str">
        <f>IF(A1009="","",IF(A1009="RW",VLOOKUP(Y1009,#REF!,3,FALSE),VLOOKUP(Y1009,#REF!,2,FALSE)))</f>
        <v/>
      </c>
      <c r="AB1009" s="92" t="str">
        <f>+IF(A1009="","",(IF(A1009="RW",(IF(H1009&gt;32,32*AA1009,(IF(H1009&lt;29,29*AA1009,H1009*AA1009)))),(IF(H1009&gt;30,30*AA1009,(IF(H1009&lt;24,24*AA1009,H1009*AA1009)))))))</f>
        <v/>
      </c>
      <c r="AC1009" s="92" t="e">
        <f>(IF(A1009="","0",(IF(A1009="RW",VLOOKUP(#REF!,#REF!,2,FALSE),VLOOKUP(Base!#REF!,#REF!,3,FALSE)))))*S1009</f>
        <v>#REF!</v>
      </c>
    </row>
    <row r="1010" spans="1:29" x14ac:dyDescent="0.25">
      <c r="A1010" s="131"/>
      <c r="B1010" s="131"/>
      <c r="C1010" s="62"/>
      <c r="D1010" s="12"/>
      <c r="E1010" s="85"/>
      <c r="F1010" s="85"/>
      <c r="G1010" s="145"/>
      <c r="H1010" s="71" t="str">
        <f t="shared" si="30"/>
        <v/>
      </c>
      <c r="I1010" s="62"/>
      <c r="J1010" s="62"/>
      <c r="K1010" s="62"/>
      <c r="L1010" s="62"/>
      <c r="M1010" s="117"/>
      <c r="N1010" s="62"/>
      <c r="O1010" s="62"/>
      <c r="P1010" s="62"/>
      <c r="Q1010" s="114" t="str">
        <f>IF(D1010="","",(YEAR(D1010)))</f>
        <v/>
      </c>
      <c r="R1010" s="114" t="str">
        <f>IF(D1010="","",(TEXT(D1010,"mmmm")))</f>
        <v/>
      </c>
      <c r="S1010" s="94" t="e">
        <f>+IF(#REF!&gt;0.02,IF(#REF!=5,($AE$2-F1010)/1000,IF(#REF!=6,($AF$2-F1010)/1000,IF(#REF!="FMA",($AG$2-F1010)/1000,H1010))),H1010)</f>
        <v>#REF!</v>
      </c>
      <c r="T1010" s="114" t="str">
        <f t="shared" si="29"/>
        <v/>
      </c>
      <c r="U1010" s="91">
        <f>IF(H1010="",0,1)</f>
        <v>0</v>
      </c>
      <c r="V1010" s="92" t="e">
        <f>IF(#REF!&gt;0,1,0)</f>
        <v>#REF!</v>
      </c>
      <c r="W1010" s="92" t="e">
        <f>IF(#REF!&gt;0.02,1,0)</f>
        <v>#REF!</v>
      </c>
      <c r="X1010" s="92" t="str">
        <f>+IF(H1010="","",(M1010*H1010))</f>
        <v/>
      </c>
      <c r="Y1010" s="92" t="b">
        <f>+IF(G1010="La Mounine",(VLOOKUP(Base!J1010,#REF!,5,FALSE)),(IF(G1010="Brignoles",VLOOKUP(J1010,#REF!,3,FALSE),(IF(G1010="FOS",VLOOKUP(J1010,#REF!,4,FALSE))))))</f>
        <v>0</v>
      </c>
      <c r="Z1010" s="92" t="str">
        <f>+(IF(H1010="","",(Y1010*H1010)))</f>
        <v/>
      </c>
      <c r="AA1010" s="94" t="str">
        <f>IF(A1010="","",IF(A1010="RW",VLOOKUP(Y1010,#REF!,3,FALSE),VLOOKUP(Y1010,#REF!,2,FALSE)))</f>
        <v/>
      </c>
      <c r="AB1010" s="92" t="str">
        <f>+IF(A1010="","",(IF(A1010="RW",(IF(H1010&gt;32,32*AA1010,(IF(H1010&lt;29,29*AA1010,H1010*AA1010)))),(IF(H1010&gt;30,30*AA1010,(IF(H1010&lt;24,24*AA1010,H1010*AA1010)))))))</f>
        <v/>
      </c>
      <c r="AC1010" s="92" t="e">
        <f>(IF(A1010="","0",(IF(A1010="RW",VLOOKUP(#REF!,#REF!,2,FALSE),VLOOKUP(Base!#REF!,#REF!,3,FALSE)))))*S1010</f>
        <v>#REF!</v>
      </c>
    </row>
    <row r="1011" spans="1:29" x14ac:dyDescent="0.25">
      <c r="A1011" s="131"/>
      <c r="B1011" s="131"/>
      <c r="C1011" s="62"/>
      <c r="D1011" s="12"/>
      <c r="E1011" s="85"/>
      <c r="F1011" s="85"/>
      <c r="G1011" s="145"/>
      <c r="H1011" s="71" t="str">
        <f t="shared" si="30"/>
        <v/>
      </c>
      <c r="I1011" s="62"/>
      <c r="J1011" s="62"/>
      <c r="K1011" s="62"/>
      <c r="L1011" s="62"/>
      <c r="M1011" s="117"/>
      <c r="N1011" s="62"/>
      <c r="O1011" s="62"/>
      <c r="P1011" s="62"/>
      <c r="Q1011" s="114" t="str">
        <f>IF(D1011="","",(YEAR(D1011)))</f>
        <v/>
      </c>
      <c r="R1011" s="114" t="str">
        <f>IF(D1011="","",(TEXT(D1011,"mmmm")))</f>
        <v/>
      </c>
      <c r="S1011" s="94" t="e">
        <f>+IF(#REF!&gt;0.02,IF(#REF!=5,($AE$2-F1011)/1000,IF(#REF!=6,($AF$2-F1011)/1000,IF(#REF!="FMA",($AG$2-F1011)/1000,H1011))),H1011)</f>
        <v>#REF!</v>
      </c>
      <c r="T1011" s="114" t="str">
        <f t="shared" si="29"/>
        <v/>
      </c>
      <c r="U1011" s="91">
        <f>IF(H1011="",0,1)</f>
        <v>0</v>
      </c>
      <c r="V1011" s="92" t="e">
        <f>IF(#REF!&gt;0,1,0)</f>
        <v>#REF!</v>
      </c>
      <c r="W1011" s="92" t="e">
        <f>IF(#REF!&gt;0.02,1,0)</f>
        <v>#REF!</v>
      </c>
      <c r="X1011" s="92" t="str">
        <f>+IF(H1011="","",(M1011*H1011))</f>
        <v/>
      </c>
      <c r="Y1011" s="92" t="b">
        <f>+IF(G1011="La Mounine",(VLOOKUP(Base!J1011,#REF!,5,FALSE)),(IF(G1011="Brignoles",VLOOKUP(J1011,#REF!,3,FALSE),(IF(G1011="FOS",VLOOKUP(J1011,#REF!,4,FALSE))))))</f>
        <v>0</v>
      </c>
      <c r="Z1011" s="92" t="str">
        <f>+(IF(H1011="","",(Y1011*H1011)))</f>
        <v/>
      </c>
      <c r="AA1011" s="94" t="str">
        <f>IF(A1011="","",IF(A1011="RW",VLOOKUP(Y1011,#REF!,3,FALSE),VLOOKUP(Y1011,#REF!,2,FALSE)))</f>
        <v/>
      </c>
      <c r="AB1011" s="92" t="str">
        <f>+IF(A1011="","",(IF(A1011="RW",(IF(H1011&gt;32,32*AA1011,(IF(H1011&lt;29,29*AA1011,H1011*AA1011)))),(IF(H1011&gt;30,30*AA1011,(IF(H1011&lt;24,24*AA1011,H1011*AA1011)))))))</f>
        <v/>
      </c>
      <c r="AC1011" s="92" t="e">
        <f>(IF(A1011="","0",(IF(A1011="RW",VLOOKUP(#REF!,#REF!,2,FALSE),VLOOKUP(Base!#REF!,#REF!,3,FALSE)))))*S1011</f>
        <v>#REF!</v>
      </c>
    </row>
    <row r="1012" spans="1:29" x14ac:dyDescent="0.25">
      <c r="A1012" s="131"/>
      <c r="B1012" s="131"/>
      <c r="C1012" s="62"/>
      <c r="D1012" s="12"/>
      <c r="E1012" s="85"/>
      <c r="F1012" s="85"/>
      <c r="G1012" s="145"/>
      <c r="H1012" s="71" t="str">
        <f t="shared" si="30"/>
        <v/>
      </c>
      <c r="I1012" s="62"/>
      <c r="J1012" s="62"/>
      <c r="K1012" s="62"/>
      <c r="L1012" s="62"/>
      <c r="M1012" s="117"/>
      <c r="N1012" s="62"/>
      <c r="O1012" s="62"/>
      <c r="P1012" s="62"/>
      <c r="Q1012" s="114" t="str">
        <f>IF(D1012="","",(YEAR(D1012)))</f>
        <v/>
      </c>
      <c r="R1012" s="114" t="str">
        <f>IF(D1012="","",(TEXT(D1012,"mmmm")))</f>
        <v/>
      </c>
      <c r="S1012" s="94" t="e">
        <f>+IF(#REF!&gt;0.02,IF(#REF!=5,($AE$2-F1012)/1000,IF(#REF!=6,($AF$2-F1012)/1000,IF(#REF!="FMA",($AG$2-F1012)/1000,H1012))),H1012)</f>
        <v>#REF!</v>
      </c>
      <c r="T1012" s="114" t="str">
        <f t="shared" si="29"/>
        <v/>
      </c>
      <c r="U1012" s="91">
        <f>IF(H1012="",0,1)</f>
        <v>0</v>
      </c>
      <c r="V1012" s="92" t="e">
        <f>IF(#REF!&gt;0,1,0)</f>
        <v>#REF!</v>
      </c>
      <c r="W1012" s="92" t="e">
        <f>IF(#REF!&gt;0.02,1,0)</f>
        <v>#REF!</v>
      </c>
      <c r="X1012" s="92" t="str">
        <f>+IF(H1012="","",(M1012*H1012))</f>
        <v/>
      </c>
      <c r="Y1012" s="92" t="b">
        <f>+IF(G1012="La Mounine",(VLOOKUP(Base!J1012,#REF!,5,FALSE)),(IF(G1012="Brignoles",VLOOKUP(J1012,#REF!,3,FALSE),(IF(G1012="FOS",VLOOKUP(J1012,#REF!,4,FALSE))))))</f>
        <v>0</v>
      </c>
      <c r="Z1012" s="92" t="str">
        <f>+(IF(H1012="","",(Y1012*H1012)))</f>
        <v/>
      </c>
      <c r="AA1012" s="94" t="str">
        <f>IF(A1012="","",IF(A1012="RW",VLOOKUP(Y1012,#REF!,3,FALSE),VLOOKUP(Y1012,#REF!,2,FALSE)))</f>
        <v/>
      </c>
      <c r="AB1012" s="92" t="str">
        <f>+IF(A1012="","",(IF(A1012="RW",(IF(H1012&gt;32,32*AA1012,(IF(H1012&lt;29,29*AA1012,H1012*AA1012)))),(IF(H1012&gt;30,30*AA1012,(IF(H1012&lt;24,24*AA1012,H1012*AA1012)))))))</f>
        <v/>
      </c>
      <c r="AC1012" s="92" t="e">
        <f>(IF(A1012="","0",(IF(A1012="RW",VLOOKUP(#REF!,#REF!,2,FALSE),VLOOKUP(Base!#REF!,#REF!,3,FALSE)))))*S1012</f>
        <v>#REF!</v>
      </c>
    </row>
    <row r="1013" spans="1:29" x14ac:dyDescent="0.25">
      <c r="A1013" s="131"/>
      <c r="B1013" s="131"/>
      <c r="C1013" s="62"/>
      <c r="D1013" s="12"/>
      <c r="E1013" s="85"/>
      <c r="F1013" s="85"/>
      <c r="G1013" s="145"/>
      <c r="H1013" s="71" t="str">
        <f t="shared" si="30"/>
        <v/>
      </c>
      <c r="I1013" s="62"/>
      <c r="J1013" s="62"/>
      <c r="K1013" s="62"/>
      <c r="L1013" s="71" t="str">
        <f>+IF(N1013="oui",H1013,"")</f>
        <v/>
      </c>
      <c r="M1013" s="117"/>
      <c r="N1013" s="62"/>
      <c r="O1013" s="62"/>
      <c r="P1013" s="62"/>
      <c r="Q1013" s="114" t="str">
        <f>IF(D1013="","",(YEAR(D1013)))</f>
        <v/>
      </c>
      <c r="R1013" s="114" t="str">
        <f>IF(D1013="","",(TEXT(D1013,"mmmm")))</f>
        <v/>
      </c>
      <c r="S1013" s="94" t="e">
        <f>+IF(#REF!&gt;0.02,IF(#REF!=5,($AE$2-F1013)/1000,IF(#REF!=6,($AF$2-F1013)/1000,IF(#REF!="FMA",($AG$2-F1013)/1000,H1013))),H1013)</f>
        <v>#REF!</v>
      </c>
      <c r="T1013" s="114" t="str">
        <f t="shared" si="29"/>
        <v/>
      </c>
      <c r="U1013" s="91">
        <f>IF(H1013="",0,1)</f>
        <v>0</v>
      </c>
      <c r="V1013" s="92" t="e">
        <f>IF(#REF!&gt;0,1,0)</f>
        <v>#REF!</v>
      </c>
      <c r="W1013" s="92" t="e">
        <f>IF(#REF!&gt;0.02,1,0)</f>
        <v>#REF!</v>
      </c>
      <c r="X1013" s="92" t="str">
        <f>+IF(H1013="","",(M1013*H1013))</f>
        <v/>
      </c>
      <c r="Y1013" s="92" t="b">
        <f>+IF(G1013="La Mounine",(VLOOKUP(Base!J1013,#REF!,5,FALSE)),(IF(G1013="Brignoles",VLOOKUP(J1013,#REF!,3,FALSE),(IF(G1013="FOS",VLOOKUP(J1013,#REF!,4,FALSE))))))</f>
        <v>0</v>
      </c>
      <c r="Z1013" s="92" t="str">
        <f>+(IF(H1013="","",(Y1013*H1013)))</f>
        <v/>
      </c>
      <c r="AA1013" s="94" t="str">
        <f>IF(A1013="","",IF(A1013="RW",VLOOKUP(Y1013,#REF!,3,FALSE),VLOOKUP(Y1013,#REF!,2,FALSE)))</f>
        <v/>
      </c>
      <c r="AB1013" s="92" t="str">
        <f>+IF(A1013="","",(IF(A1013="RW",(IF(H1013&gt;32,32*AA1013,(IF(H1013&lt;29,29*AA1013,H1013*AA1013)))),(IF(H1013&gt;30,30*AA1013,(IF(H1013&lt;24,24*AA1013,H1013*AA1013)))))))</f>
        <v/>
      </c>
      <c r="AC1013" s="92" t="e">
        <f>(IF(A1013="","0",(IF(A1013="RW",VLOOKUP(#REF!,#REF!,2,FALSE),VLOOKUP(Base!#REF!,#REF!,3,FALSE)))))*S1013</f>
        <v>#REF!</v>
      </c>
    </row>
    <row r="1014" spans="1:29" x14ac:dyDescent="0.25">
      <c r="A1014" s="131"/>
      <c r="B1014" s="131"/>
      <c r="C1014" s="62"/>
      <c r="D1014" s="12"/>
      <c r="E1014" s="85"/>
      <c r="F1014" s="85"/>
      <c r="G1014" s="145"/>
      <c r="H1014" s="71" t="str">
        <f t="shared" si="30"/>
        <v/>
      </c>
      <c r="I1014" s="62"/>
      <c r="J1014" s="62"/>
      <c r="K1014" s="62"/>
      <c r="L1014" s="71" t="str">
        <f>+IF(N1014="oui",H1014,"")</f>
        <v/>
      </c>
      <c r="M1014" s="117"/>
      <c r="N1014" s="62"/>
      <c r="O1014" s="62"/>
      <c r="P1014" s="62"/>
      <c r="Q1014" s="114" t="str">
        <f>IF(D1014="","",(YEAR(D1014)))</f>
        <v/>
      </c>
      <c r="R1014" s="114" t="str">
        <f>IF(D1014="","",(TEXT(D1014,"mmmm")))</f>
        <v/>
      </c>
      <c r="S1014" s="94" t="e">
        <f>+IF(#REF!&gt;0.02,IF(#REF!=5,($AE$2-F1014)/1000,IF(#REF!=6,($AF$2-F1014)/1000,IF(#REF!="FMA",($AG$2-F1014)/1000,H1014))),H1014)</f>
        <v>#REF!</v>
      </c>
      <c r="T1014" s="114" t="str">
        <f t="shared" si="29"/>
        <v/>
      </c>
      <c r="U1014" s="91">
        <f>IF(H1014="",0,1)</f>
        <v>0</v>
      </c>
      <c r="V1014" s="92" t="e">
        <f>IF(#REF!&gt;0,1,0)</f>
        <v>#REF!</v>
      </c>
      <c r="W1014" s="92" t="e">
        <f>IF(#REF!&gt;0.02,1,0)</f>
        <v>#REF!</v>
      </c>
      <c r="X1014" s="92" t="str">
        <f>+IF(H1014="","",(M1014*H1014))</f>
        <v/>
      </c>
      <c r="Y1014" s="92" t="b">
        <f>+IF(G1014="La Mounine",(VLOOKUP(Base!J1014,#REF!,5,FALSE)),(IF(G1014="Brignoles",VLOOKUP(J1014,#REF!,3,FALSE),(IF(G1014="FOS",VLOOKUP(J1014,#REF!,4,FALSE))))))</f>
        <v>0</v>
      </c>
      <c r="Z1014" s="92" t="str">
        <f>+(IF(H1014="","",(Y1014*H1014)))</f>
        <v/>
      </c>
      <c r="AA1014" s="94" t="str">
        <f>IF(A1014="","",IF(A1014="RW",VLOOKUP(Y1014,#REF!,3,FALSE),VLOOKUP(Y1014,#REF!,2,FALSE)))</f>
        <v/>
      </c>
      <c r="AB1014" s="92" t="str">
        <f>+IF(A1014="","",(IF(A1014="RW",(IF(H1014&gt;32,32*AA1014,(IF(H1014&lt;29,29*AA1014,H1014*AA1014)))),(IF(H1014&gt;30,30*AA1014,(IF(H1014&lt;24,24*AA1014,H1014*AA1014)))))))</f>
        <v/>
      </c>
      <c r="AC1014" s="92" t="e">
        <f>(IF(A1014="","0",(IF(A1014="RW",VLOOKUP(#REF!,#REF!,2,FALSE),VLOOKUP(Base!#REF!,#REF!,3,FALSE)))))*S1014</f>
        <v>#REF!</v>
      </c>
    </row>
    <row r="1015" spans="1:29" x14ac:dyDescent="0.25">
      <c r="A1015" s="131"/>
      <c r="B1015" s="131"/>
      <c r="C1015" s="62"/>
      <c r="D1015" s="12"/>
      <c r="E1015" s="85"/>
      <c r="F1015" s="85"/>
      <c r="G1015" s="145"/>
      <c r="H1015" s="71" t="str">
        <f t="shared" si="30"/>
        <v/>
      </c>
      <c r="I1015" s="62"/>
      <c r="J1015" s="62"/>
      <c r="K1015" s="62"/>
      <c r="L1015" s="71" t="str">
        <f>+IF(N1015="oui",H1015,"")</f>
        <v/>
      </c>
      <c r="M1015" s="117"/>
      <c r="N1015" s="62"/>
      <c r="O1015" s="62"/>
      <c r="P1015" s="62"/>
      <c r="Q1015" s="114" t="str">
        <f>IF(D1015="","",(YEAR(D1015)))</f>
        <v/>
      </c>
      <c r="R1015" s="114" t="str">
        <f>IF(D1015="","",(TEXT(D1015,"mmmm")))</f>
        <v/>
      </c>
      <c r="S1015" s="94" t="e">
        <f>+IF(#REF!&gt;0.02,IF(#REF!=5,($AE$2-F1015)/1000,IF(#REF!=6,($AF$2-F1015)/1000,IF(#REF!="FMA",($AG$2-F1015)/1000,H1015))),H1015)</f>
        <v>#REF!</v>
      </c>
      <c r="T1015" s="114" t="str">
        <f t="shared" si="29"/>
        <v/>
      </c>
      <c r="U1015" s="91">
        <f>IF(H1015="",0,1)</f>
        <v>0</v>
      </c>
      <c r="V1015" s="92" t="e">
        <f>IF(#REF!&gt;0,1,0)</f>
        <v>#REF!</v>
      </c>
      <c r="W1015" s="92" t="e">
        <f>IF(#REF!&gt;0.02,1,0)</f>
        <v>#REF!</v>
      </c>
      <c r="X1015" s="92" t="str">
        <f>+IF(H1015="","",(M1015*H1015))</f>
        <v/>
      </c>
      <c r="Y1015" s="92" t="b">
        <f>+IF(G1015="La Mounine",(VLOOKUP(Base!J1015,#REF!,5,FALSE)),(IF(G1015="Brignoles",VLOOKUP(J1015,#REF!,3,FALSE),(IF(G1015="FOS",VLOOKUP(J1015,#REF!,4,FALSE))))))</f>
        <v>0</v>
      </c>
      <c r="Z1015" s="92" t="str">
        <f>+(IF(H1015="","",(Y1015*H1015)))</f>
        <v/>
      </c>
      <c r="AA1015" s="94" t="str">
        <f>IF(A1015="","",IF(A1015="RW",VLOOKUP(Y1015,#REF!,3,FALSE),VLOOKUP(Y1015,#REF!,2,FALSE)))</f>
        <v/>
      </c>
      <c r="AB1015" s="92" t="str">
        <f>+IF(A1015="","",(IF(A1015="RW",(IF(H1015&gt;32,32*AA1015,(IF(H1015&lt;29,29*AA1015,H1015*AA1015)))),(IF(H1015&gt;30,30*AA1015,(IF(H1015&lt;24,24*AA1015,H1015*AA1015)))))))</f>
        <v/>
      </c>
      <c r="AC1015" s="92" t="e">
        <f>(IF(A1015="","0",(IF(A1015="RW",VLOOKUP(#REF!,#REF!,2,FALSE),VLOOKUP(Base!#REF!,#REF!,3,FALSE)))))*S1015</f>
        <v>#REF!</v>
      </c>
    </row>
    <row r="1016" spans="1:29" x14ac:dyDescent="0.25">
      <c r="A1016" s="131"/>
      <c r="B1016" s="131"/>
      <c r="C1016" s="62"/>
      <c r="D1016" s="12"/>
      <c r="E1016" s="85"/>
      <c r="F1016" s="85"/>
      <c r="G1016" s="145"/>
      <c r="H1016" s="71" t="str">
        <f t="shared" si="30"/>
        <v/>
      </c>
      <c r="I1016" s="62"/>
      <c r="J1016" s="62"/>
      <c r="K1016" s="62"/>
      <c r="L1016" s="71" t="str">
        <f>+IF(N1016="oui",H1016,"")</f>
        <v/>
      </c>
      <c r="M1016" s="117"/>
      <c r="N1016" s="62"/>
      <c r="O1016" s="62"/>
      <c r="P1016" s="62"/>
      <c r="Q1016" s="114" t="str">
        <f>IF(D1016="","",(YEAR(D1016)))</f>
        <v/>
      </c>
      <c r="R1016" s="114" t="str">
        <f>IF(D1016="","",(TEXT(D1016,"mmmm")))</f>
        <v/>
      </c>
      <c r="S1016" s="94" t="e">
        <f>+IF(#REF!&gt;0.02,IF(#REF!=5,($AE$2-F1016)/1000,IF(#REF!=6,($AF$2-F1016)/1000,IF(#REF!="FMA",($AG$2-F1016)/1000,H1016))),H1016)</f>
        <v>#REF!</v>
      </c>
      <c r="T1016" s="114" t="str">
        <f t="shared" ref="T1016:T1025" si="31">R1016</f>
        <v/>
      </c>
      <c r="U1016" s="91">
        <f>IF(H1016="",0,1)</f>
        <v>0</v>
      </c>
      <c r="V1016" s="92" t="e">
        <f>IF(#REF!&gt;0,1,0)</f>
        <v>#REF!</v>
      </c>
      <c r="W1016" s="92" t="e">
        <f>IF(#REF!&gt;0.02,1,0)</f>
        <v>#REF!</v>
      </c>
      <c r="X1016" s="92" t="str">
        <f>+IF(H1016="","",(M1016*H1016))</f>
        <v/>
      </c>
      <c r="Y1016" s="92" t="b">
        <f>+IF(G1016="La Mounine",(VLOOKUP(Base!J1016,#REF!,5,FALSE)),(IF(G1016="Brignoles",VLOOKUP(J1016,#REF!,3,FALSE),(IF(G1016="FOS",VLOOKUP(J1016,#REF!,4,FALSE))))))</f>
        <v>0</v>
      </c>
      <c r="Z1016" s="92" t="str">
        <f>+(IF(H1016="","",(Y1016*H1016)))</f>
        <v/>
      </c>
      <c r="AA1016" s="94" t="str">
        <f>IF(A1016="","",IF(A1016="RW",VLOOKUP(Y1016,#REF!,3,FALSE),VLOOKUP(Y1016,#REF!,2,FALSE)))</f>
        <v/>
      </c>
      <c r="AB1016" s="92" t="str">
        <f>+IF(A1016="","",(IF(A1016="RW",(IF(H1016&gt;32,32*AA1016,(IF(H1016&lt;29,29*AA1016,H1016*AA1016)))),(IF(H1016&gt;30,30*AA1016,(IF(H1016&lt;24,24*AA1016,H1016*AA1016)))))))</f>
        <v/>
      </c>
      <c r="AC1016" s="92" t="e">
        <f>(IF(A1016="","0",(IF(A1016="RW",VLOOKUP(#REF!,#REF!,2,FALSE),VLOOKUP(Base!#REF!,#REF!,3,FALSE)))))*S1016</f>
        <v>#REF!</v>
      </c>
    </row>
    <row r="1017" spans="1:29" x14ac:dyDescent="0.25">
      <c r="A1017" s="131"/>
      <c r="B1017" s="131"/>
      <c r="C1017" s="62"/>
      <c r="D1017" s="12"/>
      <c r="E1017" s="85"/>
      <c r="F1017" s="85"/>
      <c r="G1017" s="145"/>
      <c r="H1017" s="71" t="str">
        <f t="shared" si="30"/>
        <v/>
      </c>
      <c r="I1017" s="62"/>
      <c r="J1017" s="62"/>
      <c r="K1017" s="62"/>
      <c r="L1017" s="71" t="str">
        <f>+IF(N1017="oui",H1017,"")</f>
        <v/>
      </c>
      <c r="M1017" s="117"/>
      <c r="N1017" s="62"/>
      <c r="O1017" s="62"/>
      <c r="P1017" s="62"/>
      <c r="Q1017" s="114" t="str">
        <f>IF(D1017="","",(YEAR(D1017)))</f>
        <v/>
      </c>
      <c r="R1017" s="114" t="str">
        <f>IF(D1017="","",(TEXT(D1017,"mmmm")))</f>
        <v/>
      </c>
      <c r="S1017" s="94" t="e">
        <f>+IF(#REF!&gt;0.02,IF(#REF!=5,($AE$2-F1017)/1000,IF(#REF!=6,($AF$2-F1017)/1000,IF(#REF!="FMA",($AG$2-F1017)/1000,H1017))),H1017)</f>
        <v>#REF!</v>
      </c>
      <c r="T1017" s="114" t="str">
        <f t="shared" si="31"/>
        <v/>
      </c>
      <c r="U1017" s="91">
        <f>IF(H1017="",0,1)</f>
        <v>0</v>
      </c>
      <c r="V1017" s="92" t="e">
        <f>IF(#REF!&gt;0,1,0)</f>
        <v>#REF!</v>
      </c>
      <c r="W1017" s="92" t="e">
        <f>IF(#REF!&gt;0.02,1,0)</f>
        <v>#REF!</v>
      </c>
      <c r="X1017" s="92" t="str">
        <f>+IF(H1017="","",(M1017*H1017))</f>
        <v/>
      </c>
      <c r="Y1017" s="92" t="b">
        <f>+IF(G1017="La Mounine",(VLOOKUP(Base!J1017,#REF!,5,FALSE)),(IF(G1017="Brignoles",VLOOKUP(J1017,#REF!,3,FALSE),(IF(G1017="FOS",VLOOKUP(J1017,#REF!,4,FALSE))))))</f>
        <v>0</v>
      </c>
      <c r="Z1017" s="92" t="str">
        <f>+(IF(H1017="","",(Y1017*H1017)))</f>
        <v/>
      </c>
      <c r="AA1017" s="94" t="str">
        <f>IF(A1017="","",IF(A1017="RW",VLOOKUP(Y1017,#REF!,3,FALSE),VLOOKUP(Y1017,#REF!,2,FALSE)))</f>
        <v/>
      </c>
      <c r="AB1017" s="92" t="str">
        <f>+IF(A1017="","",(IF(A1017="RW",(IF(H1017&gt;32,32*AA1017,(IF(H1017&lt;29,29*AA1017,H1017*AA1017)))),(IF(H1017&gt;30,30*AA1017,(IF(H1017&lt;24,24*AA1017,H1017*AA1017)))))))</f>
        <v/>
      </c>
      <c r="AC1017" s="92" t="e">
        <f>(IF(A1017="","0",(IF(A1017="RW",VLOOKUP(#REF!,#REF!,2,FALSE),VLOOKUP(Base!#REF!,#REF!,3,FALSE)))))*S1017</f>
        <v>#REF!</v>
      </c>
    </row>
    <row r="1018" spans="1:29" x14ac:dyDescent="0.25">
      <c r="A1018" s="131"/>
      <c r="B1018" s="131"/>
      <c r="C1018" s="62"/>
      <c r="D1018" s="12"/>
      <c r="E1018" s="85"/>
      <c r="F1018" s="85"/>
      <c r="G1018" s="145"/>
      <c r="H1018" s="71" t="str">
        <f t="shared" si="30"/>
        <v/>
      </c>
      <c r="I1018" s="62"/>
      <c r="J1018" s="62"/>
      <c r="K1018" s="62"/>
      <c r="L1018" s="71" t="str">
        <f>+IF(N1018="oui",H1018,"")</f>
        <v/>
      </c>
      <c r="M1018" s="117"/>
      <c r="N1018" s="62"/>
      <c r="O1018" s="62"/>
      <c r="P1018" s="62"/>
      <c r="Q1018" s="114" t="str">
        <f>IF(D1018="","",(YEAR(D1018)))</f>
        <v/>
      </c>
      <c r="R1018" s="114" t="str">
        <f>IF(D1018="","",(TEXT(D1018,"mmmm")))</f>
        <v/>
      </c>
      <c r="S1018" s="94" t="e">
        <f>+IF(#REF!&gt;0.02,IF(#REF!=5,($AE$2-F1018)/1000,IF(#REF!=6,($AF$2-F1018)/1000,IF(#REF!="FMA",($AG$2-F1018)/1000,H1018))),H1018)</f>
        <v>#REF!</v>
      </c>
      <c r="T1018" s="114" t="str">
        <f t="shared" si="31"/>
        <v/>
      </c>
      <c r="U1018" s="91">
        <f>IF(H1018="",0,1)</f>
        <v>0</v>
      </c>
      <c r="V1018" s="92" t="e">
        <f>IF(#REF!&gt;0,1,0)</f>
        <v>#REF!</v>
      </c>
      <c r="W1018" s="92" t="e">
        <f>IF(#REF!&gt;0.02,1,0)</f>
        <v>#REF!</v>
      </c>
      <c r="X1018" s="92" t="str">
        <f>+IF(H1018="","",(M1018*H1018))</f>
        <v/>
      </c>
      <c r="Y1018" s="92" t="b">
        <f>+IF(G1018="La Mounine",(VLOOKUP(Base!J1018,#REF!,5,FALSE)),(IF(G1018="Brignoles",VLOOKUP(J1018,#REF!,3,FALSE),(IF(G1018="FOS",VLOOKUP(J1018,#REF!,4,FALSE))))))</f>
        <v>0</v>
      </c>
      <c r="Z1018" s="92" t="str">
        <f>+(IF(H1018="","",(Y1018*H1018)))</f>
        <v/>
      </c>
      <c r="AA1018" s="94" t="str">
        <f>IF(A1018="","",IF(A1018="RW",VLOOKUP(Y1018,#REF!,3,FALSE),VLOOKUP(Y1018,#REF!,2,FALSE)))</f>
        <v/>
      </c>
      <c r="AB1018" s="92" t="str">
        <f>+IF(A1018="","",(IF(A1018="RW",(IF(H1018&gt;32,32*AA1018,(IF(H1018&lt;29,29*AA1018,H1018*AA1018)))),(IF(H1018&gt;30,30*AA1018,(IF(H1018&lt;24,24*AA1018,H1018*AA1018)))))))</f>
        <v/>
      </c>
      <c r="AC1018" s="92" t="e">
        <f>(IF(A1018="","0",(IF(A1018="RW",VLOOKUP(#REF!,#REF!,2,FALSE),VLOOKUP(Base!#REF!,#REF!,3,FALSE)))))*S1018</f>
        <v>#REF!</v>
      </c>
    </row>
    <row r="1019" spans="1:29" x14ac:dyDescent="0.25">
      <c r="A1019" s="131"/>
      <c r="B1019" s="131"/>
      <c r="C1019" s="62"/>
      <c r="D1019" s="12"/>
      <c r="E1019" s="85"/>
      <c r="F1019" s="85"/>
      <c r="G1019" s="145"/>
      <c r="H1019" s="71" t="str">
        <f t="shared" si="30"/>
        <v/>
      </c>
      <c r="I1019" s="62"/>
      <c r="J1019" s="62"/>
      <c r="K1019" s="62"/>
      <c r="L1019" s="71" t="str">
        <f>+IF(N1019="oui",H1019,"")</f>
        <v/>
      </c>
      <c r="M1019" s="117"/>
      <c r="N1019" s="62"/>
      <c r="O1019" s="62"/>
      <c r="P1019" s="62"/>
      <c r="Q1019" s="114" t="str">
        <f>IF(D1019="","",(YEAR(D1019)))</f>
        <v/>
      </c>
      <c r="R1019" s="114" t="str">
        <f>IF(D1019="","",(TEXT(D1019,"mmmm")))</f>
        <v/>
      </c>
      <c r="S1019" s="94" t="e">
        <f>+IF(#REF!&gt;0.02,IF(#REF!=5,($AE$2-F1019)/1000,IF(#REF!=6,($AF$2-F1019)/1000,IF(#REF!="FMA",($AG$2-F1019)/1000,H1019))),H1019)</f>
        <v>#REF!</v>
      </c>
      <c r="T1019" s="114" t="str">
        <f t="shared" si="31"/>
        <v/>
      </c>
      <c r="U1019" s="91">
        <f>IF(H1019="",0,1)</f>
        <v>0</v>
      </c>
      <c r="V1019" s="92" t="e">
        <f>IF(#REF!&gt;0,1,0)</f>
        <v>#REF!</v>
      </c>
      <c r="W1019" s="92" t="e">
        <f>IF(#REF!&gt;0.02,1,0)</f>
        <v>#REF!</v>
      </c>
      <c r="X1019" s="92" t="str">
        <f>+IF(H1019="","",(M1019*H1019))</f>
        <v/>
      </c>
      <c r="Y1019" s="92" t="b">
        <f>+IF(G1019="La Mounine",(VLOOKUP(Base!J1019,#REF!,5,FALSE)),(IF(G1019="Brignoles",VLOOKUP(J1019,#REF!,3,FALSE),(IF(G1019="FOS",VLOOKUP(J1019,#REF!,4,FALSE))))))</f>
        <v>0</v>
      </c>
      <c r="Z1019" s="92" t="str">
        <f>+(IF(H1019="","",(Y1019*H1019)))</f>
        <v/>
      </c>
      <c r="AA1019" s="94" t="str">
        <f>IF(A1019="","",IF(A1019="RW",VLOOKUP(Y1019,#REF!,3,FALSE),VLOOKUP(Y1019,#REF!,2,FALSE)))</f>
        <v/>
      </c>
      <c r="AB1019" s="92" t="str">
        <f>+IF(A1019="","",(IF(A1019="RW",(IF(H1019&gt;32,32*AA1019,(IF(H1019&lt;29,29*AA1019,H1019*AA1019)))),(IF(H1019&gt;30,30*AA1019,(IF(H1019&lt;24,24*AA1019,H1019*AA1019)))))))</f>
        <v/>
      </c>
      <c r="AC1019" s="92" t="e">
        <f>(IF(A1019="","0",(IF(A1019="RW",VLOOKUP(#REF!,#REF!,2,FALSE),VLOOKUP(Base!#REF!,#REF!,3,FALSE)))))*S1019</f>
        <v>#REF!</v>
      </c>
    </row>
    <row r="1020" spans="1:29" x14ac:dyDescent="0.25">
      <c r="A1020" s="131"/>
      <c r="B1020" s="131"/>
      <c r="C1020" s="62"/>
      <c r="D1020" s="12"/>
      <c r="E1020" s="85"/>
      <c r="F1020" s="85"/>
      <c r="G1020" s="145"/>
      <c r="H1020" s="71" t="str">
        <f t="shared" si="30"/>
        <v/>
      </c>
      <c r="I1020" s="62"/>
      <c r="J1020" s="62"/>
      <c r="K1020" s="62"/>
      <c r="L1020" s="71" t="str">
        <f>+IF(N1020="oui",H1020,"")</f>
        <v/>
      </c>
      <c r="M1020" s="117"/>
      <c r="N1020" s="62"/>
      <c r="O1020" s="62"/>
      <c r="P1020" s="62"/>
      <c r="Q1020" s="114" t="str">
        <f>IF(D1020="","",(YEAR(D1020)))</f>
        <v/>
      </c>
      <c r="R1020" s="114" t="str">
        <f>IF(D1020="","",(TEXT(D1020,"mmmm")))</f>
        <v/>
      </c>
      <c r="S1020" s="94" t="e">
        <f>+IF(#REF!&gt;0.02,IF(#REF!=5,($AE$2-F1020)/1000,IF(#REF!=6,($AF$2-F1020)/1000,IF(#REF!="FMA",($AG$2-F1020)/1000,H1020))),H1020)</f>
        <v>#REF!</v>
      </c>
      <c r="T1020" s="114" t="str">
        <f t="shared" si="31"/>
        <v/>
      </c>
      <c r="U1020" s="91">
        <f>IF(H1020="",0,1)</f>
        <v>0</v>
      </c>
      <c r="V1020" s="92" t="e">
        <f>IF(#REF!&gt;0,1,0)</f>
        <v>#REF!</v>
      </c>
      <c r="W1020" s="92" t="e">
        <f>IF(#REF!&gt;0.02,1,0)</f>
        <v>#REF!</v>
      </c>
      <c r="X1020" s="92" t="str">
        <f>+IF(H1020="","",(M1020*H1020))</f>
        <v/>
      </c>
      <c r="Y1020" s="92" t="b">
        <f>+IF(G1020="La Mounine",(VLOOKUP(Base!J1020,#REF!,5,FALSE)),(IF(G1020="Brignoles",VLOOKUP(J1020,#REF!,3,FALSE),(IF(G1020="FOS",VLOOKUP(J1020,#REF!,4,FALSE))))))</f>
        <v>0</v>
      </c>
      <c r="Z1020" s="92" t="str">
        <f>+(IF(H1020="","",(Y1020*H1020)))</f>
        <v/>
      </c>
      <c r="AA1020" s="94" t="str">
        <f>IF(A1020="","",IF(A1020="RW",VLOOKUP(Y1020,#REF!,3,FALSE),VLOOKUP(Y1020,#REF!,2,FALSE)))</f>
        <v/>
      </c>
      <c r="AB1020" s="92" t="str">
        <f>+IF(A1020="","",(IF(A1020="RW",(IF(H1020&gt;32,32*AA1020,(IF(H1020&lt;29,29*AA1020,H1020*AA1020)))),(IF(H1020&gt;30,30*AA1020,(IF(H1020&lt;24,24*AA1020,H1020*AA1020)))))))</f>
        <v/>
      </c>
      <c r="AC1020" s="92" t="e">
        <f>(IF(A1020="","0",(IF(A1020="RW",VLOOKUP(#REF!,#REF!,2,FALSE),VLOOKUP(Base!#REF!,#REF!,3,FALSE)))))*S1020</f>
        <v>#REF!</v>
      </c>
    </row>
    <row r="1021" spans="1:29" x14ac:dyDescent="0.25">
      <c r="A1021" s="131"/>
      <c r="B1021" s="131"/>
      <c r="C1021" s="62"/>
      <c r="D1021" s="12"/>
      <c r="E1021" s="85"/>
      <c r="F1021" s="85"/>
      <c r="G1021" s="145"/>
      <c r="H1021" s="71" t="str">
        <f t="shared" si="30"/>
        <v/>
      </c>
      <c r="I1021" s="62"/>
      <c r="J1021" s="62"/>
      <c r="K1021" s="62"/>
      <c r="L1021" s="71" t="str">
        <f>+IF(N1021="oui",H1021,"")</f>
        <v/>
      </c>
      <c r="M1021" s="117"/>
      <c r="N1021" s="62"/>
      <c r="O1021" s="62"/>
      <c r="P1021" s="62"/>
      <c r="Q1021" s="114" t="str">
        <f>IF(D1021="","",(YEAR(D1021)))</f>
        <v/>
      </c>
      <c r="R1021" s="114" t="str">
        <f>IF(D1021="","",(TEXT(D1021,"mmmm")))</f>
        <v/>
      </c>
      <c r="S1021" s="94" t="e">
        <f>+IF(#REF!&gt;0.02,IF(#REF!=5,($AE$2-F1021)/1000,IF(#REF!=6,($AF$2-F1021)/1000,IF(#REF!="FMA",($AG$2-F1021)/1000,H1021))),H1021)</f>
        <v>#REF!</v>
      </c>
      <c r="T1021" s="114" t="str">
        <f t="shared" si="31"/>
        <v/>
      </c>
      <c r="U1021" s="91">
        <f>IF(H1021="",0,1)</f>
        <v>0</v>
      </c>
      <c r="V1021" s="92" t="e">
        <f>IF(#REF!&gt;0,1,0)</f>
        <v>#REF!</v>
      </c>
      <c r="W1021" s="92" t="e">
        <f>IF(#REF!&gt;0.02,1,0)</f>
        <v>#REF!</v>
      </c>
      <c r="X1021" s="92" t="str">
        <f>+IF(H1021="","",(M1021*H1021))</f>
        <v/>
      </c>
      <c r="Y1021" s="92" t="b">
        <f>+IF(G1021="La Mounine",(VLOOKUP(Base!J1021,#REF!,5,FALSE)),(IF(G1021="Brignoles",VLOOKUP(J1021,#REF!,3,FALSE),(IF(G1021="FOS",VLOOKUP(J1021,#REF!,4,FALSE))))))</f>
        <v>0</v>
      </c>
      <c r="Z1021" s="92" t="str">
        <f>+(IF(H1021="","",(Y1021*H1021)))</f>
        <v/>
      </c>
      <c r="AA1021" s="94" t="str">
        <f>IF(A1021="","",IF(A1021="RW",VLOOKUP(Y1021,#REF!,3,FALSE),VLOOKUP(Y1021,#REF!,2,FALSE)))</f>
        <v/>
      </c>
      <c r="AB1021" s="92" t="str">
        <f>+IF(A1021="","",(IF(A1021="RW",(IF(H1021&gt;32,32*AA1021,(IF(H1021&lt;29,29*AA1021,H1021*AA1021)))),(IF(H1021&gt;30,30*AA1021,(IF(H1021&lt;24,24*AA1021,H1021*AA1021)))))))</f>
        <v/>
      </c>
      <c r="AC1021" s="92" t="e">
        <f>(IF(A1021="","0",(IF(A1021="RW",VLOOKUP(#REF!,#REF!,2,FALSE),VLOOKUP(Base!#REF!,#REF!,3,FALSE)))))*S1021</f>
        <v>#REF!</v>
      </c>
    </row>
    <row r="1022" spans="1:29" x14ac:dyDescent="0.25">
      <c r="A1022" s="131"/>
      <c r="B1022" s="131"/>
      <c r="C1022" s="62"/>
      <c r="D1022" s="12"/>
      <c r="E1022" s="85"/>
      <c r="F1022" s="85"/>
      <c r="G1022" s="145"/>
      <c r="H1022" s="71" t="str">
        <f t="shared" si="30"/>
        <v/>
      </c>
      <c r="I1022" s="62"/>
      <c r="J1022" s="62"/>
      <c r="K1022" s="62"/>
      <c r="L1022" s="71" t="str">
        <f>+IF(N1022="oui",H1022,"")</f>
        <v/>
      </c>
      <c r="M1022" s="117"/>
      <c r="N1022" s="62"/>
      <c r="O1022" s="62"/>
      <c r="P1022" s="62"/>
      <c r="Q1022" s="114" t="str">
        <f>IF(D1022="","",(YEAR(D1022)))</f>
        <v/>
      </c>
      <c r="R1022" s="114" t="str">
        <f>IF(D1022="","",(TEXT(D1022,"mmmm")))</f>
        <v/>
      </c>
      <c r="S1022" s="94" t="e">
        <f>+IF(#REF!&gt;0.02,IF(#REF!=5,($AE$2-F1022)/1000,IF(#REF!=6,($AF$2-F1022)/1000,IF(#REF!="FMA",($AG$2-F1022)/1000,H1022))),H1022)</f>
        <v>#REF!</v>
      </c>
      <c r="T1022" s="114" t="str">
        <f t="shared" si="31"/>
        <v/>
      </c>
      <c r="U1022" s="91">
        <f>IF(H1022="",0,1)</f>
        <v>0</v>
      </c>
      <c r="V1022" s="92" t="e">
        <f>IF(#REF!&gt;0,1,0)</f>
        <v>#REF!</v>
      </c>
      <c r="W1022" s="92" t="e">
        <f>IF(#REF!&gt;0.02,1,0)</f>
        <v>#REF!</v>
      </c>
      <c r="X1022" s="92" t="str">
        <f>+IF(H1022="","",(M1022*H1022))</f>
        <v/>
      </c>
      <c r="Y1022" s="92" t="b">
        <f>+IF(G1022="La Mounine",(VLOOKUP(Base!J1022,#REF!,5,FALSE)),(IF(G1022="Brignoles",VLOOKUP(J1022,#REF!,3,FALSE),(IF(G1022="FOS",VLOOKUP(J1022,#REF!,4,FALSE))))))</f>
        <v>0</v>
      </c>
      <c r="Z1022" s="92" t="str">
        <f>+(IF(H1022="","",(Y1022*H1022)))</f>
        <v/>
      </c>
      <c r="AA1022" s="94" t="str">
        <f>IF(A1022="","",IF(A1022="RW",VLOOKUP(Y1022,#REF!,3,FALSE),VLOOKUP(Y1022,#REF!,2,FALSE)))</f>
        <v/>
      </c>
      <c r="AB1022" s="92" t="str">
        <f>+IF(A1022="","",(IF(A1022="RW",(IF(H1022&gt;32,32*AA1022,(IF(H1022&lt;29,29*AA1022,H1022*AA1022)))),(IF(H1022&gt;30,30*AA1022,(IF(H1022&lt;24,24*AA1022,H1022*AA1022)))))))</f>
        <v/>
      </c>
      <c r="AC1022" s="92" t="e">
        <f>(IF(A1022="","0",(IF(A1022="RW",VLOOKUP(#REF!,#REF!,2,FALSE),VLOOKUP(Base!#REF!,#REF!,3,FALSE)))))*S1022</f>
        <v>#REF!</v>
      </c>
    </row>
    <row r="1023" spans="1:29" x14ac:dyDescent="0.25">
      <c r="A1023" s="131"/>
      <c r="B1023" s="131"/>
      <c r="C1023" s="62"/>
      <c r="D1023" s="12"/>
      <c r="E1023" s="85"/>
      <c r="F1023" s="85"/>
      <c r="G1023" s="145"/>
      <c r="H1023" s="71" t="str">
        <f t="shared" si="30"/>
        <v/>
      </c>
      <c r="I1023" s="62"/>
      <c r="J1023" s="62"/>
      <c r="K1023" s="62"/>
      <c r="L1023" s="71" t="str">
        <f>+IF(N1023="oui",H1023,"")</f>
        <v/>
      </c>
      <c r="M1023" s="117"/>
      <c r="N1023" s="62"/>
      <c r="O1023" s="62"/>
      <c r="P1023" s="62"/>
      <c r="Q1023" s="114" t="str">
        <f>IF(D1023="","",(YEAR(D1023)))</f>
        <v/>
      </c>
      <c r="R1023" s="114" t="str">
        <f>IF(D1023="","",(TEXT(D1023,"mmmm")))</f>
        <v/>
      </c>
      <c r="S1023" s="94" t="e">
        <f>+IF(#REF!&gt;0.02,IF(#REF!=5,($AE$2-F1023)/1000,IF(#REF!=6,($AF$2-F1023)/1000,IF(#REF!="FMA",($AG$2-F1023)/1000,H1023))),H1023)</f>
        <v>#REF!</v>
      </c>
      <c r="T1023" s="114" t="str">
        <f t="shared" si="31"/>
        <v/>
      </c>
      <c r="U1023" s="91">
        <f>IF(H1023="",0,1)</f>
        <v>0</v>
      </c>
      <c r="V1023" s="92" t="e">
        <f>IF(#REF!&gt;0,1,0)</f>
        <v>#REF!</v>
      </c>
      <c r="W1023" s="92" t="e">
        <f>IF(#REF!&gt;0.02,1,0)</f>
        <v>#REF!</v>
      </c>
      <c r="X1023" s="92" t="str">
        <f>+IF(H1023="","",(M1023*H1023))</f>
        <v/>
      </c>
      <c r="Y1023" s="92" t="b">
        <f>+IF(G1023="La Mounine",(VLOOKUP(Base!J1023,#REF!,5,FALSE)),(IF(G1023="Brignoles",VLOOKUP(J1023,#REF!,3,FALSE),(IF(G1023="FOS",VLOOKUP(J1023,#REF!,4,FALSE))))))</f>
        <v>0</v>
      </c>
      <c r="Z1023" s="92" t="str">
        <f>+(IF(H1023="","",(Y1023*H1023)))</f>
        <v/>
      </c>
      <c r="AA1023" s="94" t="str">
        <f>IF(A1023="","",IF(A1023="RW",VLOOKUP(Y1023,#REF!,3,FALSE),VLOOKUP(Y1023,#REF!,2,FALSE)))</f>
        <v/>
      </c>
      <c r="AB1023" s="92" t="str">
        <f>+IF(A1023="","",(IF(A1023="RW",(IF(H1023&gt;32,32*AA1023,(IF(H1023&lt;29,29*AA1023,H1023*AA1023)))),(IF(H1023&gt;30,30*AA1023,(IF(H1023&lt;24,24*AA1023,H1023*AA1023)))))))</f>
        <v/>
      </c>
      <c r="AC1023" s="92" t="e">
        <f>(IF(A1023="","0",(IF(A1023="RW",VLOOKUP(#REF!,#REF!,2,FALSE),VLOOKUP(Base!#REF!,#REF!,3,FALSE)))))*S1023</f>
        <v>#REF!</v>
      </c>
    </row>
    <row r="1024" spans="1:29" x14ac:dyDescent="0.25">
      <c r="A1024" s="131"/>
      <c r="B1024" s="131"/>
      <c r="C1024" s="62"/>
      <c r="D1024" s="12"/>
      <c r="E1024" s="85"/>
      <c r="F1024" s="85"/>
      <c r="G1024" s="145"/>
      <c r="H1024" s="71" t="str">
        <f t="shared" si="30"/>
        <v/>
      </c>
      <c r="I1024" s="62"/>
      <c r="J1024" s="62"/>
      <c r="K1024" s="62"/>
      <c r="L1024" s="71" t="str">
        <f>+IF(N1024="oui",H1024,"")</f>
        <v/>
      </c>
      <c r="M1024" s="117"/>
      <c r="N1024" s="62"/>
      <c r="O1024" s="62"/>
      <c r="P1024" s="62"/>
      <c r="Q1024" s="114" t="str">
        <f>IF(D1024="","",(YEAR(D1024)))</f>
        <v/>
      </c>
      <c r="R1024" s="114" t="str">
        <f>IF(D1024="","",(TEXT(D1024,"mmmm")))</f>
        <v/>
      </c>
      <c r="S1024" s="94" t="e">
        <f>+IF(#REF!&gt;0.02,IF(#REF!=5,($AE$2-F1024)/1000,IF(#REF!=6,($AF$2-F1024)/1000,IF(#REF!="FMA",($AG$2-F1024)/1000,H1024))),H1024)</f>
        <v>#REF!</v>
      </c>
      <c r="T1024" s="114" t="str">
        <f t="shared" si="31"/>
        <v/>
      </c>
      <c r="U1024" s="91">
        <f>IF(H1024="",0,1)</f>
        <v>0</v>
      </c>
      <c r="V1024" s="92" t="e">
        <f>IF(#REF!&gt;0,1,0)</f>
        <v>#REF!</v>
      </c>
      <c r="W1024" s="92" t="e">
        <f>IF(#REF!&gt;0.02,1,0)</f>
        <v>#REF!</v>
      </c>
      <c r="X1024" s="92" t="str">
        <f>+IF(H1024="","",(M1024*H1024))</f>
        <v/>
      </c>
      <c r="Y1024" s="92" t="b">
        <f>+IF(G1024="La Mounine",(VLOOKUP(Base!J1024,#REF!,5,FALSE)),(IF(G1024="Brignoles",VLOOKUP(J1024,#REF!,3,FALSE),(IF(G1024="FOS",VLOOKUP(J1024,#REF!,4,FALSE))))))</f>
        <v>0</v>
      </c>
      <c r="Z1024" s="92" t="str">
        <f>+(IF(H1024="","",(Y1024*H1024)))</f>
        <v/>
      </c>
      <c r="AA1024" s="94" t="str">
        <f>IF(A1024="","",IF(A1024="RW",VLOOKUP(Y1024,#REF!,3,FALSE),VLOOKUP(Y1024,#REF!,2,FALSE)))</f>
        <v/>
      </c>
      <c r="AB1024" s="92" t="str">
        <f>+IF(A1024="","",(IF(A1024="RW",(IF(H1024&gt;32,32*AA1024,(IF(H1024&lt;29,29*AA1024,H1024*AA1024)))),(IF(H1024&gt;30,30*AA1024,(IF(H1024&lt;24,24*AA1024,H1024*AA1024)))))))</f>
        <v/>
      </c>
      <c r="AC1024" s="92" t="e">
        <f>(IF(A1024="","0",(IF(A1024="RW",VLOOKUP(#REF!,#REF!,2,FALSE),VLOOKUP(Base!#REF!,#REF!,3,FALSE)))))*S1024</f>
        <v>#REF!</v>
      </c>
    </row>
    <row r="1025" spans="1:29" x14ac:dyDescent="0.25">
      <c r="A1025" s="131"/>
      <c r="B1025" s="131"/>
      <c r="C1025" s="62"/>
      <c r="D1025" s="12"/>
      <c r="E1025" s="85"/>
      <c r="F1025" s="85"/>
      <c r="G1025" s="145"/>
      <c r="H1025" s="71" t="str">
        <f t="shared" si="30"/>
        <v/>
      </c>
      <c r="I1025" s="62"/>
      <c r="J1025" s="62"/>
      <c r="K1025" s="62"/>
      <c r="L1025" s="71" t="str">
        <f>+IF(N1025="oui",H1025,"")</f>
        <v/>
      </c>
      <c r="M1025" s="117"/>
      <c r="N1025" s="62"/>
      <c r="O1025" s="62"/>
      <c r="P1025" s="62"/>
      <c r="Q1025" s="114" t="str">
        <f>IF(D1025="","",(YEAR(D1025)))</f>
        <v/>
      </c>
      <c r="R1025" s="114" t="str">
        <f>IF(D1025="","",(TEXT(D1025,"mmmm")))</f>
        <v/>
      </c>
      <c r="S1025" s="94" t="e">
        <f>+IF(#REF!&gt;0.02,IF(#REF!=5,($AE$2-F1025)/1000,IF(#REF!=6,($AF$2-F1025)/1000,IF(#REF!="FMA",($AG$2-F1025)/1000,H1025))),H1025)</f>
        <v>#REF!</v>
      </c>
      <c r="T1025" s="114" t="str">
        <f t="shared" si="31"/>
        <v/>
      </c>
      <c r="U1025" s="91">
        <f>IF(H1025="",0,1)</f>
        <v>0</v>
      </c>
      <c r="V1025" s="92" t="e">
        <f>IF(#REF!&gt;0,1,0)</f>
        <v>#REF!</v>
      </c>
      <c r="W1025" s="92" t="e">
        <f>IF(#REF!&gt;0.02,1,0)</f>
        <v>#REF!</v>
      </c>
      <c r="X1025" s="92" t="str">
        <f>+IF(H1025="","",(M1025*H1025))</f>
        <v/>
      </c>
      <c r="Y1025" s="92" t="b">
        <f>+IF(G1025="La Mounine",(VLOOKUP(Base!J1025,#REF!,5,FALSE)),(IF(G1025="Brignoles",VLOOKUP(J1025,#REF!,3,FALSE),(IF(G1025="FOS",VLOOKUP(J1025,#REF!,4,FALSE))))))</f>
        <v>0</v>
      </c>
      <c r="Z1025" s="92" t="str">
        <f>+(IF(H1025="","",(Y1025*H1025)))</f>
        <v/>
      </c>
      <c r="AA1025" s="94" t="str">
        <f>IF(A1025="","",IF(A1025="RW",VLOOKUP(Y1025,#REF!,3,FALSE),VLOOKUP(Y1025,#REF!,2,FALSE)))</f>
        <v/>
      </c>
      <c r="AB1025" s="92" t="str">
        <f>+IF(A1025="","",(IF(A1025="RW",(IF(H1025&gt;32,32*AA1025,(IF(H1025&lt;29,29*AA1025,H1025*AA1025)))),(IF(H1025&gt;30,30*AA1025,(IF(H1025&lt;24,24*AA1025,H1025*AA1025)))))))</f>
        <v/>
      </c>
      <c r="AC1025" s="92" t="e">
        <f>(IF(A1025="","0",(IF(A1025="RW",VLOOKUP(#REF!,#REF!,2,FALSE),VLOOKUP(Base!#REF!,#REF!,3,FALSE)))))*S1025</f>
        <v>#REF!</v>
      </c>
    </row>
    <row r="1026" spans="1:29" x14ac:dyDescent="0.25">
      <c r="A1026" s="133"/>
    </row>
  </sheetData>
  <autoFilter ref="A2:AG1025"/>
  <sortState ref="A3:AE700">
    <sortCondition ref="D3:D700"/>
  </sortState>
  <mergeCells count="1">
    <mergeCell ref="A1:F1"/>
  </mergeCells>
  <dataValidations count="1">
    <dataValidation type="list" allowBlank="1" showInputMessage="1" showErrorMessage="1" sqref="B3:B1000">
      <formula1>opérations</formula1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638"/>
  <sheetViews>
    <sheetView zoomScale="70" zoomScaleNormal="70" workbookViewId="0">
      <pane ySplit="2" topLeftCell="A550" activePane="bottomLeft" state="frozen"/>
      <selection pane="bottomLeft" activeCell="S1" sqref="S1:U1048576"/>
    </sheetView>
  </sheetViews>
  <sheetFormatPr baseColWidth="10" defaultRowHeight="15" x14ac:dyDescent="0.25"/>
  <cols>
    <col min="1" max="2" width="28.5703125" style="9" bestFit="1" customWidth="1"/>
    <col min="3" max="3" width="10.85546875" style="24" bestFit="1" customWidth="1"/>
    <col min="4" max="4" width="13.140625" style="9" bestFit="1" customWidth="1"/>
    <col min="5" max="7" width="13.140625" style="9" customWidth="1"/>
    <col min="8" max="8" width="11.85546875" style="9" bestFit="1" customWidth="1"/>
    <col min="9" max="9" width="12.85546875" style="9" bestFit="1" customWidth="1"/>
    <col min="10" max="10" width="12" style="9" bestFit="1" customWidth="1"/>
    <col min="11" max="11" width="20" style="9" bestFit="1" customWidth="1"/>
    <col min="12" max="12" width="24.28515625" style="9" customWidth="1"/>
    <col min="13" max="13" width="12.85546875" style="9" bestFit="1" customWidth="1"/>
    <col min="14" max="14" width="9.28515625" style="9" bestFit="1" customWidth="1"/>
    <col min="15" max="15" width="6.28515625" style="9" bestFit="1" customWidth="1"/>
    <col min="16" max="16" width="10.7109375" style="9" customWidth="1"/>
    <col min="17" max="17" width="12.42578125" style="9" bestFit="1" customWidth="1"/>
    <col min="18" max="18" width="16.28515625" customWidth="1"/>
  </cols>
  <sheetData>
    <row r="1" spans="1:19" x14ac:dyDescent="0.25">
      <c r="A1" s="150" t="s">
        <v>817</v>
      </c>
      <c r="B1" s="150"/>
      <c r="C1" s="150"/>
      <c r="D1" s="150"/>
      <c r="E1" s="150"/>
      <c r="F1" s="150"/>
      <c r="G1" s="150"/>
      <c r="H1" s="70">
        <f>+SUBTOTAL(109,H3:H10000)</f>
        <v>2710.3600000000006</v>
      </c>
      <c r="I1" s="65"/>
      <c r="J1" s="65"/>
      <c r="K1" s="65"/>
      <c r="L1" s="65"/>
      <c r="M1" s="65"/>
      <c r="N1" s="65"/>
      <c r="O1" s="65"/>
      <c r="P1" s="65"/>
      <c r="Q1" s="65"/>
      <c r="R1" s="66"/>
    </row>
    <row r="2" spans="1:19" s="61" customFormat="1" ht="30" x14ac:dyDescent="0.25">
      <c r="A2" s="58" t="s">
        <v>0</v>
      </c>
      <c r="B2" s="58" t="s">
        <v>8</v>
      </c>
      <c r="C2" s="59" t="s">
        <v>1</v>
      </c>
      <c r="D2" s="58" t="s">
        <v>2</v>
      </c>
      <c r="E2" s="58" t="s">
        <v>790</v>
      </c>
      <c r="F2" s="58" t="s">
        <v>821</v>
      </c>
      <c r="G2" s="58" t="s">
        <v>822</v>
      </c>
      <c r="H2" s="58" t="s">
        <v>3</v>
      </c>
      <c r="I2" s="58" t="s">
        <v>9</v>
      </c>
      <c r="J2" s="58" t="s">
        <v>10</v>
      </c>
      <c r="K2" s="58" t="s">
        <v>725</v>
      </c>
      <c r="L2" s="58" t="s">
        <v>4</v>
      </c>
      <c r="M2" s="58" t="s">
        <v>5</v>
      </c>
      <c r="N2" s="58" t="s">
        <v>6</v>
      </c>
      <c r="O2" s="58" t="s">
        <v>7</v>
      </c>
      <c r="P2" s="60" t="s">
        <v>107</v>
      </c>
      <c r="Q2" s="60" t="s">
        <v>698</v>
      </c>
      <c r="R2" s="60" t="s">
        <v>697</v>
      </c>
    </row>
    <row r="3" spans="1:19" hidden="1" x14ac:dyDescent="0.25">
      <c r="A3" s="11" t="s">
        <v>14</v>
      </c>
      <c r="B3" s="11" t="s">
        <v>11</v>
      </c>
      <c r="C3" s="12">
        <v>42174</v>
      </c>
      <c r="D3" s="2" t="s">
        <v>17</v>
      </c>
      <c r="E3" s="2"/>
      <c r="F3" s="2"/>
      <c r="G3" s="2"/>
      <c r="H3" s="11">
        <v>23.3</v>
      </c>
      <c r="I3" s="13">
        <v>0.29166666666666669</v>
      </c>
      <c r="J3" s="2"/>
      <c r="K3" s="2" t="s">
        <v>44</v>
      </c>
      <c r="L3" s="2" t="s">
        <v>15</v>
      </c>
      <c r="M3" s="45">
        <v>83</v>
      </c>
      <c r="N3" s="2" t="s">
        <v>105</v>
      </c>
      <c r="O3" s="2"/>
      <c r="P3" s="2" t="s">
        <v>105</v>
      </c>
      <c r="Q3" s="14" t="s">
        <v>167</v>
      </c>
      <c r="R3" s="2" t="s">
        <v>701</v>
      </c>
    </row>
    <row r="4" spans="1:19" hidden="1" x14ac:dyDescent="0.25">
      <c r="A4" s="11" t="s">
        <v>14</v>
      </c>
      <c r="B4" s="11" t="s">
        <v>11</v>
      </c>
      <c r="C4" s="12">
        <v>42173</v>
      </c>
      <c r="D4" s="2" t="s">
        <v>18</v>
      </c>
      <c r="E4" s="2"/>
      <c r="F4" s="2"/>
      <c r="G4" s="2"/>
      <c r="H4" s="11">
        <v>24.42</v>
      </c>
      <c r="I4" s="15">
        <v>0.5625</v>
      </c>
      <c r="J4" s="2"/>
      <c r="K4" s="2" t="s">
        <v>41</v>
      </c>
      <c r="L4" s="11" t="s">
        <v>15</v>
      </c>
      <c r="M4" s="45">
        <v>83</v>
      </c>
      <c r="N4" s="2" t="s">
        <v>105</v>
      </c>
      <c r="O4" s="2"/>
      <c r="P4" s="2" t="s">
        <v>105</v>
      </c>
      <c r="Q4" s="14" t="s">
        <v>168</v>
      </c>
      <c r="R4" s="2" t="s">
        <v>701</v>
      </c>
    </row>
    <row r="5" spans="1:19" hidden="1" x14ac:dyDescent="0.25">
      <c r="A5" s="11" t="s">
        <v>14</v>
      </c>
      <c r="B5" s="2" t="s">
        <v>11</v>
      </c>
      <c r="C5" s="12">
        <v>42172</v>
      </c>
      <c r="D5" s="2" t="s">
        <v>19</v>
      </c>
      <c r="E5" s="2"/>
      <c r="F5" s="2"/>
      <c r="G5" s="2"/>
      <c r="H5" s="11">
        <v>29.84</v>
      </c>
      <c r="I5" s="15">
        <v>0.29166666666666669</v>
      </c>
      <c r="J5" s="2"/>
      <c r="K5" s="2" t="s">
        <v>82</v>
      </c>
      <c r="L5" s="2" t="s">
        <v>15</v>
      </c>
      <c r="M5" s="45">
        <v>83</v>
      </c>
      <c r="N5" s="2" t="s">
        <v>105</v>
      </c>
      <c r="O5" s="2"/>
      <c r="P5" s="2" t="s">
        <v>105</v>
      </c>
      <c r="Q5" s="14" t="s">
        <v>167</v>
      </c>
      <c r="R5" s="2" t="s">
        <v>701</v>
      </c>
    </row>
    <row r="6" spans="1:19" hidden="1" x14ac:dyDescent="0.25">
      <c r="A6" s="2" t="s">
        <v>14</v>
      </c>
      <c r="B6" s="2" t="s">
        <v>11</v>
      </c>
      <c r="C6" s="12">
        <v>42172</v>
      </c>
      <c r="D6" s="2" t="s">
        <v>20</v>
      </c>
      <c r="E6" s="2"/>
      <c r="F6" s="2"/>
      <c r="G6" s="2"/>
      <c r="H6" s="11">
        <v>27.26</v>
      </c>
      <c r="I6" s="15">
        <v>0.39930555555555558</v>
      </c>
      <c r="J6" s="2"/>
      <c r="K6" s="2" t="s">
        <v>103</v>
      </c>
      <c r="L6" s="2" t="s">
        <v>15</v>
      </c>
      <c r="M6" s="45">
        <v>83</v>
      </c>
      <c r="N6" s="2" t="s">
        <v>105</v>
      </c>
      <c r="O6" s="2"/>
      <c r="P6" s="2" t="s">
        <v>105</v>
      </c>
      <c r="Q6" s="14" t="s">
        <v>169</v>
      </c>
      <c r="R6" s="2" t="s">
        <v>701</v>
      </c>
    </row>
    <row r="7" spans="1:19" hidden="1" x14ac:dyDescent="0.25">
      <c r="A7" s="2" t="s">
        <v>14</v>
      </c>
      <c r="B7" s="2" t="s">
        <v>11</v>
      </c>
      <c r="C7" s="12">
        <v>42172</v>
      </c>
      <c r="D7" s="2" t="s">
        <v>21</v>
      </c>
      <c r="E7" s="2"/>
      <c r="F7" s="2"/>
      <c r="G7" s="2"/>
      <c r="H7" s="11">
        <v>25.34</v>
      </c>
      <c r="I7" s="13">
        <v>0.64236111111111105</v>
      </c>
      <c r="J7" s="2"/>
      <c r="K7" s="2" t="s">
        <v>83</v>
      </c>
      <c r="L7" s="2" t="s">
        <v>15</v>
      </c>
      <c r="M7" s="45">
        <v>83</v>
      </c>
      <c r="N7" s="2" t="s">
        <v>105</v>
      </c>
      <c r="O7" s="2"/>
      <c r="P7" s="2" t="s">
        <v>105</v>
      </c>
      <c r="Q7" s="14" t="s">
        <v>170</v>
      </c>
      <c r="R7" s="2" t="s">
        <v>701</v>
      </c>
      <c r="S7" t="s">
        <v>177</v>
      </c>
    </row>
    <row r="8" spans="1:19" hidden="1" x14ac:dyDescent="0.25">
      <c r="A8" s="2" t="s">
        <v>14</v>
      </c>
      <c r="B8" s="2" t="s">
        <v>11</v>
      </c>
      <c r="C8" s="12">
        <v>42171</v>
      </c>
      <c r="D8" s="2" t="s">
        <v>22</v>
      </c>
      <c r="E8" s="2"/>
      <c r="F8" s="2"/>
      <c r="G8" s="2"/>
      <c r="H8" s="11">
        <v>25.74</v>
      </c>
      <c r="I8" s="13">
        <v>0.46527777777777773</v>
      </c>
      <c r="J8" s="2"/>
      <c r="K8" s="2" t="s">
        <v>84</v>
      </c>
      <c r="L8" s="2" t="s">
        <v>15</v>
      </c>
      <c r="M8" s="45">
        <v>83</v>
      </c>
      <c r="N8" s="2" t="s">
        <v>105</v>
      </c>
      <c r="O8" s="2"/>
      <c r="P8" s="2" t="s">
        <v>105</v>
      </c>
      <c r="Q8" s="14" t="s">
        <v>171</v>
      </c>
      <c r="R8" s="2" t="s">
        <v>701</v>
      </c>
    </row>
    <row r="9" spans="1:19" hidden="1" x14ac:dyDescent="0.25">
      <c r="A9" s="2" t="s">
        <v>14</v>
      </c>
      <c r="B9" s="2" t="s">
        <v>11</v>
      </c>
      <c r="C9" s="12">
        <v>42171</v>
      </c>
      <c r="D9" s="2" t="s">
        <v>23</v>
      </c>
      <c r="E9" s="2"/>
      <c r="F9" s="2"/>
      <c r="G9" s="2"/>
      <c r="H9" s="2">
        <v>27.84</v>
      </c>
      <c r="I9" s="15">
        <v>0.56597222222222221</v>
      </c>
      <c r="J9" s="2"/>
      <c r="K9" s="7" t="s">
        <v>85</v>
      </c>
      <c r="L9" s="2" t="s">
        <v>15</v>
      </c>
      <c r="M9" s="45">
        <v>83</v>
      </c>
      <c r="N9" s="2" t="s">
        <v>105</v>
      </c>
      <c r="O9" s="2"/>
      <c r="P9" s="2" t="s">
        <v>105</v>
      </c>
      <c r="Q9" s="14" t="s">
        <v>168</v>
      </c>
      <c r="R9" s="2" t="s">
        <v>701</v>
      </c>
    </row>
    <row r="10" spans="1:19" hidden="1" x14ac:dyDescent="0.25">
      <c r="A10" s="7" t="s">
        <v>14</v>
      </c>
      <c r="B10" s="2" t="s">
        <v>11</v>
      </c>
      <c r="C10" s="12">
        <v>42170</v>
      </c>
      <c r="D10" s="2" t="s">
        <v>24</v>
      </c>
      <c r="E10" s="2"/>
      <c r="F10" s="2"/>
      <c r="G10" s="2"/>
      <c r="H10" s="11">
        <v>26.54</v>
      </c>
      <c r="I10" s="15">
        <v>0.6875</v>
      </c>
      <c r="J10" s="2"/>
      <c r="K10" s="2" t="s">
        <v>86</v>
      </c>
      <c r="L10" s="2" t="s">
        <v>15</v>
      </c>
      <c r="M10" s="45">
        <v>83</v>
      </c>
      <c r="N10" s="2" t="s">
        <v>105</v>
      </c>
      <c r="O10" s="2"/>
      <c r="P10" s="2" t="s">
        <v>105</v>
      </c>
      <c r="Q10" s="14" t="s">
        <v>172</v>
      </c>
      <c r="R10" s="2" t="s">
        <v>701</v>
      </c>
    </row>
    <row r="11" spans="1:19" hidden="1" x14ac:dyDescent="0.25">
      <c r="A11" s="2" t="s">
        <v>14</v>
      </c>
      <c r="B11" s="2" t="s">
        <v>11</v>
      </c>
      <c r="C11" s="12">
        <v>42170</v>
      </c>
      <c r="D11" s="2" t="s">
        <v>25</v>
      </c>
      <c r="E11" s="2"/>
      <c r="F11" s="2"/>
      <c r="G11" s="2"/>
      <c r="H11" s="11">
        <v>27.5</v>
      </c>
      <c r="I11" s="15">
        <v>0.32291666666666669</v>
      </c>
      <c r="J11" s="2"/>
      <c r="K11" s="2" t="s">
        <v>87</v>
      </c>
      <c r="L11" s="11" t="s">
        <v>26</v>
      </c>
      <c r="M11" s="45">
        <v>6</v>
      </c>
      <c r="N11" s="2" t="s">
        <v>106</v>
      </c>
      <c r="O11" s="2"/>
      <c r="P11" s="2" t="s">
        <v>105</v>
      </c>
      <c r="Q11" s="14" t="s">
        <v>167</v>
      </c>
      <c r="R11" s="2" t="s">
        <v>701</v>
      </c>
    </row>
    <row r="12" spans="1:19" hidden="1" x14ac:dyDescent="0.25">
      <c r="A12" s="2" t="s">
        <v>14</v>
      </c>
      <c r="B12" s="2" t="s">
        <v>11</v>
      </c>
      <c r="C12" s="12">
        <v>42170</v>
      </c>
      <c r="D12" s="2" t="s">
        <v>27</v>
      </c>
      <c r="E12" s="2"/>
      <c r="F12" s="2"/>
      <c r="G12" s="2"/>
      <c r="H12" s="11">
        <v>26.92</v>
      </c>
      <c r="I12" s="15">
        <v>0.68055555555555547</v>
      </c>
      <c r="J12" s="2"/>
      <c r="K12" s="2" t="s">
        <v>88</v>
      </c>
      <c r="L12" s="2" t="s">
        <v>15</v>
      </c>
      <c r="M12" s="45">
        <v>83</v>
      </c>
      <c r="N12" s="2" t="s">
        <v>105</v>
      </c>
      <c r="O12" s="2"/>
      <c r="P12" s="2" t="s">
        <v>105</v>
      </c>
      <c r="Q12" s="14" t="s">
        <v>172</v>
      </c>
      <c r="R12" s="2" t="s">
        <v>701</v>
      </c>
    </row>
    <row r="13" spans="1:19" hidden="1" x14ac:dyDescent="0.25">
      <c r="A13" s="2" t="s">
        <v>14</v>
      </c>
      <c r="B13" s="2" t="s">
        <v>11</v>
      </c>
      <c r="C13" s="12">
        <v>42170</v>
      </c>
      <c r="D13" s="2" t="s">
        <v>25</v>
      </c>
      <c r="E13" s="2"/>
      <c r="F13" s="2"/>
      <c r="G13" s="2"/>
      <c r="H13" s="16">
        <v>33.479999999999997</v>
      </c>
      <c r="I13" s="17">
        <v>0.32291666666666669</v>
      </c>
      <c r="J13" s="7"/>
      <c r="K13" s="7" t="s">
        <v>89</v>
      </c>
      <c r="L13" s="7" t="s">
        <v>28</v>
      </c>
      <c r="M13" s="45">
        <v>6</v>
      </c>
      <c r="N13" s="2" t="s">
        <v>106</v>
      </c>
      <c r="O13" s="7"/>
      <c r="P13" s="2" t="s">
        <v>105</v>
      </c>
      <c r="Q13" s="14" t="s">
        <v>167</v>
      </c>
      <c r="R13" s="2" t="s">
        <v>701</v>
      </c>
    </row>
    <row r="14" spans="1:19" hidden="1" x14ac:dyDescent="0.25">
      <c r="A14" s="2" t="s">
        <v>16</v>
      </c>
      <c r="B14" s="2" t="s">
        <v>12</v>
      </c>
      <c r="C14" s="12">
        <v>42174</v>
      </c>
      <c r="D14" s="2" t="s">
        <v>29</v>
      </c>
      <c r="E14" s="2"/>
      <c r="F14" s="2"/>
      <c r="G14" s="2"/>
      <c r="H14" s="11">
        <v>30.82</v>
      </c>
      <c r="I14" s="15">
        <v>0.29166666666666669</v>
      </c>
      <c r="J14" s="2"/>
      <c r="K14" s="7" t="s">
        <v>43</v>
      </c>
      <c r="L14" s="2" t="s">
        <v>34</v>
      </c>
      <c r="M14" s="45">
        <v>13</v>
      </c>
      <c r="N14" s="2" t="s">
        <v>106</v>
      </c>
      <c r="O14" s="2"/>
      <c r="P14" s="2" t="s">
        <v>105</v>
      </c>
      <c r="Q14" s="14" t="s">
        <v>167</v>
      </c>
      <c r="R14" s="2" t="s">
        <v>701</v>
      </c>
    </row>
    <row r="15" spans="1:19" hidden="1" x14ac:dyDescent="0.25">
      <c r="A15" s="2" t="s">
        <v>16</v>
      </c>
      <c r="B15" s="2" t="s">
        <v>12</v>
      </c>
      <c r="C15" s="12">
        <v>42173</v>
      </c>
      <c r="D15" s="2" t="s">
        <v>30</v>
      </c>
      <c r="E15" s="2"/>
      <c r="F15" s="2"/>
      <c r="G15" s="2"/>
      <c r="H15" s="11">
        <v>37.979999999999997</v>
      </c>
      <c r="I15" s="15">
        <v>0.69444444444444453</v>
      </c>
      <c r="J15" s="2"/>
      <c r="K15" s="2" t="s">
        <v>45</v>
      </c>
      <c r="L15" s="2" t="s">
        <v>31</v>
      </c>
      <c r="M15" s="45">
        <v>83</v>
      </c>
      <c r="N15" s="2" t="s">
        <v>106</v>
      </c>
      <c r="O15" s="2"/>
      <c r="P15" s="2" t="s">
        <v>105</v>
      </c>
      <c r="Q15" s="14" t="s">
        <v>172</v>
      </c>
      <c r="R15" s="2" t="s">
        <v>701</v>
      </c>
    </row>
    <row r="16" spans="1:19" hidden="1" x14ac:dyDescent="0.25">
      <c r="A16" s="2" t="s">
        <v>16</v>
      </c>
      <c r="B16" s="2" t="s">
        <v>12</v>
      </c>
      <c r="C16" s="12">
        <v>42173</v>
      </c>
      <c r="D16" s="2" t="s">
        <v>32</v>
      </c>
      <c r="E16" s="2"/>
      <c r="F16" s="2"/>
      <c r="G16" s="2"/>
      <c r="H16" s="11">
        <v>35.700000000000003</v>
      </c>
      <c r="I16" s="15">
        <v>0.66666666666666663</v>
      </c>
      <c r="J16" s="2"/>
      <c r="K16" s="2" t="s">
        <v>42</v>
      </c>
      <c r="L16" s="2" t="s">
        <v>31</v>
      </c>
      <c r="M16" s="45">
        <v>83</v>
      </c>
      <c r="N16" s="2" t="s">
        <v>106</v>
      </c>
      <c r="O16" s="2"/>
      <c r="P16" s="2" t="s">
        <v>105</v>
      </c>
      <c r="Q16" s="14" t="s">
        <v>172</v>
      </c>
      <c r="R16" s="2" t="s">
        <v>701</v>
      </c>
    </row>
    <row r="17" spans="1:18" hidden="1" x14ac:dyDescent="0.25">
      <c r="A17" s="2" t="s">
        <v>16</v>
      </c>
      <c r="B17" s="2" t="s">
        <v>12</v>
      </c>
      <c r="C17" s="12">
        <v>42173</v>
      </c>
      <c r="D17" s="2" t="s">
        <v>33</v>
      </c>
      <c r="E17" s="2"/>
      <c r="F17" s="2"/>
      <c r="G17" s="2"/>
      <c r="H17" s="11">
        <v>25.2</v>
      </c>
      <c r="I17" s="15">
        <v>0.4513888888888889</v>
      </c>
      <c r="J17" s="2"/>
      <c r="K17" s="2"/>
      <c r="L17" s="2" t="s">
        <v>34</v>
      </c>
      <c r="M17" s="45">
        <v>13</v>
      </c>
      <c r="N17" s="2" t="s">
        <v>106</v>
      </c>
      <c r="O17" s="2"/>
      <c r="P17" s="2" t="s">
        <v>105</v>
      </c>
      <c r="Q17" s="14" t="s">
        <v>173</v>
      </c>
      <c r="R17" s="2" t="s">
        <v>701</v>
      </c>
    </row>
    <row r="18" spans="1:18" hidden="1" x14ac:dyDescent="0.25">
      <c r="A18" s="2" t="s">
        <v>16</v>
      </c>
      <c r="B18" s="2" t="s">
        <v>12</v>
      </c>
      <c r="C18" s="12">
        <v>42173</v>
      </c>
      <c r="D18" s="11" t="s">
        <v>22</v>
      </c>
      <c r="E18" s="11"/>
      <c r="F18" s="11"/>
      <c r="G18" s="11"/>
      <c r="H18" s="11">
        <v>30.88</v>
      </c>
      <c r="I18" s="15">
        <v>0.29166666666666669</v>
      </c>
      <c r="J18" s="2"/>
      <c r="K18" s="2" t="s">
        <v>90</v>
      </c>
      <c r="L18" s="2" t="s">
        <v>13</v>
      </c>
      <c r="M18" s="45">
        <v>83</v>
      </c>
      <c r="N18" s="2" t="s">
        <v>105</v>
      </c>
      <c r="O18" s="2"/>
      <c r="P18" s="2" t="s">
        <v>105</v>
      </c>
      <c r="Q18" s="14" t="s">
        <v>167</v>
      </c>
      <c r="R18" s="2" t="s">
        <v>701</v>
      </c>
    </row>
    <row r="19" spans="1:18" hidden="1" x14ac:dyDescent="0.25">
      <c r="A19" s="2" t="s">
        <v>16</v>
      </c>
      <c r="B19" s="2" t="s">
        <v>12</v>
      </c>
      <c r="C19" s="12">
        <v>42172</v>
      </c>
      <c r="D19" s="2" t="s">
        <v>35</v>
      </c>
      <c r="E19" s="2"/>
      <c r="F19" s="2"/>
      <c r="G19" s="2"/>
      <c r="H19" s="11">
        <v>37.979999999999997</v>
      </c>
      <c r="I19" s="15">
        <v>0.47222222222222227</v>
      </c>
      <c r="J19" s="2"/>
      <c r="K19" s="2" t="s">
        <v>91</v>
      </c>
      <c r="L19" s="2" t="s">
        <v>37</v>
      </c>
      <c r="M19" s="45">
        <v>83</v>
      </c>
      <c r="N19" s="2" t="s">
        <v>105</v>
      </c>
      <c r="O19" s="2"/>
      <c r="P19" s="2" t="s">
        <v>105</v>
      </c>
      <c r="Q19" s="14" t="s">
        <v>171</v>
      </c>
      <c r="R19" s="2" t="s">
        <v>701</v>
      </c>
    </row>
    <row r="20" spans="1:18" hidden="1" x14ac:dyDescent="0.25">
      <c r="A20" s="2" t="s">
        <v>16</v>
      </c>
      <c r="B20" s="2" t="s">
        <v>12</v>
      </c>
      <c r="C20" s="12">
        <v>42171</v>
      </c>
      <c r="D20" s="2" t="s">
        <v>36</v>
      </c>
      <c r="E20" s="2"/>
      <c r="F20" s="2"/>
      <c r="G20" s="2"/>
      <c r="H20" s="11">
        <v>35</v>
      </c>
      <c r="I20" s="15">
        <v>0.57708333333333328</v>
      </c>
      <c r="J20" s="2"/>
      <c r="K20" s="10" t="s">
        <v>38</v>
      </c>
      <c r="L20" s="2" t="s">
        <v>37</v>
      </c>
      <c r="M20" s="45">
        <v>83</v>
      </c>
      <c r="N20" s="2" t="s">
        <v>105</v>
      </c>
      <c r="O20" s="2"/>
      <c r="P20" s="2" t="s">
        <v>105</v>
      </c>
      <c r="Q20" s="14" t="s">
        <v>168</v>
      </c>
      <c r="R20" s="2" t="s">
        <v>701</v>
      </c>
    </row>
    <row r="21" spans="1:18" hidden="1" x14ac:dyDescent="0.25">
      <c r="A21" s="2" t="s">
        <v>16</v>
      </c>
      <c r="B21" s="2" t="s">
        <v>12</v>
      </c>
      <c r="C21" s="12">
        <v>42171</v>
      </c>
      <c r="D21" s="2" t="s">
        <v>39</v>
      </c>
      <c r="E21" s="2"/>
      <c r="F21" s="2"/>
      <c r="G21" s="2"/>
      <c r="H21" s="11">
        <v>39.659999999999997</v>
      </c>
      <c r="I21" s="15">
        <v>0.30208333333333331</v>
      </c>
      <c r="J21" s="11"/>
      <c r="K21" s="11" t="s">
        <v>92</v>
      </c>
      <c r="L21" s="11" t="s">
        <v>31</v>
      </c>
      <c r="M21" s="45">
        <v>83</v>
      </c>
      <c r="N21" s="2" t="s">
        <v>106</v>
      </c>
      <c r="O21" s="2"/>
      <c r="P21" s="2" t="s">
        <v>105</v>
      </c>
      <c r="Q21" s="14" t="s">
        <v>167</v>
      </c>
      <c r="R21" s="2" t="s">
        <v>701</v>
      </c>
    </row>
    <row r="22" spans="1:18" hidden="1" x14ac:dyDescent="0.25">
      <c r="A22" s="2" t="s">
        <v>16</v>
      </c>
      <c r="B22" s="2" t="s">
        <v>12</v>
      </c>
      <c r="C22" s="12">
        <v>42171</v>
      </c>
      <c r="D22" s="2" t="s">
        <v>40</v>
      </c>
      <c r="E22" s="2"/>
      <c r="F22" s="2"/>
      <c r="G22" s="2"/>
      <c r="H22" s="11">
        <v>35.4</v>
      </c>
      <c r="I22" s="15">
        <v>0.2951388888888889</v>
      </c>
      <c r="J22" s="11"/>
      <c r="K22" s="11" t="s">
        <v>93</v>
      </c>
      <c r="L22" s="11" t="s">
        <v>31</v>
      </c>
      <c r="M22" s="45">
        <v>83</v>
      </c>
      <c r="N22" s="2" t="s">
        <v>106</v>
      </c>
      <c r="O22" s="2"/>
      <c r="P22" s="2" t="s">
        <v>105</v>
      </c>
      <c r="Q22" s="14" t="s">
        <v>167</v>
      </c>
      <c r="R22" s="2" t="s">
        <v>701</v>
      </c>
    </row>
    <row r="23" spans="1:18" hidden="1" x14ac:dyDescent="0.25">
      <c r="A23" s="2" t="s">
        <v>16</v>
      </c>
      <c r="B23" s="2" t="s">
        <v>12</v>
      </c>
      <c r="C23" s="12">
        <v>42170</v>
      </c>
      <c r="D23" s="2" t="s">
        <v>25</v>
      </c>
      <c r="E23" s="2"/>
      <c r="F23" s="2"/>
      <c r="G23" s="2"/>
      <c r="H23" s="11">
        <v>32.92</v>
      </c>
      <c r="I23" s="15">
        <v>0.55902777777777779</v>
      </c>
      <c r="J23" s="11"/>
      <c r="K23" s="11" t="s">
        <v>94</v>
      </c>
      <c r="L23" s="11" t="s">
        <v>13</v>
      </c>
      <c r="M23" s="45">
        <v>83</v>
      </c>
      <c r="N23" s="2" t="s">
        <v>105</v>
      </c>
      <c r="O23" s="2"/>
      <c r="P23" s="2" t="s">
        <v>105</v>
      </c>
      <c r="Q23" s="14" t="s">
        <v>168</v>
      </c>
      <c r="R23" s="2" t="s">
        <v>701</v>
      </c>
    </row>
    <row r="24" spans="1:18" hidden="1" x14ac:dyDescent="0.25">
      <c r="A24" s="2" t="s">
        <v>16</v>
      </c>
      <c r="B24" s="2" t="s">
        <v>12</v>
      </c>
      <c r="C24" s="12">
        <v>42170</v>
      </c>
      <c r="D24" s="11" t="s">
        <v>19</v>
      </c>
      <c r="E24" s="11"/>
      <c r="F24" s="11"/>
      <c r="G24" s="11"/>
      <c r="H24" s="11">
        <v>33.6</v>
      </c>
      <c r="I24" s="15">
        <v>0.3125</v>
      </c>
      <c r="J24" s="2"/>
      <c r="K24" s="2" t="s">
        <v>95</v>
      </c>
      <c r="L24" s="2" t="s">
        <v>13</v>
      </c>
      <c r="M24" s="45">
        <v>83</v>
      </c>
      <c r="N24" s="2" t="s">
        <v>105</v>
      </c>
      <c r="O24" s="2"/>
      <c r="P24" s="2" t="s">
        <v>105</v>
      </c>
      <c r="Q24" s="14" t="s">
        <v>167</v>
      </c>
      <c r="R24" s="2" t="s">
        <v>701</v>
      </c>
    </row>
    <row r="25" spans="1:18" hidden="1" x14ac:dyDescent="0.25">
      <c r="A25" s="2" t="s">
        <v>16</v>
      </c>
      <c r="B25" s="2" t="s">
        <v>12</v>
      </c>
      <c r="C25" s="12">
        <v>42170</v>
      </c>
      <c r="D25" s="2" t="s">
        <v>29</v>
      </c>
      <c r="E25" s="2"/>
      <c r="F25" s="2"/>
      <c r="G25" s="2"/>
      <c r="H25" s="11">
        <v>31.14</v>
      </c>
      <c r="I25" s="15">
        <v>0.55902777777777779</v>
      </c>
      <c r="J25" s="2"/>
      <c r="K25" s="2" t="s">
        <v>96</v>
      </c>
      <c r="L25" s="2" t="s">
        <v>13</v>
      </c>
      <c r="M25" s="45">
        <v>83</v>
      </c>
      <c r="N25" s="2" t="s">
        <v>105</v>
      </c>
      <c r="O25" s="2"/>
      <c r="P25" s="2" t="s">
        <v>105</v>
      </c>
      <c r="Q25" s="14" t="s">
        <v>168</v>
      </c>
      <c r="R25" s="2" t="s">
        <v>701</v>
      </c>
    </row>
    <row r="26" spans="1:18" hidden="1" x14ac:dyDescent="0.25">
      <c r="A26" s="2" t="s">
        <v>16</v>
      </c>
      <c r="B26" s="2" t="s">
        <v>46</v>
      </c>
      <c r="C26" s="12">
        <v>42177</v>
      </c>
      <c r="D26" s="2">
        <v>17</v>
      </c>
      <c r="E26" s="2"/>
      <c r="F26" s="2"/>
      <c r="G26" s="2"/>
      <c r="H26" s="2">
        <v>41.35</v>
      </c>
      <c r="I26" s="15">
        <v>0.4680555555555555</v>
      </c>
      <c r="J26" s="15">
        <v>0.55138888888888882</v>
      </c>
      <c r="K26" s="2" t="s">
        <v>47</v>
      </c>
      <c r="L26" s="2" t="s">
        <v>48</v>
      </c>
      <c r="M26" s="45">
        <v>13</v>
      </c>
      <c r="N26" s="2" t="s">
        <v>106</v>
      </c>
      <c r="O26" s="2"/>
      <c r="P26" s="17" t="s">
        <v>105</v>
      </c>
      <c r="Q26" s="14" t="s">
        <v>177</v>
      </c>
      <c r="R26" s="2" t="s">
        <v>701</v>
      </c>
    </row>
    <row r="27" spans="1:18" hidden="1" x14ac:dyDescent="0.25">
      <c r="A27" s="2" t="s">
        <v>16</v>
      </c>
      <c r="B27" s="2" t="s">
        <v>46</v>
      </c>
      <c r="C27" s="12">
        <v>42177</v>
      </c>
      <c r="D27" s="2"/>
      <c r="E27" s="2"/>
      <c r="F27" s="2"/>
      <c r="G27" s="2"/>
      <c r="H27" s="7">
        <v>35.9</v>
      </c>
      <c r="I27" s="17">
        <v>0.45833333333333331</v>
      </c>
      <c r="J27" s="15">
        <v>0.54861111111111105</v>
      </c>
      <c r="K27" s="2" t="s">
        <v>49</v>
      </c>
      <c r="L27" s="2" t="s">
        <v>48</v>
      </c>
      <c r="M27" s="45">
        <v>13</v>
      </c>
      <c r="N27" s="2" t="s">
        <v>106</v>
      </c>
      <c r="O27" s="2"/>
      <c r="P27" s="7" t="s">
        <v>105</v>
      </c>
      <c r="Q27" s="14" t="s">
        <v>171</v>
      </c>
      <c r="R27" s="2" t="s">
        <v>701</v>
      </c>
    </row>
    <row r="28" spans="1:18" hidden="1" x14ac:dyDescent="0.25">
      <c r="A28" s="2" t="s">
        <v>14</v>
      </c>
      <c r="B28" s="2" t="s">
        <v>11</v>
      </c>
      <c r="C28" s="12">
        <v>42178</v>
      </c>
      <c r="D28" s="2">
        <v>21</v>
      </c>
      <c r="E28" s="2"/>
      <c r="F28" s="2"/>
      <c r="G28" s="2"/>
      <c r="H28" s="2">
        <v>38.049999999999997</v>
      </c>
      <c r="I28" s="15">
        <v>0.30833333333333335</v>
      </c>
      <c r="J28" s="15">
        <v>0.38680555555555557</v>
      </c>
      <c r="K28" s="2" t="s">
        <v>50</v>
      </c>
      <c r="L28" s="2" t="s">
        <v>51</v>
      </c>
      <c r="M28" s="45">
        <v>6</v>
      </c>
      <c r="N28" s="2" t="s">
        <v>106</v>
      </c>
      <c r="O28" s="2"/>
      <c r="P28" s="7" t="s">
        <v>106</v>
      </c>
      <c r="Q28" s="14" t="s">
        <v>167</v>
      </c>
      <c r="R28" s="2" t="s">
        <v>701</v>
      </c>
    </row>
    <row r="29" spans="1:18" hidden="1" x14ac:dyDescent="0.25">
      <c r="A29" s="2" t="s">
        <v>16</v>
      </c>
      <c r="B29" s="2" t="s">
        <v>12</v>
      </c>
      <c r="C29" s="12">
        <v>42178</v>
      </c>
      <c r="D29" s="2"/>
      <c r="E29" s="2"/>
      <c r="F29" s="2"/>
      <c r="G29" s="2"/>
      <c r="H29" s="2">
        <v>33.200000000000003</v>
      </c>
      <c r="I29" s="15">
        <v>0.29236111111111113</v>
      </c>
      <c r="J29" s="15">
        <v>0.36527777777777781</v>
      </c>
      <c r="K29" s="2" t="s">
        <v>53</v>
      </c>
      <c r="L29" s="2" t="s">
        <v>13</v>
      </c>
      <c r="M29" s="45">
        <v>83</v>
      </c>
      <c r="N29" s="2" t="s">
        <v>105</v>
      </c>
      <c r="O29" s="2"/>
      <c r="P29" s="7" t="s">
        <v>105</v>
      </c>
      <c r="Q29" s="14" t="s">
        <v>167</v>
      </c>
      <c r="R29" s="2" t="s">
        <v>701</v>
      </c>
    </row>
    <row r="30" spans="1:18" hidden="1" x14ac:dyDescent="0.25">
      <c r="A30" s="2" t="s">
        <v>16</v>
      </c>
      <c r="B30" s="2" t="s">
        <v>46</v>
      </c>
      <c r="C30" s="12">
        <v>42178</v>
      </c>
      <c r="D30" s="2"/>
      <c r="E30" s="2"/>
      <c r="F30" s="2"/>
      <c r="G30" s="2"/>
      <c r="H30" s="2">
        <v>34.85</v>
      </c>
      <c r="I30" s="13">
        <v>0.39513888888888887</v>
      </c>
      <c r="J30" s="13">
        <v>0.4381944444444445</v>
      </c>
      <c r="K30" s="2" t="s">
        <v>54</v>
      </c>
      <c r="L30" s="2" t="s">
        <v>48</v>
      </c>
      <c r="M30" s="45">
        <v>13</v>
      </c>
      <c r="N30" s="2" t="s">
        <v>106</v>
      </c>
      <c r="O30" s="2"/>
      <c r="P30" s="7" t="s">
        <v>105</v>
      </c>
      <c r="Q30" s="14" t="s">
        <v>169</v>
      </c>
      <c r="R30" s="2" t="s">
        <v>701</v>
      </c>
    </row>
    <row r="31" spans="1:18" hidden="1" x14ac:dyDescent="0.25">
      <c r="A31" s="2" t="s">
        <v>16</v>
      </c>
      <c r="B31" s="2" t="s">
        <v>12</v>
      </c>
      <c r="C31" s="12">
        <v>42178</v>
      </c>
      <c r="D31" s="2"/>
      <c r="E31" s="2"/>
      <c r="F31" s="2"/>
      <c r="G31" s="2"/>
      <c r="H31" s="2">
        <v>29.15</v>
      </c>
      <c r="I31" s="15">
        <v>0.59513888888888888</v>
      </c>
      <c r="J31" s="15">
        <v>0.63055555555555554</v>
      </c>
      <c r="K31" s="2" t="s">
        <v>55</v>
      </c>
      <c r="L31" s="2" t="s">
        <v>34</v>
      </c>
      <c r="M31" s="45">
        <v>13</v>
      </c>
      <c r="N31" s="2" t="s">
        <v>106</v>
      </c>
      <c r="O31" s="2"/>
      <c r="P31" s="7" t="s">
        <v>105</v>
      </c>
      <c r="Q31" s="14" t="s">
        <v>174</v>
      </c>
      <c r="R31" s="2" t="s">
        <v>701</v>
      </c>
    </row>
    <row r="32" spans="1:18" hidden="1" x14ac:dyDescent="0.25">
      <c r="A32" s="2" t="s">
        <v>16</v>
      </c>
      <c r="B32" s="2" t="s">
        <v>12</v>
      </c>
      <c r="C32" s="12">
        <v>42179</v>
      </c>
      <c r="D32" s="2">
        <v>26</v>
      </c>
      <c r="E32" s="2"/>
      <c r="F32" s="2"/>
      <c r="G32" s="2"/>
      <c r="H32" s="2">
        <v>35.65</v>
      </c>
      <c r="I32" s="15">
        <v>0.28819444444444448</v>
      </c>
      <c r="J32" s="15">
        <v>0.34097222222222223</v>
      </c>
      <c r="K32" s="2" t="s">
        <v>52</v>
      </c>
      <c r="L32" s="2" t="s">
        <v>31</v>
      </c>
      <c r="M32" s="45">
        <v>83</v>
      </c>
      <c r="N32" s="2" t="s">
        <v>106</v>
      </c>
      <c r="O32" s="2"/>
      <c r="P32" s="7" t="s">
        <v>105</v>
      </c>
      <c r="Q32" s="14" t="s">
        <v>167</v>
      </c>
      <c r="R32" s="2" t="s">
        <v>701</v>
      </c>
    </row>
    <row r="33" spans="1:20" hidden="1" x14ac:dyDescent="0.25">
      <c r="A33" s="2" t="s">
        <v>14</v>
      </c>
      <c r="B33" s="2" t="s">
        <v>11</v>
      </c>
      <c r="C33" s="12">
        <v>42179</v>
      </c>
      <c r="D33" s="2">
        <v>28</v>
      </c>
      <c r="E33" s="2"/>
      <c r="F33" s="2"/>
      <c r="G33" s="2"/>
      <c r="H33" s="2">
        <v>29.15</v>
      </c>
      <c r="I33" s="15">
        <v>0.32361111111111113</v>
      </c>
      <c r="J33" s="15">
        <v>0.41666666666666669</v>
      </c>
      <c r="K33" s="2" t="s">
        <v>56</v>
      </c>
      <c r="L33" s="2" t="s">
        <v>57</v>
      </c>
      <c r="M33" s="45">
        <v>6</v>
      </c>
      <c r="N33" s="2" t="s">
        <v>105</v>
      </c>
      <c r="O33" s="2"/>
      <c r="P33" s="7" t="s">
        <v>106</v>
      </c>
      <c r="Q33" s="14" t="s">
        <v>167</v>
      </c>
      <c r="R33" s="2" t="s">
        <v>701</v>
      </c>
    </row>
    <row r="34" spans="1:20" hidden="1" x14ac:dyDescent="0.25">
      <c r="A34" s="2" t="s">
        <v>14</v>
      </c>
      <c r="B34" s="2" t="s">
        <v>11</v>
      </c>
      <c r="C34" s="12">
        <v>42179</v>
      </c>
      <c r="D34" s="2">
        <v>27</v>
      </c>
      <c r="E34" s="2"/>
      <c r="F34" s="2"/>
      <c r="G34" s="2"/>
      <c r="H34" s="2">
        <v>42.95</v>
      </c>
      <c r="I34" s="15">
        <v>0.28958333333333336</v>
      </c>
      <c r="J34" s="15">
        <v>0.4145833333333333</v>
      </c>
      <c r="K34" s="2" t="s">
        <v>58</v>
      </c>
      <c r="L34" s="2" t="s">
        <v>26</v>
      </c>
      <c r="M34" s="45">
        <v>6</v>
      </c>
      <c r="N34" s="2" t="s">
        <v>106</v>
      </c>
      <c r="O34" s="2"/>
      <c r="P34" s="7" t="s">
        <v>106</v>
      </c>
      <c r="Q34" s="14" t="s">
        <v>167</v>
      </c>
      <c r="R34" s="2" t="s">
        <v>701</v>
      </c>
    </row>
    <row r="35" spans="1:20" hidden="1" x14ac:dyDescent="0.25">
      <c r="A35" s="2" t="s">
        <v>16</v>
      </c>
      <c r="B35" s="2" t="s">
        <v>12</v>
      </c>
      <c r="C35" s="12">
        <v>42179</v>
      </c>
      <c r="D35" s="2">
        <v>29</v>
      </c>
      <c r="E35" s="2"/>
      <c r="F35" s="2"/>
      <c r="G35" s="2"/>
      <c r="H35" s="2">
        <v>29.75</v>
      </c>
      <c r="I35" s="15">
        <v>0.48472222222222222</v>
      </c>
      <c r="J35" s="15">
        <v>0.53194444444444444</v>
      </c>
      <c r="K35" s="2" t="s">
        <v>59</v>
      </c>
      <c r="L35" s="2" t="s">
        <v>60</v>
      </c>
      <c r="M35" s="45">
        <v>13</v>
      </c>
      <c r="N35" s="2" t="s">
        <v>105</v>
      </c>
      <c r="O35" s="2"/>
      <c r="P35" s="7" t="s">
        <v>105</v>
      </c>
      <c r="Q35" s="14" t="s">
        <v>171</v>
      </c>
      <c r="R35" s="2" t="s">
        <v>701</v>
      </c>
      <c r="T35" t="s">
        <v>177</v>
      </c>
    </row>
    <row r="36" spans="1:20" hidden="1" x14ac:dyDescent="0.25">
      <c r="A36" s="2" t="s">
        <v>16</v>
      </c>
      <c r="B36" s="2" t="s">
        <v>46</v>
      </c>
      <c r="C36" s="12">
        <v>42179</v>
      </c>
      <c r="D36" s="2"/>
      <c r="E36" s="2"/>
      <c r="F36" s="2"/>
      <c r="G36" s="2"/>
      <c r="H36" s="2">
        <v>33.950000000000003</v>
      </c>
      <c r="I36" s="15">
        <v>0.4381944444444445</v>
      </c>
      <c r="J36" s="15">
        <v>0.53749999999999998</v>
      </c>
      <c r="K36" s="2" t="s">
        <v>61</v>
      </c>
      <c r="L36" s="2" t="s">
        <v>48</v>
      </c>
      <c r="M36" s="45">
        <v>13</v>
      </c>
      <c r="N36" s="2" t="s">
        <v>106</v>
      </c>
      <c r="O36" s="2"/>
      <c r="P36" s="7" t="s">
        <v>105</v>
      </c>
      <c r="Q36" s="14" t="s">
        <v>173</v>
      </c>
      <c r="R36" s="2" t="s">
        <v>701</v>
      </c>
    </row>
    <row r="37" spans="1:20" hidden="1" x14ac:dyDescent="0.25">
      <c r="A37" s="2" t="s">
        <v>16</v>
      </c>
      <c r="B37" s="2" t="s">
        <v>46</v>
      </c>
      <c r="C37" s="12">
        <v>42180</v>
      </c>
      <c r="D37" s="2"/>
      <c r="E37" s="2"/>
      <c r="F37" s="2"/>
      <c r="G37" s="2"/>
      <c r="H37" s="2">
        <v>28.5</v>
      </c>
      <c r="I37" s="13">
        <v>0.54375000000000007</v>
      </c>
      <c r="J37" s="13">
        <v>0.58263888888888882</v>
      </c>
      <c r="K37" s="2" t="s">
        <v>62</v>
      </c>
      <c r="L37" s="2" t="s">
        <v>63</v>
      </c>
      <c r="M37" s="45">
        <v>4</v>
      </c>
      <c r="N37" s="2" t="s">
        <v>105</v>
      </c>
      <c r="O37" s="2"/>
      <c r="P37" s="7" t="s">
        <v>105</v>
      </c>
      <c r="Q37" s="14" t="s">
        <v>168</v>
      </c>
      <c r="R37" s="2" t="s">
        <v>701</v>
      </c>
    </row>
    <row r="38" spans="1:20" hidden="1" x14ac:dyDescent="0.25">
      <c r="A38" s="2" t="s">
        <v>16</v>
      </c>
      <c r="B38" s="2" t="s">
        <v>12</v>
      </c>
      <c r="C38" s="12">
        <v>42180</v>
      </c>
      <c r="D38" s="2">
        <v>33</v>
      </c>
      <c r="E38" s="2"/>
      <c r="F38" s="2"/>
      <c r="G38" s="2"/>
      <c r="H38" s="2">
        <v>30.7</v>
      </c>
      <c r="I38" s="15">
        <v>0.29375000000000001</v>
      </c>
      <c r="J38" s="15">
        <v>0.34375</v>
      </c>
      <c r="K38" s="2" t="s">
        <v>64</v>
      </c>
      <c r="L38" s="2" t="s">
        <v>60</v>
      </c>
      <c r="M38" s="45">
        <v>13</v>
      </c>
      <c r="N38" s="2" t="s">
        <v>105</v>
      </c>
      <c r="O38" s="2"/>
      <c r="P38" s="7" t="s">
        <v>105</v>
      </c>
      <c r="Q38" s="14" t="s">
        <v>167</v>
      </c>
      <c r="R38" s="2" t="s">
        <v>701</v>
      </c>
    </row>
    <row r="39" spans="1:20" hidden="1" x14ac:dyDescent="0.25">
      <c r="A39" s="3" t="s">
        <v>14</v>
      </c>
      <c r="B39" s="3" t="s">
        <v>11</v>
      </c>
      <c r="C39" s="18">
        <v>42180</v>
      </c>
      <c r="D39" s="3">
        <v>34</v>
      </c>
      <c r="E39" s="3"/>
      <c r="F39" s="3"/>
      <c r="G39" s="3"/>
      <c r="H39" s="3">
        <v>38.85</v>
      </c>
      <c r="I39" s="19">
        <v>0.30694444444444441</v>
      </c>
      <c r="J39" s="19">
        <v>0.38750000000000001</v>
      </c>
      <c r="K39" s="3" t="s">
        <v>65</v>
      </c>
      <c r="L39" s="3" t="s">
        <v>26</v>
      </c>
      <c r="M39" s="46">
        <v>6</v>
      </c>
      <c r="N39" s="3" t="s">
        <v>106</v>
      </c>
      <c r="O39" s="3"/>
      <c r="P39" s="2" t="s">
        <v>106</v>
      </c>
      <c r="Q39" s="14" t="s">
        <v>167</v>
      </c>
      <c r="R39" s="2" t="s">
        <v>701</v>
      </c>
    </row>
    <row r="40" spans="1:20" hidden="1" x14ac:dyDescent="0.25">
      <c r="A40" s="3" t="s">
        <v>16</v>
      </c>
      <c r="B40" s="3" t="s">
        <v>46</v>
      </c>
      <c r="C40" s="18">
        <v>42180</v>
      </c>
      <c r="D40" s="3"/>
      <c r="E40" s="3"/>
      <c r="F40" s="3"/>
      <c r="G40" s="3"/>
      <c r="H40" s="3">
        <v>26.75</v>
      </c>
      <c r="I40" s="13">
        <v>0.58402777777777781</v>
      </c>
      <c r="J40" s="13">
        <v>0.6166666666666667</v>
      </c>
      <c r="K40" s="3" t="s">
        <v>66</v>
      </c>
      <c r="L40" s="3" t="s">
        <v>63</v>
      </c>
      <c r="M40" s="46">
        <v>4</v>
      </c>
      <c r="N40" s="3" t="s">
        <v>105</v>
      </c>
      <c r="O40" s="3"/>
      <c r="P40" s="2" t="s">
        <v>105</v>
      </c>
      <c r="Q40" s="14" t="s">
        <v>174</v>
      </c>
      <c r="R40" s="2" t="s">
        <v>701</v>
      </c>
    </row>
    <row r="41" spans="1:20" hidden="1" x14ac:dyDescent="0.25">
      <c r="A41" s="3" t="s">
        <v>14</v>
      </c>
      <c r="B41" s="3" t="s">
        <v>11</v>
      </c>
      <c r="C41" s="18">
        <v>42181</v>
      </c>
      <c r="D41" s="3">
        <v>38</v>
      </c>
      <c r="E41" s="3"/>
      <c r="F41" s="3"/>
      <c r="G41" s="3"/>
      <c r="H41" s="3">
        <v>26.4</v>
      </c>
      <c r="I41" s="19">
        <v>0.33263888888888887</v>
      </c>
      <c r="J41" s="19">
        <v>0.40625</v>
      </c>
      <c r="K41" s="3" t="s">
        <v>67</v>
      </c>
      <c r="L41" s="3" t="s">
        <v>26</v>
      </c>
      <c r="M41" s="46">
        <v>6</v>
      </c>
      <c r="N41" s="3" t="s">
        <v>106</v>
      </c>
      <c r="O41" s="3"/>
      <c r="P41" s="2" t="s">
        <v>106</v>
      </c>
      <c r="Q41" s="14" t="s">
        <v>167</v>
      </c>
      <c r="R41" s="2" t="s">
        <v>701</v>
      </c>
    </row>
    <row r="42" spans="1:20" hidden="1" x14ac:dyDescent="0.25">
      <c r="A42" s="3" t="s">
        <v>14</v>
      </c>
      <c r="B42" s="3" t="s">
        <v>11</v>
      </c>
      <c r="C42" s="18">
        <v>42181</v>
      </c>
      <c r="D42" s="3">
        <v>37</v>
      </c>
      <c r="E42" s="3"/>
      <c r="F42" s="3"/>
      <c r="G42" s="3"/>
      <c r="H42" s="3">
        <v>43.75</v>
      </c>
      <c r="I42" s="19">
        <v>0.33194444444444443</v>
      </c>
      <c r="J42" s="19">
        <v>0.40486111111111112</v>
      </c>
      <c r="K42" s="3" t="s">
        <v>68</v>
      </c>
      <c r="L42" s="3" t="s">
        <v>26</v>
      </c>
      <c r="M42" s="46">
        <v>6</v>
      </c>
      <c r="N42" s="3" t="s">
        <v>106</v>
      </c>
      <c r="O42" s="3"/>
      <c r="P42" s="2" t="s">
        <v>106</v>
      </c>
      <c r="Q42" s="14" t="s">
        <v>167</v>
      </c>
      <c r="R42" s="2" t="s">
        <v>701</v>
      </c>
    </row>
    <row r="43" spans="1:20" hidden="1" x14ac:dyDescent="0.25">
      <c r="A43" s="3" t="s">
        <v>16</v>
      </c>
      <c r="B43" s="3" t="s">
        <v>12</v>
      </c>
      <c r="C43" s="18">
        <v>42181</v>
      </c>
      <c r="D43" s="3">
        <v>39</v>
      </c>
      <c r="E43" s="3"/>
      <c r="F43" s="3"/>
      <c r="G43" s="3"/>
      <c r="H43" s="3">
        <v>28.3</v>
      </c>
      <c r="I43" s="19">
        <v>0.53194444444444444</v>
      </c>
      <c r="J43" s="19">
        <v>0.56874999999999998</v>
      </c>
      <c r="K43" s="3" t="s">
        <v>104</v>
      </c>
      <c r="L43" s="3" t="s">
        <v>13</v>
      </c>
      <c r="M43" s="46">
        <v>83</v>
      </c>
      <c r="N43" s="3" t="s">
        <v>105</v>
      </c>
      <c r="O43" s="3"/>
      <c r="P43" s="2" t="s">
        <v>105</v>
      </c>
      <c r="Q43" s="14" t="s">
        <v>175</v>
      </c>
      <c r="R43" s="2" t="s">
        <v>701</v>
      </c>
    </row>
    <row r="44" spans="1:20" hidden="1" x14ac:dyDescent="0.25">
      <c r="A44" s="3" t="s">
        <v>14</v>
      </c>
      <c r="B44" s="3" t="s">
        <v>414</v>
      </c>
      <c r="C44" s="18">
        <v>42184</v>
      </c>
      <c r="D44" s="3">
        <v>47</v>
      </c>
      <c r="E44" s="3"/>
      <c r="F44" s="3"/>
      <c r="G44" s="3"/>
      <c r="H44" s="3">
        <v>22.05</v>
      </c>
      <c r="I44" s="19">
        <v>0.61111111111111105</v>
      </c>
      <c r="J44" s="19">
        <v>0.65069444444444446</v>
      </c>
      <c r="K44" s="3" t="s">
        <v>101</v>
      </c>
      <c r="L44" s="3" t="s">
        <v>69</v>
      </c>
      <c r="M44" s="46">
        <v>34</v>
      </c>
      <c r="N44" s="3" t="s">
        <v>106</v>
      </c>
      <c r="O44" s="3"/>
      <c r="P44" s="2" t="s">
        <v>105</v>
      </c>
      <c r="Q44" s="14" t="s">
        <v>174</v>
      </c>
      <c r="R44" s="2" t="s">
        <v>701</v>
      </c>
    </row>
    <row r="45" spans="1:20" hidden="1" x14ac:dyDescent="0.25">
      <c r="A45" s="3" t="s">
        <v>14</v>
      </c>
      <c r="B45" s="3" t="s">
        <v>414</v>
      </c>
      <c r="C45" s="18">
        <v>42184</v>
      </c>
      <c r="D45" s="3">
        <v>48</v>
      </c>
      <c r="E45" s="3"/>
      <c r="F45" s="3"/>
      <c r="G45" s="3"/>
      <c r="H45" s="3">
        <v>27.55</v>
      </c>
      <c r="I45" s="19">
        <v>0.6118055555555556</v>
      </c>
      <c r="J45" s="19">
        <v>0.65277777777777779</v>
      </c>
      <c r="K45" s="3" t="s">
        <v>70</v>
      </c>
      <c r="L45" s="3" t="s">
        <v>69</v>
      </c>
      <c r="M45" s="46">
        <v>34</v>
      </c>
      <c r="N45" s="3" t="s">
        <v>106</v>
      </c>
      <c r="O45" s="3"/>
      <c r="P45" s="2" t="s">
        <v>105</v>
      </c>
      <c r="Q45" s="14" t="s">
        <v>174</v>
      </c>
      <c r="R45" s="2" t="s">
        <v>701</v>
      </c>
    </row>
    <row r="46" spans="1:20" hidden="1" x14ac:dyDescent="0.25">
      <c r="A46" s="3" t="s">
        <v>16</v>
      </c>
      <c r="B46" s="3" t="s">
        <v>12</v>
      </c>
      <c r="C46" s="18">
        <v>42184</v>
      </c>
      <c r="D46" s="3">
        <v>46</v>
      </c>
      <c r="E46" s="3"/>
      <c r="F46" s="3"/>
      <c r="G46" s="3"/>
      <c r="H46" s="3">
        <v>25.75</v>
      </c>
      <c r="I46" s="19">
        <v>0.57152777777777775</v>
      </c>
      <c r="J46" s="19">
        <v>0.61388888888888882</v>
      </c>
      <c r="K46" s="3" t="s">
        <v>71</v>
      </c>
      <c r="L46" s="3" t="s">
        <v>34</v>
      </c>
      <c r="M46" s="45">
        <v>13</v>
      </c>
      <c r="N46" s="3" t="s">
        <v>106</v>
      </c>
      <c r="O46" s="3"/>
      <c r="P46" s="2" t="s">
        <v>105</v>
      </c>
      <c r="Q46" s="14" t="s">
        <v>168</v>
      </c>
      <c r="R46" s="2" t="s">
        <v>701</v>
      </c>
    </row>
    <row r="47" spans="1:20" hidden="1" x14ac:dyDescent="0.25">
      <c r="A47" s="3" t="s">
        <v>16</v>
      </c>
      <c r="B47" s="3" t="s">
        <v>46</v>
      </c>
      <c r="C47" s="18">
        <v>42184</v>
      </c>
      <c r="D47" s="3">
        <v>45</v>
      </c>
      <c r="E47" s="3"/>
      <c r="F47" s="3"/>
      <c r="G47" s="3"/>
      <c r="H47" s="3">
        <v>27.85</v>
      </c>
      <c r="I47" s="19">
        <v>0.5541666666666667</v>
      </c>
      <c r="J47" s="19">
        <v>0.58680555555555558</v>
      </c>
      <c r="K47" s="3" t="s">
        <v>72</v>
      </c>
      <c r="L47" s="3" t="s">
        <v>63</v>
      </c>
      <c r="M47" s="46">
        <v>4</v>
      </c>
      <c r="N47" s="3" t="s">
        <v>105</v>
      </c>
      <c r="O47" s="3"/>
      <c r="P47" s="2" t="s">
        <v>105</v>
      </c>
      <c r="Q47" s="14" t="s">
        <v>168</v>
      </c>
      <c r="R47" s="2" t="s">
        <v>701</v>
      </c>
    </row>
    <row r="48" spans="1:20" hidden="1" x14ac:dyDescent="0.25">
      <c r="A48" s="3" t="s">
        <v>73</v>
      </c>
      <c r="B48" s="3" t="s">
        <v>73</v>
      </c>
      <c r="C48" s="18">
        <v>42184</v>
      </c>
      <c r="D48" s="3">
        <v>44</v>
      </c>
      <c r="E48" s="3"/>
      <c r="F48" s="3"/>
      <c r="G48" s="3"/>
      <c r="H48" s="3">
        <v>30.95</v>
      </c>
      <c r="I48" s="19">
        <v>0.48472222222222222</v>
      </c>
      <c r="J48" s="19">
        <v>0.51944444444444449</v>
      </c>
      <c r="K48" s="3" t="s">
        <v>74</v>
      </c>
      <c r="L48" s="3" t="s">
        <v>75</v>
      </c>
      <c r="M48" s="45">
        <v>13</v>
      </c>
      <c r="N48" s="3" t="s">
        <v>105</v>
      </c>
      <c r="O48" s="3"/>
      <c r="P48" s="2" t="s">
        <v>106</v>
      </c>
      <c r="Q48" s="14" t="s">
        <v>171</v>
      </c>
      <c r="R48" s="2" t="s">
        <v>701</v>
      </c>
    </row>
    <row r="49" spans="1:18" hidden="1" x14ac:dyDescent="0.25">
      <c r="A49" s="3" t="s">
        <v>16</v>
      </c>
      <c r="B49" s="3" t="s">
        <v>12</v>
      </c>
      <c r="C49" s="18">
        <v>42184</v>
      </c>
      <c r="D49" s="3">
        <v>43</v>
      </c>
      <c r="E49" s="3"/>
      <c r="F49" s="3"/>
      <c r="G49" s="3"/>
      <c r="H49" s="3">
        <v>26.5</v>
      </c>
      <c r="I49" s="19">
        <v>0.42777777777777781</v>
      </c>
      <c r="J49" s="19">
        <v>0.47430555555555554</v>
      </c>
      <c r="K49" s="3" t="s">
        <v>76</v>
      </c>
      <c r="L49" s="3" t="s">
        <v>34</v>
      </c>
      <c r="M49" s="45">
        <v>13</v>
      </c>
      <c r="N49" s="3" t="s">
        <v>106</v>
      </c>
      <c r="O49" s="3"/>
      <c r="P49" s="2" t="s">
        <v>105</v>
      </c>
      <c r="Q49" s="14" t="s">
        <v>173</v>
      </c>
      <c r="R49" s="2" t="s">
        <v>701</v>
      </c>
    </row>
    <row r="50" spans="1:18" hidden="1" x14ac:dyDescent="0.25">
      <c r="A50" s="3" t="s">
        <v>102</v>
      </c>
      <c r="B50" s="3" t="s">
        <v>77</v>
      </c>
      <c r="C50" s="18">
        <v>42184</v>
      </c>
      <c r="D50" s="3">
        <v>42</v>
      </c>
      <c r="E50" s="3"/>
      <c r="F50" s="3"/>
      <c r="G50" s="3"/>
      <c r="H50" s="3">
        <v>32.85</v>
      </c>
      <c r="I50" s="19">
        <v>0.34097222222222223</v>
      </c>
      <c r="J50" s="19">
        <v>0.39861111111111108</v>
      </c>
      <c r="K50" s="3" t="s">
        <v>78</v>
      </c>
      <c r="L50" s="3" t="s">
        <v>79</v>
      </c>
      <c r="M50" s="46">
        <v>30</v>
      </c>
      <c r="N50" s="44" t="s">
        <v>105</v>
      </c>
      <c r="O50" s="3"/>
      <c r="P50" s="2" t="s">
        <v>105</v>
      </c>
      <c r="Q50" s="14" t="s">
        <v>176</v>
      </c>
      <c r="R50" s="2" t="s">
        <v>701</v>
      </c>
    </row>
    <row r="51" spans="1:18" hidden="1" x14ac:dyDescent="0.25">
      <c r="A51" s="3" t="s">
        <v>16</v>
      </c>
      <c r="B51" s="3" t="s">
        <v>12</v>
      </c>
      <c r="C51" s="18">
        <v>42184</v>
      </c>
      <c r="D51" s="3">
        <v>40</v>
      </c>
      <c r="E51" s="3"/>
      <c r="F51" s="3"/>
      <c r="G51" s="3"/>
      <c r="H51" s="3">
        <v>31.8</v>
      </c>
      <c r="I51" s="19">
        <v>0.28958333333333336</v>
      </c>
      <c r="J51" s="19">
        <v>0.33194444444444443</v>
      </c>
      <c r="K51" s="3" t="s">
        <v>80</v>
      </c>
      <c r="L51" s="3" t="s">
        <v>31</v>
      </c>
      <c r="M51" s="46">
        <v>83</v>
      </c>
      <c r="N51" s="3" t="s">
        <v>106</v>
      </c>
      <c r="O51" s="3"/>
      <c r="P51" s="2" t="s">
        <v>105</v>
      </c>
      <c r="Q51" s="14" t="s">
        <v>167</v>
      </c>
      <c r="R51" s="2" t="s">
        <v>701</v>
      </c>
    </row>
    <row r="52" spans="1:18" hidden="1" x14ac:dyDescent="0.25">
      <c r="A52" s="3" t="s">
        <v>14</v>
      </c>
      <c r="B52" s="3" t="s">
        <v>11</v>
      </c>
      <c r="C52" s="18">
        <v>42184</v>
      </c>
      <c r="D52" s="3">
        <v>41</v>
      </c>
      <c r="E52" s="3"/>
      <c r="F52" s="3"/>
      <c r="G52" s="3"/>
      <c r="H52" s="3">
        <v>34.65</v>
      </c>
      <c r="I52" s="19">
        <v>0.31527777777777777</v>
      </c>
      <c r="J52" s="19">
        <v>0.37222222222222223</v>
      </c>
      <c r="K52" s="3" t="s">
        <v>81</v>
      </c>
      <c r="L52" s="3" t="s">
        <v>26</v>
      </c>
      <c r="M52" s="46">
        <v>6</v>
      </c>
      <c r="N52" s="3" t="s">
        <v>106</v>
      </c>
      <c r="O52" s="3"/>
      <c r="P52" s="2" t="s">
        <v>106</v>
      </c>
      <c r="Q52" s="14" t="s">
        <v>167</v>
      </c>
      <c r="R52" s="2" t="s">
        <v>701</v>
      </c>
    </row>
    <row r="53" spans="1:18" hidden="1" x14ac:dyDescent="0.25">
      <c r="A53" s="3" t="s">
        <v>14</v>
      </c>
      <c r="B53" s="3" t="s">
        <v>11</v>
      </c>
      <c r="C53" s="18">
        <v>42185</v>
      </c>
      <c r="D53" s="3">
        <v>49</v>
      </c>
      <c r="E53" s="3"/>
      <c r="F53" s="3"/>
      <c r="G53" s="3"/>
      <c r="H53" s="3">
        <v>39.950000000000003</v>
      </c>
      <c r="I53" s="19">
        <v>0.31944444444444448</v>
      </c>
      <c r="J53" s="19">
        <v>0.39861111111111108</v>
      </c>
      <c r="K53" s="3" t="s">
        <v>97</v>
      </c>
      <c r="L53" s="3" t="s">
        <v>26</v>
      </c>
      <c r="M53" s="46">
        <v>6</v>
      </c>
      <c r="N53" s="3" t="s">
        <v>106</v>
      </c>
      <c r="O53" s="3"/>
      <c r="P53" s="2" t="s">
        <v>106</v>
      </c>
      <c r="Q53" s="14" t="s">
        <v>167</v>
      </c>
      <c r="R53" s="2" t="s">
        <v>701</v>
      </c>
    </row>
    <row r="54" spans="1:18" hidden="1" x14ac:dyDescent="0.25">
      <c r="A54" s="3" t="s">
        <v>73</v>
      </c>
      <c r="B54" s="3" t="s">
        <v>73</v>
      </c>
      <c r="C54" s="18">
        <v>42185</v>
      </c>
      <c r="D54" s="3">
        <v>50</v>
      </c>
      <c r="E54" s="3"/>
      <c r="F54" s="3"/>
      <c r="G54" s="3"/>
      <c r="H54" s="3">
        <v>30</v>
      </c>
      <c r="I54" s="19">
        <v>0.41041666666666665</v>
      </c>
      <c r="J54" s="19">
        <v>0.44444444444444442</v>
      </c>
      <c r="K54" s="3" t="s">
        <v>98</v>
      </c>
      <c r="L54" s="3" t="s">
        <v>75</v>
      </c>
      <c r="M54" s="45">
        <v>13</v>
      </c>
      <c r="N54" s="3" t="s">
        <v>105</v>
      </c>
      <c r="O54" s="3"/>
      <c r="P54" s="7" t="s">
        <v>106</v>
      </c>
      <c r="Q54" s="14" t="s">
        <v>169</v>
      </c>
      <c r="R54" s="2" t="s">
        <v>701</v>
      </c>
    </row>
    <row r="55" spans="1:18" hidden="1" x14ac:dyDescent="0.25">
      <c r="A55" s="3" t="s">
        <v>73</v>
      </c>
      <c r="B55" s="3" t="s">
        <v>73</v>
      </c>
      <c r="C55" s="18">
        <v>42185</v>
      </c>
      <c r="D55" s="3">
        <v>51</v>
      </c>
      <c r="E55" s="3"/>
      <c r="F55" s="3"/>
      <c r="G55" s="3"/>
      <c r="H55" s="3">
        <v>28.85</v>
      </c>
      <c r="I55" s="19">
        <v>0.52430555555555558</v>
      </c>
      <c r="J55" s="19">
        <v>0.57777777777777783</v>
      </c>
      <c r="K55" s="3" t="s">
        <v>99</v>
      </c>
      <c r="L55" s="3" t="s">
        <v>75</v>
      </c>
      <c r="M55" s="45">
        <v>13</v>
      </c>
      <c r="N55" s="3" t="s">
        <v>105</v>
      </c>
      <c r="O55" s="3"/>
      <c r="P55" s="7" t="s">
        <v>106</v>
      </c>
      <c r="Q55" s="14" t="s">
        <v>175</v>
      </c>
      <c r="R55" s="2" t="s">
        <v>701</v>
      </c>
    </row>
    <row r="56" spans="1:18" hidden="1" x14ac:dyDescent="0.25">
      <c r="A56" s="3" t="s">
        <v>16</v>
      </c>
      <c r="B56" s="3" t="s">
        <v>46</v>
      </c>
      <c r="C56" s="18">
        <v>42185</v>
      </c>
      <c r="D56" s="3">
        <v>52</v>
      </c>
      <c r="E56" s="3"/>
      <c r="F56" s="3"/>
      <c r="G56" s="3"/>
      <c r="H56" s="3">
        <v>26.05</v>
      </c>
      <c r="I56" s="19">
        <v>0.56180555555555556</v>
      </c>
      <c r="J56" s="19">
        <v>0.60347222222222219</v>
      </c>
      <c r="K56" s="3" t="s">
        <v>100</v>
      </c>
      <c r="L56" s="3" t="s">
        <v>63</v>
      </c>
      <c r="M56" s="46">
        <v>4</v>
      </c>
      <c r="N56" s="3" t="s">
        <v>105</v>
      </c>
      <c r="O56" s="3"/>
      <c r="P56" s="2" t="s">
        <v>105</v>
      </c>
      <c r="Q56" s="14" t="s">
        <v>168</v>
      </c>
      <c r="R56" s="2" t="s">
        <v>701</v>
      </c>
    </row>
    <row r="57" spans="1:18" hidden="1" x14ac:dyDescent="0.25">
      <c r="A57" s="3" t="s">
        <v>16</v>
      </c>
      <c r="B57" s="3" t="s">
        <v>12</v>
      </c>
      <c r="C57" s="18">
        <v>42186</v>
      </c>
      <c r="D57" s="3">
        <v>53</v>
      </c>
      <c r="E57" s="3"/>
      <c r="F57" s="3"/>
      <c r="G57" s="3"/>
      <c r="H57" s="3">
        <v>32.1</v>
      </c>
      <c r="I57" s="19">
        <v>0.2986111111111111</v>
      </c>
      <c r="J57" s="19">
        <v>0.33611111111111108</v>
      </c>
      <c r="K57" s="3" t="s">
        <v>116</v>
      </c>
      <c r="L57" s="3" t="s">
        <v>117</v>
      </c>
      <c r="M57" s="46">
        <v>84</v>
      </c>
      <c r="N57" s="3" t="s">
        <v>106</v>
      </c>
      <c r="O57" s="3"/>
      <c r="P57" s="2" t="s">
        <v>105</v>
      </c>
      <c r="Q57" s="14" t="s">
        <v>167</v>
      </c>
      <c r="R57" s="2" t="s">
        <v>701</v>
      </c>
    </row>
    <row r="58" spans="1:18" hidden="1" x14ac:dyDescent="0.25">
      <c r="A58" s="3" t="s">
        <v>14</v>
      </c>
      <c r="B58" s="3" t="s">
        <v>11</v>
      </c>
      <c r="C58" s="18">
        <v>42186</v>
      </c>
      <c r="D58" s="3">
        <v>54</v>
      </c>
      <c r="E58" s="3"/>
      <c r="F58" s="3"/>
      <c r="G58" s="3"/>
      <c r="H58" s="3">
        <v>37.200000000000003</v>
      </c>
      <c r="I58" s="19">
        <v>0.31111111111111112</v>
      </c>
      <c r="J58" s="19">
        <v>0.3756944444444445</v>
      </c>
      <c r="K58" s="3" t="s">
        <v>118</v>
      </c>
      <c r="L58" s="3" t="s">
        <v>26</v>
      </c>
      <c r="M58" s="46">
        <v>6</v>
      </c>
      <c r="N58" s="3" t="s">
        <v>106</v>
      </c>
      <c r="O58" s="3"/>
      <c r="P58" s="2" t="s">
        <v>105</v>
      </c>
      <c r="Q58" s="14" t="s">
        <v>167</v>
      </c>
      <c r="R58" s="2" t="s">
        <v>701</v>
      </c>
    </row>
    <row r="59" spans="1:18" hidden="1" x14ac:dyDescent="0.25">
      <c r="A59" s="3" t="s">
        <v>16</v>
      </c>
      <c r="B59" s="3" t="s">
        <v>12</v>
      </c>
      <c r="C59" s="18">
        <v>42186</v>
      </c>
      <c r="D59" s="3">
        <v>56</v>
      </c>
      <c r="E59" s="3"/>
      <c r="F59" s="3"/>
      <c r="G59" s="3"/>
      <c r="H59" s="3">
        <v>33.1</v>
      </c>
      <c r="I59" s="19">
        <v>0.56944444444444442</v>
      </c>
      <c r="J59" s="19">
        <v>0.6069444444444444</v>
      </c>
      <c r="K59" s="3" t="s">
        <v>108</v>
      </c>
      <c r="L59" s="20" t="s">
        <v>109</v>
      </c>
      <c r="M59" s="46">
        <v>4</v>
      </c>
      <c r="N59" s="3" t="s">
        <v>105</v>
      </c>
      <c r="O59" s="3"/>
      <c r="P59" s="2" t="s">
        <v>105</v>
      </c>
      <c r="Q59" s="14" t="s">
        <v>168</v>
      </c>
      <c r="R59" s="2" t="s">
        <v>701</v>
      </c>
    </row>
    <row r="60" spans="1:18" hidden="1" x14ac:dyDescent="0.25">
      <c r="A60" s="3" t="s">
        <v>16</v>
      </c>
      <c r="B60" s="3" t="s">
        <v>46</v>
      </c>
      <c r="C60" s="18">
        <v>42186</v>
      </c>
      <c r="D60" s="3"/>
      <c r="E60" s="3"/>
      <c r="F60" s="3"/>
      <c r="G60" s="3"/>
      <c r="H60" s="5">
        <v>33.5</v>
      </c>
      <c r="I60" s="19">
        <v>0.59722222222222221</v>
      </c>
      <c r="J60" s="19">
        <v>0.6166666666666667</v>
      </c>
      <c r="K60" s="3" t="s">
        <v>110</v>
      </c>
      <c r="L60" s="3" t="s">
        <v>63</v>
      </c>
      <c r="M60" s="46">
        <v>4</v>
      </c>
      <c r="N60" s="3" t="s">
        <v>105</v>
      </c>
      <c r="O60" s="3"/>
      <c r="P60" s="2" t="s">
        <v>105</v>
      </c>
      <c r="Q60" s="14" t="s">
        <v>174</v>
      </c>
      <c r="R60" s="2" t="s">
        <v>701</v>
      </c>
    </row>
    <row r="61" spans="1:18" hidden="1" x14ac:dyDescent="0.25">
      <c r="A61" s="3" t="s">
        <v>14</v>
      </c>
      <c r="B61" s="3" t="s">
        <v>11</v>
      </c>
      <c r="C61" s="18">
        <v>42187</v>
      </c>
      <c r="D61" s="3">
        <v>57</v>
      </c>
      <c r="E61" s="3"/>
      <c r="F61" s="3"/>
      <c r="G61" s="3"/>
      <c r="H61" s="3">
        <v>35.5</v>
      </c>
      <c r="I61" s="19">
        <v>0.32083333333333336</v>
      </c>
      <c r="J61" s="19">
        <v>0.41319444444444442</v>
      </c>
      <c r="K61" s="3" t="s">
        <v>111</v>
      </c>
      <c r="L61" s="3" t="s">
        <v>57</v>
      </c>
      <c r="M61" s="46">
        <v>6</v>
      </c>
      <c r="N61" s="3" t="s">
        <v>105</v>
      </c>
      <c r="O61" s="3"/>
      <c r="P61" s="2" t="s">
        <v>106</v>
      </c>
      <c r="Q61" s="14" t="s">
        <v>167</v>
      </c>
      <c r="R61" s="2" t="s">
        <v>701</v>
      </c>
    </row>
    <row r="62" spans="1:18" hidden="1" x14ac:dyDescent="0.25">
      <c r="A62" s="3" t="s">
        <v>73</v>
      </c>
      <c r="B62" s="3" t="s">
        <v>73</v>
      </c>
      <c r="C62" s="18">
        <v>42187</v>
      </c>
      <c r="D62" s="3">
        <v>58</v>
      </c>
      <c r="E62" s="3"/>
      <c r="F62" s="3"/>
      <c r="G62" s="3"/>
      <c r="H62" s="3">
        <v>32.549999999999997</v>
      </c>
      <c r="I62" s="19">
        <v>0.41875000000000001</v>
      </c>
      <c r="J62" s="19">
        <v>0.44930555555555557</v>
      </c>
      <c r="K62" s="3" t="s">
        <v>112</v>
      </c>
      <c r="L62" s="2" t="s">
        <v>75</v>
      </c>
      <c r="M62" s="45">
        <v>13</v>
      </c>
      <c r="N62" s="2" t="s">
        <v>105</v>
      </c>
      <c r="O62" s="2"/>
      <c r="P62" s="2" t="s">
        <v>105</v>
      </c>
      <c r="Q62" s="14" t="s">
        <v>173</v>
      </c>
      <c r="R62" s="2" t="s">
        <v>701</v>
      </c>
    </row>
    <row r="63" spans="1:18" hidden="1" x14ac:dyDescent="0.25">
      <c r="A63" s="3" t="s">
        <v>16</v>
      </c>
      <c r="B63" s="3" t="s">
        <v>12</v>
      </c>
      <c r="C63" s="18">
        <v>42187</v>
      </c>
      <c r="D63" s="3">
        <v>59</v>
      </c>
      <c r="E63" s="3"/>
      <c r="F63" s="3"/>
      <c r="G63" s="3"/>
      <c r="H63" s="3">
        <v>17.95</v>
      </c>
      <c r="I63" s="19">
        <v>0.60416666666666663</v>
      </c>
      <c r="J63" s="19">
        <v>0.62569444444444444</v>
      </c>
      <c r="K63" s="3" t="s">
        <v>113</v>
      </c>
      <c r="L63" s="2" t="s">
        <v>606</v>
      </c>
      <c r="M63" s="45">
        <v>83</v>
      </c>
      <c r="N63" s="2" t="s">
        <v>105</v>
      </c>
      <c r="O63" s="2"/>
      <c r="P63" s="2" t="s">
        <v>105</v>
      </c>
      <c r="Q63" s="14" t="s">
        <v>174</v>
      </c>
      <c r="R63" s="2" t="s">
        <v>701</v>
      </c>
    </row>
    <row r="64" spans="1:18" hidden="1" x14ac:dyDescent="0.25">
      <c r="A64" s="3" t="s">
        <v>14</v>
      </c>
      <c r="B64" s="3" t="s">
        <v>11</v>
      </c>
      <c r="C64" s="18">
        <v>42188</v>
      </c>
      <c r="D64" s="3">
        <v>60</v>
      </c>
      <c r="E64" s="3"/>
      <c r="F64" s="3"/>
      <c r="G64" s="3"/>
      <c r="H64" s="3">
        <v>38.799999999999997</v>
      </c>
      <c r="I64" s="19">
        <v>0.3125</v>
      </c>
      <c r="J64" s="19">
        <v>0.36319444444444443</v>
      </c>
      <c r="K64" s="3" t="s">
        <v>114</v>
      </c>
      <c r="L64" s="3" t="s">
        <v>115</v>
      </c>
      <c r="M64" s="46">
        <v>6</v>
      </c>
      <c r="N64" s="3" t="s">
        <v>106</v>
      </c>
      <c r="O64" s="3"/>
      <c r="P64" s="2" t="s">
        <v>106</v>
      </c>
      <c r="Q64" s="14" t="s">
        <v>167</v>
      </c>
      <c r="R64" s="2" t="s">
        <v>701</v>
      </c>
    </row>
    <row r="65" spans="1:18" hidden="1" x14ac:dyDescent="0.25">
      <c r="A65" s="3" t="s">
        <v>14</v>
      </c>
      <c r="B65" s="3" t="s">
        <v>120</v>
      </c>
      <c r="C65" s="18">
        <v>42188</v>
      </c>
      <c r="D65" s="3">
        <v>61</v>
      </c>
      <c r="E65" s="3"/>
      <c r="F65" s="3"/>
      <c r="G65" s="3"/>
      <c r="H65" s="3">
        <v>24.7</v>
      </c>
      <c r="I65" s="19">
        <v>0.38750000000000001</v>
      </c>
      <c r="J65" s="19">
        <v>0.42777777777777781</v>
      </c>
      <c r="K65" s="3" t="s">
        <v>121</v>
      </c>
      <c r="L65" s="3" t="s">
        <v>69</v>
      </c>
      <c r="M65" s="46">
        <v>34</v>
      </c>
      <c r="N65" s="3" t="s">
        <v>106</v>
      </c>
      <c r="O65" s="3"/>
      <c r="P65" s="2" t="s">
        <v>105</v>
      </c>
      <c r="Q65" s="14" t="s">
        <v>169</v>
      </c>
      <c r="R65" s="2" t="s">
        <v>701</v>
      </c>
    </row>
    <row r="66" spans="1:18" hidden="1" x14ac:dyDescent="0.25">
      <c r="A66" s="3" t="s">
        <v>16</v>
      </c>
      <c r="B66" s="3" t="s">
        <v>46</v>
      </c>
      <c r="C66" s="18">
        <v>42188</v>
      </c>
      <c r="D66" s="3">
        <v>62</v>
      </c>
      <c r="E66" s="3"/>
      <c r="F66" s="3"/>
      <c r="G66" s="3"/>
      <c r="H66" s="3">
        <v>14.15</v>
      </c>
      <c r="I66" s="19">
        <v>0.52638888888888891</v>
      </c>
      <c r="J66" s="19">
        <v>0.54513888888888895</v>
      </c>
      <c r="K66" s="3" t="s">
        <v>119</v>
      </c>
      <c r="L66" s="3" t="s">
        <v>48</v>
      </c>
      <c r="M66" s="45">
        <v>13</v>
      </c>
      <c r="N66" s="3" t="s">
        <v>106</v>
      </c>
      <c r="O66" s="3"/>
      <c r="P66" s="2" t="s">
        <v>105</v>
      </c>
      <c r="Q66" s="14" t="s">
        <v>175</v>
      </c>
      <c r="R66" s="2" t="s">
        <v>701</v>
      </c>
    </row>
    <row r="67" spans="1:18" hidden="1" x14ac:dyDescent="0.25">
      <c r="A67" s="3" t="s">
        <v>102</v>
      </c>
      <c r="B67" s="3" t="s">
        <v>77</v>
      </c>
      <c r="C67" s="18">
        <v>42191</v>
      </c>
      <c r="D67" s="3" t="s">
        <v>150</v>
      </c>
      <c r="E67" s="3"/>
      <c r="F67" s="3"/>
      <c r="G67" s="3"/>
      <c r="H67" s="3">
        <v>33</v>
      </c>
      <c r="I67" s="19">
        <v>0.33333333333333331</v>
      </c>
      <c r="J67" s="3"/>
      <c r="K67" s="3" t="s">
        <v>122</v>
      </c>
      <c r="L67" s="3" t="s">
        <v>123</v>
      </c>
      <c r="M67" s="46">
        <v>34</v>
      </c>
      <c r="N67" s="44" t="s">
        <v>105</v>
      </c>
      <c r="O67" s="3"/>
      <c r="P67" s="2" t="s">
        <v>105</v>
      </c>
      <c r="Q67" s="14" t="s">
        <v>176</v>
      </c>
      <c r="R67" s="2" t="s">
        <v>701</v>
      </c>
    </row>
    <row r="68" spans="1:18" hidden="1" x14ac:dyDescent="0.25">
      <c r="A68" s="3" t="s">
        <v>16</v>
      </c>
      <c r="B68" s="3" t="s">
        <v>12</v>
      </c>
      <c r="C68" s="18">
        <v>42191</v>
      </c>
      <c r="D68" s="3" t="s">
        <v>21</v>
      </c>
      <c r="E68" s="3"/>
      <c r="F68" s="3"/>
      <c r="G68" s="3"/>
      <c r="H68" s="3">
        <v>30.86</v>
      </c>
      <c r="I68" s="19">
        <v>0.55208333333333337</v>
      </c>
      <c r="J68" s="3"/>
      <c r="K68" s="3" t="s">
        <v>124</v>
      </c>
      <c r="L68" s="3" t="s">
        <v>31</v>
      </c>
      <c r="M68" s="46">
        <v>83</v>
      </c>
      <c r="N68" s="3" t="s">
        <v>106</v>
      </c>
      <c r="O68" s="3"/>
      <c r="P68" s="2" t="s">
        <v>105</v>
      </c>
      <c r="Q68" s="14" t="s">
        <v>168</v>
      </c>
      <c r="R68" s="2" t="s">
        <v>701</v>
      </c>
    </row>
    <row r="69" spans="1:18" hidden="1" x14ac:dyDescent="0.25">
      <c r="A69" s="3" t="s">
        <v>16</v>
      </c>
      <c r="B69" s="3" t="s">
        <v>12</v>
      </c>
      <c r="C69" s="18">
        <v>42191</v>
      </c>
      <c r="D69" s="3" t="s">
        <v>32</v>
      </c>
      <c r="E69" s="3"/>
      <c r="F69" s="3"/>
      <c r="G69" s="3"/>
      <c r="H69" s="3">
        <v>27.5</v>
      </c>
      <c r="I69" s="19">
        <v>0.55208333333333337</v>
      </c>
      <c r="J69" s="3"/>
      <c r="K69" s="3" t="s">
        <v>125</v>
      </c>
      <c r="L69" s="3" t="s">
        <v>31</v>
      </c>
      <c r="M69" s="46">
        <v>83</v>
      </c>
      <c r="N69" s="3" t="s">
        <v>106</v>
      </c>
      <c r="O69" s="3"/>
      <c r="P69" s="2" t="s">
        <v>105</v>
      </c>
      <c r="Q69" s="14" t="s">
        <v>168</v>
      </c>
      <c r="R69" s="2" t="s">
        <v>701</v>
      </c>
    </row>
    <row r="70" spans="1:18" hidden="1" x14ac:dyDescent="0.25">
      <c r="A70" s="3" t="s">
        <v>14</v>
      </c>
      <c r="B70" s="3" t="s">
        <v>120</v>
      </c>
      <c r="C70" s="18">
        <v>42191</v>
      </c>
      <c r="D70" s="3" t="s">
        <v>149</v>
      </c>
      <c r="E70" s="3"/>
      <c r="F70" s="3"/>
      <c r="G70" s="3"/>
      <c r="H70" s="3">
        <v>27.76</v>
      </c>
      <c r="I70" s="19">
        <v>0.625</v>
      </c>
      <c r="J70" s="3"/>
      <c r="K70" s="3" t="s">
        <v>126</v>
      </c>
      <c r="L70" s="3" t="s">
        <v>69</v>
      </c>
      <c r="M70" s="46">
        <v>34</v>
      </c>
      <c r="N70" s="3" t="s">
        <v>106</v>
      </c>
      <c r="O70" s="3"/>
      <c r="P70" s="2" t="s">
        <v>105</v>
      </c>
      <c r="Q70" s="14" t="s">
        <v>170</v>
      </c>
      <c r="R70" s="2" t="s">
        <v>701</v>
      </c>
    </row>
    <row r="71" spans="1:18" hidden="1" x14ac:dyDescent="0.25">
      <c r="A71" s="3" t="s">
        <v>16</v>
      </c>
      <c r="B71" s="3" t="s">
        <v>12</v>
      </c>
      <c r="C71" s="18">
        <v>42192</v>
      </c>
      <c r="D71" s="3">
        <v>66</v>
      </c>
      <c r="E71" s="3"/>
      <c r="F71" s="3"/>
      <c r="G71" s="3"/>
      <c r="H71" s="3">
        <v>29.15</v>
      </c>
      <c r="I71" s="19">
        <v>0.29583333333333334</v>
      </c>
      <c r="J71" s="19">
        <v>0.34375</v>
      </c>
      <c r="K71" s="3" t="s">
        <v>127</v>
      </c>
      <c r="L71" s="3" t="s">
        <v>128</v>
      </c>
      <c r="M71" s="45">
        <v>13</v>
      </c>
      <c r="N71" s="3" t="s">
        <v>105</v>
      </c>
      <c r="O71" s="3"/>
      <c r="P71" s="2" t="s">
        <v>106</v>
      </c>
      <c r="Q71" s="14" t="s">
        <v>167</v>
      </c>
      <c r="R71" s="2" t="s">
        <v>701</v>
      </c>
    </row>
    <row r="72" spans="1:18" hidden="1" x14ac:dyDescent="0.25">
      <c r="A72" s="3" t="s">
        <v>16</v>
      </c>
      <c r="B72" s="3" t="s">
        <v>12</v>
      </c>
      <c r="C72" s="18">
        <v>42192</v>
      </c>
      <c r="D72" s="3">
        <v>65</v>
      </c>
      <c r="E72" s="3"/>
      <c r="F72" s="3"/>
      <c r="G72" s="3"/>
      <c r="H72" s="3">
        <v>33.1</v>
      </c>
      <c r="I72" s="19">
        <v>0.30069444444444443</v>
      </c>
      <c r="J72" s="19">
        <v>0.3430555555555555</v>
      </c>
      <c r="K72" s="3" t="s">
        <v>129</v>
      </c>
      <c r="L72" s="3" t="s">
        <v>128</v>
      </c>
      <c r="M72" s="45">
        <v>13</v>
      </c>
      <c r="N72" s="3" t="s">
        <v>105</v>
      </c>
      <c r="O72" s="3"/>
      <c r="P72" s="2" t="s">
        <v>105</v>
      </c>
      <c r="Q72" s="14" t="s">
        <v>167</v>
      </c>
      <c r="R72" s="2" t="s">
        <v>701</v>
      </c>
    </row>
    <row r="73" spans="1:18" hidden="1" x14ac:dyDescent="0.25">
      <c r="A73" s="3" t="s">
        <v>73</v>
      </c>
      <c r="B73" s="3" t="s">
        <v>73</v>
      </c>
      <c r="C73" s="18">
        <v>42192</v>
      </c>
      <c r="D73" s="3">
        <v>67</v>
      </c>
      <c r="E73" s="3"/>
      <c r="F73" s="3"/>
      <c r="G73" s="3"/>
      <c r="H73" s="3">
        <v>33.1</v>
      </c>
      <c r="I73" s="19">
        <v>0.30555555555555552</v>
      </c>
      <c r="J73" s="19">
        <v>0.34791666666666665</v>
      </c>
      <c r="K73" s="3" t="s">
        <v>130</v>
      </c>
      <c r="L73" s="3" t="s">
        <v>131</v>
      </c>
      <c r="M73" s="46">
        <v>83</v>
      </c>
      <c r="N73" s="3" t="s">
        <v>105</v>
      </c>
      <c r="O73" s="3"/>
      <c r="P73" s="2" t="s">
        <v>132</v>
      </c>
      <c r="Q73" s="14" t="s">
        <v>167</v>
      </c>
      <c r="R73" s="2" t="s">
        <v>701</v>
      </c>
    </row>
    <row r="74" spans="1:18" hidden="1" x14ac:dyDescent="0.25">
      <c r="A74" s="3" t="s">
        <v>133</v>
      </c>
      <c r="B74" s="3" t="s">
        <v>120</v>
      </c>
      <c r="C74" s="18">
        <v>42192</v>
      </c>
      <c r="D74" s="3">
        <v>71</v>
      </c>
      <c r="E74" s="3"/>
      <c r="F74" s="3"/>
      <c r="G74" s="3"/>
      <c r="H74" s="3">
        <v>24.95</v>
      </c>
      <c r="I74" s="19">
        <v>0.44722222222222219</v>
      </c>
      <c r="J74" s="19">
        <v>0.47361111111111115</v>
      </c>
      <c r="K74" s="3" t="s">
        <v>134</v>
      </c>
      <c r="L74" s="3" t="s">
        <v>135</v>
      </c>
      <c r="M74" s="46">
        <v>12</v>
      </c>
      <c r="N74" s="3" t="s">
        <v>105</v>
      </c>
      <c r="O74" s="3"/>
      <c r="P74" s="2" t="s">
        <v>105</v>
      </c>
      <c r="Q74" s="14" t="s">
        <v>173</v>
      </c>
      <c r="R74" s="2" t="s">
        <v>701</v>
      </c>
    </row>
    <row r="75" spans="1:18" hidden="1" x14ac:dyDescent="0.25">
      <c r="A75" s="3" t="s">
        <v>16</v>
      </c>
      <c r="B75" s="3" t="s">
        <v>46</v>
      </c>
      <c r="C75" s="18">
        <v>42192</v>
      </c>
      <c r="D75" s="3">
        <v>73</v>
      </c>
      <c r="E75" s="3"/>
      <c r="F75" s="3"/>
      <c r="G75" s="3"/>
      <c r="H75" s="3">
        <v>27.75</v>
      </c>
      <c r="I75" s="19">
        <v>0.48958333333333331</v>
      </c>
      <c r="J75" s="19">
        <v>0.53263888888888888</v>
      </c>
      <c r="K75" s="3" t="s">
        <v>136</v>
      </c>
      <c r="L75" s="3" t="s">
        <v>63</v>
      </c>
      <c r="M75" s="46">
        <v>4</v>
      </c>
      <c r="N75" s="3" t="s">
        <v>105</v>
      </c>
      <c r="O75" s="3"/>
      <c r="P75" s="2" t="s">
        <v>105</v>
      </c>
      <c r="Q75" s="14" t="s">
        <v>171</v>
      </c>
      <c r="R75" s="2" t="s">
        <v>701</v>
      </c>
    </row>
    <row r="76" spans="1:18" hidden="1" x14ac:dyDescent="0.25">
      <c r="A76" s="3" t="s">
        <v>73</v>
      </c>
      <c r="B76" s="3" t="s">
        <v>73</v>
      </c>
      <c r="C76" s="18">
        <v>42192</v>
      </c>
      <c r="D76" s="3">
        <v>75</v>
      </c>
      <c r="E76" s="3"/>
      <c r="F76" s="3"/>
      <c r="G76" s="3"/>
      <c r="H76" s="3">
        <v>33.450000000000003</v>
      </c>
      <c r="I76" s="19">
        <v>0.54097222222222219</v>
      </c>
      <c r="J76" s="19">
        <v>0.57291666666666663</v>
      </c>
      <c r="K76" s="3" t="s">
        <v>140</v>
      </c>
      <c r="L76" s="3" t="s">
        <v>131</v>
      </c>
      <c r="M76" s="46">
        <v>83</v>
      </c>
      <c r="N76" s="3" t="s">
        <v>105</v>
      </c>
      <c r="O76" s="3"/>
      <c r="P76" s="2" t="s">
        <v>105</v>
      </c>
      <c r="Q76" s="14" t="s">
        <v>175</v>
      </c>
      <c r="R76" s="2" t="s">
        <v>701</v>
      </c>
    </row>
    <row r="77" spans="1:18" hidden="1" x14ac:dyDescent="0.25">
      <c r="A77" s="3" t="s">
        <v>16</v>
      </c>
      <c r="B77" s="3" t="s">
        <v>46</v>
      </c>
      <c r="C77" s="18">
        <v>42193</v>
      </c>
      <c r="D77" s="3">
        <v>78</v>
      </c>
      <c r="E77" s="3"/>
      <c r="F77" s="3"/>
      <c r="G77" s="3"/>
      <c r="H77" s="3">
        <v>26.2</v>
      </c>
      <c r="I77" s="19">
        <v>0.29583333333333334</v>
      </c>
      <c r="J77" s="19">
        <v>0.3444444444444445</v>
      </c>
      <c r="K77" s="3" t="s">
        <v>137</v>
      </c>
      <c r="L77" s="3" t="s">
        <v>63</v>
      </c>
      <c r="M77" s="46">
        <v>4</v>
      </c>
      <c r="N77" s="3" t="s">
        <v>105</v>
      </c>
      <c r="O77" s="3"/>
      <c r="P77" s="2" t="s">
        <v>105</v>
      </c>
      <c r="Q77" s="14" t="s">
        <v>167</v>
      </c>
      <c r="R77" s="2" t="s">
        <v>701</v>
      </c>
    </row>
    <row r="78" spans="1:18" hidden="1" x14ac:dyDescent="0.25">
      <c r="A78" s="3" t="s">
        <v>16</v>
      </c>
      <c r="B78" s="3" t="s">
        <v>12</v>
      </c>
      <c r="C78" s="18">
        <v>42193</v>
      </c>
      <c r="D78" s="3">
        <v>76</v>
      </c>
      <c r="E78" s="3"/>
      <c r="F78" s="3"/>
      <c r="G78" s="3"/>
      <c r="H78" s="3">
        <v>32.299999999999997</v>
      </c>
      <c r="I78" s="19">
        <v>0.29652777777777778</v>
      </c>
      <c r="J78" s="19">
        <v>0.33263888888888887</v>
      </c>
      <c r="K78" s="3" t="s">
        <v>138</v>
      </c>
      <c r="L78" s="3" t="s">
        <v>139</v>
      </c>
      <c r="M78" s="46">
        <v>6</v>
      </c>
      <c r="N78" s="3" t="s">
        <v>105</v>
      </c>
      <c r="O78" s="3"/>
      <c r="P78" s="2" t="s">
        <v>106</v>
      </c>
      <c r="Q78" s="14" t="s">
        <v>167</v>
      </c>
      <c r="R78" s="2" t="s">
        <v>701</v>
      </c>
    </row>
    <row r="79" spans="1:18" hidden="1" x14ac:dyDescent="0.25">
      <c r="A79" s="3" t="s">
        <v>16</v>
      </c>
      <c r="B79" s="3" t="s">
        <v>12</v>
      </c>
      <c r="C79" s="18">
        <v>42193</v>
      </c>
      <c r="D79" s="3">
        <v>77</v>
      </c>
      <c r="E79" s="3"/>
      <c r="F79" s="3"/>
      <c r="G79" s="3"/>
      <c r="H79" s="3">
        <v>36.35</v>
      </c>
      <c r="I79" s="19">
        <v>0.29652777777777778</v>
      </c>
      <c r="J79" s="19">
        <v>0.34236111111111112</v>
      </c>
      <c r="K79" s="3" t="s">
        <v>141</v>
      </c>
      <c r="L79" s="3" t="s">
        <v>139</v>
      </c>
      <c r="M79" s="46">
        <v>6</v>
      </c>
      <c r="N79" s="3" t="s">
        <v>105</v>
      </c>
      <c r="O79" s="3"/>
      <c r="P79" s="2" t="s">
        <v>105</v>
      </c>
      <c r="Q79" s="14" t="s">
        <v>167</v>
      </c>
      <c r="R79" s="2" t="s">
        <v>701</v>
      </c>
    </row>
    <row r="80" spans="1:18" hidden="1" x14ac:dyDescent="0.25">
      <c r="A80" s="3" t="s">
        <v>14</v>
      </c>
      <c r="B80" s="3" t="s">
        <v>11</v>
      </c>
      <c r="C80" s="18">
        <v>42193</v>
      </c>
      <c r="D80" s="3">
        <v>79</v>
      </c>
      <c r="E80" s="3"/>
      <c r="F80" s="3"/>
      <c r="G80" s="3"/>
      <c r="H80" s="3">
        <v>39.25</v>
      </c>
      <c r="I80" s="19">
        <v>0.3215277777777778</v>
      </c>
      <c r="J80" s="19">
        <v>0.36388888888888887</v>
      </c>
      <c r="K80" s="3" t="s">
        <v>142</v>
      </c>
      <c r="L80" s="3" t="s">
        <v>26</v>
      </c>
      <c r="M80" s="46">
        <v>6</v>
      </c>
      <c r="N80" s="3" t="s">
        <v>106</v>
      </c>
      <c r="O80" s="3"/>
      <c r="P80" s="2" t="s">
        <v>106</v>
      </c>
      <c r="Q80" s="14" t="s">
        <v>167</v>
      </c>
      <c r="R80" s="2" t="s">
        <v>701</v>
      </c>
    </row>
    <row r="81" spans="1:18" hidden="1" x14ac:dyDescent="0.25">
      <c r="A81" s="3" t="s">
        <v>73</v>
      </c>
      <c r="B81" s="3" t="s">
        <v>73</v>
      </c>
      <c r="C81" s="18">
        <v>42193</v>
      </c>
      <c r="D81" s="3">
        <v>80</v>
      </c>
      <c r="E81" s="3"/>
      <c r="F81" s="3"/>
      <c r="G81" s="3"/>
      <c r="H81" s="3">
        <v>34.6</v>
      </c>
      <c r="I81" s="19">
        <v>0.33749999999999997</v>
      </c>
      <c r="J81" s="19">
        <v>0.36527777777777781</v>
      </c>
      <c r="K81" s="3" t="s">
        <v>143</v>
      </c>
      <c r="L81" s="3" t="s">
        <v>75</v>
      </c>
      <c r="M81" s="45">
        <v>13</v>
      </c>
      <c r="N81" s="3" t="s">
        <v>105</v>
      </c>
      <c r="O81" s="3"/>
      <c r="P81" s="2" t="s">
        <v>105</v>
      </c>
      <c r="Q81" s="14" t="s">
        <v>176</v>
      </c>
      <c r="R81" s="2" t="s">
        <v>701</v>
      </c>
    </row>
    <row r="82" spans="1:18" hidden="1" x14ac:dyDescent="0.25">
      <c r="A82" s="3" t="s">
        <v>16</v>
      </c>
      <c r="B82" s="3" t="s">
        <v>12</v>
      </c>
      <c r="C82" s="18">
        <v>42193</v>
      </c>
      <c r="D82" s="3">
        <v>81</v>
      </c>
      <c r="E82" s="3"/>
      <c r="F82" s="3"/>
      <c r="G82" s="3"/>
      <c r="H82" s="3">
        <v>28.65</v>
      </c>
      <c r="I82" s="19">
        <v>0.50694444444444442</v>
      </c>
      <c r="J82" s="19">
        <v>0.54861111111111105</v>
      </c>
      <c r="K82" s="3" t="s">
        <v>144</v>
      </c>
      <c r="L82" s="3" t="s">
        <v>145</v>
      </c>
      <c r="M82" s="45">
        <v>13</v>
      </c>
      <c r="N82" s="3" t="s">
        <v>106</v>
      </c>
      <c r="O82" s="3"/>
      <c r="P82" s="2" t="s">
        <v>105</v>
      </c>
      <c r="Q82" s="14" t="s">
        <v>175</v>
      </c>
      <c r="R82" s="2" t="s">
        <v>701</v>
      </c>
    </row>
    <row r="83" spans="1:18" hidden="1" x14ac:dyDescent="0.25">
      <c r="A83" s="3" t="s">
        <v>73</v>
      </c>
      <c r="B83" s="3" t="s">
        <v>73</v>
      </c>
      <c r="C83" s="18">
        <v>42193</v>
      </c>
      <c r="D83" s="3">
        <v>82</v>
      </c>
      <c r="E83" s="3"/>
      <c r="F83" s="3"/>
      <c r="G83" s="3"/>
      <c r="H83" s="3">
        <v>34.200000000000003</v>
      </c>
      <c r="I83" s="19">
        <v>0.53194444444444444</v>
      </c>
      <c r="J83" s="19">
        <v>0.56319444444444444</v>
      </c>
      <c r="K83" s="3" t="s">
        <v>146</v>
      </c>
      <c r="L83" s="3" t="s">
        <v>131</v>
      </c>
      <c r="M83" s="46">
        <v>83</v>
      </c>
      <c r="N83" s="3" t="s">
        <v>105</v>
      </c>
      <c r="O83" s="3"/>
      <c r="P83" s="7" t="s">
        <v>105</v>
      </c>
      <c r="Q83" s="14" t="s">
        <v>175</v>
      </c>
      <c r="R83" s="2" t="s">
        <v>701</v>
      </c>
    </row>
    <row r="84" spans="1:18" hidden="1" x14ac:dyDescent="0.25">
      <c r="A84" s="3" t="s">
        <v>16</v>
      </c>
      <c r="B84" s="3" t="s">
        <v>46</v>
      </c>
      <c r="C84" s="18">
        <v>42193</v>
      </c>
      <c r="D84" s="3">
        <v>83</v>
      </c>
      <c r="E84" s="3"/>
      <c r="F84" s="3"/>
      <c r="G84" s="3"/>
      <c r="H84" s="3">
        <v>30</v>
      </c>
      <c r="I84" s="19">
        <v>0.5625</v>
      </c>
      <c r="J84" s="19">
        <v>0.59583333333333333</v>
      </c>
      <c r="K84" s="3" t="s">
        <v>147</v>
      </c>
      <c r="L84" s="3" t="s">
        <v>63</v>
      </c>
      <c r="M84" s="46">
        <v>4</v>
      </c>
      <c r="N84" s="3" t="s">
        <v>105</v>
      </c>
      <c r="O84" s="3"/>
      <c r="P84" s="7" t="s">
        <v>105</v>
      </c>
      <c r="Q84" s="14" t="s">
        <v>168</v>
      </c>
      <c r="R84" s="2" t="s">
        <v>701</v>
      </c>
    </row>
    <row r="85" spans="1:18" hidden="1" x14ac:dyDescent="0.25">
      <c r="A85" s="3" t="s">
        <v>73</v>
      </c>
      <c r="B85" s="3" t="s">
        <v>73</v>
      </c>
      <c r="C85" s="18">
        <v>42194</v>
      </c>
      <c r="D85" s="3">
        <v>85</v>
      </c>
      <c r="E85" s="3"/>
      <c r="F85" s="3"/>
      <c r="G85" s="3"/>
      <c r="H85" s="3">
        <v>35.1</v>
      </c>
      <c r="I85" s="19">
        <v>0.29652777777777778</v>
      </c>
      <c r="J85" s="19">
        <v>0.32916666666666666</v>
      </c>
      <c r="K85" s="3" t="s">
        <v>148</v>
      </c>
      <c r="L85" s="3" t="s">
        <v>128</v>
      </c>
      <c r="M85" s="45">
        <v>13</v>
      </c>
      <c r="N85" s="3" t="s">
        <v>105</v>
      </c>
      <c r="O85" s="3"/>
      <c r="P85" s="7" t="s">
        <v>105</v>
      </c>
      <c r="Q85" s="14" t="s">
        <v>167</v>
      </c>
      <c r="R85" s="2" t="s">
        <v>701</v>
      </c>
    </row>
    <row r="86" spans="1:18" hidden="1" x14ac:dyDescent="0.25">
      <c r="A86" s="3" t="s">
        <v>14</v>
      </c>
      <c r="B86" s="3" t="s">
        <v>11</v>
      </c>
      <c r="C86" s="18">
        <v>42194</v>
      </c>
      <c r="D86" s="3">
        <v>86</v>
      </c>
      <c r="E86" s="3"/>
      <c r="F86" s="3"/>
      <c r="G86" s="3"/>
      <c r="H86" s="3">
        <v>39.1</v>
      </c>
      <c r="I86" s="19">
        <v>0.31736111111111115</v>
      </c>
      <c r="J86" s="19">
        <v>0.37916666666666665</v>
      </c>
      <c r="K86" s="3" t="s">
        <v>151</v>
      </c>
      <c r="L86" s="3" t="s">
        <v>115</v>
      </c>
      <c r="M86" s="46">
        <v>6</v>
      </c>
      <c r="N86" s="3" t="s">
        <v>106</v>
      </c>
      <c r="O86" s="3"/>
      <c r="P86" s="7" t="s">
        <v>106</v>
      </c>
      <c r="Q86" s="14" t="s">
        <v>167</v>
      </c>
      <c r="R86" s="2" t="s">
        <v>701</v>
      </c>
    </row>
    <row r="87" spans="1:18" s="1" customFormat="1" hidden="1" x14ac:dyDescent="0.25">
      <c r="A87" s="3" t="s">
        <v>16</v>
      </c>
      <c r="B87" s="3" t="s">
        <v>12</v>
      </c>
      <c r="C87" s="18">
        <v>42194</v>
      </c>
      <c r="D87" s="3">
        <v>87</v>
      </c>
      <c r="E87" s="3"/>
      <c r="F87" s="3"/>
      <c r="G87" s="3"/>
      <c r="H87" s="3">
        <v>27.95</v>
      </c>
      <c r="I87" s="19">
        <v>0.37291666666666662</v>
      </c>
      <c r="J87" s="19">
        <v>0.41388888888888892</v>
      </c>
      <c r="K87" s="3" t="s">
        <v>152</v>
      </c>
      <c r="L87" s="3" t="s">
        <v>145</v>
      </c>
      <c r="M87" s="45">
        <v>13</v>
      </c>
      <c r="N87" s="3" t="s">
        <v>106</v>
      </c>
      <c r="O87" s="3"/>
      <c r="P87" s="7" t="s">
        <v>105</v>
      </c>
      <c r="Q87" s="21" t="s">
        <v>176</v>
      </c>
      <c r="R87" s="2" t="s">
        <v>701</v>
      </c>
    </row>
    <row r="88" spans="1:18" hidden="1" x14ac:dyDescent="0.25">
      <c r="A88" s="3" t="s">
        <v>16</v>
      </c>
      <c r="B88" s="3" t="s">
        <v>46</v>
      </c>
      <c r="C88" s="18">
        <v>42194</v>
      </c>
      <c r="D88" s="3">
        <v>89</v>
      </c>
      <c r="E88" s="3"/>
      <c r="F88" s="3"/>
      <c r="G88" s="3"/>
      <c r="H88" s="3">
        <v>27.9</v>
      </c>
      <c r="I88" s="19">
        <v>0.48749999999999999</v>
      </c>
      <c r="J88" s="19">
        <v>0.52777777777777779</v>
      </c>
      <c r="K88" s="3" t="s">
        <v>153</v>
      </c>
      <c r="L88" s="3" t="s">
        <v>63</v>
      </c>
      <c r="M88" s="46">
        <v>4</v>
      </c>
      <c r="N88" s="3" t="s">
        <v>105</v>
      </c>
      <c r="O88" s="3"/>
      <c r="P88" s="7" t="s">
        <v>105</v>
      </c>
      <c r="Q88" s="14" t="s">
        <v>171</v>
      </c>
      <c r="R88" s="2" t="s">
        <v>701</v>
      </c>
    </row>
    <row r="89" spans="1:18" hidden="1" x14ac:dyDescent="0.25">
      <c r="A89" s="3" t="s">
        <v>14</v>
      </c>
      <c r="B89" s="3" t="s">
        <v>120</v>
      </c>
      <c r="C89" s="18">
        <v>42194</v>
      </c>
      <c r="D89" s="3">
        <v>90</v>
      </c>
      <c r="E89" s="3"/>
      <c r="F89" s="3"/>
      <c r="G89" s="3"/>
      <c r="H89" s="3">
        <v>23.4</v>
      </c>
      <c r="I89" s="19">
        <v>0.48819444444444443</v>
      </c>
      <c r="J89" s="19">
        <v>0.53680555555555554</v>
      </c>
      <c r="K89" s="3" t="s">
        <v>154</v>
      </c>
      <c r="L89" s="3" t="s">
        <v>69</v>
      </c>
      <c r="M89" s="46">
        <v>34</v>
      </c>
      <c r="N89" s="3" t="s">
        <v>106</v>
      </c>
      <c r="O89" s="3"/>
      <c r="P89" s="2" t="s">
        <v>105</v>
      </c>
      <c r="Q89" s="14" t="s">
        <v>171</v>
      </c>
      <c r="R89" s="2" t="s">
        <v>701</v>
      </c>
    </row>
    <row r="90" spans="1:18" hidden="1" x14ac:dyDescent="0.25">
      <c r="A90" s="3" t="s">
        <v>14</v>
      </c>
      <c r="B90" s="3" t="s">
        <v>11</v>
      </c>
      <c r="C90" s="18">
        <v>42195</v>
      </c>
      <c r="D90" s="3">
        <v>93</v>
      </c>
      <c r="E90" s="3"/>
      <c r="F90" s="3"/>
      <c r="G90" s="3"/>
      <c r="H90" s="3">
        <v>39.700000000000003</v>
      </c>
      <c r="I90" s="19">
        <v>0.32222222222222224</v>
      </c>
      <c r="J90" s="19">
        <v>0.41111111111111115</v>
      </c>
      <c r="K90" s="3" t="s">
        <v>155</v>
      </c>
      <c r="L90" s="3" t="s">
        <v>26</v>
      </c>
      <c r="M90" s="46">
        <v>6</v>
      </c>
      <c r="N90" s="3" t="s">
        <v>106</v>
      </c>
      <c r="O90" s="3"/>
      <c r="P90" s="2" t="s">
        <v>106</v>
      </c>
      <c r="Q90" s="14" t="s">
        <v>167</v>
      </c>
      <c r="R90" s="2" t="s">
        <v>701</v>
      </c>
    </row>
    <row r="91" spans="1:18" hidden="1" x14ac:dyDescent="0.25">
      <c r="A91" s="3" t="s">
        <v>133</v>
      </c>
      <c r="B91" s="3" t="s">
        <v>120</v>
      </c>
      <c r="C91" s="18">
        <v>42195</v>
      </c>
      <c r="D91" s="3">
        <v>92</v>
      </c>
      <c r="E91" s="3"/>
      <c r="F91" s="3"/>
      <c r="G91" s="3"/>
      <c r="H91" s="3">
        <v>24.65</v>
      </c>
      <c r="I91" s="19">
        <v>0.34791666666666665</v>
      </c>
      <c r="J91" s="19">
        <v>0.38680555555555557</v>
      </c>
      <c r="K91" s="3" t="s">
        <v>156</v>
      </c>
      <c r="L91" s="3" t="s">
        <v>157</v>
      </c>
      <c r="M91" s="46">
        <v>12</v>
      </c>
      <c r="N91" s="3" t="s">
        <v>105</v>
      </c>
      <c r="O91" s="3"/>
      <c r="P91" s="2" t="s">
        <v>105</v>
      </c>
      <c r="Q91" s="14" t="s">
        <v>176</v>
      </c>
      <c r="R91" s="2" t="s">
        <v>701</v>
      </c>
    </row>
    <row r="92" spans="1:18" hidden="1" x14ac:dyDescent="0.25">
      <c r="A92" s="3" t="s">
        <v>16</v>
      </c>
      <c r="B92" s="3" t="s">
        <v>46</v>
      </c>
      <c r="C92" s="18">
        <v>42195</v>
      </c>
      <c r="D92" s="3">
        <v>94</v>
      </c>
      <c r="E92" s="3"/>
      <c r="F92" s="3"/>
      <c r="G92" s="3"/>
      <c r="H92" s="3">
        <v>31.9</v>
      </c>
      <c r="I92" s="19">
        <v>0.41250000000000003</v>
      </c>
      <c r="J92" s="19">
        <v>0.4548611111111111</v>
      </c>
      <c r="K92" s="3" t="s">
        <v>158</v>
      </c>
      <c r="L92" s="3" t="s">
        <v>159</v>
      </c>
      <c r="M92" s="46">
        <v>83</v>
      </c>
      <c r="N92" s="3" t="s">
        <v>106</v>
      </c>
      <c r="O92" s="3"/>
      <c r="P92" s="2" t="s">
        <v>105</v>
      </c>
      <c r="Q92" s="14" t="s">
        <v>169</v>
      </c>
      <c r="R92" s="2" t="s">
        <v>701</v>
      </c>
    </row>
    <row r="93" spans="1:18" hidden="1" x14ac:dyDescent="0.25">
      <c r="A93" s="3" t="s">
        <v>160</v>
      </c>
      <c r="B93" s="3" t="s">
        <v>161</v>
      </c>
      <c r="C93" s="18">
        <v>42195</v>
      </c>
      <c r="D93" s="3">
        <v>95</v>
      </c>
      <c r="E93" s="3"/>
      <c r="F93" s="3"/>
      <c r="G93" s="3"/>
      <c r="H93" s="3">
        <v>28.45</v>
      </c>
      <c r="I93" s="19">
        <v>0.48472222222222222</v>
      </c>
      <c r="J93" s="19">
        <v>0.53402777777777777</v>
      </c>
      <c r="K93" s="3" t="s">
        <v>162</v>
      </c>
      <c r="L93" s="3" t="s">
        <v>163</v>
      </c>
      <c r="M93" s="46">
        <v>11</v>
      </c>
      <c r="N93" s="3" t="s">
        <v>105</v>
      </c>
      <c r="O93" s="3"/>
      <c r="P93" s="2" t="s">
        <v>106</v>
      </c>
      <c r="Q93" s="14" t="s">
        <v>171</v>
      </c>
      <c r="R93" s="2" t="s">
        <v>701</v>
      </c>
    </row>
    <row r="94" spans="1:18" hidden="1" x14ac:dyDescent="0.25">
      <c r="A94" s="3" t="s">
        <v>16</v>
      </c>
      <c r="B94" s="3" t="s">
        <v>12</v>
      </c>
      <c r="C94" s="18">
        <v>42195</v>
      </c>
      <c r="D94" s="3">
        <v>96</v>
      </c>
      <c r="E94" s="3"/>
      <c r="F94" s="3"/>
      <c r="G94" s="3"/>
      <c r="H94" s="3">
        <v>31.9</v>
      </c>
      <c r="I94" s="19">
        <v>0.50763888888888886</v>
      </c>
      <c r="J94" s="19">
        <v>0.54791666666666672</v>
      </c>
      <c r="K94" s="3" t="s">
        <v>164</v>
      </c>
      <c r="L94" s="3" t="s">
        <v>165</v>
      </c>
      <c r="M94" s="46">
        <v>4</v>
      </c>
      <c r="N94" s="3" t="s">
        <v>105</v>
      </c>
      <c r="O94" s="3"/>
      <c r="P94" s="2" t="s">
        <v>106</v>
      </c>
      <c r="Q94" s="14" t="s">
        <v>175</v>
      </c>
      <c r="R94" s="2" t="s">
        <v>701</v>
      </c>
    </row>
    <row r="95" spans="1:18" hidden="1" x14ac:dyDescent="0.25">
      <c r="A95" s="3" t="s">
        <v>160</v>
      </c>
      <c r="B95" s="3" t="s">
        <v>161</v>
      </c>
      <c r="C95" s="18">
        <v>42195</v>
      </c>
      <c r="D95" s="3">
        <v>97</v>
      </c>
      <c r="E95" s="3"/>
      <c r="F95" s="3"/>
      <c r="G95" s="3"/>
      <c r="H95" s="3">
        <v>31</v>
      </c>
      <c r="I95" s="19">
        <v>0.57916666666666672</v>
      </c>
      <c r="J95" s="19">
        <v>0.62777777777777777</v>
      </c>
      <c r="K95" s="3" t="s">
        <v>166</v>
      </c>
      <c r="L95" s="3" t="s">
        <v>163</v>
      </c>
      <c r="M95" s="46">
        <v>11</v>
      </c>
      <c r="N95" s="3" t="s">
        <v>105</v>
      </c>
      <c r="O95" s="3"/>
      <c r="P95" s="2" t="s">
        <v>106</v>
      </c>
      <c r="Q95" s="14" t="s">
        <v>168</v>
      </c>
      <c r="R95" s="2" t="s">
        <v>701</v>
      </c>
    </row>
    <row r="96" spans="1:18" hidden="1" x14ac:dyDescent="0.25">
      <c r="A96" s="3" t="s">
        <v>102</v>
      </c>
      <c r="B96" s="3" t="s">
        <v>77</v>
      </c>
      <c r="C96" s="18">
        <v>42198</v>
      </c>
      <c r="D96" s="3">
        <v>98</v>
      </c>
      <c r="E96" s="3"/>
      <c r="F96" s="3"/>
      <c r="G96" s="3"/>
      <c r="H96" s="3">
        <v>27.85</v>
      </c>
      <c r="I96" s="19">
        <v>0.3034722222222222</v>
      </c>
      <c r="J96" s="19">
        <v>0.35000000000000003</v>
      </c>
      <c r="K96" s="3" t="s">
        <v>178</v>
      </c>
      <c r="L96" s="3" t="s">
        <v>123</v>
      </c>
      <c r="M96" s="46">
        <v>34</v>
      </c>
      <c r="N96" s="44" t="s">
        <v>105</v>
      </c>
      <c r="O96" s="3"/>
      <c r="P96" s="2" t="s">
        <v>105</v>
      </c>
      <c r="Q96" s="14" t="s">
        <v>167</v>
      </c>
      <c r="R96" s="2" t="s">
        <v>701</v>
      </c>
    </row>
    <row r="97" spans="1:20" hidden="1" x14ac:dyDescent="0.25">
      <c r="A97" s="3" t="s">
        <v>16</v>
      </c>
      <c r="B97" s="3" t="s">
        <v>12</v>
      </c>
      <c r="C97" s="18">
        <v>42198</v>
      </c>
      <c r="D97" s="3">
        <v>99</v>
      </c>
      <c r="E97" s="3"/>
      <c r="F97" s="3"/>
      <c r="G97" s="3"/>
      <c r="H97" s="3">
        <v>34.1</v>
      </c>
      <c r="I97" s="19">
        <v>0.37986111111111115</v>
      </c>
      <c r="J97" s="19">
        <v>0.41805555555555557</v>
      </c>
      <c r="K97" s="3" t="s">
        <v>179</v>
      </c>
      <c r="L97" s="3" t="s">
        <v>115</v>
      </c>
      <c r="M97" s="46">
        <v>6</v>
      </c>
      <c r="N97" s="3" t="s">
        <v>105</v>
      </c>
      <c r="O97" s="3"/>
      <c r="P97" s="2" t="s">
        <v>105</v>
      </c>
      <c r="Q97" s="14" t="s">
        <v>169</v>
      </c>
      <c r="R97" s="2" t="s">
        <v>701</v>
      </c>
    </row>
    <row r="98" spans="1:20" hidden="1" x14ac:dyDescent="0.25">
      <c r="A98" s="3" t="s">
        <v>133</v>
      </c>
      <c r="B98" s="3" t="s">
        <v>120</v>
      </c>
      <c r="C98" s="18">
        <v>42198</v>
      </c>
      <c r="D98" s="3">
        <v>100</v>
      </c>
      <c r="E98" s="3"/>
      <c r="F98" s="3"/>
      <c r="G98" s="3"/>
      <c r="H98" s="3">
        <v>29.4</v>
      </c>
      <c r="I98" s="19">
        <v>0.43263888888888885</v>
      </c>
      <c r="J98" s="19">
        <v>0.48333333333333334</v>
      </c>
      <c r="K98" s="3" t="s">
        <v>180</v>
      </c>
      <c r="L98" s="3" t="s">
        <v>157</v>
      </c>
      <c r="M98" s="46">
        <v>12</v>
      </c>
      <c r="N98" s="3" t="s">
        <v>105</v>
      </c>
      <c r="O98" s="3"/>
      <c r="P98" s="2" t="s">
        <v>105</v>
      </c>
      <c r="Q98" s="14" t="s">
        <v>173</v>
      </c>
      <c r="R98" s="2" t="s">
        <v>701</v>
      </c>
    </row>
    <row r="99" spans="1:20" hidden="1" x14ac:dyDescent="0.25">
      <c r="A99" s="3" t="s">
        <v>16</v>
      </c>
      <c r="B99" s="3" t="s">
        <v>46</v>
      </c>
      <c r="C99" s="18">
        <v>42200</v>
      </c>
      <c r="D99" s="3">
        <v>103</v>
      </c>
      <c r="E99" s="3"/>
      <c r="F99" s="3"/>
      <c r="G99" s="3"/>
      <c r="H99" s="3">
        <v>27.1</v>
      </c>
      <c r="I99" s="19">
        <v>0.4993055555555555</v>
      </c>
      <c r="J99" s="19">
        <v>0.53680555555555554</v>
      </c>
      <c r="K99" s="3" t="s">
        <v>181</v>
      </c>
      <c r="L99" s="3" t="s">
        <v>63</v>
      </c>
      <c r="M99" s="45">
        <v>4</v>
      </c>
      <c r="N99" s="2" t="s">
        <v>105</v>
      </c>
      <c r="O99" s="3"/>
      <c r="P99" s="2" t="s">
        <v>105</v>
      </c>
      <c r="Q99" s="14" t="s">
        <v>175</v>
      </c>
      <c r="R99" s="2" t="s">
        <v>701</v>
      </c>
    </row>
    <row r="100" spans="1:20" hidden="1" x14ac:dyDescent="0.25">
      <c r="A100" s="3" t="s">
        <v>16</v>
      </c>
      <c r="B100" s="3" t="s">
        <v>46</v>
      </c>
      <c r="C100" s="18">
        <v>42200</v>
      </c>
      <c r="D100" s="3">
        <v>104</v>
      </c>
      <c r="E100" s="3"/>
      <c r="F100" s="3"/>
      <c r="G100" s="3"/>
      <c r="H100" s="3">
        <v>29.6</v>
      </c>
      <c r="I100" s="19">
        <v>0.4993055555555555</v>
      </c>
      <c r="J100" s="19">
        <v>0.54375000000000007</v>
      </c>
      <c r="K100" s="3" t="s">
        <v>182</v>
      </c>
      <c r="L100" s="2" t="s">
        <v>63</v>
      </c>
      <c r="M100" s="45">
        <v>4</v>
      </c>
      <c r="N100" s="2" t="s">
        <v>105</v>
      </c>
      <c r="O100" s="2"/>
      <c r="P100" s="2" t="s">
        <v>105</v>
      </c>
      <c r="Q100" s="14" t="s">
        <v>175</v>
      </c>
      <c r="R100" s="2" t="s">
        <v>701</v>
      </c>
    </row>
    <row r="101" spans="1:20" hidden="1" x14ac:dyDescent="0.25">
      <c r="A101" s="3" t="s">
        <v>14</v>
      </c>
      <c r="B101" s="3" t="s">
        <v>120</v>
      </c>
      <c r="C101" s="18">
        <v>42200</v>
      </c>
      <c r="D101" s="3">
        <v>105</v>
      </c>
      <c r="E101" s="3"/>
      <c r="F101" s="3"/>
      <c r="G101" s="3"/>
      <c r="H101" s="3">
        <v>29.35</v>
      </c>
      <c r="I101" s="19">
        <v>0.50069444444444444</v>
      </c>
      <c r="J101" s="19">
        <v>0.55902777777777779</v>
      </c>
      <c r="K101" s="3" t="s">
        <v>183</v>
      </c>
      <c r="L101" s="3" t="s">
        <v>69</v>
      </c>
      <c r="M101" s="46">
        <v>34</v>
      </c>
      <c r="N101" s="3" t="s">
        <v>106</v>
      </c>
      <c r="O101" s="3"/>
      <c r="P101" s="2" t="s">
        <v>105</v>
      </c>
      <c r="Q101" s="14" t="s">
        <v>175</v>
      </c>
      <c r="R101" s="2" t="s">
        <v>701</v>
      </c>
    </row>
    <row r="102" spans="1:20" hidden="1" x14ac:dyDescent="0.25">
      <c r="A102" s="3" t="s">
        <v>16</v>
      </c>
      <c r="B102" s="3" t="s">
        <v>12</v>
      </c>
      <c r="C102" s="18">
        <v>42201</v>
      </c>
      <c r="D102" s="3">
        <v>106</v>
      </c>
      <c r="E102" s="3"/>
      <c r="F102" s="3"/>
      <c r="G102" s="3"/>
      <c r="H102" s="3">
        <v>26.75</v>
      </c>
      <c r="I102" s="19">
        <v>0.29930555555555555</v>
      </c>
      <c r="J102" s="19">
        <v>0.35000000000000003</v>
      </c>
      <c r="K102" s="3" t="s">
        <v>184</v>
      </c>
      <c r="L102" s="3" t="s">
        <v>13</v>
      </c>
      <c r="M102" s="46">
        <v>83</v>
      </c>
      <c r="N102" s="3" t="s">
        <v>105</v>
      </c>
      <c r="O102" s="3"/>
      <c r="P102" s="2" t="s">
        <v>105</v>
      </c>
      <c r="Q102" s="14" t="s">
        <v>167</v>
      </c>
      <c r="R102" s="2" t="s">
        <v>701</v>
      </c>
    </row>
    <row r="103" spans="1:20" hidden="1" x14ac:dyDescent="0.25">
      <c r="A103" s="3" t="s">
        <v>14</v>
      </c>
      <c r="B103" s="3" t="s">
        <v>120</v>
      </c>
      <c r="C103" s="18">
        <v>42201</v>
      </c>
      <c r="D103" s="3">
        <v>108</v>
      </c>
      <c r="E103" s="3"/>
      <c r="F103" s="3"/>
      <c r="G103" s="3"/>
      <c r="H103" s="3">
        <v>21.9</v>
      </c>
      <c r="I103" s="19">
        <v>0.48680555555555555</v>
      </c>
      <c r="J103" s="19">
        <v>0.52847222222222223</v>
      </c>
      <c r="K103" s="3" t="s">
        <v>185</v>
      </c>
      <c r="L103" s="3" t="s">
        <v>69</v>
      </c>
      <c r="M103" s="46">
        <v>34</v>
      </c>
      <c r="N103" s="3" t="s">
        <v>106</v>
      </c>
      <c r="O103" s="3"/>
      <c r="P103" s="2" t="s">
        <v>105</v>
      </c>
      <c r="Q103" s="14" t="s">
        <v>171</v>
      </c>
      <c r="R103" s="2" t="s">
        <v>701</v>
      </c>
    </row>
    <row r="104" spans="1:20" hidden="1" x14ac:dyDescent="0.25">
      <c r="A104" s="3" t="s">
        <v>16</v>
      </c>
      <c r="B104" s="3" t="s">
        <v>12</v>
      </c>
      <c r="C104" s="18">
        <v>42201</v>
      </c>
      <c r="D104" s="3">
        <v>107</v>
      </c>
      <c r="E104" s="3"/>
      <c r="F104" s="3"/>
      <c r="G104" s="3"/>
      <c r="H104" s="3">
        <v>17.899999999999999</v>
      </c>
      <c r="I104" s="19">
        <v>0.50486111111111109</v>
      </c>
      <c r="J104" s="19">
        <v>0.52430555555555558</v>
      </c>
      <c r="K104" s="3" t="s">
        <v>186</v>
      </c>
      <c r="L104" s="3" t="s">
        <v>187</v>
      </c>
      <c r="M104" s="45">
        <v>13</v>
      </c>
      <c r="N104" s="3" t="s">
        <v>105</v>
      </c>
      <c r="O104" s="3"/>
      <c r="P104" s="2" t="s">
        <v>105</v>
      </c>
      <c r="Q104" s="14" t="s">
        <v>175</v>
      </c>
      <c r="R104" s="2" t="s">
        <v>701</v>
      </c>
    </row>
    <row r="105" spans="1:20" hidden="1" x14ac:dyDescent="0.25">
      <c r="A105" s="3" t="s">
        <v>16</v>
      </c>
      <c r="B105" s="3" t="s">
        <v>46</v>
      </c>
      <c r="C105" s="18">
        <v>42201</v>
      </c>
      <c r="D105" s="3">
        <v>109</v>
      </c>
      <c r="E105" s="3"/>
      <c r="F105" s="3"/>
      <c r="G105" s="3"/>
      <c r="H105" s="3">
        <v>28</v>
      </c>
      <c r="I105" s="19">
        <v>0.56805555555555554</v>
      </c>
      <c r="J105" s="19">
        <v>0.60763888888888895</v>
      </c>
      <c r="K105" s="3" t="s">
        <v>188</v>
      </c>
      <c r="L105" s="3" t="s">
        <v>63</v>
      </c>
      <c r="M105" s="46">
        <v>4</v>
      </c>
      <c r="N105" s="3" t="s">
        <v>105</v>
      </c>
      <c r="O105" s="3"/>
      <c r="P105" s="2" t="s">
        <v>105</v>
      </c>
      <c r="Q105" s="14" t="s">
        <v>168</v>
      </c>
      <c r="R105" s="2" t="s">
        <v>701</v>
      </c>
    </row>
    <row r="106" spans="1:20" hidden="1" x14ac:dyDescent="0.25">
      <c r="A106" s="3" t="s">
        <v>16</v>
      </c>
      <c r="B106" s="3" t="s">
        <v>46</v>
      </c>
      <c r="C106" s="18">
        <v>42201</v>
      </c>
      <c r="D106" s="3">
        <v>110</v>
      </c>
      <c r="E106" s="3"/>
      <c r="F106" s="3"/>
      <c r="G106" s="3"/>
      <c r="H106" s="3">
        <v>28.05</v>
      </c>
      <c r="I106" s="19">
        <v>0.56944444444444442</v>
      </c>
      <c r="J106" s="19">
        <v>0.6118055555555556</v>
      </c>
      <c r="K106" s="3" t="s">
        <v>189</v>
      </c>
      <c r="L106" s="3" t="s">
        <v>63</v>
      </c>
      <c r="M106" s="46">
        <v>4</v>
      </c>
      <c r="N106" s="3" t="s">
        <v>105</v>
      </c>
      <c r="O106" s="3"/>
      <c r="P106" s="2" t="s">
        <v>105</v>
      </c>
      <c r="Q106" s="14" t="s">
        <v>168</v>
      </c>
      <c r="R106" s="2" t="s">
        <v>701</v>
      </c>
    </row>
    <row r="107" spans="1:20" hidden="1" x14ac:dyDescent="0.25">
      <c r="A107" s="3" t="s">
        <v>102</v>
      </c>
      <c r="B107" s="3" t="s">
        <v>77</v>
      </c>
      <c r="C107" s="18">
        <v>42205</v>
      </c>
      <c r="D107" s="3">
        <v>113</v>
      </c>
      <c r="E107" s="3"/>
      <c r="F107" s="3"/>
      <c r="G107" s="3"/>
      <c r="H107" s="3">
        <v>33.200000000000003</v>
      </c>
      <c r="I107" s="19">
        <v>0.29305555555555557</v>
      </c>
      <c r="J107" s="19">
        <v>0.33958333333333335</v>
      </c>
      <c r="K107" s="3" t="s">
        <v>190</v>
      </c>
      <c r="L107" s="3" t="s">
        <v>123</v>
      </c>
      <c r="M107" s="46">
        <v>34</v>
      </c>
      <c r="N107" s="44" t="s">
        <v>105</v>
      </c>
      <c r="O107" s="3"/>
      <c r="P107" s="2" t="s">
        <v>105</v>
      </c>
      <c r="Q107" s="14" t="s">
        <v>167</v>
      </c>
      <c r="R107" s="2" t="s">
        <v>701</v>
      </c>
    </row>
    <row r="108" spans="1:20" hidden="1" x14ac:dyDescent="0.25">
      <c r="A108" s="3" t="s">
        <v>16</v>
      </c>
      <c r="B108" s="3" t="s">
        <v>12</v>
      </c>
      <c r="C108" s="18">
        <v>42205</v>
      </c>
      <c r="D108" s="3">
        <v>112</v>
      </c>
      <c r="E108" s="3"/>
      <c r="F108" s="3"/>
      <c r="G108" s="3"/>
      <c r="H108" s="3">
        <v>30.85</v>
      </c>
      <c r="I108" s="19">
        <v>0.29722222222222222</v>
      </c>
      <c r="J108" s="19">
        <v>0.33611111111111108</v>
      </c>
      <c r="K108" s="3" t="s">
        <v>191</v>
      </c>
      <c r="L108" s="3" t="s">
        <v>115</v>
      </c>
      <c r="M108" s="41">
        <v>6</v>
      </c>
      <c r="N108" s="3" t="s">
        <v>105</v>
      </c>
      <c r="O108" s="3"/>
      <c r="P108" s="2" t="s">
        <v>106</v>
      </c>
      <c r="Q108" s="14" t="s">
        <v>167</v>
      </c>
      <c r="R108" s="2" t="s">
        <v>701</v>
      </c>
    </row>
    <row r="109" spans="1:20" hidden="1" x14ac:dyDescent="0.25">
      <c r="A109" s="3" t="s">
        <v>14</v>
      </c>
      <c r="B109" s="3" t="s">
        <v>120</v>
      </c>
      <c r="C109" s="18">
        <v>42205</v>
      </c>
      <c r="D109" s="3">
        <v>114</v>
      </c>
      <c r="E109" s="3"/>
      <c r="F109" s="3"/>
      <c r="G109" s="3"/>
      <c r="H109" s="3">
        <v>24.15</v>
      </c>
      <c r="I109" s="19">
        <v>0.3444444444444445</v>
      </c>
      <c r="J109" s="19">
        <v>0.38055555555555554</v>
      </c>
      <c r="K109" s="3" t="s">
        <v>192</v>
      </c>
      <c r="L109" s="3" t="s">
        <v>69</v>
      </c>
      <c r="M109" s="46">
        <v>34</v>
      </c>
      <c r="N109" s="3" t="s">
        <v>106</v>
      </c>
      <c r="O109" s="3"/>
      <c r="P109" s="2" t="s">
        <v>105</v>
      </c>
      <c r="Q109" s="14" t="s">
        <v>176</v>
      </c>
      <c r="R109" s="2" t="s">
        <v>701</v>
      </c>
    </row>
    <row r="110" spans="1:20" hidden="1" x14ac:dyDescent="0.25">
      <c r="A110" s="3" t="s">
        <v>16</v>
      </c>
      <c r="B110" s="3" t="s">
        <v>12</v>
      </c>
      <c r="C110" s="18">
        <v>42205</v>
      </c>
      <c r="D110" s="3">
        <v>115</v>
      </c>
      <c r="E110" s="3"/>
      <c r="F110" s="3"/>
      <c r="G110" s="3"/>
      <c r="H110" s="3">
        <v>31.1</v>
      </c>
      <c r="I110" s="19">
        <v>0.43611111111111112</v>
      </c>
      <c r="J110" s="19">
        <v>0.4770833333333333</v>
      </c>
      <c r="K110" s="3" t="s">
        <v>193</v>
      </c>
      <c r="L110" s="3" t="s">
        <v>128</v>
      </c>
      <c r="M110" s="45">
        <v>13</v>
      </c>
      <c r="N110" s="3" t="s">
        <v>105</v>
      </c>
      <c r="O110" s="3"/>
      <c r="P110" s="2" t="s">
        <v>105</v>
      </c>
      <c r="Q110" s="14" t="s">
        <v>173</v>
      </c>
      <c r="R110" s="2" t="s">
        <v>701</v>
      </c>
    </row>
    <row r="111" spans="1:20" hidden="1" x14ac:dyDescent="0.25">
      <c r="A111" s="3" t="s">
        <v>73</v>
      </c>
      <c r="B111" s="3" t="s">
        <v>73</v>
      </c>
      <c r="C111" s="18">
        <v>42205</v>
      </c>
      <c r="D111" s="3">
        <v>116</v>
      </c>
      <c r="E111" s="3"/>
      <c r="F111" s="3"/>
      <c r="G111" s="3"/>
      <c r="H111" s="3">
        <v>33.200000000000003</v>
      </c>
      <c r="I111" s="19">
        <v>0.47916666666666669</v>
      </c>
      <c r="J111" s="19">
        <v>0.51250000000000007</v>
      </c>
      <c r="K111" s="3" t="s">
        <v>194</v>
      </c>
      <c r="L111" s="3" t="s">
        <v>75</v>
      </c>
      <c r="M111" s="45">
        <v>13</v>
      </c>
      <c r="N111" s="3" t="s">
        <v>105</v>
      </c>
      <c r="O111" s="3"/>
      <c r="P111" s="2" t="s">
        <v>105</v>
      </c>
      <c r="Q111" s="14" t="s">
        <v>171</v>
      </c>
      <c r="R111" s="2" t="s">
        <v>701</v>
      </c>
      <c r="T111" t="s">
        <v>177</v>
      </c>
    </row>
    <row r="112" spans="1:20" hidden="1" x14ac:dyDescent="0.25">
      <c r="A112" s="3" t="s">
        <v>16</v>
      </c>
      <c r="B112" s="3" t="s">
        <v>46</v>
      </c>
      <c r="C112" s="18">
        <v>42205</v>
      </c>
      <c r="D112" s="3">
        <v>117</v>
      </c>
      <c r="E112" s="3"/>
      <c r="F112" s="3"/>
      <c r="G112" s="3"/>
      <c r="H112" s="3">
        <v>26.2</v>
      </c>
      <c r="I112" s="19">
        <v>0.50277777777777777</v>
      </c>
      <c r="J112" s="19">
        <v>0.54652777777777783</v>
      </c>
      <c r="K112" s="3" t="s">
        <v>195</v>
      </c>
      <c r="L112" s="3" t="s">
        <v>63</v>
      </c>
      <c r="M112" s="46">
        <v>4</v>
      </c>
      <c r="N112" s="3" t="s">
        <v>105</v>
      </c>
      <c r="O112" s="3"/>
      <c r="P112" s="2" t="s">
        <v>105</v>
      </c>
      <c r="Q112" s="14" t="s">
        <v>175</v>
      </c>
      <c r="R112" s="2" t="s">
        <v>701</v>
      </c>
    </row>
    <row r="113" spans="1:18" hidden="1" x14ac:dyDescent="0.25">
      <c r="A113" s="3" t="s">
        <v>16</v>
      </c>
      <c r="B113" s="3" t="s">
        <v>12</v>
      </c>
      <c r="C113" s="18">
        <v>42205</v>
      </c>
      <c r="D113" s="3">
        <v>118</v>
      </c>
      <c r="E113" s="3"/>
      <c r="F113" s="3"/>
      <c r="G113" s="3"/>
      <c r="H113" s="3">
        <v>23.05</v>
      </c>
      <c r="I113" s="19">
        <v>0.58958333333333335</v>
      </c>
      <c r="J113" s="19">
        <v>0.6381944444444444</v>
      </c>
      <c r="K113" s="3" t="s">
        <v>196</v>
      </c>
      <c r="L113" s="3" t="s">
        <v>128</v>
      </c>
      <c r="M113" s="45">
        <v>13</v>
      </c>
      <c r="N113" s="3" t="s">
        <v>105</v>
      </c>
      <c r="O113" s="3"/>
      <c r="P113" s="2" t="s">
        <v>105</v>
      </c>
      <c r="Q113" s="14" t="s">
        <v>174</v>
      </c>
      <c r="R113" s="2" t="s">
        <v>701</v>
      </c>
    </row>
    <row r="114" spans="1:18" hidden="1" x14ac:dyDescent="0.25">
      <c r="A114" s="3" t="s">
        <v>73</v>
      </c>
      <c r="B114" s="3" t="s">
        <v>73</v>
      </c>
      <c r="C114" s="18">
        <v>42206</v>
      </c>
      <c r="D114" s="3">
        <v>119</v>
      </c>
      <c r="E114" s="3"/>
      <c r="F114" s="3"/>
      <c r="G114" s="3"/>
      <c r="H114" s="3">
        <v>33.450000000000003</v>
      </c>
      <c r="I114" s="19">
        <v>0.29930555555555555</v>
      </c>
      <c r="J114" s="19">
        <v>0.3298611111111111</v>
      </c>
      <c r="K114" s="3" t="s">
        <v>197</v>
      </c>
      <c r="L114" s="3" t="s">
        <v>75</v>
      </c>
      <c r="M114" s="45">
        <v>13</v>
      </c>
      <c r="N114" s="3" t="s">
        <v>105</v>
      </c>
      <c r="O114" s="3"/>
      <c r="P114" s="2" t="s">
        <v>105</v>
      </c>
      <c r="Q114" s="14" t="s">
        <v>167</v>
      </c>
      <c r="R114" s="2" t="s">
        <v>701</v>
      </c>
    </row>
    <row r="115" spans="1:18" s="28" customFormat="1" hidden="1" x14ac:dyDescent="0.25">
      <c r="A115" s="11" t="s">
        <v>198</v>
      </c>
      <c r="B115" s="11" t="s">
        <v>198</v>
      </c>
      <c r="C115" s="26">
        <v>42206</v>
      </c>
      <c r="D115" s="11">
        <v>132</v>
      </c>
      <c r="E115" s="11"/>
      <c r="F115" s="11"/>
      <c r="G115" s="11"/>
      <c r="H115" s="11">
        <v>38.1</v>
      </c>
      <c r="I115" s="13">
        <v>0.30763888888888891</v>
      </c>
      <c r="J115" s="13">
        <v>0.33958333333333335</v>
      </c>
      <c r="K115" s="11" t="s">
        <v>199</v>
      </c>
      <c r="L115" s="11" t="s">
        <v>200</v>
      </c>
      <c r="M115" s="47">
        <v>4</v>
      </c>
      <c r="N115" s="16" t="s">
        <v>105</v>
      </c>
      <c r="O115" s="11"/>
      <c r="P115" s="11" t="s">
        <v>105</v>
      </c>
      <c r="Q115" s="27" t="s">
        <v>167</v>
      </c>
      <c r="R115" s="2" t="s">
        <v>701</v>
      </c>
    </row>
    <row r="116" spans="1:18" s="28" customFormat="1" hidden="1" x14ac:dyDescent="0.25">
      <c r="A116" s="11" t="s">
        <v>160</v>
      </c>
      <c r="B116" s="11" t="s">
        <v>161</v>
      </c>
      <c r="C116" s="26">
        <v>42206</v>
      </c>
      <c r="D116" s="11"/>
      <c r="E116" s="11"/>
      <c r="F116" s="11"/>
      <c r="G116" s="11"/>
      <c r="H116" s="11">
        <v>28.15</v>
      </c>
      <c r="I116" s="13">
        <v>0.31597222222222221</v>
      </c>
      <c r="J116" s="13">
        <v>0.36458333333333331</v>
      </c>
      <c r="K116" s="11" t="s">
        <v>201</v>
      </c>
      <c r="L116" s="11" t="s">
        <v>202</v>
      </c>
      <c r="M116" s="47">
        <v>81</v>
      </c>
      <c r="N116" s="11" t="s">
        <v>105</v>
      </c>
      <c r="O116" s="11"/>
      <c r="P116" s="11" t="s">
        <v>106</v>
      </c>
      <c r="Q116" s="27" t="s">
        <v>167</v>
      </c>
      <c r="R116" s="2" t="s">
        <v>701</v>
      </c>
    </row>
    <row r="117" spans="1:18" s="34" customFormat="1" hidden="1" x14ac:dyDescent="0.25">
      <c r="A117" s="3" t="s">
        <v>14</v>
      </c>
      <c r="B117" s="3" t="s">
        <v>11</v>
      </c>
      <c r="C117" s="18">
        <v>42206</v>
      </c>
      <c r="D117" s="3">
        <v>121</v>
      </c>
      <c r="E117" s="3"/>
      <c r="F117" s="3"/>
      <c r="G117" s="3"/>
      <c r="H117" s="3">
        <v>27.4</v>
      </c>
      <c r="I117" s="19">
        <v>0.33819444444444446</v>
      </c>
      <c r="J117" s="19">
        <v>0.42222222222222222</v>
      </c>
      <c r="K117" s="3" t="s">
        <v>203</v>
      </c>
      <c r="L117" s="3" t="s">
        <v>51</v>
      </c>
      <c r="M117" s="46">
        <v>6</v>
      </c>
      <c r="N117" s="3" t="s">
        <v>106</v>
      </c>
      <c r="O117" s="3"/>
      <c r="P117" s="2" t="s">
        <v>105</v>
      </c>
      <c r="Q117" s="14" t="s">
        <v>176</v>
      </c>
      <c r="R117" s="2" t="s">
        <v>701</v>
      </c>
    </row>
    <row r="118" spans="1:18" hidden="1" x14ac:dyDescent="0.25">
      <c r="A118" s="29" t="s">
        <v>14</v>
      </c>
      <c r="B118" s="29" t="s">
        <v>11</v>
      </c>
      <c r="C118" s="30">
        <v>42206</v>
      </c>
      <c r="D118" s="29">
        <v>120</v>
      </c>
      <c r="E118" s="29"/>
      <c r="F118" s="29"/>
      <c r="G118" s="29"/>
      <c r="H118" s="29">
        <v>36.799999999999997</v>
      </c>
      <c r="I118" s="31">
        <v>0.33888888888888885</v>
      </c>
      <c r="J118" s="31">
        <v>0.42083333333333334</v>
      </c>
      <c r="K118" s="29" t="s">
        <v>204</v>
      </c>
      <c r="L118" s="29" t="s">
        <v>28</v>
      </c>
      <c r="M118" s="48">
        <v>6</v>
      </c>
      <c r="N118" s="29" t="s">
        <v>106</v>
      </c>
      <c r="O118" s="29"/>
      <c r="P118" s="32" t="s">
        <v>106</v>
      </c>
      <c r="Q118" s="33" t="s">
        <v>176</v>
      </c>
      <c r="R118" s="2" t="s">
        <v>701</v>
      </c>
    </row>
    <row r="119" spans="1:18" s="28" customFormat="1" hidden="1" x14ac:dyDescent="0.25">
      <c r="A119" s="11" t="s">
        <v>160</v>
      </c>
      <c r="B119" s="11" t="s">
        <v>161</v>
      </c>
      <c r="C119" s="26">
        <v>42206</v>
      </c>
      <c r="D119" s="11"/>
      <c r="E119" s="11"/>
      <c r="F119" s="11"/>
      <c r="G119" s="11"/>
      <c r="H119" s="11">
        <v>29.15</v>
      </c>
      <c r="I119" s="13">
        <v>0.36805555555555558</v>
      </c>
      <c r="J119" s="13">
        <v>0.40972222222222227</v>
      </c>
      <c r="K119" s="11" t="s">
        <v>205</v>
      </c>
      <c r="L119" s="11" t="s">
        <v>202</v>
      </c>
      <c r="M119" s="47">
        <v>81</v>
      </c>
      <c r="N119" s="11" t="s">
        <v>105</v>
      </c>
      <c r="O119" s="11"/>
      <c r="P119" s="11" t="s">
        <v>106</v>
      </c>
      <c r="Q119" s="27" t="s">
        <v>176</v>
      </c>
      <c r="R119" s="2" t="s">
        <v>701</v>
      </c>
    </row>
    <row r="120" spans="1:18" s="28" customFormat="1" hidden="1" x14ac:dyDescent="0.25">
      <c r="A120" s="11" t="s">
        <v>198</v>
      </c>
      <c r="B120" s="11" t="s">
        <v>198</v>
      </c>
      <c r="C120" s="26">
        <v>42206</v>
      </c>
      <c r="D120" s="11">
        <v>122</v>
      </c>
      <c r="E120" s="11"/>
      <c r="F120" s="11"/>
      <c r="G120" s="11"/>
      <c r="H120" s="11">
        <v>20.05</v>
      </c>
      <c r="I120" s="13">
        <v>0.42499999999999999</v>
      </c>
      <c r="J120" s="13">
        <v>0.45069444444444445</v>
      </c>
      <c r="K120" s="11" t="s">
        <v>206</v>
      </c>
      <c r="L120" s="11" t="s">
        <v>207</v>
      </c>
      <c r="M120" s="45">
        <v>13</v>
      </c>
      <c r="N120" s="16" t="s">
        <v>105</v>
      </c>
      <c r="O120" s="11"/>
      <c r="P120" s="11" t="s">
        <v>105</v>
      </c>
      <c r="Q120" s="27" t="s">
        <v>173</v>
      </c>
      <c r="R120" s="2" t="s">
        <v>701</v>
      </c>
    </row>
    <row r="121" spans="1:18" hidden="1" x14ac:dyDescent="0.25">
      <c r="A121" s="3" t="s">
        <v>16</v>
      </c>
      <c r="B121" s="3" t="s">
        <v>46</v>
      </c>
      <c r="C121" s="18">
        <v>42206</v>
      </c>
      <c r="D121" s="3">
        <v>123</v>
      </c>
      <c r="E121" s="3"/>
      <c r="F121" s="3"/>
      <c r="G121" s="3"/>
      <c r="H121" s="3">
        <v>34.450000000000003</v>
      </c>
      <c r="I121" s="19">
        <v>0.4381944444444445</v>
      </c>
      <c r="J121" s="19">
        <v>0.4694444444444445</v>
      </c>
      <c r="K121" s="3" t="s">
        <v>208</v>
      </c>
      <c r="L121" s="3" t="s">
        <v>159</v>
      </c>
      <c r="M121" s="46">
        <v>83</v>
      </c>
      <c r="N121" s="3" t="s">
        <v>106</v>
      </c>
      <c r="O121" s="3"/>
      <c r="P121" s="2" t="s">
        <v>105</v>
      </c>
      <c r="Q121" s="14" t="s">
        <v>173</v>
      </c>
      <c r="R121" s="2" t="s">
        <v>701</v>
      </c>
    </row>
    <row r="122" spans="1:18" hidden="1" x14ac:dyDescent="0.25">
      <c r="A122" s="3" t="s">
        <v>16</v>
      </c>
      <c r="B122" s="3" t="s">
        <v>46</v>
      </c>
      <c r="C122" s="18">
        <v>42206</v>
      </c>
      <c r="D122" s="3">
        <v>124</v>
      </c>
      <c r="E122" s="3"/>
      <c r="F122" s="3"/>
      <c r="G122" s="3"/>
      <c r="H122" s="3">
        <v>32.6</v>
      </c>
      <c r="I122" s="19">
        <v>0.48749999999999999</v>
      </c>
      <c r="J122" s="19">
        <v>0.51041666666666663</v>
      </c>
      <c r="K122" s="3" t="s">
        <v>209</v>
      </c>
      <c r="L122" s="3" t="s">
        <v>159</v>
      </c>
      <c r="M122" s="46">
        <v>83</v>
      </c>
      <c r="N122" s="3" t="s">
        <v>106</v>
      </c>
      <c r="O122" s="3"/>
      <c r="P122" s="2" t="s">
        <v>105</v>
      </c>
      <c r="Q122" s="14" t="s">
        <v>171</v>
      </c>
      <c r="R122" s="2" t="s">
        <v>701</v>
      </c>
    </row>
    <row r="123" spans="1:18" hidden="1" x14ac:dyDescent="0.25">
      <c r="A123" s="3" t="s">
        <v>73</v>
      </c>
      <c r="B123" s="3" t="s">
        <v>73</v>
      </c>
      <c r="C123" s="18">
        <v>42206</v>
      </c>
      <c r="D123" s="3">
        <v>126</v>
      </c>
      <c r="E123" s="3"/>
      <c r="F123" s="3"/>
      <c r="G123" s="3"/>
      <c r="H123" s="3">
        <v>33.85</v>
      </c>
      <c r="I123" s="19">
        <v>0.50416666666666665</v>
      </c>
      <c r="J123" s="19">
        <v>0.53194444444444444</v>
      </c>
      <c r="K123" s="3" t="s">
        <v>210</v>
      </c>
      <c r="L123" s="3" t="s">
        <v>131</v>
      </c>
      <c r="M123" s="46">
        <v>83</v>
      </c>
      <c r="N123" s="3" t="s">
        <v>105</v>
      </c>
      <c r="O123" s="3"/>
      <c r="P123" s="2" t="s">
        <v>105</v>
      </c>
      <c r="Q123" s="14" t="s">
        <v>175</v>
      </c>
      <c r="R123" s="2" t="s">
        <v>701</v>
      </c>
    </row>
    <row r="124" spans="1:18" hidden="1" x14ac:dyDescent="0.25">
      <c r="A124" s="3" t="s">
        <v>14</v>
      </c>
      <c r="B124" s="3" t="s">
        <v>120</v>
      </c>
      <c r="C124" s="18">
        <v>42206</v>
      </c>
      <c r="D124" s="3">
        <v>127</v>
      </c>
      <c r="E124" s="3"/>
      <c r="F124" s="3"/>
      <c r="G124" s="3"/>
      <c r="H124" s="3">
        <v>22.35</v>
      </c>
      <c r="I124" s="19">
        <v>0.51458333333333328</v>
      </c>
      <c r="J124" s="19">
        <v>0.5541666666666667</v>
      </c>
      <c r="K124" s="3" t="s">
        <v>211</v>
      </c>
      <c r="L124" s="3" t="s">
        <v>69</v>
      </c>
      <c r="M124" s="46">
        <v>34</v>
      </c>
      <c r="N124" s="3" t="s">
        <v>106</v>
      </c>
      <c r="O124" s="3"/>
      <c r="P124" s="2" t="s">
        <v>105</v>
      </c>
      <c r="Q124" s="14" t="s">
        <v>175</v>
      </c>
      <c r="R124" s="2" t="s">
        <v>701</v>
      </c>
    </row>
    <row r="125" spans="1:18" hidden="1" x14ac:dyDescent="0.25">
      <c r="A125" s="3" t="s">
        <v>16</v>
      </c>
      <c r="B125" s="3" t="s">
        <v>12</v>
      </c>
      <c r="C125" s="18">
        <v>42206</v>
      </c>
      <c r="D125" s="3">
        <v>128</v>
      </c>
      <c r="E125" s="3"/>
      <c r="F125" s="3"/>
      <c r="G125" s="3"/>
      <c r="H125" s="3">
        <v>28.45</v>
      </c>
      <c r="I125" s="19">
        <v>0.51666666666666672</v>
      </c>
      <c r="J125" s="19">
        <v>0.55694444444444446</v>
      </c>
      <c r="K125" s="3" t="s">
        <v>212</v>
      </c>
      <c r="L125" s="3" t="s">
        <v>60</v>
      </c>
      <c r="M125" s="45">
        <v>13</v>
      </c>
      <c r="N125" s="3" t="s">
        <v>105</v>
      </c>
      <c r="O125" s="3"/>
      <c r="P125" s="2" t="s">
        <v>106</v>
      </c>
      <c r="Q125" s="14" t="s">
        <v>175</v>
      </c>
      <c r="R125" s="2" t="s">
        <v>701</v>
      </c>
    </row>
    <row r="126" spans="1:18" s="28" customFormat="1" hidden="1" x14ac:dyDescent="0.25">
      <c r="A126" s="11" t="s">
        <v>198</v>
      </c>
      <c r="B126" s="11" t="s">
        <v>198</v>
      </c>
      <c r="C126" s="26">
        <v>42206</v>
      </c>
      <c r="D126" s="11">
        <v>125</v>
      </c>
      <c r="E126" s="11"/>
      <c r="F126" s="11"/>
      <c r="G126" s="11"/>
      <c r="H126" s="11">
        <v>23.7</v>
      </c>
      <c r="I126" s="13">
        <v>0.4861111111111111</v>
      </c>
      <c r="J126" s="13">
        <v>0.52847222222222223</v>
      </c>
      <c r="K126" s="11" t="s">
        <v>213</v>
      </c>
      <c r="L126" s="11" t="s">
        <v>207</v>
      </c>
      <c r="M126" s="45">
        <v>13</v>
      </c>
      <c r="N126" s="16" t="s">
        <v>105</v>
      </c>
      <c r="O126" s="11"/>
      <c r="P126" s="11" t="s">
        <v>105</v>
      </c>
      <c r="Q126" s="27" t="s">
        <v>171</v>
      </c>
      <c r="R126" s="2" t="s">
        <v>701</v>
      </c>
    </row>
    <row r="127" spans="1:18" hidden="1" x14ac:dyDescent="0.25">
      <c r="A127" s="3" t="s">
        <v>16</v>
      </c>
      <c r="B127" s="3" t="s">
        <v>12</v>
      </c>
      <c r="C127" s="18">
        <v>42206</v>
      </c>
      <c r="D127" s="3">
        <v>129</v>
      </c>
      <c r="E127" s="3"/>
      <c r="F127" s="3"/>
      <c r="G127" s="3"/>
      <c r="H127" s="3">
        <v>20.6</v>
      </c>
      <c r="I127" s="19">
        <v>0.54027777777777775</v>
      </c>
      <c r="J127" s="19">
        <v>0.57013888888888886</v>
      </c>
      <c r="K127" s="3" t="s">
        <v>214</v>
      </c>
      <c r="L127" s="2" t="s">
        <v>60</v>
      </c>
      <c r="M127" s="45">
        <v>13</v>
      </c>
      <c r="N127" s="2" t="s">
        <v>105</v>
      </c>
      <c r="O127" s="2"/>
      <c r="P127" s="2" t="s">
        <v>105</v>
      </c>
      <c r="Q127" s="14" t="s">
        <v>168</v>
      </c>
      <c r="R127" s="2" t="s">
        <v>701</v>
      </c>
    </row>
    <row r="128" spans="1:18" s="28" customFormat="1" hidden="1" x14ac:dyDescent="0.25">
      <c r="A128" s="11" t="s">
        <v>198</v>
      </c>
      <c r="B128" s="11" t="s">
        <v>198</v>
      </c>
      <c r="C128" s="26">
        <v>42206</v>
      </c>
      <c r="D128" s="11">
        <v>130</v>
      </c>
      <c r="E128" s="11"/>
      <c r="F128" s="11"/>
      <c r="G128" s="11"/>
      <c r="H128" s="11">
        <v>23.3</v>
      </c>
      <c r="I128" s="13">
        <v>0.62083333333333335</v>
      </c>
      <c r="J128" s="13">
        <v>0.64583333333333337</v>
      </c>
      <c r="K128" s="11" t="s">
        <v>215</v>
      </c>
      <c r="L128" s="11" t="s">
        <v>207</v>
      </c>
      <c r="M128" s="45">
        <v>13</v>
      </c>
      <c r="N128" s="16" t="s">
        <v>105</v>
      </c>
      <c r="O128" s="11"/>
      <c r="P128" s="11" t="s">
        <v>105</v>
      </c>
      <c r="Q128" s="27" t="s">
        <v>174</v>
      </c>
      <c r="R128" s="2" t="s">
        <v>701</v>
      </c>
    </row>
    <row r="129" spans="1:18" s="28" customFormat="1" hidden="1" x14ac:dyDescent="0.25">
      <c r="A129" s="11" t="s">
        <v>14</v>
      </c>
      <c r="B129" s="11" t="s">
        <v>11</v>
      </c>
      <c r="C129" s="26">
        <v>42207</v>
      </c>
      <c r="D129" s="11">
        <v>133</v>
      </c>
      <c r="E129" s="11"/>
      <c r="F129" s="11"/>
      <c r="G129" s="11"/>
      <c r="H129" s="35">
        <v>27.35</v>
      </c>
      <c r="I129" s="27" t="s">
        <v>242</v>
      </c>
      <c r="J129" s="27" t="s">
        <v>243</v>
      </c>
      <c r="K129" s="35" t="s">
        <v>216</v>
      </c>
      <c r="L129" s="35" t="s">
        <v>15</v>
      </c>
      <c r="M129" s="47">
        <v>83</v>
      </c>
      <c r="N129" s="35" t="s">
        <v>105</v>
      </c>
      <c r="O129" s="35"/>
      <c r="P129" s="11" t="s">
        <v>106</v>
      </c>
      <c r="Q129" s="27" t="s">
        <v>167</v>
      </c>
      <c r="R129" s="2" t="s">
        <v>701</v>
      </c>
    </row>
    <row r="130" spans="1:18" s="28" customFormat="1" hidden="1" x14ac:dyDescent="0.25">
      <c r="A130" s="11" t="s">
        <v>14</v>
      </c>
      <c r="B130" s="11" t="s">
        <v>11</v>
      </c>
      <c r="C130" s="26">
        <v>42207</v>
      </c>
      <c r="D130" s="11">
        <v>134</v>
      </c>
      <c r="E130" s="11"/>
      <c r="F130" s="11"/>
      <c r="G130" s="11"/>
      <c r="H130" s="11">
        <v>23.7</v>
      </c>
      <c r="I130" s="13">
        <v>0.29097222222222224</v>
      </c>
      <c r="J130" s="13">
        <v>0.33055555555555555</v>
      </c>
      <c r="K130" s="11" t="s">
        <v>217</v>
      </c>
      <c r="L130" s="11" t="s">
        <v>15</v>
      </c>
      <c r="M130" s="47">
        <v>83</v>
      </c>
      <c r="N130" s="11" t="s">
        <v>105</v>
      </c>
      <c r="O130" s="11"/>
      <c r="P130" s="11" t="s">
        <v>105</v>
      </c>
      <c r="Q130" s="27" t="s">
        <v>167</v>
      </c>
      <c r="R130" s="2" t="s">
        <v>701</v>
      </c>
    </row>
    <row r="131" spans="1:18" s="28" customFormat="1" hidden="1" x14ac:dyDescent="0.25">
      <c r="A131" s="11" t="s">
        <v>16</v>
      </c>
      <c r="B131" s="11" t="s">
        <v>12</v>
      </c>
      <c r="C131" s="26">
        <v>42207</v>
      </c>
      <c r="D131" s="11">
        <v>136</v>
      </c>
      <c r="E131" s="11"/>
      <c r="F131" s="11"/>
      <c r="G131" s="11"/>
      <c r="H131" s="11">
        <v>29.05</v>
      </c>
      <c r="I131" s="13">
        <v>0.29236111111111113</v>
      </c>
      <c r="J131" s="13">
        <v>0.33958333333333335</v>
      </c>
      <c r="K131" s="11" t="s">
        <v>218</v>
      </c>
      <c r="L131" s="11" t="s">
        <v>165</v>
      </c>
      <c r="M131" s="47">
        <v>4</v>
      </c>
      <c r="N131" s="35" t="s">
        <v>105</v>
      </c>
      <c r="O131" s="11"/>
      <c r="P131" s="11" t="s">
        <v>105</v>
      </c>
      <c r="Q131" s="27" t="s">
        <v>167</v>
      </c>
      <c r="R131" s="2" t="s">
        <v>701</v>
      </c>
    </row>
    <row r="132" spans="1:18" s="36" customFormat="1" hidden="1" x14ac:dyDescent="0.25">
      <c r="A132" s="11" t="s">
        <v>16</v>
      </c>
      <c r="B132" s="11" t="s">
        <v>12</v>
      </c>
      <c r="C132" s="26">
        <v>42207</v>
      </c>
      <c r="D132" s="11">
        <v>135</v>
      </c>
      <c r="E132" s="11"/>
      <c r="F132" s="11"/>
      <c r="G132" s="11"/>
      <c r="H132" s="11">
        <v>30.6</v>
      </c>
      <c r="I132" s="13">
        <v>0.29583333333333334</v>
      </c>
      <c r="J132" s="13">
        <v>0.33611111111111108</v>
      </c>
      <c r="K132" s="11" t="s">
        <v>219</v>
      </c>
      <c r="L132" s="11" t="s">
        <v>165</v>
      </c>
      <c r="M132" s="47">
        <v>4</v>
      </c>
      <c r="N132" s="35" t="s">
        <v>105</v>
      </c>
      <c r="O132" s="11"/>
      <c r="P132" s="11" t="s">
        <v>106</v>
      </c>
      <c r="Q132" s="27" t="s">
        <v>167</v>
      </c>
      <c r="R132" s="2" t="s">
        <v>701</v>
      </c>
    </row>
    <row r="133" spans="1:18" s="28" customFormat="1" hidden="1" x14ac:dyDescent="0.25">
      <c r="A133" s="37" t="s">
        <v>73</v>
      </c>
      <c r="B133" s="37" t="s">
        <v>73</v>
      </c>
      <c r="C133" s="38">
        <v>42207</v>
      </c>
      <c r="D133" s="37">
        <v>137</v>
      </c>
      <c r="E133" s="37"/>
      <c r="F133" s="37"/>
      <c r="G133" s="37"/>
      <c r="H133" s="37">
        <v>33.450000000000003</v>
      </c>
      <c r="I133" s="39">
        <v>0.29791666666666666</v>
      </c>
      <c r="J133" s="39">
        <v>0.34375</v>
      </c>
      <c r="K133" s="38" t="s">
        <v>220</v>
      </c>
      <c r="L133" s="37" t="s">
        <v>75</v>
      </c>
      <c r="M133" s="45">
        <v>13</v>
      </c>
      <c r="N133" s="37" t="s">
        <v>105</v>
      </c>
      <c r="O133" s="37"/>
      <c r="P133" s="37" t="s">
        <v>105</v>
      </c>
      <c r="Q133" s="40" t="s">
        <v>167</v>
      </c>
      <c r="R133" s="2" t="s">
        <v>701</v>
      </c>
    </row>
    <row r="134" spans="1:18" s="28" customFormat="1" hidden="1" x14ac:dyDescent="0.25">
      <c r="A134" s="11" t="s">
        <v>198</v>
      </c>
      <c r="B134" s="11" t="s">
        <v>198</v>
      </c>
      <c r="C134" s="26">
        <v>42207</v>
      </c>
      <c r="D134" s="11">
        <v>131</v>
      </c>
      <c r="E134" s="11"/>
      <c r="F134" s="11"/>
      <c r="G134" s="11"/>
      <c r="H134" s="11">
        <v>27.6</v>
      </c>
      <c r="I134" s="13">
        <v>0.33333333333333331</v>
      </c>
      <c r="J134" s="13">
        <v>0.375</v>
      </c>
      <c r="K134" s="26" t="s">
        <v>221</v>
      </c>
      <c r="L134" s="11" t="s">
        <v>200</v>
      </c>
      <c r="M134" s="47">
        <v>4</v>
      </c>
      <c r="N134" s="16" t="s">
        <v>105</v>
      </c>
      <c r="O134" s="11"/>
      <c r="P134" s="11" t="s">
        <v>105</v>
      </c>
      <c r="Q134" s="27" t="s">
        <v>176</v>
      </c>
      <c r="R134" s="2" t="s">
        <v>701</v>
      </c>
    </row>
    <row r="135" spans="1:18" s="28" customFormat="1" hidden="1" x14ac:dyDescent="0.25">
      <c r="A135" s="11" t="s">
        <v>198</v>
      </c>
      <c r="B135" s="11" t="s">
        <v>198</v>
      </c>
      <c r="C135" s="26">
        <v>42207</v>
      </c>
      <c r="D135" s="11">
        <v>142</v>
      </c>
      <c r="E135" s="11"/>
      <c r="F135" s="11"/>
      <c r="G135" s="11"/>
      <c r="H135" s="11">
        <v>21</v>
      </c>
      <c r="I135" s="13">
        <v>0.36041666666666666</v>
      </c>
      <c r="J135" s="13">
        <v>0.44166666666666665</v>
      </c>
      <c r="K135" s="11" t="s">
        <v>222</v>
      </c>
      <c r="L135" s="11" t="s">
        <v>207</v>
      </c>
      <c r="M135" s="45">
        <v>13</v>
      </c>
      <c r="N135" s="16" t="s">
        <v>105</v>
      </c>
      <c r="O135" s="11"/>
      <c r="P135" s="11" t="s">
        <v>105</v>
      </c>
      <c r="Q135" s="27" t="s">
        <v>176</v>
      </c>
      <c r="R135" s="2" t="s">
        <v>701</v>
      </c>
    </row>
    <row r="136" spans="1:18" hidden="1" x14ac:dyDescent="0.25">
      <c r="A136" s="5" t="s">
        <v>14</v>
      </c>
      <c r="B136" s="5" t="s">
        <v>120</v>
      </c>
      <c r="C136" s="22">
        <v>42207</v>
      </c>
      <c r="D136" s="5">
        <v>144</v>
      </c>
      <c r="E136" s="5"/>
      <c r="F136" s="5"/>
      <c r="G136" s="5"/>
      <c r="H136" s="5">
        <v>22.25</v>
      </c>
      <c r="I136" s="25">
        <v>0.4694444444444445</v>
      </c>
      <c r="J136" s="25">
        <v>0.50624999999999998</v>
      </c>
      <c r="K136" s="5" t="s">
        <v>317</v>
      </c>
      <c r="L136" s="3" t="s">
        <v>69</v>
      </c>
      <c r="M136" s="49">
        <v>34</v>
      </c>
      <c r="N136" s="5" t="s">
        <v>106</v>
      </c>
      <c r="O136" s="5"/>
      <c r="P136" s="2" t="s">
        <v>105</v>
      </c>
      <c r="Q136" s="14" t="s">
        <v>171</v>
      </c>
      <c r="R136" s="2" t="s">
        <v>701</v>
      </c>
    </row>
    <row r="137" spans="1:18" hidden="1" x14ac:dyDescent="0.25">
      <c r="A137" s="5" t="s">
        <v>73</v>
      </c>
      <c r="B137" s="5" t="s">
        <v>73</v>
      </c>
      <c r="C137" s="22">
        <v>42207</v>
      </c>
      <c r="D137" s="5">
        <v>145</v>
      </c>
      <c r="E137" s="5"/>
      <c r="F137" s="5"/>
      <c r="G137" s="5"/>
      <c r="H137" s="5">
        <v>26.5</v>
      </c>
      <c r="I137" s="25">
        <v>0.59305555555555556</v>
      </c>
      <c r="J137" s="25">
        <v>0.61875000000000002</v>
      </c>
      <c r="K137" s="5" t="s">
        <v>223</v>
      </c>
      <c r="L137" s="5" t="s">
        <v>75</v>
      </c>
      <c r="M137" s="45">
        <v>13</v>
      </c>
      <c r="N137" s="5" t="s">
        <v>105</v>
      </c>
      <c r="O137" s="5"/>
      <c r="P137" s="2" t="s">
        <v>105</v>
      </c>
      <c r="Q137" s="14" t="s">
        <v>174</v>
      </c>
      <c r="R137" s="2" t="s">
        <v>701</v>
      </c>
    </row>
    <row r="138" spans="1:18" hidden="1" x14ac:dyDescent="0.25">
      <c r="A138" s="3" t="s">
        <v>198</v>
      </c>
      <c r="B138" s="3" t="s">
        <v>198</v>
      </c>
      <c r="C138" s="18">
        <v>42207</v>
      </c>
      <c r="D138" s="3">
        <v>146</v>
      </c>
      <c r="E138" s="3"/>
      <c r="F138" s="3"/>
      <c r="G138" s="3"/>
      <c r="H138" s="3">
        <v>30.05</v>
      </c>
      <c r="I138" s="19">
        <v>0.6166666666666667</v>
      </c>
      <c r="J138" s="19">
        <v>0.64097222222222217</v>
      </c>
      <c r="K138" s="3" t="s">
        <v>224</v>
      </c>
      <c r="L138" s="3" t="s">
        <v>207</v>
      </c>
      <c r="M138" s="45">
        <v>13</v>
      </c>
      <c r="N138" s="5" t="s">
        <v>105</v>
      </c>
      <c r="O138" s="44"/>
      <c r="P138" s="2" t="s">
        <v>105</v>
      </c>
      <c r="Q138" s="14" t="s">
        <v>174</v>
      </c>
      <c r="R138" s="2" t="s">
        <v>701</v>
      </c>
    </row>
    <row r="139" spans="1:18" hidden="1" x14ac:dyDescent="0.25">
      <c r="A139" s="3" t="s">
        <v>14</v>
      </c>
      <c r="B139" s="3" t="s">
        <v>11</v>
      </c>
      <c r="C139" s="18">
        <v>42208</v>
      </c>
      <c r="D139" s="3">
        <v>148</v>
      </c>
      <c r="E139" s="3"/>
      <c r="F139" s="3"/>
      <c r="G139" s="3"/>
      <c r="H139" s="3">
        <v>32.35</v>
      </c>
      <c r="I139" s="19">
        <v>0.27777777777777779</v>
      </c>
      <c r="J139" s="19">
        <v>0.34513888888888888</v>
      </c>
      <c r="K139" s="3" t="s">
        <v>225</v>
      </c>
      <c r="L139" s="3" t="s">
        <v>15</v>
      </c>
      <c r="M139" s="46">
        <v>83</v>
      </c>
      <c r="N139" s="3" t="s">
        <v>105</v>
      </c>
      <c r="O139" s="3"/>
      <c r="P139" s="2" t="s">
        <v>105</v>
      </c>
      <c r="Q139" s="14" t="s">
        <v>167</v>
      </c>
      <c r="R139" s="2" t="s">
        <v>701</v>
      </c>
    </row>
    <row r="140" spans="1:18" hidden="1" x14ac:dyDescent="0.25">
      <c r="A140" s="3" t="s">
        <v>14</v>
      </c>
      <c r="B140" s="3" t="s">
        <v>11</v>
      </c>
      <c r="C140" s="18">
        <v>42208</v>
      </c>
      <c r="D140" s="3">
        <v>147</v>
      </c>
      <c r="E140" s="3"/>
      <c r="F140" s="3"/>
      <c r="G140" s="3"/>
      <c r="H140" s="3">
        <v>20.5</v>
      </c>
      <c r="I140" s="19">
        <v>0.29236111111111113</v>
      </c>
      <c r="J140" s="19">
        <v>0.3430555555555555</v>
      </c>
      <c r="K140" s="3" t="s">
        <v>226</v>
      </c>
      <c r="L140" s="3" t="s">
        <v>15</v>
      </c>
      <c r="M140" s="46">
        <v>83</v>
      </c>
      <c r="N140" s="3" t="s">
        <v>105</v>
      </c>
      <c r="O140" s="3"/>
      <c r="P140" s="2" t="s">
        <v>105</v>
      </c>
      <c r="Q140" s="14" t="s">
        <v>167</v>
      </c>
      <c r="R140" s="2" t="s">
        <v>701</v>
      </c>
    </row>
    <row r="141" spans="1:18" s="28" customFormat="1" hidden="1" x14ac:dyDescent="0.25">
      <c r="A141" s="11" t="s">
        <v>14</v>
      </c>
      <c r="B141" s="11" t="s">
        <v>11</v>
      </c>
      <c r="C141" s="26">
        <v>42208</v>
      </c>
      <c r="D141" s="11">
        <v>149</v>
      </c>
      <c r="E141" s="11"/>
      <c r="F141" s="11"/>
      <c r="G141" s="11"/>
      <c r="H141" s="11">
        <v>20.65</v>
      </c>
      <c r="I141" s="13">
        <v>0.34861111111111115</v>
      </c>
      <c r="J141" s="13">
        <v>0.41875000000000001</v>
      </c>
      <c r="K141" s="11" t="s">
        <v>227</v>
      </c>
      <c r="L141" s="11" t="s">
        <v>15</v>
      </c>
      <c r="M141" s="47">
        <v>83</v>
      </c>
      <c r="N141" s="11" t="s">
        <v>105</v>
      </c>
      <c r="O141" s="11"/>
      <c r="P141" s="11" t="s">
        <v>105</v>
      </c>
      <c r="Q141" s="27" t="s">
        <v>176</v>
      </c>
      <c r="R141" s="2" t="s">
        <v>701</v>
      </c>
    </row>
    <row r="142" spans="1:18" s="28" customFormat="1" hidden="1" x14ac:dyDescent="0.25">
      <c r="A142" s="11" t="s">
        <v>73</v>
      </c>
      <c r="B142" s="11" t="s">
        <v>73</v>
      </c>
      <c r="C142" s="26">
        <v>42208</v>
      </c>
      <c r="D142" s="11">
        <v>150</v>
      </c>
      <c r="E142" s="11"/>
      <c r="F142" s="11"/>
      <c r="G142" s="11"/>
      <c r="H142" s="11">
        <v>19.75</v>
      </c>
      <c r="I142" s="13">
        <v>0.42291666666666666</v>
      </c>
      <c r="J142" s="13">
        <v>0.4458333333333333</v>
      </c>
      <c r="K142" s="11" t="s">
        <v>228</v>
      </c>
      <c r="L142" s="11" t="s">
        <v>75</v>
      </c>
      <c r="M142" s="45">
        <v>13</v>
      </c>
      <c r="N142" s="11" t="s">
        <v>105</v>
      </c>
      <c r="O142" s="11"/>
      <c r="P142" s="11" t="s">
        <v>106</v>
      </c>
      <c r="Q142" s="27" t="s">
        <v>173</v>
      </c>
      <c r="R142" s="2" t="s">
        <v>701</v>
      </c>
    </row>
    <row r="143" spans="1:18" s="28" customFormat="1" hidden="1" x14ac:dyDescent="0.25">
      <c r="A143" s="11" t="s">
        <v>133</v>
      </c>
      <c r="B143" s="11" t="s">
        <v>120</v>
      </c>
      <c r="C143" s="26">
        <v>42208</v>
      </c>
      <c r="D143" s="11">
        <v>151</v>
      </c>
      <c r="E143" s="11"/>
      <c r="F143" s="11"/>
      <c r="G143" s="11"/>
      <c r="H143" s="11">
        <v>22.9</v>
      </c>
      <c r="I143" s="13">
        <v>0.4291666666666667</v>
      </c>
      <c r="J143" s="13">
        <v>0.48194444444444445</v>
      </c>
      <c r="K143" s="11" t="s">
        <v>229</v>
      </c>
      <c r="L143" s="11" t="s">
        <v>230</v>
      </c>
      <c r="M143" s="47">
        <v>12</v>
      </c>
      <c r="N143" s="11" t="s">
        <v>105</v>
      </c>
      <c r="O143" s="11"/>
      <c r="P143" s="11" t="s">
        <v>105</v>
      </c>
      <c r="Q143" s="27" t="s">
        <v>173</v>
      </c>
      <c r="R143" s="2" t="s">
        <v>701</v>
      </c>
    </row>
    <row r="144" spans="1:18" hidden="1" x14ac:dyDescent="0.25">
      <c r="A144" s="3" t="s">
        <v>14</v>
      </c>
      <c r="B144" s="3" t="s">
        <v>120</v>
      </c>
      <c r="C144" s="18">
        <v>42208</v>
      </c>
      <c r="D144" s="3">
        <v>155</v>
      </c>
      <c r="E144" s="3"/>
      <c r="F144" s="3"/>
      <c r="G144" s="3"/>
      <c r="H144" s="3">
        <v>24.5</v>
      </c>
      <c r="I144" s="19">
        <v>0.48402777777777778</v>
      </c>
      <c r="J144" s="19">
        <v>0.52013888888888882</v>
      </c>
      <c r="K144" s="3" t="s">
        <v>231</v>
      </c>
      <c r="L144" s="3" t="s">
        <v>69</v>
      </c>
      <c r="M144" s="46">
        <v>34</v>
      </c>
      <c r="N144" s="3" t="s">
        <v>106</v>
      </c>
      <c r="O144" s="3"/>
      <c r="P144" s="2" t="s">
        <v>105</v>
      </c>
      <c r="Q144" s="14" t="s">
        <v>171</v>
      </c>
      <c r="R144" s="2" t="s">
        <v>701</v>
      </c>
    </row>
    <row r="145" spans="1:18" hidden="1" x14ac:dyDescent="0.25">
      <c r="A145" s="3" t="s">
        <v>73</v>
      </c>
      <c r="B145" s="3" t="s">
        <v>73</v>
      </c>
      <c r="C145" s="18">
        <v>42208</v>
      </c>
      <c r="D145" s="3">
        <v>156</v>
      </c>
      <c r="E145" s="3"/>
      <c r="F145" s="3"/>
      <c r="G145" s="3"/>
      <c r="H145" s="3">
        <v>23.5</v>
      </c>
      <c r="I145" s="19">
        <v>0.48680555555555555</v>
      </c>
      <c r="J145" s="19">
        <v>0.52222222222222225</v>
      </c>
      <c r="K145" s="3" t="s">
        <v>232</v>
      </c>
      <c r="L145" s="3" t="s">
        <v>75</v>
      </c>
      <c r="M145" s="45">
        <v>13</v>
      </c>
      <c r="N145" s="3" t="s">
        <v>105</v>
      </c>
      <c r="O145" s="3"/>
      <c r="P145" s="2" t="s">
        <v>105</v>
      </c>
      <c r="Q145" s="14" t="s">
        <v>171</v>
      </c>
      <c r="R145" s="2" t="s">
        <v>701</v>
      </c>
    </row>
    <row r="146" spans="1:18" hidden="1" x14ac:dyDescent="0.25">
      <c r="A146" s="3" t="s">
        <v>16</v>
      </c>
      <c r="B146" s="3" t="s">
        <v>46</v>
      </c>
      <c r="C146" s="18">
        <v>42208</v>
      </c>
      <c r="D146" s="3">
        <v>157</v>
      </c>
      <c r="E146" s="3"/>
      <c r="F146" s="3"/>
      <c r="G146" s="3"/>
      <c r="H146" s="3">
        <v>31.5</v>
      </c>
      <c r="I146" s="19">
        <v>0.50138888888888888</v>
      </c>
      <c r="J146" s="19">
        <v>0.54305555555555551</v>
      </c>
      <c r="K146" s="3" t="s">
        <v>233</v>
      </c>
      <c r="L146" s="3" t="s">
        <v>159</v>
      </c>
      <c r="M146" s="46">
        <v>83</v>
      </c>
      <c r="N146" s="3" t="s">
        <v>106</v>
      </c>
      <c r="O146" s="3"/>
      <c r="P146" s="2" t="s">
        <v>105</v>
      </c>
      <c r="Q146" s="14" t="s">
        <v>175</v>
      </c>
      <c r="R146" s="2" t="s">
        <v>701</v>
      </c>
    </row>
    <row r="147" spans="1:18" hidden="1" x14ac:dyDescent="0.25">
      <c r="A147" s="3" t="s">
        <v>16</v>
      </c>
      <c r="B147" s="3" t="s">
        <v>12</v>
      </c>
      <c r="C147" s="18">
        <v>42208</v>
      </c>
      <c r="D147" s="3">
        <v>158</v>
      </c>
      <c r="E147" s="3"/>
      <c r="F147" s="3"/>
      <c r="G147" s="3"/>
      <c r="H147" s="3">
        <v>27.85</v>
      </c>
      <c r="I147" s="19">
        <v>0.6069444444444444</v>
      </c>
      <c r="J147" s="19">
        <v>0.63680555555555551</v>
      </c>
      <c r="K147" s="3" t="s">
        <v>234</v>
      </c>
      <c r="L147" s="3" t="s">
        <v>436</v>
      </c>
      <c r="M147" s="46">
        <v>4</v>
      </c>
      <c r="N147" s="3" t="s">
        <v>105</v>
      </c>
      <c r="O147" s="3"/>
      <c r="P147" s="2" t="s">
        <v>106</v>
      </c>
      <c r="Q147" s="14" t="s">
        <v>174</v>
      </c>
      <c r="R147" s="2" t="s">
        <v>701</v>
      </c>
    </row>
    <row r="148" spans="1:18" hidden="1" x14ac:dyDescent="0.25">
      <c r="A148" s="3" t="s">
        <v>14</v>
      </c>
      <c r="B148" s="3" t="s">
        <v>11</v>
      </c>
      <c r="C148" s="18">
        <v>42209</v>
      </c>
      <c r="D148" s="3">
        <v>160</v>
      </c>
      <c r="E148" s="3"/>
      <c r="F148" s="3"/>
      <c r="G148" s="3"/>
      <c r="H148" s="3">
        <v>23.3</v>
      </c>
      <c r="I148" s="19">
        <v>0.28125</v>
      </c>
      <c r="J148" s="19">
        <v>0.32916666666666666</v>
      </c>
      <c r="K148" s="3" t="s">
        <v>235</v>
      </c>
      <c r="L148" s="3" t="s">
        <v>15</v>
      </c>
      <c r="M148" s="46">
        <v>83</v>
      </c>
      <c r="N148" s="3" t="s">
        <v>105</v>
      </c>
      <c r="O148" s="3"/>
      <c r="P148" s="2" t="s">
        <v>106</v>
      </c>
      <c r="Q148" s="14" t="s">
        <v>167</v>
      </c>
      <c r="R148" s="2" t="s">
        <v>701</v>
      </c>
    </row>
    <row r="149" spans="1:18" hidden="1" x14ac:dyDescent="0.25">
      <c r="A149" s="3" t="s">
        <v>16</v>
      </c>
      <c r="B149" s="3" t="s">
        <v>12</v>
      </c>
      <c r="C149" s="18">
        <v>42209</v>
      </c>
      <c r="D149" s="3">
        <v>161</v>
      </c>
      <c r="E149" s="3"/>
      <c r="F149" s="3"/>
      <c r="G149" s="3"/>
      <c r="H149" s="3">
        <v>29.6</v>
      </c>
      <c r="I149" s="19">
        <v>0.29097222222222224</v>
      </c>
      <c r="J149" s="19">
        <v>0.33958333333333335</v>
      </c>
      <c r="K149" s="3" t="s">
        <v>236</v>
      </c>
      <c r="L149" s="3" t="s">
        <v>115</v>
      </c>
      <c r="M149" s="46">
        <v>6</v>
      </c>
      <c r="N149" s="3" t="s">
        <v>105</v>
      </c>
      <c r="O149" s="3"/>
      <c r="P149" s="2" t="s">
        <v>106</v>
      </c>
      <c r="Q149" s="14" t="s">
        <v>167</v>
      </c>
      <c r="R149" s="2" t="s">
        <v>701</v>
      </c>
    </row>
    <row r="150" spans="1:18" hidden="1" x14ac:dyDescent="0.25">
      <c r="A150" s="3" t="s">
        <v>14</v>
      </c>
      <c r="B150" s="3" t="s">
        <v>11</v>
      </c>
      <c r="C150" s="18">
        <v>42209</v>
      </c>
      <c r="D150" s="3">
        <v>164</v>
      </c>
      <c r="E150" s="3"/>
      <c r="F150" s="3"/>
      <c r="G150" s="3"/>
      <c r="H150" s="3">
        <v>23.85</v>
      </c>
      <c r="I150" s="19">
        <v>0.30555555555555552</v>
      </c>
      <c r="J150" s="19">
        <v>0.36805555555555558</v>
      </c>
      <c r="K150" s="3" t="s">
        <v>237</v>
      </c>
      <c r="L150" s="3" t="s">
        <v>15</v>
      </c>
      <c r="M150" s="46">
        <v>83</v>
      </c>
      <c r="N150" s="3" t="s">
        <v>105</v>
      </c>
      <c r="O150" s="3"/>
      <c r="P150" s="2" t="s">
        <v>105</v>
      </c>
      <c r="Q150" s="14" t="s">
        <v>167</v>
      </c>
      <c r="R150" s="2" t="s">
        <v>701</v>
      </c>
    </row>
    <row r="151" spans="1:18" hidden="1" x14ac:dyDescent="0.25">
      <c r="A151" s="3" t="s">
        <v>73</v>
      </c>
      <c r="B151" s="3" t="s">
        <v>73</v>
      </c>
      <c r="C151" s="18">
        <v>42209</v>
      </c>
      <c r="D151" s="3">
        <v>163</v>
      </c>
      <c r="E151" s="3"/>
      <c r="F151" s="3"/>
      <c r="G151" s="3"/>
      <c r="H151" s="3">
        <v>23.5</v>
      </c>
      <c r="I151" s="19">
        <v>0.30833333333333335</v>
      </c>
      <c r="J151" s="19">
        <v>0.35902777777777778</v>
      </c>
      <c r="K151" s="3" t="s">
        <v>238</v>
      </c>
      <c r="L151" s="3" t="s">
        <v>75</v>
      </c>
      <c r="M151" s="45">
        <v>13</v>
      </c>
      <c r="N151" s="3" t="s">
        <v>105</v>
      </c>
      <c r="O151" s="3"/>
      <c r="P151" s="2" t="s">
        <v>106</v>
      </c>
      <c r="Q151" s="14" t="s">
        <v>167</v>
      </c>
      <c r="R151" s="2" t="s">
        <v>701</v>
      </c>
    </row>
    <row r="152" spans="1:18" hidden="1" x14ac:dyDescent="0.25">
      <c r="A152" s="3" t="s">
        <v>16</v>
      </c>
      <c r="B152" s="3" t="s">
        <v>12</v>
      </c>
      <c r="C152" s="18">
        <v>42209</v>
      </c>
      <c r="D152" s="3">
        <v>162</v>
      </c>
      <c r="E152" s="3"/>
      <c r="F152" s="3"/>
      <c r="G152" s="3"/>
      <c r="H152" s="3">
        <v>34.200000000000003</v>
      </c>
      <c r="I152" s="19">
        <v>0.32291666666666669</v>
      </c>
      <c r="J152" s="19">
        <v>0.34791666666666665</v>
      </c>
      <c r="K152" s="3" t="s">
        <v>239</v>
      </c>
      <c r="L152" s="3" t="s">
        <v>115</v>
      </c>
      <c r="M152" s="46">
        <v>6</v>
      </c>
      <c r="N152" s="3" t="s">
        <v>105</v>
      </c>
      <c r="O152" s="3"/>
      <c r="P152" s="2" t="s">
        <v>105</v>
      </c>
      <c r="Q152" s="14" t="s">
        <v>167</v>
      </c>
      <c r="R152" s="2" t="s">
        <v>701</v>
      </c>
    </row>
    <row r="153" spans="1:18" hidden="1" x14ac:dyDescent="0.25">
      <c r="A153" s="3" t="s">
        <v>133</v>
      </c>
      <c r="B153" s="3" t="s">
        <v>120</v>
      </c>
      <c r="C153" s="18">
        <v>42209</v>
      </c>
      <c r="D153" s="3">
        <v>165</v>
      </c>
      <c r="E153" s="3"/>
      <c r="F153" s="3"/>
      <c r="G153" s="3"/>
      <c r="H153" s="3">
        <v>22.9</v>
      </c>
      <c r="I153" s="19">
        <v>0.3430555555555555</v>
      </c>
      <c r="J153" s="19">
        <v>0.38263888888888892</v>
      </c>
      <c r="K153" s="3" t="s">
        <v>240</v>
      </c>
      <c r="L153" s="3" t="s">
        <v>241</v>
      </c>
      <c r="M153" s="46">
        <v>12</v>
      </c>
      <c r="N153" s="3" t="s">
        <v>105</v>
      </c>
      <c r="O153" s="3"/>
      <c r="P153" s="2" t="s">
        <v>105</v>
      </c>
      <c r="Q153" s="14" t="s">
        <v>176</v>
      </c>
      <c r="R153" s="2" t="s">
        <v>701</v>
      </c>
    </row>
    <row r="154" spans="1:18" hidden="1" x14ac:dyDescent="0.25">
      <c r="A154" s="3" t="s">
        <v>73</v>
      </c>
      <c r="B154" s="3" t="s">
        <v>73</v>
      </c>
      <c r="C154" s="18">
        <v>42209</v>
      </c>
      <c r="D154" s="3">
        <v>166</v>
      </c>
      <c r="E154" s="3"/>
      <c r="F154" s="3"/>
      <c r="G154" s="3"/>
      <c r="H154" s="3">
        <v>21.4</v>
      </c>
      <c r="I154" s="19">
        <v>0.44027777777777777</v>
      </c>
      <c r="J154" s="19">
        <v>0.46736111111111112</v>
      </c>
      <c r="K154" s="3" t="s">
        <v>244</v>
      </c>
      <c r="L154" s="3" t="s">
        <v>75</v>
      </c>
      <c r="M154" s="45">
        <v>13</v>
      </c>
      <c r="N154" s="3" t="s">
        <v>105</v>
      </c>
      <c r="O154" s="3"/>
      <c r="P154" s="2" t="s">
        <v>106</v>
      </c>
      <c r="Q154" s="14" t="s">
        <v>173</v>
      </c>
      <c r="R154" s="2" t="s">
        <v>701</v>
      </c>
    </row>
    <row r="155" spans="1:18" hidden="1" x14ac:dyDescent="0.25">
      <c r="A155" s="3" t="s">
        <v>16</v>
      </c>
      <c r="B155" s="3" t="s">
        <v>46</v>
      </c>
      <c r="C155" s="18">
        <v>42209</v>
      </c>
      <c r="D155" s="3">
        <v>167</v>
      </c>
      <c r="E155" s="3"/>
      <c r="F155" s="3"/>
      <c r="G155" s="3"/>
      <c r="H155" s="3">
        <v>26.45</v>
      </c>
      <c r="I155" s="19">
        <v>0.50208333333333333</v>
      </c>
      <c r="J155" s="19">
        <v>0.52500000000000002</v>
      </c>
      <c r="K155" s="3" t="s">
        <v>245</v>
      </c>
      <c r="L155" s="3" t="s">
        <v>246</v>
      </c>
      <c r="M155" s="46">
        <v>6</v>
      </c>
      <c r="N155" s="4" t="s">
        <v>106</v>
      </c>
      <c r="O155" s="3"/>
      <c r="P155" s="2" t="s">
        <v>105</v>
      </c>
      <c r="Q155" s="14" t="s">
        <v>175</v>
      </c>
      <c r="R155" s="2" t="s">
        <v>701</v>
      </c>
    </row>
    <row r="156" spans="1:18" hidden="1" x14ac:dyDescent="0.25">
      <c r="A156" s="3" t="s">
        <v>133</v>
      </c>
      <c r="B156" s="3" t="s">
        <v>120</v>
      </c>
      <c r="C156" s="18">
        <v>42212</v>
      </c>
      <c r="D156" s="3">
        <v>168</v>
      </c>
      <c r="E156" s="3"/>
      <c r="F156" s="3"/>
      <c r="G156" s="3"/>
      <c r="H156" s="3">
        <v>23.95</v>
      </c>
      <c r="I156" s="19">
        <v>0.29166666666666669</v>
      </c>
      <c r="J156" s="19">
        <v>0.33055555555555555</v>
      </c>
      <c r="K156" s="3" t="s">
        <v>250</v>
      </c>
      <c r="L156" s="3" t="s">
        <v>247</v>
      </c>
      <c r="M156" s="46" t="s">
        <v>248</v>
      </c>
      <c r="N156" s="4" t="s">
        <v>105</v>
      </c>
      <c r="O156" s="3"/>
      <c r="P156" s="2" t="s">
        <v>105</v>
      </c>
      <c r="Q156" s="14" t="s">
        <v>167</v>
      </c>
      <c r="R156" s="2" t="s">
        <v>701</v>
      </c>
    </row>
    <row r="157" spans="1:18" hidden="1" x14ac:dyDescent="0.25">
      <c r="A157" s="3" t="s">
        <v>16</v>
      </c>
      <c r="B157" s="3" t="s">
        <v>249</v>
      </c>
      <c r="C157" s="18">
        <v>42212</v>
      </c>
      <c r="D157" s="3">
        <v>169</v>
      </c>
      <c r="E157" s="3"/>
      <c r="F157" s="3"/>
      <c r="G157" s="3"/>
      <c r="H157" s="3">
        <v>28.95</v>
      </c>
      <c r="I157" s="19">
        <v>0.38472222222222219</v>
      </c>
      <c r="J157" s="19">
        <v>0.42291666666666666</v>
      </c>
      <c r="K157" s="3" t="s">
        <v>251</v>
      </c>
      <c r="L157" s="3" t="s">
        <v>252</v>
      </c>
      <c r="M157" s="45">
        <v>13</v>
      </c>
      <c r="N157" s="3" t="s">
        <v>105</v>
      </c>
      <c r="O157" s="3"/>
      <c r="P157" s="2" t="s">
        <v>105</v>
      </c>
      <c r="Q157" s="14" t="s">
        <v>169</v>
      </c>
      <c r="R157" s="2" t="s">
        <v>701</v>
      </c>
    </row>
    <row r="158" spans="1:18" hidden="1" x14ac:dyDescent="0.25">
      <c r="A158" s="3" t="s">
        <v>14</v>
      </c>
      <c r="B158" s="3" t="s">
        <v>11</v>
      </c>
      <c r="C158" s="18">
        <v>42212</v>
      </c>
      <c r="D158" s="3">
        <v>170</v>
      </c>
      <c r="E158" s="3"/>
      <c r="F158" s="3"/>
      <c r="G158" s="3"/>
      <c r="H158" s="3">
        <v>28.7</v>
      </c>
      <c r="I158" s="19">
        <v>0.40069444444444446</v>
      </c>
      <c r="J158" s="19">
        <v>0.43402777777777773</v>
      </c>
      <c r="K158" s="3" t="s">
        <v>253</v>
      </c>
      <c r="L158" s="3" t="s">
        <v>51</v>
      </c>
      <c r="M158" s="46">
        <v>6</v>
      </c>
      <c r="N158" s="3" t="s">
        <v>106</v>
      </c>
      <c r="O158" s="3"/>
      <c r="P158" s="2" t="s">
        <v>105</v>
      </c>
      <c r="Q158" s="14" t="s">
        <v>169</v>
      </c>
      <c r="R158" s="2" t="s">
        <v>701</v>
      </c>
    </row>
    <row r="159" spans="1:18" hidden="1" x14ac:dyDescent="0.25">
      <c r="A159" s="3" t="s">
        <v>16</v>
      </c>
      <c r="B159" s="3" t="s">
        <v>12</v>
      </c>
      <c r="C159" s="18">
        <v>42212</v>
      </c>
      <c r="D159" s="3">
        <v>172</v>
      </c>
      <c r="E159" s="3"/>
      <c r="F159" s="3"/>
      <c r="G159" s="3"/>
      <c r="H159" s="3">
        <v>26.2</v>
      </c>
      <c r="I159" s="19">
        <v>0.4826388888888889</v>
      </c>
      <c r="J159" s="19">
        <v>0.51666666666666672</v>
      </c>
      <c r="K159" s="3" t="s">
        <v>254</v>
      </c>
      <c r="L159" s="3" t="s">
        <v>165</v>
      </c>
      <c r="M159" s="46">
        <v>4</v>
      </c>
      <c r="N159" s="3" t="s">
        <v>105</v>
      </c>
      <c r="O159" s="3"/>
      <c r="P159" s="2" t="s">
        <v>106</v>
      </c>
      <c r="Q159" s="14" t="s">
        <v>171</v>
      </c>
      <c r="R159" s="2" t="s">
        <v>701</v>
      </c>
    </row>
    <row r="160" spans="1:18" hidden="1" x14ac:dyDescent="0.25">
      <c r="A160" s="3" t="s">
        <v>16</v>
      </c>
      <c r="B160" s="3" t="s">
        <v>12</v>
      </c>
      <c r="C160" s="18">
        <v>42212</v>
      </c>
      <c r="D160" s="3">
        <v>171</v>
      </c>
      <c r="E160" s="3"/>
      <c r="F160" s="3"/>
      <c r="G160" s="3"/>
      <c r="H160" s="3">
        <v>30.3</v>
      </c>
      <c r="I160" s="19">
        <v>0.48472222222222222</v>
      </c>
      <c r="J160" s="19">
        <v>0.51597222222222217</v>
      </c>
      <c r="K160" s="3" t="s">
        <v>256</v>
      </c>
      <c r="L160" s="3" t="s">
        <v>165</v>
      </c>
      <c r="M160" s="46">
        <v>4</v>
      </c>
      <c r="N160" s="3" t="s">
        <v>105</v>
      </c>
      <c r="O160" s="3"/>
      <c r="P160" s="7" t="s">
        <v>105</v>
      </c>
      <c r="Q160" s="14" t="s">
        <v>171</v>
      </c>
      <c r="R160" s="2" t="s">
        <v>701</v>
      </c>
    </row>
    <row r="161" spans="1:18" hidden="1" x14ac:dyDescent="0.25">
      <c r="A161" s="5" t="s">
        <v>73</v>
      </c>
      <c r="B161" s="5" t="s">
        <v>73</v>
      </c>
      <c r="C161" s="22">
        <v>42212</v>
      </c>
      <c r="D161" s="5">
        <v>173</v>
      </c>
      <c r="E161" s="5"/>
      <c r="F161" s="5"/>
      <c r="G161" s="5"/>
      <c r="H161" s="5">
        <v>22.75</v>
      </c>
      <c r="I161" s="25">
        <v>0.48888888888888887</v>
      </c>
      <c r="J161" s="25">
        <v>0.52152777777777781</v>
      </c>
      <c r="K161" s="5" t="s">
        <v>255</v>
      </c>
      <c r="L161" s="5" t="s">
        <v>75</v>
      </c>
      <c r="M161" s="45">
        <v>13</v>
      </c>
      <c r="N161" s="5" t="s">
        <v>105</v>
      </c>
      <c r="O161" s="5"/>
      <c r="P161" s="2" t="s">
        <v>106</v>
      </c>
      <c r="Q161" s="14" t="s">
        <v>171</v>
      </c>
      <c r="R161" s="2" t="s">
        <v>701</v>
      </c>
    </row>
    <row r="162" spans="1:18" hidden="1" x14ac:dyDescent="0.25">
      <c r="A162" s="5" t="s">
        <v>16</v>
      </c>
      <c r="B162" s="5" t="s">
        <v>249</v>
      </c>
      <c r="C162" s="22">
        <v>42212</v>
      </c>
      <c r="D162" s="5">
        <v>177</v>
      </c>
      <c r="E162" s="5"/>
      <c r="F162" s="5"/>
      <c r="G162" s="5"/>
      <c r="H162" s="5">
        <v>31.7</v>
      </c>
      <c r="I162" s="25">
        <v>0.52708333333333335</v>
      </c>
      <c r="J162" s="25">
        <v>0.56805555555555554</v>
      </c>
      <c r="K162" s="5" t="s">
        <v>257</v>
      </c>
      <c r="L162" s="5" t="s">
        <v>252</v>
      </c>
      <c r="M162" s="45">
        <v>13</v>
      </c>
      <c r="N162" s="5" t="s">
        <v>105</v>
      </c>
      <c r="O162" s="5"/>
      <c r="P162" s="2" t="s">
        <v>105</v>
      </c>
      <c r="Q162" s="14" t="s">
        <v>175</v>
      </c>
      <c r="R162" s="2" t="s">
        <v>701</v>
      </c>
    </row>
    <row r="163" spans="1:18" hidden="1" x14ac:dyDescent="0.25">
      <c r="A163" s="3" t="s">
        <v>16</v>
      </c>
      <c r="B163" s="3" t="s">
        <v>46</v>
      </c>
      <c r="C163" s="18">
        <v>42212</v>
      </c>
      <c r="D163" s="3">
        <v>174</v>
      </c>
      <c r="E163" s="3"/>
      <c r="F163" s="3"/>
      <c r="G163" s="3"/>
      <c r="H163" s="3">
        <v>31.8</v>
      </c>
      <c r="I163" s="19">
        <v>0.52916666666666667</v>
      </c>
      <c r="J163" s="19">
        <v>0.56319444444444444</v>
      </c>
      <c r="K163" s="3" t="s">
        <v>258</v>
      </c>
      <c r="L163" s="3" t="s">
        <v>159</v>
      </c>
      <c r="M163" s="46">
        <v>83</v>
      </c>
      <c r="N163" s="3" t="s">
        <v>106</v>
      </c>
      <c r="O163" s="3"/>
      <c r="P163" s="2" t="s">
        <v>105</v>
      </c>
      <c r="Q163" s="14" t="s">
        <v>175</v>
      </c>
      <c r="R163" s="2" t="s">
        <v>701</v>
      </c>
    </row>
    <row r="164" spans="1:18" hidden="1" x14ac:dyDescent="0.25">
      <c r="A164" s="3" t="s">
        <v>16</v>
      </c>
      <c r="B164" s="3" t="s">
        <v>46</v>
      </c>
      <c r="C164" s="18">
        <v>42212</v>
      </c>
      <c r="D164" s="3">
        <v>175</v>
      </c>
      <c r="E164" s="3"/>
      <c r="F164" s="3"/>
      <c r="G164" s="3"/>
      <c r="H164" s="3">
        <v>34.299999999999997</v>
      </c>
      <c r="I164" s="19">
        <v>0.52986111111111112</v>
      </c>
      <c r="J164" s="19">
        <v>0.56458333333333333</v>
      </c>
      <c r="K164" s="3" t="s">
        <v>259</v>
      </c>
      <c r="L164" s="3" t="s">
        <v>159</v>
      </c>
      <c r="M164" s="46">
        <v>83</v>
      </c>
      <c r="N164" s="3" t="s">
        <v>106</v>
      </c>
      <c r="O164" s="3"/>
      <c r="P164" s="2" t="s">
        <v>105</v>
      </c>
      <c r="Q164" s="14" t="s">
        <v>175</v>
      </c>
      <c r="R164" s="2" t="s">
        <v>701</v>
      </c>
    </row>
    <row r="165" spans="1:18" hidden="1" x14ac:dyDescent="0.25">
      <c r="A165" s="3" t="s">
        <v>73</v>
      </c>
      <c r="B165" s="3" t="s">
        <v>73</v>
      </c>
      <c r="C165" s="18">
        <v>42212</v>
      </c>
      <c r="D165" s="3">
        <v>176</v>
      </c>
      <c r="E165" s="3"/>
      <c r="F165" s="3"/>
      <c r="G165" s="3"/>
      <c r="H165" s="3">
        <v>31.8</v>
      </c>
      <c r="I165" s="19">
        <v>0.53680555555555554</v>
      </c>
      <c r="J165" s="19">
        <v>0.56597222222222221</v>
      </c>
      <c r="K165" s="3" t="s">
        <v>260</v>
      </c>
      <c r="L165" s="3" t="s">
        <v>75</v>
      </c>
      <c r="M165" s="45">
        <v>13</v>
      </c>
      <c r="N165" s="3" t="s">
        <v>105</v>
      </c>
      <c r="O165" s="3"/>
      <c r="P165" s="2" t="s">
        <v>105</v>
      </c>
      <c r="Q165" s="14" t="s">
        <v>175</v>
      </c>
      <c r="R165" s="2" t="s">
        <v>701</v>
      </c>
    </row>
    <row r="166" spans="1:18" hidden="1" x14ac:dyDescent="0.25">
      <c r="A166" s="3" t="s">
        <v>14</v>
      </c>
      <c r="B166" s="3" t="s">
        <v>120</v>
      </c>
      <c r="C166" s="18">
        <v>42212</v>
      </c>
      <c r="D166" s="3">
        <v>180</v>
      </c>
      <c r="E166" s="3"/>
      <c r="F166" s="3"/>
      <c r="G166" s="3"/>
      <c r="H166" s="3">
        <v>21.65</v>
      </c>
      <c r="I166" s="19">
        <v>0.59722222222222221</v>
      </c>
      <c r="J166" s="19">
        <v>0.62916666666666665</v>
      </c>
      <c r="K166" s="3" t="s">
        <v>261</v>
      </c>
      <c r="L166" s="3" t="s">
        <v>69</v>
      </c>
      <c r="M166" s="46">
        <v>34</v>
      </c>
      <c r="N166" s="3" t="s">
        <v>106</v>
      </c>
      <c r="O166" s="3"/>
      <c r="P166" s="2" t="s">
        <v>105</v>
      </c>
      <c r="Q166" s="14" t="s">
        <v>174</v>
      </c>
      <c r="R166" s="2" t="s">
        <v>701</v>
      </c>
    </row>
    <row r="167" spans="1:18" s="28" customFormat="1" hidden="1" x14ac:dyDescent="0.25">
      <c r="A167" s="11" t="s">
        <v>16</v>
      </c>
      <c r="B167" s="11" t="s">
        <v>12</v>
      </c>
      <c r="C167" s="26">
        <v>42213</v>
      </c>
      <c r="D167" s="11">
        <v>181</v>
      </c>
      <c r="E167" s="11"/>
      <c r="F167" s="11"/>
      <c r="G167" s="11"/>
      <c r="H167" s="11">
        <v>33.4</v>
      </c>
      <c r="I167" s="13">
        <v>0.28541666666666665</v>
      </c>
      <c r="J167" s="13">
        <v>0.33124999999999999</v>
      </c>
      <c r="K167" s="11" t="s">
        <v>262</v>
      </c>
      <c r="L167" s="11" t="s">
        <v>165</v>
      </c>
      <c r="M167" s="47">
        <v>4</v>
      </c>
      <c r="N167" s="11" t="s">
        <v>105</v>
      </c>
      <c r="O167" s="11"/>
      <c r="P167" s="11" t="s">
        <v>105</v>
      </c>
      <c r="Q167" s="27" t="s">
        <v>167</v>
      </c>
      <c r="R167" s="2" t="s">
        <v>701</v>
      </c>
    </row>
    <row r="168" spans="1:18" hidden="1" x14ac:dyDescent="0.25">
      <c r="A168" s="3" t="s">
        <v>14</v>
      </c>
      <c r="B168" s="3" t="s">
        <v>11</v>
      </c>
      <c r="C168" s="18">
        <v>42213</v>
      </c>
      <c r="D168" s="3">
        <v>183</v>
      </c>
      <c r="E168" s="3"/>
      <c r="F168" s="3"/>
      <c r="G168" s="3"/>
      <c r="H168" s="3">
        <v>20.75</v>
      </c>
      <c r="I168" s="19">
        <v>0.28680555555555554</v>
      </c>
      <c r="J168" s="19">
        <v>0.3354166666666667</v>
      </c>
      <c r="K168" s="3" t="s">
        <v>263</v>
      </c>
      <c r="L168" s="3" t="s">
        <v>15</v>
      </c>
      <c r="M168" s="46">
        <v>83</v>
      </c>
      <c r="N168" s="3" t="s">
        <v>105</v>
      </c>
      <c r="O168" s="3"/>
      <c r="P168" s="2" t="s">
        <v>105</v>
      </c>
      <c r="Q168" s="14" t="s">
        <v>167</v>
      </c>
      <c r="R168" s="2" t="s">
        <v>701</v>
      </c>
    </row>
    <row r="169" spans="1:18" hidden="1" x14ac:dyDescent="0.25">
      <c r="A169" s="3" t="s">
        <v>16</v>
      </c>
      <c r="B169" s="3" t="s">
        <v>12</v>
      </c>
      <c r="C169" s="18">
        <v>42213</v>
      </c>
      <c r="D169" s="3">
        <v>182</v>
      </c>
      <c r="E169" s="3"/>
      <c r="F169" s="3"/>
      <c r="G169" s="3"/>
      <c r="H169" s="3">
        <v>27.15</v>
      </c>
      <c r="I169" s="19">
        <v>0.29305555555555557</v>
      </c>
      <c r="J169" s="19">
        <v>0.33263888888888887</v>
      </c>
      <c r="K169" s="3" t="s">
        <v>264</v>
      </c>
      <c r="L169" s="3" t="s">
        <v>165</v>
      </c>
      <c r="M169" s="46">
        <v>4</v>
      </c>
      <c r="N169" s="3" t="s">
        <v>105</v>
      </c>
      <c r="O169" s="3"/>
      <c r="P169" s="2" t="s">
        <v>106</v>
      </c>
      <c r="Q169" s="14" t="s">
        <v>167</v>
      </c>
      <c r="R169" s="2" t="s">
        <v>701</v>
      </c>
    </row>
    <row r="170" spans="1:18" hidden="1" x14ac:dyDescent="0.25">
      <c r="A170" s="3" t="s">
        <v>14</v>
      </c>
      <c r="B170" s="3" t="s">
        <v>11</v>
      </c>
      <c r="C170" s="18">
        <v>42213</v>
      </c>
      <c r="D170" s="3">
        <v>184</v>
      </c>
      <c r="E170" s="3"/>
      <c r="F170" s="3"/>
      <c r="G170" s="3"/>
      <c r="H170" s="3">
        <v>32.35</v>
      </c>
      <c r="I170" s="19">
        <v>0.29722222222222222</v>
      </c>
      <c r="J170" s="19">
        <v>0.35625000000000001</v>
      </c>
      <c r="K170" s="3" t="s">
        <v>265</v>
      </c>
      <c r="L170" s="3" t="s">
        <v>15</v>
      </c>
      <c r="M170" s="46">
        <v>83</v>
      </c>
      <c r="N170" s="3" t="s">
        <v>105</v>
      </c>
      <c r="O170" s="3"/>
      <c r="P170" s="2" t="s">
        <v>106</v>
      </c>
      <c r="Q170" s="14" t="s">
        <v>167</v>
      </c>
      <c r="R170" s="2" t="s">
        <v>701</v>
      </c>
    </row>
    <row r="171" spans="1:18" hidden="1" x14ac:dyDescent="0.25">
      <c r="A171" s="3" t="s">
        <v>16</v>
      </c>
      <c r="B171" s="3" t="s">
        <v>249</v>
      </c>
      <c r="C171" s="18">
        <v>42213</v>
      </c>
      <c r="D171" s="3">
        <v>186</v>
      </c>
      <c r="E171" s="3"/>
      <c r="F171" s="3"/>
      <c r="G171" s="3"/>
      <c r="H171" s="3">
        <v>32.549999999999997</v>
      </c>
      <c r="I171" s="19">
        <v>0.3034722222222222</v>
      </c>
      <c r="J171" s="19">
        <v>0.3611111111111111</v>
      </c>
      <c r="K171" s="3" t="s">
        <v>266</v>
      </c>
      <c r="L171" s="3" t="s">
        <v>252</v>
      </c>
      <c r="M171" s="45">
        <v>13</v>
      </c>
      <c r="N171" s="3" t="s">
        <v>105</v>
      </c>
      <c r="O171" s="3"/>
      <c r="P171" s="2" t="s">
        <v>105</v>
      </c>
      <c r="Q171" s="14" t="s">
        <v>167</v>
      </c>
      <c r="R171" s="2" t="s">
        <v>701</v>
      </c>
    </row>
    <row r="172" spans="1:18" hidden="1" x14ac:dyDescent="0.25">
      <c r="A172" s="3" t="s">
        <v>73</v>
      </c>
      <c r="B172" s="3" t="s">
        <v>73</v>
      </c>
      <c r="C172" s="18">
        <v>42213</v>
      </c>
      <c r="D172" s="3">
        <v>185</v>
      </c>
      <c r="E172" s="3"/>
      <c r="F172" s="3"/>
      <c r="G172" s="3"/>
      <c r="H172" s="3">
        <v>34.6</v>
      </c>
      <c r="I172" s="19">
        <v>0.31666666666666665</v>
      </c>
      <c r="J172" s="19">
        <v>0.3576388888888889</v>
      </c>
      <c r="K172" s="3" t="s">
        <v>267</v>
      </c>
      <c r="L172" s="3" t="s">
        <v>75</v>
      </c>
      <c r="M172" s="45">
        <v>13</v>
      </c>
      <c r="N172" s="3" t="s">
        <v>105</v>
      </c>
      <c r="O172" s="3"/>
      <c r="P172" s="2" t="s">
        <v>106</v>
      </c>
      <c r="Q172" s="14" t="s">
        <v>167</v>
      </c>
      <c r="R172" s="2" t="s">
        <v>701</v>
      </c>
    </row>
    <row r="173" spans="1:18" hidden="1" x14ac:dyDescent="0.25">
      <c r="A173" s="3" t="s">
        <v>14</v>
      </c>
      <c r="B173" s="3" t="s">
        <v>120</v>
      </c>
      <c r="C173" s="18">
        <v>42213</v>
      </c>
      <c r="D173" s="3">
        <v>187</v>
      </c>
      <c r="E173" s="3"/>
      <c r="F173" s="3"/>
      <c r="G173" s="3"/>
      <c r="H173" s="3">
        <v>23.8</v>
      </c>
      <c r="I173" s="19">
        <v>0.43055555555555558</v>
      </c>
      <c r="J173" s="19">
        <v>0.46458333333333335</v>
      </c>
      <c r="K173" s="3" t="s">
        <v>268</v>
      </c>
      <c r="L173" s="3" t="s">
        <v>69</v>
      </c>
      <c r="M173" s="46">
        <v>34</v>
      </c>
      <c r="N173" s="3" t="s">
        <v>106</v>
      </c>
      <c r="O173" s="3"/>
      <c r="P173" s="2" t="s">
        <v>105</v>
      </c>
      <c r="Q173" s="14" t="s">
        <v>173</v>
      </c>
      <c r="R173" s="2" t="s">
        <v>701</v>
      </c>
    </row>
    <row r="174" spans="1:18" hidden="1" x14ac:dyDescent="0.25">
      <c r="A174" s="3" t="s">
        <v>16</v>
      </c>
      <c r="B174" s="3" t="s">
        <v>12</v>
      </c>
      <c r="C174" s="18">
        <v>42213</v>
      </c>
      <c r="D174" s="3">
        <v>188</v>
      </c>
      <c r="E174" s="3"/>
      <c r="F174" s="3"/>
      <c r="G174" s="3"/>
      <c r="H174" s="3">
        <v>24.4</v>
      </c>
      <c r="I174" s="19">
        <v>0.45763888888888887</v>
      </c>
      <c r="J174" s="19">
        <v>0.4826388888888889</v>
      </c>
      <c r="K174" s="3" t="s">
        <v>269</v>
      </c>
      <c r="L174" s="3" t="s">
        <v>145</v>
      </c>
      <c r="M174" s="45">
        <v>13</v>
      </c>
      <c r="N174" s="3" t="s">
        <v>106</v>
      </c>
      <c r="O174" s="3"/>
      <c r="P174" s="2" t="s">
        <v>105</v>
      </c>
      <c r="Q174" s="14" t="s">
        <v>171</v>
      </c>
      <c r="R174" s="2" t="s">
        <v>701</v>
      </c>
    </row>
    <row r="175" spans="1:18" hidden="1" x14ac:dyDescent="0.25">
      <c r="A175" s="3" t="s">
        <v>16</v>
      </c>
      <c r="B175" s="3" t="s">
        <v>249</v>
      </c>
      <c r="C175" s="18">
        <v>42213</v>
      </c>
      <c r="D175" s="3">
        <v>190</v>
      </c>
      <c r="E175" s="3"/>
      <c r="F175" s="3"/>
      <c r="G175" s="3"/>
      <c r="H175" s="3">
        <v>32.1</v>
      </c>
      <c r="I175" s="19">
        <v>0.46597222222222223</v>
      </c>
      <c r="J175" s="19">
        <v>0.50416666666666665</v>
      </c>
      <c r="K175" s="3" t="s">
        <v>270</v>
      </c>
      <c r="L175" s="3" t="s">
        <v>252</v>
      </c>
      <c r="M175" s="45">
        <v>13</v>
      </c>
      <c r="N175" s="3" t="s">
        <v>105</v>
      </c>
      <c r="O175" s="3"/>
      <c r="P175" s="2" t="s">
        <v>105</v>
      </c>
      <c r="Q175" s="14" t="s">
        <v>171</v>
      </c>
      <c r="R175" s="2" t="s">
        <v>701</v>
      </c>
    </row>
    <row r="176" spans="1:18" hidden="1" x14ac:dyDescent="0.25">
      <c r="A176" s="3" t="s">
        <v>14</v>
      </c>
      <c r="B176" s="3" t="s">
        <v>120</v>
      </c>
      <c r="C176" s="18">
        <v>42213</v>
      </c>
      <c r="D176" s="3">
        <v>191</v>
      </c>
      <c r="E176" s="3"/>
      <c r="F176" s="3"/>
      <c r="G176" s="3"/>
      <c r="H176" s="3">
        <v>25.25</v>
      </c>
      <c r="I176" s="19">
        <v>0.46736111111111112</v>
      </c>
      <c r="J176" s="19">
        <v>0.50555555555555554</v>
      </c>
      <c r="K176" s="3" t="s">
        <v>271</v>
      </c>
      <c r="L176" s="3" t="s">
        <v>69</v>
      </c>
      <c r="M176" s="46">
        <v>34</v>
      </c>
      <c r="N176" s="3" t="s">
        <v>106</v>
      </c>
      <c r="O176" s="3"/>
      <c r="P176" s="2" t="s">
        <v>105</v>
      </c>
      <c r="Q176" s="14" t="s">
        <v>171</v>
      </c>
      <c r="R176" s="2" t="s">
        <v>701</v>
      </c>
    </row>
    <row r="177" spans="1:18" hidden="1" x14ac:dyDescent="0.25">
      <c r="A177" s="3" t="s">
        <v>16</v>
      </c>
      <c r="B177" s="3" t="s">
        <v>12</v>
      </c>
      <c r="C177" s="18">
        <v>42213</v>
      </c>
      <c r="D177" s="3">
        <v>189</v>
      </c>
      <c r="E177" s="3"/>
      <c r="F177" s="3"/>
      <c r="G177" s="3"/>
      <c r="H177" s="3">
        <v>22.85</v>
      </c>
      <c r="I177" s="19">
        <v>0.47222222222222227</v>
      </c>
      <c r="J177" s="19">
        <v>0.49791666666666662</v>
      </c>
      <c r="K177" s="3" t="s">
        <v>272</v>
      </c>
      <c r="L177" s="3" t="s">
        <v>145</v>
      </c>
      <c r="M177" s="45">
        <v>13</v>
      </c>
      <c r="N177" s="3" t="s">
        <v>106</v>
      </c>
      <c r="O177" s="3"/>
      <c r="P177" s="2" t="s">
        <v>106</v>
      </c>
      <c r="Q177" s="14" t="s">
        <v>171</v>
      </c>
      <c r="R177" s="2" t="s">
        <v>701</v>
      </c>
    </row>
    <row r="178" spans="1:18" hidden="1" x14ac:dyDescent="0.25">
      <c r="A178" s="3" t="s">
        <v>16</v>
      </c>
      <c r="B178" s="3" t="s">
        <v>46</v>
      </c>
      <c r="C178" s="18">
        <v>42213</v>
      </c>
      <c r="D178" s="3">
        <v>192</v>
      </c>
      <c r="E178" s="3"/>
      <c r="F178" s="3"/>
      <c r="G178" s="3"/>
      <c r="H178" s="3">
        <v>31.6</v>
      </c>
      <c r="I178" s="19">
        <v>0.51944444444444449</v>
      </c>
      <c r="J178" s="19">
        <v>0.55277777777777781</v>
      </c>
      <c r="K178" s="3" t="s">
        <v>273</v>
      </c>
      <c r="L178" s="3" t="s">
        <v>159</v>
      </c>
      <c r="M178" s="46">
        <v>83</v>
      </c>
      <c r="N178" s="3" t="s">
        <v>106</v>
      </c>
      <c r="O178" s="3"/>
      <c r="P178" s="2" t="s">
        <v>105</v>
      </c>
      <c r="Q178" s="14" t="s">
        <v>175</v>
      </c>
      <c r="R178" s="2" t="s">
        <v>701</v>
      </c>
    </row>
    <row r="179" spans="1:18" hidden="1" x14ac:dyDescent="0.25">
      <c r="A179" s="3" t="s">
        <v>16</v>
      </c>
      <c r="B179" s="3" t="s">
        <v>46</v>
      </c>
      <c r="C179" s="18">
        <v>42213</v>
      </c>
      <c r="D179" s="3">
        <v>193</v>
      </c>
      <c r="E179" s="3"/>
      <c r="F179" s="3"/>
      <c r="G179" s="3"/>
      <c r="H179" s="3">
        <v>32.65</v>
      </c>
      <c r="I179" s="19">
        <v>0.52083333333333337</v>
      </c>
      <c r="J179" s="19">
        <v>0.55347222222222225</v>
      </c>
      <c r="K179" s="3" t="s">
        <v>274</v>
      </c>
      <c r="L179" s="3" t="s">
        <v>159</v>
      </c>
      <c r="M179" s="46">
        <v>83</v>
      </c>
      <c r="N179" s="3" t="s">
        <v>106</v>
      </c>
      <c r="O179" s="3"/>
      <c r="P179" s="2" t="s">
        <v>105</v>
      </c>
      <c r="Q179" s="14" t="s">
        <v>175</v>
      </c>
      <c r="R179" s="2" t="s">
        <v>701</v>
      </c>
    </row>
    <row r="180" spans="1:18" hidden="1" x14ac:dyDescent="0.25">
      <c r="A180" s="3" t="s">
        <v>16</v>
      </c>
      <c r="B180" s="3" t="s">
        <v>249</v>
      </c>
      <c r="C180" s="18">
        <v>42213</v>
      </c>
      <c r="D180" s="3">
        <v>194</v>
      </c>
      <c r="E180" s="3"/>
      <c r="F180" s="3"/>
      <c r="G180" s="3"/>
      <c r="H180" s="3">
        <v>32.1</v>
      </c>
      <c r="I180" s="19">
        <v>0.60069444444444442</v>
      </c>
      <c r="J180" s="19">
        <v>0.65069444444444446</v>
      </c>
      <c r="K180" s="3" t="s">
        <v>275</v>
      </c>
      <c r="L180" s="3" t="s">
        <v>252</v>
      </c>
      <c r="M180" s="45">
        <v>13</v>
      </c>
      <c r="N180" s="3" t="s">
        <v>105</v>
      </c>
      <c r="O180" s="3"/>
      <c r="P180" s="2" t="s">
        <v>105</v>
      </c>
      <c r="Q180" s="14" t="s">
        <v>174</v>
      </c>
      <c r="R180" s="2" t="s">
        <v>701</v>
      </c>
    </row>
    <row r="181" spans="1:18" hidden="1" x14ac:dyDescent="0.25">
      <c r="A181" s="3" t="s">
        <v>16</v>
      </c>
      <c r="B181" s="3" t="s">
        <v>12</v>
      </c>
      <c r="C181" s="18">
        <v>42213</v>
      </c>
      <c r="D181" s="3">
        <v>195</v>
      </c>
      <c r="E181" s="3"/>
      <c r="F181" s="3"/>
      <c r="G181" s="3"/>
      <c r="H181" s="41">
        <v>22.7</v>
      </c>
      <c r="I181" s="19">
        <v>0.61597222222222225</v>
      </c>
      <c r="J181" s="19">
        <v>0.65347222222222223</v>
      </c>
      <c r="K181" s="3" t="s">
        <v>276</v>
      </c>
      <c r="L181" s="3" t="s">
        <v>145</v>
      </c>
      <c r="M181" s="45">
        <v>13</v>
      </c>
      <c r="N181" s="3" t="s">
        <v>106</v>
      </c>
      <c r="O181" s="3"/>
      <c r="P181" s="2" t="s">
        <v>106</v>
      </c>
      <c r="Q181" s="14" t="s">
        <v>174</v>
      </c>
      <c r="R181" s="2" t="s">
        <v>701</v>
      </c>
    </row>
    <row r="182" spans="1:18" s="28" customFormat="1" hidden="1" x14ac:dyDescent="0.25">
      <c r="A182" s="11" t="s">
        <v>16</v>
      </c>
      <c r="B182" s="11" t="s">
        <v>12</v>
      </c>
      <c r="C182" s="26">
        <v>42213</v>
      </c>
      <c r="D182" s="11">
        <v>196</v>
      </c>
      <c r="E182" s="11"/>
      <c r="F182" s="11"/>
      <c r="G182" s="11"/>
      <c r="H182" s="11">
        <v>25.4</v>
      </c>
      <c r="I182" s="13">
        <v>0.62013888888888891</v>
      </c>
      <c r="J182" s="13">
        <v>0.65625</v>
      </c>
      <c r="K182" s="11" t="s">
        <v>277</v>
      </c>
      <c r="L182" s="11" t="s">
        <v>145</v>
      </c>
      <c r="M182" s="45">
        <v>13</v>
      </c>
      <c r="N182" s="11" t="s">
        <v>106</v>
      </c>
      <c r="O182" s="11"/>
      <c r="P182" s="11" t="s">
        <v>105</v>
      </c>
      <c r="Q182" s="27" t="s">
        <v>174</v>
      </c>
      <c r="R182" s="2" t="s">
        <v>701</v>
      </c>
    </row>
    <row r="183" spans="1:18" hidden="1" x14ac:dyDescent="0.25">
      <c r="A183" s="3" t="s">
        <v>14</v>
      </c>
      <c r="B183" s="3" t="s">
        <v>11</v>
      </c>
      <c r="C183" s="18">
        <v>42214</v>
      </c>
      <c r="D183" s="3">
        <v>197</v>
      </c>
      <c r="E183" s="3"/>
      <c r="F183" s="3"/>
      <c r="G183" s="3"/>
      <c r="H183" s="3">
        <v>27.35</v>
      </c>
      <c r="I183" s="19">
        <v>0.23611111111111113</v>
      </c>
      <c r="J183" s="19">
        <v>0.33888888888888885</v>
      </c>
      <c r="K183" s="3" t="s">
        <v>278</v>
      </c>
      <c r="L183" s="3" t="s">
        <v>15</v>
      </c>
      <c r="M183" s="46">
        <v>83</v>
      </c>
      <c r="N183" s="3" t="s">
        <v>105</v>
      </c>
      <c r="O183" s="3"/>
      <c r="P183" s="2" t="s">
        <v>106</v>
      </c>
      <c r="Q183" s="14" t="s">
        <v>167</v>
      </c>
      <c r="R183" s="2" t="s">
        <v>701</v>
      </c>
    </row>
    <row r="184" spans="1:18" hidden="1" x14ac:dyDescent="0.25">
      <c r="A184" s="3" t="s">
        <v>16</v>
      </c>
      <c r="B184" s="3" t="s">
        <v>12</v>
      </c>
      <c r="C184" s="18">
        <v>42214</v>
      </c>
      <c r="D184" s="3">
        <v>198</v>
      </c>
      <c r="E184" s="3"/>
      <c r="F184" s="3"/>
      <c r="G184" s="3"/>
      <c r="H184" s="3">
        <v>24</v>
      </c>
      <c r="I184" s="19">
        <v>0.29652777777777778</v>
      </c>
      <c r="J184" s="19">
        <v>0.35138888888888892</v>
      </c>
      <c r="K184" s="3" t="s">
        <v>279</v>
      </c>
      <c r="L184" s="3" t="s">
        <v>145</v>
      </c>
      <c r="M184" s="45">
        <v>13</v>
      </c>
      <c r="N184" s="3" t="s">
        <v>106</v>
      </c>
      <c r="O184" s="3"/>
      <c r="P184" s="2" t="s">
        <v>105</v>
      </c>
      <c r="Q184" s="14" t="s">
        <v>167</v>
      </c>
      <c r="R184" s="2" t="s">
        <v>701</v>
      </c>
    </row>
    <row r="185" spans="1:18" hidden="1" x14ac:dyDescent="0.25">
      <c r="A185" s="3" t="s">
        <v>16</v>
      </c>
      <c r="B185" s="3" t="s">
        <v>249</v>
      </c>
      <c r="C185" s="18">
        <v>42214</v>
      </c>
      <c r="D185" s="3">
        <v>200</v>
      </c>
      <c r="E185" s="3"/>
      <c r="F185" s="3"/>
      <c r="G185" s="3"/>
      <c r="H185" s="3">
        <v>34.75</v>
      </c>
      <c r="I185" s="19">
        <v>0.30208333333333331</v>
      </c>
      <c r="J185" s="19">
        <v>0.36249999999999999</v>
      </c>
      <c r="K185" s="3" t="s">
        <v>280</v>
      </c>
      <c r="L185" s="3" t="s">
        <v>252</v>
      </c>
      <c r="M185" s="45">
        <v>13</v>
      </c>
      <c r="N185" s="3" t="s">
        <v>105</v>
      </c>
      <c r="O185" s="3"/>
      <c r="P185" s="2" t="s">
        <v>105</v>
      </c>
      <c r="Q185" s="14" t="s">
        <v>167</v>
      </c>
      <c r="R185" s="2" t="s">
        <v>701</v>
      </c>
    </row>
    <row r="186" spans="1:18" hidden="1" x14ac:dyDescent="0.25">
      <c r="A186" s="3" t="s">
        <v>16</v>
      </c>
      <c r="B186" s="3" t="s">
        <v>12</v>
      </c>
      <c r="C186" s="18">
        <v>42214</v>
      </c>
      <c r="D186" s="3">
        <v>199</v>
      </c>
      <c r="E186" s="3"/>
      <c r="F186" s="3"/>
      <c r="G186" s="3"/>
      <c r="H186" s="3">
        <v>24.1</v>
      </c>
      <c r="I186" s="19">
        <v>0.3125</v>
      </c>
      <c r="J186" s="19">
        <v>0.35416666666666669</v>
      </c>
      <c r="K186" s="3" t="s">
        <v>281</v>
      </c>
      <c r="L186" s="3" t="s">
        <v>145</v>
      </c>
      <c r="M186" s="45">
        <v>13</v>
      </c>
      <c r="N186" s="3" t="s">
        <v>106</v>
      </c>
      <c r="O186" s="3"/>
      <c r="P186" s="2" t="s">
        <v>105</v>
      </c>
      <c r="Q186" s="14" t="s">
        <v>167</v>
      </c>
      <c r="R186" s="2" t="s">
        <v>701</v>
      </c>
    </row>
    <row r="187" spans="1:18" hidden="1" x14ac:dyDescent="0.25">
      <c r="A187" s="3" t="s">
        <v>133</v>
      </c>
      <c r="B187" s="3" t="s">
        <v>120</v>
      </c>
      <c r="C187" s="18">
        <v>42214</v>
      </c>
      <c r="D187" s="3">
        <v>202</v>
      </c>
      <c r="E187" s="3"/>
      <c r="F187" s="3"/>
      <c r="G187" s="3"/>
      <c r="H187" s="3">
        <v>27.25</v>
      </c>
      <c r="I187" s="19">
        <v>0.40138888888888885</v>
      </c>
      <c r="J187" s="19">
        <v>0.43958333333333338</v>
      </c>
      <c r="K187" s="3" t="s">
        <v>282</v>
      </c>
      <c r="L187" s="3" t="s">
        <v>157</v>
      </c>
      <c r="M187" s="46">
        <v>12</v>
      </c>
      <c r="N187" s="3" t="s">
        <v>105</v>
      </c>
      <c r="O187" s="3"/>
      <c r="P187" s="2" t="s">
        <v>105</v>
      </c>
      <c r="Q187" s="14" t="s">
        <v>169</v>
      </c>
      <c r="R187" s="2" t="s">
        <v>701</v>
      </c>
    </row>
    <row r="188" spans="1:18" hidden="1" x14ac:dyDescent="0.25">
      <c r="A188" s="3" t="s">
        <v>16</v>
      </c>
      <c r="B188" s="3" t="s">
        <v>249</v>
      </c>
      <c r="C188" s="18">
        <v>42214</v>
      </c>
      <c r="D188" s="3">
        <v>203</v>
      </c>
      <c r="E188" s="3"/>
      <c r="F188" s="3"/>
      <c r="G188" s="3"/>
      <c r="H188" s="3">
        <v>33.299999999999997</v>
      </c>
      <c r="I188" s="19">
        <v>0.46319444444444446</v>
      </c>
      <c r="J188" s="19">
        <v>0.49374999999999997</v>
      </c>
      <c r="K188" s="3" t="s">
        <v>283</v>
      </c>
      <c r="L188" s="3" t="s">
        <v>252</v>
      </c>
      <c r="M188" s="45">
        <v>13</v>
      </c>
      <c r="N188" s="3" t="s">
        <v>105</v>
      </c>
      <c r="O188" s="3"/>
      <c r="P188" s="2" t="s">
        <v>105</v>
      </c>
      <c r="Q188" s="14" t="s">
        <v>171</v>
      </c>
      <c r="R188" s="2" t="s">
        <v>701</v>
      </c>
    </row>
    <row r="189" spans="1:18" hidden="1" x14ac:dyDescent="0.25">
      <c r="A189" s="3" t="s">
        <v>14</v>
      </c>
      <c r="B189" s="3" t="s">
        <v>11</v>
      </c>
      <c r="C189" s="18">
        <v>42214</v>
      </c>
      <c r="D189" s="3">
        <v>205</v>
      </c>
      <c r="E189" s="3"/>
      <c r="F189" s="3"/>
      <c r="G189" s="3"/>
      <c r="H189" s="3">
        <v>23</v>
      </c>
      <c r="I189" s="19">
        <v>0.4993055555555555</v>
      </c>
      <c r="J189" s="19">
        <v>0.53888888888888886</v>
      </c>
      <c r="K189" s="3" t="s">
        <v>284</v>
      </c>
      <c r="L189" s="3" t="s">
        <v>15</v>
      </c>
      <c r="M189" s="46">
        <v>83</v>
      </c>
      <c r="N189" s="3" t="s">
        <v>105</v>
      </c>
      <c r="O189" s="3"/>
      <c r="P189" s="2" t="s">
        <v>105</v>
      </c>
      <c r="Q189" s="14" t="s">
        <v>171</v>
      </c>
      <c r="R189" s="2" t="s">
        <v>701</v>
      </c>
    </row>
    <row r="190" spans="1:18" hidden="1" x14ac:dyDescent="0.25">
      <c r="A190" s="3" t="s">
        <v>16</v>
      </c>
      <c r="B190" s="3" t="s">
        <v>12</v>
      </c>
      <c r="C190" s="18">
        <v>42214</v>
      </c>
      <c r="D190" s="3">
        <v>204</v>
      </c>
      <c r="E190" s="3"/>
      <c r="F190" s="3"/>
      <c r="G190" s="3"/>
      <c r="H190" s="3">
        <v>22.85</v>
      </c>
      <c r="I190" s="19">
        <v>0.50277777777777777</v>
      </c>
      <c r="J190" s="19">
        <v>0.53749999999999998</v>
      </c>
      <c r="K190" s="3" t="s">
        <v>285</v>
      </c>
      <c r="L190" s="3" t="s">
        <v>145</v>
      </c>
      <c r="M190" s="45">
        <v>13</v>
      </c>
      <c r="N190" s="3" t="s">
        <v>106</v>
      </c>
      <c r="O190" s="3"/>
      <c r="P190" s="2" t="s">
        <v>106</v>
      </c>
      <c r="Q190" s="14" t="s">
        <v>175</v>
      </c>
      <c r="R190" s="2" t="s">
        <v>701</v>
      </c>
    </row>
    <row r="191" spans="1:18" hidden="1" x14ac:dyDescent="0.25">
      <c r="A191" s="3" t="s">
        <v>16</v>
      </c>
      <c r="B191" s="3" t="s">
        <v>12</v>
      </c>
      <c r="C191" s="18">
        <v>42214</v>
      </c>
      <c r="D191" s="3">
        <v>206</v>
      </c>
      <c r="E191" s="3"/>
      <c r="F191" s="3"/>
      <c r="G191" s="3"/>
      <c r="H191" s="3">
        <v>24.9</v>
      </c>
      <c r="I191" s="19">
        <v>0.5083333333333333</v>
      </c>
      <c r="J191" s="19">
        <v>0.54305555555555551</v>
      </c>
      <c r="K191" s="3" t="s">
        <v>286</v>
      </c>
      <c r="L191" s="3" t="s">
        <v>145</v>
      </c>
      <c r="M191" s="45">
        <v>13</v>
      </c>
      <c r="N191" s="3" t="s">
        <v>106</v>
      </c>
      <c r="O191" s="3"/>
      <c r="P191" s="2" t="s">
        <v>105</v>
      </c>
      <c r="Q191" s="14" t="s">
        <v>175</v>
      </c>
      <c r="R191" s="2" t="s">
        <v>701</v>
      </c>
    </row>
    <row r="192" spans="1:18" hidden="1" x14ac:dyDescent="0.25">
      <c r="A192" s="3" t="s">
        <v>16</v>
      </c>
      <c r="B192" s="3" t="s">
        <v>46</v>
      </c>
      <c r="C192" s="18">
        <v>42214</v>
      </c>
      <c r="D192" s="3">
        <v>208</v>
      </c>
      <c r="E192" s="3"/>
      <c r="F192" s="3"/>
      <c r="G192" s="3"/>
      <c r="H192" s="3">
        <v>32.799999999999997</v>
      </c>
      <c r="I192" s="19">
        <v>0.53472222222222221</v>
      </c>
      <c r="J192" s="19">
        <v>0.5708333333333333</v>
      </c>
      <c r="K192" s="3" t="s">
        <v>287</v>
      </c>
      <c r="L192" s="3" t="s">
        <v>288</v>
      </c>
      <c r="M192" s="46">
        <v>83</v>
      </c>
      <c r="N192" s="4" t="s">
        <v>105</v>
      </c>
      <c r="O192" s="3"/>
      <c r="P192" s="2" t="s">
        <v>105</v>
      </c>
      <c r="Q192" s="14" t="s">
        <v>175</v>
      </c>
      <c r="R192" s="2" t="s">
        <v>701</v>
      </c>
    </row>
    <row r="193" spans="1:21" hidden="1" x14ac:dyDescent="0.25">
      <c r="A193" s="3" t="s">
        <v>16</v>
      </c>
      <c r="B193" s="3" t="s">
        <v>46</v>
      </c>
      <c r="C193" s="18">
        <v>42214</v>
      </c>
      <c r="D193" s="3">
        <v>207</v>
      </c>
      <c r="E193" s="3"/>
      <c r="F193" s="3"/>
      <c r="G193" s="3"/>
      <c r="H193" s="3">
        <v>33.6</v>
      </c>
      <c r="I193" s="19">
        <v>0.53819444444444442</v>
      </c>
      <c r="J193" s="19">
        <v>0.56666666666666665</v>
      </c>
      <c r="K193" s="3" t="s">
        <v>289</v>
      </c>
      <c r="L193" s="3" t="s">
        <v>288</v>
      </c>
      <c r="M193" s="46">
        <v>83</v>
      </c>
      <c r="N193" s="4" t="s">
        <v>105</v>
      </c>
      <c r="O193" s="3"/>
      <c r="P193" s="2" t="s">
        <v>105</v>
      </c>
      <c r="Q193" s="14" t="s">
        <v>175</v>
      </c>
      <c r="R193" s="2" t="s">
        <v>701</v>
      </c>
    </row>
    <row r="194" spans="1:21" hidden="1" x14ac:dyDescent="0.25">
      <c r="A194" s="3" t="s">
        <v>16</v>
      </c>
      <c r="B194" s="3" t="s">
        <v>249</v>
      </c>
      <c r="C194" s="18">
        <v>42214</v>
      </c>
      <c r="D194" s="3">
        <v>209</v>
      </c>
      <c r="E194" s="3"/>
      <c r="F194" s="3"/>
      <c r="G194" s="3"/>
      <c r="H194" s="3">
        <v>33.049999999999997</v>
      </c>
      <c r="I194" s="19">
        <v>0.58194444444444449</v>
      </c>
      <c r="J194" s="19">
        <v>0.62638888888888888</v>
      </c>
      <c r="K194" s="3" t="s">
        <v>290</v>
      </c>
      <c r="L194" s="3" t="s">
        <v>252</v>
      </c>
      <c r="M194" s="45">
        <v>13</v>
      </c>
      <c r="N194" s="4" t="s">
        <v>105</v>
      </c>
      <c r="O194" s="3"/>
      <c r="P194" s="2" t="s">
        <v>105</v>
      </c>
      <c r="Q194" s="14" t="s">
        <v>174</v>
      </c>
      <c r="R194" s="2" t="s">
        <v>701</v>
      </c>
    </row>
    <row r="195" spans="1:21" hidden="1" x14ac:dyDescent="0.25">
      <c r="A195" s="3" t="s">
        <v>16</v>
      </c>
      <c r="B195" s="3" t="s">
        <v>12</v>
      </c>
      <c r="C195" s="18">
        <v>42214</v>
      </c>
      <c r="D195" s="3">
        <v>211</v>
      </c>
      <c r="E195" s="3"/>
      <c r="F195" s="3"/>
      <c r="G195" s="3"/>
      <c r="H195" s="3">
        <v>30.55</v>
      </c>
      <c r="I195" s="19">
        <v>0.77847222222222223</v>
      </c>
      <c r="J195" s="19">
        <v>0.81666666666666676</v>
      </c>
      <c r="K195" s="3" t="s">
        <v>291</v>
      </c>
      <c r="L195" s="5" t="s">
        <v>139</v>
      </c>
      <c r="M195" s="46">
        <v>6</v>
      </c>
      <c r="N195" s="3" t="s">
        <v>105</v>
      </c>
      <c r="O195" s="3"/>
      <c r="P195" s="2" t="s">
        <v>105</v>
      </c>
      <c r="Q195" s="14" t="s">
        <v>292</v>
      </c>
      <c r="R195" s="2" t="s">
        <v>701</v>
      </c>
    </row>
    <row r="196" spans="1:21" hidden="1" x14ac:dyDescent="0.25">
      <c r="A196" s="3" t="s">
        <v>16</v>
      </c>
      <c r="B196" s="3" t="s">
        <v>12</v>
      </c>
      <c r="C196" s="18">
        <v>42214</v>
      </c>
      <c r="D196" s="3">
        <v>212</v>
      </c>
      <c r="E196" s="3"/>
      <c r="F196" s="3"/>
      <c r="G196" s="3"/>
      <c r="H196" s="3">
        <v>32.700000000000003</v>
      </c>
      <c r="I196" s="19">
        <v>0.79375000000000007</v>
      </c>
      <c r="J196" s="19">
        <v>0.82777777777777783</v>
      </c>
      <c r="K196" s="3" t="s">
        <v>293</v>
      </c>
      <c r="L196" s="5" t="s">
        <v>139</v>
      </c>
      <c r="M196" s="46">
        <v>6</v>
      </c>
      <c r="N196" s="3" t="s">
        <v>105</v>
      </c>
      <c r="O196" s="3"/>
      <c r="P196" s="2" t="s">
        <v>105</v>
      </c>
      <c r="Q196" s="14" t="s">
        <v>294</v>
      </c>
      <c r="R196" s="2" t="s">
        <v>701</v>
      </c>
    </row>
    <row r="197" spans="1:21" hidden="1" x14ac:dyDescent="0.25">
      <c r="A197" s="6" t="s">
        <v>14</v>
      </c>
      <c r="B197" s="6" t="s">
        <v>11</v>
      </c>
      <c r="C197" s="23">
        <v>42215</v>
      </c>
      <c r="D197" s="6">
        <v>213</v>
      </c>
      <c r="E197" s="6"/>
      <c r="F197" s="6"/>
      <c r="G197" s="6"/>
      <c r="H197" s="6">
        <v>21.75</v>
      </c>
      <c r="I197" s="42" t="s">
        <v>295</v>
      </c>
      <c r="J197" s="43">
        <v>0.33055555555555555</v>
      </c>
      <c r="K197" s="6" t="s">
        <v>296</v>
      </c>
      <c r="L197" s="5" t="s">
        <v>15</v>
      </c>
      <c r="M197" s="50">
        <v>83</v>
      </c>
      <c r="N197" s="6" t="s">
        <v>105</v>
      </c>
      <c r="O197" s="6"/>
      <c r="P197" s="2" t="s">
        <v>105</v>
      </c>
      <c r="Q197" s="14" t="s">
        <v>167</v>
      </c>
      <c r="R197" s="2" t="s">
        <v>701</v>
      </c>
    </row>
    <row r="198" spans="1:21" hidden="1" x14ac:dyDescent="0.25">
      <c r="A198" s="6" t="s">
        <v>16</v>
      </c>
      <c r="B198" s="6" t="s">
        <v>249</v>
      </c>
      <c r="C198" s="23">
        <v>42215</v>
      </c>
      <c r="D198" s="6">
        <v>214</v>
      </c>
      <c r="E198" s="6"/>
      <c r="F198" s="6"/>
      <c r="G198" s="6"/>
      <c r="H198" s="6">
        <v>34.700000000000003</v>
      </c>
      <c r="I198" s="43">
        <v>0.31666666666666665</v>
      </c>
      <c r="J198" s="43">
        <v>0.40347222222222223</v>
      </c>
      <c r="K198" s="6" t="s">
        <v>297</v>
      </c>
      <c r="L198" s="5" t="s">
        <v>252</v>
      </c>
      <c r="M198" s="45">
        <v>13</v>
      </c>
      <c r="N198" s="6" t="s">
        <v>105</v>
      </c>
      <c r="O198" s="6"/>
      <c r="P198" s="2" t="s">
        <v>105</v>
      </c>
      <c r="Q198" s="14" t="s">
        <v>167</v>
      </c>
      <c r="R198" s="2" t="s">
        <v>701</v>
      </c>
      <c r="T198" t="s">
        <v>306</v>
      </c>
      <c r="U198" t="s">
        <v>177</v>
      </c>
    </row>
    <row r="199" spans="1:21" hidden="1" x14ac:dyDescent="0.25">
      <c r="A199" s="6" t="s">
        <v>73</v>
      </c>
      <c r="B199" s="6" t="s">
        <v>73</v>
      </c>
      <c r="C199" s="23">
        <v>42215</v>
      </c>
      <c r="D199" s="6">
        <v>215</v>
      </c>
      <c r="E199" s="6"/>
      <c r="F199" s="6"/>
      <c r="G199" s="6"/>
      <c r="H199" s="6">
        <v>31.5</v>
      </c>
      <c r="I199" s="43">
        <v>0.48402777777777778</v>
      </c>
      <c r="J199" s="43">
        <v>0.51388888888888895</v>
      </c>
      <c r="K199" s="6" t="s">
        <v>298</v>
      </c>
      <c r="L199" s="5" t="s">
        <v>75</v>
      </c>
      <c r="M199" s="45">
        <v>13</v>
      </c>
      <c r="N199" s="6" t="s">
        <v>105</v>
      </c>
      <c r="O199" s="6"/>
      <c r="P199" s="2" t="s">
        <v>105</v>
      </c>
      <c r="Q199" s="14" t="s">
        <v>171</v>
      </c>
      <c r="R199" s="2" t="s">
        <v>701</v>
      </c>
    </row>
    <row r="200" spans="1:21" hidden="1" x14ac:dyDescent="0.25">
      <c r="A200" s="6" t="s">
        <v>16</v>
      </c>
      <c r="B200" s="6" t="s">
        <v>46</v>
      </c>
      <c r="C200" s="23">
        <v>42215</v>
      </c>
      <c r="D200" s="6">
        <v>217</v>
      </c>
      <c r="E200" s="6"/>
      <c r="F200" s="6"/>
      <c r="G200" s="6"/>
      <c r="H200" s="6">
        <v>27.75</v>
      </c>
      <c r="I200" s="43">
        <v>0.50069444444444444</v>
      </c>
      <c r="J200" s="43">
        <v>0.53472222222222221</v>
      </c>
      <c r="K200" s="6" t="s">
        <v>299</v>
      </c>
      <c r="L200" s="6" t="s">
        <v>300</v>
      </c>
      <c r="M200" s="50">
        <v>83</v>
      </c>
      <c r="N200" s="6" t="s">
        <v>105</v>
      </c>
      <c r="O200" s="6"/>
      <c r="P200" s="2" t="s">
        <v>105</v>
      </c>
      <c r="Q200" s="14" t="s">
        <v>175</v>
      </c>
      <c r="R200" s="2" t="s">
        <v>701</v>
      </c>
    </row>
    <row r="201" spans="1:21" hidden="1" x14ac:dyDescent="0.25">
      <c r="A201" s="3" t="s">
        <v>16</v>
      </c>
      <c r="B201" s="3" t="s">
        <v>46</v>
      </c>
      <c r="C201" s="18">
        <v>42215</v>
      </c>
      <c r="D201" s="3">
        <v>216</v>
      </c>
      <c r="E201" s="3"/>
      <c r="F201" s="3"/>
      <c r="G201" s="3"/>
      <c r="H201" s="3">
        <v>36.450000000000003</v>
      </c>
      <c r="I201" s="19">
        <v>0.50486111111111109</v>
      </c>
      <c r="J201" s="19">
        <v>0.53333333333333333</v>
      </c>
      <c r="K201" s="3" t="s">
        <v>301</v>
      </c>
      <c r="L201" s="3" t="s">
        <v>300</v>
      </c>
      <c r="M201" s="46">
        <v>83</v>
      </c>
      <c r="N201" s="4" t="s">
        <v>105</v>
      </c>
      <c r="O201" s="3"/>
      <c r="P201" s="2" t="s">
        <v>105</v>
      </c>
      <c r="Q201" s="14" t="s">
        <v>175</v>
      </c>
      <c r="R201" s="2" t="s">
        <v>701</v>
      </c>
    </row>
    <row r="202" spans="1:21" hidden="1" x14ac:dyDescent="0.25">
      <c r="A202" s="3" t="s">
        <v>16</v>
      </c>
      <c r="B202" s="3" t="s">
        <v>12</v>
      </c>
      <c r="C202" s="18">
        <v>42215</v>
      </c>
      <c r="D202" s="3">
        <v>219</v>
      </c>
      <c r="E202" s="3"/>
      <c r="F202" s="3"/>
      <c r="G202" s="3"/>
      <c r="H202" s="3">
        <v>32.200000000000003</v>
      </c>
      <c r="I202" s="19">
        <v>0.78541666666666676</v>
      </c>
      <c r="J202" s="19">
        <v>0.82152777777777775</v>
      </c>
      <c r="K202" s="3" t="s">
        <v>302</v>
      </c>
      <c r="L202" s="3" t="s">
        <v>139</v>
      </c>
      <c r="M202" s="46">
        <v>6</v>
      </c>
      <c r="N202" s="4" t="s">
        <v>105</v>
      </c>
      <c r="O202" s="3"/>
      <c r="P202" s="2" t="s">
        <v>105</v>
      </c>
      <c r="Q202" s="14" t="s">
        <v>292</v>
      </c>
      <c r="R202" s="2" t="s">
        <v>701</v>
      </c>
    </row>
    <row r="203" spans="1:21" hidden="1" x14ac:dyDescent="0.25">
      <c r="A203" s="3" t="s">
        <v>16</v>
      </c>
      <c r="B203" s="3" t="s">
        <v>12</v>
      </c>
      <c r="C203" s="18">
        <v>42215</v>
      </c>
      <c r="D203" s="3">
        <v>218</v>
      </c>
      <c r="E203" s="3"/>
      <c r="F203" s="3"/>
      <c r="G203" s="3"/>
      <c r="H203" s="3">
        <v>36.65</v>
      </c>
      <c r="I203" s="19">
        <v>0.78819444444444453</v>
      </c>
      <c r="J203" s="19">
        <v>0.82013888888888886</v>
      </c>
      <c r="K203" s="3" t="s">
        <v>303</v>
      </c>
      <c r="L203" s="3" t="s">
        <v>139</v>
      </c>
      <c r="M203" s="46">
        <v>6</v>
      </c>
      <c r="N203" s="3" t="s">
        <v>105</v>
      </c>
      <c r="O203" s="3"/>
      <c r="P203" s="7" t="s">
        <v>105</v>
      </c>
      <c r="Q203" s="14" t="s">
        <v>292</v>
      </c>
      <c r="R203" s="2" t="s">
        <v>701</v>
      </c>
    </row>
    <row r="204" spans="1:21" hidden="1" x14ac:dyDescent="0.25">
      <c r="A204" s="3" t="s">
        <v>16</v>
      </c>
      <c r="B204" s="3" t="s">
        <v>46</v>
      </c>
      <c r="C204" s="18">
        <v>42216</v>
      </c>
      <c r="D204" s="3">
        <v>220</v>
      </c>
      <c r="E204" s="3"/>
      <c r="F204" s="3"/>
      <c r="G204" s="3"/>
      <c r="H204" s="3">
        <v>30.8</v>
      </c>
      <c r="I204" s="19">
        <v>0.46458333333333335</v>
      </c>
      <c r="J204" s="19">
        <v>0.4916666666666667</v>
      </c>
      <c r="K204" s="3" t="s">
        <v>304</v>
      </c>
      <c r="L204" s="3" t="s">
        <v>300</v>
      </c>
      <c r="M204" s="46">
        <v>83</v>
      </c>
      <c r="N204" s="3" t="s">
        <v>105</v>
      </c>
      <c r="O204" s="3"/>
      <c r="P204" s="2" t="s">
        <v>105</v>
      </c>
      <c r="Q204" s="14" t="s">
        <v>171</v>
      </c>
      <c r="R204" s="2" t="s">
        <v>701</v>
      </c>
    </row>
    <row r="205" spans="1:21" hidden="1" x14ac:dyDescent="0.25">
      <c r="A205" s="3" t="s">
        <v>14</v>
      </c>
      <c r="B205" s="3" t="s">
        <v>120</v>
      </c>
      <c r="C205" s="18">
        <v>42216</v>
      </c>
      <c r="D205" s="3">
        <v>221</v>
      </c>
      <c r="E205" s="3"/>
      <c r="F205" s="3"/>
      <c r="G205" s="3"/>
      <c r="H205" s="3">
        <v>27.9</v>
      </c>
      <c r="I205" s="19">
        <v>0.47986111111111113</v>
      </c>
      <c r="J205" s="19">
        <v>0.50902777777777775</v>
      </c>
      <c r="K205" s="3" t="s">
        <v>305</v>
      </c>
      <c r="L205" s="3" t="s">
        <v>69</v>
      </c>
      <c r="M205" s="46">
        <v>34</v>
      </c>
      <c r="N205" s="3" t="s">
        <v>106</v>
      </c>
      <c r="O205" s="3"/>
      <c r="P205" s="2" t="s">
        <v>105</v>
      </c>
      <c r="Q205" s="14" t="s">
        <v>171</v>
      </c>
      <c r="R205" s="2" t="s">
        <v>701</v>
      </c>
    </row>
    <row r="206" spans="1:21" hidden="1" x14ac:dyDescent="0.25">
      <c r="A206" s="3" t="s">
        <v>14</v>
      </c>
      <c r="B206" s="3" t="s">
        <v>11</v>
      </c>
      <c r="C206" s="18">
        <v>42216</v>
      </c>
      <c r="D206" s="3">
        <v>222</v>
      </c>
      <c r="E206" s="3"/>
      <c r="F206" s="3"/>
      <c r="G206" s="3"/>
      <c r="H206" s="3">
        <v>25.25</v>
      </c>
      <c r="I206" s="19">
        <v>0.61388888888888882</v>
      </c>
      <c r="J206" s="19">
        <v>0.63750000000000007</v>
      </c>
      <c r="K206" s="18" t="s">
        <v>307</v>
      </c>
      <c r="L206" s="3" t="s">
        <v>15</v>
      </c>
      <c r="M206" s="46">
        <v>83</v>
      </c>
      <c r="N206" s="3" t="s">
        <v>105</v>
      </c>
      <c r="O206" s="3"/>
      <c r="P206" s="2" t="s">
        <v>105</v>
      </c>
      <c r="Q206" s="14" t="s">
        <v>174</v>
      </c>
      <c r="R206" s="2" t="s">
        <v>701</v>
      </c>
    </row>
    <row r="207" spans="1:21" hidden="1" x14ac:dyDescent="0.25">
      <c r="A207" s="3" t="s">
        <v>14</v>
      </c>
      <c r="B207" s="3" t="s">
        <v>120</v>
      </c>
      <c r="C207" s="18">
        <v>42219</v>
      </c>
      <c r="D207" s="3">
        <v>223</v>
      </c>
      <c r="E207" s="3"/>
      <c r="F207" s="3"/>
      <c r="G207" s="3"/>
      <c r="H207" s="3">
        <v>23.55</v>
      </c>
      <c r="I207" s="19">
        <v>0.48194444444444445</v>
      </c>
      <c r="J207" s="19">
        <v>0.5229166666666667</v>
      </c>
      <c r="K207" s="3" t="s">
        <v>308</v>
      </c>
      <c r="L207" s="3" t="s">
        <v>69</v>
      </c>
      <c r="M207" s="46">
        <v>34</v>
      </c>
      <c r="N207" s="5" t="s">
        <v>106</v>
      </c>
      <c r="O207" s="3"/>
      <c r="P207" s="2" t="s">
        <v>105</v>
      </c>
      <c r="Q207" s="14" t="s">
        <v>171</v>
      </c>
      <c r="R207" s="2" t="s">
        <v>701</v>
      </c>
    </row>
    <row r="208" spans="1:21" hidden="1" x14ac:dyDescent="0.25">
      <c r="A208" s="3" t="s">
        <v>14</v>
      </c>
      <c r="B208" s="3" t="s">
        <v>11</v>
      </c>
      <c r="C208" s="18">
        <v>42220</v>
      </c>
      <c r="D208" s="3">
        <v>225</v>
      </c>
      <c r="E208" s="3"/>
      <c r="F208" s="3"/>
      <c r="G208" s="3"/>
      <c r="H208" s="3">
        <v>25.45</v>
      </c>
      <c r="I208" s="19">
        <v>0.3756944444444445</v>
      </c>
      <c r="J208" s="19">
        <v>0.41666666666666669</v>
      </c>
      <c r="K208" s="3" t="s">
        <v>309</v>
      </c>
      <c r="L208" s="3" t="s">
        <v>15</v>
      </c>
      <c r="M208" s="46">
        <v>83</v>
      </c>
      <c r="N208" s="5" t="s">
        <v>105</v>
      </c>
      <c r="O208" s="3"/>
      <c r="P208" s="2" t="s">
        <v>105</v>
      </c>
      <c r="Q208" s="14" t="s">
        <v>169</v>
      </c>
      <c r="R208" s="2" t="s">
        <v>701</v>
      </c>
    </row>
    <row r="209" spans="1:18" hidden="1" x14ac:dyDescent="0.25">
      <c r="A209" s="3" t="s">
        <v>16</v>
      </c>
      <c r="B209" s="3" t="s">
        <v>46</v>
      </c>
      <c r="C209" s="18">
        <v>42220</v>
      </c>
      <c r="D209" s="3">
        <v>226</v>
      </c>
      <c r="E209" s="3"/>
      <c r="F209" s="3"/>
      <c r="G209" s="3"/>
      <c r="H209" s="3">
        <v>30.9</v>
      </c>
      <c r="I209" s="19">
        <v>0.46527777777777773</v>
      </c>
      <c r="J209" s="19">
        <v>0.5083333333333333</v>
      </c>
      <c r="K209" s="3" t="s">
        <v>310</v>
      </c>
      <c r="L209" s="3" t="s">
        <v>159</v>
      </c>
      <c r="M209" s="46">
        <v>83</v>
      </c>
      <c r="N209" s="5" t="s">
        <v>106</v>
      </c>
      <c r="O209" s="3"/>
      <c r="P209" s="2" t="s">
        <v>105</v>
      </c>
      <c r="Q209" s="14" t="s">
        <v>171</v>
      </c>
      <c r="R209" s="2" t="s">
        <v>701</v>
      </c>
    </row>
    <row r="210" spans="1:18" hidden="1" x14ac:dyDescent="0.25">
      <c r="A210" s="3" t="s">
        <v>14</v>
      </c>
      <c r="B210" s="3" t="s">
        <v>120</v>
      </c>
      <c r="C210" s="18">
        <v>42220</v>
      </c>
      <c r="D210" s="3">
        <v>227</v>
      </c>
      <c r="E210" s="3"/>
      <c r="F210" s="3"/>
      <c r="G210" s="3"/>
      <c r="H210" s="3">
        <v>21.2</v>
      </c>
      <c r="I210" s="19">
        <v>0.4916666666666667</v>
      </c>
      <c r="J210" s="19">
        <v>0.52708333333333335</v>
      </c>
      <c r="K210" s="3" t="s">
        <v>311</v>
      </c>
      <c r="L210" s="3" t="s">
        <v>69</v>
      </c>
      <c r="M210" s="46">
        <v>34</v>
      </c>
      <c r="N210" s="5" t="s">
        <v>106</v>
      </c>
      <c r="O210" s="3"/>
      <c r="P210" s="7" t="s">
        <v>105</v>
      </c>
      <c r="Q210" s="14" t="s">
        <v>171</v>
      </c>
      <c r="R210" s="2" t="s">
        <v>701</v>
      </c>
    </row>
    <row r="211" spans="1:18" hidden="1" x14ac:dyDescent="0.25">
      <c r="A211" s="3" t="s">
        <v>73</v>
      </c>
      <c r="B211" s="3" t="s">
        <v>73</v>
      </c>
      <c r="C211" s="18">
        <v>42220</v>
      </c>
      <c r="D211" s="3">
        <v>228</v>
      </c>
      <c r="E211" s="3"/>
      <c r="F211" s="3"/>
      <c r="G211" s="3"/>
      <c r="H211" s="3">
        <v>30.3</v>
      </c>
      <c r="I211" s="19">
        <v>0.50347222222222221</v>
      </c>
      <c r="J211" s="19">
        <v>0.53194444444444444</v>
      </c>
      <c r="K211" s="3" t="s">
        <v>312</v>
      </c>
      <c r="L211" s="3" t="s">
        <v>75</v>
      </c>
      <c r="M211" s="45">
        <v>13</v>
      </c>
      <c r="N211" s="5" t="s">
        <v>105</v>
      </c>
      <c r="O211" s="3"/>
      <c r="P211" s="7" t="s">
        <v>105</v>
      </c>
      <c r="Q211" s="14" t="s">
        <v>175</v>
      </c>
      <c r="R211" s="2" t="s">
        <v>701</v>
      </c>
    </row>
    <row r="212" spans="1:18" hidden="1" x14ac:dyDescent="0.25">
      <c r="A212" s="3" t="s">
        <v>16</v>
      </c>
      <c r="B212" s="3" t="s">
        <v>12</v>
      </c>
      <c r="C212" s="18">
        <v>42220</v>
      </c>
      <c r="D212" s="3">
        <v>229</v>
      </c>
      <c r="E212" s="3"/>
      <c r="F212" s="3"/>
      <c r="G212" s="3"/>
      <c r="H212" s="3">
        <v>30.65</v>
      </c>
      <c r="I212" s="19">
        <v>0.58263888888888882</v>
      </c>
      <c r="J212" s="19">
        <v>0.62083333333333335</v>
      </c>
      <c r="K212" s="3" t="s">
        <v>313</v>
      </c>
      <c r="L212" s="3" t="s">
        <v>159</v>
      </c>
      <c r="M212" s="46">
        <v>83</v>
      </c>
      <c r="N212" s="5" t="s">
        <v>106</v>
      </c>
      <c r="O212" s="3"/>
      <c r="P212" s="7" t="s">
        <v>105</v>
      </c>
      <c r="Q212" s="14" t="s">
        <v>174</v>
      </c>
      <c r="R212" s="2" t="s">
        <v>701</v>
      </c>
    </row>
    <row r="213" spans="1:18" hidden="1" x14ac:dyDescent="0.25">
      <c r="A213" s="5" t="s">
        <v>14</v>
      </c>
      <c r="B213" s="5" t="s">
        <v>11</v>
      </c>
      <c r="C213" s="22">
        <v>42221</v>
      </c>
      <c r="D213" s="5">
        <v>231</v>
      </c>
      <c r="E213" s="5"/>
      <c r="F213" s="5"/>
      <c r="G213" s="5"/>
      <c r="H213" s="5">
        <v>21.55</v>
      </c>
      <c r="I213" s="25">
        <v>0.30208333333333331</v>
      </c>
      <c r="J213" s="25">
        <v>0.33680555555555558</v>
      </c>
      <c r="K213" s="5" t="s">
        <v>314</v>
      </c>
      <c r="L213" s="5" t="s">
        <v>15</v>
      </c>
      <c r="M213" s="49">
        <v>83</v>
      </c>
      <c r="N213" s="5" t="s">
        <v>105</v>
      </c>
      <c r="O213" s="5"/>
      <c r="P213" s="2" t="s">
        <v>105</v>
      </c>
      <c r="Q213" s="14" t="s">
        <v>167</v>
      </c>
      <c r="R213" s="2" t="s">
        <v>701</v>
      </c>
    </row>
    <row r="214" spans="1:18" hidden="1" x14ac:dyDescent="0.25">
      <c r="A214" s="5" t="s">
        <v>16</v>
      </c>
      <c r="B214" s="5" t="s">
        <v>46</v>
      </c>
      <c r="C214" s="22">
        <v>42221</v>
      </c>
      <c r="D214" s="5">
        <v>232</v>
      </c>
      <c r="E214" s="5"/>
      <c r="F214" s="5"/>
      <c r="G214" s="5"/>
      <c r="H214" s="5">
        <v>20.9</v>
      </c>
      <c r="I214" s="25">
        <v>0.32569444444444445</v>
      </c>
      <c r="J214" s="25">
        <v>0.35902777777777778</v>
      </c>
      <c r="K214" s="5" t="s">
        <v>315</v>
      </c>
      <c r="L214" s="5" t="s">
        <v>246</v>
      </c>
      <c r="M214" s="49">
        <v>6</v>
      </c>
      <c r="N214" s="5" t="s">
        <v>106</v>
      </c>
      <c r="O214" s="5"/>
      <c r="P214" s="2" t="s">
        <v>105</v>
      </c>
      <c r="Q214" s="14" t="s">
        <v>167</v>
      </c>
      <c r="R214" s="2" t="s">
        <v>701</v>
      </c>
    </row>
    <row r="215" spans="1:18" hidden="1" x14ac:dyDescent="0.25">
      <c r="A215" s="5" t="s">
        <v>16</v>
      </c>
      <c r="B215" s="5" t="s">
        <v>46</v>
      </c>
      <c r="C215" s="22">
        <v>42221</v>
      </c>
      <c r="D215" s="5">
        <v>233</v>
      </c>
      <c r="E215" s="5"/>
      <c r="F215" s="5"/>
      <c r="G215" s="5"/>
      <c r="H215" s="5">
        <v>28.1</v>
      </c>
      <c r="I215" s="25">
        <v>0.3263888888888889</v>
      </c>
      <c r="J215" s="25">
        <v>0.36041666666666666</v>
      </c>
      <c r="K215" s="5" t="s">
        <v>316</v>
      </c>
      <c r="L215" s="5" t="s">
        <v>246</v>
      </c>
      <c r="M215" s="49">
        <v>6</v>
      </c>
      <c r="N215" s="5" t="s">
        <v>106</v>
      </c>
      <c r="O215" s="5"/>
      <c r="P215" s="2" t="s">
        <v>106</v>
      </c>
      <c r="Q215" s="14" t="s">
        <v>167</v>
      </c>
      <c r="R215" s="2" t="s">
        <v>701</v>
      </c>
    </row>
    <row r="216" spans="1:18" hidden="1" x14ac:dyDescent="0.25">
      <c r="A216" s="5" t="s">
        <v>133</v>
      </c>
      <c r="B216" s="5" t="s">
        <v>120</v>
      </c>
      <c r="C216" s="22">
        <v>42221</v>
      </c>
      <c r="D216" s="5">
        <v>234</v>
      </c>
      <c r="E216" s="5"/>
      <c r="F216" s="5"/>
      <c r="G216" s="5"/>
      <c r="H216" s="5">
        <v>23.85</v>
      </c>
      <c r="I216" s="25">
        <v>0.50138888888888888</v>
      </c>
      <c r="J216" s="25">
        <v>0.53749999999999998</v>
      </c>
      <c r="K216" s="5" t="s">
        <v>318</v>
      </c>
      <c r="L216" s="5" t="s">
        <v>157</v>
      </c>
      <c r="M216" s="49">
        <v>12</v>
      </c>
      <c r="N216" s="44" t="s">
        <v>105</v>
      </c>
      <c r="O216" s="5"/>
      <c r="P216" s="2" t="s">
        <v>105</v>
      </c>
      <c r="Q216" s="14" t="s">
        <v>175</v>
      </c>
      <c r="R216" s="2" t="s">
        <v>701</v>
      </c>
    </row>
    <row r="217" spans="1:18" hidden="1" x14ac:dyDescent="0.25">
      <c r="A217" s="5" t="s">
        <v>16</v>
      </c>
      <c r="B217" s="5" t="s">
        <v>12</v>
      </c>
      <c r="C217" s="22">
        <v>42222</v>
      </c>
      <c r="D217" s="5">
        <v>235</v>
      </c>
      <c r="E217" s="5"/>
      <c r="F217" s="5"/>
      <c r="G217" s="5"/>
      <c r="H217" s="5">
        <v>33.549999999999997</v>
      </c>
      <c r="I217" s="25">
        <v>0.2902777777777778</v>
      </c>
      <c r="J217" s="25">
        <v>0.34652777777777777</v>
      </c>
      <c r="K217" s="5" t="s">
        <v>319</v>
      </c>
      <c r="L217" s="5" t="s">
        <v>13</v>
      </c>
      <c r="M217" s="49">
        <v>83</v>
      </c>
      <c r="N217" s="5" t="s">
        <v>105</v>
      </c>
      <c r="O217" s="5"/>
      <c r="P217" s="2" t="s">
        <v>105</v>
      </c>
      <c r="Q217" s="14" t="s">
        <v>167</v>
      </c>
      <c r="R217" s="2" t="s">
        <v>701</v>
      </c>
    </row>
    <row r="218" spans="1:18" hidden="1" x14ac:dyDescent="0.25">
      <c r="A218" s="5" t="s">
        <v>16</v>
      </c>
      <c r="B218" s="5" t="s">
        <v>46</v>
      </c>
      <c r="C218" s="22">
        <v>42222</v>
      </c>
      <c r="D218" s="5">
        <v>236</v>
      </c>
      <c r="E218" s="5"/>
      <c r="F218" s="5"/>
      <c r="G218" s="5"/>
      <c r="H218" s="5">
        <v>28.75</v>
      </c>
      <c r="I218" s="25">
        <v>0.46458333333333335</v>
      </c>
      <c r="J218" s="25">
        <v>0.49652777777777773</v>
      </c>
      <c r="K218" s="5" t="s">
        <v>320</v>
      </c>
      <c r="L218" s="5" t="s">
        <v>159</v>
      </c>
      <c r="M218" s="49">
        <v>83</v>
      </c>
      <c r="N218" s="5" t="s">
        <v>106</v>
      </c>
      <c r="O218" s="5"/>
      <c r="P218" s="2" t="s">
        <v>105</v>
      </c>
      <c r="Q218" s="14" t="s">
        <v>171</v>
      </c>
      <c r="R218" s="2" t="s">
        <v>701</v>
      </c>
    </row>
    <row r="219" spans="1:18" hidden="1" x14ac:dyDescent="0.25">
      <c r="A219" s="3" t="s">
        <v>133</v>
      </c>
      <c r="B219" s="3" t="s">
        <v>120</v>
      </c>
      <c r="C219" s="18">
        <v>42222</v>
      </c>
      <c r="D219" s="3">
        <v>237</v>
      </c>
      <c r="E219" s="3"/>
      <c r="F219" s="3"/>
      <c r="G219" s="3"/>
      <c r="H219" s="3">
        <v>24.25</v>
      </c>
      <c r="I219" s="19">
        <v>0.48541666666666666</v>
      </c>
      <c r="J219" s="19">
        <v>0.5229166666666667</v>
      </c>
      <c r="K219" s="3" t="s">
        <v>321</v>
      </c>
      <c r="L219" s="3" t="s">
        <v>157</v>
      </c>
      <c r="M219" s="46">
        <v>12</v>
      </c>
      <c r="N219" s="44" t="s">
        <v>105</v>
      </c>
      <c r="O219" s="3"/>
      <c r="P219" s="2" t="s">
        <v>105</v>
      </c>
      <c r="Q219" s="14" t="s">
        <v>171</v>
      </c>
      <c r="R219" s="2" t="s">
        <v>701</v>
      </c>
    </row>
    <row r="220" spans="1:18" hidden="1" x14ac:dyDescent="0.25">
      <c r="A220" s="3" t="s">
        <v>16</v>
      </c>
      <c r="B220" s="3" t="s">
        <v>12</v>
      </c>
      <c r="C220" s="18">
        <v>42222</v>
      </c>
      <c r="D220" s="3">
        <v>238</v>
      </c>
      <c r="E220" s="3"/>
      <c r="F220" s="3"/>
      <c r="G220" s="3"/>
      <c r="H220" s="3">
        <v>30.75</v>
      </c>
      <c r="I220" s="19">
        <v>0.51944444444444449</v>
      </c>
      <c r="J220" s="19">
        <v>0.54791666666666672</v>
      </c>
      <c r="K220" s="3" t="s">
        <v>322</v>
      </c>
      <c r="L220" s="3" t="s">
        <v>128</v>
      </c>
      <c r="M220" s="45">
        <v>13</v>
      </c>
      <c r="N220" s="5" t="s">
        <v>105</v>
      </c>
      <c r="O220" s="3"/>
      <c r="P220" s="2" t="s">
        <v>105</v>
      </c>
      <c r="Q220" s="14" t="s">
        <v>175</v>
      </c>
      <c r="R220" s="2" t="s">
        <v>701</v>
      </c>
    </row>
    <row r="221" spans="1:18" hidden="1" x14ac:dyDescent="0.25">
      <c r="A221" s="3" t="s">
        <v>16</v>
      </c>
      <c r="B221" s="3" t="s">
        <v>12</v>
      </c>
      <c r="C221" s="18">
        <v>42223</v>
      </c>
      <c r="D221" s="3">
        <v>239</v>
      </c>
      <c r="E221" s="3"/>
      <c r="F221" s="3"/>
      <c r="G221" s="3"/>
      <c r="H221" s="3">
        <v>36.15</v>
      </c>
      <c r="I221" s="19">
        <v>0.29722222222222222</v>
      </c>
      <c r="J221" s="19">
        <v>0.33333333333333331</v>
      </c>
      <c r="K221" s="3" t="s">
        <v>323</v>
      </c>
      <c r="L221" s="3" t="s">
        <v>31</v>
      </c>
      <c r="M221" s="46">
        <v>83</v>
      </c>
      <c r="N221" s="5" t="s">
        <v>106</v>
      </c>
      <c r="O221" s="3"/>
      <c r="P221" s="2" t="s">
        <v>105</v>
      </c>
      <c r="Q221" s="14" t="s">
        <v>167</v>
      </c>
      <c r="R221" s="2" t="s">
        <v>701</v>
      </c>
    </row>
    <row r="222" spans="1:18" hidden="1" x14ac:dyDescent="0.25">
      <c r="A222" s="3" t="s">
        <v>16</v>
      </c>
      <c r="B222" s="3" t="s">
        <v>46</v>
      </c>
      <c r="C222" s="18">
        <v>42223</v>
      </c>
      <c r="D222" s="3">
        <v>240</v>
      </c>
      <c r="E222" s="3"/>
      <c r="F222" s="3"/>
      <c r="G222" s="3"/>
      <c r="H222" s="3">
        <v>31.65</v>
      </c>
      <c r="I222" s="19">
        <v>0.31458333333333333</v>
      </c>
      <c r="J222" s="19">
        <v>0.34513888888888888</v>
      </c>
      <c r="K222" s="3" t="s">
        <v>324</v>
      </c>
      <c r="L222" s="3" t="s">
        <v>159</v>
      </c>
      <c r="M222" s="46">
        <v>83</v>
      </c>
      <c r="N222" s="5" t="s">
        <v>106</v>
      </c>
      <c r="O222" s="3"/>
      <c r="P222" s="2" t="s">
        <v>105</v>
      </c>
      <c r="Q222" s="14" t="s">
        <v>167</v>
      </c>
      <c r="R222" s="2" t="s">
        <v>701</v>
      </c>
    </row>
    <row r="223" spans="1:18" hidden="1" x14ac:dyDescent="0.25">
      <c r="A223" s="5" t="s">
        <v>16</v>
      </c>
      <c r="B223" s="5" t="s">
        <v>12</v>
      </c>
      <c r="C223" s="22">
        <v>42223</v>
      </c>
      <c r="D223" s="5">
        <v>242</v>
      </c>
      <c r="E223" s="5"/>
      <c r="F223" s="5"/>
      <c r="G223" s="5"/>
      <c r="H223" s="5">
        <v>28.2</v>
      </c>
      <c r="I223" s="25">
        <v>0.55972222222222223</v>
      </c>
      <c r="J223" s="25">
        <v>0.58124999999999993</v>
      </c>
      <c r="K223" s="5" t="s">
        <v>325</v>
      </c>
      <c r="L223" s="5" t="s">
        <v>128</v>
      </c>
      <c r="M223" s="45">
        <v>13</v>
      </c>
      <c r="N223" s="5" t="s">
        <v>105</v>
      </c>
      <c r="O223" s="5"/>
      <c r="P223" s="2" t="s">
        <v>105</v>
      </c>
      <c r="Q223" s="14" t="s">
        <v>168</v>
      </c>
      <c r="R223" s="2" t="s">
        <v>701</v>
      </c>
    </row>
    <row r="224" spans="1:18" hidden="1" x14ac:dyDescent="0.25">
      <c r="A224" s="5" t="s">
        <v>16</v>
      </c>
      <c r="B224" s="5" t="s">
        <v>12</v>
      </c>
      <c r="C224" s="22">
        <v>42226</v>
      </c>
      <c r="D224" s="5">
        <v>243</v>
      </c>
      <c r="E224" s="5"/>
      <c r="F224" s="5"/>
      <c r="G224" s="5"/>
      <c r="H224" s="5">
        <v>32.1</v>
      </c>
      <c r="I224" s="25">
        <v>0.3923611111111111</v>
      </c>
      <c r="J224" s="25">
        <v>0.41944444444444445</v>
      </c>
      <c r="K224" s="5" t="s">
        <v>326</v>
      </c>
      <c r="L224" s="5" t="s">
        <v>128</v>
      </c>
      <c r="M224" s="45">
        <v>13</v>
      </c>
      <c r="N224" s="5" t="s">
        <v>105</v>
      </c>
      <c r="O224" s="5"/>
      <c r="P224" s="2" t="s">
        <v>105</v>
      </c>
      <c r="Q224" s="14" t="s">
        <v>169</v>
      </c>
      <c r="R224" s="2" t="s">
        <v>701</v>
      </c>
    </row>
    <row r="225" spans="1:18" hidden="1" x14ac:dyDescent="0.25">
      <c r="A225" s="5" t="s">
        <v>16</v>
      </c>
      <c r="B225" s="5" t="s">
        <v>46</v>
      </c>
      <c r="C225" s="22">
        <v>42226</v>
      </c>
      <c r="D225" s="5">
        <v>244</v>
      </c>
      <c r="E225" s="5"/>
      <c r="F225" s="5"/>
      <c r="G225" s="5"/>
      <c r="H225" s="5">
        <v>33.65</v>
      </c>
      <c r="I225" s="25">
        <v>0.48194444444444445</v>
      </c>
      <c r="J225" s="25">
        <v>0.51041666666666663</v>
      </c>
      <c r="K225" s="5" t="s">
        <v>327</v>
      </c>
      <c r="L225" s="5" t="s">
        <v>165</v>
      </c>
      <c r="M225" s="49">
        <v>4</v>
      </c>
      <c r="N225" s="5" t="s">
        <v>105</v>
      </c>
      <c r="O225" s="5"/>
      <c r="P225" s="2" t="s">
        <v>106</v>
      </c>
      <c r="Q225" s="14" t="s">
        <v>171</v>
      </c>
      <c r="R225" s="2" t="s">
        <v>701</v>
      </c>
    </row>
    <row r="226" spans="1:18" hidden="1" x14ac:dyDescent="0.25">
      <c r="A226" s="5" t="s">
        <v>16</v>
      </c>
      <c r="B226" s="5" t="s">
        <v>46</v>
      </c>
      <c r="C226" s="22">
        <v>42226</v>
      </c>
      <c r="D226" s="5">
        <v>245</v>
      </c>
      <c r="E226" s="5"/>
      <c r="F226" s="5"/>
      <c r="G226" s="5"/>
      <c r="H226" s="5">
        <v>28.2</v>
      </c>
      <c r="I226" s="25">
        <v>0.50138888888888888</v>
      </c>
      <c r="J226" s="25">
        <v>0.54027777777777775</v>
      </c>
      <c r="K226" s="5" t="s">
        <v>328</v>
      </c>
      <c r="L226" s="5" t="s">
        <v>436</v>
      </c>
      <c r="M226" s="49">
        <v>4</v>
      </c>
      <c r="N226" s="5" t="s">
        <v>105</v>
      </c>
      <c r="O226" s="5"/>
      <c r="P226" s="2" t="s">
        <v>105</v>
      </c>
      <c r="Q226" s="14" t="s">
        <v>175</v>
      </c>
      <c r="R226" s="2" t="s">
        <v>701</v>
      </c>
    </row>
    <row r="227" spans="1:18" hidden="1" x14ac:dyDescent="0.25">
      <c r="A227" s="5" t="s">
        <v>16</v>
      </c>
      <c r="B227" s="5" t="s">
        <v>46</v>
      </c>
      <c r="C227" s="18">
        <v>42226</v>
      </c>
      <c r="D227" s="3">
        <v>246</v>
      </c>
      <c r="E227" s="3"/>
      <c r="F227" s="3"/>
      <c r="G227" s="3"/>
      <c r="H227" s="3">
        <v>33.65</v>
      </c>
      <c r="I227" s="19">
        <v>0.51527777777777783</v>
      </c>
      <c r="J227" s="19">
        <v>0.54166666666666663</v>
      </c>
      <c r="K227" s="3" t="s">
        <v>329</v>
      </c>
      <c r="L227" s="3" t="s">
        <v>436</v>
      </c>
      <c r="M227" s="46">
        <v>4</v>
      </c>
      <c r="N227" s="3" t="s">
        <v>105</v>
      </c>
      <c r="O227" s="3"/>
      <c r="P227" s="2" t="s">
        <v>105</v>
      </c>
      <c r="Q227" s="14" t="s">
        <v>175</v>
      </c>
      <c r="R227" s="2" t="s">
        <v>701</v>
      </c>
    </row>
    <row r="228" spans="1:18" hidden="1" x14ac:dyDescent="0.25">
      <c r="A228" s="3" t="s">
        <v>16</v>
      </c>
      <c r="B228" s="3" t="s">
        <v>12</v>
      </c>
      <c r="C228" s="18">
        <v>42226</v>
      </c>
      <c r="D228" s="3">
        <v>247</v>
      </c>
      <c r="E228" s="3"/>
      <c r="F228" s="3"/>
      <c r="G228" s="3"/>
      <c r="H228" s="3">
        <v>29.45</v>
      </c>
      <c r="I228" s="19">
        <v>0.54583333333333328</v>
      </c>
      <c r="J228" s="19">
        <v>0.5805555555555556</v>
      </c>
      <c r="K228" s="3" t="s">
        <v>330</v>
      </c>
      <c r="L228" s="3" t="s">
        <v>128</v>
      </c>
      <c r="M228" s="45">
        <v>13</v>
      </c>
      <c r="N228" s="3" t="s">
        <v>105</v>
      </c>
      <c r="O228" s="3"/>
      <c r="P228" s="2" t="s">
        <v>105</v>
      </c>
      <c r="Q228" s="14" t="s">
        <v>168</v>
      </c>
      <c r="R228" s="2" t="s">
        <v>701</v>
      </c>
    </row>
    <row r="229" spans="1:18" hidden="1" x14ac:dyDescent="0.25">
      <c r="A229" s="3" t="s">
        <v>16</v>
      </c>
      <c r="B229" s="3" t="s">
        <v>12</v>
      </c>
      <c r="C229" s="18">
        <v>42227</v>
      </c>
      <c r="D229" s="3">
        <v>251</v>
      </c>
      <c r="E229" s="3"/>
      <c r="F229" s="3"/>
      <c r="G229" s="3"/>
      <c r="H229" s="3">
        <v>18.3</v>
      </c>
      <c r="I229" s="19">
        <v>0.35902777777777778</v>
      </c>
      <c r="J229" s="19">
        <v>0.38611111111111113</v>
      </c>
      <c r="K229" s="3" t="s">
        <v>331</v>
      </c>
      <c r="L229" s="3" t="s">
        <v>128</v>
      </c>
      <c r="M229" s="45">
        <v>13</v>
      </c>
      <c r="N229" s="3" t="s">
        <v>105</v>
      </c>
      <c r="O229" s="3"/>
      <c r="P229" s="2" t="s">
        <v>105</v>
      </c>
      <c r="Q229" s="14" t="s">
        <v>176</v>
      </c>
      <c r="R229" s="2" t="s">
        <v>701</v>
      </c>
    </row>
    <row r="230" spans="1:18" hidden="1" x14ac:dyDescent="0.25">
      <c r="A230" s="3" t="s">
        <v>16</v>
      </c>
      <c r="B230" s="3" t="s">
        <v>46</v>
      </c>
      <c r="C230" s="18">
        <v>42227</v>
      </c>
      <c r="D230" s="3">
        <v>253</v>
      </c>
      <c r="E230" s="3"/>
      <c r="F230" s="3"/>
      <c r="G230" s="3"/>
      <c r="H230" s="3">
        <v>32.200000000000003</v>
      </c>
      <c r="I230" s="19">
        <v>0.39097222222222222</v>
      </c>
      <c r="J230" s="19">
        <v>0.43541666666666662</v>
      </c>
      <c r="K230" s="3" t="s">
        <v>332</v>
      </c>
      <c r="L230" s="3" t="s">
        <v>159</v>
      </c>
      <c r="M230" s="46">
        <v>83</v>
      </c>
      <c r="N230" s="3" t="s">
        <v>106</v>
      </c>
      <c r="O230" s="3"/>
      <c r="P230" s="2" t="s">
        <v>105</v>
      </c>
      <c r="Q230" s="14" t="s">
        <v>169</v>
      </c>
      <c r="R230" s="2" t="s">
        <v>701</v>
      </c>
    </row>
    <row r="231" spans="1:18" hidden="1" x14ac:dyDescent="0.25">
      <c r="A231" s="3" t="s">
        <v>16</v>
      </c>
      <c r="B231" s="3" t="s">
        <v>46</v>
      </c>
      <c r="C231" s="18">
        <v>42227</v>
      </c>
      <c r="D231" s="3">
        <v>252</v>
      </c>
      <c r="E231" s="3"/>
      <c r="F231" s="3"/>
      <c r="G231" s="3"/>
      <c r="H231" s="3">
        <v>29.85</v>
      </c>
      <c r="I231" s="19">
        <v>0.39097222222222222</v>
      </c>
      <c r="J231" s="19">
        <v>0.43402777777777773</v>
      </c>
      <c r="K231" s="3" t="s">
        <v>333</v>
      </c>
      <c r="L231" s="3" t="s">
        <v>159</v>
      </c>
      <c r="M231" s="46">
        <v>83</v>
      </c>
      <c r="N231" s="3" t="s">
        <v>106</v>
      </c>
      <c r="O231" s="3"/>
      <c r="P231" s="2" t="s">
        <v>105</v>
      </c>
      <c r="Q231" s="14" t="s">
        <v>169</v>
      </c>
      <c r="R231" s="2" t="s">
        <v>701</v>
      </c>
    </row>
    <row r="232" spans="1:18" hidden="1" x14ac:dyDescent="0.25">
      <c r="A232" s="2" t="s">
        <v>14</v>
      </c>
      <c r="B232" s="2" t="s">
        <v>120</v>
      </c>
      <c r="C232" s="12">
        <v>42227</v>
      </c>
      <c r="D232" s="2">
        <v>254</v>
      </c>
      <c r="E232" s="2"/>
      <c r="F232" s="2"/>
      <c r="G232" s="2"/>
      <c r="H232" s="2">
        <v>19.2</v>
      </c>
      <c r="I232" s="15">
        <v>0.49583333333333335</v>
      </c>
      <c r="J232" s="15">
        <v>0.53541666666666665</v>
      </c>
      <c r="K232" s="2" t="s">
        <v>334</v>
      </c>
      <c r="L232" s="2" t="s">
        <v>69</v>
      </c>
      <c r="M232" s="46">
        <v>34</v>
      </c>
      <c r="N232" s="4" t="s">
        <v>106</v>
      </c>
      <c r="O232" s="2"/>
      <c r="P232" s="2" t="s">
        <v>105</v>
      </c>
      <c r="Q232" s="14" t="s">
        <v>171</v>
      </c>
      <c r="R232" s="2" t="s">
        <v>701</v>
      </c>
    </row>
    <row r="233" spans="1:18" hidden="1" x14ac:dyDescent="0.25">
      <c r="A233" s="2" t="s">
        <v>16</v>
      </c>
      <c r="B233" s="2" t="s">
        <v>12</v>
      </c>
      <c r="C233" s="12">
        <v>42227</v>
      </c>
      <c r="D233" s="2">
        <v>255</v>
      </c>
      <c r="E233" s="2"/>
      <c r="F233" s="2"/>
      <c r="G233" s="2"/>
      <c r="H233" s="2">
        <v>29.3</v>
      </c>
      <c r="I233" s="15">
        <v>0.5229166666666667</v>
      </c>
      <c r="J233" s="15">
        <v>0.55347222222222225</v>
      </c>
      <c r="K233" s="2" t="s">
        <v>335</v>
      </c>
      <c r="L233" s="2" t="s">
        <v>60</v>
      </c>
      <c r="M233" s="45">
        <v>13</v>
      </c>
      <c r="N233" s="4" t="s">
        <v>105</v>
      </c>
      <c r="O233" s="2"/>
      <c r="P233" s="2" t="s">
        <v>105</v>
      </c>
      <c r="Q233" s="14" t="s">
        <v>175</v>
      </c>
      <c r="R233" s="2" t="s">
        <v>701</v>
      </c>
    </row>
    <row r="234" spans="1:18" hidden="1" x14ac:dyDescent="0.25">
      <c r="A234" s="2" t="s">
        <v>16</v>
      </c>
      <c r="B234" s="2" t="s">
        <v>46</v>
      </c>
      <c r="C234" s="12">
        <v>42228</v>
      </c>
      <c r="D234" s="2">
        <v>257</v>
      </c>
      <c r="E234" s="2"/>
      <c r="F234" s="2"/>
      <c r="G234" s="2"/>
      <c r="H234" s="2">
        <v>36.75</v>
      </c>
      <c r="I234" s="15">
        <v>0.26111111111111113</v>
      </c>
      <c r="J234" s="15">
        <v>0.33055555555555555</v>
      </c>
      <c r="K234" s="2" t="s">
        <v>336</v>
      </c>
      <c r="L234" s="2" t="s">
        <v>337</v>
      </c>
      <c r="M234" s="46">
        <v>83</v>
      </c>
      <c r="N234" s="4" t="s">
        <v>105</v>
      </c>
      <c r="O234" s="2"/>
      <c r="P234" s="2" t="s">
        <v>105</v>
      </c>
      <c r="Q234" s="14" t="s">
        <v>167</v>
      </c>
      <c r="R234" s="2" t="s">
        <v>701</v>
      </c>
    </row>
    <row r="235" spans="1:18" hidden="1" x14ac:dyDescent="0.25">
      <c r="A235" s="2" t="s">
        <v>16</v>
      </c>
      <c r="B235" s="2" t="s">
        <v>46</v>
      </c>
      <c r="C235" s="12">
        <v>42228</v>
      </c>
      <c r="D235" s="2">
        <v>256</v>
      </c>
      <c r="E235" s="2"/>
      <c r="F235" s="2"/>
      <c r="G235" s="2"/>
      <c r="H235" s="2">
        <v>35.700000000000003</v>
      </c>
      <c r="I235" s="15">
        <v>0.27361111111111108</v>
      </c>
      <c r="J235" s="15">
        <v>0.3298611111111111</v>
      </c>
      <c r="K235" s="2" t="s">
        <v>338</v>
      </c>
      <c r="L235" s="2" t="s">
        <v>337</v>
      </c>
      <c r="M235" s="46">
        <v>83</v>
      </c>
      <c r="N235" s="4" t="s">
        <v>105</v>
      </c>
      <c r="O235" s="2"/>
      <c r="P235" s="2" t="s">
        <v>105</v>
      </c>
      <c r="Q235" s="14" t="s">
        <v>167</v>
      </c>
      <c r="R235" s="2" t="s">
        <v>701</v>
      </c>
    </row>
    <row r="236" spans="1:18" hidden="1" x14ac:dyDescent="0.25">
      <c r="A236" s="2" t="s">
        <v>16</v>
      </c>
      <c r="B236" s="2" t="s">
        <v>46</v>
      </c>
      <c r="C236" s="12">
        <v>42228</v>
      </c>
      <c r="D236" s="2">
        <v>258</v>
      </c>
      <c r="E236" s="2"/>
      <c r="F236" s="2"/>
      <c r="G236" s="2"/>
      <c r="H236" s="2">
        <v>30.35</v>
      </c>
      <c r="I236" s="15">
        <v>0.50138888888888888</v>
      </c>
      <c r="J236" s="15">
        <v>0.53125</v>
      </c>
      <c r="K236" s="2" t="s">
        <v>339</v>
      </c>
      <c r="L236" s="2" t="s">
        <v>300</v>
      </c>
      <c r="M236" s="45">
        <v>83</v>
      </c>
      <c r="N236" s="2" t="s">
        <v>106</v>
      </c>
      <c r="O236" s="2"/>
      <c r="P236" s="2" t="s">
        <v>105</v>
      </c>
      <c r="Q236" s="14" t="s">
        <v>175</v>
      </c>
      <c r="R236" s="2" t="s">
        <v>701</v>
      </c>
    </row>
    <row r="237" spans="1:18" hidden="1" x14ac:dyDescent="0.25">
      <c r="A237" s="2" t="s">
        <v>14</v>
      </c>
      <c r="B237" s="2" t="s">
        <v>120</v>
      </c>
      <c r="C237" s="12">
        <v>42228</v>
      </c>
      <c r="D237" s="2">
        <v>259</v>
      </c>
      <c r="E237" s="2"/>
      <c r="F237" s="2"/>
      <c r="G237" s="2"/>
      <c r="H237" s="2">
        <v>19.7</v>
      </c>
      <c r="I237" s="15">
        <v>0.61111111111111105</v>
      </c>
      <c r="J237" s="15">
        <v>0.64722222222222225</v>
      </c>
      <c r="K237" s="2" t="s">
        <v>340</v>
      </c>
      <c r="L237" s="2" t="s">
        <v>69</v>
      </c>
      <c r="M237" s="45">
        <v>34</v>
      </c>
      <c r="N237" s="2" t="s">
        <v>106</v>
      </c>
      <c r="O237" s="2"/>
      <c r="P237" s="2" t="s">
        <v>105</v>
      </c>
      <c r="Q237" s="14" t="s">
        <v>174</v>
      </c>
      <c r="R237" s="2" t="s">
        <v>701</v>
      </c>
    </row>
    <row r="238" spans="1:18" hidden="1" x14ac:dyDescent="0.25">
      <c r="A238" s="2" t="s">
        <v>16</v>
      </c>
      <c r="B238" s="2" t="s">
        <v>12</v>
      </c>
      <c r="C238" s="12">
        <v>42229</v>
      </c>
      <c r="D238" s="2">
        <v>260</v>
      </c>
      <c r="E238" s="2"/>
      <c r="F238" s="2"/>
      <c r="G238" s="2"/>
      <c r="H238" s="2">
        <v>31.75</v>
      </c>
      <c r="I238" s="15">
        <v>0.28750000000000003</v>
      </c>
      <c r="J238" s="15">
        <v>0.33055555555555555</v>
      </c>
      <c r="K238" s="2" t="s">
        <v>341</v>
      </c>
      <c r="L238" s="2" t="s">
        <v>159</v>
      </c>
      <c r="M238" s="45">
        <v>83</v>
      </c>
      <c r="N238" s="2" t="s">
        <v>106</v>
      </c>
      <c r="O238" s="2"/>
      <c r="P238" s="2" t="s">
        <v>105</v>
      </c>
      <c r="Q238" s="14" t="s">
        <v>167</v>
      </c>
      <c r="R238" s="2" t="s">
        <v>701</v>
      </c>
    </row>
    <row r="239" spans="1:18" hidden="1" x14ac:dyDescent="0.25">
      <c r="A239" s="2" t="s">
        <v>16</v>
      </c>
      <c r="B239" s="2" t="s">
        <v>46</v>
      </c>
      <c r="C239" s="12">
        <v>42229</v>
      </c>
      <c r="D239" s="2">
        <v>261</v>
      </c>
      <c r="E239" s="2"/>
      <c r="F239" s="2"/>
      <c r="G239" s="2"/>
      <c r="H239" s="2">
        <v>32</v>
      </c>
      <c r="I239" s="15">
        <v>0.38958333333333334</v>
      </c>
      <c r="J239" s="15">
        <v>0.43333333333333335</v>
      </c>
      <c r="K239" s="2" t="s">
        <v>342</v>
      </c>
      <c r="L239" s="2" t="s">
        <v>159</v>
      </c>
      <c r="M239" s="45">
        <v>83</v>
      </c>
      <c r="N239" s="2" t="s">
        <v>106</v>
      </c>
      <c r="O239" s="2"/>
      <c r="P239" s="2" t="s">
        <v>105</v>
      </c>
      <c r="Q239" s="14" t="s">
        <v>169</v>
      </c>
      <c r="R239" s="2" t="s">
        <v>701</v>
      </c>
    </row>
    <row r="240" spans="1:18" hidden="1" x14ac:dyDescent="0.25">
      <c r="A240" s="2" t="s">
        <v>16</v>
      </c>
      <c r="B240" s="2" t="s">
        <v>46</v>
      </c>
      <c r="C240" s="12">
        <v>42229</v>
      </c>
      <c r="D240" s="2">
        <v>262</v>
      </c>
      <c r="E240" s="2"/>
      <c r="F240" s="2"/>
      <c r="G240" s="2"/>
      <c r="H240" s="2">
        <v>33</v>
      </c>
      <c r="I240" s="15">
        <v>0.45763888888888887</v>
      </c>
      <c r="J240" s="15">
        <v>0.49652777777777773</v>
      </c>
      <c r="K240" s="2" t="s">
        <v>343</v>
      </c>
      <c r="L240" s="2" t="s">
        <v>165</v>
      </c>
      <c r="M240" s="45">
        <v>4</v>
      </c>
      <c r="N240" s="2" t="s">
        <v>105</v>
      </c>
      <c r="O240" s="2"/>
      <c r="P240" s="2" t="s">
        <v>106</v>
      </c>
      <c r="Q240" s="14" t="s">
        <v>171</v>
      </c>
      <c r="R240" s="2" t="s">
        <v>701</v>
      </c>
    </row>
    <row r="241" spans="1:18" hidden="1" x14ac:dyDescent="0.25">
      <c r="A241" s="2" t="s">
        <v>16</v>
      </c>
      <c r="B241" s="2" t="s">
        <v>12</v>
      </c>
      <c r="C241" s="12">
        <v>42229</v>
      </c>
      <c r="D241" s="2">
        <v>263</v>
      </c>
      <c r="E241" s="2"/>
      <c r="F241" s="2"/>
      <c r="G241" s="2"/>
      <c r="H241" s="2">
        <v>28.5</v>
      </c>
      <c r="I241" s="15">
        <v>0.46319444444444446</v>
      </c>
      <c r="J241" s="15">
        <v>0.49791666666666662</v>
      </c>
      <c r="K241" s="2" t="s">
        <v>344</v>
      </c>
      <c r="L241" s="2" t="s">
        <v>60</v>
      </c>
      <c r="M241" s="45">
        <v>13</v>
      </c>
      <c r="N241" s="2" t="s">
        <v>105</v>
      </c>
      <c r="O241" s="2"/>
      <c r="P241" s="2" t="s">
        <v>105</v>
      </c>
      <c r="Q241" s="14" t="s">
        <v>171</v>
      </c>
      <c r="R241" s="2" t="s">
        <v>701</v>
      </c>
    </row>
    <row r="242" spans="1:18" hidden="1" x14ac:dyDescent="0.25">
      <c r="A242" s="2" t="s">
        <v>16</v>
      </c>
      <c r="B242" s="2" t="s">
        <v>46</v>
      </c>
      <c r="C242" s="12">
        <v>42229</v>
      </c>
      <c r="D242" s="2">
        <v>264</v>
      </c>
      <c r="E242" s="2"/>
      <c r="F242" s="2"/>
      <c r="G242" s="2"/>
      <c r="H242" s="2">
        <v>30.15</v>
      </c>
      <c r="I242" s="15">
        <v>0.50416666666666665</v>
      </c>
      <c r="J242" s="15">
        <v>0.54305555555555551</v>
      </c>
      <c r="K242" s="2" t="s">
        <v>345</v>
      </c>
      <c r="L242" s="2" t="s">
        <v>159</v>
      </c>
      <c r="M242" s="45">
        <v>83</v>
      </c>
      <c r="N242" s="2" t="s">
        <v>106</v>
      </c>
      <c r="O242" s="2"/>
      <c r="P242" s="2" t="s">
        <v>105</v>
      </c>
      <c r="Q242" s="14" t="s">
        <v>175</v>
      </c>
      <c r="R242" s="2" t="s">
        <v>701</v>
      </c>
    </row>
    <row r="243" spans="1:18" hidden="1" x14ac:dyDescent="0.25">
      <c r="A243" s="2" t="s">
        <v>16</v>
      </c>
      <c r="B243" s="2" t="s">
        <v>46</v>
      </c>
      <c r="C243" s="12">
        <v>42230</v>
      </c>
      <c r="D243" s="2">
        <v>265</v>
      </c>
      <c r="E243" s="2"/>
      <c r="F243" s="2"/>
      <c r="G243" s="2"/>
      <c r="H243" s="2">
        <v>30.9</v>
      </c>
      <c r="I243" s="15">
        <v>0.27777777777777779</v>
      </c>
      <c r="J243" s="15">
        <v>0.32708333333333334</v>
      </c>
      <c r="K243" s="2" t="s">
        <v>346</v>
      </c>
      <c r="L243" s="2" t="s">
        <v>159</v>
      </c>
      <c r="M243" s="45">
        <v>83</v>
      </c>
      <c r="N243" s="2" t="s">
        <v>106</v>
      </c>
      <c r="O243" s="2"/>
      <c r="P243" s="2" t="s">
        <v>105</v>
      </c>
      <c r="Q243" s="14" t="s">
        <v>167</v>
      </c>
      <c r="R243" s="2" t="s">
        <v>701</v>
      </c>
    </row>
    <row r="244" spans="1:18" hidden="1" x14ac:dyDescent="0.25">
      <c r="A244" s="2" t="s">
        <v>16</v>
      </c>
      <c r="B244" s="2" t="s">
        <v>46</v>
      </c>
      <c r="C244" s="12">
        <v>42230</v>
      </c>
      <c r="D244" s="2">
        <v>266</v>
      </c>
      <c r="E244" s="2"/>
      <c r="F244" s="2"/>
      <c r="G244" s="2"/>
      <c r="H244" s="7">
        <v>31.5</v>
      </c>
      <c r="I244" s="17">
        <v>0.3</v>
      </c>
      <c r="J244" s="17">
        <v>0.3298611111111111</v>
      </c>
      <c r="K244" s="7" t="s">
        <v>347</v>
      </c>
      <c r="L244" s="2" t="s">
        <v>159</v>
      </c>
      <c r="M244" s="51">
        <v>83</v>
      </c>
      <c r="N244" s="7" t="s">
        <v>106</v>
      </c>
      <c r="O244" s="2"/>
      <c r="P244" s="2" t="s">
        <v>105</v>
      </c>
      <c r="Q244" s="14" t="s">
        <v>167</v>
      </c>
      <c r="R244" s="2" t="s">
        <v>701</v>
      </c>
    </row>
    <row r="245" spans="1:18" hidden="1" x14ac:dyDescent="0.25">
      <c r="A245" s="2" t="s">
        <v>133</v>
      </c>
      <c r="B245" s="2" t="s">
        <v>120</v>
      </c>
      <c r="C245" s="12">
        <v>42230</v>
      </c>
      <c r="D245" s="2">
        <v>267</v>
      </c>
      <c r="E245" s="2"/>
      <c r="F245" s="2"/>
      <c r="G245" s="2"/>
      <c r="H245" s="7">
        <v>22.8</v>
      </c>
      <c r="I245" s="17">
        <v>0.4826388888888889</v>
      </c>
      <c r="J245" s="17">
        <v>0.52222222222222225</v>
      </c>
      <c r="K245" s="7" t="s">
        <v>348</v>
      </c>
      <c r="L245" s="7" t="s">
        <v>349</v>
      </c>
      <c r="M245" s="51">
        <v>12</v>
      </c>
      <c r="N245" s="7" t="s">
        <v>105</v>
      </c>
      <c r="O245" s="2"/>
      <c r="P245" s="2" t="s">
        <v>105</v>
      </c>
      <c r="Q245" s="14" t="s">
        <v>171</v>
      </c>
      <c r="R245" s="2" t="s">
        <v>701</v>
      </c>
    </row>
    <row r="246" spans="1:18" hidden="1" x14ac:dyDescent="0.25">
      <c r="A246" s="2" t="s">
        <v>16</v>
      </c>
      <c r="B246" s="2" t="s">
        <v>46</v>
      </c>
      <c r="C246" s="12">
        <v>42233</v>
      </c>
      <c r="D246" s="2" t="s">
        <v>350</v>
      </c>
      <c r="E246" s="2"/>
      <c r="F246" s="2"/>
      <c r="G246" s="2"/>
      <c r="H246" s="2">
        <v>27.05</v>
      </c>
      <c r="I246" s="15">
        <v>0.5</v>
      </c>
      <c r="J246" s="15">
        <v>0.54166666666666663</v>
      </c>
      <c r="K246" s="2" t="s">
        <v>351</v>
      </c>
      <c r="L246" s="2" t="s">
        <v>436</v>
      </c>
      <c r="M246" s="46">
        <v>4</v>
      </c>
      <c r="N246" s="4" t="s">
        <v>105</v>
      </c>
      <c r="O246" s="2"/>
      <c r="P246" s="2" t="s">
        <v>106</v>
      </c>
      <c r="Q246" s="14" t="s">
        <v>175</v>
      </c>
      <c r="R246" s="2" t="s">
        <v>701</v>
      </c>
    </row>
    <row r="247" spans="1:18" hidden="1" x14ac:dyDescent="0.25">
      <c r="A247" s="2" t="s">
        <v>16</v>
      </c>
      <c r="B247" s="2" t="s">
        <v>46</v>
      </c>
      <c r="C247" s="12">
        <v>42233</v>
      </c>
      <c r="D247" s="2">
        <v>268</v>
      </c>
      <c r="E247" s="2"/>
      <c r="F247" s="2"/>
      <c r="G247" s="2"/>
      <c r="H247" s="2">
        <v>30.8</v>
      </c>
      <c r="I247" s="15">
        <v>0.51180555555555551</v>
      </c>
      <c r="J247" s="15">
        <v>0.5444444444444444</v>
      </c>
      <c r="K247" s="2" t="s">
        <v>352</v>
      </c>
      <c r="L247" s="2" t="s">
        <v>165</v>
      </c>
      <c r="M247" s="46">
        <v>4</v>
      </c>
      <c r="N247" s="4" t="s">
        <v>105</v>
      </c>
      <c r="O247" s="2"/>
      <c r="P247" s="2" t="s">
        <v>105</v>
      </c>
      <c r="Q247" s="14" t="s">
        <v>175</v>
      </c>
      <c r="R247" s="2" t="s">
        <v>701</v>
      </c>
    </row>
    <row r="248" spans="1:18" hidden="1" x14ac:dyDescent="0.25">
      <c r="A248" s="2" t="s">
        <v>16</v>
      </c>
      <c r="B248" s="2" t="s">
        <v>46</v>
      </c>
      <c r="C248" s="12">
        <v>42233</v>
      </c>
      <c r="D248" s="2">
        <v>269</v>
      </c>
      <c r="E248" s="2"/>
      <c r="F248" s="2"/>
      <c r="G248" s="2"/>
      <c r="H248" s="2">
        <v>25.15</v>
      </c>
      <c r="I248" s="15">
        <v>0.53541666666666665</v>
      </c>
      <c r="J248" s="15">
        <v>0.56597222222222221</v>
      </c>
      <c r="K248" s="2" t="s">
        <v>353</v>
      </c>
      <c r="L248" s="2" t="s">
        <v>436</v>
      </c>
      <c r="M248" s="46">
        <v>4</v>
      </c>
      <c r="N248" s="4" t="s">
        <v>105</v>
      </c>
      <c r="O248" s="2"/>
      <c r="P248" s="2" t="s">
        <v>105</v>
      </c>
      <c r="Q248" s="14" t="s">
        <v>175</v>
      </c>
      <c r="R248" s="2" t="s">
        <v>701</v>
      </c>
    </row>
    <row r="249" spans="1:18" hidden="1" x14ac:dyDescent="0.25">
      <c r="A249" s="2" t="s">
        <v>16</v>
      </c>
      <c r="B249" s="2" t="s">
        <v>12</v>
      </c>
      <c r="C249" s="12">
        <v>42234</v>
      </c>
      <c r="D249" s="2">
        <v>270</v>
      </c>
      <c r="E249" s="2"/>
      <c r="F249" s="2"/>
      <c r="G249" s="2"/>
      <c r="H249" s="2">
        <v>21.95</v>
      </c>
      <c r="I249" s="15">
        <v>0.2951388888888889</v>
      </c>
      <c r="J249" s="15">
        <v>0.3298611111111111</v>
      </c>
      <c r="K249" s="2" t="s">
        <v>354</v>
      </c>
      <c r="L249" s="2" t="s">
        <v>355</v>
      </c>
      <c r="M249" s="45">
        <v>84</v>
      </c>
      <c r="N249" s="2" t="s">
        <v>105</v>
      </c>
      <c r="O249" s="2"/>
      <c r="P249" s="2" t="s">
        <v>106</v>
      </c>
      <c r="Q249" s="14" t="s">
        <v>167</v>
      </c>
      <c r="R249" s="2" t="s">
        <v>701</v>
      </c>
    </row>
    <row r="250" spans="1:18" hidden="1" x14ac:dyDescent="0.25">
      <c r="A250" s="2" t="s">
        <v>16</v>
      </c>
      <c r="B250" s="2" t="s">
        <v>12</v>
      </c>
      <c r="C250" s="12">
        <v>42234</v>
      </c>
      <c r="D250" s="2">
        <v>271</v>
      </c>
      <c r="E250" s="2"/>
      <c r="F250" s="2"/>
      <c r="G250" s="2"/>
      <c r="H250" s="2">
        <v>26.35</v>
      </c>
      <c r="I250" s="15">
        <v>0.31180555555555556</v>
      </c>
      <c r="J250" s="15">
        <v>0.3430555555555555</v>
      </c>
      <c r="K250" s="2" t="s">
        <v>356</v>
      </c>
      <c r="L250" s="2" t="s">
        <v>355</v>
      </c>
      <c r="M250" s="45">
        <v>84</v>
      </c>
      <c r="N250" s="2" t="s">
        <v>105</v>
      </c>
      <c r="O250" s="2"/>
      <c r="P250" s="2" t="s">
        <v>105</v>
      </c>
      <c r="Q250" s="14" t="s">
        <v>167</v>
      </c>
      <c r="R250" s="2" t="s">
        <v>701</v>
      </c>
    </row>
    <row r="251" spans="1:18" hidden="1" x14ac:dyDescent="0.25">
      <c r="A251" s="2" t="s">
        <v>16</v>
      </c>
      <c r="B251" s="2" t="s">
        <v>46</v>
      </c>
      <c r="C251" s="12">
        <v>42234</v>
      </c>
      <c r="D251" s="2">
        <v>272</v>
      </c>
      <c r="E251" s="2"/>
      <c r="F251" s="2"/>
      <c r="G251" s="2"/>
      <c r="H251" s="2">
        <v>31.5</v>
      </c>
      <c r="I251" s="15">
        <v>0.37222222222222223</v>
      </c>
      <c r="J251" s="15">
        <v>0.4069444444444445</v>
      </c>
      <c r="K251" s="2" t="s">
        <v>357</v>
      </c>
      <c r="L251" s="2" t="s">
        <v>159</v>
      </c>
      <c r="M251" s="45">
        <v>83</v>
      </c>
      <c r="N251" s="2" t="s">
        <v>106</v>
      </c>
      <c r="O251" s="2"/>
      <c r="P251" s="2" t="s">
        <v>105</v>
      </c>
      <c r="Q251" s="14" t="s">
        <v>169</v>
      </c>
      <c r="R251" s="2" t="s">
        <v>701</v>
      </c>
    </row>
    <row r="252" spans="1:18" hidden="1" x14ac:dyDescent="0.25">
      <c r="A252" s="2" t="s">
        <v>16</v>
      </c>
      <c r="B252" s="2" t="s">
        <v>46</v>
      </c>
      <c r="C252" s="12">
        <v>42234</v>
      </c>
      <c r="D252" s="2">
        <v>273</v>
      </c>
      <c r="E252" s="2"/>
      <c r="F252" s="2"/>
      <c r="G252" s="2"/>
      <c r="H252" s="2">
        <v>26.65</v>
      </c>
      <c r="I252" s="15">
        <v>0.37916666666666665</v>
      </c>
      <c r="J252" s="15">
        <v>0.41111111111111115</v>
      </c>
      <c r="K252" s="2" t="s">
        <v>358</v>
      </c>
      <c r="L252" s="2" t="s">
        <v>159</v>
      </c>
      <c r="M252" s="45">
        <v>83</v>
      </c>
      <c r="N252" s="2" t="s">
        <v>106</v>
      </c>
      <c r="O252" s="2"/>
      <c r="P252" s="2" t="s">
        <v>105</v>
      </c>
      <c r="Q252" s="14" t="s">
        <v>169</v>
      </c>
      <c r="R252" s="2" t="s">
        <v>701</v>
      </c>
    </row>
    <row r="253" spans="1:18" hidden="1" x14ac:dyDescent="0.25">
      <c r="A253" s="2" t="s">
        <v>14</v>
      </c>
      <c r="B253" s="2" t="s">
        <v>120</v>
      </c>
      <c r="C253" s="12">
        <v>42234</v>
      </c>
      <c r="D253" s="2">
        <v>274</v>
      </c>
      <c r="E253" s="2"/>
      <c r="F253" s="2"/>
      <c r="G253" s="2"/>
      <c r="H253" s="2">
        <v>26.45</v>
      </c>
      <c r="I253" s="15">
        <v>0.53125</v>
      </c>
      <c r="J253" s="15">
        <v>0.57152777777777775</v>
      </c>
      <c r="K253" s="2" t="s">
        <v>359</v>
      </c>
      <c r="L253" s="2" t="s">
        <v>69</v>
      </c>
      <c r="M253" s="45">
        <v>34</v>
      </c>
      <c r="N253" s="2" t="s">
        <v>106</v>
      </c>
      <c r="O253" s="2"/>
      <c r="P253" s="2" t="s">
        <v>105</v>
      </c>
      <c r="Q253" s="14" t="s">
        <v>175</v>
      </c>
      <c r="R253" s="2" t="s">
        <v>701</v>
      </c>
    </row>
    <row r="254" spans="1:18" hidden="1" x14ac:dyDescent="0.25">
      <c r="A254" s="2" t="s">
        <v>16</v>
      </c>
      <c r="B254" s="2" t="s">
        <v>46</v>
      </c>
      <c r="C254" s="12">
        <v>42235</v>
      </c>
      <c r="D254" s="2">
        <v>275</v>
      </c>
      <c r="E254" s="2"/>
      <c r="F254" s="2"/>
      <c r="G254" s="2"/>
      <c r="H254" s="2">
        <v>29.35</v>
      </c>
      <c r="I254" s="15">
        <v>0.28194444444444444</v>
      </c>
      <c r="J254" s="15">
        <v>0.33402777777777781</v>
      </c>
      <c r="K254" s="2" t="s">
        <v>360</v>
      </c>
      <c r="L254" s="2" t="s">
        <v>159</v>
      </c>
      <c r="M254" s="45">
        <v>83</v>
      </c>
      <c r="N254" s="2" t="s">
        <v>106</v>
      </c>
      <c r="O254" s="2"/>
      <c r="P254" s="2" t="s">
        <v>105</v>
      </c>
      <c r="Q254" s="14" t="s">
        <v>167</v>
      </c>
      <c r="R254" s="2" t="s">
        <v>701</v>
      </c>
    </row>
    <row r="255" spans="1:18" hidden="1" x14ac:dyDescent="0.25">
      <c r="A255" s="2" t="s">
        <v>16</v>
      </c>
      <c r="B255" s="2" t="s">
        <v>46</v>
      </c>
      <c r="C255" s="12">
        <v>42235</v>
      </c>
      <c r="D255" s="2">
        <v>276</v>
      </c>
      <c r="E255" s="2"/>
      <c r="F255" s="2"/>
      <c r="G255" s="2"/>
      <c r="H255" s="2">
        <v>33.299999999999997</v>
      </c>
      <c r="I255" s="15">
        <v>0.28472222222222221</v>
      </c>
      <c r="J255" s="15">
        <v>0.34097222222222223</v>
      </c>
      <c r="K255" s="2" t="s">
        <v>361</v>
      </c>
      <c r="L255" s="2" t="s">
        <v>159</v>
      </c>
      <c r="M255" s="45">
        <v>83</v>
      </c>
      <c r="N255" s="2" t="s">
        <v>106</v>
      </c>
      <c r="O255" s="2"/>
      <c r="P255" s="2" t="s">
        <v>105</v>
      </c>
      <c r="Q255" s="14" t="s">
        <v>167</v>
      </c>
      <c r="R255" s="2" t="s">
        <v>701</v>
      </c>
    </row>
    <row r="256" spans="1:18" hidden="1" x14ac:dyDescent="0.25">
      <c r="A256" s="2" t="s">
        <v>16</v>
      </c>
      <c r="B256" s="2" t="s">
        <v>12</v>
      </c>
      <c r="C256" s="12">
        <v>42235</v>
      </c>
      <c r="D256" s="2">
        <v>277</v>
      </c>
      <c r="E256" s="2"/>
      <c r="F256" s="2"/>
      <c r="G256" s="2"/>
      <c r="H256" s="2">
        <v>26.6</v>
      </c>
      <c r="I256" s="15">
        <v>0.29652777777777778</v>
      </c>
      <c r="J256" s="15">
        <v>0.34722222222222227</v>
      </c>
      <c r="K256" s="2" t="s">
        <v>362</v>
      </c>
      <c r="L256" s="2" t="s">
        <v>159</v>
      </c>
      <c r="M256" s="45">
        <v>83</v>
      </c>
      <c r="N256" s="2" t="s">
        <v>106</v>
      </c>
      <c r="O256" s="2"/>
      <c r="P256" s="2" t="s">
        <v>106</v>
      </c>
      <c r="Q256" s="14" t="s">
        <v>167</v>
      </c>
      <c r="R256" s="2" t="s">
        <v>701</v>
      </c>
    </row>
    <row r="257" spans="1:18" hidden="1" x14ac:dyDescent="0.25">
      <c r="A257" s="2" t="s">
        <v>14</v>
      </c>
      <c r="B257" s="2" t="s">
        <v>11</v>
      </c>
      <c r="C257" s="12">
        <v>42235</v>
      </c>
      <c r="D257" s="2">
        <v>278</v>
      </c>
      <c r="E257" s="2"/>
      <c r="F257" s="2"/>
      <c r="G257" s="2"/>
      <c r="H257" s="2">
        <v>18.5</v>
      </c>
      <c r="I257" s="15">
        <v>0.30208333333333331</v>
      </c>
      <c r="J257" s="15">
        <v>0.35347222222222219</v>
      </c>
      <c r="K257" s="2" t="s">
        <v>363</v>
      </c>
      <c r="L257" s="2" t="s">
        <v>15</v>
      </c>
      <c r="M257" s="45">
        <v>83</v>
      </c>
      <c r="N257" s="2" t="s">
        <v>105</v>
      </c>
      <c r="O257" s="2"/>
      <c r="P257" s="2" t="s">
        <v>105</v>
      </c>
      <c r="Q257" s="14" t="s">
        <v>167</v>
      </c>
      <c r="R257" s="2" t="s">
        <v>701</v>
      </c>
    </row>
    <row r="258" spans="1:18" hidden="1" x14ac:dyDescent="0.25">
      <c r="A258" s="2" t="s">
        <v>16</v>
      </c>
      <c r="B258" s="2" t="s">
        <v>12</v>
      </c>
      <c r="C258" s="12">
        <v>42235</v>
      </c>
      <c r="D258" s="2">
        <v>279</v>
      </c>
      <c r="E258" s="2"/>
      <c r="F258" s="2"/>
      <c r="G258" s="2"/>
      <c r="H258" s="7">
        <v>27.9</v>
      </c>
      <c r="I258" s="17">
        <v>0.30486111111111108</v>
      </c>
      <c r="J258" s="17">
        <v>0.35902777777777778</v>
      </c>
      <c r="K258" s="7" t="s">
        <v>364</v>
      </c>
      <c r="L258" s="2" t="s">
        <v>159</v>
      </c>
      <c r="M258" s="45">
        <v>83</v>
      </c>
      <c r="N258" s="2" t="s">
        <v>106</v>
      </c>
      <c r="O258" s="7"/>
      <c r="P258" s="2" t="s">
        <v>105</v>
      </c>
      <c r="Q258" s="14" t="s">
        <v>167</v>
      </c>
      <c r="R258" s="2" t="s">
        <v>701</v>
      </c>
    </row>
    <row r="259" spans="1:18" hidden="1" x14ac:dyDescent="0.25">
      <c r="A259" s="2" t="s">
        <v>365</v>
      </c>
      <c r="B259" s="2" t="s">
        <v>366</v>
      </c>
      <c r="C259" s="12">
        <v>42235</v>
      </c>
      <c r="D259" s="2">
        <v>280</v>
      </c>
      <c r="E259" s="2"/>
      <c r="F259" s="2"/>
      <c r="G259" s="2"/>
      <c r="H259" s="2">
        <v>35.85</v>
      </c>
      <c r="I259" s="15">
        <v>0.38263888888888892</v>
      </c>
      <c r="J259" s="15">
        <v>0.41180555555555554</v>
      </c>
      <c r="K259" s="2" t="s">
        <v>367</v>
      </c>
      <c r="L259" s="2" t="s">
        <v>368</v>
      </c>
      <c r="M259" s="45">
        <v>48</v>
      </c>
      <c r="N259" s="2" t="s">
        <v>105</v>
      </c>
      <c r="O259" s="2"/>
      <c r="P259" s="2" t="s">
        <v>106</v>
      </c>
      <c r="Q259" s="14" t="s">
        <v>169</v>
      </c>
      <c r="R259" s="2" t="s">
        <v>701</v>
      </c>
    </row>
    <row r="260" spans="1:18" hidden="1" x14ac:dyDescent="0.25">
      <c r="A260" s="2" t="s">
        <v>16</v>
      </c>
      <c r="B260" s="2" t="s">
        <v>12</v>
      </c>
      <c r="C260" s="12">
        <v>42235</v>
      </c>
      <c r="D260" s="2">
        <v>282</v>
      </c>
      <c r="E260" s="2"/>
      <c r="F260" s="2"/>
      <c r="G260" s="2"/>
      <c r="H260" s="2">
        <v>30.7</v>
      </c>
      <c r="I260" s="15">
        <v>0.44305555555555554</v>
      </c>
      <c r="J260" s="15">
        <v>0.4993055555555555</v>
      </c>
      <c r="K260" s="2" t="s">
        <v>369</v>
      </c>
      <c r="L260" s="2" t="s">
        <v>165</v>
      </c>
      <c r="M260" s="45">
        <v>4</v>
      </c>
      <c r="N260" s="2" t="s">
        <v>105</v>
      </c>
      <c r="O260" s="2"/>
      <c r="P260" s="2" t="s">
        <v>105</v>
      </c>
      <c r="Q260" s="14" t="s">
        <v>173</v>
      </c>
      <c r="R260" s="2" t="s">
        <v>701</v>
      </c>
    </row>
    <row r="261" spans="1:18" hidden="1" x14ac:dyDescent="0.25">
      <c r="A261" s="2" t="s">
        <v>365</v>
      </c>
      <c r="B261" s="2" t="s">
        <v>366</v>
      </c>
      <c r="C261" s="12">
        <v>42235</v>
      </c>
      <c r="D261" s="2">
        <v>281</v>
      </c>
      <c r="E261" s="2"/>
      <c r="F261" s="2"/>
      <c r="G261" s="2"/>
      <c r="H261" s="2">
        <v>35.950000000000003</v>
      </c>
      <c r="I261" s="15">
        <v>0.45694444444444443</v>
      </c>
      <c r="J261" s="15">
        <v>0.47986111111111113</v>
      </c>
      <c r="K261" s="12" t="s">
        <v>370</v>
      </c>
      <c r="L261" s="2" t="s">
        <v>368</v>
      </c>
      <c r="M261" s="46">
        <v>48</v>
      </c>
      <c r="N261" s="4" t="s">
        <v>105</v>
      </c>
      <c r="O261" s="2"/>
      <c r="P261" s="2" t="s">
        <v>106</v>
      </c>
      <c r="Q261" s="14" t="s">
        <v>171</v>
      </c>
      <c r="R261" s="2" t="s">
        <v>701</v>
      </c>
    </row>
    <row r="262" spans="1:18" hidden="1" x14ac:dyDescent="0.25">
      <c r="A262" s="2" t="s">
        <v>14</v>
      </c>
      <c r="B262" s="2" t="s">
        <v>11</v>
      </c>
      <c r="C262" s="12">
        <v>42236</v>
      </c>
      <c r="D262" s="2">
        <v>283</v>
      </c>
      <c r="E262" s="2"/>
      <c r="F262" s="2"/>
      <c r="G262" s="2"/>
      <c r="H262" s="7">
        <v>26.45</v>
      </c>
      <c r="I262" s="17">
        <v>0.27638888888888885</v>
      </c>
      <c r="J262" s="17">
        <v>0.35416666666666669</v>
      </c>
      <c r="K262" s="7" t="s">
        <v>371</v>
      </c>
      <c r="L262" s="7" t="s">
        <v>15</v>
      </c>
      <c r="M262" s="46">
        <v>83</v>
      </c>
      <c r="N262" s="4" t="s">
        <v>105</v>
      </c>
      <c r="O262" s="2"/>
      <c r="P262" s="2" t="s">
        <v>105</v>
      </c>
      <c r="Q262" s="14" t="s">
        <v>167</v>
      </c>
      <c r="R262" s="2" t="s">
        <v>701</v>
      </c>
    </row>
    <row r="263" spans="1:18" hidden="1" x14ac:dyDescent="0.25">
      <c r="A263" s="2" t="s">
        <v>133</v>
      </c>
      <c r="B263" s="2" t="s">
        <v>120</v>
      </c>
      <c r="C263" s="12">
        <v>42236</v>
      </c>
      <c r="D263" s="2">
        <v>284</v>
      </c>
      <c r="E263" s="2"/>
      <c r="F263" s="2"/>
      <c r="G263" s="2"/>
      <c r="H263" s="7">
        <v>28.7</v>
      </c>
      <c r="I263" s="17">
        <v>0.40347222222222223</v>
      </c>
      <c r="J263" s="17">
        <v>0.43333333333333335</v>
      </c>
      <c r="K263" s="7" t="s">
        <v>372</v>
      </c>
      <c r="L263" s="7" t="s">
        <v>373</v>
      </c>
      <c r="M263" s="46">
        <v>12</v>
      </c>
      <c r="N263" s="57" t="s">
        <v>105</v>
      </c>
      <c r="O263" s="2"/>
      <c r="P263" s="2" t="s">
        <v>106</v>
      </c>
      <c r="Q263" s="14" t="s">
        <v>169</v>
      </c>
      <c r="R263" s="2" t="s">
        <v>701</v>
      </c>
    </row>
    <row r="264" spans="1:18" hidden="1" x14ac:dyDescent="0.25">
      <c r="A264" s="2" t="s">
        <v>365</v>
      </c>
      <c r="B264" s="2" t="s">
        <v>366</v>
      </c>
      <c r="C264" s="12">
        <v>42236</v>
      </c>
      <c r="D264" s="2">
        <v>285</v>
      </c>
      <c r="E264" s="2"/>
      <c r="F264" s="2"/>
      <c r="G264" s="2"/>
      <c r="H264" s="7">
        <v>25.15</v>
      </c>
      <c r="I264" s="17">
        <v>0.45763888888888887</v>
      </c>
      <c r="J264" s="17">
        <v>0.49305555555555558</v>
      </c>
      <c r="K264" s="7" t="s">
        <v>374</v>
      </c>
      <c r="L264" s="7" t="s">
        <v>368</v>
      </c>
      <c r="M264" s="46">
        <v>48</v>
      </c>
      <c r="N264" s="4" t="s">
        <v>105</v>
      </c>
      <c r="O264" s="2"/>
      <c r="P264" s="2" t="s">
        <v>106</v>
      </c>
      <c r="Q264" s="14" t="s">
        <v>171</v>
      </c>
      <c r="R264" s="2" t="s">
        <v>701</v>
      </c>
    </row>
    <row r="265" spans="1:18" hidden="1" x14ac:dyDescent="0.25">
      <c r="A265" s="2" t="s">
        <v>365</v>
      </c>
      <c r="B265" s="2" t="s">
        <v>366</v>
      </c>
      <c r="C265" s="12">
        <v>42237</v>
      </c>
      <c r="D265" s="2">
        <v>286</v>
      </c>
      <c r="E265" s="2"/>
      <c r="F265" s="2"/>
      <c r="G265" s="2"/>
      <c r="H265" s="7">
        <v>25.7</v>
      </c>
      <c r="I265" s="17">
        <v>0.31944444444444448</v>
      </c>
      <c r="J265" s="17">
        <v>0.36458333333333331</v>
      </c>
      <c r="K265" s="7" t="s">
        <v>375</v>
      </c>
      <c r="L265" s="7" t="s">
        <v>376</v>
      </c>
      <c r="M265" s="46">
        <v>48</v>
      </c>
      <c r="N265" s="4" t="s">
        <v>105</v>
      </c>
      <c r="O265" s="2"/>
      <c r="P265" s="2" t="s">
        <v>106</v>
      </c>
      <c r="Q265" s="14" t="s">
        <v>167</v>
      </c>
      <c r="R265" s="2" t="s">
        <v>701</v>
      </c>
    </row>
    <row r="266" spans="1:18" hidden="1" x14ac:dyDescent="0.25">
      <c r="A266" s="2" t="s">
        <v>133</v>
      </c>
      <c r="B266" s="2" t="s">
        <v>120</v>
      </c>
      <c r="C266" s="12">
        <v>42237</v>
      </c>
      <c r="D266" s="2">
        <v>287</v>
      </c>
      <c r="E266" s="2"/>
      <c r="F266" s="2"/>
      <c r="G266" s="2"/>
      <c r="H266" s="7">
        <v>25.7</v>
      </c>
      <c r="I266" s="17">
        <v>0.37083333333333335</v>
      </c>
      <c r="J266" s="17">
        <v>0.40277777777777773</v>
      </c>
      <c r="K266" s="7" t="s">
        <v>377</v>
      </c>
      <c r="L266" s="7" t="s">
        <v>373</v>
      </c>
      <c r="M266" s="46">
        <v>12</v>
      </c>
      <c r="N266" s="57" t="s">
        <v>105</v>
      </c>
      <c r="O266" s="2"/>
      <c r="P266" s="2" t="s">
        <v>105</v>
      </c>
      <c r="Q266" s="14" t="s">
        <v>176</v>
      </c>
      <c r="R266" s="2" t="s">
        <v>701</v>
      </c>
    </row>
    <row r="267" spans="1:18" hidden="1" x14ac:dyDescent="0.25">
      <c r="A267" s="2" t="s">
        <v>365</v>
      </c>
      <c r="B267" s="2" t="s">
        <v>366</v>
      </c>
      <c r="C267" s="12">
        <v>42237</v>
      </c>
      <c r="D267" s="2">
        <v>288</v>
      </c>
      <c r="E267" s="2"/>
      <c r="F267" s="2"/>
      <c r="G267" s="2"/>
      <c r="H267" s="7">
        <v>32.5</v>
      </c>
      <c r="I267" s="17">
        <v>0.38819444444444445</v>
      </c>
      <c r="J267" s="17">
        <v>0.41736111111111113</v>
      </c>
      <c r="K267" s="7" t="s">
        <v>378</v>
      </c>
      <c r="L267" s="7" t="s">
        <v>379</v>
      </c>
      <c r="M267" s="46">
        <v>48</v>
      </c>
      <c r="N267" s="4" t="s">
        <v>105</v>
      </c>
      <c r="O267" s="2"/>
      <c r="P267" s="2" t="s">
        <v>105</v>
      </c>
      <c r="Q267" s="14" t="s">
        <v>169</v>
      </c>
      <c r="R267" s="2" t="s">
        <v>701</v>
      </c>
    </row>
    <row r="268" spans="1:18" hidden="1" x14ac:dyDescent="0.25">
      <c r="A268" s="2" t="s">
        <v>16</v>
      </c>
      <c r="B268" s="2" t="s">
        <v>12</v>
      </c>
      <c r="C268" s="12">
        <v>42237</v>
      </c>
      <c r="D268" s="2">
        <v>289</v>
      </c>
      <c r="E268" s="2"/>
      <c r="F268" s="2"/>
      <c r="G268" s="2"/>
      <c r="H268" s="7">
        <v>29.9</v>
      </c>
      <c r="I268" s="17">
        <v>0.40833333333333338</v>
      </c>
      <c r="J268" s="17">
        <v>0.43611111111111112</v>
      </c>
      <c r="K268" s="7" t="s">
        <v>380</v>
      </c>
      <c r="L268" s="7" t="s">
        <v>381</v>
      </c>
      <c r="M268" s="45">
        <v>13</v>
      </c>
      <c r="N268" s="4" t="s">
        <v>106</v>
      </c>
      <c r="O268" s="2"/>
      <c r="P268" s="2" t="s">
        <v>105</v>
      </c>
      <c r="Q268" s="14" t="s">
        <v>169</v>
      </c>
      <c r="R268" s="2" t="s">
        <v>701</v>
      </c>
    </row>
    <row r="269" spans="1:18" hidden="1" x14ac:dyDescent="0.25">
      <c r="A269" s="2" t="s">
        <v>16</v>
      </c>
      <c r="B269" s="2" t="s">
        <v>12</v>
      </c>
      <c r="C269" s="12">
        <v>42237</v>
      </c>
      <c r="D269" s="2">
        <v>290</v>
      </c>
      <c r="E269" s="2"/>
      <c r="F269" s="2"/>
      <c r="G269" s="2"/>
      <c r="H269" s="7">
        <v>25.42</v>
      </c>
      <c r="I269" s="17">
        <v>0.5229166666666667</v>
      </c>
      <c r="J269" s="17">
        <v>0.55833333333333335</v>
      </c>
      <c r="K269" s="7" t="s">
        <v>382</v>
      </c>
      <c r="L269" s="7" t="s">
        <v>165</v>
      </c>
      <c r="M269" s="46">
        <v>4</v>
      </c>
      <c r="N269" s="4" t="s">
        <v>105</v>
      </c>
      <c r="O269" s="2"/>
      <c r="P269" s="2" t="s">
        <v>106</v>
      </c>
      <c r="Q269" s="14" t="s">
        <v>175</v>
      </c>
      <c r="R269" s="2" t="s">
        <v>701</v>
      </c>
    </row>
    <row r="270" spans="1:18" hidden="1" x14ac:dyDescent="0.25">
      <c r="A270" s="2" t="s">
        <v>16</v>
      </c>
      <c r="B270" s="2" t="s">
        <v>12</v>
      </c>
      <c r="C270" s="12">
        <v>42237</v>
      </c>
      <c r="D270" s="2">
        <v>291</v>
      </c>
      <c r="E270" s="2"/>
      <c r="F270" s="2"/>
      <c r="G270" s="2"/>
      <c r="H270" s="7">
        <v>29.9</v>
      </c>
      <c r="I270" s="17">
        <v>0.58819444444444446</v>
      </c>
      <c r="J270" s="17">
        <v>0.65138888888888891</v>
      </c>
      <c r="K270" s="7" t="s">
        <v>383</v>
      </c>
      <c r="L270" s="7" t="s">
        <v>381</v>
      </c>
      <c r="M270" s="45">
        <v>13</v>
      </c>
      <c r="N270" s="4" t="s">
        <v>106</v>
      </c>
      <c r="O270" s="2"/>
      <c r="P270" s="2" t="s">
        <v>105</v>
      </c>
      <c r="Q270" s="14" t="s">
        <v>174</v>
      </c>
      <c r="R270" s="2" t="s">
        <v>701</v>
      </c>
    </row>
    <row r="271" spans="1:18" hidden="1" x14ac:dyDescent="0.25">
      <c r="A271" s="2" t="s">
        <v>73</v>
      </c>
      <c r="B271" s="2" t="s">
        <v>73</v>
      </c>
      <c r="C271" s="12">
        <v>42240</v>
      </c>
      <c r="D271" s="2">
        <v>292</v>
      </c>
      <c r="E271" s="2"/>
      <c r="F271" s="2"/>
      <c r="G271" s="2"/>
      <c r="H271" s="7">
        <v>29.65</v>
      </c>
      <c r="I271" s="17">
        <v>0.32430555555555557</v>
      </c>
      <c r="J271" s="17">
        <v>0.35902777777777778</v>
      </c>
      <c r="K271" s="7" t="s">
        <v>384</v>
      </c>
      <c r="L271" s="7" t="s">
        <v>75</v>
      </c>
      <c r="M271" s="45">
        <v>13</v>
      </c>
      <c r="N271" s="4" t="s">
        <v>105</v>
      </c>
      <c r="O271" s="2"/>
      <c r="P271" s="2" t="s">
        <v>105</v>
      </c>
      <c r="Q271" s="14" t="s">
        <v>167</v>
      </c>
      <c r="R271" s="2" t="s">
        <v>701</v>
      </c>
    </row>
    <row r="272" spans="1:18" hidden="1" x14ac:dyDescent="0.25">
      <c r="A272" s="2" t="s">
        <v>249</v>
      </c>
      <c r="B272" s="2" t="s">
        <v>249</v>
      </c>
      <c r="C272" s="12">
        <v>42240</v>
      </c>
      <c r="D272" s="2">
        <v>293</v>
      </c>
      <c r="E272" s="2"/>
      <c r="F272" s="2"/>
      <c r="G272" s="2"/>
      <c r="H272" s="7">
        <v>24.75</v>
      </c>
      <c r="I272" s="17">
        <v>0.3888888888888889</v>
      </c>
      <c r="J272" s="17">
        <v>0.41041666666666665</v>
      </c>
      <c r="K272" s="7" t="s">
        <v>385</v>
      </c>
      <c r="L272" s="7" t="s">
        <v>386</v>
      </c>
      <c r="M272" s="45">
        <v>13</v>
      </c>
      <c r="N272" s="57" t="s">
        <v>105</v>
      </c>
      <c r="O272" s="2"/>
      <c r="P272" s="2" t="s">
        <v>105</v>
      </c>
      <c r="Q272" s="14" t="s">
        <v>169</v>
      </c>
      <c r="R272" s="2" t="s">
        <v>701</v>
      </c>
    </row>
    <row r="273" spans="1:18" hidden="1" x14ac:dyDescent="0.25">
      <c r="A273" s="2" t="s">
        <v>249</v>
      </c>
      <c r="B273" s="2" t="s">
        <v>249</v>
      </c>
      <c r="C273" s="12">
        <v>42240</v>
      </c>
      <c r="D273" s="2">
        <v>294</v>
      </c>
      <c r="E273" s="2"/>
      <c r="F273" s="2"/>
      <c r="G273" s="2"/>
      <c r="H273" s="7">
        <v>26.4</v>
      </c>
      <c r="I273" s="17">
        <v>0.46249999999999997</v>
      </c>
      <c r="J273" s="17">
        <v>0.48402777777777778</v>
      </c>
      <c r="K273" s="7" t="s">
        <v>387</v>
      </c>
      <c r="L273" s="7" t="s">
        <v>386</v>
      </c>
      <c r="M273" s="45">
        <v>13</v>
      </c>
      <c r="N273" s="57" t="s">
        <v>105</v>
      </c>
      <c r="O273" s="2"/>
      <c r="P273" s="2" t="s">
        <v>106</v>
      </c>
      <c r="Q273" s="14" t="s">
        <v>171</v>
      </c>
      <c r="R273" s="2" t="s">
        <v>701</v>
      </c>
    </row>
    <row r="274" spans="1:18" hidden="1" x14ac:dyDescent="0.25">
      <c r="A274" s="2" t="s">
        <v>14</v>
      </c>
      <c r="B274" s="2" t="s">
        <v>120</v>
      </c>
      <c r="C274" s="12">
        <v>42240</v>
      </c>
      <c r="D274" s="2">
        <v>296</v>
      </c>
      <c r="E274" s="2"/>
      <c r="F274" s="2"/>
      <c r="G274" s="2"/>
      <c r="H274" s="7">
        <v>24</v>
      </c>
      <c r="I274" s="17">
        <v>0.57430555555555551</v>
      </c>
      <c r="J274" s="17">
        <v>0.61736111111111114</v>
      </c>
      <c r="K274" s="7" t="s">
        <v>388</v>
      </c>
      <c r="L274" s="7" t="s">
        <v>69</v>
      </c>
      <c r="M274" s="46">
        <v>34</v>
      </c>
      <c r="N274" s="4" t="s">
        <v>106</v>
      </c>
      <c r="O274" s="2"/>
      <c r="P274" s="2" t="s">
        <v>105</v>
      </c>
      <c r="Q274" s="14" t="s">
        <v>168</v>
      </c>
      <c r="R274" s="2" t="s">
        <v>701</v>
      </c>
    </row>
    <row r="275" spans="1:18" hidden="1" x14ac:dyDescent="0.25">
      <c r="A275" s="2" t="s">
        <v>16</v>
      </c>
      <c r="B275" s="2" t="s">
        <v>12</v>
      </c>
      <c r="C275" s="12">
        <v>42240</v>
      </c>
      <c r="D275" s="2">
        <v>297</v>
      </c>
      <c r="E275" s="2"/>
      <c r="F275" s="2"/>
      <c r="G275" s="2"/>
      <c r="H275" s="7">
        <v>24.8</v>
      </c>
      <c r="I275" s="17">
        <v>0.57500000000000007</v>
      </c>
      <c r="J275" s="17">
        <v>0.6430555555555556</v>
      </c>
      <c r="K275" s="7" t="s">
        <v>389</v>
      </c>
      <c r="L275" s="7" t="s">
        <v>436</v>
      </c>
      <c r="M275" s="46">
        <v>4</v>
      </c>
      <c r="N275" s="4" t="s">
        <v>105</v>
      </c>
      <c r="O275" s="2"/>
      <c r="P275" s="2" t="s">
        <v>105</v>
      </c>
      <c r="Q275" s="14" t="s">
        <v>168</v>
      </c>
      <c r="R275" s="2" t="s">
        <v>701</v>
      </c>
    </row>
    <row r="276" spans="1:18" hidden="1" x14ac:dyDescent="0.25">
      <c r="A276" s="2" t="s">
        <v>249</v>
      </c>
      <c r="B276" s="2" t="s">
        <v>249</v>
      </c>
      <c r="C276" s="12">
        <v>42240</v>
      </c>
      <c r="D276" s="2">
        <v>295</v>
      </c>
      <c r="E276" s="2"/>
      <c r="F276" s="2"/>
      <c r="G276" s="2"/>
      <c r="H276" s="7">
        <v>23</v>
      </c>
      <c r="I276" s="17">
        <v>0.57777777777777783</v>
      </c>
      <c r="J276" s="17">
        <v>0.61388888888888882</v>
      </c>
      <c r="K276" s="7" t="s">
        <v>390</v>
      </c>
      <c r="L276" s="7" t="s">
        <v>386</v>
      </c>
      <c r="M276" s="45">
        <v>13</v>
      </c>
      <c r="N276" s="4" t="s">
        <v>105</v>
      </c>
      <c r="O276" s="2"/>
      <c r="P276" s="2" t="s">
        <v>105</v>
      </c>
      <c r="Q276" s="14" t="s">
        <v>168</v>
      </c>
      <c r="R276" s="2" t="s">
        <v>701</v>
      </c>
    </row>
    <row r="277" spans="1:18" hidden="1" x14ac:dyDescent="0.25">
      <c r="A277" s="2" t="s">
        <v>249</v>
      </c>
      <c r="B277" s="2" t="s">
        <v>249</v>
      </c>
      <c r="C277" s="12">
        <v>42241</v>
      </c>
      <c r="D277" s="2">
        <v>298</v>
      </c>
      <c r="E277" s="2"/>
      <c r="F277" s="2"/>
      <c r="G277" s="2"/>
      <c r="H277" s="7">
        <v>21.4</v>
      </c>
      <c r="I277" s="17">
        <v>0.3034722222222222</v>
      </c>
      <c r="J277" s="17">
        <v>0.3354166666666667</v>
      </c>
      <c r="K277" s="7" t="s">
        <v>391</v>
      </c>
      <c r="L277" s="7" t="s">
        <v>386</v>
      </c>
      <c r="M277" s="45">
        <v>13</v>
      </c>
      <c r="N277" s="4" t="s">
        <v>105</v>
      </c>
      <c r="O277" s="2"/>
      <c r="P277" s="2" t="s">
        <v>106</v>
      </c>
      <c r="Q277" s="14" t="s">
        <v>167</v>
      </c>
      <c r="R277" s="2" t="s">
        <v>701</v>
      </c>
    </row>
    <row r="278" spans="1:18" hidden="1" x14ac:dyDescent="0.25">
      <c r="A278" s="2" t="s">
        <v>249</v>
      </c>
      <c r="B278" s="2" t="s">
        <v>249</v>
      </c>
      <c r="C278" s="12">
        <v>42241</v>
      </c>
      <c r="D278" s="2">
        <v>299</v>
      </c>
      <c r="E278" s="2"/>
      <c r="F278" s="2"/>
      <c r="G278" s="2"/>
      <c r="H278" s="7">
        <v>25.3</v>
      </c>
      <c r="I278" s="17">
        <v>0.38750000000000001</v>
      </c>
      <c r="J278" s="17">
        <v>0.41041666666666665</v>
      </c>
      <c r="K278" s="7" t="s">
        <v>392</v>
      </c>
      <c r="L278" s="7" t="s">
        <v>386</v>
      </c>
      <c r="M278" s="45">
        <v>13</v>
      </c>
      <c r="N278" s="4" t="s">
        <v>105</v>
      </c>
      <c r="O278" s="2"/>
      <c r="P278" s="2" t="s">
        <v>105</v>
      </c>
      <c r="Q278" s="14" t="s">
        <v>169</v>
      </c>
      <c r="R278" s="2" t="s">
        <v>701</v>
      </c>
    </row>
    <row r="279" spans="1:18" hidden="1" x14ac:dyDescent="0.25">
      <c r="A279" s="2" t="s">
        <v>249</v>
      </c>
      <c r="B279" s="2" t="s">
        <v>249</v>
      </c>
      <c r="C279" s="12">
        <v>42241</v>
      </c>
      <c r="D279" s="2">
        <v>300</v>
      </c>
      <c r="E279" s="2"/>
      <c r="F279" s="2"/>
      <c r="G279" s="2"/>
      <c r="H279" s="7">
        <v>25</v>
      </c>
      <c r="I279" s="17">
        <v>0.47361111111111115</v>
      </c>
      <c r="J279" s="17">
        <v>0.4993055555555555</v>
      </c>
      <c r="K279" s="7" t="s">
        <v>393</v>
      </c>
      <c r="L279" s="7" t="s">
        <v>386</v>
      </c>
      <c r="M279" s="45">
        <v>13</v>
      </c>
      <c r="N279" s="4" t="s">
        <v>105</v>
      </c>
      <c r="O279" s="2"/>
      <c r="P279" s="2" t="s">
        <v>105</v>
      </c>
      <c r="Q279" s="14" t="s">
        <v>171</v>
      </c>
      <c r="R279" s="2" t="s">
        <v>701</v>
      </c>
    </row>
    <row r="280" spans="1:18" hidden="1" x14ac:dyDescent="0.25">
      <c r="A280" s="2" t="s">
        <v>14</v>
      </c>
      <c r="B280" s="2" t="s">
        <v>11</v>
      </c>
      <c r="C280" s="12">
        <v>42241</v>
      </c>
      <c r="D280" s="2">
        <v>301</v>
      </c>
      <c r="E280" s="2"/>
      <c r="F280" s="2"/>
      <c r="G280" s="2"/>
      <c r="H280" s="7">
        <v>31.95</v>
      </c>
      <c r="I280" s="17">
        <v>0.52986111111111112</v>
      </c>
      <c r="J280" s="17">
        <v>0.5756944444444444</v>
      </c>
      <c r="K280" s="7" t="s">
        <v>394</v>
      </c>
      <c r="L280" s="7" t="s">
        <v>115</v>
      </c>
      <c r="M280" s="46">
        <v>6</v>
      </c>
      <c r="N280" s="4" t="s">
        <v>106</v>
      </c>
      <c r="O280" s="2"/>
      <c r="P280" s="2" t="s">
        <v>105</v>
      </c>
      <c r="Q280" s="14" t="s">
        <v>175</v>
      </c>
      <c r="R280" s="2" t="s">
        <v>701</v>
      </c>
    </row>
    <row r="281" spans="1:18" hidden="1" x14ac:dyDescent="0.25">
      <c r="A281" s="2" t="s">
        <v>16</v>
      </c>
      <c r="B281" s="2" t="s">
        <v>12</v>
      </c>
      <c r="C281" s="12">
        <v>42241</v>
      </c>
      <c r="D281" s="2">
        <v>302</v>
      </c>
      <c r="E281" s="2"/>
      <c r="F281" s="2"/>
      <c r="G281" s="2"/>
      <c r="H281" s="7">
        <v>24</v>
      </c>
      <c r="I281" s="17">
        <v>0.56041666666666667</v>
      </c>
      <c r="J281" s="17">
        <v>0.61736111111111114</v>
      </c>
      <c r="K281" s="7" t="s">
        <v>395</v>
      </c>
      <c r="L281" s="7" t="s">
        <v>436</v>
      </c>
      <c r="M281" s="46">
        <v>4</v>
      </c>
      <c r="N281" s="4" t="s">
        <v>105</v>
      </c>
      <c r="O281" s="2"/>
      <c r="P281" s="2" t="s">
        <v>105</v>
      </c>
      <c r="Q281" s="14" t="s">
        <v>168</v>
      </c>
      <c r="R281" s="2" t="s">
        <v>701</v>
      </c>
    </row>
    <row r="282" spans="1:18" hidden="1" x14ac:dyDescent="0.25">
      <c r="A282" s="2" t="s">
        <v>133</v>
      </c>
      <c r="B282" s="2" t="s">
        <v>120</v>
      </c>
      <c r="C282" s="12">
        <v>42241</v>
      </c>
      <c r="D282" s="2">
        <v>303</v>
      </c>
      <c r="E282" s="2"/>
      <c r="F282" s="2"/>
      <c r="G282" s="2"/>
      <c r="H282" s="7">
        <v>21.4</v>
      </c>
      <c r="I282" s="17">
        <v>0.58750000000000002</v>
      </c>
      <c r="J282" s="17">
        <v>0.62569444444444444</v>
      </c>
      <c r="K282" s="7" t="s">
        <v>396</v>
      </c>
      <c r="L282" s="7" t="s">
        <v>397</v>
      </c>
      <c r="M282" s="46">
        <v>12</v>
      </c>
      <c r="N282" s="57" t="s">
        <v>105</v>
      </c>
      <c r="O282" s="2"/>
      <c r="P282" s="2" t="s">
        <v>105</v>
      </c>
      <c r="Q282" s="14" t="s">
        <v>174</v>
      </c>
      <c r="R282" s="2" t="s">
        <v>701</v>
      </c>
    </row>
    <row r="283" spans="1:18" hidden="1" x14ac:dyDescent="0.25">
      <c r="A283" s="2" t="s">
        <v>249</v>
      </c>
      <c r="B283" s="2" t="s">
        <v>249</v>
      </c>
      <c r="C283" s="12">
        <v>42241</v>
      </c>
      <c r="D283" s="2">
        <v>304</v>
      </c>
      <c r="E283" s="2"/>
      <c r="F283" s="2"/>
      <c r="G283" s="2"/>
      <c r="H283" s="7">
        <v>27.25</v>
      </c>
      <c r="I283" s="17">
        <v>0.60555555555555551</v>
      </c>
      <c r="J283" s="17">
        <v>0.65</v>
      </c>
      <c r="K283" s="7" t="s">
        <v>398</v>
      </c>
      <c r="L283" s="7" t="s">
        <v>386</v>
      </c>
      <c r="M283" s="45">
        <v>13</v>
      </c>
      <c r="N283" s="4" t="s">
        <v>105</v>
      </c>
      <c r="O283" s="2"/>
      <c r="P283" s="2" t="s">
        <v>105</v>
      </c>
      <c r="Q283" s="14" t="s">
        <v>174</v>
      </c>
      <c r="R283" s="2" t="s">
        <v>701</v>
      </c>
    </row>
    <row r="284" spans="1:18" hidden="1" x14ac:dyDescent="0.25">
      <c r="A284" s="2" t="s">
        <v>365</v>
      </c>
      <c r="B284" s="2" t="s">
        <v>366</v>
      </c>
      <c r="C284" s="12">
        <v>42242</v>
      </c>
      <c r="D284" s="2">
        <v>305</v>
      </c>
      <c r="E284" s="2"/>
      <c r="F284" s="2"/>
      <c r="G284" s="2"/>
      <c r="H284" s="7">
        <v>28.65</v>
      </c>
      <c r="I284" s="17">
        <v>0.28333333333333333</v>
      </c>
      <c r="J284" s="17">
        <v>0.32083333333333336</v>
      </c>
      <c r="K284" s="7" t="s">
        <v>399</v>
      </c>
      <c r="L284" s="7" t="s">
        <v>368</v>
      </c>
      <c r="M284" s="46">
        <v>48</v>
      </c>
      <c r="N284" s="4" t="s">
        <v>105</v>
      </c>
      <c r="O284" s="2"/>
      <c r="P284" s="2" t="s">
        <v>106</v>
      </c>
      <c r="Q284" s="14" t="s">
        <v>167</v>
      </c>
      <c r="R284" s="2" t="s">
        <v>701</v>
      </c>
    </row>
    <row r="285" spans="1:18" hidden="1" x14ac:dyDescent="0.25">
      <c r="A285" s="2" t="s">
        <v>16</v>
      </c>
      <c r="B285" s="2" t="s">
        <v>12</v>
      </c>
      <c r="C285" s="12">
        <v>42242</v>
      </c>
      <c r="D285" s="2">
        <v>306</v>
      </c>
      <c r="E285" s="2"/>
      <c r="F285" s="2"/>
      <c r="G285" s="2"/>
      <c r="H285" s="2">
        <v>34.6</v>
      </c>
      <c r="I285" s="15">
        <v>0.2902777777777778</v>
      </c>
      <c r="J285" s="15">
        <v>0.33958333333333335</v>
      </c>
      <c r="K285" s="2" t="s">
        <v>400</v>
      </c>
      <c r="L285" s="2" t="s">
        <v>31</v>
      </c>
      <c r="M285" s="45">
        <v>83</v>
      </c>
      <c r="N285" s="2" t="s">
        <v>106</v>
      </c>
      <c r="O285" s="2"/>
      <c r="P285" s="2" t="s">
        <v>105</v>
      </c>
      <c r="Q285" s="14" t="s">
        <v>167</v>
      </c>
      <c r="R285" s="2" t="s">
        <v>701</v>
      </c>
    </row>
    <row r="286" spans="1:18" hidden="1" x14ac:dyDescent="0.25">
      <c r="A286" s="2" t="s">
        <v>249</v>
      </c>
      <c r="B286" s="2" t="s">
        <v>249</v>
      </c>
      <c r="C286" s="12">
        <v>42242</v>
      </c>
      <c r="D286" s="2">
        <v>307</v>
      </c>
      <c r="E286" s="2"/>
      <c r="F286" s="2"/>
      <c r="G286" s="2"/>
      <c r="H286" s="2">
        <v>27.65</v>
      </c>
      <c r="I286" s="15">
        <v>0.30555555555555552</v>
      </c>
      <c r="J286" s="15">
        <v>0.3430555555555555</v>
      </c>
      <c r="K286" s="2" t="s">
        <v>401</v>
      </c>
      <c r="L286" s="2" t="s">
        <v>386</v>
      </c>
      <c r="M286" s="45">
        <v>13</v>
      </c>
      <c r="N286" s="2" t="s">
        <v>105</v>
      </c>
      <c r="O286" s="2"/>
      <c r="P286" s="2" t="s">
        <v>105</v>
      </c>
      <c r="Q286" s="14" t="s">
        <v>167</v>
      </c>
      <c r="R286" s="2" t="s">
        <v>701</v>
      </c>
    </row>
    <row r="287" spans="1:18" hidden="1" x14ac:dyDescent="0.25">
      <c r="A287" s="2" t="s">
        <v>14</v>
      </c>
      <c r="B287" s="2" t="s">
        <v>11</v>
      </c>
      <c r="C287" s="12">
        <v>42242</v>
      </c>
      <c r="D287" s="2">
        <v>308</v>
      </c>
      <c r="E287" s="2"/>
      <c r="F287" s="2"/>
      <c r="G287" s="2"/>
      <c r="H287" s="2">
        <v>21.55</v>
      </c>
      <c r="I287" s="15">
        <v>0.37152777777777773</v>
      </c>
      <c r="J287" s="15">
        <v>0.40138888888888885</v>
      </c>
      <c r="K287" s="2" t="s">
        <v>402</v>
      </c>
      <c r="L287" s="2" t="s">
        <v>15</v>
      </c>
      <c r="M287" s="45">
        <v>83</v>
      </c>
      <c r="N287" s="45" t="s">
        <v>105</v>
      </c>
      <c r="O287" s="2"/>
      <c r="P287" s="2" t="s">
        <v>105</v>
      </c>
      <c r="Q287" s="14" t="s">
        <v>176</v>
      </c>
      <c r="R287" s="2" t="s">
        <v>701</v>
      </c>
    </row>
    <row r="288" spans="1:18" hidden="1" x14ac:dyDescent="0.25">
      <c r="A288" s="2" t="s">
        <v>249</v>
      </c>
      <c r="B288" s="2" t="s">
        <v>249</v>
      </c>
      <c r="C288" s="12">
        <v>42242</v>
      </c>
      <c r="D288" s="2">
        <v>309</v>
      </c>
      <c r="E288" s="2"/>
      <c r="F288" s="2"/>
      <c r="G288" s="2"/>
      <c r="H288" s="2">
        <v>26.8</v>
      </c>
      <c r="I288" s="15">
        <v>0.39930555555555558</v>
      </c>
      <c r="J288" s="15">
        <v>0.42777777777777781</v>
      </c>
      <c r="K288" s="2" t="s">
        <v>403</v>
      </c>
      <c r="L288" s="2" t="s">
        <v>386</v>
      </c>
      <c r="M288" s="45">
        <v>13</v>
      </c>
      <c r="N288" s="2" t="s">
        <v>105</v>
      </c>
      <c r="O288" s="2"/>
      <c r="P288" s="2" t="s">
        <v>105</v>
      </c>
      <c r="Q288" s="14" t="s">
        <v>169</v>
      </c>
      <c r="R288" s="2" t="s">
        <v>701</v>
      </c>
    </row>
    <row r="289" spans="1:18" hidden="1" x14ac:dyDescent="0.25">
      <c r="A289" s="2" t="s">
        <v>249</v>
      </c>
      <c r="B289" s="2" t="s">
        <v>249</v>
      </c>
      <c r="C289" s="12">
        <v>42242</v>
      </c>
      <c r="D289" s="2">
        <v>310</v>
      </c>
      <c r="E289" s="2"/>
      <c r="F289" s="2"/>
      <c r="G289" s="2"/>
      <c r="H289" s="2">
        <v>26.35</v>
      </c>
      <c r="I289" s="15">
        <v>0.47638888888888892</v>
      </c>
      <c r="J289" s="15">
        <v>0.50277777777777777</v>
      </c>
      <c r="K289" s="12" t="s">
        <v>404</v>
      </c>
      <c r="L289" s="2" t="s">
        <v>386</v>
      </c>
      <c r="M289" s="45">
        <v>13</v>
      </c>
      <c r="N289" s="2" t="s">
        <v>105</v>
      </c>
      <c r="O289" s="2"/>
      <c r="P289" s="2" t="s">
        <v>105</v>
      </c>
      <c r="Q289" s="14" t="s">
        <v>171</v>
      </c>
      <c r="R289" s="2" t="s">
        <v>701</v>
      </c>
    </row>
    <row r="290" spans="1:18" hidden="1" x14ac:dyDescent="0.25">
      <c r="A290" s="2" t="s">
        <v>249</v>
      </c>
      <c r="B290" s="2" t="s">
        <v>249</v>
      </c>
      <c r="C290" s="12">
        <v>42242</v>
      </c>
      <c r="D290" s="2">
        <v>311</v>
      </c>
      <c r="E290" s="2"/>
      <c r="F290" s="2"/>
      <c r="G290" s="2"/>
      <c r="H290" s="2">
        <v>26.1</v>
      </c>
      <c r="I290" s="15">
        <v>0.60486111111111118</v>
      </c>
      <c r="J290" s="15">
        <v>0.65208333333333335</v>
      </c>
      <c r="K290" s="2" t="s">
        <v>405</v>
      </c>
      <c r="L290" s="2" t="s">
        <v>386</v>
      </c>
      <c r="M290" s="45">
        <v>13</v>
      </c>
      <c r="N290" s="2" t="s">
        <v>105</v>
      </c>
      <c r="O290" s="2"/>
      <c r="P290" s="2" t="s">
        <v>105</v>
      </c>
      <c r="Q290" s="14" t="s">
        <v>174</v>
      </c>
      <c r="R290" s="2" t="s">
        <v>701</v>
      </c>
    </row>
    <row r="291" spans="1:18" hidden="1" x14ac:dyDescent="0.25">
      <c r="A291" s="2" t="s">
        <v>14</v>
      </c>
      <c r="B291" s="2" t="s">
        <v>11</v>
      </c>
      <c r="C291" s="12">
        <v>42243</v>
      </c>
      <c r="D291" s="2">
        <v>312</v>
      </c>
      <c r="E291" s="2"/>
      <c r="F291" s="2"/>
      <c r="G291" s="2"/>
      <c r="H291" s="2">
        <v>38.6</v>
      </c>
      <c r="I291" s="15">
        <v>0.27083333333333331</v>
      </c>
      <c r="J291" s="15">
        <v>0.32708333333333334</v>
      </c>
      <c r="K291" s="2" t="s">
        <v>406</v>
      </c>
      <c r="L291" s="2" t="s">
        <v>15</v>
      </c>
      <c r="M291" s="45">
        <v>83</v>
      </c>
      <c r="N291" s="2" t="s">
        <v>105</v>
      </c>
      <c r="O291" s="2"/>
      <c r="P291" s="2" t="s">
        <v>106</v>
      </c>
      <c r="Q291" s="14" t="s">
        <v>167</v>
      </c>
      <c r="R291" s="2" t="s">
        <v>701</v>
      </c>
    </row>
    <row r="292" spans="1:18" hidden="1" x14ac:dyDescent="0.25">
      <c r="A292" s="2" t="s">
        <v>14</v>
      </c>
      <c r="B292" s="2" t="s">
        <v>11</v>
      </c>
      <c r="C292" s="12">
        <v>42243</v>
      </c>
      <c r="D292" s="2">
        <v>313</v>
      </c>
      <c r="E292" s="2"/>
      <c r="F292" s="2"/>
      <c r="G292" s="2"/>
      <c r="H292" s="2">
        <v>31.4</v>
      </c>
      <c r="I292" s="15">
        <v>0.27916666666666667</v>
      </c>
      <c r="J292" s="15">
        <v>0.3444444444444445</v>
      </c>
      <c r="K292" s="2" t="s">
        <v>407</v>
      </c>
      <c r="L292" s="2" t="s">
        <v>15</v>
      </c>
      <c r="M292" s="45">
        <v>83</v>
      </c>
      <c r="N292" s="2" t="s">
        <v>105</v>
      </c>
      <c r="O292" s="2"/>
      <c r="P292" s="2" t="s">
        <v>105</v>
      </c>
      <c r="Q292" s="14" t="s">
        <v>167</v>
      </c>
      <c r="R292" s="2" t="s">
        <v>701</v>
      </c>
    </row>
    <row r="293" spans="1:18" hidden="1" x14ac:dyDescent="0.25">
      <c r="A293" s="2" t="s">
        <v>16</v>
      </c>
      <c r="B293" s="2" t="s">
        <v>12</v>
      </c>
      <c r="C293" s="12">
        <v>42243</v>
      </c>
      <c r="D293" s="2">
        <v>315</v>
      </c>
      <c r="E293" s="2"/>
      <c r="F293" s="2"/>
      <c r="G293" s="2"/>
      <c r="H293" s="2">
        <v>26.35</v>
      </c>
      <c r="I293" s="15">
        <v>0.29236111111111113</v>
      </c>
      <c r="J293" s="15">
        <v>0.36041666666666666</v>
      </c>
      <c r="K293" s="2" t="s">
        <v>408</v>
      </c>
      <c r="L293" s="2" t="s">
        <v>436</v>
      </c>
      <c r="M293" s="45">
        <v>4</v>
      </c>
      <c r="N293" s="2" t="s">
        <v>105</v>
      </c>
      <c r="O293" s="2"/>
      <c r="P293" s="2" t="s">
        <v>105</v>
      </c>
      <c r="Q293" s="14" t="s">
        <v>167</v>
      </c>
      <c r="R293" s="2" t="s">
        <v>701</v>
      </c>
    </row>
    <row r="294" spans="1:18" hidden="1" x14ac:dyDescent="0.25">
      <c r="A294" s="2" t="s">
        <v>249</v>
      </c>
      <c r="B294" s="2" t="s">
        <v>249</v>
      </c>
      <c r="C294" s="12">
        <v>42243</v>
      </c>
      <c r="D294" s="2">
        <v>314</v>
      </c>
      <c r="E294" s="2"/>
      <c r="F294" s="2"/>
      <c r="G294" s="2"/>
      <c r="H294" s="2">
        <v>27.2</v>
      </c>
      <c r="I294" s="15">
        <v>0.31944444444444448</v>
      </c>
      <c r="J294" s="15">
        <v>0.35069444444444442</v>
      </c>
      <c r="K294" s="2" t="s">
        <v>409</v>
      </c>
      <c r="L294" s="2" t="s">
        <v>386</v>
      </c>
      <c r="M294" s="45">
        <v>13</v>
      </c>
      <c r="N294" s="2" t="s">
        <v>105</v>
      </c>
      <c r="O294" s="2"/>
      <c r="P294" s="2" t="s">
        <v>105</v>
      </c>
      <c r="Q294" s="14" t="s">
        <v>167</v>
      </c>
      <c r="R294" s="2" t="s">
        <v>701</v>
      </c>
    </row>
    <row r="295" spans="1:18" hidden="1" x14ac:dyDescent="0.25">
      <c r="A295" s="2" t="s">
        <v>16</v>
      </c>
      <c r="B295" s="2" t="s">
        <v>12</v>
      </c>
      <c r="C295" s="12">
        <v>42243</v>
      </c>
      <c r="D295" s="2">
        <v>316</v>
      </c>
      <c r="E295" s="2"/>
      <c r="F295" s="2"/>
      <c r="G295" s="2"/>
      <c r="H295" s="2">
        <v>23.45</v>
      </c>
      <c r="I295" s="15">
        <v>0.38680555555555557</v>
      </c>
      <c r="J295" s="15">
        <v>0.43124999999999997</v>
      </c>
      <c r="K295" s="2" t="s">
        <v>410</v>
      </c>
      <c r="L295" s="2" t="s">
        <v>145</v>
      </c>
      <c r="M295" s="45">
        <v>13</v>
      </c>
      <c r="N295" s="2" t="s">
        <v>106</v>
      </c>
      <c r="O295" s="2"/>
      <c r="P295" s="2" t="s">
        <v>105</v>
      </c>
      <c r="Q295" s="14" t="s">
        <v>169</v>
      </c>
      <c r="R295" s="2" t="s">
        <v>701</v>
      </c>
    </row>
    <row r="296" spans="1:18" hidden="1" x14ac:dyDescent="0.25">
      <c r="A296" s="2" t="s">
        <v>249</v>
      </c>
      <c r="B296" s="2" t="s">
        <v>249</v>
      </c>
      <c r="C296" s="12">
        <v>42243</v>
      </c>
      <c r="D296" s="2">
        <v>317</v>
      </c>
      <c r="E296" s="2"/>
      <c r="F296" s="2"/>
      <c r="G296" s="2"/>
      <c r="H296" s="2">
        <v>28.9</v>
      </c>
      <c r="I296" s="15">
        <v>0.41388888888888892</v>
      </c>
      <c r="J296" s="15">
        <v>0.45277777777777778</v>
      </c>
      <c r="K296" s="2" t="s">
        <v>411</v>
      </c>
      <c r="L296" s="2" t="s">
        <v>386</v>
      </c>
      <c r="M296" s="45">
        <v>13</v>
      </c>
      <c r="N296" s="2" t="s">
        <v>105</v>
      </c>
      <c r="O296" s="2"/>
      <c r="P296" s="2" t="s">
        <v>105</v>
      </c>
      <c r="Q296" s="14" t="s">
        <v>169</v>
      </c>
      <c r="R296" s="2" t="s">
        <v>701</v>
      </c>
    </row>
    <row r="297" spans="1:18" hidden="1" x14ac:dyDescent="0.25">
      <c r="A297" s="2" t="s">
        <v>249</v>
      </c>
      <c r="B297" s="2" t="s">
        <v>249</v>
      </c>
      <c r="C297" s="12">
        <v>42243</v>
      </c>
      <c r="D297" s="2">
        <v>318</v>
      </c>
      <c r="E297" s="2"/>
      <c r="F297" s="2"/>
      <c r="G297" s="2"/>
      <c r="H297" s="2">
        <v>21.25</v>
      </c>
      <c r="I297" s="15">
        <v>0.49791666666666662</v>
      </c>
      <c r="J297" s="15">
        <v>0.52708333333333335</v>
      </c>
      <c r="K297" s="2" t="s">
        <v>412</v>
      </c>
      <c r="L297" s="2" t="s">
        <v>386</v>
      </c>
      <c r="M297" s="45">
        <v>13</v>
      </c>
      <c r="N297" s="2" t="s">
        <v>105</v>
      </c>
      <c r="O297" s="2"/>
      <c r="P297" s="2" t="s">
        <v>105</v>
      </c>
      <c r="Q297" s="14" t="s">
        <v>175</v>
      </c>
      <c r="R297" s="2" t="s">
        <v>701</v>
      </c>
    </row>
    <row r="298" spans="1:18" hidden="1" x14ac:dyDescent="0.25">
      <c r="A298" s="2" t="s">
        <v>14</v>
      </c>
      <c r="B298" s="2" t="s">
        <v>120</v>
      </c>
      <c r="C298" s="12">
        <v>42243</v>
      </c>
      <c r="D298" s="2">
        <v>319</v>
      </c>
      <c r="E298" s="2"/>
      <c r="F298" s="2"/>
      <c r="G298" s="2"/>
      <c r="H298" s="2">
        <v>21.2</v>
      </c>
      <c r="I298" s="15">
        <v>0.5</v>
      </c>
      <c r="J298" s="15">
        <v>0.54097222222222219</v>
      </c>
      <c r="K298" s="2" t="s">
        <v>413</v>
      </c>
      <c r="L298" s="2" t="s">
        <v>69</v>
      </c>
      <c r="M298" s="45">
        <v>34</v>
      </c>
      <c r="N298" s="2" t="s">
        <v>106</v>
      </c>
      <c r="O298" s="2"/>
      <c r="P298" s="2" t="s">
        <v>105</v>
      </c>
      <c r="Q298" s="14" t="s">
        <v>175</v>
      </c>
      <c r="R298" s="2" t="s">
        <v>701</v>
      </c>
    </row>
    <row r="299" spans="1:18" hidden="1" x14ac:dyDescent="0.25">
      <c r="A299" s="2" t="s">
        <v>249</v>
      </c>
      <c r="B299" s="2" t="s">
        <v>249</v>
      </c>
      <c r="C299" s="12">
        <v>42243</v>
      </c>
      <c r="D299" s="2">
        <v>320</v>
      </c>
      <c r="E299" s="2"/>
      <c r="F299" s="2"/>
      <c r="G299" s="2"/>
      <c r="H299" s="2">
        <v>22.95</v>
      </c>
      <c r="I299" s="15">
        <v>0.60625000000000007</v>
      </c>
      <c r="J299" s="15">
        <v>0.66527777777777775</v>
      </c>
      <c r="K299" s="2" t="s">
        <v>421</v>
      </c>
      <c r="L299" s="2" t="s">
        <v>386</v>
      </c>
      <c r="M299" s="45">
        <v>13</v>
      </c>
      <c r="N299" s="2" t="s">
        <v>105</v>
      </c>
      <c r="O299" s="2"/>
      <c r="P299" s="2" t="s">
        <v>105</v>
      </c>
      <c r="Q299" s="14" t="s">
        <v>174</v>
      </c>
      <c r="R299" s="2" t="s">
        <v>701</v>
      </c>
    </row>
    <row r="300" spans="1:18" hidden="1" x14ac:dyDescent="0.25">
      <c r="A300" s="2" t="s">
        <v>14</v>
      </c>
      <c r="B300" s="2" t="s">
        <v>11</v>
      </c>
      <c r="C300" s="12">
        <v>42244</v>
      </c>
      <c r="D300" s="2">
        <v>321</v>
      </c>
      <c r="E300" s="2"/>
      <c r="F300" s="2"/>
      <c r="G300" s="2"/>
      <c r="H300" s="2">
        <v>37.049999999999997</v>
      </c>
      <c r="I300" s="15">
        <v>0.27986111111111112</v>
      </c>
      <c r="J300" s="15">
        <v>0.32083333333333336</v>
      </c>
      <c r="K300" s="2" t="s">
        <v>415</v>
      </c>
      <c r="L300" s="2" t="s">
        <v>15</v>
      </c>
      <c r="M300" s="46">
        <v>83</v>
      </c>
      <c r="N300" s="4" t="s">
        <v>105</v>
      </c>
      <c r="O300" s="2"/>
      <c r="P300" s="2" t="s">
        <v>106</v>
      </c>
      <c r="Q300" s="14" t="s">
        <v>167</v>
      </c>
      <c r="R300" s="2" t="s">
        <v>701</v>
      </c>
    </row>
    <row r="301" spans="1:18" hidden="1" x14ac:dyDescent="0.25">
      <c r="A301" s="2" t="s">
        <v>14</v>
      </c>
      <c r="B301" s="2" t="s">
        <v>11</v>
      </c>
      <c r="C301" s="12">
        <v>42244</v>
      </c>
      <c r="D301" s="2">
        <v>323</v>
      </c>
      <c r="E301" s="2"/>
      <c r="F301" s="2"/>
      <c r="G301" s="2"/>
      <c r="H301" s="2">
        <v>30.95</v>
      </c>
      <c r="I301" s="15">
        <v>0.28194444444444444</v>
      </c>
      <c r="J301" s="15">
        <v>0.33263888888888887</v>
      </c>
      <c r="K301" s="2" t="s">
        <v>416</v>
      </c>
      <c r="L301" s="2" t="s">
        <v>15</v>
      </c>
      <c r="M301" s="46">
        <v>83</v>
      </c>
      <c r="N301" s="4" t="s">
        <v>105</v>
      </c>
      <c r="O301" s="2"/>
      <c r="P301" s="2" t="s">
        <v>105</v>
      </c>
      <c r="Q301" s="14" t="s">
        <v>167</v>
      </c>
      <c r="R301" s="2" t="s">
        <v>701</v>
      </c>
    </row>
    <row r="302" spans="1:18" hidden="1" x14ac:dyDescent="0.25">
      <c r="A302" s="2" t="s">
        <v>16</v>
      </c>
      <c r="B302" s="2" t="s">
        <v>12</v>
      </c>
      <c r="C302" s="12">
        <v>42244</v>
      </c>
      <c r="D302" s="2">
        <v>322</v>
      </c>
      <c r="E302" s="2"/>
      <c r="F302" s="2"/>
      <c r="G302" s="2"/>
      <c r="H302" s="7">
        <v>14.55</v>
      </c>
      <c r="I302" s="17">
        <v>0.29236111111111113</v>
      </c>
      <c r="J302" s="17">
        <v>0.3263888888888889</v>
      </c>
      <c r="K302" s="7" t="s">
        <v>417</v>
      </c>
      <c r="L302" s="7" t="s">
        <v>437</v>
      </c>
      <c r="M302" s="45">
        <v>83</v>
      </c>
      <c r="N302" s="2" t="s">
        <v>105</v>
      </c>
      <c r="O302" s="2"/>
      <c r="P302" s="2" t="s">
        <v>105</v>
      </c>
      <c r="Q302" s="14" t="s">
        <v>167</v>
      </c>
      <c r="R302" s="2" t="s">
        <v>701</v>
      </c>
    </row>
    <row r="303" spans="1:18" hidden="1" x14ac:dyDescent="0.25">
      <c r="A303" s="2" t="s">
        <v>16</v>
      </c>
      <c r="B303" s="2" t="s">
        <v>12</v>
      </c>
      <c r="C303" s="12">
        <v>42244</v>
      </c>
      <c r="D303" s="2">
        <v>324</v>
      </c>
      <c r="E303" s="2"/>
      <c r="F303" s="2"/>
      <c r="G303" s="2"/>
      <c r="H303" s="2">
        <v>19.7</v>
      </c>
      <c r="I303" s="15">
        <v>0.29652777777777778</v>
      </c>
      <c r="J303" s="15">
        <v>0.33333333333333331</v>
      </c>
      <c r="K303" s="2" t="s">
        <v>418</v>
      </c>
      <c r="L303" s="7" t="s">
        <v>437</v>
      </c>
      <c r="M303" s="45">
        <v>83</v>
      </c>
      <c r="N303" s="2" t="s">
        <v>105</v>
      </c>
      <c r="O303" s="2"/>
      <c r="P303" s="2" t="s">
        <v>106</v>
      </c>
      <c r="Q303" s="14" t="s">
        <v>167</v>
      </c>
      <c r="R303" s="2" t="s">
        <v>701</v>
      </c>
    </row>
    <row r="304" spans="1:18" hidden="1" x14ac:dyDescent="0.25">
      <c r="A304" s="2" t="s">
        <v>249</v>
      </c>
      <c r="B304" s="2" t="s">
        <v>249</v>
      </c>
      <c r="C304" s="12">
        <v>42244</v>
      </c>
      <c r="D304" s="2">
        <v>325</v>
      </c>
      <c r="E304" s="2"/>
      <c r="F304" s="2"/>
      <c r="G304" s="2"/>
      <c r="H304" s="7">
        <v>23.85</v>
      </c>
      <c r="I304" s="17">
        <v>0.30555555555555552</v>
      </c>
      <c r="J304" s="17">
        <v>0.33611111111111108</v>
      </c>
      <c r="K304" s="7" t="s">
        <v>419</v>
      </c>
      <c r="L304" s="7" t="s">
        <v>386</v>
      </c>
      <c r="M304" s="45">
        <v>13</v>
      </c>
      <c r="N304" s="7" t="s">
        <v>105</v>
      </c>
      <c r="O304" s="2"/>
      <c r="P304" s="2" t="s">
        <v>105</v>
      </c>
      <c r="Q304" s="14" t="s">
        <v>167</v>
      </c>
      <c r="R304" s="2" t="s">
        <v>701</v>
      </c>
    </row>
    <row r="305" spans="1:21" hidden="1" x14ac:dyDescent="0.25">
      <c r="A305" s="2" t="s">
        <v>365</v>
      </c>
      <c r="B305" s="2" t="s">
        <v>366</v>
      </c>
      <c r="C305" s="12">
        <v>42244</v>
      </c>
      <c r="D305" s="2">
        <v>326</v>
      </c>
      <c r="E305" s="2"/>
      <c r="F305" s="2"/>
      <c r="G305" s="2"/>
      <c r="H305" s="2">
        <v>33.25</v>
      </c>
      <c r="I305" s="15">
        <v>0.30694444444444441</v>
      </c>
      <c r="J305" s="15">
        <v>0.3430555555555555</v>
      </c>
      <c r="K305" s="2" t="s">
        <v>420</v>
      </c>
      <c r="L305" s="2" t="s">
        <v>368</v>
      </c>
      <c r="M305" s="45">
        <v>48</v>
      </c>
      <c r="N305" s="2" t="s">
        <v>105</v>
      </c>
      <c r="O305" s="2"/>
      <c r="P305" s="2" t="s">
        <v>106</v>
      </c>
      <c r="Q305" s="14" t="s">
        <v>167</v>
      </c>
      <c r="R305" s="2" t="s">
        <v>701</v>
      </c>
    </row>
    <row r="306" spans="1:21" hidden="1" x14ac:dyDescent="0.25">
      <c r="A306" s="2" t="s">
        <v>249</v>
      </c>
      <c r="B306" s="2" t="s">
        <v>249</v>
      </c>
      <c r="C306" s="12">
        <v>42244</v>
      </c>
      <c r="D306" s="2">
        <v>327</v>
      </c>
      <c r="E306" s="2"/>
      <c r="F306" s="2"/>
      <c r="G306" s="2"/>
      <c r="H306" s="2">
        <v>20.45</v>
      </c>
      <c r="I306" s="15">
        <v>0.39861111111111108</v>
      </c>
      <c r="J306" s="15">
        <v>0.44375000000000003</v>
      </c>
      <c r="K306" s="2" t="s">
        <v>422</v>
      </c>
      <c r="L306" s="2" t="s">
        <v>386</v>
      </c>
      <c r="M306" s="45">
        <v>13</v>
      </c>
      <c r="N306" s="2" t="s">
        <v>105</v>
      </c>
      <c r="O306" s="2"/>
      <c r="P306" s="2" t="s">
        <v>105</v>
      </c>
      <c r="Q306" s="14" t="s">
        <v>169</v>
      </c>
      <c r="R306" s="2" t="s">
        <v>701</v>
      </c>
    </row>
    <row r="307" spans="1:21" hidden="1" x14ac:dyDescent="0.25">
      <c r="A307" s="2" t="s">
        <v>249</v>
      </c>
      <c r="B307" s="2" t="s">
        <v>249</v>
      </c>
      <c r="C307" s="12">
        <v>42244</v>
      </c>
      <c r="D307" s="2">
        <v>328</v>
      </c>
      <c r="E307" s="2"/>
      <c r="F307" s="2"/>
      <c r="G307" s="2"/>
      <c r="H307" s="2">
        <v>31.75</v>
      </c>
      <c r="I307" s="15">
        <v>0.50486111111111109</v>
      </c>
      <c r="J307" s="15">
        <v>0.56874999999999998</v>
      </c>
      <c r="K307" s="2" t="s">
        <v>424</v>
      </c>
      <c r="L307" s="2" t="s">
        <v>386</v>
      </c>
      <c r="M307" s="45">
        <v>13</v>
      </c>
      <c r="N307" s="2" t="s">
        <v>105</v>
      </c>
      <c r="O307" s="2"/>
      <c r="P307" s="2" t="s">
        <v>105</v>
      </c>
      <c r="Q307" s="14" t="s">
        <v>175</v>
      </c>
      <c r="R307" s="2" t="s">
        <v>701</v>
      </c>
    </row>
    <row r="308" spans="1:21" hidden="1" x14ac:dyDescent="0.25">
      <c r="A308" s="2" t="s">
        <v>14</v>
      </c>
      <c r="B308" s="2" t="s">
        <v>120</v>
      </c>
      <c r="C308" s="12">
        <v>42244</v>
      </c>
      <c r="D308" s="2">
        <v>329</v>
      </c>
      <c r="E308" s="2"/>
      <c r="F308" s="2"/>
      <c r="G308" s="2"/>
      <c r="H308" s="2">
        <v>22.65</v>
      </c>
      <c r="I308" s="15">
        <v>0.56041666666666667</v>
      </c>
      <c r="J308" s="15">
        <v>0.60069444444444442</v>
      </c>
      <c r="K308" s="2" t="s">
        <v>423</v>
      </c>
      <c r="L308" s="2" t="s">
        <v>69</v>
      </c>
      <c r="M308" s="45">
        <v>34</v>
      </c>
      <c r="N308" s="2" t="s">
        <v>106</v>
      </c>
      <c r="O308" s="2"/>
      <c r="P308" s="2" t="s">
        <v>105</v>
      </c>
      <c r="Q308" s="14" t="s">
        <v>168</v>
      </c>
      <c r="R308" s="2" t="s">
        <v>701</v>
      </c>
    </row>
    <row r="309" spans="1:21" hidden="1" x14ac:dyDescent="0.25">
      <c r="A309" s="2" t="s">
        <v>14</v>
      </c>
      <c r="B309" s="2" t="s">
        <v>11</v>
      </c>
      <c r="C309" s="12">
        <v>42247</v>
      </c>
      <c r="D309" s="2">
        <v>330</v>
      </c>
      <c r="E309" s="2"/>
      <c r="F309" s="2"/>
      <c r="G309" s="2"/>
      <c r="H309" s="2">
        <v>33.299999999999997</v>
      </c>
      <c r="I309" s="15">
        <v>0.27361111111111108</v>
      </c>
      <c r="J309" s="15">
        <v>0.3298611111111111</v>
      </c>
      <c r="K309" s="2" t="s">
        <v>425</v>
      </c>
      <c r="L309" s="2" t="s">
        <v>15</v>
      </c>
      <c r="M309" s="52">
        <v>83</v>
      </c>
      <c r="N309" s="2" t="s">
        <v>105</v>
      </c>
      <c r="O309" s="2"/>
      <c r="P309" s="2" t="s">
        <v>106</v>
      </c>
      <c r="Q309" s="14" t="s">
        <v>167</v>
      </c>
      <c r="R309" s="2" t="s">
        <v>701</v>
      </c>
    </row>
    <row r="310" spans="1:21" hidden="1" x14ac:dyDescent="0.25">
      <c r="A310" s="2" t="s">
        <v>249</v>
      </c>
      <c r="B310" s="2" t="s">
        <v>249</v>
      </c>
      <c r="C310" s="12">
        <v>42247</v>
      </c>
      <c r="D310" s="2">
        <v>331</v>
      </c>
      <c r="E310" s="2"/>
      <c r="F310" s="2"/>
      <c r="G310" s="2"/>
      <c r="H310" s="2">
        <v>19.95</v>
      </c>
      <c r="I310" s="15">
        <v>0.30208333333333331</v>
      </c>
      <c r="J310" s="15">
        <v>0.3430555555555555</v>
      </c>
      <c r="K310" s="2" t="s">
        <v>426</v>
      </c>
      <c r="L310" s="2" t="s">
        <v>386</v>
      </c>
      <c r="M310" s="45">
        <v>13</v>
      </c>
      <c r="N310" s="4" t="s">
        <v>105</v>
      </c>
      <c r="O310" s="2"/>
      <c r="P310" s="2" t="s">
        <v>106</v>
      </c>
      <c r="Q310" s="14" t="s">
        <v>167</v>
      </c>
      <c r="R310" s="2" t="s">
        <v>701</v>
      </c>
    </row>
    <row r="311" spans="1:21" hidden="1" x14ac:dyDescent="0.25">
      <c r="A311" s="2" t="s">
        <v>249</v>
      </c>
      <c r="B311" s="2" t="s">
        <v>249</v>
      </c>
      <c r="C311" s="12">
        <v>42247</v>
      </c>
      <c r="D311" s="2">
        <v>333</v>
      </c>
      <c r="E311" s="2"/>
      <c r="F311" s="2"/>
      <c r="G311" s="2"/>
      <c r="H311" s="2">
        <v>30.5</v>
      </c>
      <c r="I311" s="15">
        <v>0.30208333333333331</v>
      </c>
      <c r="J311" s="15">
        <v>0.34861111111111115</v>
      </c>
      <c r="K311" s="2" t="s">
        <v>427</v>
      </c>
      <c r="L311" s="2" t="s">
        <v>428</v>
      </c>
      <c r="M311" s="45">
        <v>13</v>
      </c>
      <c r="N311" s="4" t="s">
        <v>105</v>
      </c>
      <c r="O311" s="2"/>
      <c r="P311" s="2" t="s">
        <v>105</v>
      </c>
      <c r="Q311" s="14" t="s">
        <v>167</v>
      </c>
      <c r="R311" s="2" t="s">
        <v>701</v>
      </c>
      <c r="U311" t="s">
        <v>177</v>
      </c>
    </row>
    <row r="312" spans="1:21" hidden="1" x14ac:dyDescent="0.25">
      <c r="A312" s="2" t="s">
        <v>16</v>
      </c>
      <c r="B312" s="2" t="s">
        <v>12</v>
      </c>
      <c r="C312" s="12">
        <v>42247</v>
      </c>
      <c r="D312" s="2">
        <v>332</v>
      </c>
      <c r="E312" s="2"/>
      <c r="F312" s="2"/>
      <c r="G312" s="2"/>
      <c r="H312" s="2">
        <v>26.05</v>
      </c>
      <c r="I312" s="15">
        <v>0.3034722222222222</v>
      </c>
      <c r="J312" s="15">
        <v>0.34791666666666665</v>
      </c>
      <c r="K312" s="2" t="s">
        <v>429</v>
      </c>
      <c r="L312" s="2" t="s">
        <v>13</v>
      </c>
      <c r="M312" s="52">
        <v>83</v>
      </c>
      <c r="N312" s="2" t="s">
        <v>105</v>
      </c>
      <c r="O312" s="2"/>
      <c r="P312" s="2" t="s">
        <v>105</v>
      </c>
      <c r="Q312" s="14" t="s">
        <v>167</v>
      </c>
      <c r="R312" s="2" t="s">
        <v>701</v>
      </c>
    </row>
    <row r="313" spans="1:21" hidden="1" x14ac:dyDescent="0.25">
      <c r="A313" s="2" t="s">
        <v>14</v>
      </c>
      <c r="B313" s="2" t="s">
        <v>11</v>
      </c>
      <c r="C313" s="12">
        <v>42247</v>
      </c>
      <c r="D313" s="2">
        <v>334</v>
      </c>
      <c r="E313" s="2"/>
      <c r="F313" s="2"/>
      <c r="G313" s="2"/>
      <c r="H313" s="2">
        <v>35.200000000000003</v>
      </c>
      <c r="I313" s="15">
        <v>0.32291666666666669</v>
      </c>
      <c r="J313" s="15">
        <v>0.3666666666666667</v>
      </c>
      <c r="K313" s="2" t="s">
        <v>430</v>
      </c>
      <c r="L313" s="2" t="s">
        <v>115</v>
      </c>
      <c r="M313" s="52">
        <v>6</v>
      </c>
      <c r="N313" s="10" t="s">
        <v>105</v>
      </c>
      <c r="O313" s="2"/>
      <c r="P313" s="2" t="s">
        <v>105</v>
      </c>
      <c r="Q313" s="14" t="s">
        <v>167</v>
      </c>
      <c r="R313" s="2" t="s">
        <v>701</v>
      </c>
    </row>
    <row r="314" spans="1:21" hidden="1" x14ac:dyDescent="0.25">
      <c r="A314" s="2" t="s">
        <v>249</v>
      </c>
      <c r="B314" s="2" t="s">
        <v>249</v>
      </c>
      <c r="C314" s="12">
        <v>42247</v>
      </c>
      <c r="D314" s="2">
        <v>335</v>
      </c>
      <c r="E314" s="2"/>
      <c r="F314" s="2"/>
      <c r="G314" s="2"/>
      <c r="H314" s="2">
        <v>22.7</v>
      </c>
      <c r="I314" s="15">
        <v>0.41041666666666665</v>
      </c>
      <c r="J314" s="15">
        <v>0.4381944444444445</v>
      </c>
      <c r="K314" s="2" t="s">
        <v>431</v>
      </c>
      <c r="L314" s="2" t="s">
        <v>428</v>
      </c>
      <c r="M314" s="45">
        <v>13</v>
      </c>
      <c r="N314" s="2" t="s">
        <v>105</v>
      </c>
      <c r="O314" s="2"/>
      <c r="P314" s="2" t="s">
        <v>106</v>
      </c>
      <c r="Q314" s="14" t="s">
        <v>169</v>
      </c>
      <c r="R314" s="2" t="s">
        <v>701</v>
      </c>
    </row>
    <row r="315" spans="1:21" hidden="1" x14ac:dyDescent="0.25">
      <c r="A315" s="2" t="s">
        <v>249</v>
      </c>
      <c r="B315" s="2" t="s">
        <v>249</v>
      </c>
      <c r="C315" s="12">
        <v>42247</v>
      </c>
      <c r="D315" s="2">
        <v>336</v>
      </c>
      <c r="E315" s="2"/>
      <c r="F315" s="2"/>
      <c r="G315" s="2"/>
      <c r="H315" s="2">
        <v>30.1</v>
      </c>
      <c r="I315" s="15">
        <v>0.41388888888888892</v>
      </c>
      <c r="J315" s="15">
        <v>0.45347222222222222</v>
      </c>
      <c r="K315" s="2" t="s">
        <v>432</v>
      </c>
      <c r="L315" s="2" t="s">
        <v>428</v>
      </c>
      <c r="M315" s="45">
        <v>13</v>
      </c>
      <c r="N315" s="2" t="s">
        <v>105</v>
      </c>
      <c r="O315" s="2"/>
      <c r="P315" s="2" t="s">
        <v>105</v>
      </c>
      <c r="Q315" s="14" t="s">
        <v>169</v>
      </c>
      <c r="R315" s="2" t="s">
        <v>701</v>
      </c>
    </row>
    <row r="316" spans="1:21" hidden="1" x14ac:dyDescent="0.25">
      <c r="A316" s="2" t="s">
        <v>16</v>
      </c>
      <c r="B316" s="2" t="s">
        <v>12</v>
      </c>
      <c r="C316" s="12">
        <v>42247</v>
      </c>
      <c r="D316" s="2">
        <v>337</v>
      </c>
      <c r="E316" s="2"/>
      <c r="F316" s="2"/>
      <c r="G316" s="2"/>
      <c r="H316" s="2">
        <v>32.549999999999997</v>
      </c>
      <c r="I316" s="15">
        <v>0.51180555555555551</v>
      </c>
      <c r="J316" s="15">
        <v>0.55347222222222225</v>
      </c>
      <c r="K316" s="2" t="s">
        <v>433</v>
      </c>
      <c r="L316" s="2" t="s">
        <v>381</v>
      </c>
      <c r="M316" s="45">
        <v>13</v>
      </c>
      <c r="N316" s="2" t="s">
        <v>106</v>
      </c>
      <c r="O316" s="2"/>
      <c r="P316" s="2" t="s">
        <v>105</v>
      </c>
      <c r="Q316" s="14" t="s">
        <v>175</v>
      </c>
      <c r="R316" s="2" t="s">
        <v>701</v>
      </c>
    </row>
    <row r="317" spans="1:21" hidden="1" x14ac:dyDescent="0.25">
      <c r="A317" s="2" t="s">
        <v>249</v>
      </c>
      <c r="B317" s="2" t="s">
        <v>249</v>
      </c>
      <c r="C317" s="12">
        <v>42247</v>
      </c>
      <c r="D317" s="2">
        <v>338</v>
      </c>
      <c r="E317" s="2"/>
      <c r="F317" s="2"/>
      <c r="G317" s="2"/>
      <c r="H317" s="2">
        <v>22.65</v>
      </c>
      <c r="I317" s="15">
        <v>0.57361111111111118</v>
      </c>
      <c r="J317" s="15">
        <v>0.59861111111111109</v>
      </c>
      <c r="K317" s="2" t="s">
        <v>434</v>
      </c>
      <c r="L317" s="2" t="s">
        <v>428</v>
      </c>
      <c r="M317" s="45">
        <v>13</v>
      </c>
      <c r="N317" s="2" t="s">
        <v>105</v>
      </c>
      <c r="O317" s="2"/>
      <c r="P317" s="2" t="s">
        <v>106</v>
      </c>
      <c r="Q317" s="14" t="s">
        <v>168</v>
      </c>
      <c r="R317" s="2" t="s">
        <v>701</v>
      </c>
    </row>
    <row r="318" spans="1:21" hidden="1" x14ac:dyDescent="0.25">
      <c r="A318" s="2" t="s">
        <v>249</v>
      </c>
      <c r="B318" s="2" t="s">
        <v>249</v>
      </c>
      <c r="C318" s="12">
        <v>42247</v>
      </c>
      <c r="D318" s="2">
        <v>339</v>
      </c>
      <c r="E318" s="2"/>
      <c r="F318" s="2"/>
      <c r="G318" s="2"/>
      <c r="H318" s="2">
        <v>31.55</v>
      </c>
      <c r="I318" s="15">
        <v>0.60416666666666663</v>
      </c>
      <c r="J318" s="15">
        <v>0.65416666666666667</v>
      </c>
      <c r="K318" s="2" t="s">
        <v>435</v>
      </c>
      <c r="L318" s="2" t="s">
        <v>428</v>
      </c>
      <c r="M318" s="45">
        <v>13</v>
      </c>
      <c r="N318" s="2" t="s">
        <v>105</v>
      </c>
      <c r="O318" s="2"/>
      <c r="P318" s="2" t="s">
        <v>105</v>
      </c>
      <c r="Q318" s="14" t="s">
        <v>174</v>
      </c>
      <c r="R318" s="2" t="s">
        <v>701</v>
      </c>
    </row>
    <row r="319" spans="1:21" hidden="1" x14ac:dyDescent="0.25">
      <c r="A319" s="2" t="s">
        <v>16</v>
      </c>
      <c r="B319" s="2" t="s">
        <v>12</v>
      </c>
      <c r="C319" s="12">
        <v>42248</v>
      </c>
      <c r="D319" s="2">
        <v>341</v>
      </c>
      <c r="E319" s="2"/>
      <c r="F319" s="2"/>
      <c r="G319" s="2"/>
      <c r="H319" s="2">
        <v>26.15</v>
      </c>
      <c r="I319" s="15">
        <v>0.3</v>
      </c>
      <c r="J319" s="15">
        <v>0.34236111111111112</v>
      </c>
      <c r="K319" s="2" t="s">
        <v>438</v>
      </c>
      <c r="L319" s="2" t="s">
        <v>381</v>
      </c>
      <c r="M319" s="52">
        <v>13</v>
      </c>
      <c r="N319" s="2" t="s">
        <v>106</v>
      </c>
      <c r="O319" s="2"/>
      <c r="P319" s="2" t="s">
        <v>105</v>
      </c>
      <c r="Q319" s="14" t="s">
        <v>167</v>
      </c>
      <c r="R319" s="2" t="s">
        <v>701</v>
      </c>
    </row>
    <row r="320" spans="1:21" hidden="1" x14ac:dyDescent="0.25">
      <c r="A320" s="2" t="s">
        <v>249</v>
      </c>
      <c r="B320" s="2" t="s">
        <v>249</v>
      </c>
      <c r="C320" s="12">
        <v>42248</v>
      </c>
      <c r="D320" s="2">
        <v>340</v>
      </c>
      <c r="E320" s="2"/>
      <c r="F320" s="2"/>
      <c r="G320" s="2"/>
      <c r="H320" s="2">
        <v>25.2</v>
      </c>
      <c r="I320" s="15">
        <v>0.30763888888888891</v>
      </c>
      <c r="J320" s="15">
        <v>0.33402777777777781</v>
      </c>
      <c r="K320" s="2" t="s">
        <v>439</v>
      </c>
      <c r="L320" s="2" t="s">
        <v>428</v>
      </c>
      <c r="M320" s="52">
        <v>13</v>
      </c>
      <c r="N320" s="2" t="s">
        <v>105</v>
      </c>
      <c r="O320" s="2"/>
      <c r="P320" s="2" t="s">
        <v>106</v>
      </c>
      <c r="Q320" s="14" t="s">
        <v>167</v>
      </c>
      <c r="R320" s="2" t="s">
        <v>701</v>
      </c>
    </row>
    <row r="321" spans="1:18" hidden="1" x14ac:dyDescent="0.25">
      <c r="A321" s="2" t="s">
        <v>249</v>
      </c>
      <c r="B321" s="2" t="s">
        <v>249</v>
      </c>
      <c r="C321" s="12">
        <v>42248</v>
      </c>
      <c r="D321" s="2">
        <v>342</v>
      </c>
      <c r="E321" s="2"/>
      <c r="F321" s="2"/>
      <c r="G321" s="2"/>
      <c r="H321" s="53">
        <v>33.200000000000003</v>
      </c>
      <c r="I321" s="17">
        <v>0.30902777777777779</v>
      </c>
      <c r="J321" s="17">
        <v>0.35833333333333334</v>
      </c>
      <c r="K321" s="8" t="s">
        <v>440</v>
      </c>
      <c r="L321" s="8" t="s">
        <v>441</v>
      </c>
      <c r="M321" s="54">
        <v>13</v>
      </c>
      <c r="N321" s="2" t="s">
        <v>105</v>
      </c>
      <c r="O321" s="2"/>
      <c r="P321" s="2" t="s">
        <v>105</v>
      </c>
      <c r="Q321" s="14" t="s">
        <v>167</v>
      </c>
      <c r="R321" s="2" t="s">
        <v>701</v>
      </c>
    </row>
    <row r="322" spans="1:18" hidden="1" x14ac:dyDescent="0.25">
      <c r="A322" s="2" t="s">
        <v>133</v>
      </c>
      <c r="B322" s="2" t="s">
        <v>120</v>
      </c>
      <c r="C322" s="12">
        <v>42248</v>
      </c>
      <c r="D322" s="2">
        <v>343</v>
      </c>
      <c r="E322" s="2"/>
      <c r="F322" s="2"/>
      <c r="G322" s="2"/>
      <c r="H322" s="2">
        <v>23.9</v>
      </c>
      <c r="I322" s="15">
        <v>0.3888888888888889</v>
      </c>
      <c r="J322" s="15">
        <v>0.41944444444444445</v>
      </c>
      <c r="K322" s="12" t="s">
        <v>442</v>
      </c>
      <c r="L322" s="2" t="s">
        <v>247</v>
      </c>
      <c r="M322" s="52">
        <v>12</v>
      </c>
      <c r="N322" s="2" t="s">
        <v>105</v>
      </c>
      <c r="O322" s="2"/>
      <c r="P322" s="2" t="s">
        <v>105</v>
      </c>
      <c r="Q322" s="14" t="s">
        <v>169</v>
      </c>
      <c r="R322" s="2" t="s">
        <v>701</v>
      </c>
    </row>
    <row r="323" spans="1:18" hidden="1" x14ac:dyDescent="0.25">
      <c r="A323" s="2" t="s">
        <v>16</v>
      </c>
      <c r="B323" s="2" t="s">
        <v>12</v>
      </c>
      <c r="C323" s="12">
        <v>42248</v>
      </c>
      <c r="D323" s="2">
        <v>344</v>
      </c>
      <c r="E323" s="2"/>
      <c r="F323" s="2"/>
      <c r="G323" s="2"/>
      <c r="H323" s="2">
        <v>33.65</v>
      </c>
      <c r="I323" s="15">
        <v>0.40208333333333335</v>
      </c>
      <c r="J323" s="15">
        <v>0.44027777777777777</v>
      </c>
      <c r="K323" s="12" t="s">
        <v>443</v>
      </c>
      <c r="L323" s="2" t="s">
        <v>31</v>
      </c>
      <c r="M323" s="52">
        <v>83</v>
      </c>
      <c r="N323" s="2" t="s">
        <v>106</v>
      </c>
      <c r="O323" s="2"/>
      <c r="P323" s="2" t="s">
        <v>106</v>
      </c>
      <c r="Q323" s="14" t="s">
        <v>169</v>
      </c>
      <c r="R323" s="2" t="s">
        <v>701</v>
      </c>
    </row>
    <row r="324" spans="1:18" hidden="1" x14ac:dyDescent="0.25">
      <c r="A324" s="2" t="s">
        <v>249</v>
      </c>
      <c r="B324" s="2" t="s">
        <v>249</v>
      </c>
      <c r="C324" s="12">
        <v>42248</v>
      </c>
      <c r="D324" s="2">
        <v>345</v>
      </c>
      <c r="E324" s="2"/>
      <c r="F324" s="2"/>
      <c r="G324" s="2"/>
      <c r="H324" s="2">
        <v>22.1</v>
      </c>
      <c r="I324" s="15">
        <v>0.42569444444444443</v>
      </c>
      <c r="J324" s="15">
        <v>0.4513888888888889</v>
      </c>
      <c r="K324" s="2" t="s">
        <v>444</v>
      </c>
      <c r="L324" s="2" t="s">
        <v>428</v>
      </c>
      <c r="M324" s="52">
        <v>13</v>
      </c>
      <c r="N324" s="10" t="s">
        <v>105</v>
      </c>
      <c r="O324" s="2"/>
      <c r="P324" s="2" t="s">
        <v>106</v>
      </c>
      <c r="Q324" s="14" t="s">
        <v>173</v>
      </c>
      <c r="R324" s="2" t="s">
        <v>701</v>
      </c>
    </row>
    <row r="325" spans="1:18" hidden="1" x14ac:dyDescent="0.25">
      <c r="A325" s="2" t="s">
        <v>249</v>
      </c>
      <c r="B325" s="2" t="s">
        <v>249</v>
      </c>
      <c r="C325" s="12">
        <v>42248</v>
      </c>
      <c r="D325" s="2">
        <v>346</v>
      </c>
      <c r="E325" s="2"/>
      <c r="F325" s="2"/>
      <c r="G325" s="2"/>
      <c r="H325" s="2">
        <v>31.65</v>
      </c>
      <c r="I325" s="15">
        <v>0.45416666666666666</v>
      </c>
      <c r="J325" s="15">
        <v>0.49583333333333335</v>
      </c>
      <c r="K325" s="12" t="s">
        <v>445</v>
      </c>
      <c r="L325" s="2" t="s">
        <v>441</v>
      </c>
      <c r="M325" s="52">
        <v>13</v>
      </c>
      <c r="N325" s="9" t="s">
        <v>105</v>
      </c>
      <c r="O325" s="2"/>
      <c r="P325" s="2" t="s">
        <v>105</v>
      </c>
      <c r="Q325" s="14" t="s">
        <v>173</v>
      </c>
      <c r="R325" s="2" t="s">
        <v>701</v>
      </c>
    </row>
    <row r="326" spans="1:18" hidden="1" x14ac:dyDescent="0.25">
      <c r="A326" s="2" t="s">
        <v>249</v>
      </c>
      <c r="B326" s="2" t="s">
        <v>249</v>
      </c>
      <c r="C326" s="12">
        <v>42248</v>
      </c>
      <c r="D326" s="2">
        <v>347</v>
      </c>
      <c r="E326" s="2"/>
      <c r="F326" s="2"/>
      <c r="G326" s="2"/>
      <c r="H326" s="2">
        <v>24.2</v>
      </c>
      <c r="I326" s="15">
        <v>0.57152777777777775</v>
      </c>
      <c r="J326" s="15">
        <v>0.59722222222222221</v>
      </c>
      <c r="K326" s="2" t="s">
        <v>446</v>
      </c>
      <c r="L326" s="2" t="s">
        <v>428</v>
      </c>
      <c r="M326" s="52">
        <v>13</v>
      </c>
      <c r="N326" s="2" t="s">
        <v>105</v>
      </c>
      <c r="O326" s="2"/>
      <c r="P326" s="2" t="s">
        <v>106</v>
      </c>
      <c r="Q326" s="14" t="s">
        <v>168</v>
      </c>
      <c r="R326" s="2" t="s">
        <v>701</v>
      </c>
    </row>
    <row r="327" spans="1:18" hidden="1" x14ac:dyDescent="0.25">
      <c r="A327" s="2" t="s">
        <v>16</v>
      </c>
      <c r="B327" s="2" t="s">
        <v>12</v>
      </c>
      <c r="C327" s="12">
        <v>42248</v>
      </c>
      <c r="D327" s="2">
        <v>348</v>
      </c>
      <c r="E327" s="2"/>
      <c r="F327" s="2"/>
      <c r="G327" s="2"/>
      <c r="H327" s="2">
        <v>31.5</v>
      </c>
      <c r="I327" s="15">
        <v>0.61597222222222225</v>
      </c>
      <c r="J327" s="15">
        <v>0.64583333333333337</v>
      </c>
      <c r="K327" s="2" t="s">
        <v>447</v>
      </c>
      <c r="L327" s="2" t="s">
        <v>31</v>
      </c>
      <c r="M327" s="52">
        <v>83</v>
      </c>
      <c r="N327" s="2" t="s">
        <v>106</v>
      </c>
      <c r="O327" s="2"/>
      <c r="P327" s="2" t="s">
        <v>106</v>
      </c>
      <c r="Q327" s="14" t="s">
        <v>174</v>
      </c>
      <c r="R327" s="2" t="s">
        <v>701</v>
      </c>
    </row>
    <row r="328" spans="1:18" hidden="1" x14ac:dyDescent="0.25">
      <c r="A328" s="2" t="s">
        <v>16</v>
      </c>
      <c r="B328" s="2" t="s">
        <v>46</v>
      </c>
      <c r="C328" s="12">
        <v>42249</v>
      </c>
      <c r="D328" s="2">
        <v>349</v>
      </c>
      <c r="E328" s="2"/>
      <c r="F328" s="2"/>
      <c r="G328" s="2"/>
      <c r="H328" s="2">
        <v>24.6</v>
      </c>
      <c r="I328" s="15">
        <v>0.27152777777777776</v>
      </c>
      <c r="J328" s="15">
        <v>0.33055555555555555</v>
      </c>
      <c r="K328" s="2" t="s">
        <v>448</v>
      </c>
      <c r="L328" s="2" t="s">
        <v>436</v>
      </c>
      <c r="M328" s="52">
        <v>4</v>
      </c>
      <c r="N328" s="2" t="s">
        <v>105</v>
      </c>
      <c r="O328" s="2"/>
      <c r="P328" s="2" t="s">
        <v>105</v>
      </c>
      <c r="Q328" s="14" t="s">
        <v>167</v>
      </c>
      <c r="R328" s="2" t="s">
        <v>701</v>
      </c>
    </row>
    <row r="329" spans="1:18" hidden="1" x14ac:dyDescent="0.25">
      <c r="A329" s="2" t="s">
        <v>16</v>
      </c>
      <c r="B329" s="2" t="s">
        <v>12</v>
      </c>
      <c r="C329" s="12">
        <v>42249</v>
      </c>
      <c r="D329" s="2">
        <v>351</v>
      </c>
      <c r="E329" s="2"/>
      <c r="F329" s="2"/>
      <c r="G329" s="2"/>
      <c r="H329" s="2">
        <v>28.05</v>
      </c>
      <c r="I329" s="15">
        <v>0.29305555555555557</v>
      </c>
      <c r="J329" s="15">
        <v>0.34027777777777773</v>
      </c>
      <c r="K329" s="2" t="s">
        <v>449</v>
      </c>
      <c r="L329" s="2" t="s">
        <v>139</v>
      </c>
      <c r="M329" s="52">
        <v>6</v>
      </c>
      <c r="N329" s="2" t="s">
        <v>105</v>
      </c>
      <c r="O329" s="2"/>
      <c r="P329" s="2" t="s">
        <v>105</v>
      </c>
      <c r="Q329" s="14" t="s">
        <v>167</v>
      </c>
      <c r="R329" s="2" t="s">
        <v>701</v>
      </c>
    </row>
    <row r="330" spans="1:18" hidden="1" x14ac:dyDescent="0.25">
      <c r="A330" s="2" t="s">
        <v>16</v>
      </c>
      <c r="B330" s="2" t="s">
        <v>12</v>
      </c>
      <c r="C330" s="12">
        <v>42249</v>
      </c>
      <c r="D330" s="2">
        <v>350</v>
      </c>
      <c r="E330" s="2"/>
      <c r="F330" s="2"/>
      <c r="G330" s="2"/>
      <c r="H330" s="2">
        <v>30.85</v>
      </c>
      <c r="I330" s="15">
        <v>0.29652777777777778</v>
      </c>
      <c r="J330" s="15">
        <v>0.3354166666666667</v>
      </c>
      <c r="K330" s="12" t="s">
        <v>452</v>
      </c>
      <c r="L330" s="2" t="s">
        <v>31</v>
      </c>
      <c r="M330" s="52">
        <v>83</v>
      </c>
      <c r="N330" s="2" t="s">
        <v>106</v>
      </c>
      <c r="O330" s="2"/>
      <c r="P330" s="2" t="s">
        <v>106</v>
      </c>
      <c r="Q330" s="14" t="s">
        <v>167</v>
      </c>
      <c r="R330" s="2" t="s">
        <v>701</v>
      </c>
    </row>
    <row r="331" spans="1:18" hidden="1" x14ac:dyDescent="0.25">
      <c r="A331" s="2" t="s">
        <v>249</v>
      </c>
      <c r="B331" s="2" t="s">
        <v>249</v>
      </c>
      <c r="C331" s="12">
        <v>42249</v>
      </c>
      <c r="D331" s="2">
        <v>352</v>
      </c>
      <c r="E331" s="2"/>
      <c r="F331" s="2"/>
      <c r="G331" s="2"/>
      <c r="H331" s="2">
        <v>21.5</v>
      </c>
      <c r="I331" s="15">
        <v>0.30069444444444443</v>
      </c>
      <c r="J331" s="15">
        <v>0.35069444444444442</v>
      </c>
      <c r="K331" s="2" t="s">
        <v>453</v>
      </c>
      <c r="L331" s="2" t="s">
        <v>428</v>
      </c>
      <c r="M331" s="55" t="s">
        <v>450</v>
      </c>
      <c r="N331" s="2" t="s">
        <v>105</v>
      </c>
      <c r="O331" s="2"/>
      <c r="P331" s="2" t="s">
        <v>105</v>
      </c>
      <c r="Q331" s="14" t="s">
        <v>167</v>
      </c>
      <c r="R331" s="2" t="s">
        <v>701</v>
      </c>
    </row>
    <row r="332" spans="1:18" hidden="1" x14ac:dyDescent="0.25">
      <c r="A332" s="2" t="s">
        <v>249</v>
      </c>
      <c r="B332" s="2" t="s">
        <v>249</v>
      </c>
      <c r="C332" s="12">
        <v>42249</v>
      </c>
      <c r="D332" s="2">
        <v>353</v>
      </c>
      <c r="E332" s="2"/>
      <c r="F332" s="2"/>
      <c r="G332" s="2"/>
      <c r="H332" s="2">
        <v>32.35</v>
      </c>
      <c r="I332" s="15">
        <v>0.30624999999999997</v>
      </c>
      <c r="J332" s="15">
        <v>0.36736111111111108</v>
      </c>
      <c r="K332" s="2" t="s">
        <v>451</v>
      </c>
      <c r="L332" s="2" t="s">
        <v>441</v>
      </c>
      <c r="M332" s="52">
        <v>13</v>
      </c>
      <c r="N332" s="2" t="s">
        <v>105</v>
      </c>
      <c r="O332" s="2"/>
      <c r="P332" s="2" t="s">
        <v>105</v>
      </c>
      <c r="Q332" s="14" t="s">
        <v>167</v>
      </c>
      <c r="R332" s="2" t="s">
        <v>701</v>
      </c>
    </row>
    <row r="333" spans="1:18" hidden="1" x14ac:dyDescent="0.25">
      <c r="A333" s="2" t="s">
        <v>249</v>
      </c>
      <c r="B333" s="2" t="s">
        <v>249</v>
      </c>
      <c r="C333" s="12">
        <v>42249</v>
      </c>
      <c r="D333" s="2">
        <v>354</v>
      </c>
      <c r="E333" s="2"/>
      <c r="F333" s="2"/>
      <c r="G333" s="2"/>
      <c r="H333" s="2">
        <v>21.9</v>
      </c>
      <c r="I333" s="15">
        <v>0.42777777777777781</v>
      </c>
      <c r="J333" s="15">
        <v>0.45694444444444443</v>
      </c>
      <c r="K333" s="2" t="s">
        <v>454</v>
      </c>
      <c r="L333" s="2" t="s">
        <v>428</v>
      </c>
      <c r="M333" s="45">
        <v>13</v>
      </c>
      <c r="N333" s="2" t="s">
        <v>105</v>
      </c>
      <c r="O333" s="2"/>
      <c r="P333" s="2" t="s">
        <v>106</v>
      </c>
      <c r="Q333" s="14" t="s">
        <v>173</v>
      </c>
      <c r="R333" s="2" t="s">
        <v>701</v>
      </c>
    </row>
    <row r="334" spans="1:18" hidden="1" x14ac:dyDescent="0.25">
      <c r="A334" s="2" t="s">
        <v>249</v>
      </c>
      <c r="B334" s="2" t="s">
        <v>249</v>
      </c>
      <c r="C334" s="12">
        <v>42249</v>
      </c>
      <c r="D334" s="2">
        <v>355</v>
      </c>
      <c r="E334" s="2"/>
      <c r="F334" s="2"/>
      <c r="G334" s="2"/>
      <c r="H334" s="2">
        <v>32.299999999999997</v>
      </c>
      <c r="I334" s="15">
        <v>0.4604166666666667</v>
      </c>
      <c r="J334" s="15">
        <v>0.5</v>
      </c>
      <c r="K334" s="2" t="s">
        <v>455</v>
      </c>
      <c r="L334" s="2" t="s">
        <v>428</v>
      </c>
      <c r="M334" s="45">
        <v>13</v>
      </c>
      <c r="N334" s="2" t="s">
        <v>105</v>
      </c>
      <c r="O334" s="2"/>
      <c r="P334" s="2" t="s">
        <v>105</v>
      </c>
      <c r="Q334" s="14" t="s">
        <v>171</v>
      </c>
      <c r="R334" s="2" t="s">
        <v>701</v>
      </c>
    </row>
    <row r="335" spans="1:18" hidden="1" x14ac:dyDescent="0.25">
      <c r="A335" s="2" t="s">
        <v>14</v>
      </c>
      <c r="B335" s="2" t="s">
        <v>120</v>
      </c>
      <c r="C335" s="12">
        <v>42249</v>
      </c>
      <c r="D335" s="2">
        <v>356</v>
      </c>
      <c r="E335" s="2"/>
      <c r="F335" s="2"/>
      <c r="G335" s="2"/>
      <c r="H335" s="2">
        <v>21.85</v>
      </c>
      <c r="I335" s="15">
        <v>0.51944444444444449</v>
      </c>
      <c r="J335" s="15">
        <v>0.55902777777777779</v>
      </c>
      <c r="K335" s="2" t="s">
        <v>456</v>
      </c>
      <c r="L335" s="2" t="s">
        <v>69</v>
      </c>
      <c r="M335" s="45">
        <v>34</v>
      </c>
      <c r="N335" s="2" t="s">
        <v>106</v>
      </c>
      <c r="O335" s="2"/>
      <c r="P335" s="2" t="s">
        <v>105</v>
      </c>
      <c r="Q335" s="14" t="s">
        <v>175</v>
      </c>
      <c r="R335" s="2" t="s">
        <v>701</v>
      </c>
    </row>
    <row r="336" spans="1:18" hidden="1" x14ac:dyDescent="0.25">
      <c r="A336" s="2" t="s">
        <v>249</v>
      </c>
      <c r="B336" s="2" t="s">
        <v>249</v>
      </c>
      <c r="C336" s="12">
        <v>42249</v>
      </c>
      <c r="D336" s="2">
        <v>357</v>
      </c>
      <c r="E336" s="2"/>
      <c r="F336" s="2"/>
      <c r="G336" s="2"/>
      <c r="H336" s="2">
        <v>23.25</v>
      </c>
      <c r="I336" s="15">
        <v>0.59930555555555554</v>
      </c>
      <c r="J336" s="15">
        <v>0.62986111111111109</v>
      </c>
      <c r="K336" s="12" t="s">
        <v>457</v>
      </c>
      <c r="L336" s="2" t="s">
        <v>458</v>
      </c>
      <c r="M336" s="45">
        <v>13</v>
      </c>
      <c r="N336" s="2" t="s">
        <v>105</v>
      </c>
      <c r="O336" s="2"/>
      <c r="P336" s="2" t="s">
        <v>106</v>
      </c>
      <c r="Q336" s="14" t="s">
        <v>174</v>
      </c>
      <c r="R336" s="2" t="s">
        <v>701</v>
      </c>
    </row>
    <row r="337" spans="1:18" hidden="1" x14ac:dyDescent="0.25">
      <c r="A337" s="2" t="s">
        <v>16</v>
      </c>
      <c r="B337" s="2" t="s">
        <v>12</v>
      </c>
      <c r="C337" s="12">
        <v>42250</v>
      </c>
      <c r="D337" s="2">
        <v>359</v>
      </c>
      <c r="E337" s="2"/>
      <c r="F337" s="2"/>
      <c r="G337" s="2"/>
      <c r="H337" s="2">
        <v>34</v>
      </c>
      <c r="I337" s="15">
        <v>0.29166666666666669</v>
      </c>
      <c r="J337" s="15">
        <v>0.33749999999999997</v>
      </c>
      <c r="K337" s="2" t="s">
        <v>459</v>
      </c>
      <c r="L337" s="2" t="s">
        <v>31</v>
      </c>
      <c r="M337" s="45">
        <v>83</v>
      </c>
      <c r="N337" s="2" t="s">
        <v>106</v>
      </c>
      <c r="O337" s="2"/>
      <c r="P337" s="2" t="s">
        <v>105</v>
      </c>
      <c r="Q337" s="14" t="s">
        <v>167</v>
      </c>
      <c r="R337" s="2" t="s">
        <v>701</v>
      </c>
    </row>
    <row r="338" spans="1:18" hidden="1" x14ac:dyDescent="0.25">
      <c r="A338" s="2" t="s">
        <v>16</v>
      </c>
      <c r="B338" s="2" t="s">
        <v>12</v>
      </c>
      <c r="C338" s="12">
        <v>42250</v>
      </c>
      <c r="D338" s="2">
        <v>358</v>
      </c>
      <c r="E338" s="2"/>
      <c r="F338" s="2"/>
      <c r="G338" s="2"/>
      <c r="H338" s="2">
        <v>32.25</v>
      </c>
      <c r="I338" s="15">
        <v>0.29930555555555555</v>
      </c>
      <c r="J338" s="15">
        <v>0.33124999999999999</v>
      </c>
      <c r="K338" s="2" t="s">
        <v>460</v>
      </c>
      <c r="L338" s="2" t="s">
        <v>31</v>
      </c>
      <c r="M338" s="45">
        <v>83</v>
      </c>
      <c r="N338" s="2" t="s">
        <v>106</v>
      </c>
      <c r="O338" s="2"/>
      <c r="P338" s="2" t="s">
        <v>106</v>
      </c>
      <c r="Q338" s="14" t="s">
        <v>167</v>
      </c>
      <c r="R338" s="2" t="s">
        <v>701</v>
      </c>
    </row>
    <row r="339" spans="1:18" hidden="1" x14ac:dyDescent="0.25">
      <c r="A339" s="2" t="s">
        <v>249</v>
      </c>
      <c r="B339" s="2" t="s">
        <v>249</v>
      </c>
      <c r="C339" s="12">
        <v>42250</v>
      </c>
      <c r="D339" s="2">
        <v>360</v>
      </c>
      <c r="E339" s="2"/>
      <c r="F339" s="2"/>
      <c r="G339" s="2"/>
      <c r="H339" s="2">
        <v>31.9</v>
      </c>
      <c r="I339" s="15">
        <v>0.30277777777777776</v>
      </c>
      <c r="J339" s="15">
        <v>0.34652777777777777</v>
      </c>
      <c r="K339" s="2" t="s">
        <v>461</v>
      </c>
      <c r="L339" s="2" t="s">
        <v>428</v>
      </c>
      <c r="M339" s="45">
        <v>13</v>
      </c>
      <c r="N339" s="2" t="s">
        <v>105</v>
      </c>
      <c r="O339" s="2"/>
      <c r="P339" s="2" t="s">
        <v>105</v>
      </c>
      <c r="Q339" s="14" t="s">
        <v>167</v>
      </c>
      <c r="R339" s="2" t="s">
        <v>701</v>
      </c>
    </row>
    <row r="340" spans="1:18" hidden="1" x14ac:dyDescent="0.25">
      <c r="A340" s="2" t="s">
        <v>249</v>
      </c>
      <c r="B340" s="2" t="s">
        <v>249</v>
      </c>
      <c r="C340" s="12">
        <v>42250</v>
      </c>
      <c r="D340" s="2">
        <v>361</v>
      </c>
      <c r="E340" s="2"/>
      <c r="F340" s="2"/>
      <c r="G340" s="2"/>
      <c r="H340" s="2">
        <v>25.5</v>
      </c>
      <c r="I340" s="15">
        <v>0.30416666666666664</v>
      </c>
      <c r="J340" s="15">
        <v>0.34861111111111115</v>
      </c>
      <c r="K340" s="2" t="s">
        <v>462</v>
      </c>
      <c r="L340" s="2" t="s">
        <v>428</v>
      </c>
      <c r="M340" s="45">
        <v>13</v>
      </c>
      <c r="N340" s="2" t="s">
        <v>105</v>
      </c>
      <c r="O340" s="2"/>
      <c r="P340" s="2" t="s">
        <v>106</v>
      </c>
      <c r="Q340" s="14" t="s">
        <v>167</v>
      </c>
      <c r="R340" s="2" t="s">
        <v>701</v>
      </c>
    </row>
    <row r="341" spans="1:18" hidden="1" x14ac:dyDescent="0.25">
      <c r="A341" s="2" t="s">
        <v>249</v>
      </c>
      <c r="B341" s="2" t="s">
        <v>249</v>
      </c>
      <c r="C341" s="12">
        <v>42250</v>
      </c>
      <c r="D341" s="2">
        <v>362</v>
      </c>
      <c r="E341" s="2"/>
      <c r="F341" s="2"/>
      <c r="G341" s="2"/>
      <c r="H341" s="2">
        <v>24.1</v>
      </c>
      <c r="I341" s="15">
        <v>0.41944444444444445</v>
      </c>
      <c r="J341" s="15">
        <v>0.45624999999999999</v>
      </c>
      <c r="K341" s="2" t="s">
        <v>463</v>
      </c>
      <c r="L341" s="2" t="s">
        <v>428</v>
      </c>
      <c r="M341" s="45">
        <v>13</v>
      </c>
      <c r="N341" s="2" t="s">
        <v>105</v>
      </c>
      <c r="O341" s="2"/>
      <c r="P341" s="2" t="s">
        <v>106</v>
      </c>
      <c r="Q341" s="14" t="s">
        <v>173</v>
      </c>
      <c r="R341" s="2" t="s">
        <v>701</v>
      </c>
    </row>
    <row r="342" spans="1:18" hidden="1" x14ac:dyDescent="0.25">
      <c r="A342" s="2" t="s">
        <v>249</v>
      </c>
      <c r="B342" s="2" t="s">
        <v>249</v>
      </c>
      <c r="C342" s="12">
        <v>42250</v>
      </c>
      <c r="D342" s="2">
        <v>363</v>
      </c>
      <c r="E342" s="2"/>
      <c r="F342" s="2"/>
      <c r="G342" s="2"/>
      <c r="H342" s="2">
        <v>33</v>
      </c>
      <c r="I342" s="15">
        <v>0.46249999999999997</v>
      </c>
      <c r="J342" s="15">
        <v>0.50486111111111109</v>
      </c>
      <c r="K342" s="2" t="s">
        <v>464</v>
      </c>
      <c r="L342" s="2" t="s">
        <v>428</v>
      </c>
      <c r="M342" s="45">
        <v>13</v>
      </c>
      <c r="N342" s="2" t="s">
        <v>105</v>
      </c>
      <c r="O342" s="2"/>
      <c r="P342" s="2" t="s">
        <v>105</v>
      </c>
      <c r="Q342" s="14" t="s">
        <v>171</v>
      </c>
      <c r="R342" s="2" t="s">
        <v>701</v>
      </c>
    </row>
    <row r="343" spans="1:18" hidden="1" x14ac:dyDescent="0.25">
      <c r="A343" s="2" t="s">
        <v>133</v>
      </c>
      <c r="B343" s="2" t="s">
        <v>120</v>
      </c>
      <c r="C343" s="12">
        <v>42250</v>
      </c>
      <c r="D343" s="2">
        <v>364</v>
      </c>
      <c r="E343" s="2"/>
      <c r="F343" s="2"/>
      <c r="G343" s="2"/>
      <c r="H343" s="2">
        <v>21.45</v>
      </c>
      <c r="I343" s="15">
        <v>0.53888888888888886</v>
      </c>
      <c r="J343" s="15">
        <v>0.57500000000000007</v>
      </c>
      <c r="K343" s="2" t="s">
        <v>465</v>
      </c>
      <c r="L343" s="2" t="s">
        <v>397</v>
      </c>
      <c r="M343" s="45">
        <v>12</v>
      </c>
      <c r="N343" s="2" t="s">
        <v>105</v>
      </c>
      <c r="O343" s="2"/>
      <c r="P343" s="2" t="s">
        <v>105</v>
      </c>
      <c r="Q343" s="14" t="s">
        <v>175</v>
      </c>
      <c r="R343" s="2" t="s">
        <v>701</v>
      </c>
    </row>
    <row r="344" spans="1:18" hidden="1" x14ac:dyDescent="0.25">
      <c r="A344" s="2" t="s">
        <v>249</v>
      </c>
      <c r="B344" s="2" t="s">
        <v>249</v>
      </c>
      <c r="C344" s="12">
        <v>42250</v>
      </c>
      <c r="D344" s="2">
        <v>365</v>
      </c>
      <c r="E344" s="2"/>
      <c r="F344" s="2"/>
      <c r="G344" s="2"/>
      <c r="H344" s="2">
        <v>32.25</v>
      </c>
      <c r="I344" s="15">
        <v>0.61319444444444449</v>
      </c>
      <c r="J344" s="15">
        <v>0.67569444444444438</v>
      </c>
      <c r="K344" s="2" t="s">
        <v>466</v>
      </c>
      <c r="L344" s="2" t="s">
        <v>428</v>
      </c>
      <c r="M344" s="45">
        <v>13</v>
      </c>
      <c r="N344" s="2" t="s">
        <v>105</v>
      </c>
      <c r="O344" s="2"/>
      <c r="P344" s="2" t="s">
        <v>105</v>
      </c>
      <c r="Q344" s="14" t="s">
        <v>174</v>
      </c>
      <c r="R344" s="2" t="s">
        <v>701</v>
      </c>
    </row>
    <row r="345" spans="1:18" hidden="1" x14ac:dyDescent="0.25">
      <c r="A345" s="2" t="s">
        <v>16</v>
      </c>
      <c r="B345" s="2" t="s">
        <v>12</v>
      </c>
      <c r="C345" s="12">
        <v>42251</v>
      </c>
      <c r="D345" s="2">
        <v>366</v>
      </c>
      <c r="E345" s="2"/>
      <c r="F345" s="2"/>
      <c r="G345" s="2"/>
      <c r="H345" s="2">
        <v>29.7</v>
      </c>
      <c r="I345" s="15">
        <v>0.29444444444444445</v>
      </c>
      <c r="J345" s="15">
        <v>0.3354166666666667</v>
      </c>
      <c r="K345" s="2" t="s">
        <v>467</v>
      </c>
      <c r="L345" s="2" t="s">
        <v>31</v>
      </c>
      <c r="M345" s="45">
        <v>83</v>
      </c>
      <c r="N345" s="2" t="s">
        <v>106</v>
      </c>
      <c r="O345" s="2"/>
      <c r="P345" s="2" t="s">
        <v>106</v>
      </c>
      <c r="Q345" s="14" t="s">
        <v>167</v>
      </c>
      <c r="R345" s="2" t="s">
        <v>701</v>
      </c>
    </row>
    <row r="346" spans="1:18" hidden="1" x14ac:dyDescent="0.25">
      <c r="A346" s="2" t="s">
        <v>14</v>
      </c>
      <c r="B346" s="2" t="s">
        <v>120</v>
      </c>
      <c r="C346" s="12">
        <v>42251</v>
      </c>
      <c r="D346" s="2">
        <v>367</v>
      </c>
      <c r="E346" s="2"/>
      <c r="F346" s="2"/>
      <c r="G346" s="2"/>
      <c r="H346" s="2">
        <v>24</v>
      </c>
      <c r="I346" s="15">
        <v>0.49027777777777781</v>
      </c>
      <c r="J346" s="15">
        <v>0.5180555555555556</v>
      </c>
      <c r="K346" s="2" t="s">
        <v>468</v>
      </c>
      <c r="L346" s="2" t="s">
        <v>69</v>
      </c>
      <c r="M346" s="45">
        <v>34</v>
      </c>
      <c r="N346" s="2" t="s">
        <v>106</v>
      </c>
      <c r="O346" s="2"/>
      <c r="P346" s="2" t="s">
        <v>105</v>
      </c>
      <c r="Q346" s="14" t="s">
        <v>171</v>
      </c>
      <c r="R346" s="2" t="s">
        <v>701</v>
      </c>
    </row>
    <row r="347" spans="1:18" hidden="1" x14ac:dyDescent="0.25">
      <c r="A347" s="2" t="s">
        <v>133</v>
      </c>
      <c r="B347" s="2" t="s">
        <v>120</v>
      </c>
      <c r="C347" s="12">
        <v>42254</v>
      </c>
      <c r="D347" s="2">
        <v>368</v>
      </c>
      <c r="E347" s="2"/>
      <c r="F347" s="2"/>
      <c r="G347" s="2"/>
      <c r="H347" s="2">
        <v>21.6</v>
      </c>
      <c r="I347" s="15">
        <v>0.59930555555555554</v>
      </c>
      <c r="J347" s="15">
        <v>0.64374999999999993</v>
      </c>
      <c r="K347" s="2" t="s">
        <v>469</v>
      </c>
      <c r="L347" s="2" t="s">
        <v>397</v>
      </c>
      <c r="M347" s="45">
        <v>12</v>
      </c>
      <c r="N347" s="10" t="s">
        <v>105</v>
      </c>
      <c r="O347" s="2"/>
      <c r="P347" s="2" t="s">
        <v>105</v>
      </c>
      <c r="Q347" s="14" t="s">
        <v>174</v>
      </c>
      <c r="R347" s="2" t="s">
        <v>701</v>
      </c>
    </row>
    <row r="348" spans="1:18" hidden="1" x14ac:dyDescent="0.25">
      <c r="A348" s="2" t="s">
        <v>16</v>
      </c>
      <c r="B348" s="2" t="s">
        <v>12</v>
      </c>
      <c r="C348" s="12">
        <v>42255</v>
      </c>
      <c r="D348" s="2">
        <v>369</v>
      </c>
      <c r="E348" s="2"/>
      <c r="F348" s="2"/>
      <c r="G348" s="2"/>
      <c r="H348" s="2">
        <v>32.75</v>
      </c>
      <c r="I348" s="15">
        <v>0.2902777777777778</v>
      </c>
      <c r="J348" s="15">
        <v>0.32569444444444445</v>
      </c>
      <c r="K348" s="2" t="s">
        <v>471</v>
      </c>
      <c r="L348" s="2" t="s">
        <v>31</v>
      </c>
      <c r="M348" s="45">
        <v>83</v>
      </c>
      <c r="N348" s="2" t="s">
        <v>106</v>
      </c>
      <c r="O348" s="2"/>
      <c r="P348" s="2" t="s">
        <v>105</v>
      </c>
      <c r="Q348" s="14" t="s">
        <v>167</v>
      </c>
      <c r="R348" s="2" t="s">
        <v>701</v>
      </c>
    </row>
    <row r="349" spans="1:18" hidden="1" x14ac:dyDescent="0.25">
      <c r="A349" s="2" t="s">
        <v>16</v>
      </c>
      <c r="B349" s="2" t="s">
        <v>12</v>
      </c>
      <c r="C349" s="12">
        <v>42255</v>
      </c>
      <c r="D349" s="2">
        <v>370</v>
      </c>
      <c r="E349" s="2"/>
      <c r="F349" s="2"/>
      <c r="G349" s="2"/>
      <c r="H349" s="2">
        <v>32.65</v>
      </c>
      <c r="I349" s="15">
        <v>0.29305555555555557</v>
      </c>
      <c r="J349" s="15">
        <v>0.3354166666666667</v>
      </c>
      <c r="K349" s="2" t="s">
        <v>470</v>
      </c>
      <c r="L349" s="2" t="s">
        <v>31</v>
      </c>
      <c r="M349" s="45">
        <v>83</v>
      </c>
      <c r="N349" s="2" t="s">
        <v>106</v>
      </c>
      <c r="O349" s="2"/>
      <c r="P349" s="2" t="s">
        <v>106</v>
      </c>
      <c r="Q349" s="14" t="s">
        <v>167</v>
      </c>
      <c r="R349" s="2" t="s">
        <v>701</v>
      </c>
    </row>
    <row r="350" spans="1:18" hidden="1" x14ac:dyDescent="0.25">
      <c r="A350" s="2" t="s">
        <v>73</v>
      </c>
      <c r="B350" s="2" t="s">
        <v>73</v>
      </c>
      <c r="C350" s="12">
        <v>42255</v>
      </c>
      <c r="D350" s="2">
        <v>371</v>
      </c>
      <c r="E350" s="2"/>
      <c r="F350" s="2"/>
      <c r="G350" s="2"/>
      <c r="H350" s="2">
        <v>28.95</v>
      </c>
      <c r="I350" s="15">
        <v>0.46527777777777773</v>
      </c>
      <c r="J350" s="15">
        <v>0.49791666666666662</v>
      </c>
      <c r="K350" s="2" t="s">
        <v>472</v>
      </c>
      <c r="L350" s="7" t="s">
        <v>75</v>
      </c>
      <c r="M350" s="45">
        <v>13</v>
      </c>
      <c r="N350" s="2" t="s">
        <v>105</v>
      </c>
      <c r="O350" s="2"/>
      <c r="P350" s="2" t="s">
        <v>106</v>
      </c>
      <c r="Q350" s="14" t="s">
        <v>171</v>
      </c>
      <c r="R350" s="2" t="s">
        <v>701</v>
      </c>
    </row>
    <row r="351" spans="1:18" hidden="1" x14ac:dyDescent="0.25">
      <c r="A351" s="2" t="s">
        <v>133</v>
      </c>
      <c r="B351" s="2" t="s">
        <v>120</v>
      </c>
      <c r="C351" s="12">
        <v>42255</v>
      </c>
      <c r="D351" s="2">
        <v>372</v>
      </c>
      <c r="E351" s="2"/>
      <c r="F351" s="2"/>
      <c r="G351" s="2"/>
      <c r="H351" s="2">
        <v>27.15</v>
      </c>
      <c r="I351" s="15">
        <v>0.46458333333333335</v>
      </c>
      <c r="J351" s="15">
        <v>0.50208333333333333</v>
      </c>
      <c r="K351" s="2" t="s">
        <v>473</v>
      </c>
      <c r="L351" s="7" t="s">
        <v>477</v>
      </c>
      <c r="M351" s="45">
        <v>34</v>
      </c>
      <c r="N351" s="2" t="s">
        <v>105</v>
      </c>
      <c r="O351" s="2"/>
      <c r="P351" s="2" t="s">
        <v>105</v>
      </c>
      <c r="Q351" s="14" t="s">
        <v>171</v>
      </c>
      <c r="R351" s="2" t="s">
        <v>701</v>
      </c>
    </row>
    <row r="352" spans="1:18" hidden="1" x14ac:dyDescent="0.25">
      <c r="A352" s="2" t="s">
        <v>16</v>
      </c>
      <c r="B352" s="2" t="s">
        <v>46</v>
      </c>
      <c r="C352" s="12">
        <v>42256</v>
      </c>
      <c r="D352" s="2">
        <v>373</v>
      </c>
      <c r="E352" s="2"/>
      <c r="F352" s="2"/>
      <c r="G352" s="2"/>
      <c r="H352" s="2">
        <v>19.649999999999999</v>
      </c>
      <c r="I352" s="15">
        <v>0.29375000000000001</v>
      </c>
      <c r="J352" s="15">
        <v>0.33958333333333335</v>
      </c>
      <c r="K352" s="2" t="s">
        <v>474</v>
      </c>
      <c r="L352" s="2" t="s">
        <v>475</v>
      </c>
      <c r="M352" s="45">
        <v>5</v>
      </c>
      <c r="N352" s="2" t="s">
        <v>105</v>
      </c>
      <c r="O352" s="2"/>
      <c r="P352" s="2" t="s">
        <v>105</v>
      </c>
      <c r="Q352" s="14" t="s">
        <v>167</v>
      </c>
      <c r="R352" s="2" t="s">
        <v>701</v>
      </c>
    </row>
    <row r="353" spans="1:18" hidden="1" x14ac:dyDescent="0.25">
      <c r="A353" s="2" t="s">
        <v>16</v>
      </c>
      <c r="B353" s="2" t="s">
        <v>12</v>
      </c>
      <c r="C353" s="12">
        <v>42256</v>
      </c>
      <c r="D353" s="2">
        <v>374</v>
      </c>
      <c r="E353" s="2"/>
      <c r="F353" s="2"/>
      <c r="G353" s="2"/>
      <c r="H353" s="2">
        <v>37.799999999999997</v>
      </c>
      <c r="I353" s="15">
        <v>0.28958333333333336</v>
      </c>
      <c r="J353" s="15">
        <v>0.34652777777777777</v>
      </c>
      <c r="K353" s="2" t="s">
        <v>476</v>
      </c>
      <c r="L353" s="2" t="s">
        <v>478</v>
      </c>
      <c r="M353" s="45">
        <v>83</v>
      </c>
      <c r="N353" s="2" t="s">
        <v>105</v>
      </c>
      <c r="O353" s="2"/>
      <c r="P353" s="2" t="s">
        <v>105</v>
      </c>
      <c r="Q353" s="14" t="s">
        <v>167</v>
      </c>
      <c r="R353" s="2" t="s">
        <v>701</v>
      </c>
    </row>
    <row r="354" spans="1:18" hidden="1" x14ac:dyDescent="0.25">
      <c r="A354" s="2" t="s">
        <v>73</v>
      </c>
      <c r="B354" s="2" t="s">
        <v>73</v>
      </c>
      <c r="C354" s="12">
        <v>42256</v>
      </c>
      <c r="D354" s="2">
        <v>375</v>
      </c>
      <c r="E354" s="2"/>
      <c r="F354" s="2"/>
      <c r="G354" s="2"/>
      <c r="H354" s="2">
        <v>27.95</v>
      </c>
      <c r="I354" s="15">
        <v>0.35694444444444445</v>
      </c>
      <c r="J354" s="15">
        <v>0.4201388888888889</v>
      </c>
      <c r="K354" s="2" t="s">
        <v>479</v>
      </c>
      <c r="L354" s="7" t="s">
        <v>75</v>
      </c>
      <c r="M354" s="45">
        <v>13</v>
      </c>
      <c r="N354" s="2" t="s">
        <v>105</v>
      </c>
      <c r="O354" s="2"/>
      <c r="P354" s="2" t="s">
        <v>106</v>
      </c>
      <c r="Q354" s="14" t="s">
        <v>169</v>
      </c>
      <c r="R354" s="2" t="s">
        <v>701</v>
      </c>
    </row>
    <row r="355" spans="1:18" hidden="1" x14ac:dyDescent="0.25">
      <c r="A355" s="2" t="s">
        <v>16</v>
      </c>
      <c r="B355" s="2" t="s">
        <v>480</v>
      </c>
      <c r="C355" s="12">
        <v>42256</v>
      </c>
      <c r="D355" s="2">
        <v>376</v>
      </c>
      <c r="E355" s="2"/>
      <c r="F355" s="2"/>
      <c r="G355" s="2"/>
      <c r="H355" s="2">
        <v>24.45</v>
      </c>
      <c r="I355" s="15">
        <v>0.3756944444444445</v>
      </c>
      <c r="J355" s="15">
        <v>0.4284722222222222</v>
      </c>
      <c r="K355" s="2" t="s">
        <v>481</v>
      </c>
      <c r="L355" s="2" t="s">
        <v>482</v>
      </c>
      <c r="M355" s="45">
        <v>34</v>
      </c>
      <c r="N355" s="2" t="s">
        <v>105</v>
      </c>
      <c r="O355" s="2"/>
      <c r="P355" s="2" t="s">
        <v>106</v>
      </c>
      <c r="Q355" s="14" t="s">
        <v>169</v>
      </c>
      <c r="R355" s="2" t="s">
        <v>701</v>
      </c>
    </row>
    <row r="356" spans="1:18" hidden="1" x14ac:dyDescent="0.25">
      <c r="A356" s="3" t="s">
        <v>198</v>
      </c>
      <c r="B356" s="3" t="s">
        <v>198</v>
      </c>
      <c r="C356" s="12">
        <v>42256</v>
      </c>
      <c r="D356" s="2">
        <v>377</v>
      </c>
      <c r="E356" s="2"/>
      <c r="F356" s="2"/>
      <c r="G356" s="2"/>
      <c r="H356" s="2">
        <v>29.35</v>
      </c>
      <c r="I356" s="15">
        <v>0.41250000000000003</v>
      </c>
      <c r="J356" s="15">
        <v>0.43472222222222223</v>
      </c>
      <c r="K356" s="2" t="s">
        <v>483</v>
      </c>
      <c r="L356" s="2" t="s">
        <v>484</v>
      </c>
      <c r="M356" s="45">
        <v>4</v>
      </c>
      <c r="N356" s="2" t="s">
        <v>105</v>
      </c>
      <c r="O356" s="2"/>
      <c r="P356" s="2" t="s">
        <v>105</v>
      </c>
      <c r="Q356" s="14" t="s">
        <v>173</v>
      </c>
      <c r="R356" s="2" t="s">
        <v>701</v>
      </c>
    </row>
    <row r="357" spans="1:18" hidden="1" x14ac:dyDescent="0.25">
      <c r="A357" s="2" t="s">
        <v>14</v>
      </c>
      <c r="B357" s="2" t="s">
        <v>120</v>
      </c>
      <c r="C357" s="12">
        <v>42256</v>
      </c>
      <c r="D357" s="2">
        <v>378</v>
      </c>
      <c r="E357" s="2"/>
      <c r="F357" s="2"/>
      <c r="G357" s="2"/>
      <c r="H357" s="2">
        <v>26.85</v>
      </c>
      <c r="I357" s="15">
        <v>0.52638888888888891</v>
      </c>
      <c r="J357" s="15">
        <v>0.56458333333333333</v>
      </c>
      <c r="K357" s="2" t="s">
        <v>485</v>
      </c>
      <c r="L357" s="2" t="s">
        <v>69</v>
      </c>
      <c r="M357" s="45">
        <v>34</v>
      </c>
      <c r="N357" s="2" t="s">
        <v>106</v>
      </c>
      <c r="O357" s="2"/>
      <c r="P357" s="2" t="s">
        <v>105</v>
      </c>
      <c r="Q357" s="14" t="s">
        <v>175</v>
      </c>
      <c r="R357" s="2" t="s">
        <v>701</v>
      </c>
    </row>
    <row r="358" spans="1:18" hidden="1" x14ac:dyDescent="0.25">
      <c r="A358" s="2" t="s">
        <v>14</v>
      </c>
      <c r="B358" s="2" t="s">
        <v>120</v>
      </c>
      <c r="C358" s="12">
        <v>42256</v>
      </c>
      <c r="D358" s="2">
        <v>379</v>
      </c>
      <c r="E358" s="2"/>
      <c r="F358" s="2"/>
      <c r="G358" s="2"/>
      <c r="H358" s="2">
        <v>20.8</v>
      </c>
      <c r="I358" s="15">
        <v>0.53055555555555556</v>
      </c>
      <c r="J358" s="15">
        <v>0.56527777777777777</v>
      </c>
      <c r="K358" s="2" t="s">
        <v>486</v>
      </c>
      <c r="L358" s="2" t="s">
        <v>69</v>
      </c>
      <c r="M358" s="45">
        <v>34</v>
      </c>
      <c r="N358" s="2" t="s">
        <v>106</v>
      </c>
      <c r="O358" s="2"/>
      <c r="P358" s="2" t="s">
        <v>105</v>
      </c>
      <c r="Q358" s="14" t="s">
        <v>175</v>
      </c>
      <c r="R358" s="2" t="s">
        <v>701</v>
      </c>
    </row>
    <row r="359" spans="1:18" hidden="1" x14ac:dyDescent="0.25">
      <c r="A359" s="2" t="s">
        <v>16</v>
      </c>
      <c r="B359" s="2" t="s">
        <v>46</v>
      </c>
      <c r="C359" s="12">
        <v>42257</v>
      </c>
      <c r="D359" s="2">
        <v>380</v>
      </c>
      <c r="E359" s="2"/>
      <c r="F359" s="2"/>
      <c r="G359" s="2"/>
      <c r="H359" s="2">
        <v>34.15</v>
      </c>
      <c r="I359" s="15">
        <v>0.27430555555555552</v>
      </c>
      <c r="J359" s="15">
        <v>0.32847222222222222</v>
      </c>
      <c r="K359" s="2" t="s">
        <v>487</v>
      </c>
      <c r="L359" s="2" t="s">
        <v>488</v>
      </c>
      <c r="M359" s="45">
        <v>4</v>
      </c>
      <c r="N359" s="2" t="s">
        <v>106</v>
      </c>
      <c r="O359" s="2"/>
      <c r="P359" s="2" t="s">
        <v>105</v>
      </c>
      <c r="Q359" s="14" t="s">
        <v>167</v>
      </c>
      <c r="R359" s="2" t="s">
        <v>701</v>
      </c>
    </row>
    <row r="360" spans="1:18" hidden="1" x14ac:dyDescent="0.25">
      <c r="A360" s="2" t="s">
        <v>16</v>
      </c>
      <c r="B360" s="2" t="s">
        <v>12</v>
      </c>
      <c r="C360" s="12">
        <v>42257</v>
      </c>
      <c r="D360" s="2">
        <v>381</v>
      </c>
      <c r="E360" s="2"/>
      <c r="F360" s="2"/>
      <c r="G360" s="2"/>
      <c r="H360" s="2">
        <v>23.75</v>
      </c>
      <c r="I360" s="15">
        <v>0.28194444444444444</v>
      </c>
      <c r="J360" s="15">
        <v>0.34097222222222223</v>
      </c>
      <c r="K360" s="2" t="s">
        <v>489</v>
      </c>
      <c r="L360" s="2" t="s">
        <v>145</v>
      </c>
      <c r="M360" s="45">
        <v>13</v>
      </c>
      <c r="N360" s="2" t="s">
        <v>106</v>
      </c>
      <c r="O360" s="2"/>
      <c r="P360" s="2" t="s">
        <v>105</v>
      </c>
      <c r="Q360" s="14" t="s">
        <v>167</v>
      </c>
      <c r="R360" s="2" t="s">
        <v>701</v>
      </c>
    </row>
    <row r="361" spans="1:18" hidden="1" x14ac:dyDescent="0.25">
      <c r="A361" s="2" t="s">
        <v>16</v>
      </c>
      <c r="B361" s="2" t="s">
        <v>46</v>
      </c>
      <c r="C361" s="12">
        <v>42257</v>
      </c>
      <c r="D361" s="2">
        <v>382</v>
      </c>
      <c r="E361" s="2"/>
      <c r="F361" s="2"/>
      <c r="G361" s="2"/>
      <c r="H361" s="2">
        <v>34.9</v>
      </c>
      <c r="I361" s="15">
        <v>0.36041666666666666</v>
      </c>
      <c r="J361" s="15">
        <v>0.39583333333333331</v>
      </c>
      <c r="K361" s="2" t="s">
        <v>490</v>
      </c>
      <c r="L361" s="2" t="s">
        <v>488</v>
      </c>
      <c r="M361" s="45">
        <v>4</v>
      </c>
      <c r="N361" s="2" t="s">
        <v>106</v>
      </c>
      <c r="O361" s="2"/>
      <c r="P361" s="2" t="s">
        <v>105</v>
      </c>
      <c r="Q361" s="14" t="s">
        <v>176</v>
      </c>
      <c r="R361" s="2" t="s">
        <v>701</v>
      </c>
    </row>
    <row r="362" spans="1:18" hidden="1" x14ac:dyDescent="0.25">
      <c r="A362" s="3" t="s">
        <v>198</v>
      </c>
      <c r="B362" s="3" t="s">
        <v>198</v>
      </c>
      <c r="C362" s="12">
        <v>42257</v>
      </c>
      <c r="D362" s="2">
        <v>383</v>
      </c>
      <c r="E362" s="2"/>
      <c r="F362" s="2"/>
      <c r="G362" s="2"/>
      <c r="H362" s="2">
        <v>27.5</v>
      </c>
      <c r="I362" s="15">
        <v>0.39513888888888887</v>
      </c>
      <c r="J362" s="15">
        <v>0.42708333333333331</v>
      </c>
      <c r="K362" s="2" t="s">
        <v>491</v>
      </c>
      <c r="L362" s="2" t="s">
        <v>484</v>
      </c>
      <c r="M362" s="45">
        <v>4</v>
      </c>
      <c r="N362" s="2" t="s">
        <v>105</v>
      </c>
      <c r="O362" s="2"/>
      <c r="P362" s="2" t="s">
        <v>105</v>
      </c>
      <c r="Q362" s="14" t="s">
        <v>169</v>
      </c>
      <c r="R362" s="2" t="s">
        <v>701</v>
      </c>
    </row>
    <row r="363" spans="1:18" hidden="1" x14ac:dyDescent="0.25">
      <c r="A363" s="11" t="s">
        <v>160</v>
      </c>
      <c r="B363" s="2" t="s">
        <v>480</v>
      </c>
      <c r="C363" s="12">
        <v>42257</v>
      </c>
      <c r="D363" s="2">
        <v>384</v>
      </c>
      <c r="E363" s="2"/>
      <c r="F363" s="2"/>
      <c r="G363" s="2"/>
      <c r="H363" s="2">
        <v>40.950000000000003</v>
      </c>
      <c r="I363" s="15">
        <v>0.41875000000000001</v>
      </c>
      <c r="J363" s="15">
        <v>0.45277777777777778</v>
      </c>
      <c r="K363" s="2" t="s">
        <v>492</v>
      </c>
      <c r="L363" s="2" t="s">
        <v>493</v>
      </c>
      <c r="M363" s="45">
        <v>12</v>
      </c>
      <c r="N363" s="2" t="s">
        <v>106</v>
      </c>
      <c r="O363" s="2"/>
      <c r="P363" s="2" t="s">
        <v>106</v>
      </c>
      <c r="Q363" s="14" t="s">
        <v>173</v>
      </c>
      <c r="R363" s="2" t="s">
        <v>701</v>
      </c>
    </row>
    <row r="364" spans="1:18" hidden="1" x14ac:dyDescent="0.25">
      <c r="A364" s="2" t="s">
        <v>73</v>
      </c>
      <c r="B364" s="2" t="s">
        <v>73</v>
      </c>
      <c r="C364" s="12">
        <v>42257</v>
      </c>
      <c r="D364" s="2">
        <v>385</v>
      </c>
      <c r="E364" s="2"/>
      <c r="F364" s="2"/>
      <c r="G364" s="2"/>
      <c r="H364" s="2">
        <v>27.5</v>
      </c>
      <c r="I364" s="15">
        <v>0.55277777777777781</v>
      </c>
      <c r="J364" s="15">
        <v>0.5854166666666667</v>
      </c>
      <c r="K364" s="2" t="s">
        <v>494</v>
      </c>
      <c r="L364" s="7" t="s">
        <v>75</v>
      </c>
      <c r="M364" s="45">
        <v>13</v>
      </c>
      <c r="N364" s="2" t="s">
        <v>105</v>
      </c>
      <c r="O364" s="2"/>
      <c r="P364" s="2" t="s">
        <v>105</v>
      </c>
      <c r="Q364" s="14" t="s">
        <v>168</v>
      </c>
      <c r="R364" s="2" t="s">
        <v>701</v>
      </c>
    </row>
    <row r="365" spans="1:18" hidden="1" x14ac:dyDescent="0.25">
      <c r="A365" s="2" t="s">
        <v>73</v>
      </c>
      <c r="B365" s="2" t="s">
        <v>73</v>
      </c>
      <c r="C365" s="12">
        <v>42258</v>
      </c>
      <c r="D365" s="2">
        <v>386</v>
      </c>
      <c r="E365" s="2"/>
      <c r="F365" s="2"/>
      <c r="G365" s="2"/>
      <c r="H365" s="2">
        <v>37.200000000000003</v>
      </c>
      <c r="I365" s="15">
        <v>0.3125</v>
      </c>
      <c r="J365" s="15">
        <v>0.35000000000000003</v>
      </c>
      <c r="K365" s="2" t="s">
        <v>495</v>
      </c>
      <c r="L365" s="7" t="s">
        <v>75</v>
      </c>
      <c r="M365" s="45">
        <v>13</v>
      </c>
      <c r="N365" s="2" t="s">
        <v>105</v>
      </c>
      <c r="O365" s="2"/>
      <c r="P365" s="2" t="s">
        <v>106</v>
      </c>
      <c r="Q365" s="14" t="s">
        <v>167</v>
      </c>
      <c r="R365" s="2" t="s">
        <v>701</v>
      </c>
    </row>
    <row r="366" spans="1:18" hidden="1" x14ac:dyDescent="0.25">
      <c r="A366" s="2" t="s">
        <v>16</v>
      </c>
      <c r="B366" s="2" t="s">
        <v>480</v>
      </c>
      <c r="C366" s="12">
        <v>42258</v>
      </c>
      <c r="D366" s="2">
        <v>387</v>
      </c>
      <c r="E366" s="2"/>
      <c r="F366" s="2"/>
      <c r="G366" s="2"/>
      <c r="H366" s="2">
        <v>15.85</v>
      </c>
      <c r="I366" s="15">
        <v>0.3430555555555555</v>
      </c>
      <c r="J366" s="15">
        <v>0.37986111111111115</v>
      </c>
      <c r="K366" s="2" t="s">
        <v>496</v>
      </c>
      <c r="L366" s="2" t="s">
        <v>482</v>
      </c>
      <c r="M366" s="45">
        <v>34</v>
      </c>
      <c r="N366" s="2" t="s">
        <v>105</v>
      </c>
      <c r="O366" s="2"/>
      <c r="P366" s="2" t="s">
        <v>106</v>
      </c>
      <c r="Q366" s="14" t="s">
        <v>176</v>
      </c>
      <c r="R366" s="2" t="s">
        <v>701</v>
      </c>
    </row>
    <row r="367" spans="1:18" hidden="1" x14ac:dyDescent="0.25">
      <c r="A367" s="2" t="s">
        <v>16</v>
      </c>
      <c r="B367" s="2" t="s">
        <v>480</v>
      </c>
      <c r="C367" s="12">
        <v>42258</v>
      </c>
      <c r="D367" s="2">
        <v>388</v>
      </c>
      <c r="E367" s="2"/>
      <c r="F367" s="2"/>
      <c r="G367" s="2"/>
      <c r="H367" s="2">
        <v>28.8</v>
      </c>
      <c r="I367" s="15">
        <v>0.3756944444444445</v>
      </c>
      <c r="J367" s="15">
        <v>0.41944444444444445</v>
      </c>
      <c r="K367" s="2" t="s">
        <v>497</v>
      </c>
      <c r="L367" s="2" t="s">
        <v>482</v>
      </c>
      <c r="M367" s="45">
        <v>34</v>
      </c>
      <c r="N367" s="2" t="s">
        <v>105</v>
      </c>
      <c r="O367" s="2"/>
      <c r="P367" s="2" t="s">
        <v>106</v>
      </c>
      <c r="Q367" s="14" t="s">
        <v>169</v>
      </c>
      <c r="R367" s="2" t="s">
        <v>701</v>
      </c>
    </row>
    <row r="368" spans="1:18" hidden="1" x14ac:dyDescent="0.25">
      <c r="A368" s="2" t="s">
        <v>73</v>
      </c>
      <c r="B368" s="2" t="s">
        <v>73</v>
      </c>
      <c r="C368" s="12">
        <v>42258</v>
      </c>
      <c r="D368" s="2">
        <v>389</v>
      </c>
      <c r="E368" s="2"/>
      <c r="F368" s="2"/>
      <c r="G368" s="2"/>
      <c r="H368" s="2">
        <v>32.6</v>
      </c>
      <c r="I368" s="15">
        <v>0.40208333333333335</v>
      </c>
      <c r="J368" s="15">
        <v>0.44027777777777777</v>
      </c>
      <c r="K368" s="2" t="s">
        <v>498</v>
      </c>
      <c r="L368" s="2" t="s">
        <v>75</v>
      </c>
      <c r="M368" s="45">
        <v>13</v>
      </c>
      <c r="N368" s="2" t="s">
        <v>105</v>
      </c>
      <c r="O368" s="2"/>
      <c r="P368" s="2" t="s">
        <v>105</v>
      </c>
      <c r="Q368" s="14" t="s">
        <v>169</v>
      </c>
      <c r="R368" s="2" t="s">
        <v>701</v>
      </c>
    </row>
    <row r="369" spans="1:18" hidden="1" x14ac:dyDescent="0.25">
      <c r="A369" s="2" t="s">
        <v>16</v>
      </c>
      <c r="B369" s="2" t="s">
        <v>12</v>
      </c>
      <c r="C369" s="12">
        <v>42258</v>
      </c>
      <c r="D369" s="2">
        <v>390</v>
      </c>
      <c r="E369" s="2"/>
      <c r="F369" s="2"/>
      <c r="G369" s="2"/>
      <c r="H369" s="2">
        <v>28.4</v>
      </c>
      <c r="I369" s="15">
        <v>0.44444444444444442</v>
      </c>
      <c r="J369" s="15">
        <v>0.46875</v>
      </c>
      <c r="K369" s="2" t="s">
        <v>499</v>
      </c>
      <c r="L369" s="2" t="s">
        <v>500</v>
      </c>
      <c r="M369" s="45">
        <v>84</v>
      </c>
      <c r="N369" s="2" t="s">
        <v>105</v>
      </c>
      <c r="O369" s="2"/>
      <c r="P369" s="2" t="s">
        <v>106</v>
      </c>
      <c r="Q369" s="14" t="s">
        <v>173</v>
      </c>
      <c r="R369" s="2" t="s">
        <v>701</v>
      </c>
    </row>
    <row r="370" spans="1:18" hidden="1" x14ac:dyDescent="0.25">
      <c r="A370" s="3" t="s">
        <v>198</v>
      </c>
      <c r="B370" s="3" t="s">
        <v>198</v>
      </c>
      <c r="C370" s="12">
        <v>42258</v>
      </c>
      <c r="D370" s="2">
        <v>391</v>
      </c>
      <c r="E370" s="2"/>
      <c r="F370" s="2"/>
      <c r="G370" s="2"/>
      <c r="H370" s="2">
        <v>29.95</v>
      </c>
      <c r="I370" s="15">
        <v>0.4861111111111111</v>
      </c>
      <c r="J370" s="15">
        <v>0.50277777777777777</v>
      </c>
      <c r="K370" s="2" t="s">
        <v>501</v>
      </c>
      <c r="L370" s="2" t="s">
        <v>484</v>
      </c>
      <c r="M370" s="45">
        <v>4</v>
      </c>
      <c r="N370" s="2" t="s">
        <v>105</v>
      </c>
      <c r="O370" s="2"/>
      <c r="P370" s="2" t="s">
        <v>105</v>
      </c>
      <c r="Q370" s="14" t="s">
        <v>171</v>
      </c>
      <c r="R370" s="2" t="s">
        <v>701</v>
      </c>
    </row>
    <row r="371" spans="1:18" hidden="1" x14ac:dyDescent="0.25">
      <c r="A371" s="2" t="s">
        <v>73</v>
      </c>
      <c r="B371" s="2" t="s">
        <v>73</v>
      </c>
      <c r="C371" s="12">
        <v>42258</v>
      </c>
      <c r="D371" s="2">
        <v>392</v>
      </c>
      <c r="E371" s="2"/>
      <c r="F371" s="2"/>
      <c r="G371" s="2"/>
      <c r="H371" s="2">
        <v>35.700000000000003</v>
      </c>
      <c r="I371" s="15">
        <v>0.54027777777777775</v>
      </c>
      <c r="J371" s="15">
        <v>0.57916666666666672</v>
      </c>
      <c r="K371" s="2" t="s">
        <v>502</v>
      </c>
      <c r="L371" s="2" t="s">
        <v>75</v>
      </c>
      <c r="M371" s="45">
        <v>13</v>
      </c>
      <c r="N371" s="2" t="s">
        <v>105</v>
      </c>
      <c r="O371" s="2"/>
      <c r="P371" s="2" t="s">
        <v>106</v>
      </c>
      <c r="Q371" s="14" t="s">
        <v>168</v>
      </c>
      <c r="R371" s="2" t="s">
        <v>701</v>
      </c>
    </row>
    <row r="372" spans="1:18" hidden="1" x14ac:dyDescent="0.25">
      <c r="A372" s="2" t="s">
        <v>14</v>
      </c>
      <c r="B372" s="2" t="s">
        <v>120</v>
      </c>
      <c r="C372" s="12">
        <v>42258</v>
      </c>
      <c r="D372" s="2">
        <v>393</v>
      </c>
      <c r="E372" s="2"/>
      <c r="F372" s="2"/>
      <c r="G372" s="2"/>
      <c r="H372" s="2">
        <v>23.25</v>
      </c>
      <c r="I372" s="15">
        <v>0.55694444444444446</v>
      </c>
      <c r="J372" s="15">
        <v>0.59722222222222221</v>
      </c>
      <c r="K372" s="2" t="s">
        <v>503</v>
      </c>
      <c r="L372" s="2" t="s">
        <v>69</v>
      </c>
      <c r="M372" s="45">
        <v>34</v>
      </c>
      <c r="N372" s="2" t="s">
        <v>106</v>
      </c>
      <c r="O372" s="2"/>
      <c r="P372" s="2" t="s">
        <v>105</v>
      </c>
      <c r="Q372" s="14" t="s">
        <v>168</v>
      </c>
      <c r="R372" s="2" t="s">
        <v>701</v>
      </c>
    </row>
    <row r="373" spans="1:18" hidden="1" x14ac:dyDescent="0.25">
      <c r="A373" s="2" t="s">
        <v>73</v>
      </c>
      <c r="B373" s="2" t="s">
        <v>73</v>
      </c>
      <c r="C373" s="12">
        <v>42258</v>
      </c>
      <c r="D373" s="2">
        <v>394</v>
      </c>
      <c r="E373" s="2"/>
      <c r="F373" s="2"/>
      <c r="G373" s="2"/>
      <c r="H373" s="2">
        <v>32.25</v>
      </c>
      <c r="I373" s="15">
        <v>0.5805555555555556</v>
      </c>
      <c r="J373" s="15">
        <v>0.61458333333333337</v>
      </c>
      <c r="K373" s="2" t="s">
        <v>504</v>
      </c>
      <c r="L373" s="2" t="s">
        <v>75</v>
      </c>
      <c r="M373" s="45">
        <v>13</v>
      </c>
      <c r="N373" s="2" t="s">
        <v>105</v>
      </c>
      <c r="O373" s="2"/>
      <c r="P373" s="2" t="s">
        <v>105</v>
      </c>
      <c r="Q373" s="14" t="s">
        <v>174</v>
      </c>
      <c r="R373" s="2" t="s">
        <v>701</v>
      </c>
    </row>
    <row r="374" spans="1:18" hidden="1" x14ac:dyDescent="0.25">
      <c r="A374" s="2" t="s">
        <v>16</v>
      </c>
      <c r="B374" s="2" t="s">
        <v>12</v>
      </c>
      <c r="C374" s="12">
        <v>42258</v>
      </c>
      <c r="D374" s="2">
        <v>395</v>
      </c>
      <c r="E374" s="2"/>
      <c r="F374" s="2"/>
      <c r="G374" s="2"/>
      <c r="H374" s="2">
        <v>36.75</v>
      </c>
      <c r="I374" s="15">
        <v>0.60138888888888886</v>
      </c>
      <c r="J374" s="15">
        <v>0.65486111111111112</v>
      </c>
      <c r="K374" s="2" t="s">
        <v>505</v>
      </c>
      <c r="L374" s="2" t="s">
        <v>500</v>
      </c>
      <c r="M374" s="45">
        <v>84</v>
      </c>
      <c r="N374" s="2" t="s">
        <v>105</v>
      </c>
      <c r="O374" s="2"/>
      <c r="P374" s="2" t="s">
        <v>105</v>
      </c>
      <c r="Q374" s="14" t="s">
        <v>174</v>
      </c>
      <c r="R374" s="2" t="s">
        <v>701</v>
      </c>
    </row>
    <row r="375" spans="1:18" hidden="1" x14ac:dyDescent="0.25">
      <c r="A375" s="2" t="s">
        <v>73</v>
      </c>
      <c r="B375" s="2" t="s">
        <v>73</v>
      </c>
      <c r="C375" s="12">
        <v>42261</v>
      </c>
      <c r="D375" s="2">
        <v>396</v>
      </c>
      <c r="E375" s="2"/>
      <c r="F375" s="2"/>
      <c r="G375" s="2"/>
      <c r="H375" s="2">
        <v>34.799999999999997</v>
      </c>
      <c r="I375" s="15">
        <v>0.38055555555555554</v>
      </c>
      <c r="J375" s="15">
        <v>0.4055555555555555</v>
      </c>
      <c r="K375" s="2" t="s">
        <v>506</v>
      </c>
      <c r="L375" s="2" t="s">
        <v>75</v>
      </c>
      <c r="M375" s="45">
        <v>13</v>
      </c>
      <c r="N375" s="2" t="s">
        <v>105</v>
      </c>
      <c r="O375" s="2"/>
      <c r="P375" s="2" t="s">
        <v>106</v>
      </c>
      <c r="Q375" s="14" t="s">
        <v>169</v>
      </c>
      <c r="R375" s="2" t="s">
        <v>701</v>
      </c>
    </row>
    <row r="376" spans="1:18" hidden="1" x14ac:dyDescent="0.25">
      <c r="A376" s="11" t="s">
        <v>160</v>
      </c>
      <c r="B376" s="2" t="s">
        <v>480</v>
      </c>
      <c r="C376" s="12">
        <v>42261</v>
      </c>
      <c r="D376" s="2">
        <v>397</v>
      </c>
      <c r="E376" s="2"/>
      <c r="F376" s="2"/>
      <c r="G376" s="2"/>
      <c r="H376" s="2">
        <v>31</v>
      </c>
      <c r="I376" s="15">
        <v>0.42222222222222222</v>
      </c>
      <c r="J376" s="15">
        <v>0.45624999999999999</v>
      </c>
      <c r="K376" s="2" t="s">
        <v>507</v>
      </c>
      <c r="L376" s="2" t="s">
        <v>493</v>
      </c>
      <c r="M376" s="45">
        <v>12</v>
      </c>
      <c r="N376" s="2" t="s">
        <v>105</v>
      </c>
      <c r="O376" s="2"/>
      <c r="P376" s="2" t="s">
        <v>106</v>
      </c>
      <c r="Q376" s="14" t="s">
        <v>173</v>
      </c>
      <c r="R376" s="2" t="s">
        <v>701</v>
      </c>
    </row>
    <row r="377" spans="1:18" hidden="1" x14ac:dyDescent="0.25">
      <c r="A377" s="2" t="s">
        <v>73</v>
      </c>
      <c r="B377" s="2" t="s">
        <v>73</v>
      </c>
      <c r="C377" s="12">
        <v>42261</v>
      </c>
      <c r="D377" s="2">
        <v>398</v>
      </c>
      <c r="E377" s="2"/>
      <c r="F377" s="2"/>
      <c r="G377" s="2"/>
      <c r="H377" s="2">
        <v>34.65</v>
      </c>
      <c r="I377" s="15">
        <v>0.48055555555555557</v>
      </c>
      <c r="J377" s="15">
        <v>0.50624999999999998</v>
      </c>
      <c r="K377" s="2" t="s">
        <v>508</v>
      </c>
      <c r="L377" s="2" t="s">
        <v>75</v>
      </c>
      <c r="M377" s="45">
        <v>13</v>
      </c>
      <c r="N377" s="2" t="s">
        <v>105</v>
      </c>
      <c r="O377" s="2"/>
      <c r="P377" s="2" t="s">
        <v>105</v>
      </c>
      <c r="Q377" s="14" t="s">
        <v>171</v>
      </c>
      <c r="R377" s="2" t="s">
        <v>701</v>
      </c>
    </row>
    <row r="378" spans="1:18" hidden="1" x14ac:dyDescent="0.25">
      <c r="A378" s="2" t="s">
        <v>14</v>
      </c>
      <c r="B378" s="2" t="s">
        <v>120</v>
      </c>
      <c r="C378" s="12">
        <v>42261</v>
      </c>
      <c r="D378" s="2">
        <v>399</v>
      </c>
      <c r="E378" s="2"/>
      <c r="F378" s="2"/>
      <c r="G378" s="2"/>
      <c r="H378" s="2">
        <v>21.9</v>
      </c>
      <c r="I378" s="15">
        <v>0.57986111111111105</v>
      </c>
      <c r="J378" s="15">
        <v>0.62847222222222221</v>
      </c>
      <c r="K378" s="2" t="s">
        <v>509</v>
      </c>
      <c r="L378" s="2" t="s">
        <v>69</v>
      </c>
      <c r="M378" s="45">
        <v>34</v>
      </c>
      <c r="N378" s="2" t="s">
        <v>106</v>
      </c>
      <c r="O378" s="2"/>
      <c r="P378" s="2" t="s">
        <v>105</v>
      </c>
      <c r="Q378" s="14" t="s">
        <v>174</v>
      </c>
      <c r="R378" s="2" t="s">
        <v>701</v>
      </c>
    </row>
    <row r="379" spans="1:18" hidden="1" x14ac:dyDescent="0.25">
      <c r="A379" s="2" t="s">
        <v>16</v>
      </c>
      <c r="B379" s="2" t="s">
        <v>12</v>
      </c>
      <c r="C379" s="12">
        <v>42261</v>
      </c>
      <c r="D379" s="2">
        <v>400</v>
      </c>
      <c r="E379" s="2"/>
      <c r="F379" s="2"/>
      <c r="G379" s="2"/>
      <c r="H379" s="2">
        <v>28.6</v>
      </c>
      <c r="I379" s="15">
        <v>0.62222222222222223</v>
      </c>
      <c r="J379" s="15">
        <v>0.65</v>
      </c>
      <c r="K379" s="2" t="s">
        <v>510</v>
      </c>
      <c r="L379" s="2" t="s">
        <v>511</v>
      </c>
      <c r="M379" s="45">
        <v>6</v>
      </c>
      <c r="N379" s="2" t="s">
        <v>105</v>
      </c>
      <c r="O379" s="2"/>
      <c r="P379" s="2" t="s">
        <v>105</v>
      </c>
      <c r="Q379" s="14" t="s">
        <v>170</v>
      </c>
      <c r="R379" s="2" t="s">
        <v>701</v>
      </c>
    </row>
    <row r="380" spans="1:18" hidden="1" x14ac:dyDescent="0.25">
      <c r="A380" s="2" t="s">
        <v>73</v>
      </c>
      <c r="B380" s="2" t="s">
        <v>73</v>
      </c>
      <c r="C380" s="12">
        <v>42261</v>
      </c>
      <c r="D380" s="2">
        <v>401</v>
      </c>
      <c r="E380" s="2"/>
      <c r="F380" s="2"/>
      <c r="G380" s="2"/>
      <c r="H380" s="2">
        <v>32.25</v>
      </c>
      <c r="I380" s="15">
        <v>0.62291666666666667</v>
      </c>
      <c r="J380" s="15">
        <v>0.66041666666666665</v>
      </c>
      <c r="K380" s="2" t="s">
        <v>512</v>
      </c>
      <c r="L380" s="2" t="s">
        <v>75</v>
      </c>
      <c r="M380" s="45">
        <v>13</v>
      </c>
      <c r="N380" s="2" t="s">
        <v>105</v>
      </c>
      <c r="O380" s="2"/>
      <c r="P380" s="2" t="s">
        <v>105</v>
      </c>
      <c r="Q380" s="14" t="s">
        <v>170</v>
      </c>
      <c r="R380" s="2" t="s">
        <v>701</v>
      </c>
    </row>
    <row r="381" spans="1:18" hidden="1" x14ac:dyDescent="0.25">
      <c r="A381" s="3" t="s">
        <v>198</v>
      </c>
      <c r="B381" s="3" t="s">
        <v>198</v>
      </c>
      <c r="C381" s="12">
        <v>42262</v>
      </c>
      <c r="D381" s="2">
        <v>402</v>
      </c>
      <c r="E381" s="2"/>
      <c r="F381" s="2"/>
      <c r="G381" s="2"/>
      <c r="H381" s="2">
        <v>31.2</v>
      </c>
      <c r="I381" s="15">
        <v>0.28888888888888892</v>
      </c>
      <c r="J381" s="15">
        <v>0.3215277777777778</v>
      </c>
      <c r="K381" s="2" t="s">
        <v>513</v>
      </c>
      <c r="L381" s="2" t="s">
        <v>484</v>
      </c>
      <c r="M381" s="45">
        <v>4</v>
      </c>
      <c r="N381" s="2" t="s">
        <v>105</v>
      </c>
      <c r="O381" s="2"/>
      <c r="P381" s="2" t="s">
        <v>105</v>
      </c>
      <c r="Q381" s="14" t="s">
        <v>167</v>
      </c>
      <c r="R381" s="2" t="s">
        <v>701</v>
      </c>
    </row>
    <row r="382" spans="1:18" hidden="1" x14ac:dyDescent="0.25">
      <c r="A382" s="2" t="s">
        <v>16</v>
      </c>
      <c r="B382" s="2" t="s">
        <v>12</v>
      </c>
      <c r="C382" s="12">
        <v>42262</v>
      </c>
      <c r="D382" s="2">
        <v>403</v>
      </c>
      <c r="E382" s="2"/>
      <c r="F382" s="2"/>
      <c r="G382" s="2"/>
      <c r="H382" s="2">
        <v>31.75</v>
      </c>
      <c r="I382" s="15">
        <v>0.29722222222222222</v>
      </c>
      <c r="J382" s="15">
        <v>0.3430555555555555</v>
      </c>
      <c r="K382" s="2" t="s">
        <v>514</v>
      </c>
      <c r="L382" s="2" t="s">
        <v>515</v>
      </c>
      <c r="M382" s="45">
        <v>83</v>
      </c>
      <c r="N382" s="2" t="s">
        <v>106</v>
      </c>
      <c r="O382" s="2"/>
      <c r="P382" s="2" t="s">
        <v>105</v>
      </c>
      <c r="Q382" s="14" t="s">
        <v>167</v>
      </c>
      <c r="R382" s="2" t="s">
        <v>701</v>
      </c>
    </row>
    <row r="383" spans="1:18" hidden="1" x14ac:dyDescent="0.25">
      <c r="A383" s="2" t="s">
        <v>73</v>
      </c>
      <c r="B383" s="2" t="s">
        <v>73</v>
      </c>
      <c r="C383" s="12">
        <v>42262</v>
      </c>
      <c r="D383" s="2">
        <v>404</v>
      </c>
      <c r="E383" s="2"/>
      <c r="F383" s="2"/>
      <c r="G383" s="2"/>
      <c r="H383" s="2">
        <v>35</v>
      </c>
      <c r="I383" s="15">
        <v>0.31944444444444448</v>
      </c>
      <c r="J383" s="15">
        <v>0.35138888888888892</v>
      </c>
      <c r="K383" s="2" t="s">
        <v>516</v>
      </c>
      <c r="L383" s="2" t="s">
        <v>75</v>
      </c>
      <c r="M383" s="45">
        <v>13</v>
      </c>
      <c r="N383" s="2" t="s">
        <v>105</v>
      </c>
      <c r="O383" s="2"/>
      <c r="P383" s="2" t="s">
        <v>106</v>
      </c>
      <c r="Q383" s="14" t="s">
        <v>167</v>
      </c>
      <c r="R383" s="2" t="s">
        <v>701</v>
      </c>
    </row>
    <row r="384" spans="1:18" hidden="1" x14ac:dyDescent="0.25">
      <c r="A384" s="2" t="s">
        <v>16</v>
      </c>
      <c r="B384" s="2" t="s">
        <v>480</v>
      </c>
      <c r="C384" s="12">
        <v>42262</v>
      </c>
      <c r="D384" s="2">
        <v>405</v>
      </c>
      <c r="E384" s="2"/>
      <c r="F384" s="2"/>
      <c r="G384" s="2"/>
      <c r="H384" s="2">
        <v>27.25</v>
      </c>
      <c r="I384" s="15">
        <v>0.32500000000000001</v>
      </c>
      <c r="J384" s="15">
        <v>0.37083333333333335</v>
      </c>
      <c r="K384" s="2" t="s">
        <v>517</v>
      </c>
      <c r="L384" s="2" t="s">
        <v>482</v>
      </c>
      <c r="M384" s="45">
        <v>34</v>
      </c>
      <c r="N384" s="2" t="s">
        <v>105</v>
      </c>
      <c r="O384" s="2"/>
      <c r="P384" s="2" t="s">
        <v>106</v>
      </c>
      <c r="Q384" s="14" t="s">
        <v>176</v>
      </c>
      <c r="R384" s="2" t="s">
        <v>701</v>
      </c>
    </row>
    <row r="385" spans="1:18" hidden="1" x14ac:dyDescent="0.25">
      <c r="A385" s="2" t="s">
        <v>365</v>
      </c>
      <c r="B385" s="2" t="s">
        <v>366</v>
      </c>
      <c r="C385" s="12">
        <v>42262</v>
      </c>
      <c r="D385" s="2">
        <v>406</v>
      </c>
      <c r="E385" s="2"/>
      <c r="F385" s="2"/>
      <c r="G385" s="2"/>
      <c r="H385" s="2">
        <v>30.75</v>
      </c>
      <c r="I385" s="15">
        <v>0.42291666666666666</v>
      </c>
      <c r="J385" s="15">
        <v>0.4513888888888889</v>
      </c>
      <c r="K385" s="2" t="s">
        <v>518</v>
      </c>
      <c r="L385" s="2" t="s">
        <v>368</v>
      </c>
      <c r="M385" s="45">
        <v>48</v>
      </c>
      <c r="N385" s="2" t="s">
        <v>105</v>
      </c>
      <c r="O385" s="2"/>
      <c r="P385" s="2" t="s">
        <v>106</v>
      </c>
      <c r="Q385" s="14" t="s">
        <v>173</v>
      </c>
      <c r="R385" s="2" t="s">
        <v>701</v>
      </c>
    </row>
    <row r="386" spans="1:18" hidden="1" x14ac:dyDescent="0.25">
      <c r="A386" s="2" t="s">
        <v>16</v>
      </c>
      <c r="B386" s="2" t="s">
        <v>12</v>
      </c>
      <c r="C386" s="12">
        <v>42262</v>
      </c>
      <c r="D386" s="2">
        <v>407</v>
      </c>
      <c r="E386" s="2"/>
      <c r="F386" s="2"/>
      <c r="G386" s="2"/>
      <c r="H386" s="2">
        <v>27.55</v>
      </c>
      <c r="I386" s="15">
        <v>0.4458333333333333</v>
      </c>
      <c r="J386" s="15">
        <v>0.47291666666666665</v>
      </c>
      <c r="K386" s="2" t="s">
        <v>519</v>
      </c>
      <c r="L386" s="2" t="s">
        <v>458</v>
      </c>
      <c r="M386" s="45">
        <v>13</v>
      </c>
      <c r="N386" s="2" t="s">
        <v>105</v>
      </c>
      <c r="O386" s="2"/>
      <c r="P386" s="2" t="s">
        <v>105</v>
      </c>
      <c r="Q386" s="14" t="s">
        <v>173</v>
      </c>
      <c r="R386" s="2" t="s">
        <v>701</v>
      </c>
    </row>
    <row r="387" spans="1:18" hidden="1" x14ac:dyDescent="0.25">
      <c r="A387" s="2" t="s">
        <v>16</v>
      </c>
      <c r="B387" s="2" t="s">
        <v>12</v>
      </c>
      <c r="C387" s="12">
        <v>42262</v>
      </c>
      <c r="D387" s="2">
        <v>408</v>
      </c>
      <c r="E387" s="2"/>
      <c r="F387" s="2"/>
      <c r="G387" s="2"/>
      <c r="H387" s="2">
        <v>25.75</v>
      </c>
      <c r="I387" s="15">
        <v>0.4458333333333333</v>
      </c>
      <c r="J387" s="15">
        <v>0.48472222222222222</v>
      </c>
      <c r="K387" s="2" t="s">
        <v>520</v>
      </c>
      <c r="L387" s="2" t="s">
        <v>458</v>
      </c>
      <c r="M387" s="45">
        <v>13</v>
      </c>
      <c r="N387" s="2" t="s">
        <v>105</v>
      </c>
      <c r="O387" s="2"/>
      <c r="P387" s="2" t="s">
        <v>106</v>
      </c>
      <c r="Q387" s="14" t="s">
        <v>171</v>
      </c>
      <c r="R387" s="2" t="s">
        <v>701</v>
      </c>
    </row>
    <row r="388" spans="1:18" hidden="1" x14ac:dyDescent="0.25">
      <c r="A388" s="2" t="s">
        <v>16</v>
      </c>
      <c r="B388" s="2" t="s">
        <v>46</v>
      </c>
      <c r="C388" s="12">
        <v>42262</v>
      </c>
      <c r="D388" s="2">
        <v>409</v>
      </c>
      <c r="E388" s="2"/>
      <c r="F388" s="2"/>
      <c r="G388" s="2"/>
      <c r="H388" s="2">
        <v>32.75</v>
      </c>
      <c r="I388" s="15">
        <v>0.4909722222222222</v>
      </c>
      <c r="J388" s="15">
        <v>0.53125</v>
      </c>
      <c r="K388" s="2" t="s">
        <v>521</v>
      </c>
      <c r="L388" s="2" t="s">
        <v>488</v>
      </c>
      <c r="M388" s="45">
        <v>4</v>
      </c>
      <c r="N388" s="2" t="s">
        <v>106</v>
      </c>
      <c r="O388" s="2"/>
      <c r="P388" s="2" t="s">
        <v>105</v>
      </c>
      <c r="Q388" s="14" t="s">
        <v>175</v>
      </c>
      <c r="R388" s="2" t="s">
        <v>701</v>
      </c>
    </row>
    <row r="389" spans="1:18" hidden="1" x14ac:dyDescent="0.25">
      <c r="A389" s="2" t="s">
        <v>73</v>
      </c>
      <c r="B389" s="2" t="s">
        <v>73</v>
      </c>
      <c r="C389" s="12">
        <v>42262</v>
      </c>
      <c r="D389" s="2">
        <v>410</v>
      </c>
      <c r="E389" s="2"/>
      <c r="F389" s="2"/>
      <c r="G389" s="2"/>
      <c r="H389" s="2">
        <v>32.049999999999997</v>
      </c>
      <c r="I389" s="15">
        <v>0.51111111111111118</v>
      </c>
      <c r="J389" s="15">
        <v>0.54513888888888895</v>
      </c>
      <c r="K389" s="2" t="s">
        <v>522</v>
      </c>
      <c r="L389" s="2" t="s">
        <v>75</v>
      </c>
      <c r="M389" s="45">
        <v>13</v>
      </c>
      <c r="N389" s="2" t="s">
        <v>105</v>
      </c>
      <c r="O389" s="2"/>
      <c r="P389" s="2" t="s">
        <v>105</v>
      </c>
      <c r="Q389" s="14" t="s">
        <v>175</v>
      </c>
      <c r="R389" s="2" t="s">
        <v>701</v>
      </c>
    </row>
    <row r="390" spans="1:18" hidden="1" x14ac:dyDescent="0.25">
      <c r="A390" s="2" t="s">
        <v>14</v>
      </c>
      <c r="B390" s="2" t="s">
        <v>120</v>
      </c>
      <c r="C390" s="12">
        <v>42262</v>
      </c>
      <c r="D390" s="2">
        <v>411</v>
      </c>
      <c r="E390" s="2"/>
      <c r="F390" s="2"/>
      <c r="G390" s="2"/>
      <c r="H390" s="2">
        <v>18.399999999999999</v>
      </c>
      <c r="I390" s="15">
        <v>0.51527777777777783</v>
      </c>
      <c r="J390" s="15">
        <v>0.5541666666666667</v>
      </c>
      <c r="K390" s="2" t="s">
        <v>523</v>
      </c>
      <c r="L390" s="2" t="s">
        <v>69</v>
      </c>
      <c r="M390" s="45">
        <v>34</v>
      </c>
      <c r="N390" s="2" t="s">
        <v>106</v>
      </c>
      <c r="O390" s="2"/>
      <c r="P390" s="2" t="s">
        <v>105</v>
      </c>
      <c r="Q390" s="14" t="s">
        <v>175</v>
      </c>
      <c r="R390" s="2" t="s">
        <v>701</v>
      </c>
    </row>
    <row r="391" spans="1:18" hidden="1" x14ac:dyDescent="0.25">
      <c r="A391" s="2" t="s">
        <v>73</v>
      </c>
      <c r="B391" s="2" t="s">
        <v>73</v>
      </c>
      <c r="C391" s="12">
        <v>42262</v>
      </c>
      <c r="D391" s="2">
        <v>412</v>
      </c>
      <c r="E391" s="2"/>
      <c r="F391" s="2"/>
      <c r="G391" s="2"/>
      <c r="H391" s="2">
        <v>35</v>
      </c>
      <c r="I391" s="15">
        <v>0.5229166666666667</v>
      </c>
      <c r="J391" s="15">
        <v>0.56458333333333333</v>
      </c>
      <c r="K391" s="2" t="s">
        <v>524</v>
      </c>
      <c r="L391" s="2" t="s">
        <v>75</v>
      </c>
      <c r="M391" s="45">
        <v>13</v>
      </c>
      <c r="N391" s="2" t="s">
        <v>105</v>
      </c>
      <c r="O391" s="2"/>
      <c r="P391" s="2" t="s">
        <v>106</v>
      </c>
      <c r="Q391" s="14" t="s">
        <v>175</v>
      </c>
      <c r="R391" s="2" t="s">
        <v>701</v>
      </c>
    </row>
    <row r="392" spans="1:18" hidden="1" x14ac:dyDescent="0.25">
      <c r="A392" s="2" t="s">
        <v>16</v>
      </c>
      <c r="B392" s="2" t="s">
        <v>12</v>
      </c>
      <c r="C392" s="12">
        <v>42262</v>
      </c>
      <c r="D392" s="2">
        <v>413</v>
      </c>
      <c r="E392" s="2"/>
      <c r="F392" s="2"/>
      <c r="G392" s="2"/>
      <c r="H392" s="2">
        <v>25.95</v>
      </c>
      <c r="I392" s="15">
        <v>0.54999999999999993</v>
      </c>
      <c r="J392" s="15">
        <v>0.57777777777777783</v>
      </c>
      <c r="K392" s="2" t="s">
        <v>525</v>
      </c>
      <c r="L392" s="2" t="s">
        <v>458</v>
      </c>
      <c r="M392" s="45">
        <v>13</v>
      </c>
      <c r="N392" s="2" t="s">
        <v>105</v>
      </c>
      <c r="O392" s="2"/>
      <c r="P392" s="2" t="s">
        <v>106</v>
      </c>
      <c r="Q392" s="14" t="s">
        <v>168</v>
      </c>
      <c r="R392" s="2" t="s">
        <v>701</v>
      </c>
    </row>
    <row r="393" spans="1:18" hidden="1" x14ac:dyDescent="0.25">
      <c r="A393" s="3" t="s">
        <v>16</v>
      </c>
      <c r="B393" s="3" t="s">
        <v>12</v>
      </c>
      <c r="C393" s="12">
        <v>42262</v>
      </c>
      <c r="D393" s="2">
        <v>414</v>
      </c>
      <c r="E393" s="2"/>
      <c r="F393" s="2"/>
      <c r="G393" s="2"/>
      <c r="H393" s="2">
        <v>28.55</v>
      </c>
      <c r="I393" s="15">
        <v>0.56180555555555556</v>
      </c>
      <c r="J393" s="15">
        <v>0.59166666666666667</v>
      </c>
      <c r="K393" s="2" t="s">
        <v>527</v>
      </c>
      <c r="L393" s="2" t="s">
        <v>458</v>
      </c>
      <c r="M393" s="45">
        <v>13</v>
      </c>
      <c r="N393" s="2" t="s">
        <v>105</v>
      </c>
      <c r="O393" s="2"/>
      <c r="P393" s="2" t="s">
        <v>105</v>
      </c>
      <c r="Q393" s="14" t="s">
        <v>168</v>
      </c>
      <c r="R393" s="2" t="s">
        <v>701</v>
      </c>
    </row>
    <row r="394" spans="1:18" hidden="1" x14ac:dyDescent="0.25">
      <c r="A394" s="3" t="s">
        <v>198</v>
      </c>
      <c r="B394" s="3" t="s">
        <v>198</v>
      </c>
      <c r="C394" s="12">
        <v>42262</v>
      </c>
      <c r="D394" s="2">
        <v>415</v>
      </c>
      <c r="E394" s="2"/>
      <c r="F394" s="2"/>
      <c r="G394" s="2"/>
      <c r="H394" s="2">
        <v>31.55</v>
      </c>
      <c r="I394" s="15">
        <v>0.60763888888888895</v>
      </c>
      <c r="J394" s="15">
        <v>0.63472222222222219</v>
      </c>
      <c r="K394" s="2" t="s">
        <v>526</v>
      </c>
      <c r="L394" s="2" t="s">
        <v>484</v>
      </c>
      <c r="M394" s="45">
        <v>4</v>
      </c>
      <c r="N394" s="2" t="s">
        <v>105</v>
      </c>
      <c r="O394" s="2"/>
      <c r="P394" s="2" t="s">
        <v>105</v>
      </c>
      <c r="Q394" s="14" t="s">
        <v>174</v>
      </c>
      <c r="R394" s="2" t="s">
        <v>701</v>
      </c>
    </row>
    <row r="395" spans="1:18" hidden="1" x14ac:dyDescent="0.25">
      <c r="A395" s="2" t="s">
        <v>16</v>
      </c>
      <c r="B395" s="2" t="s">
        <v>480</v>
      </c>
      <c r="C395" s="12">
        <v>42263</v>
      </c>
      <c r="D395" s="2">
        <v>416</v>
      </c>
      <c r="E395" s="2"/>
      <c r="F395" s="2"/>
      <c r="G395" s="2"/>
      <c r="H395" s="3">
        <v>26.45</v>
      </c>
      <c r="I395" s="15">
        <v>0.29166666666666669</v>
      </c>
      <c r="J395" s="15">
        <v>0.33749999999999997</v>
      </c>
      <c r="K395" s="2" t="s">
        <v>528</v>
      </c>
      <c r="L395" s="2" t="s">
        <v>482</v>
      </c>
      <c r="M395" s="45">
        <v>34</v>
      </c>
      <c r="N395" s="2" t="s">
        <v>105</v>
      </c>
      <c r="O395" s="2"/>
      <c r="P395" s="2" t="s">
        <v>105</v>
      </c>
      <c r="Q395" s="14" t="s">
        <v>167</v>
      </c>
      <c r="R395" s="2" t="s">
        <v>701</v>
      </c>
    </row>
    <row r="396" spans="1:18" hidden="1" x14ac:dyDescent="0.25">
      <c r="A396" s="2" t="s">
        <v>16</v>
      </c>
      <c r="B396" s="2" t="s">
        <v>46</v>
      </c>
      <c r="C396" s="12">
        <v>42263</v>
      </c>
      <c r="D396" s="2">
        <v>417</v>
      </c>
      <c r="E396" s="2"/>
      <c r="F396" s="2"/>
      <c r="G396" s="2"/>
      <c r="H396" s="2">
        <v>34.549999999999997</v>
      </c>
      <c r="I396" s="15">
        <v>0.29583333333333334</v>
      </c>
      <c r="J396" s="15">
        <v>0.34166666666666662</v>
      </c>
      <c r="K396" s="2" t="s">
        <v>529</v>
      </c>
      <c r="L396" s="2" t="s">
        <v>488</v>
      </c>
      <c r="M396" s="45">
        <v>4</v>
      </c>
      <c r="N396" s="2" t="s">
        <v>106</v>
      </c>
      <c r="O396" s="2"/>
      <c r="P396" s="2" t="s">
        <v>105</v>
      </c>
      <c r="Q396" s="14" t="s">
        <v>167</v>
      </c>
      <c r="R396" s="2" t="s">
        <v>701</v>
      </c>
    </row>
    <row r="397" spans="1:18" hidden="1" x14ac:dyDescent="0.25">
      <c r="A397" s="2" t="s">
        <v>102</v>
      </c>
      <c r="B397" s="3" t="s">
        <v>77</v>
      </c>
      <c r="C397" s="12">
        <v>42263</v>
      </c>
      <c r="D397" s="2">
        <v>418</v>
      </c>
      <c r="E397" s="2"/>
      <c r="F397" s="2"/>
      <c r="G397" s="2"/>
      <c r="H397" s="2">
        <v>31.55</v>
      </c>
      <c r="I397" s="15">
        <v>0.32222222222222224</v>
      </c>
      <c r="J397" s="15">
        <v>0.36319444444444443</v>
      </c>
      <c r="K397" s="2" t="s">
        <v>530</v>
      </c>
      <c r="L397" s="2" t="s">
        <v>531</v>
      </c>
      <c r="M397" s="45">
        <v>30</v>
      </c>
      <c r="N397" s="2" t="s">
        <v>105</v>
      </c>
      <c r="O397" s="2"/>
      <c r="P397" s="2" t="s">
        <v>105</v>
      </c>
      <c r="Q397" s="14" t="s">
        <v>176</v>
      </c>
      <c r="R397" s="2" t="s">
        <v>701</v>
      </c>
    </row>
    <row r="398" spans="1:18" hidden="1" x14ac:dyDescent="0.25">
      <c r="A398" s="2" t="s">
        <v>102</v>
      </c>
      <c r="B398" s="3" t="s">
        <v>77</v>
      </c>
      <c r="C398" s="12">
        <v>42263</v>
      </c>
      <c r="H398" s="2">
        <f>40.65-16.2</f>
        <v>24.45</v>
      </c>
      <c r="I398" s="15">
        <v>0.31944444444444448</v>
      </c>
      <c r="J398" s="15">
        <v>0.3611111111111111</v>
      </c>
      <c r="K398" s="2" t="s">
        <v>532</v>
      </c>
      <c r="L398" s="2" t="s">
        <v>533</v>
      </c>
      <c r="M398" s="45">
        <v>30</v>
      </c>
      <c r="N398" s="2" t="s">
        <v>105</v>
      </c>
      <c r="O398" s="2"/>
      <c r="P398" s="2" t="s">
        <v>106</v>
      </c>
      <c r="Q398" s="14" t="s">
        <v>176</v>
      </c>
      <c r="R398" s="2" t="s">
        <v>701</v>
      </c>
    </row>
    <row r="399" spans="1:18" hidden="1" x14ac:dyDescent="0.25">
      <c r="A399" s="2" t="s">
        <v>73</v>
      </c>
      <c r="B399" s="2" t="s">
        <v>73</v>
      </c>
      <c r="C399" s="12">
        <v>42263</v>
      </c>
      <c r="D399" s="2">
        <v>419</v>
      </c>
      <c r="E399" s="2"/>
      <c r="F399" s="2"/>
      <c r="G399" s="2"/>
      <c r="H399" s="2">
        <v>30.85</v>
      </c>
      <c r="I399" s="15">
        <v>0.32777777777777778</v>
      </c>
      <c r="J399" s="15">
        <v>0.36458333333333331</v>
      </c>
      <c r="K399" s="2" t="s">
        <v>534</v>
      </c>
      <c r="L399" s="2" t="s">
        <v>75</v>
      </c>
      <c r="M399" s="45">
        <v>13</v>
      </c>
      <c r="N399" s="2" t="s">
        <v>105</v>
      </c>
      <c r="O399" s="2"/>
      <c r="P399" s="2" t="s">
        <v>105</v>
      </c>
      <c r="Q399" s="14" t="s">
        <v>176</v>
      </c>
      <c r="R399" s="2" t="s">
        <v>701</v>
      </c>
    </row>
    <row r="400" spans="1:18" hidden="1" x14ac:dyDescent="0.25">
      <c r="A400" s="2" t="s">
        <v>16</v>
      </c>
      <c r="B400" s="2" t="s">
        <v>12</v>
      </c>
      <c r="C400" s="12">
        <v>42263</v>
      </c>
      <c r="D400" s="2">
        <v>420</v>
      </c>
      <c r="E400" s="2"/>
      <c r="F400" s="2"/>
      <c r="G400" s="2"/>
      <c r="H400" s="2">
        <v>25.6</v>
      </c>
      <c r="I400" s="15">
        <v>0.32847222222222222</v>
      </c>
      <c r="J400" s="15">
        <v>0.37152777777777773</v>
      </c>
      <c r="K400" s="2" t="s">
        <v>535</v>
      </c>
      <c r="L400" s="2" t="s">
        <v>515</v>
      </c>
      <c r="M400" s="45">
        <v>83</v>
      </c>
      <c r="N400" s="2" t="s">
        <v>106</v>
      </c>
      <c r="O400" s="2"/>
      <c r="P400" s="2" t="s">
        <v>105</v>
      </c>
      <c r="Q400" s="14" t="s">
        <v>176</v>
      </c>
      <c r="R400" s="2" t="s">
        <v>701</v>
      </c>
    </row>
    <row r="401" spans="1:18" hidden="1" x14ac:dyDescent="0.25">
      <c r="A401" s="11" t="s">
        <v>160</v>
      </c>
      <c r="B401" s="2" t="s">
        <v>480</v>
      </c>
      <c r="C401" s="12">
        <v>42263</v>
      </c>
      <c r="D401" s="2">
        <v>421</v>
      </c>
      <c r="E401" s="2"/>
      <c r="F401" s="2"/>
      <c r="G401" s="2"/>
      <c r="H401" s="2">
        <v>30.55</v>
      </c>
      <c r="I401" s="15">
        <v>0.3527777777777778</v>
      </c>
      <c r="J401" s="15">
        <v>0.3833333333333333</v>
      </c>
      <c r="K401" s="2" t="s">
        <v>536</v>
      </c>
      <c r="L401" s="2" t="s">
        <v>493</v>
      </c>
      <c r="M401" s="45">
        <v>12</v>
      </c>
      <c r="N401" s="2" t="s">
        <v>105</v>
      </c>
      <c r="O401" s="2"/>
      <c r="P401" s="2" t="s">
        <v>106</v>
      </c>
      <c r="Q401" s="14" t="s">
        <v>176</v>
      </c>
      <c r="R401" s="2" t="s">
        <v>701</v>
      </c>
    </row>
    <row r="402" spans="1:18" hidden="1" x14ac:dyDescent="0.25">
      <c r="A402" s="2" t="s">
        <v>16</v>
      </c>
      <c r="B402" s="2" t="s">
        <v>12</v>
      </c>
      <c r="C402" s="12">
        <v>42263</v>
      </c>
      <c r="D402" s="2">
        <v>422</v>
      </c>
      <c r="E402" s="2"/>
      <c r="F402" s="2"/>
      <c r="G402" s="2"/>
      <c r="H402" s="2">
        <v>27.65</v>
      </c>
      <c r="I402" s="15">
        <v>0.44027777777777777</v>
      </c>
      <c r="J402" s="15">
        <v>0.48125000000000001</v>
      </c>
      <c r="K402" s="2" t="s">
        <v>537</v>
      </c>
      <c r="L402" s="2" t="s">
        <v>458</v>
      </c>
      <c r="M402" s="45">
        <v>13</v>
      </c>
      <c r="N402" s="2" t="s">
        <v>105</v>
      </c>
      <c r="O402" s="2"/>
      <c r="P402" s="2" t="s">
        <v>105</v>
      </c>
      <c r="Q402" s="14" t="s">
        <v>173</v>
      </c>
      <c r="R402" s="2" t="s">
        <v>701</v>
      </c>
    </row>
    <row r="403" spans="1:18" hidden="1" x14ac:dyDescent="0.25">
      <c r="A403" s="2" t="s">
        <v>133</v>
      </c>
      <c r="B403" s="2" t="s">
        <v>120</v>
      </c>
      <c r="C403" s="12">
        <v>42263</v>
      </c>
      <c r="D403" s="2">
        <v>423</v>
      </c>
      <c r="E403" s="2"/>
      <c r="F403" s="2"/>
      <c r="G403" s="2"/>
      <c r="H403" s="2">
        <v>29.35</v>
      </c>
      <c r="I403" s="15">
        <v>0.4909722222222222</v>
      </c>
      <c r="J403" s="15">
        <v>0.53055555555555556</v>
      </c>
      <c r="K403" s="2" t="s">
        <v>538</v>
      </c>
      <c r="L403" s="2" t="s">
        <v>550</v>
      </c>
      <c r="M403" s="45">
        <v>12</v>
      </c>
      <c r="N403" s="2" t="s">
        <v>105</v>
      </c>
      <c r="O403" s="2"/>
      <c r="P403" s="2" t="s">
        <v>105</v>
      </c>
      <c r="Q403" s="14" t="s">
        <v>175</v>
      </c>
      <c r="R403" s="2" t="s">
        <v>701</v>
      </c>
    </row>
    <row r="404" spans="1:18" hidden="1" x14ac:dyDescent="0.25">
      <c r="A404" s="2" t="s">
        <v>14</v>
      </c>
      <c r="B404" s="2" t="s">
        <v>120</v>
      </c>
      <c r="C404" s="12">
        <v>42263</v>
      </c>
      <c r="D404" s="2">
        <v>424</v>
      </c>
      <c r="E404" s="2"/>
      <c r="F404" s="2"/>
      <c r="G404" s="2"/>
      <c r="H404" s="2">
        <v>13.7</v>
      </c>
      <c r="I404" s="15">
        <v>0.50555555555555554</v>
      </c>
      <c r="J404" s="15">
        <v>0.54097222222222219</v>
      </c>
      <c r="K404" s="2" t="s">
        <v>539</v>
      </c>
      <c r="L404" s="2" t="s">
        <v>69</v>
      </c>
      <c r="M404" s="45">
        <v>34</v>
      </c>
      <c r="N404" s="2" t="s">
        <v>106</v>
      </c>
      <c r="O404" s="2"/>
      <c r="P404" s="2" t="s">
        <v>105</v>
      </c>
      <c r="Q404" s="14" t="s">
        <v>175</v>
      </c>
      <c r="R404" s="2" t="s">
        <v>701</v>
      </c>
    </row>
    <row r="405" spans="1:18" hidden="1" x14ac:dyDescent="0.25">
      <c r="A405" s="2" t="s">
        <v>73</v>
      </c>
      <c r="B405" s="2" t="s">
        <v>73</v>
      </c>
      <c r="C405" s="12">
        <v>42263</v>
      </c>
      <c r="D405" s="2">
        <v>425</v>
      </c>
      <c r="E405" s="2"/>
      <c r="F405" s="2"/>
      <c r="G405" s="2"/>
      <c r="H405" s="2">
        <v>39.299999999999997</v>
      </c>
      <c r="I405" s="15">
        <v>0.56527777777777777</v>
      </c>
      <c r="J405" s="15">
        <v>0.59375</v>
      </c>
      <c r="K405" s="2" t="s">
        <v>540</v>
      </c>
      <c r="L405" s="2" t="s">
        <v>75</v>
      </c>
      <c r="M405" s="45">
        <v>13</v>
      </c>
      <c r="N405" s="2" t="s">
        <v>105</v>
      </c>
      <c r="O405" s="2"/>
      <c r="P405" s="2" t="s">
        <v>106</v>
      </c>
      <c r="Q405" s="14" t="s">
        <v>168</v>
      </c>
      <c r="R405" s="2" t="s">
        <v>701</v>
      </c>
    </row>
    <row r="406" spans="1:18" hidden="1" x14ac:dyDescent="0.25">
      <c r="A406" s="2" t="s">
        <v>16</v>
      </c>
      <c r="B406" s="2" t="s">
        <v>12</v>
      </c>
      <c r="C406" s="12">
        <v>42263</v>
      </c>
      <c r="D406" s="2">
        <v>426</v>
      </c>
      <c r="E406" s="2"/>
      <c r="F406" s="2"/>
      <c r="G406" s="2"/>
      <c r="H406" s="2">
        <v>27.7</v>
      </c>
      <c r="I406" s="15">
        <v>0.57013888888888886</v>
      </c>
      <c r="J406" s="15">
        <v>0.61249999999999993</v>
      </c>
      <c r="K406" s="2" t="s">
        <v>541</v>
      </c>
      <c r="L406" s="2" t="s">
        <v>458</v>
      </c>
      <c r="M406" s="45">
        <v>13</v>
      </c>
      <c r="N406" s="2" t="s">
        <v>105</v>
      </c>
      <c r="O406" s="2"/>
      <c r="P406" s="2" t="s">
        <v>105</v>
      </c>
      <c r="Q406" s="14" t="s">
        <v>174</v>
      </c>
      <c r="R406" s="2" t="s">
        <v>701</v>
      </c>
    </row>
    <row r="407" spans="1:18" hidden="1" x14ac:dyDescent="0.25">
      <c r="A407" s="2" t="s">
        <v>16</v>
      </c>
      <c r="B407" s="2" t="s">
        <v>12</v>
      </c>
      <c r="C407" s="12">
        <v>42264</v>
      </c>
      <c r="D407" s="2">
        <v>427</v>
      </c>
      <c r="E407" s="2"/>
      <c r="F407" s="2"/>
      <c r="G407" s="2"/>
      <c r="H407" s="2">
        <v>25.45</v>
      </c>
      <c r="I407" s="15">
        <v>0.30416666666666664</v>
      </c>
      <c r="J407" s="15">
        <v>0.33611111111111108</v>
      </c>
      <c r="K407" s="2" t="s">
        <v>542</v>
      </c>
      <c r="L407" s="2" t="s">
        <v>458</v>
      </c>
      <c r="M407" s="45">
        <v>13</v>
      </c>
      <c r="N407" s="2" t="s">
        <v>105</v>
      </c>
      <c r="O407" s="2"/>
      <c r="P407" s="2" t="s">
        <v>106</v>
      </c>
      <c r="Q407" s="14" t="s">
        <v>167</v>
      </c>
      <c r="R407" s="2" t="s">
        <v>701</v>
      </c>
    </row>
    <row r="408" spans="1:18" hidden="1" x14ac:dyDescent="0.25">
      <c r="A408" s="2" t="s">
        <v>16</v>
      </c>
      <c r="B408" s="2" t="s">
        <v>46</v>
      </c>
      <c r="C408" s="12">
        <v>42264</v>
      </c>
      <c r="D408" s="2">
        <v>428</v>
      </c>
      <c r="E408" s="2"/>
      <c r="F408" s="2"/>
      <c r="G408" s="2"/>
      <c r="H408" s="2">
        <v>26.7</v>
      </c>
      <c r="I408" s="15">
        <v>0.36319444444444443</v>
      </c>
      <c r="J408" s="15">
        <v>0.38750000000000001</v>
      </c>
      <c r="K408" s="2" t="s">
        <v>543</v>
      </c>
      <c r="L408" s="2" t="s">
        <v>246</v>
      </c>
      <c r="M408" s="45">
        <v>6</v>
      </c>
      <c r="N408" s="7" t="s">
        <v>106</v>
      </c>
      <c r="O408" s="2"/>
      <c r="P408" s="2" t="s">
        <v>105</v>
      </c>
      <c r="Q408" s="14" t="s">
        <v>176</v>
      </c>
      <c r="R408" s="2" t="s">
        <v>701</v>
      </c>
    </row>
    <row r="409" spans="1:18" hidden="1" x14ac:dyDescent="0.25">
      <c r="A409" s="11" t="s">
        <v>160</v>
      </c>
      <c r="B409" s="2" t="s">
        <v>480</v>
      </c>
      <c r="C409" s="12">
        <v>42264</v>
      </c>
      <c r="D409" s="2">
        <v>429</v>
      </c>
      <c r="E409" s="2"/>
      <c r="F409" s="2"/>
      <c r="G409" s="2"/>
      <c r="H409" s="2">
        <v>27.45</v>
      </c>
      <c r="I409" s="15">
        <v>0.40833333333333338</v>
      </c>
      <c r="J409" s="15">
        <v>0.42708333333333331</v>
      </c>
      <c r="K409" s="2" t="s">
        <v>544</v>
      </c>
      <c r="L409" s="2" t="s">
        <v>493</v>
      </c>
      <c r="M409" s="45">
        <v>12</v>
      </c>
      <c r="N409" s="2" t="s">
        <v>105</v>
      </c>
      <c r="O409" s="2"/>
      <c r="P409" s="2" t="s">
        <v>106</v>
      </c>
      <c r="Q409" s="14" t="s">
        <v>169</v>
      </c>
      <c r="R409" s="2" t="s">
        <v>701</v>
      </c>
    </row>
    <row r="410" spans="1:18" hidden="1" x14ac:dyDescent="0.25">
      <c r="A410" s="2" t="s">
        <v>73</v>
      </c>
      <c r="B410" s="2" t="s">
        <v>73</v>
      </c>
      <c r="C410" s="12">
        <v>42264</v>
      </c>
      <c r="D410" s="2">
        <v>430</v>
      </c>
      <c r="E410" s="2"/>
      <c r="F410" s="2"/>
      <c r="G410" s="2"/>
      <c r="H410" s="2">
        <v>29.3</v>
      </c>
      <c r="I410" s="15">
        <v>0.39652777777777781</v>
      </c>
      <c r="J410" s="15">
        <v>0.4291666666666667</v>
      </c>
      <c r="K410" s="2" t="s">
        <v>545</v>
      </c>
      <c r="L410" s="2" t="s">
        <v>75</v>
      </c>
      <c r="M410" s="45">
        <v>13</v>
      </c>
      <c r="N410" s="2" t="s">
        <v>105</v>
      </c>
      <c r="O410" s="2"/>
      <c r="P410" s="2" t="s">
        <v>105</v>
      </c>
      <c r="Q410" s="14" t="s">
        <v>169</v>
      </c>
      <c r="R410" s="2" t="s">
        <v>701</v>
      </c>
    </row>
    <row r="411" spans="1:18" hidden="1" x14ac:dyDescent="0.25">
      <c r="A411" s="2" t="s">
        <v>16</v>
      </c>
      <c r="B411" s="2" t="s">
        <v>12</v>
      </c>
      <c r="C411" s="12">
        <v>42264</v>
      </c>
      <c r="D411" s="2">
        <v>431</v>
      </c>
      <c r="E411" s="2"/>
      <c r="F411" s="2"/>
      <c r="G411" s="2"/>
      <c r="H411" s="2">
        <v>26.95</v>
      </c>
      <c r="I411" s="15">
        <v>0.44166666666666665</v>
      </c>
      <c r="J411" s="15">
        <v>0.50208333333333333</v>
      </c>
      <c r="K411" s="2" t="s">
        <v>546</v>
      </c>
      <c r="L411" s="2" t="s">
        <v>515</v>
      </c>
      <c r="M411" s="45">
        <v>83</v>
      </c>
      <c r="N411" s="2" t="s">
        <v>106</v>
      </c>
      <c r="O411" s="2"/>
      <c r="P411" s="2" t="s">
        <v>105</v>
      </c>
      <c r="Q411" s="14" t="s">
        <v>171</v>
      </c>
      <c r="R411" s="2" t="s">
        <v>701</v>
      </c>
    </row>
    <row r="412" spans="1:18" hidden="1" x14ac:dyDescent="0.25">
      <c r="A412" s="2" t="s">
        <v>16</v>
      </c>
      <c r="B412" s="2" t="s">
        <v>46</v>
      </c>
      <c r="C412" s="12">
        <v>42264</v>
      </c>
      <c r="D412" s="2">
        <v>432</v>
      </c>
      <c r="E412" s="2"/>
      <c r="F412" s="2"/>
      <c r="G412" s="2"/>
      <c r="H412" s="2">
        <v>31.75</v>
      </c>
      <c r="I412" s="15">
        <v>0.51250000000000007</v>
      </c>
      <c r="J412" s="15">
        <v>0.55763888888888891</v>
      </c>
      <c r="K412" s="2" t="s">
        <v>547</v>
      </c>
      <c r="L412" s="2" t="s">
        <v>488</v>
      </c>
      <c r="M412" s="45">
        <v>4</v>
      </c>
      <c r="N412" s="2" t="s">
        <v>106</v>
      </c>
      <c r="O412" s="2"/>
      <c r="P412" s="2" t="s">
        <v>105</v>
      </c>
      <c r="Q412" s="14" t="s">
        <v>175</v>
      </c>
      <c r="R412" s="2" t="s">
        <v>701</v>
      </c>
    </row>
    <row r="413" spans="1:18" hidden="1" x14ac:dyDescent="0.25">
      <c r="A413" s="2" t="s">
        <v>73</v>
      </c>
      <c r="B413" s="2" t="s">
        <v>73</v>
      </c>
      <c r="C413" s="12">
        <v>42264</v>
      </c>
      <c r="D413" s="2">
        <v>433</v>
      </c>
      <c r="E413" s="2"/>
      <c r="F413" s="2"/>
      <c r="G413" s="2"/>
      <c r="H413" s="2">
        <v>30</v>
      </c>
      <c r="I413" s="15">
        <v>0.56874999999999998</v>
      </c>
      <c r="J413" s="15">
        <v>0.60763888888888895</v>
      </c>
      <c r="K413" s="2" t="s">
        <v>548</v>
      </c>
      <c r="L413" s="2" t="s">
        <v>75</v>
      </c>
      <c r="M413" s="45">
        <v>13</v>
      </c>
      <c r="N413" s="2" t="s">
        <v>105</v>
      </c>
      <c r="O413" s="2"/>
      <c r="P413" s="2" t="s">
        <v>105</v>
      </c>
      <c r="Q413" s="14" t="s">
        <v>174</v>
      </c>
      <c r="R413" s="2" t="s">
        <v>701</v>
      </c>
    </row>
    <row r="414" spans="1:18" hidden="1" x14ac:dyDescent="0.25">
      <c r="A414" s="2" t="s">
        <v>73</v>
      </c>
      <c r="B414" s="2" t="s">
        <v>73</v>
      </c>
      <c r="C414" s="12">
        <v>42264</v>
      </c>
      <c r="D414" s="2">
        <v>434</v>
      </c>
      <c r="E414" s="2"/>
      <c r="F414" s="2"/>
      <c r="G414" s="2"/>
      <c r="H414" s="2">
        <v>31.1</v>
      </c>
      <c r="I414" s="15">
        <v>0.61041666666666672</v>
      </c>
      <c r="J414" s="15">
        <v>0.63611111111111118</v>
      </c>
      <c r="K414" s="2" t="s">
        <v>549</v>
      </c>
      <c r="L414" s="2" t="s">
        <v>75</v>
      </c>
      <c r="M414" s="45">
        <v>13</v>
      </c>
      <c r="N414" s="2" t="s">
        <v>105</v>
      </c>
      <c r="O414" s="2"/>
      <c r="P414" s="2" t="s">
        <v>106</v>
      </c>
      <c r="Q414" s="14" t="s">
        <v>174</v>
      </c>
      <c r="R414" s="2" t="s">
        <v>701</v>
      </c>
    </row>
    <row r="415" spans="1:18" hidden="1" x14ac:dyDescent="0.25">
      <c r="A415" s="2" t="s">
        <v>160</v>
      </c>
      <c r="B415" s="2" t="s">
        <v>480</v>
      </c>
      <c r="C415" s="12">
        <v>42265</v>
      </c>
      <c r="D415" s="2">
        <v>435</v>
      </c>
      <c r="E415" s="2"/>
      <c r="F415" s="2"/>
      <c r="G415" s="2"/>
      <c r="H415" s="2">
        <v>25.85</v>
      </c>
      <c r="I415" s="15">
        <v>0.30138888888888887</v>
      </c>
      <c r="J415" s="15">
        <v>0.33055555555555555</v>
      </c>
      <c r="K415" s="2" t="s">
        <v>551</v>
      </c>
      <c r="L415" s="2" t="s">
        <v>493</v>
      </c>
      <c r="M415" s="45">
        <v>12</v>
      </c>
      <c r="N415" s="2" t="s">
        <v>105</v>
      </c>
      <c r="O415" s="2"/>
      <c r="P415" s="2" t="s">
        <v>106</v>
      </c>
      <c r="Q415" s="14" t="s">
        <v>552</v>
      </c>
      <c r="R415" s="2" t="s">
        <v>701</v>
      </c>
    </row>
    <row r="416" spans="1:18" hidden="1" x14ac:dyDescent="0.25">
      <c r="A416" s="2" t="s">
        <v>73</v>
      </c>
      <c r="B416" s="2" t="s">
        <v>73</v>
      </c>
      <c r="C416" s="12">
        <v>42265</v>
      </c>
      <c r="D416" s="2">
        <v>436</v>
      </c>
      <c r="E416" s="2"/>
      <c r="F416" s="2"/>
      <c r="G416" s="2"/>
      <c r="H416" s="2">
        <v>33.65</v>
      </c>
      <c r="I416" s="15">
        <v>0.31458333333333333</v>
      </c>
      <c r="J416" s="15">
        <v>0.34722222222222227</v>
      </c>
      <c r="K416" s="2" t="s">
        <v>553</v>
      </c>
      <c r="L416" s="2" t="s">
        <v>75</v>
      </c>
      <c r="M416" s="45">
        <v>13</v>
      </c>
      <c r="N416" s="2" t="s">
        <v>105</v>
      </c>
      <c r="O416" s="2"/>
      <c r="P416" s="2" t="s">
        <v>105</v>
      </c>
      <c r="Q416" s="14" t="s">
        <v>167</v>
      </c>
      <c r="R416" s="2" t="s">
        <v>701</v>
      </c>
    </row>
    <row r="417" spans="1:18" hidden="1" x14ac:dyDescent="0.25">
      <c r="A417" s="2" t="s">
        <v>160</v>
      </c>
      <c r="B417" s="2" t="s">
        <v>480</v>
      </c>
      <c r="C417" s="12">
        <v>42265</v>
      </c>
      <c r="D417" s="2">
        <v>437</v>
      </c>
      <c r="E417" s="2"/>
      <c r="F417" s="2"/>
      <c r="G417" s="2"/>
      <c r="H417" s="2">
        <v>26.65</v>
      </c>
      <c r="I417" s="15">
        <v>0.30486111111111108</v>
      </c>
      <c r="J417" s="15">
        <v>0.41666666666666669</v>
      </c>
      <c r="K417" s="2" t="s">
        <v>554</v>
      </c>
      <c r="L417" s="2" t="s">
        <v>493</v>
      </c>
      <c r="M417" s="45">
        <v>12</v>
      </c>
      <c r="N417" s="2" t="s">
        <v>105</v>
      </c>
      <c r="O417" s="2"/>
      <c r="P417" s="2" t="s">
        <v>106</v>
      </c>
      <c r="Q417" s="14" t="s">
        <v>167</v>
      </c>
      <c r="R417" s="2" t="s">
        <v>701</v>
      </c>
    </row>
    <row r="418" spans="1:18" hidden="1" x14ac:dyDescent="0.25">
      <c r="A418" s="2" t="s">
        <v>73</v>
      </c>
      <c r="B418" s="2" t="s">
        <v>73</v>
      </c>
      <c r="C418" s="12">
        <v>42265</v>
      </c>
      <c r="D418" s="2">
        <v>438</v>
      </c>
      <c r="E418" s="2"/>
      <c r="F418" s="2"/>
      <c r="G418" s="2"/>
      <c r="H418" s="2">
        <v>31</v>
      </c>
      <c r="I418" s="15">
        <v>0.56944444444444442</v>
      </c>
      <c r="J418" s="15">
        <v>0.59930555555555554</v>
      </c>
      <c r="K418" s="12" t="s">
        <v>555</v>
      </c>
      <c r="L418" s="2" t="s">
        <v>75</v>
      </c>
      <c r="M418" s="45">
        <v>13</v>
      </c>
      <c r="N418" s="2" t="s">
        <v>105</v>
      </c>
      <c r="O418" s="2"/>
      <c r="P418" s="2" t="s">
        <v>105</v>
      </c>
      <c r="Q418" s="14" t="s">
        <v>168</v>
      </c>
      <c r="R418" s="2" t="s">
        <v>701</v>
      </c>
    </row>
    <row r="419" spans="1:18" hidden="1" x14ac:dyDescent="0.25">
      <c r="A419" s="2" t="s">
        <v>73</v>
      </c>
      <c r="B419" s="2" t="s">
        <v>73</v>
      </c>
      <c r="C419" s="12">
        <v>42265</v>
      </c>
      <c r="D419" s="2">
        <v>439</v>
      </c>
      <c r="E419" s="2"/>
      <c r="F419" s="2"/>
      <c r="G419" s="2"/>
      <c r="H419" s="2">
        <v>30.35</v>
      </c>
      <c r="I419" s="15">
        <v>0.57013888888888886</v>
      </c>
      <c r="J419" s="15">
        <v>0.6020833333333333</v>
      </c>
      <c r="K419" s="2" t="s">
        <v>556</v>
      </c>
      <c r="L419" s="2" t="s">
        <v>75</v>
      </c>
      <c r="M419" s="45">
        <v>13</v>
      </c>
      <c r="N419" s="2" t="s">
        <v>105</v>
      </c>
      <c r="O419" s="2"/>
      <c r="P419" s="2" t="s">
        <v>105</v>
      </c>
      <c r="Q419" s="14" t="s">
        <v>168</v>
      </c>
      <c r="R419" s="2" t="s">
        <v>701</v>
      </c>
    </row>
    <row r="420" spans="1:18" hidden="1" x14ac:dyDescent="0.25">
      <c r="A420" s="2" t="s">
        <v>16</v>
      </c>
      <c r="B420" s="2" t="s">
        <v>12</v>
      </c>
      <c r="C420" s="12">
        <v>42265</v>
      </c>
      <c r="D420" s="2">
        <v>440</v>
      </c>
      <c r="E420" s="2"/>
      <c r="F420" s="2"/>
      <c r="G420" s="2"/>
      <c r="H420" s="2">
        <v>22.7</v>
      </c>
      <c r="I420" s="15">
        <v>0.57222222222222219</v>
      </c>
      <c r="J420" s="15">
        <v>0.60902777777777783</v>
      </c>
      <c r="K420" s="2" t="s">
        <v>557</v>
      </c>
      <c r="L420" s="2" t="s">
        <v>511</v>
      </c>
      <c r="M420" s="45">
        <v>6</v>
      </c>
      <c r="N420" s="2" t="s">
        <v>105</v>
      </c>
      <c r="O420" s="2"/>
      <c r="P420" s="2" t="s">
        <v>106</v>
      </c>
      <c r="Q420" s="14" t="s">
        <v>168</v>
      </c>
      <c r="R420" s="2" t="s">
        <v>701</v>
      </c>
    </row>
    <row r="421" spans="1:18" hidden="1" x14ac:dyDescent="0.25">
      <c r="A421" s="2" t="s">
        <v>133</v>
      </c>
      <c r="B421" s="2" t="s">
        <v>120</v>
      </c>
      <c r="C421" s="12">
        <v>42265</v>
      </c>
      <c r="D421" s="2">
        <v>441</v>
      </c>
      <c r="E421" s="2"/>
      <c r="F421" s="2"/>
      <c r="G421" s="2"/>
      <c r="H421" s="2">
        <v>22.45</v>
      </c>
      <c r="I421" s="15">
        <v>0.58819444444444446</v>
      </c>
      <c r="J421" s="15">
        <v>0.62708333333333333</v>
      </c>
      <c r="K421" s="2" t="s">
        <v>558</v>
      </c>
      <c r="L421" s="2" t="s">
        <v>397</v>
      </c>
      <c r="M421" s="45">
        <v>12</v>
      </c>
      <c r="N421" s="2" t="s">
        <v>105</v>
      </c>
      <c r="O421" s="2"/>
      <c r="P421" s="2" t="s">
        <v>105</v>
      </c>
      <c r="Q421" s="14" t="s">
        <v>174</v>
      </c>
      <c r="R421" s="2" t="s">
        <v>701</v>
      </c>
    </row>
    <row r="422" spans="1:18" hidden="1" x14ac:dyDescent="0.25">
      <c r="A422" s="2" t="s">
        <v>102</v>
      </c>
      <c r="B422" s="2" t="s">
        <v>77</v>
      </c>
      <c r="C422" s="12">
        <v>42268</v>
      </c>
      <c r="D422" s="2">
        <v>443</v>
      </c>
      <c r="E422" s="2"/>
      <c r="F422" s="2"/>
      <c r="G422" s="2"/>
      <c r="H422" s="2">
        <v>32.049999999999997</v>
      </c>
      <c r="I422" s="15">
        <v>0.31805555555555554</v>
      </c>
      <c r="J422" s="15">
        <v>0.35972222222222222</v>
      </c>
      <c r="K422" s="2" t="s">
        <v>559</v>
      </c>
      <c r="L422" s="2" t="s">
        <v>123</v>
      </c>
      <c r="M422" s="45">
        <v>34</v>
      </c>
      <c r="N422" s="2" t="s">
        <v>105</v>
      </c>
      <c r="O422" s="2"/>
      <c r="P422" s="2" t="s">
        <v>105</v>
      </c>
      <c r="Q422" s="14" t="s">
        <v>167</v>
      </c>
      <c r="R422" s="2" t="s">
        <v>701</v>
      </c>
    </row>
    <row r="423" spans="1:18" hidden="1" x14ac:dyDescent="0.25">
      <c r="A423" s="2" t="s">
        <v>73</v>
      </c>
      <c r="B423" s="2" t="s">
        <v>73</v>
      </c>
      <c r="C423" s="12">
        <v>42268</v>
      </c>
      <c r="D423" s="2">
        <v>442</v>
      </c>
      <c r="E423" s="2"/>
      <c r="F423" s="2"/>
      <c r="G423" s="2"/>
      <c r="H423" s="2">
        <v>26.3</v>
      </c>
      <c r="I423" s="15">
        <v>0.32361111111111113</v>
      </c>
      <c r="J423" s="15">
        <v>0.35486111111111113</v>
      </c>
      <c r="K423" s="2" t="s">
        <v>560</v>
      </c>
      <c r="L423" s="2" t="s">
        <v>75</v>
      </c>
      <c r="M423" s="45">
        <v>13</v>
      </c>
      <c r="N423" s="2" t="s">
        <v>105</v>
      </c>
      <c r="O423" s="2"/>
      <c r="P423" s="2" t="s">
        <v>106</v>
      </c>
      <c r="Q423" s="14" t="s">
        <v>167</v>
      </c>
      <c r="R423" s="2" t="s">
        <v>701</v>
      </c>
    </row>
    <row r="424" spans="1:18" hidden="1" x14ac:dyDescent="0.25">
      <c r="A424" s="2" t="s">
        <v>73</v>
      </c>
      <c r="B424" s="2" t="s">
        <v>73</v>
      </c>
      <c r="C424" s="12">
        <v>42268</v>
      </c>
      <c r="D424" s="2">
        <v>444</v>
      </c>
      <c r="E424" s="2"/>
      <c r="F424" s="2"/>
      <c r="G424" s="2"/>
      <c r="H424" s="2">
        <v>24.9</v>
      </c>
      <c r="I424" s="15">
        <v>0.42152777777777778</v>
      </c>
      <c r="J424" s="15">
        <v>0.44861111111111113</v>
      </c>
      <c r="K424" s="2" t="s">
        <v>561</v>
      </c>
      <c r="L424" s="2" t="s">
        <v>75</v>
      </c>
      <c r="M424" s="45">
        <v>13</v>
      </c>
      <c r="N424" s="2" t="s">
        <v>105</v>
      </c>
      <c r="O424" s="2"/>
      <c r="P424" s="2" t="s">
        <v>106</v>
      </c>
      <c r="Q424" s="14" t="s">
        <v>173</v>
      </c>
      <c r="R424" s="2" t="s">
        <v>701</v>
      </c>
    </row>
    <row r="425" spans="1:18" hidden="1" x14ac:dyDescent="0.25">
      <c r="A425" s="2" t="s">
        <v>16</v>
      </c>
      <c r="B425" s="2" t="s">
        <v>46</v>
      </c>
      <c r="C425" s="12">
        <v>42268</v>
      </c>
      <c r="D425" s="2">
        <v>447</v>
      </c>
      <c r="E425" s="2"/>
      <c r="F425" s="2"/>
      <c r="G425" s="2"/>
      <c r="H425" s="2">
        <v>33.700000000000003</v>
      </c>
      <c r="I425" s="15">
        <v>0.53749999999999998</v>
      </c>
      <c r="J425" s="15">
        <v>0.57986111111111105</v>
      </c>
      <c r="K425" s="2" t="s">
        <v>562</v>
      </c>
      <c r="L425" s="2" t="s">
        <v>488</v>
      </c>
      <c r="M425" s="45">
        <v>4</v>
      </c>
      <c r="N425" s="2" t="s">
        <v>106</v>
      </c>
      <c r="O425" s="2"/>
      <c r="P425" s="2" t="s">
        <v>105</v>
      </c>
      <c r="Q425" s="14" t="s">
        <v>175</v>
      </c>
      <c r="R425" s="2" t="s">
        <v>701</v>
      </c>
    </row>
    <row r="426" spans="1:18" hidden="1" x14ac:dyDescent="0.25">
      <c r="A426" s="2" t="s">
        <v>16</v>
      </c>
      <c r="B426" s="2" t="s">
        <v>46</v>
      </c>
      <c r="C426" s="12">
        <v>42268</v>
      </c>
      <c r="D426" s="2">
        <v>445</v>
      </c>
      <c r="E426" s="2"/>
      <c r="F426" s="2"/>
      <c r="G426" s="2"/>
      <c r="H426" s="2">
        <v>35</v>
      </c>
      <c r="I426" s="15">
        <v>0.53819444444444442</v>
      </c>
      <c r="J426" s="15">
        <v>0.57638888888888895</v>
      </c>
      <c r="K426" s="2" t="s">
        <v>563</v>
      </c>
      <c r="L426" s="2" t="s">
        <v>488</v>
      </c>
      <c r="M426" s="45">
        <v>4</v>
      </c>
      <c r="N426" s="2" t="s">
        <v>106</v>
      </c>
      <c r="O426" s="2"/>
      <c r="P426" s="2" t="s">
        <v>105</v>
      </c>
      <c r="Q426" s="14" t="s">
        <v>175</v>
      </c>
      <c r="R426" s="2" t="s">
        <v>701</v>
      </c>
    </row>
    <row r="427" spans="1:18" hidden="1" x14ac:dyDescent="0.25">
      <c r="A427" s="2" t="s">
        <v>73</v>
      </c>
      <c r="B427" s="2" t="s">
        <v>73</v>
      </c>
      <c r="C427" s="12">
        <v>42268</v>
      </c>
      <c r="D427" s="2">
        <v>446</v>
      </c>
      <c r="E427" s="2"/>
      <c r="F427" s="2"/>
      <c r="G427" s="2"/>
      <c r="H427" s="2">
        <v>31.1</v>
      </c>
      <c r="I427" s="15">
        <v>0.5395833333333333</v>
      </c>
      <c r="J427" s="15">
        <v>0.57708333333333328</v>
      </c>
      <c r="K427" s="2" t="s">
        <v>564</v>
      </c>
      <c r="L427" s="2" t="s">
        <v>75</v>
      </c>
      <c r="M427" s="45">
        <v>13</v>
      </c>
      <c r="N427" s="2" t="s">
        <v>105</v>
      </c>
      <c r="O427" s="2"/>
      <c r="P427" s="2" t="s">
        <v>105</v>
      </c>
      <c r="Q427" s="14" t="s">
        <v>175</v>
      </c>
      <c r="R427" s="2" t="s">
        <v>701</v>
      </c>
    </row>
    <row r="428" spans="1:18" hidden="1" x14ac:dyDescent="0.25">
      <c r="A428" s="2" t="s">
        <v>73</v>
      </c>
      <c r="B428" s="2" t="s">
        <v>73</v>
      </c>
      <c r="C428" s="12">
        <v>42268</v>
      </c>
      <c r="D428" s="2">
        <v>448</v>
      </c>
      <c r="E428" s="2"/>
      <c r="F428" s="2"/>
      <c r="G428" s="2"/>
      <c r="H428" s="2">
        <v>27.05</v>
      </c>
      <c r="I428" s="15">
        <v>0.6</v>
      </c>
      <c r="J428" s="15">
        <v>0.62708333333333333</v>
      </c>
      <c r="K428" s="2" t="s">
        <v>565</v>
      </c>
      <c r="L428" s="2" t="s">
        <v>75</v>
      </c>
      <c r="M428" s="45">
        <v>13</v>
      </c>
      <c r="N428" s="2" t="s">
        <v>105</v>
      </c>
      <c r="O428" s="2"/>
      <c r="P428" s="2" t="s">
        <v>106</v>
      </c>
      <c r="Q428" s="14" t="s">
        <v>174</v>
      </c>
      <c r="R428" s="2" t="s">
        <v>701</v>
      </c>
    </row>
    <row r="429" spans="1:18" hidden="1" x14ac:dyDescent="0.25">
      <c r="A429" s="11" t="s">
        <v>16</v>
      </c>
      <c r="B429" s="2" t="s">
        <v>46</v>
      </c>
      <c r="C429" s="12">
        <v>42269</v>
      </c>
      <c r="D429" s="2">
        <v>450</v>
      </c>
      <c r="E429" s="2"/>
      <c r="F429" s="2"/>
      <c r="G429" s="2"/>
      <c r="H429" s="2">
        <v>30.75</v>
      </c>
      <c r="I429" s="15">
        <v>0.29097222222222224</v>
      </c>
      <c r="J429" s="15">
        <v>0.33055555555555555</v>
      </c>
      <c r="K429" s="2" t="s">
        <v>566</v>
      </c>
      <c r="L429" s="2" t="s">
        <v>488</v>
      </c>
      <c r="M429" s="45">
        <v>4</v>
      </c>
      <c r="N429" s="2" t="s">
        <v>106</v>
      </c>
      <c r="O429" s="2"/>
      <c r="P429" s="2" t="s">
        <v>105</v>
      </c>
      <c r="Q429" s="14" t="s">
        <v>167</v>
      </c>
      <c r="R429" s="2" t="s">
        <v>701</v>
      </c>
    </row>
    <row r="430" spans="1:18" hidden="1" x14ac:dyDescent="0.25">
      <c r="A430" s="11" t="s">
        <v>16</v>
      </c>
      <c r="B430" s="2" t="s">
        <v>12</v>
      </c>
      <c r="C430" s="12">
        <v>42269</v>
      </c>
      <c r="D430" s="2">
        <v>449</v>
      </c>
      <c r="E430" s="2"/>
      <c r="F430" s="2"/>
      <c r="G430" s="2"/>
      <c r="H430" s="2">
        <v>31.7</v>
      </c>
      <c r="I430" s="15">
        <v>0.29236111111111113</v>
      </c>
      <c r="J430" s="15">
        <v>0.3298611111111111</v>
      </c>
      <c r="K430" s="2" t="s">
        <v>567</v>
      </c>
      <c r="L430" s="2" t="s">
        <v>31</v>
      </c>
      <c r="M430" s="45">
        <v>83</v>
      </c>
      <c r="N430" s="2" t="s">
        <v>106</v>
      </c>
      <c r="O430" s="2"/>
      <c r="P430" s="2" t="s">
        <v>106</v>
      </c>
      <c r="Q430" s="14" t="s">
        <v>167</v>
      </c>
      <c r="R430" s="2" t="s">
        <v>701</v>
      </c>
    </row>
    <row r="431" spans="1:18" hidden="1" x14ac:dyDescent="0.25">
      <c r="A431" s="11" t="s">
        <v>16</v>
      </c>
      <c r="B431" s="2" t="s">
        <v>46</v>
      </c>
      <c r="C431" s="12">
        <v>42269</v>
      </c>
      <c r="D431" s="2">
        <v>451</v>
      </c>
      <c r="E431" s="2"/>
      <c r="F431" s="2"/>
      <c r="G431" s="2"/>
      <c r="H431" s="2">
        <v>34.200000000000003</v>
      </c>
      <c r="I431" s="15">
        <v>0.29375000000000001</v>
      </c>
      <c r="J431" s="15">
        <v>0.33958333333333335</v>
      </c>
      <c r="K431" s="2" t="s">
        <v>568</v>
      </c>
      <c r="L431" s="2" t="s">
        <v>488</v>
      </c>
      <c r="M431" s="45">
        <v>4</v>
      </c>
      <c r="N431" s="2" t="s">
        <v>106</v>
      </c>
      <c r="O431" s="2"/>
      <c r="P431" s="2" t="s">
        <v>105</v>
      </c>
      <c r="Q431" s="14" t="s">
        <v>167</v>
      </c>
      <c r="R431" s="2" t="s">
        <v>701</v>
      </c>
    </row>
    <row r="432" spans="1:18" hidden="1" x14ac:dyDescent="0.25">
      <c r="A432" s="11" t="s">
        <v>16</v>
      </c>
      <c r="B432" s="2" t="s">
        <v>480</v>
      </c>
      <c r="C432" s="12">
        <v>42269</v>
      </c>
      <c r="D432" s="2">
        <v>453</v>
      </c>
      <c r="E432" s="2"/>
      <c r="F432" s="2"/>
      <c r="G432" s="2"/>
      <c r="H432" s="2">
        <v>28.1</v>
      </c>
      <c r="I432" s="15">
        <v>0.2986111111111111</v>
      </c>
      <c r="J432" s="15">
        <v>0.35486111111111113</v>
      </c>
      <c r="K432" s="2" t="s">
        <v>569</v>
      </c>
      <c r="L432" s="2" t="s">
        <v>482</v>
      </c>
      <c r="M432" s="45">
        <v>34</v>
      </c>
      <c r="N432" s="2" t="s">
        <v>105</v>
      </c>
      <c r="O432" s="2"/>
      <c r="P432" s="2" t="s">
        <v>106</v>
      </c>
      <c r="Q432" s="14" t="s">
        <v>167</v>
      </c>
      <c r="R432" s="2" t="s">
        <v>701</v>
      </c>
    </row>
    <row r="433" spans="1:18" hidden="1" x14ac:dyDescent="0.25">
      <c r="A433" s="11" t="s">
        <v>73</v>
      </c>
      <c r="B433" s="2" t="s">
        <v>73</v>
      </c>
      <c r="C433" s="12">
        <v>42269</v>
      </c>
      <c r="D433" s="2">
        <v>452</v>
      </c>
      <c r="E433" s="2"/>
      <c r="F433" s="2"/>
      <c r="G433" s="2"/>
      <c r="H433" s="2">
        <v>29.3</v>
      </c>
      <c r="I433" s="15">
        <v>0.30624999999999997</v>
      </c>
      <c r="J433" s="15">
        <v>0.34791666666666665</v>
      </c>
      <c r="K433" s="2" t="s">
        <v>570</v>
      </c>
      <c r="L433" s="2" t="s">
        <v>75</v>
      </c>
      <c r="M433" s="45">
        <v>13</v>
      </c>
      <c r="N433" s="2" t="s">
        <v>105</v>
      </c>
      <c r="O433" s="2"/>
      <c r="P433" s="2" t="s">
        <v>105</v>
      </c>
      <c r="Q433" s="14" t="s">
        <v>167</v>
      </c>
      <c r="R433" s="2" t="s">
        <v>701</v>
      </c>
    </row>
    <row r="434" spans="1:18" hidden="1" x14ac:dyDescent="0.25">
      <c r="A434" s="11" t="s">
        <v>73</v>
      </c>
      <c r="B434" s="2" t="s">
        <v>73</v>
      </c>
      <c r="C434" s="12">
        <v>42269</v>
      </c>
      <c r="D434" s="2">
        <v>454</v>
      </c>
      <c r="E434" s="2"/>
      <c r="F434" s="2"/>
      <c r="G434" s="2"/>
      <c r="H434" s="2">
        <v>29.8</v>
      </c>
      <c r="I434" s="15">
        <v>0.3354166666666667</v>
      </c>
      <c r="J434" s="15">
        <v>0.37361111111111112</v>
      </c>
      <c r="K434" s="2" t="s">
        <v>571</v>
      </c>
      <c r="L434" s="2" t="s">
        <v>75</v>
      </c>
      <c r="M434" s="45">
        <v>13</v>
      </c>
      <c r="N434" s="2" t="s">
        <v>105</v>
      </c>
      <c r="O434" s="2"/>
      <c r="P434" s="2" t="s">
        <v>106</v>
      </c>
      <c r="Q434" s="14" t="s">
        <v>176</v>
      </c>
      <c r="R434" s="2" t="s">
        <v>701</v>
      </c>
    </row>
    <row r="435" spans="1:18" hidden="1" x14ac:dyDescent="0.25">
      <c r="A435" s="11" t="s">
        <v>16</v>
      </c>
      <c r="B435" s="2" t="s">
        <v>480</v>
      </c>
      <c r="C435" s="12">
        <v>42269</v>
      </c>
      <c r="D435" s="2">
        <v>455</v>
      </c>
      <c r="E435" s="2"/>
      <c r="F435" s="2"/>
      <c r="G435" s="2"/>
      <c r="H435" s="2">
        <v>22</v>
      </c>
      <c r="I435" s="15">
        <v>0.375</v>
      </c>
      <c r="J435" s="15">
        <v>0.40486111111111112</v>
      </c>
      <c r="K435" s="2" t="s">
        <v>572</v>
      </c>
      <c r="L435" s="2" t="s">
        <v>482</v>
      </c>
      <c r="M435" s="45">
        <v>34</v>
      </c>
      <c r="N435" s="2" t="s">
        <v>105</v>
      </c>
      <c r="O435" s="2"/>
      <c r="P435" s="2" t="s">
        <v>106</v>
      </c>
      <c r="Q435" s="14" t="s">
        <v>169</v>
      </c>
      <c r="R435" s="2" t="s">
        <v>701</v>
      </c>
    </row>
    <row r="436" spans="1:18" hidden="1" x14ac:dyDescent="0.25">
      <c r="A436" s="11" t="s">
        <v>160</v>
      </c>
      <c r="B436" s="2" t="s">
        <v>480</v>
      </c>
      <c r="C436" s="12">
        <v>42269</v>
      </c>
      <c r="D436" s="2">
        <v>456</v>
      </c>
      <c r="E436" s="2"/>
      <c r="F436" s="2"/>
      <c r="G436" s="2"/>
      <c r="H436" s="2">
        <v>22.95</v>
      </c>
      <c r="I436" s="15">
        <v>0.44166666666666665</v>
      </c>
      <c r="J436" s="15">
        <v>0.47083333333333338</v>
      </c>
      <c r="K436" s="2" t="s">
        <v>573</v>
      </c>
      <c r="L436" s="2" t="s">
        <v>493</v>
      </c>
      <c r="M436" s="45">
        <v>12</v>
      </c>
      <c r="N436" s="2" t="s">
        <v>105</v>
      </c>
      <c r="O436" s="2"/>
      <c r="P436" s="2" t="s">
        <v>106</v>
      </c>
      <c r="Q436" s="14" t="s">
        <v>173</v>
      </c>
      <c r="R436" s="2" t="s">
        <v>701</v>
      </c>
    </row>
    <row r="437" spans="1:18" hidden="1" x14ac:dyDescent="0.25">
      <c r="A437" s="11" t="s">
        <v>102</v>
      </c>
      <c r="B437" s="2" t="s">
        <v>77</v>
      </c>
      <c r="C437" s="12">
        <v>42269</v>
      </c>
      <c r="D437" s="2">
        <v>457</v>
      </c>
      <c r="E437" s="2"/>
      <c r="F437" s="2"/>
      <c r="G437" s="2"/>
      <c r="H437" s="2">
        <v>32.5</v>
      </c>
      <c r="I437" s="15">
        <v>0.48888888888888887</v>
      </c>
      <c r="J437" s="15">
        <v>0.53472222222222221</v>
      </c>
      <c r="K437" s="2" t="s">
        <v>574</v>
      </c>
      <c r="L437" s="2" t="s">
        <v>123</v>
      </c>
      <c r="M437" s="45">
        <v>34</v>
      </c>
      <c r="N437" s="2" t="s">
        <v>105</v>
      </c>
      <c r="O437" s="2"/>
      <c r="P437" s="2" t="s">
        <v>105</v>
      </c>
      <c r="Q437" s="14" t="s">
        <v>171</v>
      </c>
      <c r="R437" s="2" t="s">
        <v>701</v>
      </c>
    </row>
    <row r="438" spans="1:18" hidden="1" x14ac:dyDescent="0.25">
      <c r="A438" s="11" t="s">
        <v>73</v>
      </c>
      <c r="B438" s="2" t="s">
        <v>73</v>
      </c>
      <c r="C438" s="12">
        <v>42269</v>
      </c>
      <c r="D438" s="2">
        <v>458</v>
      </c>
      <c r="E438" s="2"/>
      <c r="F438" s="2"/>
      <c r="G438" s="2"/>
      <c r="H438" s="2">
        <v>33.049999999999997</v>
      </c>
      <c r="I438" s="15">
        <v>0.55208333333333337</v>
      </c>
      <c r="J438" s="15">
        <v>0.58472222222222225</v>
      </c>
      <c r="K438" s="2" t="s">
        <v>575</v>
      </c>
      <c r="L438" s="2" t="s">
        <v>75</v>
      </c>
      <c r="M438" s="45">
        <v>13</v>
      </c>
      <c r="N438" s="2" t="s">
        <v>105</v>
      </c>
      <c r="O438" s="2"/>
      <c r="P438" s="2" t="s">
        <v>105</v>
      </c>
      <c r="Q438" s="14" t="s">
        <v>168</v>
      </c>
      <c r="R438" s="2" t="s">
        <v>701</v>
      </c>
    </row>
    <row r="439" spans="1:18" hidden="1" x14ac:dyDescent="0.25">
      <c r="A439" s="2" t="s">
        <v>102</v>
      </c>
      <c r="B439" s="2" t="s">
        <v>77</v>
      </c>
      <c r="C439" s="12">
        <v>42270</v>
      </c>
      <c r="D439" s="2"/>
      <c r="E439" s="2"/>
      <c r="F439" s="2"/>
      <c r="G439" s="2"/>
      <c r="H439" s="2">
        <v>32.65</v>
      </c>
      <c r="I439" s="15">
        <v>0.28125</v>
      </c>
      <c r="J439" s="15">
        <v>0.32291666666666669</v>
      </c>
      <c r="K439" s="12" t="s">
        <v>576</v>
      </c>
      <c r="L439" s="2" t="s">
        <v>577</v>
      </c>
      <c r="M439" s="45">
        <v>30</v>
      </c>
      <c r="N439" s="2" t="s">
        <v>105</v>
      </c>
      <c r="O439" s="2"/>
      <c r="P439" s="2" t="s">
        <v>106</v>
      </c>
      <c r="Q439" s="14" t="s">
        <v>167</v>
      </c>
      <c r="R439" s="2" t="s">
        <v>701</v>
      </c>
    </row>
    <row r="440" spans="1:18" hidden="1" x14ac:dyDescent="0.25">
      <c r="A440" s="2" t="s">
        <v>16</v>
      </c>
      <c r="B440" s="2" t="s">
        <v>12</v>
      </c>
      <c r="C440" s="12">
        <v>42270</v>
      </c>
      <c r="D440" s="2">
        <v>460</v>
      </c>
      <c r="E440" s="2"/>
      <c r="F440" s="2"/>
      <c r="G440" s="2"/>
      <c r="H440" s="2">
        <v>25.55</v>
      </c>
      <c r="I440" s="15">
        <v>0.28819444444444448</v>
      </c>
      <c r="J440" s="15">
        <v>0.33680555555555558</v>
      </c>
      <c r="K440" s="2" t="s">
        <v>578</v>
      </c>
      <c r="L440" s="2" t="s">
        <v>511</v>
      </c>
      <c r="M440" s="45">
        <v>6</v>
      </c>
      <c r="N440" s="2" t="s">
        <v>105</v>
      </c>
      <c r="O440" s="2"/>
      <c r="P440" s="2" t="s">
        <v>106</v>
      </c>
      <c r="Q440" s="14" t="s">
        <v>167</v>
      </c>
      <c r="R440" s="2" t="s">
        <v>701</v>
      </c>
    </row>
    <row r="441" spans="1:18" hidden="1" x14ac:dyDescent="0.25">
      <c r="A441" s="2" t="s">
        <v>198</v>
      </c>
      <c r="B441" s="2" t="s">
        <v>198</v>
      </c>
      <c r="C441" s="12">
        <v>42270</v>
      </c>
      <c r="D441" s="2">
        <v>459</v>
      </c>
      <c r="E441" s="2"/>
      <c r="F441" s="2"/>
      <c r="G441" s="2"/>
      <c r="H441" s="2">
        <v>29.85</v>
      </c>
      <c r="I441" s="15">
        <v>0.29375000000000001</v>
      </c>
      <c r="J441" s="15">
        <v>0.3298611111111111</v>
      </c>
      <c r="K441" s="2" t="s">
        <v>579</v>
      </c>
      <c r="L441" s="2" t="s">
        <v>484</v>
      </c>
      <c r="M441" s="45">
        <v>4</v>
      </c>
      <c r="N441" s="2" t="s">
        <v>105</v>
      </c>
      <c r="O441" s="2"/>
      <c r="P441" s="2" t="s">
        <v>105</v>
      </c>
      <c r="Q441" s="14" t="s">
        <v>167</v>
      </c>
      <c r="R441" s="2" t="s">
        <v>701</v>
      </c>
    </row>
    <row r="442" spans="1:18" hidden="1" x14ac:dyDescent="0.25">
      <c r="A442" s="2" t="s">
        <v>16</v>
      </c>
      <c r="B442" s="2" t="s">
        <v>12</v>
      </c>
      <c r="C442" s="12">
        <v>42270</v>
      </c>
      <c r="D442" s="2">
        <v>461</v>
      </c>
      <c r="E442" s="2"/>
      <c r="F442" s="2"/>
      <c r="G442" s="2"/>
      <c r="H442" s="2">
        <v>29.45</v>
      </c>
      <c r="I442" s="15">
        <v>0.2951388888888889</v>
      </c>
      <c r="J442" s="15">
        <v>0.34236111111111112</v>
      </c>
      <c r="K442" s="2" t="s">
        <v>580</v>
      </c>
      <c r="L442" s="2" t="s">
        <v>511</v>
      </c>
      <c r="M442" s="45">
        <v>6</v>
      </c>
      <c r="N442" s="2" t="s">
        <v>105</v>
      </c>
      <c r="O442" s="2"/>
      <c r="P442" s="2" t="s">
        <v>105</v>
      </c>
      <c r="Q442" s="14" t="s">
        <v>167</v>
      </c>
      <c r="R442" s="2" t="s">
        <v>701</v>
      </c>
    </row>
    <row r="443" spans="1:18" hidden="1" x14ac:dyDescent="0.25">
      <c r="A443" s="2" t="s">
        <v>73</v>
      </c>
      <c r="B443" s="2" t="s">
        <v>73</v>
      </c>
      <c r="C443" s="12">
        <v>42270</v>
      </c>
      <c r="D443" s="2">
        <v>462</v>
      </c>
      <c r="E443" s="2"/>
      <c r="F443" s="2"/>
      <c r="G443" s="2"/>
      <c r="H443" s="2">
        <v>33.200000000000003</v>
      </c>
      <c r="I443" s="15">
        <v>0.31111111111111112</v>
      </c>
      <c r="J443" s="15">
        <v>0.34861111111111115</v>
      </c>
      <c r="K443" s="2" t="s">
        <v>581</v>
      </c>
      <c r="L443" s="2" t="s">
        <v>75</v>
      </c>
      <c r="M443" s="45">
        <v>13</v>
      </c>
      <c r="N443" s="2" t="s">
        <v>105</v>
      </c>
      <c r="O443" s="2"/>
      <c r="P443" s="2" t="s">
        <v>105</v>
      </c>
      <c r="Q443" s="14" t="s">
        <v>167</v>
      </c>
      <c r="R443" s="2" t="s">
        <v>701</v>
      </c>
    </row>
    <row r="444" spans="1:18" hidden="1" x14ac:dyDescent="0.25">
      <c r="A444" s="2" t="s">
        <v>133</v>
      </c>
      <c r="B444" s="2" t="s">
        <v>120</v>
      </c>
      <c r="C444" s="12">
        <v>42270</v>
      </c>
      <c r="D444" s="2">
        <v>463</v>
      </c>
      <c r="E444" s="2"/>
      <c r="F444" s="2"/>
      <c r="G444" s="2"/>
      <c r="H444" s="2">
        <v>21.6</v>
      </c>
      <c r="I444" s="15">
        <v>0.35416666666666669</v>
      </c>
      <c r="J444" s="15">
        <v>0.39652777777777781</v>
      </c>
      <c r="K444" s="2" t="s">
        <v>582</v>
      </c>
      <c r="L444" s="2" t="s">
        <v>583</v>
      </c>
      <c r="M444" s="45">
        <v>12</v>
      </c>
      <c r="N444" s="2" t="s">
        <v>105</v>
      </c>
      <c r="O444" s="2"/>
      <c r="P444" s="2" t="s">
        <v>105</v>
      </c>
      <c r="Q444" s="14" t="s">
        <v>176</v>
      </c>
      <c r="R444" s="2" t="s">
        <v>701</v>
      </c>
    </row>
    <row r="445" spans="1:18" hidden="1" x14ac:dyDescent="0.25">
      <c r="A445" s="2" t="s">
        <v>365</v>
      </c>
      <c r="B445" s="2" t="s">
        <v>366</v>
      </c>
      <c r="C445" s="12">
        <v>42270</v>
      </c>
      <c r="D445" s="2">
        <v>464</v>
      </c>
      <c r="E445" s="2"/>
      <c r="F445" s="2"/>
      <c r="G445" s="2"/>
      <c r="H445" s="2">
        <v>27.6</v>
      </c>
      <c r="I445" s="15">
        <v>0.4368055555555555</v>
      </c>
      <c r="J445" s="15">
        <v>0.46319444444444446</v>
      </c>
      <c r="K445" s="2" t="s">
        <v>584</v>
      </c>
      <c r="L445" s="2" t="s">
        <v>368</v>
      </c>
      <c r="M445" s="45">
        <v>48</v>
      </c>
      <c r="N445" s="2" t="s">
        <v>105</v>
      </c>
      <c r="O445" s="2"/>
      <c r="P445" s="2" t="s">
        <v>106</v>
      </c>
      <c r="Q445" s="14" t="s">
        <v>173</v>
      </c>
      <c r="R445" s="2" t="s">
        <v>701</v>
      </c>
    </row>
    <row r="446" spans="1:18" hidden="1" x14ac:dyDescent="0.25">
      <c r="A446" s="2" t="s">
        <v>16</v>
      </c>
      <c r="B446" s="2" t="s">
        <v>46</v>
      </c>
      <c r="C446" s="12">
        <v>42270</v>
      </c>
      <c r="D446" s="2">
        <v>465</v>
      </c>
      <c r="E446" s="2"/>
      <c r="F446" s="2"/>
      <c r="G446" s="2"/>
      <c r="H446" s="2">
        <v>31.2</v>
      </c>
      <c r="I446" s="15">
        <v>0.45</v>
      </c>
      <c r="J446" s="15">
        <v>0.47986111111111113</v>
      </c>
      <c r="K446" s="2" t="s">
        <v>585</v>
      </c>
      <c r="L446" s="2" t="s">
        <v>488</v>
      </c>
      <c r="M446" s="45">
        <v>4</v>
      </c>
      <c r="N446" s="2" t="s">
        <v>106</v>
      </c>
      <c r="O446" s="2"/>
      <c r="P446" s="2" t="s">
        <v>105</v>
      </c>
      <c r="Q446" s="14" t="s">
        <v>173</v>
      </c>
      <c r="R446" s="2" t="s">
        <v>701</v>
      </c>
    </row>
    <row r="447" spans="1:18" hidden="1" x14ac:dyDescent="0.25">
      <c r="A447" s="2" t="s">
        <v>160</v>
      </c>
      <c r="B447" s="2" t="s">
        <v>480</v>
      </c>
      <c r="C447" s="12">
        <v>42270</v>
      </c>
      <c r="D447" s="2">
        <v>466</v>
      </c>
      <c r="E447" s="2"/>
      <c r="F447" s="2"/>
      <c r="G447" s="2"/>
      <c r="H447" s="2">
        <v>25.15</v>
      </c>
      <c r="I447" s="15">
        <v>0.49861111111111112</v>
      </c>
      <c r="J447" s="15">
        <v>0.5180555555555556</v>
      </c>
      <c r="K447" s="2" t="s">
        <v>586</v>
      </c>
      <c r="L447" s="2" t="s">
        <v>493</v>
      </c>
      <c r="M447" s="45">
        <v>12</v>
      </c>
      <c r="N447" s="2" t="s">
        <v>105</v>
      </c>
      <c r="O447" s="2"/>
      <c r="P447" s="2" t="s">
        <v>106</v>
      </c>
      <c r="Q447" s="14" t="s">
        <v>175</v>
      </c>
      <c r="R447" s="2" t="s">
        <v>701</v>
      </c>
    </row>
    <row r="448" spans="1:18" hidden="1" x14ac:dyDescent="0.25">
      <c r="A448" s="2" t="s">
        <v>102</v>
      </c>
      <c r="B448" s="2" t="s">
        <v>77</v>
      </c>
      <c r="C448" s="12">
        <v>42270</v>
      </c>
      <c r="D448" s="2">
        <v>467</v>
      </c>
      <c r="E448" s="2"/>
      <c r="F448" s="2"/>
      <c r="G448" s="2"/>
      <c r="H448" s="2">
        <v>33.35</v>
      </c>
      <c r="I448" s="15">
        <v>0.5083333333333333</v>
      </c>
      <c r="J448" s="15">
        <v>0.55138888888888882</v>
      </c>
      <c r="K448" s="12" t="s">
        <v>587</v>
      </c>
      <c r="L448" s="2" t="s">
        <v>123</v>
      </c>
      <c r="M448" s="45">
        <v>34</v>
      </c>
      <c r="N448" s="2" t="s">
        <v>105</v>
      </c>
      <c r="O448" s="2"/>
      <c r="P448" s="2" t="s">
        <v>105</v>
      </c>
      <c r="Q448" s="14" t="s">
        <v>175</v>
      </c>
      <c r="R448" s="2" t="s">
        <v>701</v>
      </c>
    </row>
    <row r="449" spans="1:18" hidden="1" x14ac:dyDescent="0.25">
      <c r="A449" s="2" t="s">
        <v>73</v>
      </c>
      <c r="B449" s="2" t="s">
        <v>73</v>
      </c>
      <c r="C449" s="12">
        <v>42270</v>
      </c>
      <c r="D449" s="2">
        <v>468</v>
      </c>
      <c r="E449" s="2"/>
      <c r="F449" s="2"/>
      <c r="G449" s="2"/>
      <c r="H449" s="2">
        <v>33.6</v>
      </c>
      <c r="I449" s="15">
        <v>0.53194444444444444</v>
      </c>
      <c r="J449" s="15">
        <v>0.56666666666666665</v>
      </c>
      <c r="K449" s="2" t="s">
        <v>588</v>
      </c>
      <c r="L449" s="2" t="s">
        <v>75</v>
      </c>
      <c r="M449" s="45">
        <v>13</v>
      </c>
      <c r="N449" s="2" t="s">
        <v>105</v>
      </c>
      <c r="O449" s="2"/>
      <c r="P449" s="2" t="s">
        <v>105</v>
      </c>
      <c r="Q449" s="14" t="s">
        <v>175</v>
      </c>
      <c r="R449" s="2" t="s">
        <v>701</v>
      </c>
    </row>
    <row r="450" spans="1:18" hidden="1" x14ac:dyDescent="0.25">
      <c r="A450" s="2" t="s">
        <v>198</v>
      </c>
      <c r="B450" s="2" t="s">
        <v>198</v>
      </c>
      <c r="C450" s="12">
        <v>42270</v>
      </c>
      <c r="D450" s="2">
        <v>469</v>
      </c>
      <c r="E450" s="2"/>
      <c r="F450" s="2"/>
      <c r="G450" s="2"/>
      <c r="H450" s="2">
        <v>30.25</v>
      </c>
      <c r="I450" s="15">
        <v>0.58194444444444449</v>
      </c>
      <c r="J450" s="15">
        <v>0.60138888888888886</v>
      </c>
      <c r="K450" s="2" t="s">
        <v>590</v>
      </c>
      <c r="L450" s="2" t="s">
        <v>484</v>
      </c>
      <c r="M450" s="45">
        <v>4</v>
      </c>
      <c r="N450" s="2" t="s">
        <v>105</v>
      </c>
      <c r="O450" s="2"/>
      <c r="P450" s="2" t="s">
        <v>105</v>
      </c>
      <c r="Q450" s="14" t="s">
        <v>174</v>
      </c>
      <c r="R450" s="2" t="s">
        <v>701</v>
      </c>
    </row>
    <row r="451" spans="1:18" hidden="1" x14ac:dyDescent="0.25">
      <c r="A451" s="2" t="s">
        <v>16</v>
      </c>
      <c r="B451" s="2" t="s">
        <v>12</v>
      </c>
      <c r="C451" s="12">
        <v>42270</v>
      </c>
      <c r="D451" s="2">
        <v>471</v>
      </c>
      <c r="E451" s="2"/>
      <c r="F451" s="2"/>
      <c r="G451" s="2"/>
      <c r="H451" s="2">
        <v>33.200000000000003</v>
      </c>
      <c r="I451" s="15">
        <v>0.62708333333333333</v>
      </c>
      <c r="J451" s="15">
        <v>0.66319444444444442</v>
      </c>
      <c r="K451" s="2" t="s">
        <v>592</v>
      </c>
      <c r="L451" s="2" t="s">
        <v>591</v>
      </c>
      <c r="M451" s="45">
        <v>83</v>
      </c>
      <c r="N451" s="2" t="s">
        <v>105</v>
      </c>
      <c r="O451" s="2"/>
      <c r="P451" s="2" t="s">
        <v>105</v>
      </c>
      <c r="Q451" s="14" t="s">
        <v>170</v>
      </c>
      <c r="R451" s="2" t="s">
        <v>701</v>
      </c>
    </row>
    <row r="452" spans="1:18" hidden="1" x14ac:dyDescent="0.25">
      <c r="A452" s="2" t="s">
        <v>73</v>
      </c>
      <c r="B452" s="2" t="s">
        <v>73</v>
      </c>
      <c r="C452" s="12">
        <v>42270</v>
      </c>
      <c r="D452" s="2">
        <v>470</v>
      </c>
      <c r="E452" s="2"/>
      <c r="F452" s="2"/>
      <c r="G452" s="2"/>
      <c r="H452" s="2">
        <v>28.55</v>
      </c>
      <c r="I452" s="15">
        <v>0.56458333333333333</v>
      </c>
      <c r="J452" s="15">
        <v>0.60486111111111118</v>
      </c>
      <c r="K452" s="2" t="s">
        <v>589</v>
      </c>
      <c r="L452" s="2" t="s">
        <v>75</v>
      </c>
      <c r="M452" s="45">
        <v>13</v>
      </c>
      <c r="N452" s="2" t="s">
        <v>105</v>
      </c>
      <c r="O452" s="2"/>
      <c r="P452" s="2" t="s">
        <v>106</v>
      </c>
      <c r="Q452" s="14" t="s">
        <v>168</v>
      </c>
      <c r="R452" s="2" t="s">
        <v>701</v>
      </c>
    </row>
    <row r="453" spans="1:18" hidden="1" x14ac:dyDescent="0.25">
      <c r="A453" s="2" t="s">
        <v>102</v>
      </c>
      <c r="B453" s="2" t="s">
        <v>77</v>
      </c>
      <c r="C453" s="12">
        <v>42271</v>
      </c>
      <c r="D453" s="2"/>
      <c r="E453" s="2"/>
      <c r="F453" s="2"/>
      <c r="G453" s="2"/>
      <c r="H453" s="2">
        <v>21.15</v>
      </c>
      <c r="I453" s="15">
        <v>0.28819444444444448</v>
      </c>
      <c r="J453" s="15">
        <v>0.3298611111111111</v>
      </c>
      <c r="K453" s="2" t="s">
        <v>593</v>
      </c>
      <c r="L453" s="2" t="s">
        <v>123</v>
      </c>
      <c r="M453" s="45">
        <v>34</v>
      </c>
      <c r="N453" s="2" t="s">
        <v>105</v>
      </c>
      <c r="O453" s="2"/>
      <c r="P453" s="2" t="s">
        <v>106</v>
      </c>
      <c r="Q453" s="14" t="s">
        <v>167</v>
      </c>
      <c r="R453" s="2" t="s">
        <v>701</v>
      </c>
    </row>
    <row r="454" spans="1:18" hidden="1" x14ac:dyDescent="0.25">
      <c r="A454" s="2" t="s">
        <v>73</v>
      </c>
      <c r="B454" s="2" t="s">
        <v>73</v>
      </c>
      <c r="C454" s="12">
        <v>42271</v>
      </c>
      <c r="D454" s="2">
        <v>472</v>
      </c>
      <c r="E454" s="2"/>
      <c r="F454" s="2"/>
      <c r="G454" s="2"/>
      <c r="H454" s="2">
        <v>32</v>
      </c>
      <c r="I454" s="15">
        <v>0.30694444444444441</v>
      </c>
      <c r="J454" s="15">
        <v>0.3444444444444445</v>
      </c>
      <c r="K454" s="2" t="s">
        <v>594</v>
      </c>
      <c r="L454" s="2" t="s">
        <v>596</v>
      </c>
      <c r="M454" s="45">
        <v>84</v>
      </c>
      <c r="N454" s="2" t="s">
        <v>105</v>
      </c>
      <c r="O454" s="2"/>
      <c r="P454" s="2" t="s">
        <v>105</v>
      </c>
      <c r="Q454" s="14" t="s">
        <v>167</v>
      </c>
      <c r="R454" s="2" t="s">
        <v>701</v>
      </c>
    </row>
    <row r="455" spans="1:18" hidden="1" x14ac:dyDescent="0.25">
      <c r="A455" s="2" t="s">
        <v>16</v>
      </c>
      <c r="B455" s="2" t="s">
        <v>480</v>
      </c>
      <c r="C455" s="12">
        <v>42271</v>
      </c>
      <c r="D455" s="2">
        <v>474</v>
      </c>
      <c r="E455" s="2"/>
      <c r="F455" s="2"/>
      <c r="G455" s="2"/>
      <c r="H455" s="2">
        <v>20.9</v>
      </c>
      <c r="I455" s="15">
        <v>0.34375</v>
      </c>
      <c r="J455" s="15">
        <v>0.3743055555555555</v>
      </c>
      <c r="K455" s="2" t="s">
        <v>595</v>
      </c>
      <c r="L455" s="2" t="s">
        <v>482</v>
      </c>
      <c r="M455" s="45">
        <v>34</v>
      </c>
      <c r="N455" s="2" t="s">
        <v>105</v>
      </c>
      <c r="O455" s="2"/>
      <c r="P455" s="2" t="s">
        <v>106</v>
      </c>
      <c r="Q455" s="14" t="s">
        <v>176</v>
      </c>
      <c r="R455" s="2" t="s">
        <v>701</v>
      </c>
    </row>
    <row r="456" spans="1:18" hidden="1" x14ac:dyDescent="0.25">
      <c r="A456" s="2" t="s">
        <v>16</v>
      </c>
      <c r="B456" s="2" t="s">
        <v>12</v>
      </c>
      <c r="C456" s="12">
        <v>42271</v>
      </c>
      <c r="D456" s="2">
        <v>478</v>
      </c>
      <c r="E456" s="2"/>
      <c r="F456" s="2"/>
      <c r="G456" s="2"/>
      <c r="H456" s="2">
        <v>29.95</v>
      </c>
      <c r="I456" s="15">
        <v>0.39861111111111108</v>
      </c>
      <c r="J456" s="15">
        <v>0.42569444444444443</v>
      </c>
      <c r="K456" s="2" t="s">
        <v>597</v>
      </c>
      <c r="L456" s="2" t="s">
        <v>31</v>
      </c>
      <c r="M456" s="45">
        <v>83</v>
      </c>
      <c r="N456" s="2" t="s">
        <v>106</v>
      </c>
      <c r="O456" s="2"/>
      <c r="P456" s="2" t="s">
        <v>106</v>
      </c>
      <c r="Q456" s="14" t="s">
        <v>169</v>
      </c>
      <c r="R456" s="2" t="s">
        <v>701</v>
      </c>
    </row>
    <row r="457" spans="1:18" hidden="1" x14ac:dyDescent="0.25">
      <c r="A457" s="2" t="s">
        <v>133</v>
      </c>
      <c r="B457" s="2" t="s">
        <v>120</v>
      </c>
      <c r="C457" s="12">
        <v>42271</v>
      </c>
      <c r="D457" s="2">
        <v>479</v>
      </c>
      <c r="E457" s="2"/>
      <c r="F457" s="2"/>
      <c r="G457" s="2"/>
      <c r="H457" s="2">
        <v>22.45</v>
      </c>
      <c r="I457" s="15">
        <v>0.4458333333333333</v>
      </c>
      <c r="J457" s="15">
        <v>0.47986111111111113</v>
      </c>
      <c r="K457" s="2" t="s">
        <v>598</v>
      </c>
      <c r="L457" s="2" t="s">
        <v>583</v>
      </c>
      <c r="M457" s="45">
        <v>12</v>
      </c>
      <c r="N457" s="2" t="s">
        <v>105</v>
      </c>
      <c r="O457" s="2"/>
      <c r="P457" s="2" t="s">
        <v>105</v>
      </c>
      <c r="Q457" s="14" t="s">
        <v>173</v>
      </c>
      <c r="R457" s="2" t="s">
        <v>701</v>
      </c>
    </row>
    <row r="458" spans="1:18" hidden="1" x14ac:dyDescent="0.25">
      <c r="A458" s="2" t="s">
        <v>16</v>
      </c>
      <c r="B458" s="2" t="s">
        <v>46</v>
      </c>
      <c r="C458" s="12">
        <v>42271</v>
      </c>
      <c r="D458" s="2">
        <v>480</v>
      </c>
      <c r="E458" s="2"/>
      <c r="F458" s="2"/>
      <c r="G458" s="2"/>
      <c r="H458" s="2">
        <v>30.55</v>
      </c>
      <c r="I458" s="15">
        <v>0.50416666666666665</v>
      </c>
      <c r="J458" s="15">
        <v>0.54861111111111105</v>
      </c>
      <c r="K458" s="2" t="s">
        <v>599</v>
      </c>
      <c r="L458" s="2" t="s">
        <v>488</v>
      </c>
      <c r="M458" s="45">
        <v>4</v>
      </c>
      <c r="N458" s="2" t="s">
        <v>106</v>
      </c>
      <c r="O458" s="2"/>
      <c r="P458" s="2" t="s">
        <v>105</v>
      </c>
      <c r="Q458" s="14" t="s">
        <v>175</v>
      </c>
      <c r="R458" s="2" t="s">
        <v>701</v>
      </c>
    </row>
    <row r="459" spans="1:18" hidden="1" x14ac:dyDescent="0.25">
      <c r="A459" s="2" t="s">
        <v>16</v>
      </c>
      <c r="B459" s="2" t="s">
        <v>12</v>
      </c>
      <c r="C459" s="12">
        <v>42271</v>
      </c>
      <c r="D459" s="2">
        <v>481</v>
      </c>
      <c r="E459" s="2"/>
      <c r="F459" s="2"/>
      <c r="G459" s="2"/>
      <c r="H459" s="2">
        <v>30.3</v>
      </c>
      <c r="I459" s="15">
        <v>0.51041666666666663</v>
      </c>
      <c r="J459" s="15">
        <v>0.55972222222222223</v>
      </c>
      <c r="K459" s="2" t="s">
        <v>600</v>
      </c>
      <c r="L459" s="2" t="s">
        <v>591</v>
      </c>
      <c r="M459" s="45">
        <v>83</v>
      </c>
      <c r="N459" s="2" t="s">
        <v>105</v>
      </c>
      <c r="O459" s="2"/>
      <c r="P459" s="2" t="s">
        <v>105</v>
      </c>
      <c r="Q459" s="14" t="s">
        <v>175</v>
      </c>
      <c r="R459" s="2" t="s">
        <v>701</v>
      </c>
    </row>
    <row r="460" spans="1:18" hidden="1" x14ac:dyDescent="0.25">
      <c r="A460" s="2" t="s">
        <v>16</v>
      </c>
      <c r="B460" s="2" t="s">
        <v>12</v>
      </c>
      <c r="C460" s="12">
        <v>42271</v>
      </c>
      <c r="D460" s="2">
        <v>485</v>
      </c>
      <c r="E460" s="2"/>
      <c r="F460" s="2"/>
      <c r="G460" s="2"/>
      <c r="H460" s="2">
        <v>31.35</v>
      </c>
      <c r="I460" s="15">
        <v>0.57291666666666663</v>
      </c>
      <c r="J460" s="15">
        <v>0.60069444444444442</v>
      </c>
      <c r="K460" s="2" t="s">
        <v>601</v>
      </c>
      <c r="L460" s="2" t="s">
        <v>31</v>
      </c>
      <c r="M460" s="45">
        <v>83</v>
      </c>
      <c r="N460" s="2" t="s">
        <v>106</v>
      </c>
      <c r="O460" s="2"/>
      <c r="P460" s="2" t="s">
        <v>106</v>
      </c>
      <c r="Q460" s="14" t="s">
        <v>168</v>
      </c>
      <c r="R460" s="2" t="s">
        <v>701</v>
      </c>
    </row>
    <row r="461" spans="1:18" hidden="1" x14ac:dyDescent="0.25">
      <c r="A461" s="2" t="s">
        <v>73</v>
      </c>
      <c r="B461" s="2" t="s">
        <v>73</v>
      </c>
      <c r="C461" s="12">
        <v>42271</v>
      </c>
      <c r="D461" s="2">
        <v>487</v>
      </c>
      <c r="E461" s="2"/>
      <c r="F461" s="2"/>
      <c r="G461" s="2"/>
      <c r="H461" s="2">
        <v>30.95</v>
      </c>
      <c r="I461" s="15">
        <v>0.59513888888888888</v>
      </c>
      <c r="J461" s="15">
        <v>0.63055555555555554</v>
      </c>
      <c r="K461" s="2" t="s">
        <v>602</v>
      </c>
      <c r="L461" s="2" t="s">
        <v>75</v>
      </c>
      <c r="M461" s="45">
        <v>13</v>
      </c>
      <c r="N461" s="2" t="s">
        <v>105</v>
      </c>
      <c r="O461" s="2"/>
      <c r="P461" s="2" t="s">
        <v>105</v>
      </c>
      <c r="Q461" s="14" t="s">
        <v>174</v>
      </c>
      <c r="R461" s="2" t="s">
        <v>701</v>
      </c>
    </row>
    <row r="462" spans="1:18" hidden="1" x14ac:dyDescent="0.25">
      <c r="A462" s="2" t="s">
        <v>16</v>
      </c>
      <c r="B462" s="2" t="s">
        <v>12</v>
      </c>
      <c r="C462" s="12">
        <v>42271</v>
      </c>
      <c r="D462" s="2">
        <v>486</v>
      </c>
      <c r="E462" s="2"/>
      <c r="F462" s="2"/>
      <c r="G462" s="2"/>
      <c r="H462" s="2">
        <v>28.55</v>
      </c>
      <c r="I462" s="15">
        <v>0.59861111111111109</v>
      </c>
      <c r="J462" s="15">
        <v>0.62847222222222221</v>
      </c>
      <c r="K462" s="2" t="s">
        <v>603</v>
      </c>
      <c r="L462" s="2" t="s">
        <v>511</v>
      </c>
      <c r="M462" s="45">
        <v>6</v>
      </c>
      <c r="N462" s="2" t="s">
        <v>105</v>
      </c>
      <c r="O462" s="2"/>
      <c r="P462" s="2" t="s">
        <v>105</v>
      </c>
      <c r="Q462" s="14" t="s">
        <v>174</v>
      </c>
      <c r="R462" s="2" t="s">
        <v>701</v>
      </c>
    </row>
    <row r="463" spans="1:18" hidden="1" x14ac:dyDescent="0.25">
      <c r="A463" s="2" t="s">
        <v>16</v>
      </c>
      <c r="B463" s="2" t="s">
        <v>12</v>
      </c>
      <c r="C463" s="12">
        <v>42272</v>
      </c>
      <c r="D463" s="2">
        <v>488</v>
      </c>
      <c r="E463" s="2"/>
      <c r="F463" s="2"/>
      <c r="G463" s="2"/>
      <c r="H463" s="2">
        <v>31.5</v>
      </c>
      <c r="I463" s="15">
        <v>0.29375000000000001</v>
      </c>
      <c r="J463" s="15">
        <v>0.35694444444444445</v>
      </c>
      <c r="K463" s="2" t="s">
        <v>604</v>
      </c>
      <c r="L463" s="2" t="s">
        <v>591</v>
      </c>
      <c r="M463" s="45">
        <v>83</v>
      </c>
      <c r="N463" s="2" t="s">
        <v>105</v>
      </c>
      <c r="O463" s="2"/>
      <c r="P463" s="2" t="s">
        <v>105</v>
      </c>
      <c r="Q463" s="14" t="s">
        <v>167</v>
      </c>
      <c r="R463" s="2" t="s">
        <v>701</v>
      </c>
    </row>
    <row r="464" spans="1:18" hidden="1" x14ac:dyDescent="0.25">
      <c r="A464" s="2" t="s">
        <v>16</v>
      </c>
      <c r="B464" s="2" t="s">
        <v>12</v>
      </c>
      <c r="C464" s="12">
        <v>42272</v>
      </c>
      <c r="D464" s="2">
        <v>489</v>
      </c>
      <c r="E464" s="2"/>
      <c r="F464" s="2"/>
      <c r="G464" s="2"/>
      <c r="H464" s="2">
        <v>33.35</v>
      </c>
      <c r="I464" s="15">
        <v>0.31527777777777777</v>
      </c>
      <c r="J464" s="15">
        <v>0.36249999999999999</v>
      </c>
      <c r="K464" s="2" t="s">
        <v>605</v>
      </c>
      <c r="L464" s="2" t="s">
        <v>606</v>
      </c>
      <c r="M464" s="45">
        <v>83</v>
      </c>
      <c r="N464" s="2" t="s">
        <v>106</v>
      </c>
      <c r="O464" s="2"/>
      <c r="P464" s="2" t="s">
        <v>105</v>
      </c>
      <c r="Q464" s="14" t="s">
        <v>167</v>
      </c>
      <c r="R464" s="2" t="s">
        <v>701</v>
      </c>
    </row>
    <row r="465" spans="1:18" hidden="1" x14ac:dyDescent="0.25">
      <c r="A465" s="2" t="s">
        <v>16</v>
      </c>
      <c r="B465" s="2" t="s">
        <v>12</v>
      </c>
      <c r="C465" s="12">
        <v>42272</v>
      </c>
      <c r="D465" s="2">
        <v>495</v>
      </c>
      <c r="E465" s="2"/>
      <c r="F465" s="2"/>
      <c r="G465" s="2"/>
      <c r="H465" s="2">
        <v>28.9</v>
      </c>
      <c r="I465" s="15">
        <v>0.47986111111111113</v>
      </c>
      <c r="J465" s="15">
        <v>0.5131944444444444</v>
      </c>
      <c r="K465" s="2" t="s">
        <v>607</v>
      </c>
      <c r="L465" s="2" t="s">
        <v>31</v>
      </c>
      <c r="M465" s="45">
        <v>83</v>
      </c>
      <c r="N465" s="2" t="s">
        <v>106</v>
      </c>
      <c r="O465" s="2"/>
      <c r="P465" s="2" t="s">
        <v>106</v>
      </c>
      <c r="Q465" s="14" t="s">
        <v>171</v>
      </c>
      <c r="R465" s="2" t="s">
        <v>701</v>
      </c>
    </row>
    <row r="466" spans="1:18" hidden="1" x14ac:dyDescent="0.25">
      <c r="A466" s="2" t="s">
        <v>73</v>
      </c>
      <c r="B466" s="2" t="s">
        <v>73</v>
      </c>
      <c r="C466" s="12">
        <v>42272</v>
      </c>
      <c r="D466" s="2">
        <v>497</v>
      </c>
      <c r="E466" s="2"/>
      <c r="F466" s="2"/>
      <c r="G466" s="2"/>
      <c r="H466" s="2">
        <v>30.1</v>
      </c>
      <c r="I466" s="15">
        <v>0.56180555555555556</v>
      </c>
      <c r="J466" s="15">
        <v>0.59583333333333333</v>
      </c>
      <c r="K466" s="2" t="s">
        <v>608</v>
      </c>
      <c r="L466" s="2" t="s">
        <v>75</v>
      </c>
      <c r="M466" s="45">
        <v>13</v>
      </c>
      <c r="N466" s="2" t="s">
        <v>105</v>
      </c>
      <c r="O466" s="2"/>
      <c r="P466" s="2" t="s">
        <v>105</v>
      </c>
      <c r="Q466" s="14" t="s">
        <v>168</v>
      </c>
      <c r="R466" s="2" t="s">
        <v>701</v>
      </c>
    </row>
    <row r="467" spans="1:18" hidden="1" x14ac:dyDescent="0.25">
      <c r="A467" s="2" t="s">
        <v>102</v>
      </c>
      <c r="B467" s="2" t="s">
        <v>77</v>
      </c>
      <c r="C467" s="12">
        <v>42275</v>
      </c>
      <c r="D467" s="2">
        <v>498</v>
      </c>
      <c r="E467" s="2"/>
      <c r="F467" s="2"/>
      <c r="G467" s="2"/>
      <c r="H467" s="2">
        <v>31.9</v>
      </c>
      <c r="I467" s="15">
        <v>0.31944444444444448</v>
      </c>
      <c r="J467" s="15">
        <v>0.35416666666666669</v>
      </c>
      <c r="K467" s="2" t="s">
        <v>609</v>
      </c>
      <c r="L467" s="2" t="s">
        <v>123</v>
      </c>
      <c r="M467" s="45">
        <v>34</v>
      </c>
      <c r="N467" s="2" t="s">
        <v>105</v>
      </c>
      <c r="O467" s="2"/>
      <c r="P467" s="2" t="s">
        <v>105</v>
      </c>
      <c r="Q467" s="14" t="s">
        <v>167</v>
      </c>
      <c r="R467" s="2" t="s">
        <v>701</v>
      </c>
    </row>
    <row r="468" spans="1:18" hidden="1" x14ac:dyDescent="0.25">
      <c r="A468" s="2" t="s">
        <v>73</v>
      </c>
      <c r="B468" s="2" t="s">
        <v>73</v>
      </c>
      <c r="C468" s="12">
        <v>42275</v>
      </c>
      <c r="D468" s="2">
        <v>499</v>
      </c>
      <c r="E468" s="2"/>
      <c r="F468" s="2"/>
      <c r="G468" s="2"/>
      <c r="H468" s="2">
        <v>29.1</v>
      </c>
      <c r="I468" s="15">
        <v>0.33124999999999999</v>
      </c>
      <c r="J468" s="15">
        <v>0.35694444444444445</v>
      </c>
      <c r="K468" s="2" t="s">
        <v>610</v>
      </c>
      <c r="L468" s="2" t="s">
        <v>75</v>
      </c>
      <c r="M468" s="45">
        <v>13</v>
      </c>
      <c r="N468" s="2" t="s">
        <v>105</v>
      </c>
      <c r="O468" s="2"/>
      <c r="P468" s="2" t="s">
        <v>105</v>
      </c>
      <c r="Q468" s="14" t="s">
        <v>176</v>
      </c>
      <c r="R468" s="2" t="s">
        <v>701</v>
      </c>
    </row>
    <row r="469" spans="1:18" hidden="1" x14ac:dyDescent="0.25">
      <c r="A469" s="2" t="s">
        <v>73</v>
      </c>
      <c r="B469" s="2" t="s">
        <v>73</v>
      </c>
      <c r="C469" s="12">
        <v>42275</v>
      </c>
      <c r="D469" s="2">
        <v>500</v>
      </c>
      <c r="E469" s="2"/>
      <c r="F469" s="2"/>
      <c r="G469" s="2"/>
      <c r="H469" s="2">
        <v>30.7</v>
      </c>
      <c r="I469" s="15">
        <v>0.33819444444444446</v>
      </c>
      <c r="J469" s="15">
        <v>0.3659722222222222</v>
      </c>
      <c r="K469" s="2" t="s">
        <v>611</v>
      </c>
      <c r="L469" s="2" t="s">
        <v>75</v>
      </c>
      <c r="M469" s="45">
        <v>13</v>
      </c>
      <c r="N469" s="2" t="s">
        <v>105</v>
      </c>
      <c r="O469" s="2"/>
      <c r="P469" s="2" t="s">
        <v>106</v>
      </c>
      <c r="Q469" s="14" t="s">
        <v>176</v>
      </c>
      <c r="R469" s="2" t="s">
        <v>701</v>
      </c>
    </row>
    <row r="470" spans="1:18" hidden="1" x14ac:dyDescent="0.25">
      <c r="A470" s="2" t="s">
        <v>16</v>
      </c>
      <c r="B470" s="2" t="s">
        <v>46</v>
      </c>
      <c r="C470" s="12">
        <v>42275</v>
      </c>
      <c r="D470" s="2">
        <v>506</v>
      </c>
      <c r="E470" s="2"/>
      <c r="F470" s="2"/>
      <c r="G470" s="2"/>
      <c r="H470" s="2">
        <v>30.15</v>
      </c>
      <c r="I470" s="15">
        <v>0.52152777777777781</v>
      </c>
      <c r="J470" s="15">
        <v>0.56666666666666665</v>
      </c>
      <c r="K470" s="2" t="s">
        <v>612</v>
      </c>
      <c r="L470" s="2" t="s">
        <v>488</v>
      </c>
      <c r="M470" s="45">
        <v>4</v>
      </c>
      <c r="N470" s="2" t="s">
        <v>106</v>
      </c>
      <c r="O470" s="2"/>
      <c r="P470" s="2" t="s">
        <v>105</v>
      </c>
      <c r="Q470" s="14" t="s">
        <v>175</v>
      </c>
      <c r="R470" s="2" t="s">
        <v>701</v>
      </c>
    </row>
    <row r="471" spans="1:18" hidden="1" x14ac:dyDescent="0.25">
      <c r="A471" s="2" t="s">
        <v>73</v>
      </c>
      <c r="B471" s="2" t="s">
        <v>73</v>
      </c>
      <c r="C471" s="12">
        <v>42275</v>
      </c>
      <c r="D471" s="2">
        <v>508</v>
      </c>
      <c r="E471" s="2"/>
      <c r="F471" s="2"/>
      <c r="G471" s="2"/>
      <c r="H471" s="2">
        <v>28.2</v>
      </c>
      <c r="I471" s="15">
        <v>0.56041666666666667</v>
      </c>
      <c r="J471" s="15">
        <v>0.58680555555555558</v>
      </c>
      <c r="K471" s="2" t="s">
        <v>613</v>
      </c>
      <c r="L471" s="2" t="s">
        <v>75</v>
      </c>
      <c r="M471" s="45">
        <v>13</v>
      </c>
      <c r="N471" s="2" t="s">
        <v>105</v>
      </c>
      <c r="O471" s="2"/>
      <c r="P471" s="2" t="s">
        <v>105</v>
      </c>
      <c r="Q471" s="14" t="s">
        <v>168</v>
      </c>
      <c r="R471" s="2" t="s">
        <v>701</v>
      </c>
    </row>
    <row r="472" spans="1:18" hidden="1" x14ac:dyDescent="0.25">
      <c r="A472" s="2" t="s">
        <v>16</v>
      </c>
      <c r="B472" s="2" t="s">
        <v>46</v>
      </c>
      <c r="C472" s="12">
        <v>42276</v>
      </c>
      <c r="D472" s="2">
        <v>509</v>
      </c>
      <c r="E472" s="2"/>
      <c r="F472" s="2"/>
      <c r="G472" s="2"/>
      <c r="H472" s="2">
        <v>31.9</v>
      </c>
      <c r="I472" s="15">
        <v>0.29791666666666666</v>
      </c>
      <c r="J472" s="15">
        <v>0.33888888888888885</v>
      </c>
      <c r="K472" s="2" t="s">
        <v>614</v>
      </c>
      <c r="L472" s="2" t="s">
        <v>488</v>
      </c>
      <c r="M472" s="45">
        <v>4</v>
      </c>
      <c r="N472" s="2" t="s">
        <v>106</v>
      </c>
      <c r="O472" s="2"/>
      <c r="P472" s="2" t="s">
        <v>105</v>
      </c>
      <c r="Q472" s="14" t="s">
        <v>167</v>
      </c>
      <c r="R472" s="2" t="s">
        <v>701</v>
      </c>
    </row>
    <row r="473" spans="1:18" hidden="1" x14ac:dyDescent="0.25">
      <c r="A473" s="2" t="s">
        <v>102</v>
      </c>
      <c r="B473" s="2" t="s">
        <v>77</v>
      </c>
      <c r="C473" s="12">
        <v>42276</v>
      </c>
      <c r="D473" s="2">
        <v>510</v>
      </c>
      <c r="E473" s="2"/>
      <c r="F473" s="2"/>
      <c r="G473" s="2"/>
      <c r="H473" s="2">
        <v>28.9</v>
      </c>
      <c r="I473" s="15">
        <v>0.3215277777777778</v>
      </c>
      <c r="J473" s="15">
        <v>0.35833333333333334</v>
      </c>
      <c r="K473" s="2" t="s">
        <v>615</v>
      </c>
      <c r="L473" s="2" t="s">
        <v>123</v>
      </c>
      <c r="M473" s="45">
        <v>34</v>
      </c>
      <c r="N473" s="2" t="s">
        <v>105</v>
      </c>
      <c r="O473" s="2"/>
      <c r="P473" s="2" t="s">
        <v>105</v>
      </c>
      <c r="Q473" s="14" t="s">
        <v>167</v>
      </c>
      <c r="R473" s="2" t="s">
        <v>701</v>
      </c>
    </row>
    <row r="474" spans="1:18" hidden="1" x14ac:dyDescent="0.25">
      <c r="A474" s="2" t="s">
        <v>198</v>
      </c>
      <c r="B474" s="2" t="s">
        <v>198</v>
      </c>
      <c r="C474" s="12">
        <v>42276</v>
      </c>
      <c r="D474" s="2">
        <v>511</v>
      </c>
      <c r="E474" s="2"/>
      <c r="F474" s="2"/>
      <c r="G474" s="2"/>
      <c r="H474" s="2">
        <v>30.95</v>
      </c>
      <c r="I474" s="15">
        <v>0.4861111111111111</v>
      </c>
      <c r="J474" s="15">
        <v>0.52708333333333335</v>
      </c>
      <c r="K474" s="2" t="s">
        <v>616</v>
      </c>
      <c r="L474" s="2" t="s">
        <v>484</v>
      </c>
      <c r="M474" s="45">
        <v>4</v>
      </c>
      <c r="N474" s="2" t="s">
        <v>105</v>
      </c>
      <c r="O474" s="2"/>
      <c r="P474" s="2" t="s">
        <v>105</v>
      </c>
      <c r="Q474" s="14" t="s">
        <v>171</v>
      </c>
      <c r="R474" s="2" t="s">
        <v>701</v>
      </c>
    </row>
    <row r="475" spans="1:18" hidden="1" x14ac:dyDescent="0.25">
      <c r="A475" s="2" t="s">
        <v>73</v>
      </c>
      <c r="B475" s="2" t="s">
        <v>73</v>
      </c>
      <c r="C475" s="12">
        <v>42277</v>
      </c>
      <c r="D475" s="2">
        <v>512</v>
      </c>
      <c r="E475" s="2"/>
      <c r="F475" s="2"/>
      <c r="G475" s="2"/>
      <c r="H475" s="2">
        <v>28.1</v>
      </c>
      <c r="I475" s="15">
        <v>0.30902777777777779</v>
      </c>
      <c r="J475" s="15">
        <v>0.33819444444444446</v>
      </c>
      <c r="K475" s="2" t="s">
        <v>617</v>
      </c>
      <c r="L475" s="2" t="s">
        <v>75</v>
      </c>
      <c r="M475" s="45">
        <v>13</v>
      </c>
      <c r="N475" s="2" t="s">
        <v>105</v>
      </c>
      <c r="O475" s="2"/>
      <c r="P475" s="2" t="s">
        <v>105</v>
      </c>
      <c r="Q475" s="14" t="s">
        <v>167</v>
      </c>
      <c r="R475" s="2" t="s">
        <v>701</v>
      </c>
    </row>
    <row r="476" spans="1:18" hidden="1" x14ac:dyDescent="0.25">
      <c r="A476" s="2" t="s">
        <v>102</v>
      </c>
      <c r="B476" s="2" t="s">
        <v>77</v>
      </c>
      <c r="C476" s="12">
        <v>42277</v>
      </c>
      <c r="D476" s="2"/>
      <c r="E476" s="2"/>
      <c r="F476" s="2"/>
      <c r="G476" s="2"/>
      <c r="H476" s="2">
        <v>17.399999999999999</v>
      </c>
      <c r="I476" s="15">
        <v>0.36458333333333331</v>
      </c>
      <c r="J476" s="15">
        <v>0.40625</v>
      </c>
      <c r="K476" s="2" t="s">
        <v>618</v>
      </c>
      <c r="L476" s="2" t="s">
        <v>577</v>
      </c>
      <c r="M476" s="45">
        <v>30</v>
      </c>
      <c r="N476" s="2" t="s">
        <v>105</v>
      </c>
      <c r="O476" s="2"/>
      <c r="P476" s="2" t="s">
        <v>105</v>
      </c>
      <c r="Q476" s="14" t="s">
        <v>176</v>
      </c>
      <c r="R476" s="2" t="s">
        <v>701</v>
      </c>
    </row>
    <row r="477" spans="1:18" hidden="1" x14ac:dyDescent="0.25">
      <c r="A477" s="2" t="s">
        <v>73</v>
      </c>
      <c r="B477" s="2" t="s">
        <v>73</v>
      </c>
      <c r="C477" s="12">
        <v>42277</v>
      </c>
      <c r="D477" s="2">
        <v>514</v>
      </c>
      <c r="E477" s="2"/>
      <c r="F477" s="2"/>
      <c r="G477" s="2"/>
      <c r="H477" s="2">
        <v>36.35</v>
      </c>
      <c r="I477" s="15">
        <v>0.48958333333333331</v>
      </c>
      <c r="J477" s="15">
        <v>0.51597222222222217</v>
      </c>
      <c r="K477" s="2" t="s">
        <v>619</v>
      </c>
      <c r="L477" s="2" t="s">
        <v>75</v>
      </c>
      <c r="M477" s="45">
        <v>13</v>
      </c>
      <c r="N477" s="2" t="s">
        <v>105</v>
      </c>
      <c r="O477" s="2"/>
      <c r="P477" s="2" t="s">
        <v>105</v>
      </c>
      <c r="Q477" s="14" t="s">
        <v>171</v>
      </c>
      <c r="R477" s="2" t="s">
        <v>701</v>
      </c>
    </row>
    <row r="478" spans="1:18" hidden="1" x14ac:dyDescent="0.25">
      <c r="A478" s="2" t="s">
        <v>198</v>
      </c>
      <c r="B478" s="2" t="s">
        <v>198</v>
      </c>
      <c r="C478" s="12">
        <v>42277</v>
      </c>
      <c r="D478" s="2">
        <v>513</v>
      </c>
      <c r="E478" s="2"/>
      <c r="F478" s="2"/>
      <c r="G478" s="2"/>
      <c r="H478" s="2">
        <v>30.6</v>
      </c>
      <c r="I478" s="15">
        <v>0.49236111111111108</v>
      </c>
      <c r="J478" s="15">
        <v>0.5083333333333333</v>
      </c>
      <c r="K478" s="2" t="s">
        <v>620</v>
      </c>
      <c r="L478" s="2" t="s">
        <v>484</v>
      </c>
      <c r="M478" s="45">
        <v>4</v>
      </c>
      <c r="N478" s="2" t="s">
        <v>105</v>
      </c>
      <c r="O478" s="2"/>
      <c r="P478" s="2" t="s">
        <v>105</v>
      </c>
      <c r="Q478" s="14" t="s">
        <v>171</v>
      </c>
      <c r="R478" s="2" t="s">
        <v>701</v>
      </c>
    </row>
    <row r="479" spans="1:18" hidden="1" x14ac:dyDescent="0.25">
      <c r="A479" s="11" t="s">
        <v>16</v>
      </c>
      <c r="B479" s="2" t="s">
        <v>46</v>
      </c>
      <c r="C479" s="12">
        <v>42277</v>
      </c>
      <c r="D479" s="2">
        <v>515</v>
      </c>
      <c r="E479" s="2"/>
      <c r="F479" s="2"/>
      <c r="G479" s="2"/>
      <c r="H479" s="2">
        <v>19.55</v>
      </c>
      <c r="I479" s="15">
        <v>0.57638888888888895</v>
      </c>
      <c r="J479" s="15">
        <v>0.60763888888888895</v>
      </c>
      <c r="K479" s="2" t="s">
        <v>621</v>
      </c>
      <c r="L479" s="2" t="s">
        <v>475</v>
      </c>
      <c r="M479" s="45">
        <v>5</v>
      </c>
      <c r="N479" s="2" t="s">
        <v>105</v>
      </c>
      <c r="O479" s="2"/>
      <c r="P479" s="2" t="s">
        <v>105</v>
      </c>
      <c r="Q479" s="14" t="s">
        <v>168</v>
      </c>
      <c r="R479" s="2" t="s">
        <v>701</v>
      </c>
    </row>
    <row r="480" spans="1:18" hidden="1" x14ac:dyDescent="0.25">
      <c r="A480" s="2" t="s">
        <v>16</v>
      </c>
      <c r="B480" s="2" t="s">
        <v>12</v>
      </c>
      <c r="C480" s="12">
        <v>42278</v>
      </c>
      <c r="D480" s="2">
        <v>516</v>
      </c>
      <c r="E480" s="2"/>
      <c r="F480" s="2"/>
      <c r="G480" s="2"/>
      <c r="H480" s="2">
        <v>25.65</v>
      </c>
      <c r="I480" s="15">
        <v>0.29305555555555557</v>
      </c>
      <c r="J480" s="15">
        <v>0.3263888888888889</v>
      </c>
      <c r="K480" s="2" t="s">
        <v>622</v>
      </c>
      <c r="L480" s="2" t="s">
        <v>511</v>
      </c>
      <c r="M480" s="45">
        <v>6</v>
      </c>
      <c r="N480" s="2" t="s">
        <v>105</v>
      </c>
      <c r="O480" s="2"/>
      <c r="P480" s="2" t="s">
        <v>106</v>
      </c>
      <c r="Q480" s="14" t="s">
        <v>167</v>
      </c>
      <c r="R480" s="2" t="s">
        <v>701</v>
      </c>
    </row>
    <row r="481" spans="1:20" hidden="1" x14ac:dyDescent="0.25">
      <c r="A481" s="2" t="s">
        <v>16</v>
      </c>
      <c r="B481" s="2" t="s">
        <v>12</v>
      </c>
      <c r="C481" s="12">
        <v>42278</v>
      </c>
      <c r="D481" s="2">
        <v>517</v>
      </c>
      <c r="E481" s="2"/>
      <c r="F481" s="2"/>
      <c r="G481" s="2"/>
      <c r="H481" s="2">
        <v>25.75</v>
      </c>
      <c r="I481" s="15">
        <v>0.2951388888888889</v>
      </c>
      <c r="J481" s="15">
        <v>0.3430555555555555</v>
      </c>
      <c r="K481" s="2" t="s">
        <v>623</v>
      </c>
      <c r="L481" s="2" t="s">
        <v>511</v>
      </c>
      <c r="M481" s="45">
        <v>6</v>
      </c>
      <c r="N481" s="2" t="s">
        <v>105</v>
      </c>
      <c r="O481" s="2"/>
      <c r="P481" s="2" t="s">
        <v>105</v>
      </c>
      <c r="Q481" s="14" t="s">
        <v>167</v>
      </c>
      <c r="R481" s="2" t="s">
        <v>701</v>
      </c>
    </row>
    <row r="482" spans="1:20" hidden="1" x14ac:dyDescent="0.25">
      <c r="A482" s="2" t="s">
        <v>16</v>
      </c>
      <c r="B482" s="2" t="s">
        <v>12</v>
      </c>
      <c r="C482" s="12">
        <v>42278</v>
      </c>
      <c r="D482" s="2">
        <v>520</v>
      </c>
      <c r="E482" s="2"/>
      <c r="F482" s="2"/>
      <c r="G482" s="2"/>
      <c r="H482" s="2">
        <v>29.65</v>
      </c>
      <c r="I482" s="15">
        <v>0.30763888888888891</v>
      </c>
      <c r="J482" s="15">
        <v>0.3520833333333333</v>
      </c>
      <c r="K482" s="12" t="s">
        <v>624</v>
      </c>
      <c r="L482" s="2" t="s">
        <v>515</v>
      </c>
      <c r="M482" s="45">
        <v>83</v>
      </c>
      <c r="N482" s="2" t="s">
        <v>106</v>
      </c>
      <c r="O482" s="2"/>
      <c r="P482" s="2" t="s">
        <v>105</v>
      </c>
      <c r="Q482" s="14" t="s">
        <v>167</v>
      </c>
      <c r="R482" s="2" t="s">
        <v>701</v>
      </c>
    </row>
    <row r="483" spans="1:20" hidden="1" x14ac:dyDescent="0.25">
      <c r="A483" s="2" t="s">
        <v>73</v>
      </c>
      <c r="B483" s="2" t="s">
        <v>73</v>
      </c>
      <c r="C483" s="12">
        <v>42278</v>
      </c>
      <c r="D483" s="2">
        <v>518</v>
      </c>
      <c r="E483" s="2"/>
      <c r="F483" s="2"/>
      <c r="G483" s="2"/>
      <c r="H483" s="2">
        <v>37.15</v>
      </c>
      <c r="I483" s="15">
        <v>0.30833333333333335</v>
      </c>
      <c r="J483" s="15">
        <v>0.34375</v>
      </c>
      <c r="K483" s="2" t="s">
        <v>625</v>
      </c>
      <c r="L483" s="2" t="s">
        <v>75</v>
      </c>
      <c r="M483" s="45">
        <v>13</v>
      </c>
      <c r="N483" s="2" t="s">
        <v>105</v>
      </c>
      <c r="O483" s="2"/>
      <c r="P483" s="2" t="s">
        <v>105</v>
      </c>
      <c r="Q483" s="14" t="s">
        <v>167</v>
      </c>
      <c r="R483" s="2" t="s">
        <v>701</v>
      </c>
    </row>
    <row r="484" spans="1:20" hidden="1" x14ac:dyDescent="0.25">
      <c r="A484" s="2" t="s">
        <v>16</v>
      </c>
      <c r="B484" s="2" t="s">
        <v>12</v>
      </c>
      <c r="C484" s="12">
        <v>42278</v>
      </c>
      <c r="D484" s="2">
        <v>519</v>
      </c>
      <c r="E484" s="2"/>
      <c r="F484" s="2"/>
      <c r="G484" s="2"/>
      <c r="H484" s="2">
        <v>18.75</v>
      </c>
      <c r="I484" s="15">
        <v>0.30972222222222223</v>
      </c>
      <c r="J484" s="15">
        <v>0.3430555555555555</v>
      </c>
      <c r="K484" s="12" t="s">
        <v>626</v>
      </c>
      <c r="L484" s="2" t="s">
        <v>475</v>
      </c>
      <c r="M484" s="45">
        <v>5</v>
      </c>
      <c r="N484" s="7" t="s">
        <v>105</v>
      </c>
      <c r="O484" s="2"/>
      <c r="P484" s="2" t="s">
        <v>105</v>
      </c>
      <c r="Q484" s="14" t="s">
        <v>167</v>
      </c>
      <c r="R484" s="2" t="s">
        <v>701</v>
      </c>
    </row>
    <row r="485" spans="1:20" hidden="1" x14ac:dyDescent="0.25">
      <c r="A485" s="2" t="s">
        <v>73</v>
      </c>
      <c r="B485" s="2" t="s">
        <v>73</v>
      </c>
      <c r="C485" s="12">
        <v>42278</v>
      </c>
      <c r="D485" s="2">
        <v>521</v>
      </c>
      <c r="E485" s="2"/>
      <c r="F485" s="2"/>
      <c r="G485" s="2"/>
      <c r="H485" s="2">
        <v>25</v>
      </c>
      <c r="I485" s="15">
        <v>0.32430555555555557</v>
      </c>
      <c r="J485" s="15">
        <v>0.35486111111111113</v>
      </c>
      <c r="K485" s="2" t="s">
        <v>627</v>
      </c>
      <c r="L485" s="2" t="s">
        <v>75</v>
      </c>
      <c r="M485" s="45">
        <v>13</v>
      </c>
      <c r="N485" s="2" t="s">
        <v>105</v>
      </c>
      <c r="O485" s="2"/>
      <c r="P485" s="2" t="s">
        <v>106</v>
      </c>
      <c r="Q485" s="14" t="s">
        <v>167</v>
      </c>
      <c r="R485" s="2" t="s">
        <v>701</v>
      </c>
    </row>
    <row r="486" spans="1:20" hidden="1" x14ac:dyDescent="0.25">
      <c r="A486" s="2" t="s">
        <v>16</v>
      </c>
      <c r="B486" s="2" t="s">
        <v>12</v>
      </c>
      <c r="C486" s="12">
        <v>42278</v>
      </c>
      <c r="D486" s="2">
        <v>522</v>
      </c>
      <c r="E486" s="2"/>
      <c r="F486" s="2"/>
      <c r="G486" s="2"/>
      <c r="H486" s="2">
        <v>25.5</v>
      </c>
      <c r="I486" s="15">
        <v>0.47986111111111113</v>
      </c>
      <c r="J486" s="15">
        <v>0.50763888888888886</v>
      </c>
      <c r="K486" s="2" t="s">
        <v>628</v>
      </c>
      <c r="L486" s="2" t="s">
        <v>145</v>
      </c>
      <c r="M486" s="45">
        <v>13</v>
      </c>
      <c r="N486" s="2" t="s">
        <v>106</v>
      </c>
      <c r="O486" s="2"/>
      <c r="P486" s="2" t="s">
        <v>106</v>
      </c>
      <c r="Q486" s="14" t="s">
        <v>171</v>
      </c>
      <c r="R486" s="2" t="s">
        <v>701</v>
      </c>
    </row>
    <row r="487" spans="1:20" hidden="1" x14ac:dyDescent="0.25">
      <c r="A487" s="2" t="s">
        <v>16</v>
      </c>
      <c r="B487" s="2" t="s">
        <v>12</v>
      </c>
      <c r="C487" s="12">
        <v>42278</v>
      </c>
      <c r="D487" s="2">
        <v>523</v>
      </c>
      <c r="E487" s="2"/>
      <c r="F487" s="2"/>
      <c r="G487" s="2"/>
      <c r="H487" s="2">
        <v>24</v>
      </c>
      <c r="I487" s="15">
        <v>0.52638888888888891</v>
      </c>
      <c r="J487" s="15">
        <v>0.56874999999999998</v>
      </c>
      <c r="K487" s="2" t="s">
        <v>629</v>
      </c>
      <c r="L487" s="2" t="s">
        <v>145</v>
      </c>
      <c r="M487" s="45">
        <v>13</v>
      </c>
      <c r="N487" s="2" t="s">
        <v>106</v>
      </c>
      <c r="O487" s="2"/>
      <c r="P487" s="2" t="s">
        <v>105</v>
      </c>
      <c r="Q487" s="14" t="s">
        <v>175</v>
      </c>
      <c r="R487" s="2" t="s">
        <v>701</v>
      </c>
    </row>
    <row r="488" spans="1:20" hidden="1" x14ac:dyDescent="0.25">
      <c r="A488" s="2" t="s">
        <v>16</v>
      </c>
      <c r="B488" s="2" t="s">
        <v>46</v>
      </c>
      <c r="C488" s="12">
        <v>42279</v>
      </c>
      <c r="D488" s="2">
        <v>524</v>
      </c>
      <c r="E488" s="2"/>
      <c r="F488" s="2"/>
      <c r="G488" s="2"/>
      <c r="H488" s="2">
        <v>31.35</v>
      </c>
      <c r="I488" s="15">
        <v>0.27638888888888885</v>
      </c>
      <c r="J488" s="15">
        <v>0.33680555555555558</v>
      </c>
      <c r="K488" s="2" t="s">
        <v>630</v>
      </c>
      <c r="L488" s="2" t="s">
        <v>488</v>
      </c>
      <c r="M488" s="45">
        <v>4</v>
      </c>
      <c r="N488" s="7" t="s">
        <v>106</v>
      </c>
      <c r="O488" s="2"/>
      <c r="P488" s="2" t="s">
        <v>105</v>
      </c>
      <c r="Q488" s="14" t="s">
        <v>167</v>
      </c>
      <c r="R488" s="2" t="s">
        <v>701</v>
      </c>
    </row>
    <row r="489" spans="1:20" hidden="1" x14ac:dyDescent="0.25">
      <c r="A489" s="2" t="s">
        <v>73</v>
      </c>
      <c r="B489" s="2" t="s">
        <v>73</v>
      </c>
      <c r="C489" s="12">
        <v>42279</v>
      </c>
      <c r="D489" s="2">
        <v>525</v>
      </c>
      <c r="E489" s="2"/>
      <c r="F489" s="2"/>
      <c r="G489" s="2"/>
      <c r="H489" s="2">
        <v>32.15</v>
      </c>
      <c r="I489" s="15">
        <v>0.33333333333333331</v>
      </c>
      <c r="J489" s="15">
        <v>0.36180555555555555</v>
      </c>
      <c r="K489" s="2" t="s">
        <v>631</v>
      </c>
      <c r="L489" s="2" t="s">
        <v>75</v>
      </c>
      <c r="M489" s="45">
        <v>13</v>
      </c>
      <c r="N489" s="2" t="s">
        <v>105</v>
      </c>
      <c r="O489" s="2"/>
      <c r="P489" s="2" t="s">
        <v>105</v>
      </c>
      <c r="Q489" s="14" t="s">
        <v>176</v>
      </c>
      <c r="R489" s="2" t="s">
        <v>701</v>
      </c>
    </row>
    <row r="490" spans="1:20" hidden="1" x14ac:dyDescent="0.25">
      <c r="A490" s="2" t="s">
        <v>16</v>
      </c>
      <c r="B490" s="2" t="s">
        <v>12</v>
      </c>
      <c r="C490" s="12">
        <v>42279</v>
      </c>
      <c r="D490" s="2">
        <v>526</v>
      </c>
      <c r="E490" s="2"/>
      <c r="F490" s="2"/>
      <c r="G490" s="2"/>
      <c r="H490" s="2">
        <v>22.75</v>
      </c>
      <c r="I490" s="15">
        <v>0.42291666666666666</v>
      </c>
      <c r="J490" s="15">
        <v>0.45555555555555555</v>
      </c>
      <c r="K490" s="2" t="s">
        <v>632</v>
      </c>
      <c r="L490" s="2" t="s">
        <v>145</v>
      </c>
      <c r="M490" s="45">
        <v>13</v>
      </c>
      <c r="N490" s="2" t="s">
        <v>106</v>
      </c>
      <c r="O490" s="2"/>
      <c r="P490" s="2" t="s">
        <v>106</v>
      </c>
      <c r="Q490" s="14" t="s">
        <v>173</v>
      </c>
      <c r="R490" s="2" t="s">
        <v>701</v>
      </c>
    </row>
    <row r="491" spans="1:20" hidden="1" x14ac:dyDescent="0.25">
      <c r="A491" s="2" t="s">
        <v>16</v>
      </c>
      <c r="B491" s="2" t="s">
        <v>12</v>
      </c>
      <c r="C491" s="12">
        <v>42279</v>
      </c>
      <c r="D491" s="2">
        <v>527</v>
      </c>
      <c r="E491" s="2"/>
      <c r="F491" s="2"/>
      <c r="G491" s="2"/>
      <c r="H491" s="2">
        <v>24.75</v>
      </c>
      <c r="I491" s="15">
        <v>0.44166666666666665</v>
      </c>
      <c r="J491" s="15">
        <v>0.47569444444444442</v>
      </c>
      <c r="K491" s="2" t="s">
        <v>633</v>
      </c>
      <c r="L491" s="2" t="s">
        <v>145</v>
      </c>
      <c r="M491" s="45">
        <v>13</v>
      </c>
      <c r="N491" s="2" t="s">
        <v>106</v>
      </c>
      <c r="O491" s="2"/>
      <c r="P491" s="2" t="s">
        <v>105</v>
      </c>
      <c r="Q491" s="14" t="s">
        <v>173</v>
      </c>
      <c r="R491" s="2" t="s">
        <v>701</v>
      </c>
      <c r="T491" t="s">
        <v>177</v>
      </c>
    </row>
    <row r="492" spans="1:20" hidden="1" x14ac:dyDescent="0.25">
      <c r="A492" s="2" t="s">
        <v>102</v>
      </c>
      <c r="B492" s="2" t="s">
        <v>77</v>
      </c>
      <c r="C492" s="12">
        <v>42279</v>
      </c>
      <c r="D492" s="2">
        <v>528</v>
      </c>
      <c r="E492" s="2"/>
      <c r="F492" s="2"/>
      <c r="G492" s="2"/>
      <c r="H492" s="2">
        <v>28.2</v>
      </c>
      <c r="I492" s="15">
        <v>0.48333333333333334</v>
      </c>
      <c r="J492" s="15">
        <v>0.54097222222222219</v>
      </c>
      <c r="K492" s="2" t="s">
        <v>634</v>
      </c>
      <c r="L492" s="2" t="s">
        <v>123</v>
      </c>
      <c r="M492" s="45">
        <v>34</v>
      </c>
      <c r="N492" s="2" t="s">
        <v>105</v>
      </c>
      <c r="O492" s="2"/>
      <c r="P492" s="2" t="s">
        <v>106</v>
      </c>
      <c r="Q492" s="14" t="s">
        <v>171</v>
      </c>
      <c r="R492" s="2" t="s">
        <v>701</v>
      </c>
    </row>
    <row r="493" spans="1:20" hidden="1" x14ac:dyDescent="0.25">
      <c r="A493" s="2" t="s">
        <v>73</v>
      </c>
      <c r="B493" s="2" t="s">
        <v>73</v>
      </c>
      <c r="C493" s="12">
        <v>42279</v>
      </c>
      <c r="D493" s="2">
        <v>529</v>
      </c>
      <c r="E493" s="2"/>
      <c r="F493" s="2"/>
      <c r="G493" s="2"/>
      <c r="H493" s="2">
        <v>34.5</v>
      </c>
      <c r="I493" s="15">
        <v>0.57986111111111105</v>
      </c>
      <c r="J493" s="15">
        <v>0.62222222222222223</v>
      </c>
      <c r="K493" s="2" t="s">
        <v>635</v>
      </c>
      <c r="L493" s="2" t="s">
        <v>75</v>
      </c>
      <c r="M493" s="45">
        <v>13</v>
      </c>
      <c r="N493" s="2" t="s">
        <v>105</v>
      </c>
      <c r="O493" s="2"/>
      <c r="P493" s="2" t="s">
        <v>105</v>
      </c>
      <c r="Q493" s="14" t="s">
        <v>168</v>
      </c>
      <c r="R493" s="2" t="s">
        <v>701</v>
      </c>
    </row>
    <row r="494" spans="1:20" hidden="1" x14ac:dyDescent="0.25">
      <c r="A494" s="2" t="s">
        <v>73</v>
      </c>
      <c r="B494" s="2" t="s">
        <v>73</v>
      </c>
      <c r="C494" s="12">
        <v>42279</v>
      </c>
      <c r="D494" s="2">
        <v>530</v>
      </c>
      <c r="E494" s="2"/>
      <c r="F494" s="2"/>
      <c r="G494" s="2"/>
      <c r="H494" s="2">
        <v>28.45</v>
      </c>
      <c r="I494" s="15">
        <v>0.5854166666666667</v>
      </c>
      <c r="J494" s="15">
        <v>0.62361111111111112</v>
      </c>
      <c r="K494" s="2" t="s">
        <v>636</v>
      </c>
      <c r="L494" s="2" t="s">
        <v>75</v>
      </c>
      <c r="M494" s="45">
        <v>13</v>
      </c>
      <c r="N494" s="2" t="s">
        <v>105</v>
      </c>
      <c r="O494" s="2"/>
      <c r="P494" s="2" t="s">
        <v>105</v>
      </c>
      <c r="Q494" s="14" t="s">
        <v>174</v>
      </c>
      <c r="R494" s="2" t="s">
        <v>701</v>
      </c>
    </row>
    <row r="495" spans="1:20" hidden="1" x14ac:dyDescent="0.25">
      <c r="A495" s="2" t="s">
        <v>16</v>
      </c>
      <c r="B495" s="9" t="s">
        <v>12</v>
      </c>
      <c r="C495" s="12">
        <v>42279</v>
      </c>
      <c r="D495" s="2">
        <v>531</v>
      </c>
      <c r="E495" s="2"/>
      <c r="F495" s="2"/>
      <c r="G495" s="2"/>
      <c r="H495" s="2">
        <v>22.65</v>
      </c>
      <c r="I495" s="15">
        <v>0.59027777777777779</v>
      </c>
      <c r="J495" s="15">
        <v>0.64930555555555558</v>
      </c>
      <c r="K495" s="12" t="s">
        <v>637</v>
      </c>
      <c r="L495" s="2" t="s">
        <v>145</v>
      </c>
      <c r="M495" s="45">
        <v>13</v>
      </c>
      <c r="N495" s="2" t="s">
        <v>106</v>
      </c>
      <c r="O495" s="2"/>
      <c r="P495" s="2" t="s">
        <v>106</v>
      </c>
      <c r="Q495" s="14" t="s">
        <v>638</v>
      </c>
      <c r="R495" s="2" t="s">
        <v>701</v>
      </c>
    </row>
    <row r="496" spans="1:20" hidden="1" x14ac:dyDescent="0.25">
      <c r="A496" s="2" t="s">
        <v>16</v>
      </c>
      <c r="B496" s="2" t="s">
        <v>12</v>
      </c>
      <c r="C496" s="12">
        <v>42279</v>
      </c>
      <c r="D496" s="2">
        <v>532</v>
      </c>
      <c r="E496" s="2"/>
      <c r="F496" s="2"/>
      <c r="G496" s="2"/>
      <c r="H496" s="2">
        <v>26.4</v>
      </c>
      <c r="I496" s="15">
        <v>0.61944444444444446</v>
      </c>
      <c r="J496" s="15">
        <v>0.65972222222222221</v>
      </c>
      <c r="K496" s="2" t="s">
        <v>639</v>
      </c>
      <c r="L496" s="2" t="s">
        <v>145</v>
      </c>
      <c r="M496" s="45">
        <v>13</v>
      </c>
      <c r="N496" s="2" t="s">
        <v>106</v>
      </c>
      <c r="O496" s="2"/>
      <c r="P496" s="2" t="s">
        <v>105</v>
      </c>
      <c r="Q496" s="14" t="s">
        <v>174</v>
      </c>
      <c r="R496" s="2" t="s">
        <v>701</v>
      </c>
    </row>
    <row r="497" spans="1:18" hidden="1" x14ac:dyDescent="0.25">
      <c r="A497" s="2" t="s">
        <v>16</v>
      </c>
      <c r="B497" s="2" t="s">
        <v>12</v>
      </c>
      <c r="C497" s="12">
        <v>42282</v>
      </c>
      <c r="D497" s="2">
        <v>533</v>
      </c>
      <c r="E497" s="2"/>
      <c r="F497" s="2"/>
      <c r="G497" s="2"/>
      <c r="H497" s="2">
        <v>23.85</v>
      </c>
      <c r="I497" s="15">
        <v>0.39999999999999997</v>
      </c>
      <c r="J497" s="15">
        <v>0.4284722222222222</v>
      </c>
      <c r="K497" s="2" t="s">
        <v>640</v>
      </c>
      <c r="L497" s="2" t="s">
        <v>145</v>
      </c>
      <c r="M497" s="45">
        <v>13</v>
      </c>
      <c r="N497" s="2" t="s">
        <v>106</v>
      </c>
      <c r="O497" s="2"/>
      <c r="P497" s="2" t="s">
        <v>106</v>
      </c>
      <c r="Q497" s="14" t="s">
        <v>169</v>
      </c>
      <c r="R497" s="2" t="s">
        <v>701</v>
      </c>
    </row>
    <row r="498" spans="1:18" hidden="1" x14ac:dyDescent="0.25">
      <c r="A498" s="2" t="s">
        <v>16</v>
      </c>
      <c r="B498" s="2" t="s">
        <v>12</v>
      </c>
      <c r="C498" s="12">
        <v>42282</v>
      </c>
      <c r="D498" s="2">
        <v>534</v>
      </c>
      <c r="E498" s="2"/>
      <c r="F498" s="2"/>
      <c r="G498" s="2"/>
      <c r="H498" s="2">
        <v>24.65</v>
      </c>
      <c r="I498" s="15">
        <v>0.4465277777777778</v>
      </c>
      <c r="J498" s="15">
        <v>0.49861111111111112</v>
      </c>
      <c r="K498" s="2" t="s">
        <v>641</v>
      </c>
      <c r="L498" s="2" t="s">
        <v>145</v>
      </c>
      <c r="M498" s="45">
        <v>13</v>
      </c>
      <c r="N498" s="2" t="s">
        <v>106</v>
      </c>
      <c r="O498" s="2"/>
      <c r="P498" s="2" t="s">
        <v>105</v>
      </c>
      <c r="Q498" s="14" t="s">
        <v>173</v>
      </c>
      <c r="R498" s="2" t="s">
        <v>701</v>
      </c>
    </row>
    <row r="499" spans="1:18" hidden="1" x14ac:dyDescent="0.25">
      <c r="A499" s="2" t="s">
        <v>73</v>
      </c>
      <c r="B499" s="2" t="s">
        <v>73</v>
      </c>
      <c r="C499" s="12">
        <v>42282</v>
      </c>
      <c r="D499" s="2">
        <v>535</v>
      </c>
      <c r="E499" s="2"/>
      <c r="F499" s="2"/>
      <c r="G499" s="2"/>
      <c r="H499" s="2">
        <v>36.15</v>
      </c>
      <c r="I499" s="15">
        <v>0.4826388888888889</v>
      </c>
      <c r="J499" s="15">
        <v>0.51666666666666672</v>
      </c>
      <c r="K499" s="2" t="s">
        <v>642</v>
      </c>
      <c r="L499" s="2" t="s">
        <v>75</v>
      </c>
      <c r="M499" s="45">
        <v>13</v>
      </c>
      <c r="N499" s="2" t="s">
        <v>105</v>
      </c>
      <c r="O499" s="2"/>
      <c r="P499" s="2" t="s">
        <v>105</v>
      </c>
      <c r="Q499" s="14" t="s">
        <v>171</v>
      </c>
      <c r="R499" s="2" t="s">
        <v>701</v>
      </c>
    </row>
    <row r="500" spans="1:18" hidden="1" x14ac:dyDescent="0.25">
      <c r="A500" s="2" t="s">
        <v>16</v>
      </c>
      <c r="B500" s="2" t="s">
        <v>46</v>
      </c>
      <c r="C500" s="12">
        <v>42282</v>
      </c>
      <c r="D500" s="2">
        <v>536</v>
      </c>
      <c r="E500" s="2"/>
      <c r="F500" s="2"/>
      <c r="G500" s="2"/>
      <c r="H500" s="2">
        <v>19.850000000000001</v>
      </c>
      <c r="I500" s="15">
        <v>0.55625000000000002</v>
      </c>
      <c r="J500" s="15">
        <v>0.57777777777777783</v>
      </c>
      <c r="K500" s="12" t="s">
        <v>643</v>
      </c>
      <c r="L500" s="2" t="s">
        <v>475</v>
      </c>
      <c r="M500" s="45">
        <v>5</v>
      </c>
      <c r="N500" s="7" t="s">
        <v>105</v>
      </c>
      <c r="O500" s="2"/>
      <c r="P500" s="2" t="s">
        <v>105</v>
      </c>
      <c r="Q500" s="14" t="s">
        <v>168</v>
      </c>
      <c r="R500" s="2" t="s">
        <v>701</v>
      </c>
    </row>
    <row r="501" spans="1:18" hidden="1" x14ac:dyDescent="0.25">
      <c r="A501" s="2" t="s">
        <v>16</v>
      </c>
      <c r="B501" s="2" t="s">
        <v>46</v>
      </c>
      <c r="C501" s="12">
        <v>42283</v>
      </c>
      <c r="D501" s="2">
        <v>537</v>
      </c>
      <c r="E501" s="2"/>
      <c r="F501" s="2"/>
      <c r="G501" s="2"/>
      <c r="H501" s="2">
        <v>20.25</v>
      </c>
      <c r="I501" s="15">
        <v>0.28194444444444444</v>
      </c>
      <c r="J501" s="15">
        <v>0.31666666666666665</v>
      </c>
      <c r="K501" s="2" t="s">
        <v>644</v>
      </c>
      <c r="L501" s="2" t="s">
        <v>475</v>
      </c>
      <c r="M501" s="45">
        <v>5</v>
      </c>
      <c r="N501" s="7" t="s">
        <v>105</v>
      </c>
      <c r="O501" s="2"/>
      <c r="P501" s="2" t="s">
        <v>105</v>
      </c>
      <c r="Q501" s="14" t="s">
        <v>167</v>
      </c>
      <c r="R501" s="2" t="s">
        <v>701</v>
      </c>
    </row>
    <row r="502" spans="1:18" hidden="1" x14ac:dyDescent="0.25">
      <c r="A502" s="2" t="s">
        <v>198</v>
      </c>
      <c r="B502" s="2" t="s">
        <v>198</v>
      </c>
      <c r="C502" s="12">
        <v>42283</v>
      </c>
      <c r="D502" s="2">
        <v>538</v>
      </c>
      <c r="E502" s="2"/>
      <c r="F502" s="2"/>
      <c r="G502" s="2"/>
      <c r="H502" s="2">
        <v>31.3</v>
      </c>
      <c r="I502" s="15">
        <v>0.29305555555555557</v>
      </c>
      <c r="J502" s="15">
        <v>0.3215277777777778</v>
      </c>
      <c r="K502" s="2" t="s">
        <v>645</v>
      </c>
      <c r="L502" s="2" t="s">
        <v>484</v>
      </c>
      <c r="M502" s="45">
        <v>4</v>
      </c>
      <c r="N502" s="2" t="s">
        <v>105</v>
      </c>
      <c r="O502" s="2"/>
      <c r="P502" s="2" t="s">
        <v>105</v>
      </c>
      <c r="Q502" s="14" t="s">
        <v>167</v>
      </c>
      <c r="R502" s="2" t="s">
        <v>701</v>
      </c>
    </row>
    <row r="503" spans="1:18" hidden="1" x14ac:dyDescent="0.25">
      <c r="A503" s="2" t="s">
        <v>16</v>
      </c>
      <c r="B503" s="2" t="s">
        <v>12</v>
      </c>
      <c r="C503" s="12">
        <v>42283</v>
      </c>
      <c r="D503" s="2">
        <v>539</v>
      </c>
      <c r="E503" s="2"/>
      <c r="F503" s="2"/>
      <c r="G503" s="2"/>
      <c r="H503" s="2">
        <v>24.25</v>
      </c>
      <c r="I503" s="15">
        <v>0.29583333333333334</v>
      </c>
      <c r="J503" s="15">
        <v>0.33819444444444446</v>
      </c>
      <c r="K503" s="2" t="s">
        <v>646</v>
      </c>
      <c r="L503" s="2" t="s">
        <v>145</v>
      </c>
      <c r="M503" s="45">
        <v>13</v>
      </c>
      <c r="N503" s="2" t="s">
        <v>106</v>
      </c>
      <c r="O503" s="2"/>
      <c r="P503" s="2" t="s">
        <v>105</v>
      </c>
      <c r="Q503" s="14" t="s">
        <v>167</v>
      </c>
      <c r="R503" s="2" t="s">
        <v>701</v>
      </c>
    </row>
    <row r="504" spans="1:18" hidden="1" x14ac:dyDescent="0.25">
      <c r="A504" s="2" t="s">
        <v>73</v>
      </c>
      <c r="B504" s="2" t="s">
        <v>73</v>
      </c>
      <c r="C504" s="12">
        <v>42283</v>
      </c>
      <c r="D504" s="2">
        <v>540</v>
      </c>
      <c r="E504" s="2"/>
      <c r="F504" s="2"/>
      <c r="G504" s="2"/>
      <c r="H504" s="2">
        <v>36.4</v>
      </c>
      <c r="I504" s="15">
        <v>0.33333333333333331</v>
      </c>
      <c r="J504" s="15">
        <v>0.39374999999999999</v>
      </c>
      <c r="K504" s="2" t="s">
        <v>647</v>
      </c>
      <c r="L504" s="2" t="s">
        <v>75</v>
      </c>
      <c r="M504" s="45">
        <v>13</v>
      </c>
      <c r="N504" s="2" t="s">
        <v>105</v>
      </c>
      <c r="O504" s="2"/>
      <c r="P504" s="2" t="s">
        <v>105</v>
      </c>
      <c r="Q504" s="14" t="s">
        <v>176</v>
      </c>
      <c r="R504" s="2" t="s">
        <v>701</v>
      </c>
    </row>
    <row r="505" spans="1:18" hidden="1" x14ac:dyDescent="0.25">
      <c r="A505" s="2" t="s">
        <v>102</v>
      </c>
      <c r="B505" s="2" t="s">
        <v>77</v>
      </c>
      <c r="C505" s="12">
        <v>42283</v>
      </c>
      <c r="D505" s="2">
        <v>541</v>
      </c>
      <c r="E505" s="2"/>
      <c r="F505" s="2"/>
      <c r="G505" s="2"/>
      <c r="H505" s="2">
        <v>25.85</v>
      </c>
      <c r="I505" s="15">
        <v>0.34791666666666665</v>
      </c>
      <c r="J505" s="15">
        <v>0.4069444444444445</v>
      </c>
      <c r="K505" s="2" t="s">
        <v>648</v>
      </c>
      <c r="L505" s="2" t="s">
        <v>123</v>
      </c>
      <c r="M505" s="45">
        <v>34</v>
      </c>
      <c r="N505" s="2" t="s">
        <v>105</v>
      </c>
      <c r="O505" s="2"/>
      <c r="P505" s="2" t="s">
        <v>106</v>
      </c>
      <c r="Q505" s="14" t="s">
        <v>176</v>
      </c>
      <c r="R505" s="2" t="s">
        <v>701</v>
      </c>
    </row>
    <row r="506" spans="1:18" hidden="1" x14ac:dyDescent="0.25">
      <c r="A506" s="2" t="s">
        <v>133</v>
      </c>
      <c r="B506" s="2" t="s">
        <v>120</v>
      </c>
      <c r="C506" s="12">
        <v>42283</v>
      </c>
      <c r="D506" s="2">
        <v>542</v>
      </c>
      <c r="E506" s="2"/>
      <c r="F506" s="2"/>
      <c r="G506" s="2"/>
      <c r="H506" s="2">
        <v>25.2</v>
      </c>
      <c r="I506" s="15">
        <v>0.5395833333333333</v>
      </c>
      <c r="J506" s="15">
        <v>0.59791666666666665</v>
      </c>
      <c r="K506" s="2" t="s">
        <v>649</v>
      </c>
      <c r="L506" s="2" t="s">
        <v>650</v>
      </c>
      <c r="M506" s="45">
        <v>12</v>
      </c>
      <c r="N506" s="2" t="s">
        <v>105</v>
      </c>
      <c r="O506" s="2"/>
      <c r="P506" s="2" t="s">
        <v>105</v>
      </c>
      <c r="Q506" s="14" t="s">
        <v>175</v>
      </c>
      <c r="R506" s="2" t="s">
        <v>701</v>
      </c>
    </row>
    <row r="507" spans="1:18" hidden="1" x14ac:dyDescent="0.25">
      <c r="A507" s="2" t="s">
        <v>16</v>
      </c>
      <c r="B507" s="2" t="s">
        <v>46</v>
      </c>
      <c r="C507" s="12">
        <v>42283</v>
      </c>
      <c r="D507" s="2">
        <v>543</v>
      </c>
      <c r="E507" s="2"/>
      <c r="F507" s="2"/>
      <c r="G507" s="2"/>
      <c r="H507" s="2">
        <v>20.3</v>
      </c>
      <c r="I507" s="15">
        <v>0.59930555555555554</v>
      </c>
      <c r="J507" s="15">
        <v>0.62222222222222223</v>
      </c>
      <c r="K507" s="2" t="s">
        <v>651</v>
      </c>
      <c r="L507" s="2" t="s">
        <v>475</v>
      </c>
      <c r="M507" s="45">
        <v>5</v>
      </c>
      <c r="N507" s="7" t="s">
        <v>105</v>
      </c>
      <c r="O507" s="2"/>
      <c r="P507" s="2" t="s">
        <v>105</v>
      </c>
      <c r="Q507" s="14" t="s">
        <v>174</v>
      </c>
      <c r="R507" s="2" t="s">
        <v>701</v>
      </c>
    </row>
    <row r="508" spans="1:18" hidden="1" x14ac:dyDescent="0.25">
      <c r="A508" s="2" t="s">
        <v>198</v>
      </c>
      <c r="B508" s="2" t="s">
        <v>198</v>
      </c>
      <c r="C508" s="12">
        <v>42283</v>
      </c>
      <c r="D508" s="2">
        <v>544</v>
      </c>
      <c r="E508" s="2"/>
      <c r="F508" s="2"/>
      <c r="G508" s="2"/>
      <c r="H508" s="2">
        <v>31.15</v>
      </c>
      <c r="I508" s="15">
        <v>0.63055555555555554</v>
      </c>
      <c r="J508" s="15">
        <v>0.64861111111111114</v>
      </c>
      <c r="K508" s="2" t="s">
        <v>652</v>
      </c>
      <c r="L508" s="2" t="s">
        <v>484</v>
      </c>
      <c r="M508" s="45">
        <v>4</v>
      </c>
      <c r="N508" s="2" t="s">
        <v>105</v>
      </c>
      <c r="O508" s="2"/>
      <c r="P508" s="2" t="s">
        <v>105</v>
      </c>
      <c r="Q508" s="14" t="s">
        <v>170</v>
      </c>
      <c r="R508" s="2" t="s">
        <v>701</v>
      </c>
    </row>
    <row r="509" spans="1:18" hidden="1" x14ac:dyDescent="0.25">
      <c r="A509" s="2" t="s">
        <v>16</v>
      </c>
      <c r="B509" s="2" t="s">
        <v>12</v>
      </c>
      <c r="C509" s="12">
        <v>42284</v>
      </c>
      <c r="D509" s="2">
        <v>545</v>
      </c>
      <c r="E509" s="2"/>
      <c r="F509" s="2"/>
      <c r="G509" s="2"/>
      <c r="H509" s="2">
        <v>26.95</v>
      </c>
      <c r="I509" s="15">
        <v>0.30138888888888887</v>
      </c>
      <c r="J509" s="15">
        <v>0.34861111111111115</v>
      </c>
      <c r="K509" s="2" t="s">
        <v>653</v>
      </c>
      <c r="L509" s="2" t="s">
        <v>13</v>
      </c>
      <c r="M509" s="45">
        <v>83</v>
      </c>
      <c r="N509" s="2" t="s">
        <v>105</v>
      </c>
      <c r="O509" s="2"/>
      <c r="P509" s="2" t="s">
        <v>105</v>
      </c>
      <c r="Q509" s="14" t="s">
        <v>167</v>
      </c>
      <c r="R509" s="2" t="s">
        <v>701</v>
      </c>
    </row>
    <row r="510" spans="1:18" hidden="1" x14ac:dyDescent="0.25">
      <c r="A510" s="2" t="s">
        <v>73</v>
      </c>
      <c r="B510" s="2" t="s">
        <v>73</v>
      </c>
      <c r="C510" s="12">
        <v>42284</v>
      </c>
      <c r="D510" s="2">
        <v>546</v>
      </c>
      <c r="E510" s="2"/>
      <c r="F510" s="2"/>
      <c r="G510" s="2"/>
      <c r="H510" s="2">
        <v>30.55</v>
      </c>
      <c r="I510" s="15">
        <v>0.32430555555555557</v>
      </c>
      <c r="J510" s="15">
        <v>0.35138888888888892</v>
      </c>
      <c r="K510" s="2" t="s">
        <v>654</v>
      </c>
      <c r="L510" s="2" t="s">
        <v>75</v>
      </c>
      <c r="M510" s="45">
        <v>13</v>
      </c>
      <c r="N510" s="2" t="s">
        <v>105</v>
      </c>
      <c r="O510" s="2"/>
      <c r="P510" s="2" t="s">
        <v>105</v>
      </c>
      <c r="Q510" s="14" t="s">
        <v>167</v>
      </c>
      <c r="R510" s="2" t="s">
        <v>701</v>
      </c>
    </row>
    <row r="511" spans="1:18" hidden="1" x14ac:dyDescent="0.25">
      <c r="A511" s="2" t="s">
        <v>160</v>
      </c>
      <c r="B511" s="2" t="s">
        <v>480</v>
      </c>
      <c r="C511" s="12">
        <v>42284</v>
      </c>
      <c r="D511" s="2">
        <v>547</v>
      </c>
      <c r="E511" s="2"/>
      <c r="F511" s="2"/>
      <c r="G511" s="2"/>
      <c r="H511" s="2">
        <v>23.75</v>
      </c>
      <c r="I511" s="15">
        <v>0.36249999999999999</v>
      </c>
      <c r="J511" s="15">
        <v>0.39097222222222222</v>
      </c>
      <c r="K511" s="2" t="s">
        <v>655</v>
      </c>
      <c r="L511" s="2" t="s">
        <v>656</v>
      </c>
      <c r="M511" s="45">
        <v>34</v>
      </c>
      <c r="N511" s="2" t="s">
        <v>105</v>
      </c>
      <c r="O511" s="2"/>
      <c r="P511" s="2" t="s">
        <v>106</v>
      </c>
      <c r="Q511" s="14" t="s">
        <v>176</v>
      </c>
      <c r="R511" s="2" t="s">
        <v>701</v>
      </c>
    </row>
    <row r="512" spans="1:18" hidden="1" x14ac:dyDescent="0.25">
      <c r="A512" s="2" t="s">
        <v>102</v>
      </c>
      <c r="B512" s="2" t="s">
        <v>77</v>
      </c>
      <c r="C512" s="12">
        <v>42284</v>
      </c>
      <c r="D512" s="2">
        <v>548</v>
      </c>
      <c r="E512" s="2"/>
      <c r="F512" s="2"/>
      <c r="G512" s="2"/>
      <c r="H512" s="2">
        <v>33.35</v>
      </c>
      <c r="I512" s="15">
        <v>0.37847222222222227</v>
      </c>
      <c r="J512" s="15">
        <v>0.41666666666666669</v>
      </c>
      <c r="K512" s="2" t="s">
        <v>657</v>
      </c>
      <c r="L512" s="2" t="s">
        <v>658</v>
      </c>
      <c r="M512" s="45">
        <v>30</v>
      </c>
      <c r="N512" s="2" t="s">
        <v>105</v>
      </c>
      <c r="O512" s="2"/>
      <c r="P512" s="2" t="s">
        <v>106</v>
      </c>
      <c r="Q512" s="14" t="s">
        <v>169</v>
      </c>
      <c r="R512" s="2" t="s">
        <v>701</v>
      </c>
    </row>
    <row r="513" spans="1:18" hidden="1" x14ac:dyDescent="0.25">
      <c r="A513" s="2" t="s">
        <v>198</v>
      </c>
      <c r="B513" s="2" t="s">
        <v>198</v>
      </c>
      <c r="C513" s="12">
        <v>42284</v>
      </c>
      <c r="D513" s="2">
        <v>549</v>
      </c>
      <c r="E513" s="2"/>
      <c r="F513" s="2"/>
      <c r="G513" s="2"/>
      <c r="H513" s="2">
        <v>31.85</v>
      </c>
      <c r="I513" s="15">
        <v>0.42430555555555555</v>
      </c>
      <c r="J513" s="15">
        <v>0.44791666666666669</v>
      </c>
      <c r="K513" s="2" t="s">
        <v>659</v>
      </c>
      <c r="L513" s="2" t="s">
        <v>484</v>
      </c>
      <c r="M513" s="45">
        <v>4</v>
      </c>
      <c r="N513" s="2" t="s">
        <v>105</v>
      </c>
      <c r="O513" s="2"/>
      <c r="P513" s="2" t="s">
        <v>105</v>
      </c>
      <c r="Q513" s="14" t="s">
        <v>173</v>
      </c>
      <c r="R513" s="2" t="s">
        <v>701</v>
      </c>
    </row>
    <row r="514" spans="1:18" hidden="1" x14ac:dyDescent="0.25">
      <c r="A514" s="2" t="s">
        <v>73</v>
      </c>
      <c r="B514" s="2" t="s">
        <v>73</v>
      </c>
      <c r="C514" s="12">
        <v>42284</v>
      </c>
      <c r="D514" s="2">
        <v>550</v>
      </c>
      <c r="E514" s="2"/>
      <c r="F514" s="2"/>
      <c r="G514" s="2"/>
      <c r="H514" s="2">
        <v>33</v>
      </c>
      <c r="I514" s="15">
        <v>0.48819444444444443</v>
      </c>
      <c r="J514" s="15">
        <v>0.51874999999999993</v>
      </c>
      <c r="K514" s="2" t="s">
        <v>660</v>
      </c>
      <c r="L514" s="2" t="s">
        <v>75</v>
      </c>
      <c r="M514" s="45">
        <v>13</v>
      </c>
      <c r="N514" s="2" t="s">
        <v>105</v>
      </c>
      <c r="O514" s="2"/>
      <c r="P514" s="2" t="s">
        <v>105</v>
      </c>
      <c r="Q514" s="14" t="s">
        <v>171</v>
      </c>
      <c r="R514" s="2" t="s">
        <v>701</v>
      </c>
    </row>
    <row r="515" spans="1:18" hidden="1" x14ac:dyDescent="0.25">
      <c r="A515" s="2" t="s">
        <v>16</v>
      </c>
      <c r="B515" s="2" t="s">
        <v>12</v>
      </c>
      <c r="C515" s="12">
        <v>42284</v>
      </c>
      <c r="D515" s="2">
        <v>551</v>
      </c>
      <c r="E515" s="2"/>
      <c r="F515" s="2"/>
      <c r="G515" s="2"/>
      <c r="H515" s="2">
        <v>30.2</v>
      </c>
      <c r="I515" s="15">
        <v>0.51180555555555551</v>
      </c>
      <c r="J515" s="15">
        <v>0.60416666666666663</v>
      </c>
      <c r="K515" s="2" t="s">
        <v>661</v>
      </c>
      <c r="L515" s="2" t="s">
        <v>31</v>
      </c>
      <c r="M515" s="45">
        <v>83</v>
      </c>
      <c r="N515" s="2" t="s">
        <v>106</v>
      </c>
      <c r="O515" s="2"/>
      <c r="P515" s="2" t="s">
        <v>105</v>
      </c>
      <c r="Q515" s="14" t="s">
        <v>175</v>
      </c>
      <c r="R515" s="2" t="s">
        <v>701</v>
      </c>
    </row>
    <row r="516" spans="1:18" hidden="1" x14ac:dyDescent="0.25">
      <c r="A516" s="2" t="s">
        <v>16</v>
      </c>
      <c r="B516" s="2" t="s">
        <v>46</v>
      </c>
      <c r="C516" s="12">
        <v>42285</v>
      </c>
      <c r="D516" s="2">
        <v>553</v>
      </c>
      <c r="E516" s="2"/>
      <c r="F516" s="2"/>
      <c r="G516" s="2"/>
      <c r="H516" s="2">
        <v>31.9</v>
      </c>
      <c r="I516" s="15">
        <v>0.26319444444444445</v>
      </c>
      <c r="J516" s="15">
        <v>0.34166666666666662</v>
      </c>
      <c r="K516" s="2" t="s">
        <v>662</v>
      </c>
      <c r="L516" s="2" t="s">
        <v>663</v>
      </c>
      <c r="M516" s="45">
        <v>83</v>
      </c>
      <c r="N516" s="7" t="s">
        <v>106</v>
      </c>
      <c r="O516" s="2"/>
      <c r="P516" s="2" t="s">
        <v>105</v>
      </c>
      <c r="Q516" s="14" t="s">
        <v>167</v>
      </c>
      <c r="R516" s="2" t="s">
        <v>701</v>
      </c>
    </row>
    <row r="517" spans="1:18" hidden="1" x14ac:dyDescent="0.25">
      <c r="A517" s="2" t="s">
        <v>16</v>
      </c>
      <c r="B517" s="2" t="s">
        <v>12</v>
      </c>
      <c r="C517" s="12">
        <v>42285</v>
      </c>
      <c r="D517" s="2">
        <v>552</v>
      </c>
      <c r="E517" s="2"/>
      <c r="F517" s="2"/>
      <c r="G517" s="2"/>
      <c r="H517" s="2">
        <v>31.5</v>
      </c>
      <c r="I517" s="15">
        <v>0.29583333333333334</v>
      </c>
      <c r="J517" s="15">
        <v>0.33819444444444446</v>
      </c>
      <c r="K517" s="2" t="s">
        <v>664</v>
      </c>
      <c r="L517" s="2" t="s">
        <v>31</v>
      </c>
      <c r="M517" s="45">
        <v>83</v>
      </c>
      <c r="N517" s="2" t="s">
        <v>106</v>
      </c>
      <c r="O517" s="2"/>
      <c r="P517" s="2" t="s">
        <v>106</v>
      </c>
      <c r="Q517" s="14" t="s">
        <v>167</v>
      </c>
      <c r="R517" s="2" t="s">
        <v>701</v>
      </c>
    </row>
    <row r="518" spans="1:18" hidden="1" x14ac:dyDescent="0.25">
      <c r="A518" s="2" t="s">
        <v>16</v>
      </c>
      <c r="B518" s="2" t="s">
        <v>12</v>
      </c>
      <c r="C518" s="12">
        <v>42285</v>
      </c>
      <c r="D518" s="2">
        <v>554</v>
      </c>
      <c r="E518" s="2"/>
      <c r="F518" s="2"/>
      <c r="G518" s="2"/>
      <c r="H518" s="2">
        <v>35.25</v>
      </c>
      <c r="I518" s="15">
        <v>0.3034722222222222</v>
      </c>
      <c r="J518" s="15">
        <v>0.34791666666666665</v>
      </c>
      <c r="K518" s="2" t="s">
        <v>665</v>
      </c>
      <c r="L518" s="2" t="s">
        <v>31</v>
      </c>
      <c r="M518" s="45">
        <v>83</v>
      </c>
      <c r="N518" s="2" t="s">
        <v>106</v>
      </c>
      <c r="O518" s="2"/>
      <c r="P518" s="2" t="s">
        <v>105</v>
      </c>
      <c r="Q518" s="14" t="s">
        <v>167</v>
      </c>
      <c r="R518" s="2" t="s">
        <v>701</v>
      </c>
    </row>
    <row r="519" spans="1:18" hidden="1" x14ac:dyDescent="0.25">
      <c r="A519" s="2" t="s">
        <v>73</v>
      </c>
      <c r="B519" s="2" t="s">
        <v>73</v>
      </c>
      <c r="C519" s="12">
        <v>42285</v>
      </c>
      <c r="D519" s="2">
        <v>555</v>
      </c>
      <c r="E519" s="2"/>
      <c r="F519" s="2"/>
      <c r="G519" s="2"/>
      <c r="H519" s="2">
        <v>33.1</v>
      </c>
      <c r="I519" s="15">
        <v>0.31736111111111115</v>
      </c>
      <c r="J519" s="15">
        <v>0.35416666666666669</v>
      </c>
      <c r="K519" s="2" t="s">
        <v>666</v>
      </c>
      <c r="L519" s="2" t="s">
        <v>75</v>
      </c>
      <c r="M519" s="45">
        <v>13</v>
      </c>
      <c r="N519" s="2" t="s">
        <v>105</v>
      </c>
      <c r="O519" s="2"/>
      <c r="P519" s="2" t="s">
        <v>105</v>
      </c>
      <c r="Q519" s="14" t="s">
        <v>167</v>
      </c>
      <c r="R519" s="2" t="s">
        <v>701</v>
      </c>
    </row>
    <row r="520" spans="1:18" hidden="1" x14ac:dyDescent="0.25">
      <c r="A520" s="2" t="s">
        <v>102</v>
      </c>
      <c r="B520" s="2" t="s">
        <v>77</v>
      </c>
      <c r="C520" s="12">
        <v>42285</v>
      </c>
      <c r="D520" s="2">
        <v>556</v>
      </c>
      <c r="E520" s="2"/>
      <c r="F520" s="2"/>
      <c r="G520" s="2"/>
      <c r="H520" s="2">
        <v>34.4</v>
      </c>
      <c r="I520" s="15">
        <v>0.32083333333333336</v>
      </c>
      <c r="J520" s="15">
        <v>0.36249999999999999</v>
      </c>
      <c r="K520" s="2" t="s">
        <v>667</v>
      </c>
      <c r="L520" s="2" t="s">
        <v>668</v>
      </c>
      <c r="M520" s="45">
        <v>30</v>
      </c>
      <c r="N520" s="2" t="s">
        <v>105</v>
      </c>
      <c r="O520" s="2"/>
      <c r="P520" s="2" t="s">
        <v>105</v>
      </c>
      <c r="Q520" s="14" t="s">
        <v>167</v>
      </c>
      <c r="R520" s="2" t="s">
        <v>701</v>
      </c>
    </row>
    <row r="521" spans="1:18" hidden="1" x14ac:dyDescent="0.25">
      <c r="A521" s="2" t="s">
        <v>102</v>
      </c>
      <c r="B521" s="2" t="s">
        <v>77</v>
      </c>
      <c r="C521" s="12">
        <v>42285</v>
      </c>
      <c r="D521" s="2">
        <v>557</v>
      </c>
      <c r="E521" s="2"/>
      <c r="F521" s="2"/>
      <c r="G521" s="2"/>
      <c r="H521" s="2">
        <v>32.9</v>
      </c>
      <c r="I521" s="15">
        <v>0.32222222222222224</v>
      </c>
      <c r="J521" s="15">
        <v>0.36388888888888887</v>
      </c>
      <c r="K521" s="2" t="s">
        <v>669</v>
      </c>
      <c r="L521" s="2" t="s">
        <v>658</v>
      </c>
      <c r="M521" s="45">
        <v>30</v>
      </c>
      <c r="N521" s="2" t="s">
        <v>105</v>
      </c>
      <c r="O521" s="2"/>
      <c r="P521" s="2" t="s">
        <v>106</v>
      </c>
      <c r="Q521" s="14" t="s">
        <v>167</v>
      </c>
      <c r="R521" s="2" t="s">
        <v>701</v>
      </c>
    </row>
    <row r="522" spans="1:18" hidden="1" x14ac:dyDescent="0.25">
      <c r="A522" s="2" t="s">
        <v>133</v>
      </c>
      <c r="B522" s="2" t="s">
        <v>120</v>
      </c>
      <c r="C522" s="12">
        <v>42285</v>
      </c>
      <c r="D522" s="2">
        <v>558</v>
      </c>
      <c r="E522" s="2"/>
      <c r="F522" s="2"/>
      <c r="G522" s="2"/>
      <c r="H522" s="2">
        <v>25.05</v>
      </c>
      <c r="I522" s="15">
        <v>0.41875000000000001</v>
      </c>
      <c r="J522" s="15">
        <v>0.45902777777777781</v>
      </c>
      <c r="K522" s="2" t="s">
        <v>670</v>
      </c>
      <c r="L522" s="2" t="s">
        <v>650</v>
      </c>
      <c r="M522" s="45">
        <v>12</v>
      </c>
      <c r="N522" s="2" t="s">
        <v>105</v>
      </c>
      <c r="O522" s="2"/>
      <c r="P522" s="2" t="s">
        <v>105</v>
      </c>
      <c r="Q522" s="14" t="s">
        <v>173</v>
      </c>
      <c r="R522" s="2" t="s">
        <v>701</v>
      </c>
    </row>
    <row r="523" spans="1:18" hidden="1" x14ac:dyDescent="0.25">
      <c r="A523" s="2" t="s">
        <v>73</v>
      </c>
      <c r="B523" s="2" t="s">
        <v>73</v>
      </c>
      <c r="C523" s="12">
        <v>42285</v>
      </c>
      <c r="D523" s="2">
        <v>559</v>
      </c>
      <c r="E523" s="2"/>
      <c r="F523" s="2"/>
      <c r="G523" s="2"/>
      <c r="H523" s="2">
        <v>35.65</v>
      </c>
      <c r="I523" s="15">
        <v>0.55902777777777779</v>
      </c>
      <c r="J523" s="15">
        <v>0.58472222222222225</v>
      </c>
      <c r="K523" s="2" t="s">
        <v>671</v>
      </c>
      <c r="L523" s="2" t="s">
        <v>75</v>
      </c>
      <c r="M523" s="45">
        <v>13</v>
      </c>
      <c r="N523" s="2" t="s">
        <v>105</v>
      </c>
      <c r="O523" s="2"/>
      <c r="P523" s="2" t="s">
        <v>105</v>
      </c>
      <c r="Q523" s="14" t="s">
        <v>168</v>
      </c>
      <c r="R523" s="2" t="s">
        <v>701</v>
      </c>
    </row>
    <row r="524" spans="1:18" hidden="1" x14ac:dyDescent="0.25">
      <c r="A524" s="2" t="s">
        <v>16</v>
      </c>
      <c r="B524" s="2" t="s">
        <v>12</v>
      </c>
      <c r="C524" s="12">
        <v>42285</v>
      </c>
      <c r="D524" s="2">
        <v>560</v>
      </c>
      <c r="E524" s="2"/>
      <c r="F524" s="2"/>
      <c r="G524" s="2"/>
      <c r="H524" s="2">
        <v>31.05</v>
      </c>
      <c r="I524" s="15">
        <v>0.6791666666666667</v>
      </c>
      <c r="J524" s="15">
        <v>0.70486111111111116</v>
      </c>
      <c r="K524" s="2" t="s">
        <v>672</v>
      </c>
      <c r="L524" s="2" t="s">
        <v>31</v>
      </c>
      <c r="M524" s="45">
        <v>83</v>
      </c>
      <c r="N524" s="2" t="s">
        <v>106</v>
      </c>
      <c r="O524" s="2"/>
      <c r="P524" s="2" t="s">
        <v>106</v>
      </c>
      <c r="Q524" s="14" t="s">
        <v>172</v>
      </c>
      <c r="R524" s="2" t="s">
        <v>701</v>
      </c>
    </row>
    <row r="525" spans="1:18" hidden="1" x14ac:dyDescent="0.25">
      <c r="A525" s="2" t="s">
        <v>16</v>
      </c>
      <c r="B525" s="2" t="s">
        <v>12</v>
      </c>
      <c r="C525" s="12">
        <v>42286</v>
      </c>
      <c r="D525" s="2">
        <v>561</v>
      </c>
      <c r="E525" s="2"/>
      <c r="F525" s="2"/>
      <c r="G525" s="2"/>
      <c r="H525" s="2">
        <v>32.049999999999997</v>
      </c>
      <c r="I525" s="15">
        <v>0.29444444444444445</v>
      </c>
      <c r="J525" s="15">
        <v>0.35138888888888892</v>
      </c>
      <c r="K525" s="2" t="s">
        <v>673</v>
      </c>
      <c r="L525" s="2" t="s">
        <v>31</v>
      </c>
      <c r="M525" s="45">
        <v>83</v>
      </c>
      <c r="N525" s="2" t="s">
        <v>106</v>
      </c>
      <c r="O525" s="2"/>
      <c r="P525" s="2" t="s">
        <v>105</v>
      </c>
      <c r="Q525" s="14" t="s">
        <v>167</v>
      </c>
      <c r="R525" s="2" t="s">
        <v>701</v>
      </c>
    </row>
    <row r="526" spans="1:18" hidden="1" x14ac:dyDescent="0.25">
      <c r="A526" s="2" t="s">
        <v>160</v>
      </c>
      <c r="B526" s="2" t="s">
        <v>480</v>
      </c>
      <c r="C526" s="12">
        <v>42286</v>
      </c>
      <c r="D526" s="2">
        <v>562</v>
      </c>
      <c r="E526" s="2"/>
      <c r="F526" s="2"/>
      <c r="G526" s="2"/>
      <c r="H526" s="2">
        <v>24.4</v>
      </c>
      <c r="I526" s="15">
        <v>0.32500000000000001</v>
      </c>
      <c r="J526" s="15">
        <v>0.35486111111111113</v>
      </c>
      <c r="K526" s="2" t="s">
        <v>674</v>
      </c>
      <c r="L526" s="2" t="s">
        <v>656</v>
      </c>
      <c r="M526" s="45">
        <v>34</v>
      </c>
      <c r="N526" s="2" t="s">
        <v>105</v>
      </c>
      <c r="O526" s="2"/>
      <c r="P526" s="2" t="s">
        <v>106</v>
      </c>
      <c r="Q526" s="14" t="s">
        <v>167</v>
      </c>
      <c r="R526" s="2" t="s">
        <v>701</v>
      </c>
    </row>
    <row r="527" spans="1:18" hidden="1" x14ac:dyDescent="0.25">
      <c r="A527" s="2" t="s">
        <v>160</v>
      </c>
      <c r="B527" s="2" t="s">
        <v>480</v>
      </c>
      <c r="C527" s="12">
        <v>42286</v>
      </c>
      <c r="D527" s="2">
        <v>563</v>
      </c>
      <c r="E527" s="2"/>
      <c r="F527" s="2"/>
      <c r="G527" s="2"/>
      <c r="H527" s="2">
        <v>23.85</v>
      </c>
      <c r="I527" s="15">
        <v>0.33819444444444446</v>
      </c>
      <c r="J527" s="15">
        <v>0.36180555555555555</v>
      </c>
      <c r="K527" s="2" t="s">
        <v>675</v>
      </c>
      <c r="L527" s="2" t="s">
        <v>656</v>
      </c>
      <c r="M527" s="45">
        <v>34</v>
      </c>
      <c r="N527" s="2" t="s">
        <v>105</v>
      </c>
      <c r="O527" s="2"/>
      <c r="P527" s="2" t="s">
        <v>106</v>
      </c>
      <c r="Q527" s="14" t="s">
        <v>176</v>
      </c>
      <c r="R527" s="2" t="s">
        <v>701</v>
      </c>
    </row>
    <row r="528" spans="1:18" hidden="1" x14ac:dyDescent="0.25">
      <c r="A528" s="2" t="s">
        <v>102</v>
      </c>
      <c r="B528" s="2" t="s">
        <v>77</v>
      </c>
      <c r="C528" s="12">
        <v>42286</v>
      </c>
      <c r="D528" s="2">
        <v>564</v>
      </c>
      <c r="E528" s="2"/>
      <c r="F528" s="2"/>
      <c r="G528" s="2"/>
      <c r="H528" s="2">
        <v>32.4</v>
      </c>
      <c r="I528" s="15">
        <v>0.37638888888888888</v>
      </c>
      <c r="J528" s="15">
        <v>0.41805555555555557</v>
      </c>
      <c r="K528" s="2" t="s">
        <v>676</v>
      </c>
      <c r="L528" s="2" t="s">
        <v>123</v>
      </c>
      <c r="M528" s="45">
        <v>34</v>
      </c>
      <c r="N528" s="2" t="s">
        <v>105</v>
      </c>
      <c r="O528" s="2"/>
      <c r="P528" s="2" t="s">
        <v>105</v>
      </c>
      <c r="Q528" s="14" t="s">
        <v>169</v>
      </c>
      <c r="R528" s="2" t="s">
        <v>701</v>
      </c>
    </row>
    <row r="529" spans="1:18" hidden="1" x14ac:dyDescent="0.25">
      <c r="A529" s="2" t="s">
        <v>102</v>
      </c>
      <c r="B529" s="2" t="s">
        <v>77</v>
      </c>
      <c r="C529" s="12">
        <v>42286</v>
      </c>
      <c r="D529" s="2">
        <v>565</v>
      </c>
      <c r="E529" s="2"/>
      <c r="F529" s="2"/>
      <c r="G529" s="2"/>
      <c r="H529" s="2">
        <v>32.299999999999997</v>
      </c>
      <c r="I529" s="15">
        <v>0.38680555555555557</v>
      </c>
      <c r="J529" s="15">
        <v>0.41944444444444445</v>
      </c>
      <c r="K529" s="2" t="s">
        <v>677</v>
      </c>
      <c r="L529" s="2" t="s">
        <v>658</v>
      </c>
      <c r="M529" s="45">
        <v>34</v>
      </c>
      <c r="N529" s="2" t="s">
        <v>105</v>
      </c>
      <c r="O529" s="2"/>
      <c r="P529" s="2" t="s">
        <v>106</v>
      </c>
      <c r="Q529" s="14" t="s">
        <v>169</v>
      </c>
      <c r="R529" s="2" t="s">
        <v>701</v>
      </c>
    </row>
    <row r="530" spans="1:18" hidden="1" x14ac:dyDescent="0.25">
      <c r="A530" s="2" t="s">
        <v>73</v>
      </c>
      <c r="B530" s="2" t="s">
        <v>73</v>
      </c>
      <c r="C530" s="12">
        <v>42286</v>
      </c>
      <c r="D530" s="2">
        <v>566</v>
      </c>
      <c r="E530" s="2"/>
      <c r="F530" s="2"/>
      <c r="G530" s="2"/>
      <c r="H530" s="2">
        <v>33.450000000000003</v>
      </c>
      <c r="I530" s="15">
        <v>0.45555555555555555</v>
      </c>
      <c r="J530" s="15">
        <v>0.48541666666666666</v>
      </c>
      <c r="K530" s="2" t="s">
        <v>678</v>
      </c>
      <c r="L530" s="2" t="s">
        <v>75</v>
      </c>
      <c r="M530" s="45">
        <v>13</v>
      </c>
      <c r="N530" s="2" t="s">
        <v>105</v>
      </c>
      <c r="O530" s="2"/>
      <c r="P530" s="2" t="s">
        <v>105</v>
      </c>
      <c r="Q530" s="14" t="s">
        <v>173</v>
      </c>
      <c r="R530" s="2" t="s">
        <v>701</v>
      </c>
    </row>
    <row r="531" spans="1:18" hidden="1" x14ac:dyDescent="0.25">
      <c r="A531" s="2" t="s">
        <v>73</v>
      </c>
      <c r="B531" s="2" t="s">
        <v>73</v>
      </c>
      <c r="C531" s="12">
        <v>42286</v>
      </c>
      <c r="D531" s="2">
        <v>567</v>
      </c>
      <c r="E531" s="2"/>
      <c r="F531" s="2"/>
      <c r="G531" s="2"/>
      <c r="H531" s="2">
        <v>33.35</v>
      </c>
      <c r="I531" s="15">
        <v>0.64861111111111114</v>
      </c>
      <c r="J531" s="15">
        <v>0.66805555555555562</v>
      </c>
      <c r="K531" s="2" t="s">
        <v>679</v>
      </c>
      <c r="L531" s="2" t="s">
        <v>75</v>
      </c>
      <c r="M531" s="45">
        <v>13</v>
      </c>
      <c r="N531" s="2" t="s">
        <v>105</v>
      </c>
      <c r="O531" s="2"/>
      <c r="P531" s="2" t="s">
        <v>106</v>
      </c>
      <c r="Q531" s="14" t="s">
        <v>170</v>
      </c>
      <c r="R531" s="2" t="s">
        <v>701</v>
      </c>
    </row>
    <row r="532" spans="1:18" hidden="1" x14ac:dyDescent="0.25">
      <c r="A532" s="2" t="s">
        <v>16</v>
      </c>
      <c r="B532" s="2" t="s">
        <v>12</v>
      </c>
      <c r="C532" s="12">
        <v>42290</v>
      </c>
      <c r="D532" s="2">
        <v>568</v>
      </c>
      <c r="E532" s="2"/>
      <c r="F532" s="2"/>
      <c r="G532" s="2"/>
      <c r="H532" s="2">
        <v>30.9</v>
      </c>
      <c r="I532" s="15">
        <v>0.29444444444444445</v>
      </c>
      <c r="J532" s="15">
        <v>0.32916666666666666</v>
      </c>
      <c r="K532" s="2" t="s">
        <v>680</v>
      </c>
      <c r="L532" s="2" t="s">
        <v>31</v>
      </c>
      <c r="M532" s="45">
        <v>83</v>
      </c>
      <c r="N532" s="2" t="s">
        <v>106</v>
      </c>
      <c r="O532" s="2"/>
      <c r="P532" s="2" t="s">
        <v>106</v>
      </c>
      <c r="Q532" s="14" t="s">
        <v>167</v>
      </c>
      <c r="R532" s="2" t="s">
        <v>701</v>
      </c>
    </row>
    <row r="533" spans="1:18" hidden="1" x14ac:dyDescent="0.25">
      <c r="A533" s="2" t="s">
        <v>102</v>
      </c>
      <c r="B533" s="2" t="s">
        <v>77</v>
      </c>
      <c r="C533" s="12">
        <v>42290</v>
      </c>
      <c r="D533" s="2">
        <v>569</v>
      </c>
      <c r="E533" s="2"/>
      <c r="F533" s="2"/>
      <c r="G533" s="2"/>
      <c r="H533" s="2">
        <v>29.55</v>
      </c>
      <c r="I533" s="15">
        <v>0.57638888888888895</v>
      </c>
      <c r="J533" s="15">
        <v>0.61736111111111114</v>
      </c>
      <c r="K533" s="2" t="s">
        <v>681</v>
      </c>
      <c r="L533" s="2" t="s">
        <v>682</v>
      </c>
      <c r="M533" s="45">
        <v>30</v>
      </c>
      <c r="N533" s="2" t="s">
        <v>105</v>
      </c>
      <c r="O533" s="2"/>
      <c r="P533" s="2" t="s">
        <v>105</v>
      </c>
      <c r="Q533" s="14" t="s">
        <v>168</v>
      </c>
      <c r="R533" s="2" t="s">
        <v>701</v>
      </c>
    </row>
    <row r="534" spans="1:18" hidden="1" x14ac:dyDescent="0.25">
      <c r="A534" s="2" t="s">
        <v>16</v>
      </c>
      <c r="B534" s="2" t="s">
        <v>12</v>
      </c>
      <c r="C534" s="12">
        <v>42292</v>
      </c>
      <c r="D534" s="2">
        <v>570</v>
      </c>
      <c r="E534" s="2"/>
      <c r="F534" s="2"/>
      <c r="G534" s="2"/>
      <c r="H534" s="2">
        <v>33.1</v>
      </c>
      <c r="I534" s="15">
        <v>0.34236111111111112</v>
      </c>
      <c r="J534" s="15">
        <v>0.37638888888888888</v>
      </c>
      <c r="K534" s="2" t="s">
        <v>683</v>
      </c>
      <c r="L534" s="2" t="s">
        <v>128</v>
      </c>
      <c r="M534" s="45">
        <v>13</v>
      </c>
      <c r="N534" s="2" t="s">
        <v>106</v>
      </c>
      <c r="O534" s="2"/>
      <c r="P534" s="2" t="s">
        <v>105</v>
      </c>
      <c r="Q534" s="14" t="s">
        <v>176</v>
      </c>
      <c r="R534" s="2" t="s">
        <v>701</v>
      </c>
    </row>
    <row r="535" spans="1:18" hidden="1" x14ac:dyDescent="0.25">
      <c r="A535" s="2" t="s">
        <v>16</v>
      </c>
      <c r="B535" s="2" t="s">
        <v>12</v>
      </c>
      <c r="C535" s="12">
        <v>42292</v>
      </c>
      <c r="D535" s="2">
        <v>571</v>
      </c>
      <c r="E535" s="2"/>
      <c r="F535" s="2"/>
      <c r="G535" s="2"/>
      <c r="H535" s="2">
        <v>37.1</v>
      </c>
      <c r="I535" s="15">
        <v>0.45416666666666666</v>
      </c>
      <c r="J535" s="15">
        <v>0.49374999999999997</v>
      </c>
      <c r="K535" s="2" t="s">
        <v>684</v>
      </c>
      <c r="L535" s="2" t="s">
        <v>128</v>
      </c>
      <c r="M535" s="45">
        <v>13</v>
      </c>
      <c r="N535" s="2" t="s">
        <v>106</v>
      </c>
      <c r="O535" s="2"/>
      <c r="P535" s="2" t="s">
        <v>105</v>
      </c>
      <c r="Q535" s="14" t="s">
        <v>173</v>
      </c>
      <c r="R535" s="2" t="s">
        <v>701</v>
      </c>
    </row>
    <row r="536" spans="1:18" hidden="1" x14ac:dyDescent="0.25">
      <c r="A536" s="2" t="s">
        <v>73</v>
      </c>
      <c r="B536" s="2" t="s">
        <v>73</v>
      </c>
      <c r="C536" s="12">
        <v>42293</v>
      </c>
      <c r="D536" s="2">
        <v>572</v>
      </c>
      <c r="E536" s="2"/>
      <c r="F536" s="2"/>
      <c r="G536" s="2"/>
      <c r="H536" s="2">
        <v>30.5</v>
      </c>
      <c r="I536" s="15">
        <v>0.37361111111111112</v>
      </c>
      <c r="J536" s="15">
        <v>0.40277777777777773</v>
      </c>
      <c r="K536" s="2" t="s">
        <v>685</v>
      </c>
      <c r="L536" s="2" t="s">
        <v>75</v>
      </c>
      <c r="M536" s="45">
        <v>13</v>
      </c>
      <c r="N536" s="2" t="s">
        <v>105</v>
      </c>
      <c r="O536" s="2"/>
      <c r="P536" s="2" t="s">
        <v>105</v>
      </c>
      <c r="Q536" s="14" t="s">
        <v>169</v>
      </c>
      <c r="R536" s="2" t="s">
        <v>701</v>
      </c>
    </row>
    <row r="537" spans="1:18" hidden="1" x14ac:dyDescent="0.25">
      <c r="A537" s="2" t="s">
        <v>16</v>
      </c>
      <c r="B537" s="2" t="s">
        <v>12</v>
      </c>
      <c r="C537" s="12">
        <v>42293</v>
      </c>
      <c r="D537" s="2">
        <v>574</v>
      </c>
      <c r="E537" s="2"/>
      <c r="F537" s="2"/>
      <c r="G537" s="2"/>
      <c r="H537" s="2">
        <v>29.85</v>
      </c>
      <c r="I537" s="15">
        <v>0.55069444444444449</v>
      </c>
      <c r="J537" s="15">
        <v>0.60902777777777783</v>
      </c>
      <c r="K537" s="2" t="s">
        <v>686</v>
      </c>
      <c r="L537" s="2" t="s">
        <v>31</v>
      </c>
      <c r="M537" s="45">
        <v>83</v>
      </c>
      <c r="N537" s="2" t="s">
        <v>106</v>
      </c>
      <c r="O537" s="2"/>
      <c r="P537" s="2" t="s">
        <v>106</v>
      </c>
      <c r="Q537" s="14" t="s">
        <v>168</v>
      </c>
      <c r="R537" s="2" t="s">
        <v>701</v>
      </c>
    </row>
    <row r="538" spans="1:18" hidden="1" x14ac:dyDescent="0.25">
      <c r="A538" s="2" t="s">
        <v>102</v>
      </c>
      <c r="B538" s="2" t="s">
        <v>77</v>
      </c>
      <c r="C538" s="12">
        <v>42293</v>
      </c>
      <c r="D538" s="2">
        <v>573</v>
      </c>
      <c r="E538" s="2"/>
      <c r="F538" s="2"/>
      <c r="G538" s="2"/>
      <c r="H538" s="2">
        <v>31</v>
      </c>
      <c r="I538" s="15">
        <v>0.55208333333333337</v>
      </c>
      <c r="J538" s="15">
        <v>0.59444444444444444</v>
      </c>
      <c r="K538" s="2" t="s">
        <v>687</v>
      </c>
      <c r="L538" s="2" t="s">
        <v>688</v>
      </c>
      <c r="M538" s="45">
        <v>34</v>
      </c>
      <c r="N538" s="2" t="s">
        <v>105</v>
      </c>
      <c r="O538" s="2"/>
      <c r="P538" s="2" t="s">
        <v>105</v>
      </c>
      <c r="Q538" s="14" t="s">
        <v>168</v>
      </c>
      <c r="R538" s="2" t="s">
        <v>701</v>
      </c>
    </row>
    <row r="539" spans="1:18" hidden="1" x14ac:dyDescent="0.25">
      <c r="A539" s="2" t="s">
        <v>73</v>
      </c>
      <c r="B539" s="2" t="s">
        <v>73</v>
      </c>
      <c r="C539" s="12">
        <v>42293</v>
      </c>
      <c r="D539" s="2">
        <v>575</v>
      </c>
      <c r="E539" s="2"/>
      <c r="F539" s="2"/>
      <c r="G539" s="2"/>
      <c r="H539" s="2">
        <v>27.45</v>
      </c>
      <c r="I539" s="15">
        <v>0.59652777777777777</v>
      </c>
      <c r="J539" s="15">
        <v>0.62013888888888891</v>
      </c>
      <c r="K539" s="2" t="s">
        <v>689</v>
      </c>
      <c r="L539" s="2" t="s">
        <v>75</v>
      </c>
      <c r="M539" s="45">
        <v>13</v>
      </c>
      <c r="N539" s="2" t="s">
        <v>105</v>
      </c>
      <c r="O539" s="2"/>
      <c r="P539" s="2" t="s">
        <v>105</v>
      </c>
      <c r="Q539" s="14" t="s">
        <v>174</v>
      </c>
      <c r="R539" s="2" t="s">
        <v>701</v>
      </c>
    </row>
    <row r="540" spans="1:18" hidden="1" x14ac:dyDescent="0.25">
      <c r="A540" s="2" t="s">
        <v>73</v>
      </c>
      <c r="B540" s="2" t="s">
        <v>73</v>
      </c>
      <c r="C540" s="12">
        <v>42296</v>
      </c>
      <c r="D540" s="2">
        <v>576</v>
      </c>
      <c r="E540" s="2"/>
      <c r="F540" s="2"/>
      <c r="G540" s="2"/>
      <c r="H540" s="2">
        <v>32.450000000000003</v>
      </c>
      <c r="I540" s="15">
        <v>0.31666666666666665</v>
      </c>
      <c r="J540" s="15">
        <v>0.34513888888888888</v>
      </c>
      <c r="K540" s="2" t="s">
        <v>690</v>
      </c>
      <c r="L540" s="2" t="s">
        <v>75</v>
      </c>
      <c r="M540" s="45">
        <v>13</v>
      </c>
      <c r="N540" s="2" t="s">
        <v>105</v>
      </c>
      <c r="O540" s="2"/>
      <c r="P540" s="2" t="s">
        <v>105</v>
      </c>
      <c r="Q540" s="14" t="s">
        <v>167</v>
      </c>
      <c r="R540" s="2" t="s">
        <v>701</v>
      </c>
    </row>
    <row r="541" spans="1:18" hidden="1" x14ac:dyDescent="0.25">
      <c r="A541" s="2" t="s">
        <v>73</v>
      </c>
      <c r="B541" s="2" t="s">
        <v>73</v>
      </c>
      <c r="C541" s="12">
        <v>42297</v>
      </c>
      <c r="D541" s="2">
        <v>577</v>
      </c>
      <c r="E541" s="2"/>
      <c r="F541" s="2"/>
      <c r="G541" s="2"/>
      <c r="H541" s="2">
        <v>31.4</v>
      </c>
      <c r="I541" s="15">
        <v>0.3354166666666667</v>
      </c>
      <c r="J541" s="15">
        <v>0.36527777777777781</v>
      </c>
      <c r="K541" s="2" t="s">
        <v>691</v>
      </c>
      <c r="L541" s="2" t="s">
        <v>75</v>
      </c>
      <c r="M541" s="45">
        <v>13</v>
      </c>
      <c r="N541" s="2" t="s">
        <v>105</v>
      </c>
      <c r="O541" s="2"/>
      <c r="P541" s="2" t="s">
        <v>105</v>
      </c>
      <c r="Q541" s="14" t="s">
        <v>176</v>
      </c>
      <c r="R541" s="2" t="s">
        <v>701</v>
      </c>
    </row>
    <row r="542" spans="1:18" hidden="1" x14ac:dyDescent="0.25">
      <c r="A542" s="2" t="s">
        <v>73</v>
      </c>
      <c r="B542" s="2" t="s">
        <v>73</v>
      </c>
      <c r="C542" s="12">
        <v>42297</v>
      </c>
      <c r="D542" s="2">
        <v>578</v>
      </c>
      <c r="E542" s="2"/>
      <c r="F542" s="2"/>
      <c r="G542" s="2"/>
      <c r="H542" s="2">
        <v>31.85</v>
      </c>
      <c r="I542" s="15">
        <v>0.54999999999999993</v>
      </c>
      <c r="J542" s="15">
        <v>0.5854166666666667</v>
      </c>
      <c r="K542" s="2" t="s">
        <v>692</v>
      </c>
      <c r="L542" s="2" t="s">
        <v>75</v>
      </c>
      <c r="M542" s="45">
        <v>13</v>
      </c>
      <c r="N542" s="2" t="s">
        <v>105</v>
      </c>
      <c r="O542" s="2"/>
      <c r="P542" s="2" t="s">
        <v>105</v>
      </c>
      <c r="Q542" s="14" t="s">
        <v>168</v>
      </c>
      <c r="R542" s="2" t="s">
        <v>701</v>
      </c>
    </row>
    <row r="543" spans="1:18" hidden="1" x14ac:dyDescent="0.25">
      <c r="A543" s="2" t="s">
        <v>73</v>
      </c>
      <c r="B543" s="2" t="s">
        <v>73</v>
      </c>
      <c r="C543" s="12">
        <v>42298</v>
      </c>
      <c r="D543" s="2">
        <v>579</v>
      </c>
      <c r="E543" s="2"/>
      <c r="F543" s="2"/>
      <c r="G543" s="2"/>
      <c r="H543" s="2">
        <v>34.200000000000003</v>
      </c>
      <c r="I543" s="15">
        <v>0.4604166666666667</v>
      </c>
      <c r="J543" s="15">
        <v>0.48749999999999999</v>
      </c>
      <c r="K543" s="2" t="s">
        <v>693</v>
      </c>
      <c r="L543" s="2" t="s">
        <v>75</v>
      </c>
      <c r="M543" s="45">
        <v>13</v>
      </c>
      <c r="N543" s="2" t="s">
        <v>105</v>
      </c>
      <c r="O543" s="2"/>
      <c r="P543" s="2" t="s">
        <v>105</v>
      </c>
      <c r="Q543" s="14" t="s">
        <v>171</v>
      </c>
      <c r="R543" s="2" t="s">
        <v>701</v>
      </c>
    </row>
    <row r="544" spans="1:18" hidden="1" x14ac:dyDescent="0.25">
      <c r="A544" s="2" t="s">
        <v>16</v>
      </c>
      <c r="B544" s="2" t="s">
        <v>12</v>
      </c>
      <c r="C544" s="12">
        <v>42298</v>
      </c>
      <c r="D544" s="2">
        <v>580</v>
      </c>
      <c r="E544" s="2"/>
      <c r="F544" s="2"/>
      <c r="G544" s="2"/>
      <c r="H544" s="2">
        <v>35.450000000000003</v>
      </c>
      <c r="I544" s="15">
        <v>0.49861111111111112</v>
      </c>
      <c r="J544" s="15">
        <v>0.53541666666666665</v>
      </c>
      <c r="K544" s="12" t="s">
        <v>694</v>
      </c>
      <c r="L544" s="2" t="s">
        <v>695</v>
      </c>
      <c r="M544" s="45">
        <v>13</v>
      </c>
      <c r="N544" s="2" t="s">
        <v>105</v>
      </c>
      <c r="O544" s="2"/>
      <c r="P544" s="2" t="s">
        <v>105</v>
      </c>
      <c r="Q544" s="14" t="s">
        <v>175</v>
      </c>
      <c r="R544" s="2" t="s">
        <v>701</v>
      </c>
    </row>
    <row r="545" spans="1:18" hidden="1" x14ac:dyDescent="0.25">
      <c r="A545" s="2" t="s">
        <v>73</v>
      </c>
      <c r="B545" s="2" t="s">
        <v>73</v>
      </c>
      <c r="C545" s="12">
        <v>42298</v>
      </c>
      <c r="D545" s="2">
        <v>581</v>
      </c>
      <c r="E545" s="2"/>
      <c r="F545" s="2"/>
      <c r="G545" s="2"/>
      <c r="H545" s="2">
        <v>32.25</v>
      </c>
      <c r="I545" s="15">
        <v>0.63472222222222219</v>
      </c>
      <c r="J545" s="15">
        <v>0.65416666666666667</v>
      </c>
      <c r="K545" s="2" t="s">
        <v>696</v>
      </c>
      <c r="L545" s="2" t="s">
        <v>75</v>
      </c>
      <c r="M545" s="45">
        <v>13</v>
      </c>
      <c r="N545" s="2" t="s">
        <v>105</v>
      </c>
      <c r="O545" s="2"/>
      <c r="P545" s="2" t="s">
        <v>105</v>
      </c>
      <c r="Q545" s="14" t="s">
        <v>170</v>
      </c>
      <c r="R545" s="2" t="s">
        <v>701</v>
      </c>
    </row>
    <row r="546" spans="1:18" hidden="1" x14ac:dyDescent="0.25">
      <c r="A546" s="2" t="s">
        <v>16</v>
      </c>
      <c r="B546" s="2" t="s">
        <v>12</v>
      </c>
      <c r="C546" s="12">
        <v>42313</v>
      </c>
      <c r="D546" s="2">
        <v>582</v>
      </c>
      <c r="E546" s="2"/>
      <c r="F546" s="2"/>
      <c r="G546" s="2"/>
      <c r="H546" s="2">
        <v>32.799999999999997</v>
      </c>
      <c r="I546" s="15">
        <v>0.5854166666666667</v>
      </c>
      <c r="J546" s="15">
        <v>0.625</v>
      </c>
      <c r="K546" s="2" t="s">
        <v>699</v>
      </c>
      <c r="L546" s="2" t="s">
        <v>31</v>
      </c>
      <c r="M546" s="45">
        <v>83</v>
      </c>
      <c r="N546" s="2" t="s">
        <v>106</v>
      </c>
      <c r="O546" s="2"/>
      <c r="P546" s="2" t="s">
        <v>105</v>
      </c>
      <c r="Q546" s="14" t="s">
        <v>174</v>
      </c>
      <c r="R546" s="2" t="s">
        <v>701</v>
      </c>
    </row>
    <row r="547" spans="1:18" hidden="1" x14ac:dyDescent="0.25">
      <c r="A547" s="2" t="s">
        <v>16</v>
      </c>
      <c r="B547" s="2" t="s">
        <v>12</v>
      </c>
      <c r="C547" s="12">
        <v>42313</v>
      </c>
      <c r="D547" s="2">
        <v>583</v>
      </c>
      <c r="E547" s="2"/>
      <c r="F547" s="2"/>
      <c r="G547" s="2"/>
      <c r="H547" s="2">
        <v>34.200000000000003</v>
      </c>
      <c r="I547" s="15">
        <v>0.58472222222222225</v>
      </c>
      <c r="J547" s="15">
        <v>0.65763888888888888</v>
      </c>
      <c r="K547" s="2" t="s">
        <v>700</v>
      </c>
      <c r="L547" s="2" t="s">
        <v>31</v>
      </c>
      <c r="M547" s="45">
        <v>83</v>
      </c>
      <c r="N547" s="2" t="s">
        <v>106</v>
      </c>
      <c r="O547" s="2"/>
      <c r="P547" s="2" t="s">
        <v>105</v>
      </c>
      <c r="Q547" s="14" t="s">
        <v>174</v>
      </c>
      <c r="R547" s="2" t="s">
        <v>701</v>
      </c>
    </row>
    <row r="548" spans="1:18" hidden="1" x14ac:dyDescent="0.25">
      <c r="A548" s="2" t="s">
        <v>16</v>
      </c>
      <c r="B548" s="2" t="s">
        <v>12</v>
      </c>
      <c r="C548" s="12">
        <v>42326</v>
      </c>
      <c r="D548" s="2">
        <v>585</v>
      </c>
      <c r="E548" s="2"/>
      <c r="F548" s="2"/>
      <c r="G548" s="2"/>
      <c r="H548" s="2">
        <v>29.45</v>
      </c>
      <c r="I548" s="15">
        <v>0.59027777777777779</v>
      </c>
      <c r="J548" s="15">
        <v>0.77222222222222225</v>
      </c>
      <c r="K548" s="2" t="s">
        <v>702</v>
      </c>
      <c r="L548" s="2" t="s">
        <v>703</v>
      </c>
      <c r="M548" s="45">
        <v>83</v>
      </c>
      <c r="N548" s="2" t="s">
        <v>105</v>
      </c>
      <c r="O548" s="2"/>
      <c r="P548" s="2" t="s">
        <v>105</v>
      </c>
      <c r="Q548" s="14" t="s">
        <v>174</v>
      </c>
      <c r="R548" s="2" t="s">
        <v>701</v>
      </c>
    </row>
    <row r="549" spans="1:18" hidden="1" x14ac:dyDescent="0.25">
      <c r="A549" s="2" t="s">
        <v>16</v>
      </c>
      <c r="B549" s="2" t="s">
        <v>12</v>
      </c>
      <c r="C549" s="12">
        <v>42326</v>
      </c>
      <c r="D549" s="2">
        <v>584</v>
      </c>
      <c r="E549" s="2"/>
      <c r="F549" s="2"/>
      <c r="G549" s="2"/>
      <c r="H549" s="2">
        <v>31.95</v>
      </c>
      <c r="I549" s="15">
        <v>0.59305555555555556</v>
      </c>
      <c r="J549" s="15">
        <v>0.7715277777777777</v>
      </c>
      <c r="K549" s="2" t="s">
        <v>704</v>
      </c>
      <c r="L549" s="2" t="s">
        <v>703</v>
      </c>
      <c r="M549" s="45">
        <v>83</v>
      </c>
      <c r="N549" s="2" t="s">
        <v>105</v>
      </c>
      <c r="O549" s="2"/>
      <c r="P549" s="2" t="s">
        <v>105</v>
      </c>
      <c r="Q549" s="14" t="s">
        <v>174</v>
      </c>
      <c r="R549" s="2" t="s">
        <v>701</v>
      </c>
    </row>
    <row r="550" spans="1:18" x14ac:dyDescent="0.25">
      <c r="A550" s="2" t="s">
        <v>16</v>
      </c>
      <c r="B550" s="2" t="s">
        <v>12</v>
      </c>
      <c r="C550" s="12">
        <v>42314</v>
      </c>
      <c r="D550" s="2" t="s">
        <v>705</v>
      </c>
      <c r="E550" s="2"/>
      <c r="F550" s="2"/>
      <c r="G550" s="2"/>
      <c r="H550" s="2">
        <v>31.16</v>
      </c>
      <c r="I550" s="15">
        <v>0.58333333333333337</v>
      </c>
      <c r="J550" s="15">
        <v>0.625</v>
      </c>
      <c r="K550" s="2" t="s">
        <v>706</v>
      </c>
      <c r="L550" s="2" t="s">
        <v>31</v>
      </c>
      <c r="M550" s="45">
        <v>83</v>
      </c>
      <c r="N550" s="2" t="s">
        <v>106</v>
      </c>
      <c r="O550" s="2"/>
      <c r="P550" s="2" t="s">
        <v>105</v>
      </c>
      <c r="Q550" s="14" t="s">
        <v>174</v>
      </c>
      <c r="R550" s="2" t="s">
        <v>707</v>
      </c>
    </row>
    <row r="551" spans="1:18" x14ac:dyDescent="0.25">
      <c r="A551" s="2" t="s">
        <v>16</v>
      </c>
      <c r="B551" s="2" t="s">
        <v>12</v>
      </c>
      <c r="C551" s="12">
        <v>42318</v>
      </c>
      <c r="D551" s="2">
        <v>5</v>
      </c>
      <c r="E551" s="2"/>
      <c r="F551" s="2"/>
      <c r="G551" s="2"/>
      <c r="H551" s="2">
        <v>34.1</v>
      </c>
      <c r="I551" s="15">
        <v>0.5854166666666667</v>
      </c>
      <c r="J551" s="15">
        <v>0.62847222222222221</v>
      </c>
      <c r="K551" s="2" t="s">
        <v>708</v>
      </c>
      <c r="L551" s="2" t="s">
        <v>709</v>
      </c>
      <c r="M551" s="45">
        <v>84</v>
      </c>
      <c r="N551" s="2" t="s">
        <v>106</v>
      </c>
      <c r="O551" s="2"/>
      <c r="P551" s="2" t="s">
        <v>105</v>
      </c>
      <c r="Q551" s="14" t="s">
        <v>174</v>
      </c>
      <c r="R551" s="2" t="s">
        <v>707</v>
      </c>
    </row>
    <row r="552" spans="1:18" x14ac:dyDescent="0.25">
      <c r="A552" s="2" t="s">
        <v>16</v>
      </c>
      <c r="B552" s="2" t="s">
        <v>12</v>
      </c>
      <c r="C552" s="12">
        <v>42318</v>
      </c>
      <c r="D552" s="2">
        <v>7</v>
      </c>
      <c r="E552" s="2"/>
      <c r="F552" s="2"/>
      <c r="G552" s="2"/>
      <c r="H552" s="2">
        <v>32.450000000000003</v>
      </c>
      <c r="I552" s="15">
        <v>0.69444444444444453</v>
      </c>
      <c r="J552" s="15">
        <v>0.72291666666666676</v>
      </c>
      <c r="K552" s="2" t="s">
        <v>710</v>
      </c>
      <c r="L552" s="2" t="s">
        <v>711</v>
      </c>
      <c r="M552" s="45">
        <v>13</v>
      </c>
      <c r="N552" s="2" t="s">
        <v>106</v>
      </c>
      <c r="O552" s="2"/>
      <c r="P552" s="2" t="s">
        <v>105</v>
      </c>
      <c r="Q552" s="14" t="s">
        <v>172</v>
      </c>
      <c r="R552" s="2" t="s">
        <v>707</v>
      </c>
    </row>
    <row r="553" spans="1:18" x14ac:dyDescent="0.25">
      <c r="A553" s="2" t="s">
        <v>16</v>
      </c>
      <c r="B553" s="2" t="s">
        <v>12</v>
      </c>
      <c r="C553" s="12">
        <v>42328</v>
      </c>
      <c r="D553" s="2">
        <v>8</v>
      </c>
      <c r="E553" s="2"/>
      <c r="F553" s="2"/>
      <c r="G553" s="2"/>
      <c r="H553" s="2">
        <v>29.75</v>
      </c>
      <c r="I553" s="15">
        <v>0.52083333333333337</v>
      </c>
      <c r="J553" s="15">
        <v>0.56805555555555554</v>
      </c>
      <c r="K553" s="2" t="s">
        <v>712</v>
      </c>
      <c r="L553" s="2" t="s">
        <v>709</v>
      </c>
      <c r="M553" s="45">
        <v>84</v>
      </c>
      <c r="N553" s="2" t="s">
        <v>106</v>
      </c>
      <c r="O553" s="2"/>
      <c r="P553" s="2" t="s">
        <v>105</v>
      </c>
      <c r="Q553" s="14" t="s">
        <v>175</v>
      </c>
      <c r="R553" s="2" t="s">
        <v>707</v>
      </c>
    </row>
    <row r="554" spans="1:18" x14ac:dyDescent="0.25">
      <c r="A554" s="2" t="s">
        <v>16</v>
      </c>
      <c r="B554" s="2" t="s">
        <v>12</v>
      </c>
      <c r="C554" s="12">
        <v>42328</v>
      </c>
      <c r="D554" s="2">
        <v>9</v>
      </c>
      <c r="E554" s="2"/>
      <c r="F554" s="2"/>
      <c r="G554" s="2"/>
      <c r="H554" s="2">
        <v>32.700000000000003</v>
      </c>
      <c r="I554" s="15">
        <v>0.51944444444444449</v>
      </c>
      <c r="J554" s="15">
        <v>0.58472222222222225</v>
      </c>
      <c r="K554" s="2" t="s">
        <v>713</v>
      </c>
      <c r="L554" s="2" t="s">
        <v>709</v>
      </c>
      <c r="M554" s="45">
        <v>84</v>
      </c>
      <c r="N554" s="2" t="s">
        <v>106</v>
      </c>
      <c r="O554" s="2"/>
      <c r="P554" s="2" t="s">
        <v>105</v>
      </c>
      <c r="Q554" s="14" t="s">
        <v>175</v>
      </c>
      <c r="R554" s="2" t="s">
        <v>707</v>
      </c>
    </row>
    <row r="555" spans="1:18" x14ac:dyDescent="0.25">
      <c r="A555" s="2" t="s">
        <v>16</v>
      </c>
      <c r="B555" s="2" t="s">
        <v>12</v>
      </c>
      <c r="C555" s="12">
        <v>42332</v>
      </c>
      <c r="D555" s="2">
        <v>10</v>
      </c>
      <c r="E555" s="2"/>
      <c r="F555" s="2"/>
      <c r="G555" s="2"/>
      <c r="H555" s="2">
        <v>32.200000000000003</v>
      </c>
      <c r="I555" s="15">
        <v>0.41319444444444442</v>
      </c>
      <c r="J555" s="15">
        <v>0.4465277777777778</v>
      </c>
      <c r="K555" s="2" t="s">
        <v>714</v>
      </c>
      <c r="L555" s="2" t="s">
        <v>709</v>
      </c>
      <c r="M555" s="45">
        <v>84</v>
      </c>
      <c r="N555" s="2" t="s">
        <v>106</v>
      </c>
      <c r="O555" s="2"/>
      <c r="P555" s="2" t="s">
        <v>105</v>
      </c>
      <c r="Q555" s="14" t="s">
        <v>169</v>
      </c>
      <c r="R555" s="2" t="s">
        <v>707</v>
      </c>
    </row>
    <row r="556" spans="1:18" x14ac:dyDescent="0.25">
      <c r="A556" s="2" t="s">
        <v>16</v>
      </c>
      <c r="B556" s="2" t="s">
        <v>12</v>
      </c>
      <c r="C556" s="12">
        <v>42332</v>
      </c>
      <c r="D556" s="2">
        <v>12</v>
      </c>
      <c r="E556" s="2"/>
      <c r="F556" s="2"/>
      <c r="G556" s="2"/>
      <c r="H556" s="2">
        <v>34</v>
      </c>
      <c r="I556" s="15">
        <v>0.59861111111111109</v>
      </c>
      <c r="J556" s="15">
        <v>0.64027777777777783</v>
      </c>
      <c r="K556" s="2" t="s">
        <v>715</v>
      </c>
      <c r="L556" s="2" t="s">
        <v>31</v>
      </c>
      <c r="M556" s="45">
        <v>83</v>
      </c>
      <c r="N556" s="2" t="s">
        <v>106</v>
      </c>
      <c r="O556" s="2"/>
      <c r="P556" s="2" t="s">
        <v>105</v>
      </c>
      <c r="Q556" s="14" t="s">
        <v>174</v>
      </c>
      <c r="R556" s="2" t="s">
        <v>707</v>
      </c>
    </row>
    <row r="557" spans="1:18" x14ac:dyDescent="0.25">
      <c r="A557" s="2" t="s">
        <v>16</v>
      </c>
      <c r="B557" s="2" t="s">
        <v>724</v>
      </c>
      <c r="C557" s="12">
        <v>42333</v>
      </c>
      <c r="D557" s="2">
        <v>13</v>
      </c>
      <c r="E557" s="2"/>
      <c r="F557" s="2"/>
      <c r="G557" s="2"/>
      <c r="H557" s="2">
        <v>17</v>
      </c>
      <c r="I557" s="15">
        <v>0.37638888888888888</v>
      </c>
      <c r="J557" s="15">
        <v>0.39930555555555558</v>
      </c>
      <c r="K557" s="2" t="s">
        <v>716</v>
      </c>
      <c r="L557" s="2" t="s">
        <v>475</v>
      </c>
      <c r="M557" s="45">
        <v>5</v>
      </c>
      <c r="N557" s="2" t="s">
        <v>105</v>
      </c>
      <c r="O557" s="2"/>
      <c r="P557" s="2" t="s">
        <v>105</v>
      </c>
      <c r="Q557" s="14" t="s">
        <v>169</v>
      </c>
      <c r="R557" s="2" t="s">
        <v>707</v>
      </c>
    </row>
    <row r="558" spans="1:18" x14ac:dyDescent="0.25">
      <c r="A558" s="2" t="s">
        <v>16</v>
      </c>
      <c r="B558" s="2" t="s">
        <v>46</v>
      </c>
      <c r="C558" s="12">
        <v>42333</v>
      </c>
      <c r="D558" s="2">
        <v>14</v>
      </c>
      <c r="E558" s="2"/>
      <c r="F558" s="2"/>
      <c r="G558" s="2"/>
      <c r="H558" s="2">
        <v>34.1</v>
      </c>
      <c r="I558" s="15">
        <v>0.3833333333333333</v>
      </c>
      <c r="J558" s="15">
        <v>0.41180555555555554</v>
      </c>
      <c r="K558" s="2" t="s">
        <v>717</v>
      </c>
      <c r="L558" s="2" t="s">
        <v>711</v>
      </c>
      <c r="M558" s="45">
        <v>13</v>
      </c>
      <c r="N558" s="2" t="s">
        <v>106</v>
      </c>
      <c r="O558" s="2"/>
      <c r="P558" s="2" t="s">
        <v>105</v>
      </c>
      <c r="Q558" s="14" t="s">
        <v>169</v>
      </c>
      <c r="R558" s="2" t="s">
        <v>707</v>
      </c>
    </row>
    <row r="559" spans="1:18" x14ac:dyDescent="0.25">
      <c r="A559" s="2" t="s">
        <v>16</v>
      </c>
      <c r="B559" s="2" t="s">
        <v>12</v>
      </c>
      <c r="C559" s="12">
        <v>42333</v>
      </c>
      <c r="D559" s="2">
        <v>15</v>
      </c>
      <c r="E559" s="2"/>
      <c r="F559" s="2"/>
      <c r="G559" s="2"/>
      <c r="H559" s="2">
        <v>32.85</v>
      </c>
      <c r="I559" s="15">
        <v>0.62638888888888888</v>
      </c>
      <c r="J559" s="15">
        <v>0.66180555555555554</v>
      </c>
      <c r="K559" s="2" t="s">
        <v>718</v>
      </c>
      <c r="L559" s="2" t="s">
        <v>711</v>
      </c>
      <c r="M559" s="45">
        <v>13</v>
      </c>
      <c r="N559" s="2" t="s">
        <v>106</v>
      </c>
      <c r="O559" s="2"/>
      <c r="P559" s="2" t="s">
        <v>105</v>
      </c>
      <c r="Q559" s="14" t="s">
        <v>170</v>
      </c>
      <c r="R559" s="2" t="s">
        <v>707</v>
      </c>
    </row>
    <row r="560" spans="1:18" x14ac:dyDescent="0.25">
      <c r="A560" s="2" t="s">
        <v>16</v>
      </c>
      <c r="B560" s="2" t="s">
        <v>12</v>
      </c>
      <c r="C560" s="12">
        <v>42333</v>
      </c>
      <c r="D560" s="2">
        <v>16</v>
      </c>
      <c r="E560" s="2"/>
      <c r="F560" s="2"/>
      <c r="G560" s="2"/>
      <c r="H560" s="2">
        <v>32.15</v>
      </c>
      <c r="I560" s="15">
        <v>0.77361111111111114</v>
      </c>
      <c r="J560" s="15">
        <v>0.8041666666666667</v>
      </c>
      <c r="K560" s="2" t="s">
        <v>719</v>
      </c>
      <c r="L560" s="2" t="s">
        <v>703</v>
      </c>
      <c r="M560" s="45">
        <v>83</v>
      </c>
      <c r="N560" s="2" t="s">
        <v>105</v>
      </c>
      <c r="O560" s="2"/>
      <c r="P560" s="2" t="s">
        <v>105</v>
      </c>
      <c r="Q560" s="14" t="s">
        <v>292</v>
      </c>
      <c r="R560" s="2" t="s">
        <v>707</v>
      </c>
    </row>
    <row r="561" spans="1:18" x14ac:dyDescent="0.25">
      <c r="A561" s="2" t="s">
        <v>16</v>
      </c>
      <c r="B561" s="2" t="s">
        <v>724</v>
      </c>
      <c r="C561" s="12">
        <v>42334</v>
      </c>
      <c r="D561" s="2">
        <v>17</v>
      </c>
      <c r="E561" s="2"/>
      <c r="F561" s="2"/>
      <c r="G561" s="2"/>
      <c r="H561" s="2">
        <v>17.149999999999999</v>
      </c>
      <c r="I561" s="15">
        <v>0.32777777777777778</v>
      </c>
      <c r="J561" s="15">
        <v>0.37013888888888885</v>
      </c>
      <c r="K561" s="2" t="s">
        <v>720</v>
      </c>
      <c r="L561" s="2" t="s">
        <v>475</v>
      </c>
      <c r="M561" s="45">
        <v>5</v>
      </c>
      <c r="N561" s="2" t="s">
        <v>105</v>
      </c>
      <c r="O561" s="2"/>
      <c r="P561" s="2" t="s">
        <v>105</v>
      </c>
      <c r="Q561" s="14" t="s">
        <v>167</v>
      </c>
      <c r="R561" s="2" t="s">
        <v>707</v>
      </c>
    </row>
    <row r="562" spans="1:18" x14ac:dyDescent="0.25">
      <c r="A562" s="2" t="s">
        <v>16</v>
      </c>
      <c r="B562" s="2" t="s">
        <v>724</v>
      </c>
      <c r="C562" s="12">
        <v>42334</v>
      </c>
      <c r="D562" s="2">
        <v>18</v>
      </c>
      <c r="E562" s="2"/>
      <c r="F562" s="2"/>
      <c r="G562" s="2"/>
      <c r="H562" s="2">
        <v>16.350000000000001</v>
      </c>
      <c r="I562" s="15">
        <v>0.3347222222222222</v>
      </c>
      <c r="J562" s="15">
        <v>0.37083333333333335</v>
      </c>
      <c r="K562" s="2" t="s">
        <v>721</v>
      </c>
      <c r="L562" s="2" t="s">
        <v>475</v>
      </c>
      <c r="M562" s="45">
        <v>5</v>
      </c>
      <c r="N562" s="2" t="s">
        <v>105</v>
      </c>
      <c r="O562" s="2"/>
      <c r="P562" s="2" t="s">
        <v>105</v>
      </c>
      <c r="Q562" s="14" t="s">
        <v>176</v>
      </c>
      <c r="R562" s="2" t="s">
        <v>707</v>
      </c>
    </row>
    <row r="563" spans="1:18" x14ac:dyDescent="0.25">
      <c r="A563" s="2" t="s">
        <v>16</v>
      </c>
      <c r="B563" s="2" t="s">
        <v>12</v>
      </c>
      <c r="C563" s="12">
        <v>42334</v>
      </c>
      <c r="D563" s="2">
        <v>20</v>
      </c>
      <c r="E563" s="2"/>
      <c r="F563" s="2"/>
      <c r="G563" s="2"/>
      <c r="H563" s="2">
        <v>33.049999999999997</v>
      </c>
      <c r="I563" s="15">
        <v>0.46388888888888885</v>
      </c>
      <c r="J563" s="15">
        <v>0.51250000000000007</v>
      </c>
      <c r="K563" s="2" t="s">
        <v>722</v>
      </c>
      <c r="L563" s="2" t="s">
        <v>709</v>
      </c>
      <c r="M563" s="45">
        <v>84</v>
      </c>
      <c r="N563" s="2" t="s">
        <v>106</v>
      </c>
      <c r="O563" s="2"/>
      <c r="P563" s="2" t="s">
        <v>105</v>
      </c>
      <c r="Q563" s="14" t="s">
        <v>171</v>
      </c>
      <c r="R563" s="2" t="s">
        <v>707</v>
      </c>
    </row>
    <row r="564" spans="1:18" x14ac:dyDescent="0.25">
      <c r="A564" s="2" t="s">
        <v>16</v>
      </c>
      <c r="B564" s="2" t="s">
        <v>12</v>
      </c>
      <c r="C564" s="12">
        <v>42334</v>
      </c>
      <c r="D564" s="2">
        <v>19</v>
      </c>
      <c r="E564" s="2"/>
      <c r="F564" s="2"/>
      <c r="G564" s="2"/>
      <c r="H564" s="2">
        <v>33.299999999999997</v>
      </c>
      <c r="I564" s="15">
        <v>0.46458333333333335</v>
      </c>
      <c r="J564" s="15">
        <v>0.5083333333333333</v>
      </c>
      <c r="K564" s="2" t="s">
        <v>723</v>
      </c>
      <c r="L564" s="2" t="s">
        <v>709</v>
      </c>
      <c r="M564" s="45">
        <v>84</v>
      </c>
      <c r="N564" s="2" t="s">
        <v>106</v>
      </c>
      <c r="O564" s="2"/>
      <c r="P564" s="2" t="s">
        <v>105</v>
      </c>
      <c r="Q564" s="14" t="s">
        <v>171</v>
      </c>
      <c r="R564" s="2" t="s">
        <v>707</v>
      </c>
    </row>
    <row r="565" spans="1:18" x14ac:dyDescent="0.25">
      <c r="A565" s="2" t="s">
        <v>16</v>
      </c>
      <c r="B565" s="2" t="s">
        <v>12</v>
      </c>
      <c r="C565" s="12">
        <v>42335</v>
      </c>
      <c r="D565" s="2">
        <v>21</v>
      </c>
      <c r="E565" s="2"/>
      <c r="F565" s="2"/>
      <c r="G565" s="2"/>
      <c r="H565" s="2">
        <v>33.15</v>
      </c>
      <c r="I565" s="15">
        <v>0.31875000000000003</v>
      </c>
      <c r="J565" s="15">
        <v>0.35069444444444442</v>
      </c>
      <c r="K565" s="2" t="s">
        <v>726</v>
      </c>
      <c r="L565" s="2" t="s">
        <v>711</v>
      </c>
      <c r="M565" s="45">
        <v>13</v>
      </c>
      <c r="N565" s="2" t="s">
        <v>106</v>
      </c>
      <c r="O565" s="2"/>
      <c r="P565" s="2" t="s">
        <v>105</v>
      </c>
      <c r="Q565" s="14" t="s">
        <v>167</v>
      </c>
      <c r="R565" s="2" t="s">
        <v>707</v>
      </c>
    </row>
    <row r="566" spans="1:18" x14ac:dyDescent="0.25">
      <c r="A566" s="2" t="s">
        <v>16</v>
      </c>
      <c r="B566" s="2" t="s">
        <v>724</v>
      </c>
      <c r="C566" s="12">
        <v>42335</v>
      </c>
      <c r="D566" s="2">
        <v>22</v>
      </c>
      <c r="E566" s="2"/>
      <c r="F566" s="2"/>
      <c r="G566" s="2"/>
      <c r="H566" s="2">
        <v>16.25</v>
      </c>
      <c r="I566" s="15">
        <v>0.3263888888888889</v>
      </c>
      <c r="J566" s="15">
        <v>0.38680555555555557</v>
      </c>
      <c r="K566" s="2" t="s">
        <v>727</v>
      </c>
      <c r="L566" s="2" t="s">
        <v>475</v>
      </c>
      <c r="M566" s="45">
        <v>5</v>
      </c>
      <c r="N566" s="2" t="s">
        <v>105</v>
      </c>
      <c r="O566" s="2"/>
      <c r="P566" s="2" t="s">
        <v>105</v>
      </c>
      <c r="Q566" s="14" t="s">
        <v>167</v>
      </c>
      <c r="R566" s="2" t="s">
        <v>707</v>
      </c>
    </row>
    <row r="567" spans="1:18" x14ac:dyDescent="0.25">
      <c r="A567" s="2" t="s">
        <v>16</v>
      </c>
      <c r="B567" s="2" t="s">
        <v>724</v>
      </c>
      <c r="C567" s="12">
        <v>42335</v>
      </c>
      <c r="D567" s="2">
        <v>23</v>
      </c>
      <c r="E567" s="2"/>
      <c r="F567" s="2"/>
      <c r="G567" s="2"/>
      <c r="H567" s="2">
        <v>16.8</v>
      </c>
      <c r="I567" s="15">
        <v>0.36249999999999999</v>
      </c>
      <c r="J567" s="15">
        <v>0.38750000000000001</v>
      </c>
      <c r="K567" s="2" t="s">
        <v>728</v>
      </c>
      <c r="L567" s="2" t="s">
        <v>475</v>
      </c>
      <c r="M567" s="45">
        <v>5</v>
      </c>
      <c r="N567" s="2" t="s">
        <v>105</v>
      </c>
      <c r="O567" s="2"/>
      <c r="P567" s="2" t="s">
        <v>105</v>
      </c>
      <c r="Q567" s="14" t="s">
        <v>176</v>
      </c>
      <c r="R567" s="2" t="s">
        <v>707</v>
      </c>
    </row>
    <row r="568" spans="1:18" x14ac:dyDescent="0.25">
      <c r="A568" s="2" t="s">
        <v>16</v>
      </c>
      <c r="B568" s="2" t="s">
        <v>12</v>
      </c>
      <c r="C568" s="12">
        <v>42336</v>
      </c>
      <c r="D568" s="2">
        <v>24</v>
      </c>
      <c r="E568" s="2"/>
      <c r="F568" s="2"/>
      <c r="G568" s="2"/>
      <c r="H568" s="2">
        <v>33.799999999999997</v>
      </c>
      <c r="I568" s="15">
        <v>0.26111111111111113</v>
      </c>
      <c r="J568" s="15">
        <v>0.3034722222222222</v>
      </c>
      <c r="K568" s="2" t="s">
        <v>729</v>
      </c>
      <c r="L568" s="2" t="s">
        <v>711</v>
      </c>
      <c r="M568" s="45">
        <v>13</v>
      </c>
      <c r="N568" s="2" t="s">
        <v>106</v>
      </c>
      <c r="O568" s="2"/>
      <c r="P568" s="2" t="s">
        <v>105</v>
      </c>
      <c r="Q568" s="14" t="s">
        <v>730</v>
      </c>
      <c r="R568" s="2" t="s">
        <v>707</v>
      </c>
    </row>
    <row r="569" spans="1:18" x14ac:dyDescent="0.25">
      <c r="A569" s="2" t="s">
        <v>16</v>
      </c>
      <c r="B569" s="2" t="s">
        <v>46</v>
      </c>
      <c r="C569" s="12">
        <v>42338</v>
      </c>
      <c r="D569" s="2">
        <v>25</v>
      </c>
      <c r="E569" s="2"/>
      <c r="F569" s="2"/>
      <c r="G569" s="2"/>
      <c r="H569" s="2">
        <v>34.5</v>
      </c>
      <c r="I569" s="15">
        <v>0.32013888888888892</v>
      </c>
      <c r="J569" s="15">
        <v>0.35555555555555557</v>
      </c>
      <c r="K569" s="2" t="s">
        <v>731</v>
      </c>
      <c r="L569" s="2" t="s">
        <v>711</v>
      </c>
      <c r="M569" s="45">
        <v>13</v>
      </c>
      <c r="N569" s="2" t="s">
        <v>106</v>
      </c>
      <c r="O569" s="2"/>
      <c r="P569" s="2" t="s">
        <v>105</v>
      </c>
      <c r="Q569" s="14" t="s">
        <v>167</v>
      </c>
      <c r="R569" s="2" t="s">
        <v>707</v>
      </c>
    </row>
    <row r="570" spans="1:18" x14ac:dyDescent="0.25">
      <c r="A570" s="2" t="s">
        <v>16</v>
      </c>
      <c r="B570" s="2" t="s">
        <v>724</v>
      </c>
      <c r="C570" s="12">
        <v>42338</v>
      </c>
      <c r="D570" s="2">
        <v>26</v>
      </c>
      <c r="E570" s="2"/>
      <c r="F570" s="2"/>
      <c r="G570" s="2"/>
      <c r="H570" s="2">
        <v>31.1</v>
      </c>
      <c r="I570" s="15">
        <v>0.46875</v>
      </c>
      <c r="J570" s="15">
        <v>0.49722222222222223</v>
      </c>
      <c r="K570" s="2" t="s">
        <v>732</v>
      </c>
      <c r="L570" s="2" t="s">
        <v>246</v>
      </c>
      <c r="M570" s="45">
        <v>6</v>
      </c>
      <c r="N570" s="2" t="s">
        <v>105</v>
      </c>
      <c r="O570" s="2"/>
      <c r="P570" s="2" t="s">
        <v>105</v>
      </c>
      <c r="Q570" s="14" t="s">
        <v>171</v>
      </c>
      <c r="R570" s="2" t="s">
        <v>707</v>
      </c>
    </row>
    <row r="571" spans="1:18" x14ac:dyDescent="0.25">
      <c r="A571" s="2" t="s">
        <v>16</v>
      </c>
      <c r="B571" s="2" t="s">
        <v>12</v>
      </c>
      <c r="C571" s="12">
        <v>42338</v>
      </c>
      <c r="D571" s="2">
        <v>27</v>
      </c>
      <c r="E571" s="2"/>
      <c r="F571" s="2"/>
      <c r="G571" s="2"/>
      <c r="H571" s="2">
        <v>34.049999999999997</v>
      </c>
      <c r="I571" s="15">
        <v>0.60833333333333328</v>
      </c>
      <c r="J571" s="15">
        <v>0.63958333333333328</v>
      </c>
      <c r="K571" s="2" t="s">
        <v>733</v>
      </c>
      <c r="L571" s="2" t="s">
        <v>711</v>
      </c>
      <c r="M571" s="45">
        <v>13</v>
      </c>
      <c r="N571" s="2" t="s">
        <v>106</v>
      </c>
      <c r="O571" s="2"/>
      <c r="P571" s="2" t="s">
        <v>105</v>
      </c>
      <c r="Q571" s="14" t="s">
        <v>174</v>
      </c>
      <c r="R571" s="2" t="s">
        <v>707</v>
      </c>
    </row>
    <row r="572" spans="1:18" x14ac:dyDescent="0.25">
      <c r="A572" s="2" t="s">
        <v>16</v>
      </c>
      <c r="B572" s="2" t="s">
        <v>12</v>
      </c>
      <c r="C572" s="12">
        <v>42338</v>
      </c>
      <c r="D572" s="2">
        <v>28</v>
      </c>
      <c r="E572" s="2"/>
      <c r="F572" s="2"/>
      <c r="G572" s="2"/>
      <c r="H572" s="2">
        <v>28.4</v>
      </c>
      <c r="I572" s="15">
        <v>0.77777777777777779</v>
      </c>
      <c r="J572" s="15">
        <v>0.8041666666666667</v>
      </c>
      <c r="K572" s="2" t="s">
        <v>734</v>
      </c>
      <c r="L572" s="2" t="s">
        <v>703</v>
      </c>
      <c r="M572" s="45">
        <v>83</v>
      </c>
      <c r="N572" s="2" t="s">
        <v>105</v>
      </c>
      <c r="O572" s="2"/>
      <c r="P572" s="2" t="s">
        <v>105</v>
      </c>
      <c r="Q572" s="14" t="s">
        <v>292</v>
      </c>
      <c r="R572" s="2" t="s">
        <v>707</v>
      </c>
    </row>
    <row r="573" spans="1:18" x14ac:dyDescent="0.25">
      <c r="A573" s="2" t="s">
        <v>16</v>
      </c>
      <c r="B573" s="2" t="s">
        <v>12</v>
      </c>
      <c r="C573" s="12">
        <v>42338</v>
      </c>
      <c r="D573" s="2">
        <v>29</v>
      </c>
      <c r="E573" s="2"/>
      <c r="F573" s="2"/>
      <c r="G573" s="2"/>
      <c r="H573" s="2">
        <v>29.6</v>
      </c>
      <c r="I573" s="15">
        <v>0.77638888888888891</v>
      </c>
      <c r="J573" s="15">
        <v>0.8256944444444444</v>
      </c>
      <c r="K573" s="2" t="s">
        <v>738</v>
      </c>
      <c r="L573" s="2" t="s">
        <v>703</v>
      </c>
      <c r="M573" s="45">
        <v>83</v>
      </c>
      <c r="N573" s="2" t="s">
        <v>105</v>
      </c>
      <c r="O573" s="2"/>
      <c r="P573" s="2" t="s">
        <v>105</v>
      </c>
      <c r="Q573" s="14" t="s">
        <v>292</v>
      </c>
      <c r="R573" s="2" t="s">
        <v>707</v>
      </c>
    </row>
    <row r="574" spans="1:18" x14ac:dyDescent="0.25">
      <c r="A574" s="2" t="s">
        <v>16</v>
      </c>
      <c r="B574" s="2" t="s">
        <v>724</v>
      </c>
      <c r="C574" s="12">
        <v>42339</v>
      </c>
      <c r="D574" s="2">
        <v>30</v>
      </c>
      <c r="E574" s="2"/>
      <c r="F574" s="2"/>
      <c r="G574" s="2"/>
      <c r="H574" s="2">
        <v>34.75</v>
      </c>
      <c r="I574" s="15">
        <v>0.36458333333333331</v>
      </c>
      <c r="J574" s="15">
        <v>0.40763888888888888</v>
      </c>
      <c r="K574" s="2" t="s">
        <v>735</v>
      </c>
      <c r="L574" s="2" t="s">
        <v>246</v>
      </c>
      <c r="M574" s="45">
        <v>6</v>
      </c>
      <c r="N574" s="2" t="s">
        <v>105</v>
      </c>
      <c r="O574" s="2"/>
      <c r="P574" s="2" t="s">
        <v>105</v>
      </c>
      <c r="Q574" s="14" t="s">
        <v>176</v>
      </c>
      <c r="R574" s="2" t="s">
        <v>707</v>
      </c>
    </row>
    <row r="575" spans="1:18" x14ac:dyDescent="0.25">
      <c r="A575" s="2" t="s">
        <v>16</v>
      </c>
      <c r="B575" s="2" t="s">
        <v>46</v>
      </c>
      <c r="C575" s="12">
        <v>42339</v>
      </c>
      <c r="D575" s="2">
        <v>31</v>
      </c>
      <c r="E575" s="2"/>
      <c r="F575" s="2"/>
      <c r="G575" s="2"/>
      <c r="H575" s="2">
        <v>36.15</v>
      </c>
      <c r="I575" s="15">
        <v>0.40277777777777773</v>
      </c>
      <c r="J575" s="15">
        <v>0.44166666666666665</v>
      </c>
      <c r="K575" s="2" t="s">
        <v>736</v>
      </c>
      <c r="L575" s="2" t="s">
        <v>737</v>
      </c>
      <c r="M575" s="45">
        <v>83</v>
      </c>
      <c r="N575" s="2" t="s">
        <v>106</v>
      </c>
      <c r="O575" s="2"/>
      <c r="P575" s="2" t="s">
        <v>105</v>
      </c>
      <c r="Q575" s="14" t="s">
        <v>169</v>
      </c>
      <c r="R575" s="2" t="s">
        <v>707</v>
      </c>
    </row>
    <row r="576" spans="1:18" x14ac:dyDescent="0.25">
      <c r="A576" s="2" t="s">
        <v>16</v>
      </c>
      <c r="B576" s="2" t="s">
        <v>46</v>
      </c>
      <c r="C576" s="12">
        <v>42339</v>
      </c>
      <c r="D576" s="2">
        <v>32</v>
      </c>
      <c r="E576" s="2"/>
      <c r="F576" s="2"/>
      <c r="G576" s="2"/>
      <c r="H576" s="2">
        <v>31.45</v>
      </c>
      <c r="I576" s="15">
        <v>0.47916666666666669</v>
      </c>
      <c r="J576" s="15">
        <v>0.5</v>
      </c>
      <c r="K576" s="2" t="s">
        <v>739</v>
      </c>
      <c r="L576" s="2" t="s">
        <v>488</v>
      </c>
      <c r="M576" s="45">
        <v>4</v>
      </c>
      <c r="N576" s="2" t="s">
        <v>106</v>
      </c>
      <c r="O576" s="2"/>
      <c r="P576" s="2" t="s">
        <v>105</v>
      </c>
      <c r="Q576" s="14" t="s">
        <v>171</v>
      </c>
      <c r="R576" s="2" t="s">
        <v>707</v>
      </c>
    </row>
    <row r="577" spans="1:18" x14ac:dyDescent="0.25">
      <c r="A577" s="2" t="s">
        <v>16</v>
      </c>
      <c r="B577" s="2" t="s">
        <v>46</v>
      </c>
      <c r="C577" s="12">
        <v>42340</v>
      </c>
      <c r="D577" s="2">
        <v>33</v>
      </c>
      <c r="E577" s="2"/>
      <c r="F577" s="2"/>
      <c r="G577" s="2"/>
      <c r="H577" s="2">
        <v>33.4</v>
      </c>
      <c r="I577" s="15">
        <v>0.46458333333333335</v>
      </c>
      <c r="J577" s="15">
        <v>0.48958333333333331</v>
      </c>
      <c r="K577" s="2" t="s">
        <v>740</v>
      </c>
      <c r="L577" s="2" t="s">
        <v>488</v>
      </c>
      <c r="M577" s="45">
        <v>4</v>
      </c>
      <c r="N577" s="2" t="s">
        <v>106</v>
      </c>
      <c r="O577" s="2"/>
      <c r="P577" s="2" t="s">
        <v>105</v>
      </c>
      <c r="Q577" s="14" t="s">
        <v>171</v>
      </c>
      <c r="R577" s="2" t="s">
        <v>707</v>
      </c>
    </row>
    <row r="578" spans="1:18" x14ac:dyDescent="0.25">
      <c r="A578" s="2" t="s">
        <v>16</v>
      </c>
      <c r="B578" s="2" t="s">
        <v>12</v>
      </c>
      <c r="C578" s="12">
        <v>42340</v>
      </c>
      <c r="D578" s="2">
        <v>34</v>
      </c>
      <c r="E578" s="2"/>
      <c r="F578" s="2"/>
      <c r="G578" s="2"/>
      <c r="H578" s="2">
        <v>35.299999999999997</v>
      </c>
      <c r="I578" s="15">
        <v>0.55347222222222225</v>
      </c>
      <c r="J578" s="15">
        <v>0.58888888888888891</v>
      </c>
      <c r="K578" s="2" t="s">
        <v>741</v>
      </c>
      <c r="L578" s="2" t="s">
        <v>252</v>
      </c>
      <c r="M578" s="45">
        <v>13</v>
      </c>
      <c r="N578" s="2" t="s">
        <v>105</v>
      </c>
      <c r="O578" s="2"/>
      <c r="P578" s="2" t="s">
        <v>105</v>
      </c>
      <c r="Q578" s="14" t="s">
        <v>168</v>
      </c>
      <c r="R578" s="2" t="s">
        <v>707</v>
      </c>
    </row>
    <row r="579" spans="1:18" x14ac:dyDescent="0.25">
      <c r="A579" s="2" t="s">
        <v>16</v>
      </c>
      <c r="B579" s="2" t="s">
        <v>12</v>
      </c>
      <c r="C579" s="12">
        <v>42340</v>
      </c>
      <c r="D579" s="2">
        <v>35</v>
      </c>
      <c r="E579" s="2"/>
      <c r="F579" s="2"/>
      <c r="G579" s="2"/>
      <c r="H579" s="2">
        <v>39.950000000000003</v>
      </c>
      <c r="I579" s="15">
        <v>0.80555555555555547</v>
      </c>
      <c r="J579" s="15">
        <v>0.8340277777777777</v>
      </c>
      <c r="K579" s="2" t="s">
        <v>742</v>
      </c>
      <c r="L579" s="2" t="s">
        <v>743</v>
      </c>
      <c r="M579" s="45">
        <v>83</v>
      </c>
      <c r="N579" s="2" t="s">
        <v>105</v>
      </c>
      <c r="O579" s="2"/>
      <c r="P579" s="2" t="s">
        <v>105</v>
      </c>
      <c r="Q579" s="14" t="s">
        <v>294</v>
      </c>
      <c r="R579" s="2" t="s">
        <v>707</v>
      </c>
    </row>
    <row r="580" spans="1:18" x14ac:dyDescent="0.25">
      <c r="A580" s="2" t="s">
        <v>16</v>
      </c>
      <c r="B580" s="2" t="s">
        <v>12</v>
      </c>
      <c r="C580" s="12">
        <v>42341</v>
      </c>
      <c r="D580" s="2">
        <v>36</v>
      </c>
      <c r="E580" s="2"/>
      <c r="F580" s="2"/>
      <c r="G580" s="2"/>
      <c r="H580" s="2">
        <v>33.950000000000003</v>
      </c>
      <c r="I580" s="15">
        <v>0.3611111111111111</v>
      </c>
      <c r="J580" s="15">
        <v>0.3923611111111111</v>
      </c>
      <c r="K580" s="2" t="s">
        <v>744</v>
      </c>
      <c r="L580" s="2" t="s">
        <v>252</v>
      </c>
      <c r="M580" s="45">
        <v>13</v>
      </c>
      <c r="N580" s="2" t="s">
        <v>105</v>
      </c>
      <c r="O580" s="2"/>
      <c r="P580" s="2" t="s">
        <v>105</v>
      </c>
      <c r="Q580" s="14" t="s">
        <v>176</v>
      </c>
      <c r="R580" s="2" t="s">
        <v>707</v>
      </c>
    </row>
    <row r="581" spans="1:18" x14ac:dyDescent="0.25">
      <c r="A581" s="2" t="s">
        <v>16</v>
      </c>
      <c r="B581" s="2" t="s">
        <v>46</v>
      </c>
      <c r="C581" s="12">
        <v>42341</v>
      </c>
      <c r="D581" s="2">
        <v>37</v>
      </c>
      <c r="E581" s="2"/>
      <c r="F581" s="2"/>
      <c r="G581" s="2"/>
      <c r="H581" s="2">
        <v>32.35</v>
      </c>
      <c r="I581" s="15">
        <v>0.56527777777777777</v>
      </c>
      <c r="J581" s="15">
        <v>0.59027777777777779</v>
      </c>
      <c r="K581" s="2" t="s">
        <v>745</v>
      </c>
      <c r="L581" s="2" t="s">
        <v>488</v>
      </c>
      <c r="M581" s="45">
        <v>4</v>
      </c>
      <c r="N581" s="2" t="s">
        <v>106</v>
      </c>
      <c r="O581" s="2"/>
      <c r="P581" s="2" t="s">
        <v>105</v>
      </c>
      <c r="Q581" s="14" t="s">
        <v>168</v>
      </c>
      <c r="R581" s="2" t="s">
        <v>707</v>
      </c>
    </row>
    <row r="582" spans="1:18" x14ac:dyDescent="0.25">
      <c r="A582" s="2" t="s">
        <v>16</v>
      </c>
      <c r="B582" s="2" t="s">
        <v>12</v>
      </c>
      <c r="C582" s="12">
        <v>42341</v>
      </c>
      <c r="D582" s="2">
        <v>38</v>
      </c>
      <c r="E582" s="2"/>
      <c r="F582" s="2"/>
      <c r="G582" s="2"/>
      <c r="H582" s="2">
        <v>35.75</v>
      </c>
      <c r="I582" s="15">
        <v>0.62083333333333335</v>
      </c>
      <c r="J582" s="15">
        <v>0.67222222222222217</v>
      </c>
      <c r="K582" s="2" t="s">
        <v>746</v>
      </c>
      <c r="L582" s="2" t="s">
        <v>743</v>
      </c>
      <c r="M582" s="45">
        <v>83</v>
      </c>
      <c r="N582" s="2" t="s">
        <v>105</v>
      </c>
      <c r="O582" s="2"/>
      <c r="P582" s="2" t="s">
        <v>105</v>
      </c>
      <c r="Q582" s="14" t="s">
        <v>174</v>
      </c>
      <c r="R582" s="2" t="s">
        <v>707</v>
      </c>
    </row>
    <row r="583" spans="1:18" x14ac:dyDescent="0.25">
      <c r="A583" s="2" t="s">
        <v>16</v>
      </c>
      <c r="B583" s="2" t="s">
        <v>12</v>
      </c>
      <c r="C583" s="12">
        <v>42342</v>
      </c>
      <c r="D583" s="2">
        <v>39</v>
      </c>
      <c r="E583" s="2"/>
      <c r="F583" s="2"/>
      <c r="G583" s="2"/>
      <c r="H583" s="2">
        <v>32.1</v>
      </c>
      <c r="I583" s="15">
        <v>0.75</v>
      </c>
      <c r="J583" s="15">
        <v>0.77916666666666667</v>
      </c>
      <c r="K583" s="2" t="s">
        <v>747</v>
      </c>
      <c r="L583" s="2" t="s">
        <v>743</v>
      </c>
      <c r="M583" s="45">
        <v>83</v>
      </c>
      <c r="N583" s="2" t="s">
        <v>105</v>
      </c>
      <c r="O583" s="2"/>
      <c r="P583" s="2" t="s">
        <v>105</v>
      </c>
      <c r="Q583" s="14" t="s">
        <v>292</v>
      </c>
      <c r="R583" s="2" t="s">
        <v>707</v>
      </c>
    </row>
    <row r="584" spans="1:18" x14ac:dyDescent="0.25">
      <c r="A584" s="2" t="s">
        <v>16</v>
      </c>
      <c r="B584" s="2" t="s">
        <v>724</v>
      </c>
      <c r="C584" s="12">
        <v>42345</v>
      </c>
      <c r="D584" s="2">
        <v>41</v>
      </c>
      <c r="E584" s="2"/>
      <c r="F584" s="2"/>
      <c r="G584" s="2"/>
      <c r="H584" s="2">
        <v>32.700000000000003</v>
      </c>
      <c r="I584" s="15">
        <v>0.33749999999999997</v>
      </c>
      <c r="J584" s="15">
        <v>0.37222222222222223</v>
      </c>
      <c r="K584" s="2" t="s">
        <v>748</v>
      </c>
      <c r="L584" s="2" t="s">
        <v>246</v>
      </c>
      <c r="M584" s="45">
        <v>6</v>
      </c>
      <c r="N584" s="2" t="s">
        <v>106</v>
      </c>
      <c r="O584" s="2"/>
      <c r="P584" s="2" t="s">
        <v>105</v>
      </c>
      <c r="Q584" s="14" t="s">
        <v>176</v>
      </c>
      <c r="R584" s="2" t="s">
        <v>707</v>
      </c>
    </row>
    <row r="585" spans="1:18" x14ac:dyDescent="0.25">
      <c r="A585" s="2" t="s">
        <v>16</v>
      </c>
      <c r="B585" s="2" t="s">
        <v>12</v>
      </c>
      <c r="C585" s="12">
        <v>42353</v>
      </c>
      <c r="D585" s="2">
        <v>42</v>
      </c>
      <c r="E585" s="2"/>
      <c r="F585" s="2"/>
      <c r="G585" s="2"/>
      <c r="H585" s="2">
        <v>34.450000000000003</v>
      </c>
      <c r="I585" s="15">
        <v>0.39999999999999997</v>
      </c>
      <c r="J585" s="15">
        <v>0.46736111111111112</v>
      </c>
      <c r="K585" s="2" t="s">
        <v>749</v>
      </c>
      <c r="L585" s="2" t="s">
        <v>252</v>
      </c>
      <c r="M585" s="45">
        <v>13</v>
      </c>
      <c r="N585" s="2" t="s">
        <v>105</v>
      </c>
      <c r="O585" s="2"/>
      <c r="P585" s="2" t="s">
        <v>105</v>
      </c>
      <c r="Q585" s="14" t="s">
        <v>169</v>
      </c>
      <c r="R585" s="2" t="s">
        <v>707</v>
      </c>
    </row>
    <row r="586" spans="1:18" x14ac:dyDescent="0.25">
      <c r="A586" s="2" t="s">
        <v>16</v>
      </c>
      <c r="B586" s="2" t="s">
        <v>12</v>
      </c>
      <c r="C586" s="12">
        <v>42353</v>
      </c>
      <c r="D586" s="2">
        <v>43</v>
      </c>
      <c r="E586" s="2"/>
      <c r="F586" s="2"/>
      <c r="G586" s="2"/>
      <c r="H586" s="2">
        <v>30.95</v>
      </c>
      <c r="I586" s="15">
        <v>0.44791666666666669</v>
      </c>
      <c r="J586" s="15">
        <v>0.4680555555555555</v>
      </c>
      <c r="K586" s="2" t="s">
        <v>750</v>
      </c>
      <c r="L586" s="2" t="s">
        <v>751</v>
      </c>
      <c r="M586" s="45">
        <v>83</v>
      </c>
      <c r="N586" s="2" t="s">
        <v>106</v>
      </c>
      <c r="O586" s="2"/>
      <c r="P586" s="2" t="s">
        <v>105</v>
      </c>
      <c r="Q586" s="14" t="s">
        <v>173</v>
      </c>
      <c r="R586" s="2" t="s">
        <v>707</v>
      </c>
    </row>
    <row r="587" spans="1:18" x14ac:dyDescent="0.25">
      <c r="A587" s="2" t="s">
        <v>16</v>
      </c>
      <c r="B587" s="2" t="s">
        <v>46</v>
      </c>
      <c r="C587" s="12">
        <v>42354</v>
      </c>
      <c r="D587" s="2">
        <v>44</v>
      </c>
      <c r="E587" s="2"/>
      <c r="F587" s="2"/>
      <c r="G587" s="2"/>
      <c r="H587" s="2">
        <v>35.4</v>
      </c>
      <c r="I587" s="15">
        <v>0.37777777777777777</v>
      </c>
      <c r="J587" s="15">
        <v>0.41180555555555554</v>
      </c>
      <c r="K587" s="2" t="s">
        <v>752</v>
      </c>
      <c r="L587" s="2" t="s">
        <v>488</v>
      </c>
      <c r="M587" s="45">
        <v>4</v>
      </c>
      <c r="N587" s="2" t="s">
        <v>106</v>
      </c>
      <c r="O587" s="2"/>
      <c r="P587" s="2" t="s">
        <v>105</v>
      </c>
      <c r="Q587" s="14" t="s">
        <v>169</v>
      </c>
      <c r="R587" s="2" t="s">
        <v>707</v>
      </c>
    </row>
    <row r="588" spans="1:18" x14ac:dyDescent="0.25">
      <c r="A588" s="2" t="s">
        <v>16</v>
      </c>
      <c r="B588" s="2" t="s">
        <v>12</v>
      </c>
      <c r="C588" s="12">
        <v>42354</v>
      </c>
      <c r="D588" s="2">
        <v>45</v>
      </c>
      <c r="E588" s="2"/>
      <c r="F588" s="2"/>
      <c r="G588" s="2"/>
      <c r="H588" s="2">
        <v>35</v>
      </c>
      <c r="I588" s="15">
        <v>0.55625000000000002</v>
      </c>
      <c r="J588" s="15">
        <v>0.58819444444444446</v>
      </c>
      <c r="K588" s="2" t="s">
        <v>753</v>
      </c>
      <c r="L588" s="2" t="s">
        <v>751</v>
      </c>
      <c r="M588" s="45">
        <v>83</v>
      </c>
      <c r="N588" s="2" t="s">
        <v>106</v>
      </c>
      <c r="O588" s="2"/>
      <c r="P588" s="2" t="s">
        <v>105</v>
      </c>
      <c r="Q588" s="14" t="s">
        <v>168</v>
      </c>
      <c r="R588" s="2" t="s">
        <v>707</v>
      </c>
    </row>
    <row r="589" spans="1:18" x14ac:dyDescent="0.25">
      <c r="A589" s="2" t="s">
        <v>16</v>
      </c>
      <c r="B589" s="2" t="s">
        <v>12</v>
      </c>
      <c r="C589" s="12">
        <v>42354</v>
      </c>
      <c r="D589" s="2">
        <v>46</v>
      </c>
      <c r="E589" s="2"/>
      <c r="F589" s="2"/>
      <c r="G589" s="2"/>
      <c r="H589" s="2">
        <v>32.450000000000003</v>
      </c>
      <c r="I589" s="15">
        <v>0.56458333333333333</v>
      </c>
      <c r="J589" s="15">
        <v>0.60972222222222217</v>
      </c>
      <c r="K589" s="2" t="s">
        <v>754</v>
      </c>
      <c r="L589" s="2" t="s">
        <v>755</v>
      </c>
      <c r="M589" s="45">
        <v>13</v>
      </c>
      <c r="N589" s="2" t="s">
        <v>105</v>
      </c>
      <c r="O589" s="2"/>
      <c r="P589" s="2" t="s">
        <v>105</v>
      </c>
      <c r="Q589" s="14" t="s">
        <v>168</v>
      </c>
      <c r="R589" s="2" t="s">
        <v>707</v>
      </c>
    </row>
    <row r="590" spans="1:18" x14ac:dyDescent="0.25">
      <c r="A590" s="2" t="s">
        <v>16</v>
      </c>
      <c r="B590" s="2" t="s">
        <v>46</v>
      </c>
      <c r="C590" s="12">
        <v>42355</v>
      </c>
      <c r="D590" s="2">
        <v>47</v>
      </c>
      <c r="E590" s="2"/>
      <c r="F590" s="2"/>
      <c r="G590" s="2"/>
      <c r="H590" s="2">
        <v>34.549999999999997</v>
      </c>
      <c r="I590" s="15">
        <v>0.29722222222222222</v>
      </c>
      <c r="J590" s="15">
        <v>0.3298611111111111</v>
      </c>
      <c r="K590" s="2" t="s">
        <v>756</v>
      </c>
      <c r="L590" s="2" t="s">
        <v>757</v>
      </c>
      <c r="M590" s="45">
        <v>13</v>
      </c>
      <c r="N590" s="2" t="s">
        <v>106</v>
      </c>
      <c r="O590" s="2"/>
      <c r="P590" s="2" t="s">
        <v>105</v>
      </c>
      <c r="Q590" s="14" t="s">
        <v>167</v>
      </c>
      <c r="R590" s="2" t="s">
        <v>707</v>
      </c>
    </row>
    <row r="591" spans="1:18" x14ac:dyDescent="0.25">
      <c r="A591" s="2" t="s">
        <v>16</v>
      </c>
      <c r="B591" s="2" t="s">
        <v>12</v>
      </c>
      <c r="C591" s="12">
        <v>42355</v>
      </c>
      <c r="D591" s="2">
        <v>48</v>
      </c>
      <c r="E591" s="2"/>
      <c r="F591" s="2"/>
      <c r="G591" s="2"/>
      <c r="H591" s="2">
        <v>34.35</v>
      </c>
      <c r="I591" s="15">
        <v>0.4458333333333333</v>
      </c>
      <c r="J591" s="15">
        <v>0.48819444444444443</v>
      </c>
      <c r="K591" s="2" t="s">
        <v>758</v>
      </c>
      <c r="L591" s="2" t="s">
        <v>757</v>
      </c>
      <c r="M591" s="45">
        <v>13</v>
      </c>
      <c r="N591" s="2" t="s">
        <v>106</v>
      </c>
      <c r="O591" s="2"/>
      <c r="P591" s="2" t="s">
        <v>105</v>
      </c>
      <c r="Q591" s="14" t="s">
        <v>173</v>
      </c>
      <c r="R591" s="2" t="s">
        <v>707</v>
      </c>
    </row>
    <row r="592" spans="1:18" x14ac:dyDescent="0.25">
      <c r="A592" s="2" t="s">
        <v>16</v>
      </c>
      <c r="B592" s="2" t="s">
        <v>12</v>
      </c>
      <c r="C592" s="12">
        <v>42355</v>
      </c>
      <c r="D592" s="2">
        <v>49</v>
      </c>
      <c r="E592" s="2"/>
      <c r="F592" s="2"/>
      <c r="G592" s="2"/>
      <c r="H592" s="2">
        <v>35</v>
      </c>
      <c r="I592" s="15">
        <v>0.4604166666666667</v>
      </c>
      <c r="J592" s="15">
        <v>0.4909722222222222</v>
      </c>
      <c r="K592" s="2" t="s">
        <v>759</v>
      </c>
      <c r="L592" s="2" t="s">
        <v>751</v>
      </c>
      <c r="M592" s="45">
        <v>83</v>
      </c>
      <c r="N592" s="2" t="s">
        <v>106</v>
      </c>
      <c r="O592" s="2"/>
      <c r="P592" s="2" t="s">
        <v>105</v>
      </c>
      <c r="Q592" s="14" t="s">
        <v>171</v>
      </c>
      <c r="R592" s="2" t="s">
        <v>707</v>
      </c>
    </row>
    <row r="593" spans="1:18" x14ac:dyDescent="0.25">
      <c r="A593" s="2" t="s">
        <v>16</v>
      </c>
      <c r="B593" s="2" t="s">
        <v>12</v>
      </c>
      <c r="C593" s="12">
        <v>42355</v>
      </c>
      <c r="D593" s="2">
        <v>50</v>
      </c>
      <c r="E593" s="2"/>
      <c r="F593" s="2"/>
      <c r="G593" s="2"/>
      <c r="H593" s="2">
        <v>24.9</v>
      </c>
      <c r="I593" s="15">
        <v>0.61736111111111114</v>
      </c>
      <c r="J593" s="15">
        <v>0.6430555555555556</v>
      </c>
      <c r="K593" s="2" t="s">
        <v>760</v>
      </c>
      <c r="L593" s="2" t="s">
        <v>764</v>
      </c>
      <c r="M593" s="45">
        <v>83</v>
      </c>
      <c r="N593" s="2" t="s">
        <v>105</v>
      </c>
      <c r="O593" s="2"/>
      <c r="P593" s="2" t="s">
        <v>105</v>
      </c>
      <c r="Q593" s="14" t="s">
        <v>174</v>
      </c>
      <c r="R593" s="2" t="s">
        <v>707</v>
      </c>
    </row>
    <row r="594" spans="1:18" x14ac:dyDescent="0.25">
      <c r="A594" s="2" t="s">
        <v>16</v>
      </c>
      <c r="B594" s="2" t="s">
        <v>12</v>
      </c>
      <c r="C594" s="12">
        <v>42355</v>
      </c>
      <c r="D594" s="2">
        <v>51</v>
      </c>
      <c r="E594" s="2"/>
      <c r="F594" s="2"/>
      <c r="G594" s="2"/>
      <c r="H594" s="2">
        <v>27.3</v>
      </c>
      <c r="I594" s="15">
        <v>0.61527777777777781</v>
      </c>
      <c r="J594" s="15">
        <v>0.65694444444444444</v>
      </c>
      <c r="K594" s="2" t="s">
        <v>761</v>
      </c>
      <c r="L594" s="2" t="s">
        <v>764</v>
      </c>
      <c r="M594" s="45">
        <v>83</v>
      </c>
      <c r="N594" s="2" t="s">
        <v>105</v>
      </c>
      <c r="O594" s="2"/>
      <c r="P594" s="2" t="s">
        <v>105</v>
      </c>
      <c r="Q594" s="14" t="s">
        <v>174</v>
      </c>
      <c r="R594" s="2" t="s">
        <v>707</v>
      </c>
    </row>
    <row r="595" spans="1:18" x14ac:dyDescent="0.25">
      <c r="A595" s="2" t="s">
        <v>16</v>
      </c>
      <c r="B595" s="2" t="s">
        <v>12</v>
      </c>
      <c r="C595" s="12">
        <v>42356</v>
      </c>
      <c r="D595" s="2">
        <v>52</v>
      </c>
      <c r="E595" s="2"/>
      <c r="F595" s="2"/>
      <c r="G595" s="2"/>
      <c r="H595" s="2">
        <v>33.700000000000003</v>
      </c>
      <c r="I595" s="15">
        <v>0.4916666666666667</v>
      </c>
      <c r="J595" s="15">
        <v>0.5180555555555556</v>
      </c>
      <c r="K595" s="2" t="s">
        <v>763</v>
      </c>
      <c r="L595" s="2" t="s">
        <v>757</v>
      </c>
      <c r="M595" s="45">
        <v>13</v>
      </c>
      <c r="N595" s="2" t="s">
        <v>106</v>
      </c>
      <c r="O595" s="2"/>
      <c r="P595" s="2" t="s">
        <v>105</v>
      </c>
      <c r="Q595" s="14" t="s">
        <v>171</v>
      </c>
      <c r="R595" s="2" t="s">
        <v>707</v>
      </c>
    </row>
    <row r="596" spans="1:18" x14ac:dyDescent="0.25">
      <c r="A596" s="2" t="s">
        <v>16</v>
      </c>
      <c r="B596" s="2" t="s">
        <v>12</v>
      </c>
      <c r="C596" s="12">
        <v>42356</v>
      </c>
      <c r="D596" s="2">
        <v>53</v>
      </c>
      <c r="E596" s="2"/>
      <c r="F596" s="2"/>
      <c r="G596" s="2"/>
      <c r="H596" s="2">
        <v>24.8</v>
      </c>
      <c r="I596" s="15">
        <v>0.61388888888888882</v>
      </c>
      <c r="J596" s="15">
        <v>0.6479166666666667</v>
      </c>
      <c r="K596" s="2" t="s">
        <v>765</v>
      </c>
      <c r="L596" s="2" t="s">
        <v>764</v>
      </c>
      <c r="M596" s="45">
        <v>83</v>
      </c>
      <c r="N596" s="2" t="s">
        <v>105</v>
      </c>
      <c r="O596" s="2"/>
      <c r="P596" s="2" t="s">
        <v>105</v>
      </c>
      <c r="Q596" s="14" t="s">
        <v>174</v>
      </c>
      <c r="R596" s="2" t="s">
        <v>707</v>
      </c>
    </row>
    <row r="597" spans="1:18" x14ac:dyDescent="0.25">
      <c r="A597" s="2" t="s">
        <v>16</v>
      </c>
      <c r="B597" s="2" t="s">
        <v>46</v>
      </c>
      <c r="C597" s="12">
        <v>42359</v>
      </c>
      <c r="D597" s="2">
        <v>55</v>
      </c>
      <c r="E597" s="2"/>
      <c r="F597" s="2"/>
      <c r="G597" s="2"/>
      <c r="H597" s="2">
        <v>34.200000000000003</v>
      </c>
      <c r="I597" s="15">
        <v>0.43472222222222223</v>
      </c>
      <c r="J597" s="15">
        <v>0.49236111111111108</v>
      </c>
      <c r="K597" s="2" t="s">
        <v>766</v>
      </c>
      <c r="L597" s="2" t="s">
        <v>757</v>
      </c>
      <c r="M597" s="45">
        <v>13</v>
      </c>
      <c r="N597" s="2" t="s">
        <v>106</v>
      </c>
      <c r="O597" s="2"/>
      <c r="P597" s="2" t="s">
        <v>105</v>
      </c>
      <c r="Q597" s="14" t="s">
        <v>173</v>
      </c>
      <c r="R597" s="2" t="s">
        <v>707</v>
      </c>
    </row>
    <row r="598" spans="1:18" x14ac:dyDescent="0.25">
      <c r="A598" s="2" t="s">
        <v>16</v>
      </c>
      <c r="B598" s="2" t="s">
        <v>46</v>
      </c>
      <c r="C598" s="12">
        <v>42359</v>
      </c>
      <c r="D598" s="2">
        <v>54</v>
      </c>
      <c r="E598" s="2"/>
      <c r="F598" s="2"/>
      <c r="G598" s="2"/>
      <c r="H598" s="2">
        <v>33.799999999999997</v>
      </c>
      <c r="I598" s="15">
        <v>0.46111111111111108</v>
      </c>
      <c r="J598" s="15">
        <v>0.48958333333333331</v>
      </c>
      <c r="K598" s="2" t="s">
        <v>767</v>
      </c>
      <c r="L598" s="2" t="s">
        <v>757</v>
      </c>
      <c r="M598" s="45">
        <v>13</v>
      </c>
      <c r="N598" s="2" t="s">
        <v>106</v>
      </c>
      <c r="O598" s="2"/>
      <c r="P598" s="2" t="s">
        <v>105</v>
      </c>
      <c r="Q598" s="14" t="s">
        <v>173</v>
      </c>
      <c r="R598" s="2" t="s">
        <v>707</v>
      </c>
    </row>
    <row r="599" spans="1:18" x14ac:dyDescent="0.25">
      <c r="A599" s="2" t="s">
        <v>16</v>
      </c>
      <c r="B599" s="2" t="s">
        <v>12</v>
      </c>
      <c r="C599" s="12">
        <v>42359</v>
      </c>
      <c r="D599" s="2">
        <v>56</v>
      </c>
      <c r="E599" s="2"/>
      <c r="F599" s="2"/>
      <c r="G599" s="2"/>
      <c r="H599" s="2">
        <v>33.799999999999997</v>
      </c>
      <c r="I599" s="15">
        <v>0.66805555555555562</v>
      </c>
      <c r="J599" s="15">
        <v>0.69027777777777777</v>
      </c>
      <c r="K599" s="2" t="s">
        <v>768</v>
      </c>
      <c r="L599" s="2" t="s">
        <v>252</v>
      </c>
      <c r="M599" s="45">
        <v>13</v>
      </c>
      <c r="N599" s="2" t="s">
        <v>105</v>
      </c>
      <c r="O599" s="2"/>
      <c r="P599" s="2" t="s">
        <v>105</v>
      </c>
      <c r="Q599" s="14" t="s">
        <v>172</v>
      </c>
      <c r="R599" s="2" t="s">
        <v>707</v>
      </c>
    </row>
    <row r="600" spans="1:18" x14ac:dyDescent="0.25">
      <c r="A600" s="2" t="s">
        <v>16</v>
      </c>
      <c r="B600" s="2" t="s">
        <v>12</v>
      </c>
      <c r="C600" s="12">
        <v>42359</v>
      </c>
      <c r="D600" s="2">
        <v>57</v>
      </c>
      <c r="E600" s="2"/>
      <c r="F600" s="2"/>
      <c r="G600" s="2"/>
      <c r="H600" s="2">
        <v>28.35</v>
      </c>
      <c r="I600" s="15">
        <v>0.8027777777777777</v>
      </c>
      <c r="J600" s="15">
        <v>0.81805555555555554</v>
      </c>
      <c r="K600" s="2" t="s">
        <v>769</v>
      </c>
      <c r="L600" s="2" t="s">
        <v>770</v>
      </c>
      <c r="M600" s="45">
        <v>6</v>
      </c>
      <c r="N600" s="2" t="s">
        <v>105</v>
      </c>
      <c r="O600" s="2"/>
      <c r="P600" s="2" t="s">
        <v>105</v>
      </c>
      <c r="Q600" s="14" t="s">
        <v>294</v>
      </c>
      <c r="R600" s="2" t="s">
        <v>707</v>
      </c>
    </row>
    <row r="601" spans="1:18" x14ac:dyDescent="0.25">
      <c r="A601" s="2" t="s">
        <v>16</v>
      </c>
      <c r="B601" s="2" t="s">
        <v>46</v>
      </c>
      <c r="C601" s="12">
        <v>42360</v>
      </c>
      <c r="D601" s="2">
        <v>59</v>
      </c>
      <c r="E601" s="2"/>
      <c r="F601" s="2"/>
      <c r="G601" s="2"/>
      <c r="H601" s="2">
        <v>35.35</v>
      </c>
      <c r="I601" s="15">
        <v>0.43472222222222223</v>
      </c>
      <c r="J601" s="15">
        <v>0.4826388888888889</v>
      </c>
      <c r="K601" s="2" t="s">
        <v>771</v>
      </c>
      <c r="L601" s="2" t="s">
        <v>757</v>
      </c>
      <c r="M601" s="45">
        <v>13</v>
      </c>
      <c r="N601" s="2" t="s">
        <v>106</v>
      </c>
      <c r="O601" s="2"/>
      <c r="P601" s="2" t="s">
        <v>105</v>
      </c>
      <c r="Q601" s="14" t="s">
        <v>173</v>
      </c>
      <c r="R601" s="2" t="s">
        <v>707</v>
      </c>
    </row>
    <row r="602" spans="1:18" x14ac:dyDescent="0.25">
      <c r="A602" s="2" t="s">
        <v>16</v>
      </c>
      <c r="B602" s="2" t="s">
        <v>46</v>
      </c>
      <c r="C602" s="12">
        <v>42360</v>
      </c>
      <c r="D602" s="2">
        <v>58</v>
      </c>
      <c r="E602" s="2"/>
      <c r="F602" s="2"/>
      <c r="G602" s="2"/>
      <c r="H602" s="2">
        <v>29.45</v>
      </c>
      <c r="I602" s="15">
        <v>0.46180555555555558</v>
      </c>
      <c r="J602" s="15">
        <v>0.48194444444444445</v>
      </c>
      <c r="K602" s="2" t="s">
        <v>772</v>
      </c>
      <c r="L602" s="2" t="s">
        <v>757</v>
      </c>
      <c r="M602" s="45">
        <v>13</v>
      </c>
      <c r="N602" s="2" t="s">
        <v>106</v>
      </c>
      <c r="O602" s="2"/>
      <c r="P602" s="2" t="s">
        <v>105</v>
      </c>
      <c r="Q602" s="14" t="s">
        <v>171</v>
      </c>
      <c r="R602" s="2" t="s">
        <v>707</v>
      </c>
    </row>
    <row r="603" spans="1:18" x14ac:dyDescent="0.25">
      <c r="A603" s="2" t="s">
        <v>16</v>
      </c>
      <c r="B603" s="2" t="s">
        <v>12</v>
      </c>
      <c r="C603" s="12">
        <v>42360</v>
      </c>
      <c r="D603" s="2">
        <v>60</v>
      </c>
      <c r="E603" s="2"/>
      <c r="F603" s="2"/>
      <c r="G603" s="2"/>
      <c r="H603" s="2">
        <v>35.9</v>
      </c>
      <c r="I603" s="15">
        <v>0.5395833333333333</v>
      </c>
      <c r="J603" s="15">
        <v>0.57152777777777775</v>
      </c>
      <c r="K603" s="2" t="s">
        <v>773</v>
      </c>
      <c r="L603" s="2" t="s">
        <v>774</v>
      </c>
      <c r="M603" s="45">
        <v>13</v>
      </c>
      <c r="N603" s="2" t="s">
        <v>105</v>
      </c>
      <c r="O603" s="2"/>
      <c r="P603" s="2" t="s">
        <v>105</v>
      </c>
      <c r="Q603" s="14" t="s">
        <v>168</v>
      </c>
      <c r="R603" s="2" t="s">
        <v>707</v>
      </c>
    </row>
    <row r="604" spans="1:18" x14ac:dyDescent="0.25">
      <c r="A604" s="2" t="s">
        <v>16</v>
      </c>
      <c r="B604" s="2" t="s">
        <v>12</v>
      </c>
      <c r="C604" s="12">
        <v>42361</v>
      </c>
      <c r="D604" s="2">
        <v>61</v>
      </c>
      <c r="E604" s="2"/>
      <c r="F604" s="2"/>
      <c r="G604" s="2"/>
      <c r="H604" s="2">
        <v>35.950000000000003</v>
      </c>
      <c r="I604" s="15">
        <v>0.51041666666666663</v>
      </c>
      <c r="J604" s="15">
        <v>0.53402777777777777</v>
      </c>
      <c r="K604" s="2" t="s">
        <v>775</v>
      </c>
      <c r="L604" s="2" t="s">
        <v>757</v>
      </c>
      <c r="M604" s="45">
        <v>13</v>
      </c>
      <c r="N604" s="2" t="s">
        <v>106</v>
      </c>
      <c r="O604" s="2"/>
      <c r="P604" s="2" t="s">
        <v>105</v>
      </c>
      <c r="Q604" s="14" t="s">
        <v>175</v>
      </c>
      <c r="R604" s="2" t="s">
        <v>707</v>
      </c>
    </row>
    <row r="605" spans="1:18" x14ac:dyDescent="0.25">
      <c r="A605" s="2" t="s">
        <v>16</v>
      </c>
      <c r="B605" s="2" t="s">
        <v>12</v>
      </c>
      <c r="C605" s="12">
        <v>42361</v>
      </c>
      <c r="D605" s="2">
        <v>62</v>
      </c>
      <c r="E605" s="2"/>
      <c r="F605" s="2"/>
      <c r="G605" s="2"/>
      <c r="H605" s="2">
        <v>36.6</v>
      </c>
      <c r="I605" s="15">
        <v>0.6694444444444444</v>
      </c>
      <c r="J605" s="15">
        <v>0.69027777777777777</v>
      </c>
      <c r="K605" s="2" t="s">
        <v>776</v>
      </c>
      <c r="L605" s="2" t="s">
        <v>252</v>
      </c>
      <c r="M605" s="45">
        <v>13</v>
      </c>
      <c r="N605" s="2" t="s">
        <v>105</v>
      </c>
      <c r="O605" s="2"/>
      <c r="P605" s="2" t="s">
        <v>105</v>
      </c>
      <c r="Q605" s="14" t="s">
        <v>172</v>
      </c>
      <c r="R605" s="2" t="s">
        <v>707</v>
      </c>
    </row>
    <row r="606" spans="1:18" x14ac:dyDescent="0.25">
      <c r="A606" s="2" t="s">
        <v>16</v>
      </c>
      <c r="B606" s="2" t="s">
        <v>12</v>
      </c>
      <c r="C606" s="12">
        <v>42366</v>
      </c>
      <c r="D606" s="2">
        <v>63</v>
      </c>
      <c r="E606" s="2"/>
      <c r="F606" s="2"/>
      <c r="G606" s="2"/>
      <c r="H606" s="2">
        <v>27.6</v>
      </c>
      <c r="I606" s="15">
        <v>0.53888888888888886</v>
      </c>
      <c r="J606" s="15">
        <v>0.5708333333333333</v>
      </c>
      <c r="K606" s="2" t="s">
        <v>777</v>
      </c>
      <c r="L606" s="2" t="s">
        <v>31</v>
      </c>
      <c r="M606" s="45">
        <v>83</v>
      </c>
      <c r="N606" s="2" t="s">
        <v>106</v>
      </c>
      <c r="O606" s="2"/>
      <c r="P606" s="2" t="s">
        <v>105</v>
      </c>
      <c r="Q606" s="14" t="s">
        <v>175</v>
      </c>
      <c r="R606" s="2" t="s">
        <v>707</v>
      </c>
    </row>
    <row r="607" spans="1:18" x14ac:dyDescent="0.25">
      <c r="A607" s="2" t="s">
        <v>16</v>
      </c>
      <c r="B607" s="2" t="s">
        <v>12</v>
      </c>
      <c r="C607" s="12">
        <v>42367</v>
      </c>
      <c r="D607" s="2">
        <v>64</v>
      </c>
      <c r="E607" s="2"/>
      <c r="F607" s="2"/>
      <c r="G607" s="2"/>
      <c r="H607" s="2">
        <v>23.7</v>
      </c>
      <c r="I607" s="15">
        <v>0.48125000000000001</v>
      </c>
      <c r="J607" s="15">
        <v>0.50347222222222221</v>
      </c>
      <c r="K607" s="2" t="s">
        <v>778</v>
      </c>
      <c r="L607" s="2" t="s">
        <v>711</v>
      </c>
      <c r="M607" s="45">
        <v>13</v>
      </c>
      <c r="N607" s="2" t="s">
        <v>105</v>
      </c>
      <c r="O607" s="2"/>
      <c r="P607" s="2" t="s">
        <v>105</v>
      </c>
      <c r="Q607" s="14" t="s">
        <v>171</v>
      </c>
      <c r="R607" s="2" t="s">
        <v>707</v>
      </c>
    </row>
    <row r="608" spans="1:18" x14ac:dyDescent="0.25">
      <c r="A608" s="2" t="s">
        <v>16</v>
      </c>
      <c r="B608" s="2" t="s">
        <v>12</v>
      </c>
      <c r="C608" s="12">
        <v>42368</v>
      </c>
      <c r="D608" s="2">
        <v>65</v>
      </c>
      <c r="E608" s="2"/>
      <c r="F608" s="2"/>
      <c r="G608" s="2"/>
      <c r="H608" s="2">
        <v>31.8</v>
      </c>
      <c r="I608" s="15">
        <v>0.43194444444444446</v>
      </c>
      <c r="J608" s="15">
        <v>0.45624999999999999</v>
      </c>
      <c r="K608" s="2" t="s">
        <v>779</v>
      </c>
      <c r="L608" s="2" t="s">
        <v>780</v>
      </c>
      <c r="M608" s="45">
        <v>4</v>
      </c>
      <c r="N608" s="2" t="s">
        <v>106</v>
      </c>
      <c r="O608" s="2"/>
      <c r="P608" s="2" t="s">
        <v>105</v>
      </c>
      <c r="Q608" s="14" t="s">
        <v>173</v>
      </c>
      <c r="R608" s="2" t="s">
        <v>707</v>
      </c>
    </row>
    <row r="609" spans="1:18" x14ac:dyDescent="0.25">
      <c r="A609" s="2" t="s">
        <v>16</v>
      </c>
      <c r="B609" s="2" t="s">
        <v>724</v>
      </c>
      <c r="C609" s="12">
        <v>42373</v>
      </c>
      <c r="D609" s="2">
        <v>66</v>
      </c>
      <c r="E609" s="62">
        <v>5</v>
      </c>
      <c r="F609" s="64">
        <v>59.2</v>
      </c>
      <c r="G609" s="63">
        <v>28.55</v>
      </c>
      <c r="H609" s="2">
        <v>30.65</v>
      </c>
      <c r="I609" s="15">
        <v>0.3444444444444445</v>
      </c>
      <c r="J609" s="15">
        <v>0.43055555555555558</v>
      </c>
      <c r="K609" s="2" t="s">
        <v>781</v>
      </c>
      <c r="L609" s="2" t="s">
        <v>246</v>
      </c>
      <c r="M609" s="45">
        <v>6</v>
      </c>
      <c r="N609" s="62" t="s">
        <v>106</v>
      </c>
      <c r="O609" s="2"/>
      <c r="P609" s="2" t="s">
        <v>105</v>
      </c>
      <c r="Q609" s="14" t="s">
        <v>176</v>
      </c>
      <c r="R609" s="2" t="s">
        <v>707</v>
      </c>
    </row>
    <row r="610" spans="1:18" x14ac:dyDescent="0.25">
      <c r="A610" s="2" t="s">
        <v>16</v>
      </c>
      <c r="B610" s="2" t="s">
        <v>12</v>
      </c>
      <c r="C610" s="12">
        <v>42374</v>
      </c>
      <c r="D610" s="2">
        <v>67</v>
      </c>
      <c r="E610" s="62">
        <v>6</v>
      </c>
      <c r="F610" s="64">
        <v>63.65</v>
      </c>
      <c r="G610" s="63">
        <v>24.25</v>
      </c>
      <c r="H610" s="2">
        <v>39.4</v>
      </c>
      <c r="I610" s="15">
        <v>0.37986111111111115</v>
      </c>
      <c r="J610" s="15">
        <v>0.40347222222222223</v>
      </c>
      <c r="K610" s="2" t="s">
        <v>782</v>
      </c>
      <c r="L610" s="2" t="s">
        <v>31</v>
      </c>
      <c r="M610" s="45">
        <v>83</v>
      </c>
      <c r="N610" s="62" t="s">
        <v>105</v>
      </c>
      <c r="O610" s="2"/>
      <c r="P610" s="2" t="s">
        <v>105</v>
      </c>
      <c r="Q610" s="14" t="s">
        <v>169</v>
      </c>
      <c r="R610" s="2" t="s">
        <v>707</v>
      </c>
    </row>
    <row r="611" spans="1:18" x14ac:dyDescent="0.25">
      <c r="A611" s="2" t="s">
        <v>16</v>
      </c>
      <c r="B611" s="2" t="s">
        <v>46</v>
      </c>
      <c r="C611" s="12">
        <v>42374</v>
      </c>
      <c r="D611" s="2">
        <v>68</v>
      </c>
      <c r="E611" s="62">
        <v>6</v>
      </c>
      <c r="F611" s="64">
        <v>57.65</v>
      </c>
      <c r="G611" s="63">
        <v>23.05</v>
      </c>
      <c r="H611" s="2">
        <v>34.6</v>
      </c>
      <c r="I611" s="15">
        <v>0.3833333333333333</v>
      </c>
      <c r="J611" s="15">
        <v>0.41111111111111115</v>
      </c>
      <c r="K611" s="2" t="s">
        <v>783</v>
      </c>
      <c r="L611" s="2" t="s">
        <v>757</v>
      </c>
      <c r="M611" s="45">
        <v>13</v>
      </c>
      <c r="N611" s="62" t="s">
        <v>106</v>
      </c>
      <c r="O611" s="2"/>
      <c r="P611" s="2" t="s">
        <v>105</v>
      </c>
      <c r="Q611" s="14" t="s">
        <v>169</v>
      </c>
      <c r="R611" s="2" t="s">
        <v>707</v>
      </c>
    </row>
    <row r="612" spans="1:18" x14ac:dyDescent="0.25">
      <c r="A612" s="2" t="s">
        <v>16</v>
      </c>
      <c r="B612" s="2" t="s">
        <v>46</v>
      </c>
      <c r="C612" s="12">
        <v>42374</v>
      </c>
      <c r="D612" s="2">
        <v>69</v>
      </c>
      <c r="E612" s="62">
        <v>6</v>
      </c>
      <c r="F612" s="64">
        <v>61.4</v>
      </c>
      <c r="G612" s="63">
        <v>22.65</v>
      </c>
      <c r="H612" s="2">
        <v>38.75</v>
      </c>
      <c r="I612" s="15">
        <v>0.38472222222222219</v>
      </c>
      <c r="J612" s="15">
        <v>0.41180555555555554</v>
      </c>
      <c r="K612" s="2" t="s">
        <v>784</v>
      </c>
      <c r="L612" s="2" t="s">
        <v>757</v>
      </c>
      <c r="M612" s="45">
        <v>13</v>
      </c>
      <c r="N612" s="62" t="s">
        <v>106</v>
      </c>
      <c r="O612" s="2"/>
      <c r="P612" s="2" t="s">
        <v>105</v>
      </c>
      <c r="Q612" s="14" t="s">
        <v>169</v>
      </c>
      <c r="R612" s="2" t="s">
        <v>707</v>
      </c>
    </row>
    <row r="613" spans="1:18" x14ac:dyDescent="0.25">
      <c r="A613" s="2" t="s">
        <v>16</v>
      </c>
      <c r="B613" s="2" t="s">
        <v>12</v>
      </c>
      <c r="C613" s="12">
        <v>42374</v>
      </c>
      <c r="D613" s="2">
        <v>70</v>
      </c>
      <c r="E613" s="62">
        <v>6</v>
      </c>
      <c r="F613" s="64">
        <v>62.85</v>
      </c>
      <c r="G613" s="63">
        <v>24.15</v>
      </c>
      <c r="H613" s="2">
        <v>38.700000000000003</v>
      </c>
      <c r="I613" s="15">
        <v>0.56736111111111109</v>
      </c>
      <c r="J613" s="15">
        <v>0.59097222222222223</v>
      </c>
      <c r="K613" s="2" t="s">
        <v>785</v>
      </c>
      <c r="L613" s="2" t="s">
        <v>31</v>
      </c>
      <c r="M613" s="45">
        <v>83</v>
      </c>
      <c r="N613" s="62" t="s">
        <v>105</v>
      </c>
      <c r="O613" s="2"/>
      <c r="P613" s="2" t="s">
        <v>105</v>
      </c>
      <c r="Q613" s="14" t="s">
        <v>168</v>
      </c>
      <c r="R613" s="2" t="s">
        <v>707</v>
      </c>
    </row>
    <row r="614" spans="1:18" x14ac:dyDescent="0.25">
      <c r="A614" s="2" t="s">
        <v>16</v>
      </c>
      <c r="B614" s="2" t="s">
        <v>12</v>
      </c>
      <c r="C614" s="12">
        <v>42375</v>
      </c>
      <c r="D614" s="2">
        <v>71</v>
      </c>
      <c r="E614" s="62">
        <v>6</v>
      </c>
      <c r="F614" s="64">
        <v>59.1</v>
      </c>
      <c r="G614" s="63">
        <v>24.35</v>
      </c>
      <c r="H614" s="2">
        <v>34.75</v>
      </c>
      <c r="I614" s="15">
        <v>0.53541666666666665</v>
      </c>
      <c r="J614" s="15">
        <v>0.55486111111111114</v>
      </c>
      <c r="K614" s="2" t="s">
        <v>786</v>
      </c>
      <c r="L614" s="2" t="s">
        <v>787</v>
      </c>
      <c r="M614" s="45">
        <v>6</v>
      </c>
      <c r="N614" s="62" t="s">
        <v>105</v>
      </c>
      <c r="O614" s="2"/>
      <c r="P614" s="2" t="s">
        <v>105</v>
      </c>
      <c r="Q614" s="14" t="s">
        <v>175</v>
      </c>
      <c r="R614" s="2" t="s">
        <v>707</v>
      </c>
    </row>
    <row r="615" spans="1:18" x14ac:dyDescent="0.25">
      <c r="A615" s="2" t="s">
        <v>16</v>
      </c>
      <c r="B615" s="2" t="s">
        <v>12</v>
      </c>
      <c r="C615" s="12">
        <v>42375</v>
      </c>
      <c r="D615" s="2">
        <v>72</v>
      </c>
      <c r="E615" s="62">
        <v>6</v>
      </c>
      <c r="F615" s="64">
        <v>59.6</v>
      </c>
      <c r="G615" s="63">
        <v>24.3</v>
      </c>
      <c r="H615" s="2">
        <v>35.299999999999997</v>
      </c>
      <c r="I615" s="15">
        <v>0.67638888888888893</v>
      </c>
      <c r="J615" s="15">
        <v>0.70347222222222217</v>
      </c>
      <c r="K615" s="2" t="s">
        <v>788</v>
      </c>
      <c r="L615" s="2" t="s">
        <v>31</v>
      </c>
      <c r="M615" s="45">
        <v>83</v>
      </c>
      <c r="N615" s="62" t="s">
        <v>105</v>
      </c>
      <c r="O615" s="2"/>
      <c r="P615" s="2" t="s">
        <v>105</v>
      </c>
      <c r="Q615" s="14" t="s">
        <v>172</v>
      </c>
      <c r="R615" s="2" t="s">
        <v>707</v>
      </c>
    </row>
    <row r="616" spans="1:18" x14ac:dyDescent="0.25">
      <c r="A616" s="2" t="s">
        <v>16</v>
      </c>
      <c r="B616" s="2" t="s">
        <v>46</v>
      </c>
      <c r="C616" s="12">
        <v>42376</v>
      </c>
      <c r="D616" s="2">
        <v>73</v>
      </c>
      <c r="E616" s="62">
        <v>6</v>
      </c>
      <c r="F616" s="64">
        <v>58.6</v>
      </c>
      <c r="G616" s="63">
        <v>23.1</v>
      </c>
      <c r="H616" s="2">
        <v>35.5</v>
      </c>
      <c r="I616" s="15">
        <v>0.39861111111111108</v>
      </c>
      <c r="J616" s="15">
        <v>0.42638888888888887</v>
      </c>
      <c r="K616" s="2" t="s">
        <v>789</v>
      </c>
      <c r="L616" s="2" t="s">
        <v>757</v>
      </c>
      <c r="M616" s="45">
        <v>13</v>
      </c>
      <c r="N616" s="62" t="s">
        <v>106</v>
      </c>
      <c r="O616" s="2"/>
      <c r="P616" s="2" t="s">
        <v>105</v>
      </c>
      <c r="Q616" s="14" t="s">
        <v>169</v>
      </c>
      <c r="R616" s="2" t="s">
        <v>707</v>
      </c>
    </row>
    <row r="617" spans="1:18" x14ac:dyDescent="0.25">
      <c r="A617" s="2" t="s">
        <v>16</v>
      </c>
      <c r="B617" s="2" t="s">
        <v>12</v>
      </c>
      <c r="C617" s="12">
        <v>42380</v>
      </c>
      <c r="D617" s="2">
        <v>74</v>
      </c>
      <c r="E617" s="2">
        <v>6</v>
      </c>
      <c r="F617" s="2">
        <v>57</v>
      </c>
      <c r="G617" s="2">
        <v>22.35</v>
      </c>
      <c r="H617" s="2">
        <f>F617-G617</f>
        <v>34.65</v>
      </c>
      <c r="I617" s="15">
        <v>0.41250000000000003</v>
      </c>
      <c r="J617" s="15">
        <v>0.44375000000000003</v>
      </c>
      <c r="K617" s="2" t="s">
        <v>791</v>
      </c>
      <c r="L617" s="2" t="s">
        <v>792</v>
      </c>
      <c r="M617" s="45">
        <v>4</v>
      </c>
      <c r="N617" s="62" t="s">
        <v>106</v>
      </c>
      <c r="O617" s="2"/>
      <c r="P617" s="2" t="s">
        <v>105</v>
      </c>
      <c r="Q617" s="14" t="s">
        <v>169</v>
      </c>
      <c r="R617" s="62" t="s">
        <v>707</v>
      </c>
    </row>
    <row r="618" spans="1:18" x14ac:dyDescent="0.25">
      <c r="A618" s="2" t="s">
        <v>16</v>
      </c>
      <c r="B618" s="2" t="s">
        <v>12</v>
      </c>
      <c r="C618" s="12">
        <v>42380</v>
      </c>
      <c r="D618" s="2">
        <v>75</v>
      </c>
      <c r="E618" s="2">
        <v>6</v>
      </c>
      <c r="F618" s="2">
        <v>58.6</v>
      </c>
      <c r="G618" s="2">
        <v>22.3</v>
      </c>
      <c r="H618" s="62">
        <f t="shared" ref="H618:H634" si="0">F618-G618</f>
        <v>36.299999999999997</v>
      </c>
      <c r="I618" s="15">
        <v>0.65833333333333333</v>
      </c>
      <c r="J618" s="15">
        <v>0.67847222222222225</v>
      </c>
      <c r="K618" s="2" t="s">
        <v>793</v>
      </c>
      <c r="L618" s="62" t="s">
        <v>792</v>
      </c>
      <c r="M618" s="45">
        <v>4</v>
      </c>
      <c r="N618" s="62" t="s">
        <v>106</v>
      </c>
      <c r="O618" s="62"/>
      <c r="P618" s="62" t="s">
        <v>105</v>
      </c>
      <c r="Q618" s="14" t="s">
        <v>170</v>
      </c>
      <c r="R618" s="62" t="s">
        <v>707</v>
      </c>
    </row>
    <row r="619" spans="1:18" x14ac:dyDescent="0.25">
      <c r="A619" s="2" t="s">
        <v>16</v>
      </c>
      <c r="B619" s="2" t="s">
        <v>12</v>
      </c>
      <c r="C619" s="12">
        <v>42381</v>
      </c>
      <c r="D619" s="2">
        <v>76</v>
      </c>
      <c r="E619" s="2">
        <v>6</v>
      </c>
      <c r="F619" s="2">
        <v>56.8</v>
      </c>
      <c r="G619" s="2">
        <v>22.45</v>
      </c>
      <c r="H619" s="62">
        <f t="shared" si="0"/>
        <v>34.349999999999994</v>
      </c>
      <c r="I619" s="15">
        <v>0.2722222222222222</v>
      </c>
      <c r="J619" s="15">
        <v>0.29583333333333334</v>
      </c>
      <c r="K619" s="2" t="s">
        <v>794</v>
      </c>
      <c r="L619" s="62" t="s">
        <v>792</v>
      </c>
      <c r="M619" s="45">
        <v>4</v>
      </c>
      <c r="N619" s="62" t="s">
        <v>106</v>
      </c>
      <c r="O619" s="62"/>
      <c r="P619" s="62" t="s">
        <v>105</v>
      </c>
      <c r="Q619" s="14" t="s">
        <v>730</v>
      </c>
      <c r="R619" s="62" t="s">
        <v>707</v>
      </c>
    </row>
    <row r="620" spans="1:18" x14ac:dyDescent="0.25">
      <c r="A620" s="2" t="s">
        <v>16</v>
      </c>
      <c r="B620" s="2" t="s">
        <v>12</v>
      </c>
      <c r="C620" s="12">
        <v>42381</v>
      </c>
      <c r="D620" s="2">
        <v>77</v>
      </c>
      <c r="E620" s="2">
        <v>6</v>
      </c>
      <c r="F620" s="2">
        <v>55.9</v>
      </c>
      <c r="G620" s="2">
        <v>22.35</v>
      </c>
      <c r="H620" s="62">
        <f t="shared" si="0"/>
        <v>33.549999999999997</v>
      </c>
      <c r="I620" s="15">
        <v>0.57430555555555551</v>
      </c>
      <c r="J620" s="15">
        <v>0.59305555555555556</v>
      </c>
      <c r="K620" s="2" t="s">
        <v>795</v>
      </c>
      <c r="L620" s="62" t="s">
        <v>792</v>
      </c>
      <c r="M620" s="45">
        <v>4</v>
      </c>
      <c r="N620" s="62" t="s">
        <v>106</v>
      </c>
      <c r="O620" s="62"/>
      <c r="P620" s="62" t="s">
        <v>105</v>
      </c>
      <c r="Q620" s="14" t="s">
        <v>168</v>
      </c>
      <c r="R620" s="62" t="s">
        <v>707</v>
      </c>
    </row>
    <row r="621" spans="1:18" x14ac:dyDescent="0.25">
      <c r="A621" s="2" t="s">
        <v>16</v>
      </c>
      <c r="B621" s="2" t="s">
        <v>796</v>
      </c>
      <c r="C621" s="12">
        <v>42384</v>
      </c>
      <c r="D621" s="2">
        <v>78</v>
      </c>
      <c r="E621" s="2">
        <v>6</v>
      </c>
      <c r="F621" s="2">
        <v>50.4</v>
      </c>
      <c r="G621" s="2">
        <v>24.5</v>
      </c>
      <c r="H621" s="62">
        <f t="shared" si="0"/>
        <v>25.9</v>
      </c>
      <c r="I621" s="15">
        <v>0.56666666666666665</v>
      </c>
      <c r="J621" s="15">
        <v>0.58472222222222225</v>
      </c>
      <c r="K621" s="2" t="s">
        <v>797</v>
      </c>
      <c r="L621" s="2" t="s">
        <v>755</v>
      </c>
      <c r="M621" s="45">
        <v>13</v>
      </c>
      <c r="N621" s="2"/>
      <c r="O621" s="2"/>
      <c r="P621" s="2" t="s">
        <v>105</v>
      </c>
      <c r="Q621" s="14" t="s">
        <v>168</v>
      </c>
      <c r="R621" s="62" t="s">
        <v>707</v>
      </c>
    </row>
    <row r="622" spans="1:18" x14ac:dyDescent="0.25">
      <c r="A622" s="62" t="s">
        <v>16</v>
      </c>
      <c r="B622" s="62" t="s">
        <v>796</v>
      </c>
      <c r="C622" s="12">
        <v>42384</v>
      </c>
      <c r="D622" s="2">
        <v>79</v>
      </c>
      <c r="E622" s="2">
        <v>6</v>
      </c>
      <c r="F622" s="2">
        <v>60.55</v>
      </c>
      <c r="G622" s="2">
        <v>24.3</v>
      </c>
      <c r="H622" s="62">
        <f t="shared" si="0"/>
        <v>36.25</v>
      </c>
      <c r="I622" s="15">
        <v>0.74722222222222223</v>
      </c>
      <c r="J622" s="15">
        <v>0.77083333333333337</v>
      </c>
      <c r="K622" s="2" t="s">
        <v>798</v>
      </c>
      <c r="L622" s="2" t="s">
        <v>792</v>
      </c>
      <c r="M622" s="45">
        <v>4</v>
      </c>
      <c r="N622" s="2"/>
      <c r="O622" s="2"/>
      <c r="P622" s="2" t="s">
        <v>105</v>
      </c>
      <c r="Q622" s="14" t="s">
        <v>799</v>
      </c>
      <c r="R622" s="62" t="s">
        <v>707</v>
      </c>
    </row>
    <row r="623" spans="1:18" x14ac:dyDescent="0.25">
      <c r="A623" s="62" t="s">
        <v>16</v>
      </c>
      <c r="B623" s="62" t="s">
        <v>796</v>
      </c>
      <c r="C623" s="12">
        <v>42385</v>
      </c>
      <c r="D623" s="2">
        <v>80</v>
      </c>
      <c r="E623" s="2">
        <v>6</v>
      </c>
      <c r="F623" s="2">
        <v>58</v>
      </c>
      <c r="G623" s="2">
        <v>24.15</v>
      </c>
      <c r="H623" s="62">
        <f t="shared" si="0"/>
        <v>33.85</v>
      </c>
      <c r="I623" s="15">
        <v>0.38541666666666669</v>
      </c>
      <c r="J623" s="15">
        <v>0.41041666666666665</v>
      </c>
      <c r="K623" s="2" t="s">
        <v>800</v>
      </c>
      <c r="L623" s="62" t="s">
        <v>792</v>
      </c>
      <c r="M623" s="45">
        <v>4</v>
      </c>
      <c r="N623" s="2"/>
      <c r="O623" s="2"/>
      <c r="P623" s="2" t="s">
        <v>105</v>
      </c>
      <c r="Q623" s="14" t="s">
        <v>169</v>
      </c>
      <c r="R623" s="62" t="s">
        <v>707</v>
      </c>
    </row>
    <row r="624" spans="1:18" x14ac:dyDescent="0.25">
      <c r="A624" s="2" t="s">
        <v>16</v>
      </c>
      <c r="B624" s="2" t="s">
        <v>12</v>
      </c>
      <c r="C624" s="12">
        <v>42385</v>
      </c>
      <c r="D624" s="2">
        <v>81</v>
      </c>
      <c r="E624" s="2">
        <v>6</v>
      </c>
      <c r="F624" s="2">
        <v>33.6</v>
      </c>
      <c r="G624" s="2">
        <v>24.4</v>
      </c>
      <c r="H624" s="62">
        <f t="shared" si="0"/>
        <v>9.2000000000000028</v>
      </c>
      <c r="I624" s="15">
        <v>0.47847222222222219</v>
      </c>
      <c r="J624" s="15">
        <v>0.4861111111111111</v>
      </c>
      <c r="K624" s="2" t="s">
        <v>801</v>
      </c>
      <c r="L624" s="2" t="s">
        <v>802</v>
      </c>
      <c r="M624" s="45">
        <v>83</v>
      </c>
      <c r="N624" s="2"/>
      <c r="O624" s="2"/>
      <c r="P624" s="62" t="s">
        <v>105</v>
      </c>
      <c r="Q624" s="14" t="s">
        <v>171</v>
      </c>
      <c r="R624" s="62" t="s">
        <v>707</v>
      </c>
    </row>
    <row r="625" spans="1:18" x14ac:dyDescent="0.25">
      <c r="A625" s="62" t="s">
        <v>16</v>
      </c>
      <c r="B625" s="62" t="s">
        <v>12</v>
      </c>
      <c r="C625" s="12">
        <v>42388</v>
      </c>
      <c r="D625" s="2">
        <v>82</v>
      </c>
      <c r="E625" s="2">
        <v>6</v>
      </c>
      <c r="F625" s="2">
        <v>56.25</v>
      </c>
      <c r="G625" s="2">
        <v>24.4</v>
      </c>
      <c r="H625" s="62">
        <f t="shared" si="0"/>
        <v>31.85</v>
      </c>
      <c r="I625" s="15">
        <v>0.72569444444444453</v>
      </c>
      <c r="J625" s="15">
        <v>0.74513888888888891</v>
      </c>
      <c r="K625" s="2" t="s">
        <v>803</v>
      </c>
      <c r="L625" s="2" t="s">
        <v>709</v>
      </c>
      <c r="M625" s="45">
        <v>84</v>
      </c>
      <c r="N625" s="2"/>
      <c r="O625" s="2"/>
      <c r="P625" s="62" t="s">
        <v>105</v>
      </c>
      <c r="Q625" s="14" t="s">
        <v>799</v>
      </c>
      <c r="R625" s="62" t="s">
        <v>707</v>
      </c>
    </row>
    <row r="626" spans="1:18" x14ac:dyDescent="0.25">
      <c r="A626" s="62" t="s">
        <v>16</v>
      </c>
      <c r="B626" s="62" t="s">
        <v>12</v>
      </c>
      <c r="C626" s="12">
        <v>42389</v>
      </c>
      <c r="D626" s="2">
        <v>83</v>
      </c>
      <c r="E626" s="2">
        <v>6</v>
      </c>
      <c r="F626" s="2">
        <v>56.65</v>
      </c>
      <c r="G626" s="2">
        <v>24.25</v>
      </c>
      <c r="H626" s="62">
        <f t="shared" si="0"/>
        <v>32.4</v>
      </c>
      <c r="I626" s="15">
        <v>0.47222222222222227</v>
      </c>
      <c r="J626" s="15">
        <v>0.49513888888888885</v>
      </c>
      <c r="K626" s="2" t="s">
        <v>805</v>
      </c>
      <c r="L626" s="2" t="s">
        <v>804</v>
      </c>
      <c r="M626" s="45">
        <v>4</v>
      </c>
      <c r="N626" s="2"/>
      <c r="O626" s="2"/>
      <c r="P626" s="62" t="s">
        <v>105</v>
      </c>
      <c r="Q626" s="14" t="s">
        <v>171</v>
      </c>
      <c r="R626" s="62" t="s">
        <v>707</v>
      </c>
    </row>
    <row r="627" spans="1:18" x14ac:dyDescent="0.25">
      <c r="A627" s="2" t="s">
        <v>16</v>
      </c>
      <c r="B627" s="2" t="s">
        <v>46</v>
      </c>
      <c r="C627" s="12">
        <v>42389</v>
      </c>
      <c r="D627" s="2">
        <v>84</v>
      </c>
      <c r="E627" s="2">
        <v>6</v>
      </c>
      <c r="F627" s="2">
        <v>55.75</v>
      </c>
      <c r="G627" s="2">
        <v>23.5</v>
      </c>
      <c r="H627" s="62">
        <f t="shared" si="0"/>
        <v>32.25</v>
      </c>
      <c r="I627" s="15">
        <v>0.4777777777777778</v>
      </c>
      <c r="J627" s="15">
        <v>0.5083333333333333</v>
      </c>
      <c r="K627" s="2" t="s">
        <v>806</v>
      </c>
      <c r="L627" s="2" t="s">
        <v>159</v>
      </c>
      <c r="M627" s="45">
        <v>83</v>
      </c>
      <c r="N627" s="2"/>
      <c r="O627" s="2"/>
      <c r="P627" s="62" t="s">
        <v>105</v>
      </c>
      <c r="Q627" s="14" t="s">
        <v>171</v>
      </c>
      <c r="R627" s="62" t="s">
        <v>707</v>
      </c>
    </row>
    <row r="628" spans="1:18" x14ac:dyDescent="0.25">
      <c r="A628" s="2" t="s">
        <v>16</v>
      </c>
      <c r="B628" s="2" t="s">
        <v>12</v>
      </c>
      <c r="C628" s="12">
        <v>42389</v>
      </c>
      <c r="D628" s="2">
        <v>85</v>
      </c>
      <c r="E628" s="2">
        <v>6</v>
      </c>
      <c r="F628" s="2">
        <v>54</v>
      </c>
      <c r="G628" s="2">
        <v>24.15</v>
      </c>
      <c r="H628" s="2">
        <f t="shared" si="0"/>
        <v>29.85</v>
      </c>
      <c r="I628" s="15">
        <v>0.74722222222222223</v>
      </c>
      <c r="J628" s="15">
        <v>0.77500000000000002</v>
      </c>
      <c r="K628" s="2" t="s">
        <v>807</v>
      </c>
      <c r="L628" s="2" t="s">
        <v>804</v>
      </c>
      <c r="M628" s="45">
        <v>4</v>
      </c>
      <c r="N628" s="2"/>
      <c r="O628" s="2"/>
      <c r="P628" s="62" t="s">
        <v>105</v>
      </c>
      <c r="Q628" s="14" t="s">
        <v>799</v>
      </c>
      <c r="R628" s="62" t="s">
        <v>707</v>
      </c>
    </row>
    <row r="629" spans="1:18" x14ac:dyDescent="0.25">
      <c r="A629" s="2" t="s">
        <v>16</v>
      </c>
      <c r="B629" s="2" t="s">
        <v>12</v>
      </c>
      <c r="C629" s="12">
        <v>42390</v>
      </c>
      <c r="D629" s="2">
        <v>86</v>
      </c>
      <c r="E629" s="2">
        <v>6</v>
      </c>
      <c r="F629" s="2">
        <v>54.65</v>
      </c>
      <c r="G629" s="2">
        <v>24.4</v>
      </c>
      <c r="H629" s="2">
        <f t="shared" si="0"/>
        <v>30.25</v>
      </c>
      <c r="I629" s="15">
        <v>0.61875000000000002</v>
      </c>
      <c r="J629" s="15">
        <v>0.64236111111111105</v>
      </c>
      <c r="K629" s="2" t="s">
        <v>808</v>
      </c>
      <c r="L629" s="2" t="s">
        <v>780</v>
      </c>
      <c r="M629" s="45">
        <v>4</v>
      </c>
      <c r="N629" s="2"/>
      <c r="O629" s="2"/>
      <c r="P629" s="62" t="s">
        <v>105</v>
      </c>
      <c r="Q629" s="14" t="s">
        <v>174</v>
      </c>
      <c r="R629" s="62" t="s">
        <v>707</v>
      </c>
    </row>
    <row r="630" spans="1:18" x14ac:dyDescent="0.25">
      <c r="A630" s="62" t="s">
        <v>16</v>
      </c>
      <c r="B630" s="62" t="s">
        <v>12</v>
      </c>
      <c r="C630" s="12">
        <v>42391</v>
      </c>
      <c r="D630" s="62">
        <v>87</v>
      </c>
      <c r="E630" s="62">
        <v>6</v>
      </c>
      <c r="F630" s="62">
        <v>58.8</v>
      </c>
      <c r="G630" s="62">
        <v>24.5</v>
      </c>
      <c r="H630" s="62">
        <f t="shared" si="0"/>
        <v>34.299999999999997</v>
      </c>
      <c r="I630" s="15">
        <v>0.67499999999999993</v>
      </c>
      <c r="J630" s="15">
        <v>0.6972222222222223</v>
      </c>
      <c r="K630" s="62" t="s">
        <v>809</v>
      </c>
      <c r="L630" s="62" t="s">
        <v>709</v>
      </c>
      <c r="M630" s="45">
        <v>84</v>
      </c>
      <c r="N630" s="62"/>
      <c r="O630" s="62"/>
      <c r="P630" s="62" t="s">
        <v>105</v>
      </c>
      <c r="Q630" s="14" t="s">
        <v>172</v>
      </c>
      <c r="R630" s="62" t="s">
        <v>707</v>
      </c>
    </row>
    <row r="631" spans="1:18" x14ac:dyDescent="0.25">
      <c r="A631" s="62" t="s">
        <v>16</v>
      </c>
      <c r="B631" s="62" t="s">
        <v>46</v>
      </c>
      <c r="C631" s="12">
        <v>42396</v>
      </c>
      <c r="D631" s="62">
        <v>88</v>
      </c>
      <c r="E631" s="62">
        <v>6</v>
      </c>
      <c r="F631" s="62">
        <v>56.7</v>
      </c>
      <c r="G631" s="62">
        <v>23.3</v>
      </c>
      <c r="H631" s="62">
        <f t="shared" si="0"/>
        <v>33.400000000000006</v>
      </c>
      <c r="I631" s="15">
        <v>0.38055555555555554</v>
      </c>
      <c r="J631" s="15">
        <v>0.40833333333333338</v>
      </c>
      <c r="K631" s="62" t="s">
        <v>810</v>
      </c>
      <c r="L631" s="62" t="s">
        <v>737</v>
      </c>
      <c r="M631" s="45">
        <v>83</v>
      </c>
      <c r="N631" s="62"/>
      <c r="O631" s="62"/>
      <c r="P631" s="62" t="s">
        <v>105</v>
      </c>
      <c r="Q631" s="14" t="s">
        <v>816</v>
      </c>
      <c r="R631" s="62" t="s">
        <v>707</v>
      </c>
    </row>
    <row r="632" spans="1:18" x14ac:dyDescent="0.25">
      <c r="A632" s="62" t="s">
        <v>16</v>
      </c>
      <c r="B632" s="62" t="s">
        <v>12</v>
      </c>
      <c r="C632" s="12">
        <v>42396</v>
      </c>
      <c r="D632" s="62">
        <v>89</v>
      </c>
      <c r="E632" s="62">
        <v>6</v>
      </c>
      <c r="F632" s="62">
        <v>57.3</v>
      </c>
      <c r="G632" s="62">
        <v>24.3</v>
      </c>
      <c r="H632" s="62">
        <f t="shared" si="0"/>
        <v>33</v>
      </c>
      <c r="I632" s="15">
        <v>0.39374999999999999</v>
      </c>
      <c r="J632" s="15">
        <v>0.43888888888888888</v>
      </c>
      <c r="K632" s="62" t="s">
        <v>811</v>
      </c>
      <c r="L632" s="62" t="s">
        <v>792</v>
      </c>
      <c r="M632" s="45">
        <v>4</v>
      </c>
      <c r="N632" s="62"/>
      <c r="O632" s="62"/>
      <c r="P632" s="62" t="s">
        <v>105</v>
      </c>
      <c r="Q632" s="14" t="s">
        <v>816</v>
      </c>
      <c r="R632" s="62" t="s">
        <v>707</v>
      </c>
    </row>
    <row r="633" spans="1:18" x14ac:dyDescent="0.25">
      <c r="A633" s="62" t="s">
        <v>16</v>
      </c>
      <c r="B633" s="62" t="s">
        <v>46</v>
      </c>
      <c r="C633" s="12">
        <v>42397</v>
      </c>
      <c r="D633" s="62">
        <v>90</v>
      </c>
      <c r="E633" s="62">
        <v>6</v>
      </c>
      <c r="F633" s="62">
        <v>58.9</v>
      </c>
      <c r="G633" s="62">
        <v>23.55</v>
      </c>
      <c r="H633" s="62">
        <f t="shared" si="0"/>
        <v>35.349999999999994</v>
      </c>
      <c r="I633" s="15">
        <v>0.37777777777777777</v>
      </c>
      <c r="J633" s="15">
        <v>0.40625</v>
      </c>
      <c r="K633" s="62" t="s">
        <v>812</v>
      </c>
      <c r="L633" s="62" t="s">
        <v>737</v>
      </c>
      <c r="M633" s="45">
        <v>83</v>
      </c>
      <c r="N633" s="62"/>
      <c r="O633" s="62"/>
      <c r="P633" s="62" t="s">
        <v>105</v>
      </c>
      <c r="Q633" s="14" t="s">
        <v>816</v>
      </c>
      <c r="R633" s="62" t="s">
        <v>707</v>
      </c>
    </row>
    <row r="634" spans="1:18" x14ac:dyDescent="0.25">
      <c r="A634" s="62" t="s">
        <v>813</v>
      </c>
      <c r="B634" s="62" t="s">
        <v>12</v>
      </c>
      <c r="C634" s="12">
        <v>42397</v>
      </c>
      <c r="D634" s="62">
        <v>91</v>
      </c>
      <c r="E634" s="62">
        <v>6</v>
      </c>
      <c r="F634" s="62">
        <v>63.25</v>
      </c>
      <c r="G634" s="62">
        <v>24.4</v>
      </c>
      <c r="H634" s="62">
        <f t="shared" si="0"/>
        <v>38.85</v>
      </c>
      <c r="I634" s="15">
        <v>0.54513888888888895</v>
      </c>
      <c r="J634" s="15">
        <v>0.57430555555555551</v>
      </c>
      <c r="K634" s="62" t="s">
        <v>814</v>
      </c>
      <c r="L634" s="62" t="s">
        <v>815</v>
      </c>
      <c r="M634" s="45">
        <v>6</v>
      </c>
      <c r="N634" s="62"/>
      <c r="O634" s="62"/>
      <c r="P634" s="62" t="s">
        <v>105</v>
      </c>
      <c r="Q634" s="14" t="s">
        <v>168</v>
      </c>
      <c r="R634" s="62" t="s">
        <v>707</v>
      </c>
    </row>
    <row r="635" spans="1:18" hidden="1" x14ac:dyDescent="0.25">
      <c r="A635" s="62"/>
      <c r="B635" s="62"/>
      <c r="C635" s="12"/>
      <c r="D635" s="62"/>
      <c r="E635" s="62"/>
      <c r="F635" s="62"/>
      <c r="G635" s="62"/>
      <c r="H635" s="62"/>
      <c r="I635" s="15"/>
      <c r="J635" s="15"/>
      <c r="K635" s="62"/>
      <c r="L635" s="62"/>
      <c r="M635" s="45"/>
      <c r="N635" s="62"/>
      <c r="O635" s="62"/>
      <c r="P635" s="62"/>
      <c r="Q635" s="14"/>
      <c r="R635" s="62"/>
    </row>
    <row r="636" spans="1:18" hidden="1" x14ac:dyDescent="0.25">
      <c r="A636" s="62"/>
      <c r="B636" s="62"/>
      <c r="C636" s="12"/>
      <c r="D636" s="62"/>
      <c r="E636" s="62"/>
      <c r="F636" s="62"/>
      <c r="G636" s="62"/>
      <c r="H636" s="62"/>
      <c r="I636" s="15"/>
      <c r="J636" s="15"/>
      <c r="K636" s="62"/>
      <c r="L636" s="62"/>
      <c r="M636" s="45"/>
      <c r="N636" s="62"/>
      <c r="O636" s="62"/>
      <c r="P636" s="62"/>
      <c r="Q636" s="14"/>
      <c r="R636" s="62"/>
    </row>
    <row r="637" spans="1:18" hidden="1" x14ac:dyDescent="0.25">
      <c r="A637" s="2"/>
      <c r="B637" s="2"/>
      <c r="C637" s="12"/>
      <c r="D637" s="2"/>
      <c r="E637" s="2"/>
      <c r="F637" s="2"/>
      <c r="G637" s="2"/>
      <c r="H637" s="2"/>
      <c r="I637" s="2"/>
      <c r="J637" s="2"/>
      <c r="K637" s="2"/>
      <c r="L637" s="2"/>
      <c r="M637" s="45"/>
      <c r="N637" s="2"/>
      <c r="O637" s="2"/>
      <c r="P637" s="2"/>
      <c r="Q637" s="14"/>
      <c r="R637" s="2"/>
    </row>
    <row r="638" spans="1:18" x14ac:dyDescent="0.25">
      <c r="M638" s="56"/>
    </row>
  </sheetData>
  <autoFilter ref="A2:U637">
    <filterColumn colId="17">
      <filters>
        <filter val="BRIGNOLES"/>
      </filters>
    </filterColumn>
  </autoFilter>
  <mergeCells count="1">
    <mergeCell ref="A1:G1"/>
  </mergeCells>
  <pageMargins left="0.7" right="0.7" top="0.75" bottom="0.75" header="0.3" footer="0.3"/>
  <pageSetup paperSize="9" orientation="portrait" r:id="rId1"/>
  <ignoredErrors>
    <ignoredError sqref="M156 M331" numberStoredAsText="1"/>
    <ignoredError sqref="Q43 Q55 Q66 Q76 Q82:Q83 Q94 Q99:Q101 Q104 Q112 Q123:Q125 Q190:Q193 Q178:Q179 Q162:Q165 Q155 Q146 Q200:Q201 Q211 Q216 Q220 Q233 Q269 Q280 Q297:Q298 Q226:Q227 Q236 Q242 Q246:Q248 Q253 Q307 Q316 Q335 Q343 Q544 Q515 Q506 Q487 Q470 Q458:Q459 Q447:Q449 Q425:Q427 Q412 Q403:Q404 Q388:Q391 Q357:Q358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RowHeight="15" x14ac:dyDescent="0.25"/>
  <cols>
    <col min="1" max="1" width="14.42578125" bestFit="1" customWidth="1"/>
  </cols>
  <sheetData>
    <row r="1" spans="1:1" x14ac:dyDescent="0.25">
      <c r="A1" t="s">
        <v>846</v>
      </c>
    </row>
    <row r="2" spans="1:1" x14ac:dyDescent="0.25">
      <c r="A2" t="s">
        <v>847</v>
      </c>
    </row>
    <row r="3" spans="1:1" x14ac:dyDescent="0.25">
      <c r="A3" t="s">
        <v>848</v>
      </c>
    </row>
    <row r="4" spans="1:1" x14ac:dyDescent="0.25">
      <c r="A4" t="s">
        <v>849</v>
      </c>
    </row>
    <row r="5" spans="1:1" x14ac:dyDescent="0.25">
      <c r="A5" t="s">
        <v>850</v>
      </c>
    </row>
    <row r="6" spans="1:1" x14ac:dyDescent="0.25">
      <c r="A6" t="s">
        <v>851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1"/>
  <sheetViews>
    <sheetView tabSelected="1" workbookViewId="0">
      <pane ySplit="3" topLeftCell="A63" activePane="bottomLeft" state="frozen"/>
      <selection pane="bottomLeft" activeCell="C72" sqref="C72"/>
    </sheetView>
  </sheetViews>
  <sheetFormatPr baseColWidth="10" defaultRowHeight="15" x14ac:dyDescent="0.25"/>
  <cols>
    <col min="1" max="1" width="21" customWidth="1"/>
    <col min="2" max="2" width="22" customWidth="1"/>
    <col min="3" max="3" width="25.140625" style="146" customWidth="1"/>
    <col min="4" max="4" width="25.7109375" style="146" customWidth="1"/>
    <col min="5" max="5" width="12.5703125" customWidth="1"/>
    <col min="6" max="85" width="6" customWidth="1"/>
    <col min="86" max="86" width="7" customWidth="1"/>
    <col min="87" max="93" width="6" customWidth="1"/>
    <col min="94" max="95" width="7" customWidth="1"/>
    <col min="96" max="115" width="6" customWidth="1"/>
    <col min="116" max="116" width="7" customWidth="1"/>
    <col min="117" max="120" width="6" customWidth="1"/>
    <col min="121" max="122" width="7" customWidth="1"/>
    <col min="123" max="142" width="6" customWidth="1"/>
    <col min="143" max="143" width="15.85546875" customWidth="1"/>
    <col min="144" max="144" width="6.28515625" customWidth="1"/>
    <col min="145" max="183" width="6" customWidth="1"/>
    <col min="184" max="184" width="9.28515625" customWidth="1"/>
    <col min="185" max="185" width="14.5703125" customWidth="1"/>
    <col min="186" max="204" width="6" customWidth="1"/>
    <col min="205" max="205" width="17.7109375" customWidth="1"/>
    <col min="206" max="206" width="12.5703125" customWidth="1"/>
    <col min="207" max="207" width="10.85546875" customWidth="1"/>
    <col min="208" max="208" width="11" customWidth="1"/>
    <col min="209" max="209" width="10.85546875" customWidth="1"/>
    <col min="210" max="210" width="11" customWidth="1"/>
    <col min="211" max="211" width="10.85546875" customWidth="1"/>
    <col min="212" max="212" width="11" customWidth="1"/>
    <col min="213" max="213" width="10.85546875" customWidth="1"/>
    <col min="214" max="214" width="11" customWidth="1"/>
    <col min="215" max="215" width="10.85546875" customWidth="1"/>
    <col min="216" max="216" width="11" customWidth="1"/>
    <col min="217" max="217" width="10.85546875" customWidth="1"/>
    <col min="218" max="218" width="12.7109375" customWidth="1"/>
    <col min="219" max="219" width="10.85546875" customWidth="1"/>
    <col min="220" max="220" width="11" customWidth="1"/>
    <col min="221" max="221" width="10.85546875" customWidth="1"/>
    <col min="222" max="222" width="11" customWidth="1"/>
    <col min="223" max="223" width="10.85546875" customWidth="1"/>
    <col min="224" max="224" width="11" customWidth="1"/>
    <col min="225" max="225" width="10.85546875" customWidth="1"/>
    <col min="226" max="226" width="11" customWidth="1"/>
    <col min="227" max="227" width="10.85546875" customWidth="1"/>
    <col min="228" max="228" width="11" customWidth="1"/>
    <col min="229" max="229" width="10.85546875" customWidth="1"/>
    <col min="230" max="230" width="11" customWidth="1"/>
    <col min="231" max="231" width="10.85546875" customWidth="1"/>
    <col min="232" max="232" width="11" customWidth="1"/>
    <col min="233" max="233" width="10.85546875" customWidth="1"/>
    <col min="234" max="234" width="11" customWidth="1"/>
    <col min="235" max="235" width="10.85546875" customWidth="1"/>
    <col min="236" max="236" width="11" customWidth="1"/>
    <col min="237" max="237" width="10.85546875" customWidth="1"/>
    <col min="238" max="238" width="11" customWidth="1"/>
    <col min="239" max="239" width="10.85546875" customWidth="1"/>
    <col min="240" max="240" width="11" customWidth="1"/>
    <col min="241" max="241" width="10.85546875" customWidth="1"/>
    <col min="242" max="242" width="11" customWidth="1"/>
    <col min="243" max="243" width="10.85546875" customWidth="1"/>
    <col min="244" max="244" width="11" customWidth="1"/>
    <col min="245" max="245" width="10.85546875" customWidth="1"/>
    <col min="246" max="246" width="11" customWidth="1"/>
    <col min="247" max="247" width="10.85546875" customWidth="1"/>
    <col min="248" max="248" width="12.7109375" customWidth="1"/>
    <col min="249" max="249" width="10.85546875" customWidth="1"/>
    <col min="250" max="250" width="11" customWidth="1"/>
    <col min="251" max="251" width="10.85546875" customWidth="1"/>
    <col min="252" max="252" width="11" customWidth="1"/>
    <col min="253" max="253" width="10.85546875" customWidth="1"/>
    <col min="254" max="254" width="11" customWidth="1"/>
    <col min="255" max="255" width="12.7109375" customWidth="1"/>
    <col min="256" max="256" width="10.85546875" customWidth="1"/>
    <col min="257" max="257" width="11" customWidth="1"/>
    <col min="258" max="258" width="12.7109375" customWidth="1"/>
    <col min="259" max="259" width="10.85546875" customWidth="1"/>
    <col min="260" max="260" width="11" customWidth="1"/>
    <col min="261" max="261" width="10.85546875" customWidth="1"/>
    <col min="262" max="262" width="11" customWidth="1"/>
    <col min="263" max="263" width="10.85546875" customWidth="1"/>
    <col min="264" max="264" width="11" customWidth="1"/>
    <col min="265" max="265" width="10.85546875" customWidth="1"/>
    <col min="266" max="266" width="11" customWidth="1"/>
    <col min="267" max="267" width="10.85546875" customWidth="1"/>
    <col min="268" max="268" width="11" customWidth="1"/>
    <col min="269" max="269" width="10.85546875" customWidth="1"/>
    <col min="270" max="270" width="11" customWidth="1"/>
    <col min="271" max="271" width="10.85546875" customWidth="1"/>
    <col min="272" max="272" width="11" customWidth="1"/>
    <col min="273" max="273" width="10.85546875" customWidth="1"/>
    <col min="274" max="274" width="11" customWidth="1"/>
    <col min="275" max="275" width="10.85546875" customWidth="1"/>
    <col min="276" max="276" width="11" customWidth="1"/>
    <col min="277" max="277" width="10.85546875" customWidth="1"/>
    <col min="278" max="278" width="11" customWidth="1"/>
    <col min="279" max="279" width="10.85546875" customWidth="1"/>
    <col min="280" max="280" width="11" customWidth="1"/>
    <col min="281" max="281" width="10.85546875" customWidth="1"/>
    <col min="282" max="282" width="11" customWidth="1"/>
    <col min="283" max="283" width="10.85546875" customWidth="1"/>
    <col min="284" max="284" width="11" customWidth="1"/>
    <col min="285" max="285" width="10.85546875" customWidth="1"/>
    <col min="286" max="286" width="11" customWidth="1"/>
    <col min="287" max="287" width="10.85546875" customWidth="1"/>
    <col min="288" max="288" width="11" customWidth="1"/>
    <col min="289" max="289" width="10.85546875" customWidth="1"/>
    <col min="290" max="290" width="11" customWidth="1"/>
    <col min="291" max="291" width="10.85546875" customWidth="1"/>
    <col min="292" max="292" width="12.7109375" customWidth="1"/>
    <col min="293" max="293" width="10.85546875" customWidth="1"/>
    <col min="294" max="294" width="11" customWidth="1"/>
    <col min="295" max="295" width="10.85546875" customWidth="1"/>
    <col min="296" max="296" width="11" customWidth="1"/>
    <col min="297" max="297" width="10.85546875" customWidth="1"/>
    <col min="298" max="298" width="11" customWidth="1"/>
    <col min="299" max="299" width="10.85546875" customWidth="1"/>
    <col min="300" max="300" width="11" customWidth="1"/>
    <col min="301" max="301" width="10.85546875" customWidth="1"/>
    <col min="302" max="302" width="11" customWidth="1"/>
    <col min="303" max="303" width="10.85546875" customWidth="1"/>
    <col min="304" max="304" width="11" customWidth="1"/>
    <col min="305" max="305" width="10.85546875" customWidth="1"/>
    <col min="306" max="306" width="11" customWidth="1"/>
    <col min="307" max="307" width="10.85546875" customWidth="1"/>
    <col min="308" max="308" width="11" customWidth="1"/>
    <col min="309" max="309" width="10.85546875" customWidth="1"/>
    <col min="310" max="310" width="11" customWidth="1"/>
    <col min="311" max="311" width="10.85546875" customWidth="1"/>
    <col min="312" max="312" width="11" customWidth="1"/>
    <col min="313" max="313" width="10.85546875" customWidth="1"/>
    <col min="314" max="314" width="11" customWidth="1"/>
    <col min="315" max="315" width="10.85546875" customWidth="1"/>
    <col min="316" max="316" width="11" customWidth="1"/>
    <col min="317" max="317" width="10.85546875" customWidth="1"/>
    <col min="318" max="318" width="11" customWidth="1"/>
    <col min="319" max="319" width="10.85546875" customWidth="1"/>
    <col min="320" max="320" width="11" customWidth="1"/>
    <col min="321" max="321" width="10.85546875" customWidth="1"/>
    <col min="322" max="322" width="11" customWidth="1"/>
    <col min="323" max="323" width="10.85546875" customWidth="1"/>
    <col min="324" max="324" width="11" customWidth="1"/>
    <col min="325" max="325" width="10.85546875" customWidth="1"/>
    <col min="326" max="326" width="11" customWidth="1"/>
    <col min="327" max="327" width="10.85546875" customWidth="1"/>
    <col min="328" max="328" width="11" customWidth="1"/>
    <col min="329" max="329" width="10.85546875" customWidth="1"/>
    <col min="330" max="330" width="11" customWidth="1"/>
    <col min="331" max="331" width="10.85546875" customWidth="1"/>
    <col min="332" max="332" width="11" customWidth="1"/>
    <col min="333" max="333" width="10.85546875" customWidth="1"/>
    <col min="334" max="334" width="11" customWidth="1"/>
    <col min="335" max="335" width="10.85546875" customWidth="1"/>
    <col min="336" max="336" width="11" customWidth="1"/>
    <col min="337" max="337" width="10.85546875" customWidth="1"/>
    <col min="338" max="338" width="11" customWidth="1"/>
    <col min="339" max="339" width="10.85546875" customWidth="1"/>
    <col min="340" max="340" width="11" customWidth="1"/>
    <col min="341" max="341" width="10.85546875" customWidth="1"/>
    <col min="342" max="342" width="11" customWidth="1"/>
    <col min="343" max="343" width="10.85546875" customWidth="1"/>
    <col min="344" max="344" width="11" customWidth="1"/>
    <col min="345" max="345" width="10.85546875" customWidth="1"/>
    <col min="346" max="346" width="11" customWidth="1"/>
    <col min="347" max="347" width="10.85546875" customWidth="1"/>
    <col min="348" max="348" width="11" customWidth="1"/>
    <col min="349" max="349" width="10.85546875" customWidth="1"/>
    <col min="350" max="350" width="11" customWidth="1"/>
    <col min="351" max="351" width="10.85546875" customWidth="1"/>
    <col min="352" max="352" width="11" customWidth="1"/>
    <col min="353" max="353" width="10.85546875" customWidth="1"/>
    <col min="354" max="354" width="11" customWidth="1"/>
    <col min="355" max="355" width="10.85546875" customWidth="1"/>
    <col min="356" max="356" width="11" customWidth="1"/>
    <col min="357" max="357" width="10.85546875" customWidth="1"/>
    <col min="358" max="358" width="11" customWidth="1"/>
    <col min="359" max="359" width="10.85546875" customWidth="1"/>
    <col min="360" max="360" width="11" customWidth="1"/>
    <col min="361" max="361" width="10.85546875" customWidth="1"/>
    <col min="362" max="362" width="11" customWidth="1"/>
    <col min="363" max="363" width="10.85546875" customWidth="1"/>
    <col min="364" max="364" width="12.7109375" customWidth="1"/>
    <col min="365" max="365" width="10.85546875" customWidth="1"/>
    <col min="366" max="366" width="11" customWidth="1"/>
    <col min="367" max="367" width="10.85546875" customWidth="1"/>
    <col min="368" max="368" width="11" customWidth="1"/>
    <col min="369" max="369" width="10.85546875" customWidth="1"/>
    <col min="370" max="370" width="11" customWidth="1"/>
    <col min="371" max="371" width="10.85546875" customWidth="1"/>
    <col min="372" max="372" width="11" customWidth="1"/>
    <col min="373" max="373" width="10.85546875" customWidth="1"/>
    <col min="374" max="374" width="11" customWidth="1"/>
    <col min="375" max="375" width="10.85546875" customWidth="1"/>
    <col min="376" max="376" width="11" customWidth="1"/>
    <col min="377" max="377" width="10.85546875" customWidth="1"/>
    <col min="378" max="378" width="11" customWidth="1"/>
    <col min="379" max="379" width="10.85546875" customWidth="1"/>
    <col min="380" max="380" width="11" customWidth="1"/>
    <col min="381" max="381" width="10.85546875" customWidth="1"/>
    <col min="382" max="382" width="11" customWidth="1"/>
    <col min="383" max="383" width="10.85546875" customWidth="1"/>
    <col min="384" max="384" width="11" customWidth="1"/>
    <col min="385" max="385" width="10.85546875" customWidth="1"/>
    <col min="386" max="386" width="11" customWidth="1"/>
    <col min="387" max="387" width="10.85546875" customWidth="1"/>
    <col min="388" max="388" width="11" customWidth="1"/>
    <col min="389" max="389" width="10.85546875" customWidth="1"/>
    <col min="390" max="390" width="11" customWidth="1"/>
    <col min="391" max="391" width="10.85546875" customWidth="1"/>
    <col min="392" max="392" width="11" customWidth="1"/>
    <col min="393" max="393" width="10.85546875" customWidth="1"/>
    <col min="394" max="394" width="12.5703125" customWidth="1"/>
    <col min="395" max="396" width="5" customWidth="1"/>
    <col min="397" max="397" width="6" customWidth="1"/>
    <col min="398" max="398" width="5" customWidth="1"/>
    <col min="399" max="399" width="6" customWidth="1"/>
    <col min="400" max="400" width="5" customWidth="1"/>
    <col min="401" max="401" width="6" customWidth="1"/>
    <col min="402" max="402" width="5" customWidth="1"/>
    <col min="403" max="403" width="6" customWidth="1"/>
    <col min="404" max="404" width="5" customWidth="1"/>
    <col min="405" max="405" width="6" customWidth="1"/>
    <col min="406" max="406" width="3" customWidth="1"/>
    <col min="407" max="407" width="6" customWidth="1"/>
    <col min="408" max="408" width="5" customWidth="1"/>
    <col min="409" max="409" width="6" customWidth="1"/>
    <col min="410" max="410" width="5" customWidth="1"/>
    <col min="411" max="411" width="6" customWidth="1"/>
    <col min="412" max="412" width="5" customWidth="1"/>
    <col min="413" max="413" width="6" customWidth="1"/>
    <col min="414" max="414" width="5" customWidth="1"/>
    <col min="415" max="415" width="6" customWidth="1"/>
    <col min="416" max="416" width="5" customWidth="1"/>
    <col min="417" max="417" width="6" customWidth="1"/>
    <col min="418" max="418" width="5" customWidth="1"/>
    <col min="419" max="419" width="6" customWidth="1"/>
    <col min="420" max="420" width="5" customWidth="1"/>
    <col min="421" max="421" width="6" customWidth="1"/>
    <col min="422" max="422" width="5" customWidth="1"/>
    <col min="423" max="423" width="6" customWidth="1"/>
    <col min="424" max="424" width="5" customWidth="1"/>
    <col min="425" max="425" width="6" customWidth="1"/>
    <col min="426" max="426" width="3" customWidth="1"/>
    <col min="427" max="427" width="6" customWidth="1"/>
    <col min="428" max="429" width="5" customWidth="1"/>
    <col min="430" max="430" width="6" customWidth="1"/>
    <col min="431" max="431" width="5" customWidth="1"/>
    <col min="432" max="432" width="6" customWidth="1"/>
    <col min="433" max="433" width="5" customWidth="1"/>
    <col min="434" max="435" width="6" customWidth="1"/>
    <col min="436" max="436" width="5" customWidth="1"/>
    <col min="437" max="437" width="6" customWidth="1"/>
    <col min="438" max="438" width="5" customWidth="1"/>
    <col min="439" max="439" width="6" customWidth="1"/>
    <col min="440" max="440" width="5" customWidth="1"/>
    <col min="441" max="442" width="6" customWidth="1"/>
    <col min="443" max="443" width="3" customWidth="1"/>
    <col min="444" max="444" width="5" customWidth="1"/>
    <col min="445" max="445" width="6" customWidth="1"/>
    <col min="446" max="448" width="5" customWidth="1"/>
    <col min="449" max="449" width="6" customWidth="1"/>
    <col min="450" max="450" width="5" customWidth="1"/>
    <col min="451" max="451" width="6" customWidth="1"/>
    <col min="452" max="452" width="5" customWidth="1"/>
    <col min="453" max="453" width="6" customWidth="1"/>
    <col min="454" max="454" width="5" customWidth="1"/>
    <col min="455" max="455" width="6" customWidth="1"/>
    <col min="456" max="456" width="5" customWidth="1"/>
    <col min="457" max="457" width="6" customWidth="1"/>
    <col min="458" max="458" width="5" customWidth="1"/>
    <col min="459" max="459" width="3" customWidth="1"/>
    <col min="460" max="461" width="5" customWidth="1"/>
    <col min="462" max="462" width="6" customWidth="1"/>
    <col min="463" max="463" width="5" customWidth="1"/>
    <col min="464" max="464" width="6" customWidth="1"/>
    <col min="465" max="465" width="5" customWidth="1"/>
    <col min="466" max="466" width="6" customWidth="1"/>
    <col min="467" max="467" width="5" customWidth="1"/>
    <col min="468" max="468" width="6" customWidth="1"/>
    <col min="469" max="469" width="5" customWidth="1"/>
    <col min="470" max="472" width="6" customWidth="1"/>
    <col min="473" max="473" width="5" customWidth="1"/>
    <col min="474" max="476" width="6" customWidth="1"/>
    <col min="477" max="477" width="5" customWidth="1"/>
    <col min="478" max="478" width="6" customWidth="1"/>
    <col min="479" max="479" width="5" customWidth="1"/>
    <col min="480" max="480" width="6" customWidth="1"/>
    <col min="481" max="482" width="5" customWidth="1"/>
    <col min="483" max="484" width="6" customWidth="1"/>
    <col min="485" max="487" width="5" customWidth="1"/>
    <col min="488" max="488" width="6" customWidth="1"/>
    <col min="489" max="489" width="5" customWidth="1"/>
    <col min="490" max="490" width="6" customWidth="1"/>
    <col min="491" max="491" width="5" customWidth="1"/>
    <col min="492" max="492" width="6" customWidth="1"/>
    <col min="493" max="493" width="5" customWidth="1"/>
    <col min="494" max="498" width="6" customWidth="1"/>
    <col min="499" max="499" width="17.7109375" bestFit="1" customWidth="1"/>
    <col min="500" max="500" width="12.5703125" bestFit="1" customWidth="1"/>
  </cols>
  <sheetData>
    <row r="1" spans="1:4" x14ac:dyDescent="0.25">
      <c r="B1" s="151"/>
      <c r="C1" s="151"/>
      <c r="D1" s="151"/>
    </row>
    <row r="2" spans="1:4" x14ac:dyDescent="0.25">
      <c r="A2" s="88" t="s">
        <v>832</v>
      </c>
      <c r="B2" s="146" t="s">
        <v>843</v>
      </c>
      <c r="C2" s="146" t="s">
        <v>861</v>
      </c>
      <c r="D2" s="146" t="s">
        <v>862</v>
      </c>
    </row>
    <row r="3" spans="1:4" x14ac:dyDescent="0.25">
      <c r="A3" s="89" t="s">
        <v>707</v>
      </c>
      <c r="B3" s="90">
        <v>5611.4049999999997</v>
      </c>
      <c r="C3" s="90">
        <v>4162025</v>
      </c>
      <c r="D3" s="90">
        <v>9773430</v>
      </c>
    </row>
    <row r="4" spans="1:4" x14ac:dyDescent="0.25">
      <c r="A4" s="152">
        <v>42314</v>
      </c>
      <c r="B4" s="90">
        <v>31.159999999999997</v>
      </c>
      <c r="C4" s="90">
        <v>23820</v>
      </c>
      <c r="D4" s="90">
        <v>54980</v>
      </c>
    </row>
    <row r="5" spans="1:4" x14ac:dyDescent="0.25">
      <c r="A5" s="152">
        <v>42318</v>
      </c>
      <c r="B5" s="90">
        <v>66.550000000000011</v>
      </c>
      <c r="C5" s="90">
        <v>40100</v>
      </c>
      <c r="D5" s="90">
        <v>106650</v>
      </c>
    </row>
    <row r="6" spans="1:4" x14ac:dyDescent="0.25">
      <c r="A6" s="152">
        <v>42328</v>
      </c>
      <c r="B6" s="90">
        <v>62.45</v>
      </c>
      <c r="C6" s="90">
        <v>40550</v>
      </c>
      <c r="D6" s="90">
        <v>103000</v>
      </c>
    </row>
    <row r="7" spans="1:4" x14ac:dyDescent="0.25">
      <c r="A7" s="152">
        <v>42332</v>
      </c>
      <c r="B7" s="90">
        <v>66.2</v>
      </c>
      <c r="C7" s="90">
        <v>48750</v>
      </c>
      <c r="D7" s="90">
        <v>114950</v>
      </c>
    </row>
    <row r="8" spans="1:4" x14ac:dyDescent="0.25">
      <c r="A8" s="152">
        <v>42333</v>
      </c>
      <c r="B8" s="90">
        <v>116.1</v>
      </c>
      <c r="C8" s="90">
        <v>97600</v>
      </c>
      <c r="D8" s="90">
        <v>213700</v>
      </c>
    </row>
    <row r="9" spans="1:4" x14ac:dyDescent="0.25">
      <c r="A9" s="152">
        <v>42334</v>
      </c>
      <c r="B9" s="90">
        <v>99.85</v>
      </c>
      <c r="C9" s="90">
        <v>84550</v>
      </c>
      <c r="D9" s="90">
        <v>184400</v>
      </c>
    </row>
    <row r="10" spans="1:4" x14ac:dyDescent="0.25">
      <c r="A10" s="152">
        <v>42335</v>
      </c>
      <c r="B10" s="90">
        <v>66.199999999999989</v>
      </c>
      <c r="C10" s="90">
        <v>68600</v>
      </c>
      <c r="D10" s="90">
        <v>134800</v>
      </c>
    </row>
    <row r="11" spans="1:4" x14ac:dyDescent="0.25">
      <c r="A11" s="152">
        <v>42336</v>
      </c>
      <c r="B11" s="90">
        <v>33.799999999999997</v>
      </c>
      <c r="C11" s="90">
        <v>24200</v>
      </c>
      <c r="D11" s="90">
        <v>58000</v>
      </c>
    </row>
    <row r="12" spans="1:4" x14ac:dyDescent="0.25">
      <c r="A12" s="152">
        <v>42338</v>
      </c>
      <c r="B12" s="90">
        <v>157.19999999999999</v>
      </c>
      <c r="C12" s="90">
        <v>116700</v>
      </c>
      <c r="D12" s="90">
        <v>273900</v>
      </c>
    </row>
    <row r="13" spans="1:4" x14ac:dyDescent="0.25">
      <c r="A13" s="152">
        <v>42339</v>
      </c>
      <c r="B13" s="90">
        <v>102.35</v>
      </c>
      <c r="C13" s="90">
        <v>76000</v>
      </c>
      <c r="D13" s="90">
        <v>178350</v>
      </c>
    </row>
    <row r="14" spans="1:4" x14ac:dyDescent="0.25">
      <c r="A14" s="152">
        <v>42340</v>
      </c>
      <c r="B14" s="90">
        <v>108.64999999999999</v>
      </c>
      <c r="C14" s="90">
        <v>73150</v>
      </c>
      <c r="D14" s="90">
        <v>181800</v>
      </c>
    </row>
    <row r="15" spans="1:4" x14ac:dyDescent="0.25">
      <c r="A15" s="152">
        <v>42341</v>
      </c>
      <c r="B15" s="90">
        <v>102.05000000000001</v>
      </c>
      <c r="C15" s="90">
        <v>72550</v>
      </c>
      <c r="D15" s="90">
        <v>174600</v>
      </c>
    </row>
    <row r="16" spans="1:4" x14ac:dyDescent="0.25">
      <c r="A16" s="152">
        <v>42342</v>
      </c>
      <c r="B16" s="90">
        <v>32.1</v>
      </c>
      <c r="C16" s="90">
        <v>24250</v>
      </c>
      <c r="D16" s="90">
        <v>56350</v>
      </c>
    </row>
    <row r="17" spans="1:4" x14ac:dyDescent="0.25">
      <c r="A17" s="152">
        <v>42345</v>
      </c>
      <c r="B17" s="90">
        <v>32.700000000000003</v>
      </c>
      <c r="C17" s="90">
        <v>28600</v>
      </c>
      <c r="D17" s="90">
        <v>61300</v>
      </c>
    </row>
    <row r="18" spans="1:4" x14ac:dyDescent="0.25">
      <c r="A18" s="152">
        <v>42353</v>
      </c>
      <c r="B18" s="90">
        <v>65.400000000000006</v>
      </c>
      <c r="C18" s="90">
        <v>40600</v>
      </c>
      <c r="D18" s="90">
        <v>106000</v>
      </c>
    </row>
    <row r="19" spans="1:4" x14ac:dyDescent="0.25">
      <c r="A19" s="152">
        <v>42354</v>
      </c>
      <c r="B19" s="90">
        <v>102.85</v>
      </c>
      <c r="C19" s="90">
        <v>63450</v>
      </c>
      <c r="D19" s="90">
        <v>166300</v>
      </c>
    </row>
    <row r="20" spans="1:4" x14ac:dyDescent="0.25">
      <c r="A20" s="152">
        <v>42355</v>
      </c>
      <c r="B20" s="90">
        <v>156.10000000000002</v>
      </c>
      <c r="C20" s="90">
        <v>104100</v>
      </c>
      <c r="D20" s="90">
        <v>260200</v>
      </c>
    </row>
    <row r="21" spans="1:4" x14ac:dyDescent="0.25">
      <c r="A21" s="152">
        <v>42356</v>
      </c>
      <c r="B21" s="90">
        <v>58.5</v>
      </c>
      <c r="C21" s="90">
        <v>48900</v>
      </c>
      <c r="D21" s="90">
        <v>107400</v>
      </c>
    </row>
    <row r="22" spans="1:4" x14ac:dyDescent="0.25">
      <c r="A22" s="152">
        <v>42359</v>
      </c>
      <c r="B22" s="90">
        <v>130.14999999999998</v>
      </c>
      <c r="C22" s="90">
        <v>78200</v>
      </c>
      <c r="D22" s="90">
        <v>208350</v>
      </c>
    </row>
    <row r="23" spans="1:4" x14ac:dyDescent="0.25">
      <c r="A23" s="152">
        <v>42360</v>
      </c>
      <c r="B23" s="90">
        <v>100.7</v>
      </c>
      <c r="C23" s="90">
        <v>62550</v>
      </c>
      <c r="D23" s="90">
        <v>163250</v>
      </c>
    </row>
    <row r="24" spans="1:4" x14ac:dyDescent="0.25">
      <c r="A24" s="152">
        <v>42361</v>
      </c>
      <c r="B24" s="90">
        <v>72.550000000000011</v>
      </c>
      <c r="C24" s="90">
        <v>48250</v>
      </c>
      <c r="D24" s="90">
        <v>120800</v>
      </c>
    </row>
    <row r="25" spans="1:4" x14ac:dyDescent="0.25">
      <c r="A25" s="152">
        <v>42366</v>
      </c>
      <c r="B25" s="90">
        <v>27.65</v>
      </c>
      <c r="C25" s="90">
        <v>24300</v>
      </c>
      <c r="D25" s="90">
        <v>51950</v>
      </c>
    </row>
    <row r="26" spans="1:4" x14ac:dyDescent="0.25">
      <c r="A26" s="152">
        <v>42367</v>
      </c>
      <c r="B26" s="90">
        <v>26.7</v>
      </c>
      <c r="C26" s="90">
        <v>24150</v>
      </c>
      <c r="D26" s="90">
        <v>50850</v>
      </c>
    </row>
    <row r="27" spans="1:4" x14ac:dyDescent="0.25">
      <c r="A27" s="152">
        <v>42368</v>
      </c>
      <c r="B27" s="90">
        <v>31.8</v>
      </c>
      <c r="C27" s="90">
        <v>24350</v>
      </c>
      <c r="D27" s="90">
        <v>56150</v>
      </c>
    </row>
    <row r="28" spans="1:4" x14ac:dyDescent="0.25">
      <c r="A28" s="152">
        <v>42373</v>
      </c>
      <c r="B28" s="90">
        <v>30.645</v>
      </c>
      <c r="C28" s="90">
        <v>28555</v>
      </c>
      <c r="D28" s="90">
        <v>59200</v>
      </c>
    </row>
    <row r="29" spans="1:4" x14ac:dyDescent="0.25">
      <c r="A29" s="152">
        <v>42374</v>
      </c>
      <c r="B29" s="90">
        <v>151.44999999999999</v>
      </c>
      <c r="C29" s="90">
        <v>94100</v>
      </c>
      <c r="D29" s="90">
        <v>245550</v>
      </c>
    </row>
    <row r="30" spans="1:4" x14ac:dyDescent="0.25">
      <c r="A30" s="152">
        <v>42375</v>
      </c>
      <c r="B30" s="90">
        <v>70.05</v>
      </c>
      <c r="C30" s="90">
        <v>48650</v>
      </c>
      <c r="D30" s="90">
        <v>118700</v>
      </c>
    </row>
    <row r="31" spans="1:4" x14ac:dyDescent="0.25">
      <c r="A31" s="152">
        <v>42376</v>
      </c>
      <c r="B31" s="90">
        <v>35.5</v>
      </c>
      <c r="C31" s="90">
        <v>23100</v>
      </c>
      <c r="D31" s="90">
        <v>58600</v>
      </c>
    </row>
    <row r="32" spans="1:4" x14ac:dyDescent="0.25">
      <c r="A32" s="152">
        <v>42380</v>
      </c>
      <c r="B32" s="90">
        <v>70.949999999999989</v>
      </c>
      <c r="C32" s="90">
        <v>44650</v>
      </c>
      <c r="D32" s="90">
        <v>115600</v>
      </c>
    </row>
    <row r="33" spans="1:4" x14ac:dyDescent="0.25">
      <c r="A33" s="152">
        <v>42381</v>
      </c>
      <c r="B33" s="90">
        <v>67.900000000000006</v>
      </c>
      <c r="C33" s="90">
        <v>44800</v>
      </c>
      <c r="D33" s="90">
        <v>112700</v>
      </c>
    </row>
    <row r="34" spans="1:4" x14ac:dyDescent="0.25">
      <c r="A34" s="152">
        <v>42384</v>
      </c>
      <c r="B34" s="90">
        <v>62.15</v>
      </c>
      <c r="C34" s="90">
        <v>48800</v>
      </c>
      <c r="D34" s="90">
        <v>110950</v>
      </c>
    </row>
    <row r="35" spans="1:4" x14ac:dyDescent="0.25">
      <c r="A35" s="152">
        <v>42385</v>
      </c>
      <c r="B35" s="90">
        <v>43.05</v>
      </c>
      <c r="C35" s="90">
        <v>48550</v>
      </c>
      <c r="D35" s="90">
        <v>91600</v>
      </c>
    </row>
    <row r="36" spans="1:4" x14ac:dyDescent="0.25">
      <c r="A36" s="152">
        <v>42388</v>
      </c>
      <c r="B36" s="90">
        <v>31.85</v>
      </c>
      <c r="C36" s="90">
        <v>24400</v>
      </c>
      <c r="D36" s="90">
        <v>56250</v>
      </c>
    </row>
    <row r="37" spans="1:4" x14ac:dyDescent="0.25">
      <c r="A37" s="152">
        <v>42389</v>
      </c>
      <c r="B37" s="90">
        <v>94.5</v>
      </c>
      <c r="C37" s="90">
        <v>71900</v>
      </c>
      <c r="D37" s="90">
        <v>166400</v>
      </c>
    </row>
    <row r="38" spans="1:4" x14ac:dyDescent="0.25">
      <c r="A38" s="152">
        <v>42390</v>
      </c>
      <c r="B38" s="90">
        <v>30.25</v>
      </c>
      <c r="C38" s="90">
        <v>24400</v>
      </c>
      <c r="D38" s="90">
        <v>54650</v>
      </c>
    </row>
    <row r="39" spans="1:4" x14ac:dyDescent="0.25">
      <c r="A39" s="152">
        <v>42391</v>
      </c>
      <c r="B39" s="90">
        <v>34.299999999999997</v>
      </c>
      <c r="C39" s="90">
        <v>24500</v>
      </c>
      <c r="D39" s="90">
        <v>58800</v>
      </c>
    </row>
    <row r="40" spans="1:4" x14ac:dyDescent="0.25">
      <c r="A40" s="152">
        <v>42396</v>
      </c>
      <c r="B40" s="90">
        <v>66.400000000000006</v>
      </c>
      <c r="C40" s="90">
        <v>47600</v>
      </c>
      <c r="D40" s="90">
        <v>114000</v>
      </c>
    </row>
    <row r="41" spans="1:4" x14ac:dyDescent="0.25">
      <c r="A41" s="152">
        <v>42397</v>
      </c>
      <c r="B41" s="90">
        <v>74.2</v>
      </c>
      <c r="C41" s="90">
        <v>47950</v>
      </c>
      <c r="D41" s="90">
        <v>122150</v>
      </c>
    </row>
    <row r="42" spans="1:4" x14ac:dyDescent="0.25">
      <c r="A42" s="152">
        <v>42398</v>
      </c>
      <c r="B42" s="90">
        <v>69.699999999999989</v>
      </c>
      <c r="C42" s="90">
        <v>41850</v>
      </c>
      <c r="D42" s="90">
        <v>111550</v>
      </c>
    </row>
    <row r="43" spans="1:4" x14ac:dyDescent="0.25">
      <c r="A43" s="152">
        <v>42399</v>
      </c>
      <c r="B43" s="90">
        <v>34.200000000000003</v>
      </c>
      <c r="C43" s="90">
        <v>24550</v>
      </c>
      <c r="D43" s="90">
        <v>58750</v>
      </c>
    </row>
    <row r="44" spans="1:4" x14ac:dyDescent="0.25">
      <c r="A44" s="152">
        <v>42401</v>
      </c>
      <c r="B44" s="90">
        <v>97.35</v>
      </c>
      <c r="C44" s="90">
        <v>70650</v>
      </c>
      <c r="D44" s="90">
        <v>168000</v>
      </c>
    </row>
    <row r="45" spans="1:4" x14ac:dyDescent="0.25">
      <c r="A45" s="152">
        <v>42402</v>
      </c>
      <c r="B45" s="90">
        <v>64.949999999999989</v>
      </c>
      <c r="C45" s="90">
        <v>48700</v>
      </c>
      <c r="D45" s="90">
        <v>113650</v>
      </c>
    </row>
    <row r="46" spans="1:4" x14ac:dyDescent="0.25">
      <c r="A46" s="152">
        <v>42403</v>
      </c>
      <c r="B46" s="90">
        <v>55.7</v>
      </c>
      <c r="C46" s="90">
        <v>40650</v>
      </c>
      <c r="D46" s="90">
        <v>96350</v>
      </c>
    </row>
    <row r="47" spans="1:4" x14ac:dyDescent="0.25">
      <c r="A47" s="152">
        <v>42406</v>
      </c>
      <c r="B47" s="90">
        <v>32.5</v>
      </c>
      <c r="C47" s="90">
        <v>24100</v>
      </c>
      <c r="D47" s="90">
        <v>56600</v>
      </c>
    </row>
    <row r="48" spans="1:4" x14ac:dyDescent="0.25">
      <c r="A48" s="152">
        <v>42409</v>
      </c>
      <c r="B48" s="90">
        <v>31.9</v>
      </c>
      <c r="C48" s="90">
        <v>24450</v>
      </c>
      <c r="D48" s="90">
        <v>56350</v>
      </c>
    </row>
    <row r="49" spans="1:4" x14ac:dyDescent="0.25">
      <c r="A49" s="152">
        <v>42410</v>
      </c>
      <c r="B49" s="90">
        <v>57.7</v>
      </c>
      <c r="C49" s="90">
        <v>40300</v>
      </c>
      <c r="D49" s="90">
        <v>98000</v>
      </c>
    </row>
    <row r="50" spans="1:4" x14ac:dyDescent="0.25">
      <c r="A50" s="152">
        <v>42411</v>
      </c>
      <c r="B50" s="90">
        <v>32.200000000000003</v>
      </c>
      <c r="C50" s="90">
        <v>24200</v>
      </c>
      <c r="D50" s="90">
        <v>56400</v>
      </c>
    </row>
    <row r="51" spans="1:4" x14ac:dyDescent="0.25">
      <c r="A51" s="152">
        <v>42423</v>
      </c>
      <c r="B51" s="90">
        <v>50.95</v>
      </c>
      <c r="C51" s="90">
        <v>40500</v>
      </c>
      <c r="D51" s="90">
        <v>91450</v>
      </c>
    </row>
    <row r="52" spans="1:4" x14ac:dyDescent="0.25">
      <c r="A52" s="152">
        <v>42424</v>
      </c>
      <c r="B52" s="90">
        <v>25.95</v>
      </c>
      <c r="C52" s="90">
        <v>24300</v>
      </c>
      <c r="D52" s="90">
        <v>50250</v>
      </c>
    </row>
    <row r="53" spans="1:4" x14ac:dyDescent="0.25">
      <c r="A53" s="152">
        <v>42430</v>
      </c>
      <c r="B53" s="90">
        <v>21.45</v>
      </c>
      <c r="C53" s="90">
        <v>20900</v>
      </c>
      <c r="D53" s="90">
        <v>42350</v>
      </c>
    </row>
    <row r="54" spans="1:4" x14ac:dyDescent="0.25">
      <c r="A54" s="152">
        <v>42431</v>
      </c>
      <c r="B54" s="90">
        <v>33.15</v>
      </c>
      <c r="C54" s="90">
        <v>22900</v>
      </c>
      <c r="D54" s="90">
        <v>56050</v>
      </c>
    </row>
    <row r="55" spans="1:4" x14ac:dyDescent="0.25">
      <c r="A55" s="152">
        <v>42437</v>
      </c>
      <c r="B55" s="90">
        <v>40.75</v>
      </c>
      <c r="C55" s="90">
        <v>44650</v>
      </c>
      <c r="D55" s="90">
        <v>85400</v>
      </c>
    </row>
    <row r="56" spans="1:4" x14ac:dyDescent="0.25">
      <c r="A56" s="152">
        <v>42459</v>
      </c>
      <c r="B56" s="90">
        <v>96.05</v>
      </c>
      <c r="C56" s="90">
        <v>73700</v>
      </c>
      <c r="D56" s="90">
        <v>169750</v>
      </c>
    </row>
    <row r="57" spans="1:4" x14ac:dyDescent="0.25">
      <c r="A57" s="152">
        <v>42460</v>
      </c>
      <c r="B57" s="90">
        <v>66.75</v>
      </c>
      <c r="C57" s="90">
        <v>49550</v>
      </c>
      <c r="D57" s="90">
        <v>116300</v>
      </c>
    </row>
    <row r="58" spans="1:4" x14ac:dyDescent="0.25">
      <c r="A58" s="152">
        <v>42464</v>
      </c>
      <c r="B58" s="90">
        <v>69.25</v>
      </c>
      <c r="C58" s="90">
        <v>46300</v>
      </c>
      <c r="D58" s="90">
        <v>115550</v>
      </c>
    </row>
    <row r="59" spans="1:4" x14ac:dyDescent="0.25">
      <c r="A59" s="152">
        <v>42465</v>
      </c>
      <c r="B59" s="90">
        <v>141.6</v>
      </c>
      <c r="C59" s="90">
        <v>86200</v>
      </c>
      <c r="D59" s="90">
        <v>227800</v>
      </c>
    </row>
    <row r="60" spans="1:4" x14ac:dyDescent="0.25">
      <c r="A60" s="152">
        <v>42466</v>
      </c>
      <c r="B60" s="90">
        <v>124.05</v>
      </c>
      <c r="C60" s="90">
        <v>96100</v>
      </c>
      <c r="D60" s="90">
        <v>220150</v>
      </c>
    </row>
    <row r="61" spans="1:4" x14ac:dyDescent="0.25">
      <c r="A61" s="152">
        <v>42467</v>
      </c>
      <c r="B61" s="90">
        <v>38.549999999999997</v>
      </c>
      <c r="C61" s="90">
        <v>22700</v>
      </c>
      <c r="D61" s="90">
        <v>61250</v>
      </c>
    </row>
    <row r="62" spans="1:4" x14ac:dyDescent="0.25">
      <c r="A62" s="152">
        <v>42471</v>
      </c>
      <c r="B62" s="90">
        <v>37.650000000000006</v>
      </c>
      <c r="C62" s="90">
        <v>49700</v>
      </c>
      <c r="D62" s="90">
        <v>87350</v>
      </c>
    </row>
    <row r="63" spans="1:4" x14ac:dyDescent="0.25">
      <c r="A63" s="152">
        <v>42472</v>
      </c>
      <c r="B63" s="90">
        <v>105.75</v>
      </c>
      <c r="C63" s="90">
        <v>97350</v>
      </c>
      <c r="D63" s="90">
        <v>203100</v>
      </c>
    </row>
    <row r="64" spans="1:4" x14ac:dyDescent="0.25">
      <c r="A64" s="152">
        <v>42473</v>
      </c>
      <c r="B64" s="90">
        <v>162.04999999999998</v>
      </c>
      <c r="C64" s="90">
        <v>135650</v>
      </c>
      <c r="D64" s="90">
        <v>297700</v>
      </c>
    </row>
    <row r="65" spans="1:4" x14ac:dyDescent="0.25">
      <c r="A65" s="152">
        <v>42478</v>
      </c>
      <c r="B65" s="90">
        <v>164.64999999999998</v>
      </c>
      <c r="C65" s="90">
        <v>111800</v>
      </c>
      <c r="D65" s="90">
        <v>276450</v>
      </c>
    </row>
    <row r="66" spans="1:4" x14ac:dyDescent="0.25">
      <c r="A66" s="152">
        <v>42479</v>
      </c>
      <c r="B66" s="90">
        <v>154.75</v>
      </c>
      <c r="C66" s="90">
        <v>105350</v>
      </c>
      <c r="D66" s="90">
        <v>260100</v>
      </c>
    </row>
    <row r="67" spans="1:4" x14ac:dyDescent="0.25">
      <c r="A67" s="152">
        <v>42481</v>
      </c>
      <c r="B67" s="90">
        <v>59.95</v>
      </c>
      <c r="C67" s="90">
        <v>48450</v>
      </c>
      <c r="D67" s="90">
        <v>108400</v>
      </c>
    </row>
    <row r="68" spans="1:4" x14ac:dyDescent="0.25">
      <c r="A68" s="152">
        <v>42485</v>
      </c>
      <c r="B68" s="90">
        <v>107.45</v>
      </c>
      <c r="C68" s="90">
        <v>65350</v>
      </c>
      <c r="D68" s="90">
        <v>172800</v>
      </c>
    </row>
    <row r="69" spans="1:4" x14ac:dyDescent="0.25">
      <c r="A69" s="152">
        <v>42486</v>
      </c>
      <c r="B69" s="90">
        <v>134.1</v>
      </c>
      <c r="C69" s="90">
        <v>91300</v>
      </c>
      <c r="D69" s="90">
        <v>225400</v>
      </c>
    </row>
    <row r="70" spans="1:4" x14ac:dyDescent="0.25">
      <c r="A70" s="152">
        <v>42487</v>
      </c>
      <c r="B70" s="90">
        <v>68.150000000000006</v>
      </c>
      <c r="C70" s="90">
        <v>47300</v>
      </c>
      <c r="D70" s="90">
        <v>115450</v>
      </c>
    </row>
    <row r="71" spans="1:4" x14ac:dyDescent="0.25">
      <c r="A71" s="152">
        <v>42488</v>
      </c>
      <c r="B71" s="90">
        <v>38.299999999999997</v>
      </c>
      <c r="C71" s="90">
        <v>49600</v>
      </c>
      <c r="D71" s="90">
        <v>87900</v>
      </c>
    </row>
    <row r="72" spans="1:4" x14ac:dyDescent="0.25">
      <c r="A72" s="152">
        <v>42492</v>
      </c>
      <c r="B72" s="90">
        <v>63.25</v>
      </c>
      <c r="C72" s="90">
        <v>49000</v>
      </c>
      <c r="D72" s="90">
        <v>112250</v>
      </c>
    </row>
    <row r="73" spans="1:4" x14ac:dyDescent="0.25">
      <c r="A73" s="152">
        <v>42493</v>
      </c>
      <c r="B73" s="90">
        <v>99.850000000000009</v>
      </c>
      <c r="C73" s="90">
        <v>71800</v>
      </c>
      <c r="D73" s="90">
        <v>171650</v>
      </c>
    </row>
    <row r="74" spans="1:4" x14ac:dyDescent="0.25">
      <c r="A74" s="152">
        <v>42494</v>
      </c>
      <c r="B74" s="90">
        <v>92.45</v>
      </c>
      <c r="C74" s="90">
        <v>71600</v>
      </c>
      <c r="D74" s="90">
        <v>164050</v>
      </c>
    </row>
    <row r="75" spans="1:4" x14ac:dyDescent="0.25">
      <c r="A75" s="152">
        <v>42499</v>
      </c>
      <c r="B75" s="90">
        <v>133.75</v>
      </c>
      <c r="C75" s="90">
        <v>82050</v>
      </c>
      <c r="D75" s="90">
        <v>215800</v>
      </c>
    </row>
    <row r="76" spans="1:4" x14ac:dyDescent="0.25">
      <c r="A76" s="152">
        <v>42507</v>
      </c>
      <c r="B76" s="90">
        <v>70.5</v>
      </c>
      <c r="C76" s="90">
        <v>73400</v>
      </c>
      <c r="D76" s="90">
        <v>143900</v>
      </c>
    </row>
    <row r="77" spans="1:4" x14ac:dyDescent="0.25">
      <c r="A77" s="152">
        <v>42508</v>
      </c>
      <c r="B77" s="90">
        <v>105.1</v>
      </c>
      <c r="C77" s="90">
        <v>88350</v>
      </c>
      <c r="D77" s="90">
        <v>193450</v>
      </c>
    </row>
    <row r="78" spans="1:4" x14ac:dyDescent="0.25">
      <c r="A78" s="152">
        <v>42509</v>
      </c>
      <c r="B78" s="90">
        <v>116.05000000000001</v>
      </c>
      <c r="C78" s="90">
        <v>96500</v>
      </c>
      <c r="D78" s="90">
        <v>212550</v>
      </c>
    </row>
    <row r="79" spans="1:4" x14ac:dyDescent="0.25">
      <c r="A79" s="89" t="s">
        <v>829</v>
      </c>
      <c r="B79" s="90">
        <v>1205.47</v>
      </c>
      <c r="C79" s="90">
        <v>661140</v>
      </c>
      <c r="D79" s="90">
        <v>1866610</v>
      </c>
    </row>
    <row r="80" spans="1:4" x14ac:dyDescent="0.25">
      <c r="A80" s="152">
        <v>42352</v>
      </c>
      <c r="B80" s="90">
        <v>87.74</v>
      </c>
      <c r="C80" s="90">
        <v>47160</v>
      </c>
      <c r="D80" s="90">
        <v>134900</v>
      </c>
    </row>
    <row r="81" spans="1:4" x14ac:dyDescent="0.25">
      <c r="A81" s="152">
        <v>42353</v>
      </c>
      <c r="B81" s="90">
        <v>91.14</v>
      </c>
      <c r="C81" s="90">
        <v>47480</v>
      </c>
      <c r="D81" s="90">
        <v>138620</v>
      </c>
    </row>
    <row r="82" spans="1:4" x14ac:dyDescent="0.25">
      <c r="A82" s="152">
        <v>42354</v>
      </c>
      <c r="B82" s="90">
        <v>118.66</v>
      </c>
      <c r="C82" s="90">
        <v>62700</v>
      </c>
      <c r="D82" s="90">
        <v>181360</v>
      </c>
    </row>
    <row r="83" spans="1:4" x14ac:dyDescent="0.25">
      <c r="A83" s="152">
        <v>42355</v>
      </c>
      <c r="B83" s="90">
        <v>88.64</v>
      </c>
      <c r="C83" s="90">
        <v>47220</v>
      </c>
      <c r="D83" s="90">
        <v>135860</v>
      </c>
    </row>
    <row r="84" spans="1:4" x14ac:dyDescent="0.25">
      <c r="A84" s="152">
        <v>42356</v>
      </c>
      <c r="B84" s="90">
        <v>87.800000000000011</v>
      </c>
      <c r="C84" s="90">
        <v>47220</v>
      </c>
      <c r="D84" s="90">
        <v>135020</v>
      </c>
    </row>
    <row r="85" spans="1:4" x14ac:dyDescent="0.25">
      <c r="A85" s="152">
        <v>42397</v>
      </c>
      <c r="B85" s="90">
        <v>118.34</v>
      </c>
      <c r="C85" s="90">
        <v>63260</v>
      </c>
      <c r="D85" s="90">
        <v>181600</v>
      </c>
    </row>
    <row r="86" spans="1:4" x14ac:dyDescent="0.25">
      <c r="A86" s="152">
        <v>42398</v>
      </c>
      <c r="B86" s="90">
        <v>171.98000000000002</v>
      </c>
      <c r="C86" s="90">
        <v>94720</v>
      </c>
      <c r="D86" s="90">
        <v>266700</v>
      </c>
    </row>
    <row r="87" spans="1:4" x14ac:dyDescent="0.25">
      <c r="A87" s="152">
        <v>42401</v>
      </c>
      <c r="B87" s="90">
        <v>57.519999999999996</v>
      </c>
      <c r="C87" s="90">
        <v>31580</v>
      </c>
      <c r="D87" s="90">
        <v>89100</v>
      </c>
    </row>
    <row r="88" spans="1:4" x14ac:dyDescent="0.25">
      <c r="A88" s="152">
        <v>42402</v>
      </c>
      <c r="B88" s="90">
        <v>26.92</v>
      </c>
      <c r="C88" s="90">
        <v>15800</v>
      </c>
      <c r="D88" s="90">
        <v>42720</v>
      </c>
    </row>
    <row r="89" spans="1:4" x14ac:dyDescent="0.25">
      <c r="A89" s="152">
        <v>42403</v>
      </c>
      <c r="B89" s="90">
        <v>52.82</v>
      </c>
      <c r="C89" s="90">
        <v>31600</v>
      </c>
      <c r="D89" s="90">
        <v>84420</v>
      </c>
    </row>
    <row r="90" spans="1:4" x14ac:dyDescent="0.25">
      <c r="A90" s="152">
        <v>42409</v>
      </c>
      <c r="B90" s="90">
        <v>84.13</v>
      </c>
      <c r="C90" s="90">
        <v>47200</v>
      </c>
      <c r="D90" s="90">
        <v>131330</v>
      </c>
    </row>
    <row r="91" spans="1:4" x14ac:dyDescent="0.25">
      <c r="A91" s="152">
        <v>42410</v>
      </c>
      <c r="B91" s="90">
        <v>132.48000000000002</v>
      </c>
      <c r="C91" s="90">
        <v>78600</v>
      </c>
      <c r="D91" s="90">
        <v>211080</v>
      </c>
    </row>
    <row r="92" spans="1:4" x14ac:dyDescent="0.25">
      <c r="A92" s="152">
        <v>42411</v>
      </c>
      <c r="B92" s="90">
        <v>87.3</v>
      </c>
      <c r="C92" s="90">
        <v>46600</v>
      </c>
      <c r="D92" s="90">
        <v>133900</v>
      </c>
    </row>
    <row r="93" spans="1:4" x14ac:dyDescent="0.25">
      <c r="A93" s="89" t="s">
        <v>701</v>
      </c>
      <c r="B93" s="90">
        <v>16388.520000000004</v>
      </c>
      <c r="C93" s="90">
        <v>374090</v>
      </c>
      <c r="D93" s="90">
        <v>930660</v>
      </c>
    </row>
    <row r="94" spans="1:4" x14ac:dyDescent="0.25">
      <c r="A94" s="152">
        <v>42170</v>
      </c>
      <c r="B94" s="90">
        <v>212.10000000000002</v>
      </c>
      <c r="C94" s="90"/>
      <c r="D94" s="90"/>
    </row>
    <row r="95" spans="1:4" x14ac:dyDescent="0.25">
      <c r="A95" s="152">
        <v>42171</v>
      </c>
      <c r="B95" s="90">
        <v>163.64000000000001</v>
      </c>
      <c r="C95" s="90"/>
      <c r="D95" s="90"/>
    </row>
    <row r="96" spans="1:4" x14ac:dyDescent="0.25">
      <c r="A96" s="152">
        <v>42172</v>
      </c>
      <c r="B96" s="90">
        <v>120.41999999999999</v>
      </c>
      <c r="C96" s="90"/>
      <c r="D96" s="90"/>
    </row>
    <row r="97" spans="1:4" x14ac:dyDescent="0.25">
      <c r="A97" s="152">
        <v>42173</v>
      </c>
      <c r="B97" s="90">
        <v>154.18</v>
      </c>
      <c r="C97" s="90"/>
      <c r="D97" s="90"/>
    </row>
    <row r="98" spans="1:4" x14ac:dyDescent="0.25">
      <c r="A98" s="152">
        <v>42174</v>
      </c>
      <c r="B98" s="90">
        <v>54.120000000000005</v>
      </c>
      <c r="C98" s="90"/>
      <c r="D98" s="90"/>
    </row>
    <row r="99" spans="1:4" x14ac:dyDescent="0.25">
      <c r="A99" s="152">
        <v>42177</v>
      </c>
      <c r="B99" s="90">
        <v>77.25</v>
      </c>
      <c r="C99" s="90"/>
      <c r="D99" s="90"/>
    </row>
    <row r="100" spans="1:4" x14ac:dyDescent="0.25">
      <c r="A100" s="152">
        <v>42178</v>
      </c>
      <c r="B100" s="90">
        <v>135.25</v>
      </c>
      <c r="C100" s="90"/>
      <c r="D100" s="90"/>
    </row>
    <row r="101" spans="1:4" x14ac:dyDescent="0.25">
      <c r="A101" s="152">
        <v>42179</v>
      </c>
      <c r="B101" s="90">
        <v>171.45000000000002</v>
      </c>
      <c r="C101" s="90"/>
      <c r="D101" s="90"/>
    </row>
    <row r="102" spans="1:4" x14ac:dyDescent="0.25">
      <c r="A102" s="152">
        <v>42180</v>
      </c>
      <c r="B102" s="90">
        <v>124.8</v>
      </c>
      <c r="C102" s="90"/>
      <c r="D102" s="90"/>
    </row>
    <row r="103" spans="1:4" x14ac:dyDescent="0.25">
      <c r="A103" s="152">
        <v>42181</v>
      </c>
      <c r="B103" s="90">
        <v>98.45</v>
      </c>
      <c r="C103" s="90"/>
      <c r="D103" s="90"/>
    </row>
    <row r="104" spans="1:4" x14ac:dyDescent="0.25">
      <c r="A104" s="152">
        <v>42184</v>
      </c>
      <c r="B104" s="90">
        <v>259.95</v>
      </c>
      <c r="C104" s="90"/>
      <c r="D104" s="90"/>
    </row>
    <row r="105" spans="1:4" x14ac:dyDescent="0.25">
      <c r="A105" s="152">
        <v>42185</v>
      </c>
      <c r="B105" s="90">
        <v>124.85</v>
      </c>
      <c r="C105" s="90"/>
      <c r="D105" s="90"/>
    </row>
    <row r="106" spans="1:4" x14ac:dyDescent="0.25">
      <c r="A106" s="152">
        <v>42186</v>
      </c>
      <c r="B106" s="90">
        <v>135.9</v>
      </c>
      <c r="C106" s="90"/>
      <c r="D106" s="90"/>
    </row>
    <row r="107" spans="1:4" x14ac:dyDescent="0.25">
      <c r="A107" s="152">
        <v>42187</v>
      </c>
      <c r="B107" s="90">
        <v>86</v>
      </c>
      <c r="C107" s="90"/>
      <c r="D107" s="90"/>
    </row>
    <row r="108" spans="1:4" x14ac:dyDescent="0.25">
      <c r="A108" s="152">
        <v>42188</v>
      </c>
      <c r="B108" s="90">
        <v>77.649999999999991</v>
      </c>
      <c r="C108" s="90"/>
      <c r="D108" s="90"/>
    </row>
    <row r="109" spans="1:4" x14ac:dyDescent="0.25">
      <c r="A109" s="152">
        <v>42191</v>
      </c>
      <c r="B109" s="90">
        <v>119.12</v>
      </c>
      <c r="C109" s="90"/>
      <c r="D109" s="90"/>
    </row>
    <row r="110" spans="1:4" x14ac:dyDescent="0.25">
      <c r="A110" s="152">
        <v>42192</v>
      </c>
      <c r="B110" s="90">
        <v>181.5</v>
      </c>
      <c r="C110" s="90"/>
      <c r="D110" s="90"/>
    </row>
    <row r="111" spans="1:4" x14ac:dyDescent="0.25">
      <c r="A111" s="152">
        <v>42193</v>
      </c>
      <c r="B111" s="90">
        <v>261.55</v>
      </c>
      <c r="C111" s="90"/>
      <c r="D111" s="90"/>
    </row>
    <row r="112" spans="1:4" x14ac:dyDescent="0.25">
      <c r="A112" s="152">
        <v>42194</v>
      </c>
      <c r="B112" s="90">
        <v>153.45000000000002</v>
      </c>
      <c r="C112" s="90"/>
      <c r="D112" s="90"/>
    </row>
    <row r="113" spans="1:4" x14ac:dyDescent="0.25">
      <c r="A113" s="152">
        <v>42195</v>
      </c>
      <c r="B113" s="90">
        <v>187.60000000000002</v>
      </c>
      <c r="C113" s="90"/>
      <c r="D113" s="90"/>
    </row>
    <row r="114" spans="1:4" x14ac:dyDescent="0.25">
      <c r="A114" s="152">
        <v>42198</v>
      </c>
      <c r="B114" s="90">
        <v>91.35</v>
      </c>
      <c r="C114" s="90"/>
      <c r="D114" s="90"/>
    </row>
    <row r="115" spans="1:4" x14ac:dyDescent="0.25">
      <c r="A115" s="152">
        <v>42200</v>
      </c>
      <c r="B115" s="90">
        <v>86.050000000000011</v>
      </c>
      <c r="C115" s="90"/>
      <c r="D115" s="90"/>
    </row>
    <row r="116" spans="1:4" x14ac:dyDescent="0.25">
      <c r="A116" s="152">
        <v>42201</v>
      </c>
      <c r="B116" s="90">
        <v>122.6</v>
      </c>
      <c r="C116" s="90"/>
      <c r="D116" s="90"/>
    </row>
    <row r="117" spans="1:4" x14ac:dyDescent="0.25">
      <c r="A117" s="152">
        <v>42205</v>
      </c>
      <c r="B117" s="90">
        <v>201.75000000000003</v>
      </c>
      <c r="C117" s="90"/>
      <c r="D117" s="90"/>
    </row>
    <row r="118" spans="1:4" x14ac:dyDescent="0.25">
      <c r="A118" s="152">
        <v>42206</v>
      </c>
      <c r="B118" s="90">
        <v>432.4</v>
      </c>
      <c r="C118" s="90"/>
      <c r="D118" s="90"/>
    </row>
    <row r="119" spans="1:4" x14ac:dyDescent="0.25">
      <c r="A119" s="152">
        <v>42207</v>
      </c>
      <c r="B119" s="90">
        <v>271.55</v>
      </c>
      <c r="C119" s="90"/>
      <c r="D119" s="90"/>
    </row>
    <row r="120" spans="1:4" x14ac:dyDescent="0.25">
      <c r="A120" s="152">
        <v>42208</v>
      </c>
      <c r="B120" s="90">
        <v>223.5</v>
      </c>
      <c r="C120" s="90"/>
      <c r="D120" s="90"/>
    </row>
    <row r="121" spans="1:4" x14ac:dyDescent="0.25">
      <c r="A121" s="152">
        <v>42209</v>
      </c>
      <c r="B121" s="90">
        <v>205.20000000000002</v>
      </c>
      <c r="C121" s="90"/>
      <c r="D121" s="90"/>
    </row>
    <row r="122" spans="1:4" x14ac:dyDescent="0.25">
      <c r="A122" s="152">
        <v>42212</v>
      </c>
      <c r="B122" s="90">
        <v>312.10000000000002</v>
      </c>
      <c r="C122" s="90"/>
      <c r="D122" s="90"/>
    </row>
    <row r="123" spans="1:4" x14ac:dyDescent="0.25">
      <c r="A123" s="152">
        <v>42213</v>
      </c>
      <c r="B123" s="90">
        <v>453.65000000000003</v>
      </c>
      <c r="C123" s="90"/>
      <c r="D123" s="90"/>
    </row>
    <row r="124" spans="1:4" x14ac:dyDescent="0.25">
      <c r="A124" s="152">
        <v>42214</v>
      </c>
      <c r="B124" s="90">
        <v>404.20000000000005</v>
      </c>
      <c r="C124" s="90"/>
      <c r="D124" s="90"/>
    </row>
    <row r="125" spans="1:4" x14ac:dyDescent="0.25">
      <c r="A125" s="152">
        <v>42215</v>
      </c>
      <c r="B125" s="90">
        <v>221</v>
      </c>
      <c r="C125" s="90"/>
      <c r="D125" s="90"/>
    </row>
    <row r="126" spans="1:4" x14ac:dyDescent="0.25">
      <c r="A126" s="152">
        <v>42216</v>
      </c>
      <c r="B126" s="90">
        <v>83.95</v>
      </c>
      <c r="C126" s="90"/>
      <c r="D126" s="90"/>
    </row>
    <row r="127" spans="1:4" x14ac:dyDescent="0.25">
      <c r="A127" s="152">
        <v>42219</v>
      </c>
      <c r="B127" s="90">
        <v>23.55</v>
      </c>
      <c r="C127" s="90"/>
      <c r="D127" s="90"/>
    </row>
    <row r="128" spans="1:4" x14ac:dyDescent="0.25">
      <c r="A128" s="152">
        <v>42220</v>
      </c>
      <c r="B128" s="90">
        <v>138.5</v>
      </c>
      <c r="C128" s="90"/>
      <c r="D128" s="90"/>
    </row>
    <row r="129" spans="1:4" x14ac:dyDescent="0.25">
      <c r="A129" s="152">
        <v>42221</v>
      </c>
      <c r="B129" s="90">
        <v>94.399999999999991</v>
      </c>
      <c r="C129" s="90"/>
      <c r="D129" s="90"/>
    </row>
    <row r="130" spans="1:4" x14ac:dyDescent="0.25">
      <c r="A130" s="152">
        <v>42222</v>
      </c>
      <c r="B130" s="90">
        <v>117.3</v>
      </c>
      <c r="C130" s="90"/>
      <c r="D130" s="90"/>
    </row>
    <row r="131" spans="1:4" x14ac:dyDescent="0.25">
      <c r="A131" s="152">
        <v>42223</v>
      </c>
      <c r="B131" s="90">
        <v>96</v>
      </c>
      <c r="C131" s="90"/>
      <c r="D131" s="90"/>
    </row>
    <row r="132" spans="1:4" x14ac:dyDescent="0.25">
      <c r="A132" s="152">
        <v>42226</v>
      </c>
      <c r="B132" s="90">
        <v>157.04999999999998</v>
      </c>
      <c r="C132" s="90"/>
      <c r="D132" s="90"/>
    </row>
    <row r="133" spans="1:4" x14ac:dyDescent="0.25">
      <c r="A133" s="152">
        <v>42227</v>
      </c>
      <c r="B133" s="90">
        <v>128.85</v>
      </c>
      <c r="C133" s="90"/>
      <c r="D133" s="90"/>
    </row>
    <row r="134" spans="1:4" x14ac:dyDescent="0.25">
      <c r="A134" s="152">
        <v>42228</v>
      </c>
      <c r="B134" s="90">
        <v>122.5</v>
      </c>
      <c r="C134" s="90"/>
      <c r="D134" s="90"/>
    </row>
    <row r="135" spans="1:4" x14ac:dyDescent="0.25">
      <c r="A135" s="152">
        <v>42229</v>
      </c>
      <c r="B135" s="90">
        <v>155.4</v>
      </c>
      <c r="C135" s="90"/>
      <c r="D135" s="90"/>
    </row>
    <row r="136" spans="1:4" x14ac:dyDescent="0.25">
      <c r="A136" s="152">
        <v>42230</v>
      </c>
      <c r="B136" s="90">
        <v>85.2</v>
      </c>
      <c r="C136" s="90"/>
      <c r="D136" s="90"/>
    </row>
    <row r="137" spans="1:4" x14ac:dyDescent="0.25">
      <c r="A137" s="152">
        <v>42233</v>
      </c>
      <c r="B137" s="90">
        <v>83</v>
      </c>
      <c r="C137" s="90"/>
      <c r="D137" s="90"/>
    </row>
    <row r="138" spans="1:4" x14ac:dyDescent="0.25">
      <c r="A138" s="152">
        <v>42234</v>
      </c>
      <c r="B138" s="90">
        <v>132.9</v>
      </c>
      <c r="C138" s="90"/>
      <c r="D138" s="90"/>
    </row>
    <row r="139" spans="1:4" x14ac:dyDescent="0.25">
      <c r="A139" s="152">
        <v>42235</v>
      </c>
      <c r="B139" s="90">
        <v>238.14999999999998</v>
      </c>
      <c r="C139" s="90"/>
      <c r="D139" s="90"/>
    </row>
    <row r="140" spans="1:4" x14ac:dyDescent="0.25">
      <c r="A140" s="152">
        <v>42236</v>
      </c>
      <c r="B140" s="90">
        <v>80.3</v>
      </c>
      <c r="C140" s="90"/>
      <c r="D140" s="90"/>
    </row>
    <row r="141" spans="1:4" x14ac:dyDescent="0.25">
      <c r="A141" s="152">
        <v>42237</v>
      </c>
      <c r="B141" s="90">
        <v>169.12</v>
      </c>
      <c r="C141" s="90"/>
      <c r="D141" s="90"/>
    </row>
    <row r="142" spans="1:4" x14ac:dyDescent="0.25">
      <c r="A142" s="152">
        <v>42240</v>
      </c>
      <c r="B142" s="90">
        <v>152.6</v>
      </c>
      <c r="C142" s="90"/>
      <c r="D142" s="90"/>
    </row>
    <row r="143" spans="1:4" x14ac:dyDescent="0.25">
      <c r="A143" s="152">
        <v>42241</v>
      </c>
      <c r="B143" s="90">
        <v>176.3</v>
      </c>
      <c r="C143" s="90"/>
      <c r="D143" s="90"/>
    </row>
    <row r="144" spans="1:4" x14ac:dyDescent="0.25">
      <c r="A144" s="152">
        <v>42242</v>
      </c>
      <c r="B144" s="90">
        <v>191.70000000000002</v>
      </c>
      <c r="C144" s="90"/>
      <c r="D144" s="90"/>
    </row>
    <row r="145" spans="1:4" x14ac:dyDescent="0.25">
      <c r="A145" s="152">
        <v>42243</v>
      </c>
      <c r="B145" s="90">
        <v>241.29999999999998</v>
      </c>
      <c r="C145" s="90"/>
      <c r="D145" s="90"/>
    </row>
    <row r="146" spans="1:4" x14ac:dyDescent="0.25">
      <c r="A146" s="152">
        <v>42244</v>
      </c>
      <c r="B146" s="90">
        <v>234.2</v>
      </c>
      <c r="C146" s="90"/>
      <c r="D146" s="90"/>
    </row>
    <row r="147" spans="1:4" x14ac:dyDescent="0.25">
      <c r="A147" s="152">
        <v>42247</v>
      </c>
      <c r="B147" s="90">
        <v>284.55</v>
      </c>
      <c r="C147" s="90"/>
      <c r="D147" s="90"/>
    </row>
    <row r="148" spans="1:4" x14ac:dyDescent="0.25">
      <c r="A148" s="152">
        <v>42248</v>
      </c>
      <c r="B148" s="90">
        <v>251.55</v>
      </c>
      <c r="C148" s="90"/>
      <c r="D148" s="90"/>
    </row>
    <row r="149" spans="1:4" x14ac:dyDescent="0.25">
      <c r="A149" s="152">
        <v>42249</v>
      </c>
      <c r="B149" s="90">
        <v>236.65</v>
      </c>
      <c r="C149" s="90"/>
      <c r="D149" s="90"/>
    </row>
    <row r="150" spans="1:4" x14ac:dyDescent="0.25">
      <c r="A150" s="152">
        <v>42250</v>
      </c>
      <c r="B150" s="90">
        <v>234.45</v>
      </c>
      <c r="C150" s="90"/>
      <c r="D150" s="90"/>
    </row>
    <row r="151" spans="1:4" x14ac:dyDescent="0.25">
      <c r="A151" s="152">
        <v>42251</v>
      </c>
      <c r="B151" s="90">
        <v>53.7</v>
      </c>
      <c r="C151" s="90"/>
      <c r="D151" s="90"/>
    </row>
    <row r="152" spans="1:4" x14ac:dyDescent="0.25">
      <c r="A152" s="152">
        <v>42254</v>
      </c>
      <c r="B152" s="90">
        <v>21.6</v>
      </c>
      <c r="C152" s="90"/>
      <c r="D152" s="90"/>
    </row>
    <row r="153" spans="1:4" x14ac:dyDescent="0.25">
      <c r="A153" s="152">
        <v>42255</v>
      </c>
      <c r="B153" s="90">
        <v>121.5</v>
      </c>
      <c r="C153" s="90"/>
      <c r="D153" s="90"/>
    </row>
    <row r="154" spans="1:4" x14ac:dyDescent="0.25">
      <c r="A154" s="152">
        <v>42256</v>
      </c>
      <c r="B154" s="90">
        <v>186.85000000000002</v>
      </c>
      <c r="C154" s="90"/>
      <c r="D154" s="90"/>
    </row>
    <row r="155" spans="1:4" x14ac:dyDescent="0.25">
      <c r="A155" s="152">
        <v>42257</v>
      </c>
      <c r="B155" s="90">
        <v>188.75</v>
      </c>
      <c r="C155" s="90"/>
      <c r="D155" s="90"/>
    </row>
    <row r="156" spans="1:4" x14ac:dyDescent="0.25">
      <c r="A156" s="152">
        <v>42258</v>
      </c>
      <c r="B156" s="90">
        <v>300.75</v>
      </c>
      <c r="C156" s="90"/>
      <c r="D156" s="90"/>
    </row>
    <row r="157" spans="1:4" x14ac:dyDescent="0.25">
      <c r="A157" s="152">
        <v>42261</v>
      </c>
      <c r="B157" s="90">
        <v>183.20000000000002</v>
      </c>
      <c r="C157" s="90"/>
      <c r="D157" s="90"/>
    </row>
    <row r="158" spans="1:4" x14ac:dyDescent="0.25">
      <c r="A158" s="152">
        <v>42262</v>
      </c>
      <c r="B158" s="90">
        <v>413.5</v>
      </c>
      <c r="C158" s="90"/>
      <c r="D158" s="90"/>
    </row>
    <row r="159" spans="1:4" x14ac:dyDescent="0.25">
      <c r="A159" s="152">
        <v>42263</v>
      </c>
      <c r="B159" s="90">
        <v>341.70000000000005</v>
      </c>
      <c r="C159" s="90"/>
      <c r="D159" s="90"/>
    </row>
    <row r="160" spans="1:4" x14ac:dyDescent="0.25">
      <c r="A160" s="152">
        <v>42264</v>
      </c>
      <c r="B160" s="90">
        <v>228.69999999999996</v>
      </c>
      <c r="C160" s="90"/>
      <c r="D160" s="90"/>
    </row>
    <row r="161" spans="1:4" x14ac:dyDescent="0.25">
      <c r="A161" s="152">
        <v>42265</v>
      </c>
      <c r="B161" s="90">
        <v>192.65</v>
      </c>
      <c r="C161" s="90"/>
      <c r="D161" s="90"/>
    </row>
    <row r="162" spans="1:4" x14ac:dyDescent="0.25">
      <c r="A162" s="152">
        <v>42268</v>
      </c>
      <c r="B162" s="90">
        <v>210.10000000000002</v>
      </c>
      <c r="C162" s="90"/>
      <c r="D162" s="90"/>
    </row>
    <row r="163" spans="1:4" x14ac:dyDescent="0.25">
      <c r="A163" s="152">
        <v>42269</v>
      </c>
      <c r="B163" s="90">
        <v>294.34999999999997</v>
      </c>
      <c r="C163" s="90"/>
      <c r="D163" s="90"/>
    </row>
    <row r="164" spans="1:4" x14ac:dyDescent="0.25">
      <c r="A164" s="152">
        <v>42270</v>
      </c>
      <c r="B164" s="90">
        <v>415.20000000000005</v>
      </c>
      <c r="C164" s="90"/>
      <c r="D164" s="90"/>
    </row>
    <row r="165" spans="1:4" x14ac:dyDescent="0.25">
      <c r="A165" s="152">
        <v>42271</v>
      </c>
      <c r="B165" s="90">
        <v>278.14999999999998</v>
      </c>
      <c r="C165" s="90"/>
      <c r="D165" s="90"/>
    </row>
    <row r="166" spans="1:4" x14ac:dyDescent="0.25">
      <c r="A166" s="152">
        <v>42272</v>
      </c>
      <c r="B166" s="90">
        <v>123.85</v>
      </c>
      <c r="C166" s="90"/>
      <c r="D166" s="90"/>
    </row>
    <row r="167" spans="1:4" x14ac:dyDescent="0.25">
      <c r="A167" s="152">
        <v>42275</v>
      </c>
      <c r="B167" s="90">
        <v>150.05000000000001</v>
      </c>
      <c r="C167" s="90"/>
      <c r="D167" s="90"/>
    </row>
    <row r="168" spans="1:4" x14ac:dyDescent="0.25">
      <c r="A168" s="152">
        <v>42276</v>
      </c>
      <c r="B168" s="90">
        <v>91.75</v>
      </c>
      <c r="C168" s="90"/>
      <c r="D168" s="90"/>
    </row>
    <row r="169" spans="1:4" x14ac:dyDescent="0.25">
      <c r="A169" s="152">
        <v>42277</v>
      </c>
      <c r="B169" s="90">
        <v>132</v>
      </c>
      <c r="C169" s="90"/>
      <c r="D169" s="90"/>
    </row>
    <row r="170" spans="1:4" x14ac:dyDescent="0.25">
      <c r="A170" s="152">
        <v>42278</v>
      </c>
      <c r="B170" s="90">
        <v>211.45000000000002</v>
      </c>
      <c r="C170" s="90"/>
      <c r="D170" s="90"/>
    </row>
    <row r="171" spans="1:4" x14ac:dyDescent="0.25">
      <c r="A171" s="152">
        <v>42279</v>
      </c>
      <c r="B171" s="90">
        <v>251.2</v>
      </c>
      <c r="C171" s="90"/>
      <c r="D171" s="90"/>
    </row>
    <row r="172" spans="1:4" x14ac:dyDescent="0.25">
      <c r="A172" s="152">
        <v>42282</v>
      </c>
      <c r="B172" s="90">
        <v>104.5</v>
      </c>
      <c r="C172" s="90"/>
      <c r="D172" s="90"/>
    </row>
    <row r="173" spans="1:4" x14ac:dyDescent="0.25">
      <c r="A173" s="152">
        <v>42283</v>
      </c>
      <c r="B173" s="90">
        <v>214.7</v>
      </c>
      <c r="C173" s="90"/>
      <c r="D173" s="90"/>
    </row>
    <row r="174" spans="1:4" x14ac:dyDescent="0.25">
      <c r="A174" s="152">
        <v>42284</v>
      </c>
      <c r="B174" s="90">
        <v>209.64999999999998</v>
      </c>
      <c r="C174" s="90"/>
      <c r="D174" s="90"/>
    </row>
    <row r="175" spans="1:4" x14ac:dyDescent="0.25">
      <c r="A175" s="152">
        <v>42285</v>
      </c>
      <c r="B175" s="90">
        <v>290.8</v>
      </c>
      <c r="C175" s="90"/>
      <c r="D175" s="90"/>
    </row>
    <row r="176" spans="1:4" x14ac:dyDescent="0.25">
      <c r="A176" s="152">
        <v>42286</v>
      </c>
      <c r="B176" s="90">
        <v>211.8</v>
      </c>
      <c r="C176" s="90"/>
      <c r="D176" s="90"/>
    </row>
    <row r="177" spans="1:4" x14ac:dyDescent="0.25">
      <c r="A177" s="152">
        <v>42290</v>
      </c>
      <c r="B177" s="90">
        <v>60.45</v>
      </c>
      <c r="C177" s="90"/>
      <c r="D177" s="90"/>
    </row>
    <row r="178" spans="1:4" x14ac:dyDescent="0.25">
      <c r="A178" s="152">
        <v>42292</v>
      </c>
      <c r="B178" s="90">
        <v>70.2</v>
      </c>
      <c r="C178" s="90"/>
      <c r="D178" s="90"/>
    </row>
    <row r="179" spans="1:4" x14ac:dyDescent="0.25">
      <c r="A179" s="152">
        <v>42293</v>
      </c>
      <c r="B179" s="90">
        <v>118.80000000000001</v>
      </c>
      <c r="C179" s="90"/>
      <c r="D179" s="90"/>
    </row>
    <row r="180" spans="1:4" x14ac:dyDescent="0.25">
      <c r="A180" s="152">
        <v>42296</v>
      </c>
      <c r="B180" s="90">
        <v>32.450000000000003</v>
      </c>
      <c r="C180" s="90"/>
      <c r="D180" s="90"/>
    </row>
    <row r="181" spans="1:4" x14ac:dyDescent="0.25">
      <c r="A181" s="152">
        <v>42297</v>
      </c>
      <c r="B181" s="90">
        <v>63.25</v>
      </c>
      <c r="C181" s="90"/>
      <c r="D181" s="90"/>
    </row>
    <row r="182" spans="1:4" x14ac:dyDescent="0.25">
      <c r="A182" s="152">
        <v>42298</v>
      </c>
      <c r="B182" s="90">
        <v>101.9</v>
      </c>
      <c r="C182" s="90"/>
      <c r="D182" s="90"/>
    </row>
    <row r="183" spans="1:4" x14ac:dyDescent="0.25">
      <c r="A183" s="152">
        <v>42313</v>
      </c>
      <c r="B183" s="90">
        <v>67</v>
      </c>
      <c r="C183" s="90"/>
      <c r="D183" s="90"/>
    </row>
    <row r="184" spans="1:4" x14ac:dyDescent="0.25">
      <c r="A184" s="152">
        <v>42326</v>
      </c>
      <c r="B184" s="90">
        <v>61.4</v>
      </c>
      <c r="C184" s="90"/>
      <c r="D184" s="90"/>
    </row>
    <row r="185" spans="1:4" x14ac:dyDescent="0.25">
      <c r="A185" s="152">
        <v>42502</v>
      </c>
      <c r="B185" s="90">
        <v>169.93</v>
      </c>
      <c r="C185" s="90">
        <v>131390</v>
      </c>
      <c r="D185" s="90">
        <v>301320</v>
      </c>
    </row>
    <row r="186" spans="1:4" x14ac:dyDescent="0.25">
      <c r="A186" s="152">
        <v>42503</v>
      </c>
      <c r="B186" s="90">
        <v>69.339999999999989</v>
      </c>
      <c r="C186" s="90">
        <v>49000</v>
      </c>
      <c r="D186" s="90">
        <v>118340</v>
      </c>
    </row>
    <row r="187" spans="1:4" x14ac:dyDescent="0.25">
      <c r="A187" s="152">
        <v>42515</v>
      </c>
      <c r="B187" s="90">
        <v>317.3</v>
      </c>
      <c r="C187" s="90">
        <v>193700</v>
      </c>
      <c r="D187" s="90">
        <v>511000</v>
      </c>
    </row>
    <row r="188" spans="1:4" x14ac:dyDescent="0.25">
      <c r="A188" s="89" t="s">
        <v>833</v>
      </c>
      <c r="B188" s="90">
        <v>23205.395000000008</v>
      </c>
      <c r="C188" s="90">
        <v>5197255</v>
      </c>
      <c r="D188" s="90">
        <v>12570700</v>
      </c>
    </row>
    <row r="189" spans="1:4" x14ac:dyDescent="0.25">
      <c r="C189"/>
      <c r="D189"/>
    </row>
    <row r="190" spans="1:4" x14ac:dyDescent="0.25">
      <c r="C190"/>
      <c r="D190"/>
    </row>
    <row r="191" spans="1:4" x14ac:dyDescent="0.25">
      <c r="C191"/>
      <c r="D191"/>
    </row>
    <row r="192" spans="1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  <row r="626" spans="3:4" x14ac:dyDescent="0.25">
      <c r="C626"/>
      <c r="D626"/>
    </row>
    <row r="627" spans="3:4" x14ac:dyDescent="0.25">
      <c r="C627"/>
      <c r="D627"/>
    </row>
    <row r="628" spans="3:4" x14ac:dyDescent="0.25">
      <c r="C628"/>
      <c r="D628"/>
    </row>
    <row r="629" spans="3:4" x14ac:dyDescent="0.25">
      <c r="C629"/>
      <c r="D629"/>
    </row>
    <row r="630" spans="3:4" x14ac:dyDescent="0.25">
      <c r="C630"/>
      <c r="D630"/>
    </row>
    <row r="631" spans="3:4" x14ac:dyDescent="0.25">
      <c r="C631"/>
      <c r="D631"/>
    </row>
    <row r="632" spans="3:4" x14ac:dyDescent="0.25">
      <c r="C632"/>
      <c r="D632"/>
    </row>
    <row r="633" spans="3:4" x14ac:dyDescent="0.25">
      <c r="C633"/>
      <c r="D633"/>
    </row>
    <row r="634" spans="3:4" x14ac:dyDescent="0.25">
      <c r="C634"/>
      <c r="D634"/>
    </row>
    <row r="635" spans="3:4" x14ac:dyDescent="0.25">
      <c r="C635"/>
      <c r="D635"/>
    </row>
    <row r="636" spans="3:4" x14ac:dyDescent="0.25">
      <c r="C636"/>
      <c r="D636"/>
    </row>
    <row r="637" spans="3:4" x14ac:dyDescent="0.25">
      <c r="C637"/>
      <c r="D637"/>
    </row>
    <row r="638" spans="3:4" x14ac:dyDescent="0.25">
      <c r="C638"/>
      <c r="D638"/>
    </row>
    <row r="639" spans="3:4" x14ac:dyDescent="0.25">
      <c r="C639"/>
      <c r="D639"/>
    </row>
    <row r="640" spans="3:4" x14ac:dyDescent="0.25">
      <c r="C640"/>
      <c r="D640"/>
    </row>
    <row r="641" spans="3:4" x14ac:dyDescent="0.25">
      <c r="C641"/>
      <c r="D641"/>
    </row>
    <row r="642" spans="3:4" x14ac:dyDescent="0.25">
      <c r="C642"/>
      <c r="D642"/>
    </row>
    <row r="643" spans="3:4" x14ac:dyDescent="0.25">
      <c r="C643"/>
      <c r="D643"/>
    </row>
    <row r="644" spans="3:4" x14ac:dyDescent="0.25">
      <c r="C644"/>
      <c r="D644"/>
    </row>
    <row r="645" spans="3:4" x14ac:dyDescent="0.25">
      <c r="C645"/>
      <c r="D645"/>
    </row>
    <row r="646" spans="3:4" x14ac:dyDescent="0.25">
      <c r="C646"/>
      <c r="D646"/>
    </row>
    <row r="647" spans="3:4" x14ac:dyDescent="0.25">
      <c r="C647"/>
      <c r="D647"/>
    </row>
    <row r="648" spans="3:4" x14ac:dyDescent="0.25">
      <c r="C648"/>
      <c r="D648"/>
    </row>
    <row r="649" spans="3:4" x14ac:dyDescent="0.25">
      <c r="C649"/>
      <c r="D649"/>
    </row>
    <row r="650" spans="3:4" x14ac:dyDescent="0.25">
      <c r="C650"/>
      <c r="D650"/>
    </row>
    <row r="651" spans="3:4" x14ac:dyDescent="0.25">
      <c r="C651"/>
      <c r="D651"/>
    </row>
    <row r="652" spans="3:4" x14ac:dyDescent="0.25">
      <c r="C652"/>
      <c r="D652"/>
    </row>
    <row r="653" spans="3:4" x14ac:dyDescent="0.25">
      <c r="C653"/>
      <c r="D653"/>
    </row>
    <row r="654" spans="3:4" x14ac:dyDescent="0.25">
      <c r="C654"/>
      <c r="D654"/>
    </row>
    <row r="655" spans="3:4" x14ac:dyDescent="0.25">
      <c r="C655"/>
      <c r="D655"/>
    </row>
    <row r="656" spans="3:4" x14ac:dyDescent="0.25">
      <c r="C656"/>
      <c r="D656"/>
    </row>
    <row r="657" spans="3:4" x14ac:dyDescent="0.25">
      <c r="C657"/>
      <c r="D657"/>
    </row>
    <row r="658" spans="3:4" x14ac:dyDescent="0.25">
      <c r="C658"/>
      <c r="D658"/>
    </row>
    <row r="659" spans="3:4" x14ac:dyDescent="0.25">
      <c r="C659"/>
      <c r="D659"/>
    </row>
    <row r="660" spans="3:4" x14ac:dyDescent="0.25">
      <c r="C660"/>
      <c r="D660"/>
    </row>
    <row r="661" spans="3:4" x14ac:dyDescent="0.25">
      <c r="C661"/>
      <c r="D661"/>
    </row>
    <row r="662" spans="3:4" x14ac:dyDescent="0.25">
      <c r="C662"/>
      <c r="D662"/>
    </row>
    <row r="663" spans="3:4" x14ac:dyDescent="0.25">
      <c r="C663"/>
      <c r="D663"/>
    </row>
    <row r="664" spans="3:4" x14ac:dyDescent="0.25">
      <c r="C664"/>
      <c r="D664"/>
    </row>
    <row r="665" spans="3:4" x14ac:dyDescent="0.25">
      <c r="C665"/>
      <c r="D665"/>
    </row>
    <row r="666" spans="3:4" x14ac:dyDescent="0.25">
      <c r="C666"/>
      <c r="D666"/>
    </row>
    <row r="667" spans="3:4" x14ac:dyDescent="0.25">
      <c r="C667"/>
      <c r="D667"/>
    </row>
    <row r="668" spans="3:4" x14ac:dyDescent="0.25">
      <c r="C668"/>
      <c r="D668"/>
    </row>
    <row r="669" spans="3:4" x14ac:dyDescent="0.25">
      <c r="C669"/>
      <c r="D669"/>
    </row>
    <row r="670" spans="3:4" x14ac:dyDescent="0.25">
      <c r="C670"/>
      <c r="D670"/>
    </row>
    <row r="671" spans="3:4" x14ac:dyDescent="0.25">
      <c r="C671"/>
      <c r="D671"/>
    </row>
    <row r="672" spans="3:4" x14ac:dyDescent="0.25">
      <c r="C672"/>
      <c r="D672"/>
    </row>
    <row r="673" spans="3:4" x14ac:dyDescent="0.25">
      <c r="C673"/>
      <c r="D673"/>
    </row>
    <row r="674" spans="3:4" x14ac:dyDescent="0.25">
      <c r="C674"/>
      <c r="D674"/>
    </row>
    <row r="675" spans="3:4" x14ac:dyDescent="0.25">
      <c r="C675"/>
      <c r="D675"/>
    </row>
    <row r="676" spans="3:4" x14ac:dyDescent="0.25">
      <c r="C676"/>
      <c r="D676"/>
    </row>
    <row r="677" spans="3:4" x14ac:dyDescent="0.25">
      <c r="C677"/>
      <c r="D677"/>
    </row>
    <row r="678" spans="3:4" x14ac:dyDescent="0.25">
      <c r="C678"/>
      <c r="D678"/>
    </row>
    <row r="679" spans="3:4" x14ac:dyDescent="0.25">
      <c r="C679"/>
      <c r="D679"/>
    </row>
    <row r="680" spans="3:4" x14ac:dyDescent="0.25">
      <c r="C680"/>
      <c r="D680"/>
    </row>
    <row r="681" spans="3:4" x14ac:dyDescent="0.25">
      <c r="C681"/>
      <c r="D681"/>
    </row>
    <row r="682" spans="3:4" x14ac:dyDescent="0.25">
      <c r="C682"/>
      <c r="D682"/>
    </row>
    <row r="683" spans="3:4" x14ac:dyDescent="0.25">
      <c r="C683"/>
      <c r="D683"/>
    </row>
    <row r="684" spans="3:4" x14ac:dyDescent="0.25">
      <c r="C684"/>
      <c r="D684"/>
    </row>
    <row r="685" spans="3:4" x14ac:dyDescent="0.25">
      <c r="C685"/>
      <c r="D685"/>
    </row>
    <row r="686" spans="3:4" x14ac:dyDescent="0.25">
      <c r="C686"/>
      <c r="D686"/>
    </row>
    <row r="687" spans="3:4" x14ac:dyDescent="0.25">
      <c r="C687"/>
      <c r="D687"/>
    </row>
    <row r="688" spans="3:4" x14ac:dyDescent="0.25">
      <c r="C688"/>
      <c r="D688"/>
    </row>
    <row r="689" spans="3:4" x14ac:dyDescent="0.25">
      <c r="C689"/>
      <c r="D689"/>
    </row>
    <row r="690" spans="3:4" x14ac:dyDescent="0.25">
      <c r="C690"/>
      <c r="D690"/>
    </row>
    <row r="691" spans="3:4" x14ac:dyDescent="0.25">
      <c r="C691"/>
      <c r="D691"/>
    </row>
    <row r="692" spans="3:4" x14ac:dyDescent="0.25">
      <c r="C692"/>
      <c r="D692"/>
    </row>
    <row r="693" spans="3:4" x14ac:dyDescent="0.25">
      <c r="C693"/>
      <c r="D693"/>
    </row>
    <row r="694" spans="3:4" x14ac:dyDescent="0.25">
      <c r="C694"/>
      <c r="D694"/>
    </row>
    <row r="695" spans="3:4" x14ac:dyDescent="0.25">
      <c r="C695"/>
      <c r="D695"/>
    </row>
    <row r="696" spans="3:4" x14ac:dyDescent="0.25">
      <c r="C696"/>
      <c r="D696"/>
    </row>
    <row r="697" spans="3:4" x14ac:dyDescent="0.25">
      <c r="C697"/>
      <c r="D697"/>
    </row>
    <row r="698" spans="3:4" x14ac:dyDescent="0.25">
      <c r="C698"/>
      <c r="D698"/>
    </row>
    <row r="699" spans="3:4" x14ac:dyDescent="0.25">
      <c r="C699"/>
      <c r="D699"/>
    </row>
    <row r="700" spans="3:4" x14ac:dyDescent="0.25">
      <c r="C700"/>
      <c r="D700"/>
    </row>
    <row r="701" spans="3:4" x14ac:dyDescent="0.25">
      <c r="C701"/>
      <c r="D701"/>
    </row>
    <row r="702" spans="3:4" x14ac:dyDescent="0.25">
      <c r="C702"/>
      <c r="D702"/>
    </row>
    <row r="703" spans="3:4" x14ac:dyDescent="0.25">
      <c r="C703"/>
      <c r="D703"/>
    </row>
    <row r="704" spans="3:4" x14ac:dyDescent="0.25">
      <c r="C704"/>
      <c r="D704"/>
    </row>
    <row r="705" spans="3:4" x14ac:dyDescent="0.25">
      <c r="C705"/>
      <c r="D705"/>
    </row>
    <row r="706" spans="3:4" x14ac:dyDescent="0.25">
      <c r="C706"/>
      <c r="D706"/>
    </row>
    <row r="707" spans="3:4" x14ac:dyDescent="0.25">
      <c r="C707"/>
      <c r="D707"/>
    </row>
    <row r="708" spans="3:4" x14ac:dyDescent="0.25">
      <c r="C708"/>
      <c r="D708"/>
    </row>
    <row r="709" spans="3:4" x14ac:dyDescent="0.25">
      <c r="C709"/>
      <c r="D709"/>
    </row>
    <row r="710" spans="3:4" x14ac:dyDescent="0.25">
      <c r="C710"/>
      <c r="D710"/>
    </row>
    <row r="711" spans="3:4" x14ac:dyDescent="0.25">
      <c r="C711"/>
      <c r="D711"/>
    </row>
    <row r="712" spans="3:4" x14ac:dyDescent="0.25">
      <c r="C712"/>
      <c r="D712"/>
    </row>
    <row r="713" spans="3:4" x14ac:dyDescent="0.25">
      <c r="C713"/>
      <c r="D713"/>
    </row>
    <row r="714" spans="3:4" x14ac:dyDescent="0.25">
      <c r="C714"/>
      <c r="D714"/>
    </row>
    <row r="715" spans="3:4" x14ac:dyDescent="0.25">
      <c r="C715"/>
      <c r="D715"/>
    </row>
    <row r="716" spans="3:4" x14ac:dyDescent="0.25">
      <c r="C716"/>
      <c r="D716"/>
    </row>
    <row r="717" spans="3:4" x14ac:dyDescent="0.25">
      <c r="C717"/>
      <c r="D717"/>
    </row>
    <row r="718" spans="3:4" x14ac:dyDescent="0.25">
      <c r="C718"/>
      <c r="D718"/>
    </row>
    <row r="719" spans="3:4" x14ac:dyDescent="0.25">
      <c r="C719"/>
      <c r="D719"/>
    </row>
    <row r="720" spans="3:4" x14ac:dyDescent="0.25">
      <c r="C720"/>
      <c r="D720"/>
    </row>
    <row r="721" spans="3:4" x14ac:dyDescent="0.25">
      <c r="C721"/>
      <c r="D721"/>
    </row>
    <row r="722" spans="3:4" x14ac:dyDescent="0.25">
      <c r="C722"/>
      <c r="D722"/>
    </row>
    <row r="723" spans="3:4" x14ac:dyDescent="0.25">
      <c r="C723"/>
      <c r="D723"/>
    </row>
    <row r="724" spans="3:4" x14ac:dyDescent="0.25">
      <c r="C724"/>
      <c r="D724"/>
    </row>
    <row r="725" spans="3:4" x14ac:dyDescent="0.25">
      <c r="C725"/>
      <c r="D725"/>
    </row>
    <row r="726" spans="3:4" x14ac:dyDescent="0.25">
      <c r="C726"/>
      <c r="D726"/>
    </row>
    <row r="727" spans="3:4" x14ac:dyDescent="0.25">
      <c r="C727"/>
      <c r="D727"/>
    </row>
    <row r="728" spans="3:4" x14ac:dyDescent="0.25">
      <c r="C728"/>
      <c r="D728"/>
    </row>
    <row r="729" spans="3:4" x14ac:dyDescent="0.25">
      <c r="C729"/>
      <c r="D729"/>
    </row>
    <row r="730" spans="3:4" x14ac:dyDescent="0.25">
      <c r="C730"/>
      <c r="D730"/>
    </row>
    <row r="731" spans="3:4" x14ac:dyDescent="0.25">
      <c r="C731"/>
      <c r="D731"/>
    </row>
    <row r="732" spans="3:4" x14ac:dyDescent="0.25">
      <c r="C732"/>
      <c r="D732"/>
    </row>
    <row r="733" spans="3:4" x14ac:dyDescent="0.25">
      <c r="C733"/>
      <c r="D733"/>
    </row>
    <row r="734" spans="3:4" x14ac:dyDescent="0.25">
      <c r="C734"/>
      <c r="D734"/>
    </row>
    <row r="735" spans="3:4" x14ac:dyDescent="0.25">
      <c r="C735"/>
      <c r="D735"/>
    </row>
    <row r="736" spans="3:4" x14ac:dyDescent="0.25">
      <c r="C736"/>
      <c r="D736"/>
    </row>
    <row r="737" spans="3:4" x14ac:dyDescent="0.25">
      <c r="C737"/>
      <c r="D737"/>
    </row>
    <row r="738" spans="3:4" x14ac:dyDescent="0.25">
      <c r="C738"/>
      <c r="D738"/>
    </row>
    <row r="739" spans="3:4" x14ac:dyDescent="0.25">
      <c r="C739"/>
      <c r="D739"/>
    </row>
    <row r="740" spans="3:4" x14ac:dyDescent="0.25">
      <c r="C740"/>
      <c r="D740"/>
    </row>
    <row r="741" spans="3:4" x14ac:dyDescent="0.25">
      <c r="C741"/>
      <c r="D741"/>
    </row>
    <row r="742" spans="3:4" x14ac:dyDescent="0.25">
      <c r="C742"/>
      <c r="D742"/>
    </row>
    <row r="743" spans="3:4" x14ac:dyDescent="0.25">
      <c r="C743"/>
      <c r="D743"/>
    </row>
    <row r="744" spans="3:4" x14ac:dyDescent="0.25">
      <c r="C744"/>
      <c r="D744"/>
    </row>
    <row r="745" spans="3:4" x14ac:dyDescent="0.25">
      <c r="C745"/>
      <c r="D745"/>
    </row>
    <row r="746" spans="3:4" x14ac:dyDescent="0.25">
      <c r="C746"/>
      <c r="D746"/>
    </row>
    <row r="747" spans="3:4" x14ac:dyDescent="0.25">
      <c r="C747"/>
      <c r="D747"/>
    </row>
    <row r="748" spans="3:4" x14ac:dyDescent="0.25">
      <c r="C748"/>
      <c r="D748"/>
    </row>
    <row r="749" spans="3:4" x14ac:dyDescent="0.25">
      <c r="C749"/>
      <c r="D749"/>
    </row>
    <row r="750" spans="3:4" x14ac:dyDescent="0.25">
      <c r="C750"/>
      <c r="D750"/>
    </row>
    <row r="751" spans="3:4" x14ac:dyDescent="0.25">
      <c r="C751"/>
      <c r="D751"/>
    </row>
    <row r="752" spans="3:4" x14ac:dyDescent="0.25">
      <c r="C752"/>
      <c r="D752"/>
    </row>
    <row r="753" spans="3:4" x14ac:dyDescent="0.25">
      <c r="C753"/>
      <c r="D753"/>
    </row>
    <row r="754" spans="3:4" x14ac:dyDescent="0.25">
      <c r="C754"/>
      <c r="D754"/>
    </row>
    <row r="755" spans="3:4" x14ac:dyDescent="0.25">
      <c r="C755"/>
      <c r="D755"/>
    </row>
    <row r="756" spans="3:4" x14ac:dyDescent="0.25">
      <c r="C756"/>
      <c r="D756"/>
    </row>
    <row r="757" spans="3:4" x14ac:dyDescent="0.25">
      <c r="C757"/>
      <c r="D757"/>
    </row>
    <row r="758" spans="3:4" x14ac:dyDescent="0.25">
      <c r="C758"/>
      <c r="D758"/>
    </row>
    <row r="759" spans="3:4" x14ac:dyDescent="0.25">
      <c r="C759"/>
      <c r="D759"/>
    </row>
    <row r="760" spans="3:4" x14ac:dyDescent="0.25">
      <c r="C760"/>
      <c r="D760"/>
    </row>
    <row r="761" spans="3:4" x14ac:dyDescent="0.25">
      <c r="C761"/>
      <c r="D761"/>
    </row>
    <row r="762" spans="3:4" x14ac:dyDescent="0.25">
      <c r="C762"/>
      <c r="D762"/>
    </row>
    <row r="763" spans="3:4" x14ac:dyDescent="0.25">
      <c r="C763"/>
      <c r="D763"/>
    </row>
    <row r="764" spans="3:4" x14ac:dyDescent="0.25">
      <c r="C764"/>
      <c r="D764"/>
    </row>
    <row r="765" spans="3:4" x14ac:dyDescent="0.25">
      <c r="C765"/>
      <c r="D765"/>
    </row>
    <row r="766" spans="3:4" x14ac:dyDescent="0.25">
      <c r="C766"/>
      <c r="D766"/>
    </row>
    <row r="767" spans="3:4" x14ac:dyDescent="0.25">
      <c r="C767"/>
      <c r="D767"/>
    </row>
    <row r="768" spans="3:4" x14ac:dyDescent="0.25">
      <c r="C768"/>
      <c r="D768"/>
    </row>
    <row r="769" spans="3:4" x14ac:dyDescent="0.25">
      <c r="C769"/>
      <c r="D769"/>
    </row>
    <row r="770" spans="3:4" x14ac:dyDescent="0.25">
      <c r="C770"/>
      <c r="D770"/>
    </row>
    <row r="771" spans="3:4" x14ac:dyDescent="0.25">
      <c r="C771"/>
      <c r="D771"/>
    </row>
    <row r="772" spans="3:4" x14ac:dyDescent="0.25">
      <c r="C772"/>
      <c r="D772"/>
    </row>
    <row r="773" spans="3:4" x14ac:dyDescent="0.25">
      <c r="C773"/>
      <c r="D773"/>
    </row>
    <row r="774" spans="3:4" x14ac:dyDescent="0.25">
      <c r="C774"/>
      <c r="D774"/>
    </row>
    <row r="775" spans="3:4" x14ac:dyDescent="0.25">
      <c r="C775"/>
      <c r="D775"/>
    </row>
    <row r="776" spans="3:4" x14ac:dyDescent="0.25">
      <c r="C776"/>
      <c r="D776"/>
    </row>
    <row r="777" spans="3:4" x14ac:dyDescent="0.25">
      <c r="C777"/>
      <c r="D777"/>
    </row>
    <row r="778" spans="3:4" x14ac:dyDescent="0.25">
      <c r="C778"/>
      <c r="D778"/>
    </row>
    <row r="779" spans="3:4" x14ac:dyDescent="0.25">
      <c r="C779"/>
      <c r="D779"/>
    </row>
    <row r="780" spans="3:4" x14ac:dyDescent="0.25">
      <c r="C780"/>
      <c r="D780"/>
    </row>
    <row r="781" spans="3:4" x14ac:dyDescent="0.25">
      <c r="C781"/>
      <c r="D781"/>
    </row>
    <row r="782" spans="3:4" x14ac:dyDescent="0.25">
      <c r="C782"/>
      <c r="D782"/>
    </row>
    <row r="783" spans="3:4" x14ac:dyDescent="0.25">
      <c r="C783"/>
      <c r="D783"/>
    </row>
    <row r="784" spans="3:4" x14ac:dyDescent="0.25">
      <c r="C784"/>
      <c r="D784"/>
    </row>
    <row r="785" spans="3:4" x14ac:dyDescent="0.25">
      <c r="C785"/>
      <c r="D785"/>
    </row>
    <row r="786" spans="3:4" x14ac:dyDescent="0.25">
      <c r="C786"/>
      <c r="D786"/>
    </row>
    <row r="787" spans="3:4" x14ac:dyDescent="0.25">
      <c r="C787"/>
      <c r="D787"/>
    </row>
    <row r="788" spans="3:4" x14ac:dyDescent="0.25">
      <c r="C788"/>
      <c r="D788"/>
    </row>
    <row r="789" spans="3:4" x14ac:dyDescent="0.25">
      <c r="C789"/>
      <c r="D789"/>
    </row>
    <row r="790" spans="3:4" x14ac:dyDescent="0.25">
      <c r="C790"/>
      <c r="D790"/>
    </row>
    <row r="791" spans="3:4" x14ac:dyDescent="0.25">
      <c r="C791"/>
      <c r="D791"/>
    </row>
    <row r="792" spans="3:4" x14ac:dyDescent="0.25">
      <c r="C792"/>
      <c r="D792"/>
    </row>
    <row r="793" spans="3:4" x14ac:dyDescent="0.25">
      <c r="C793"/>
      <c r="D793"/>
    </row>
    <row r="794" spans="3:4" x14ac:dyDescent="0.25">
      <c r="C794"/>
      <c r="D794"/>
    </row>
    <row r="795" spans="3:4" x14ac:dyDescent="0.25">
      <c r="C795"/>
      <c r="D795"/>
    </row>
    <row r="796" spans="3:4" x14ac:dyDescent="0.25">
      <c r="C796"/>
      <c r="D796"/>
    </row>
    <row r="797" spans="3:4" x14ac:dyDescent="0.25">
      <c r="C797"/>
      <c r="D797"/>
    </row>
    <row r="798" spans="3:4" x14ac:dyDescent="0.25">
      <c r="C798"/>
      <c r="D798"/>
    </row>
    <row r="799" spans="3:4" x14ac:dyDescent="0.25">
      <c r="C799"/>
      <c r="D799"/>
    </row>
    <row r="800" spans="3:4" x14ac:dyDescent="0.25">
      <c r="C800"/>
      <c r="D800"/>
    </row>
    <row r="801" spans="3:4" x14ac:dyDescent="0.25">
      <c r="C801"/>
      <c r="D801"/>
    </row>
    <row r="802" spans="3:4" x14ac:dyDescent="0.25">
      <c r="C802"/>
      <c r="D802"/>
    </row>
    <row r="803" spans="3:4" x14ac:dyDescent="0.25">
      <c r="C803"/>
      <c r="D803"/>
    </row>
    <row r="804" spans="3:4" x14ac:dyDescent="0.25">
      <c r="C804"/>
      <c r="D804"/>
    </row>
    <row r="805" spans="3:4" x14ac:dyDescent="0.25">
      <c r="C805"/>
      <c r="D805"/>
    </row>
    <row r="806" spans="3:4" x14ac:dyDescent="0.25">
      <c r="C806"/>
      <c r="D806"/>
    </row>
    <row r="807" spans="3:4" x14ac:dyDescent="0.25">
      <c r="C807"/>
      <c r="D807"/>
    </row>
    <row r="808" spans="3:4" x14ac:dyDescent="0.25">
      <c r="C808"/>
      <c r="D808"/>
    </row>
    <row r="809" spans="3:4" x14ac:dyDescent="0.25">
      <c r="C809"/>
      <c r="D809"/>
    </row>
    <row r="810" spans="3:4" x14ac:dyDescent="0.25">
      <c r="C810"/>
      <c r="D810"/>
    </row>
    <row r="811" spans="3:4" x14ac:dyDescent="0.25">
      <c r="C811"/>
      <c r="D811"/>
    </row>
    <row r="812" spans="3:4" x14ac:dyDescent="0.25">
      <c r="C812"/>
      <c r="D812"/>
    </row>
    <row r="813" spans="3:4" x14ac:dyDescent="0.25">
      <c r="C813"/>
      <c r="D813"/>
    </row>
    <row r="814" spans="3:4" x14ac:dyDescent="0.25">
      <c r="C814"/>
      <c r="D814"/>
    </row>
    <row r="815" spans="3:4" x14ac:dyDescent="0.25">
      <c r="C815"/>
      <c r="D815"/>
    </row>
    <row r="816" spans="3:4" x14ac:dyDescent="0.25">
      <c r="C816"/>
      <c r="D816"/>
    </row>
    <row r="817" spans="3:4" x14ac:dyDescent="0.25">
      <c r="C817"/>
      <c r="D817"/>
    </row>
    <row r="818" spans="3:4" x14ac:dyDescent="0.25">
      <c r="C818"/>
      <c r="D818"/>
    </row>
    <row r="819" spans="3:4" x14ac:dyDescent="0.25">
      <c r="C819"/>
      <c r="D819"/>
    </row>
    <row r="820" spans="3:4" x14ac:dyDescent="0.25">
      <c r="C820"/>
      <c r="D820"/>
    </row>
    <row r="821" spans="3:4" x14ac:dyDescent="0.25">
      <c r="C821"/>
      <c r="D821"/>
    </row>
    <row r="822" spans="3:4" x14ac:dyDescent="0.25">
      <c r="C822"/>
      <c r="D822"/>
    </row>
    <row r="823" spans="3:4" x14ac:dyDescent="0.25">
      <c r="C823"/>
      <c r="D823"/>
    </row>
    <row r="824" spans="3:4" x14ac:dyDescent="0.25">
      <c r="C824"/>
      <c r="D824"/>
    </row>
    <row r="825" spans="3:4" x14ac:dyDescent="0.25">
      <c r="C825"/>
      <c r="D825"/>
    </row>
    <row r="826" spans="3:4" x14ac:dyDescent="0.25">
      <c r="C826"/>
      <c r="D826"/>
    </row>
    <row r="827" spans="3:4" x14ac:dyDescent="0.25">
      <c r="C827"/>
      <c r="D827"/>
    </row>
    <row r="828" spans="3:4" x14ac:dyDescent="0.25">
      <c r="C828"/>
      <c r="D828"/>
    </row>
    <row r="829" spans="3:4" x14ac:dyDescent="0.25">
      <c r="C829"/>
      <c r="D829"/>
    </row>
    <row r="830" spans="3:4" x14ac:dyDescent="0.25">
      <c r="C830"/>
      <c r="D830"/>
    </row>
    <row r="831" spans="3:4" x14ac:dyDescent="0.25">
      <c r="C831"/>
      <c r="D831"/>
    </row>
    <row r="832" spans="3:4" x14ac:dyDescent="0.25">
      <c r="C832"/>
      <c r="D832"/>
    </row>
    <row r="833" spans="3:4" x14ac:dyDescent="0.25">
      <c r="C833"/>
      <c r="D833"/>
    </row>
    <row r="834" spans="3:4" x14ac:dyDescent="0.25">
      <c r="C834"/>
      <c r="D834"/>
    </row>
    <row r="835" spans="3:4" x14ac:dyDescent="0.25">
      <c r="C835"/>
      <c r="D835"/>
    </row>
    <row r="836" spans="3:4" x14ac:dyDescent="0.25">
      <c r="C836"/>
      <c r="D836"/>
    </row>
    <row r="837" spans="3:4" x14ac:dyDescent="0.25">
      <c r="C837"/>
      <c r="D837"/>
    </row>
    <row r="838" spans="3:4" x14ac:dyDescent="0.25">
      <c r="C838"/>
      <c r="D838"/>
    </row>
    <row r="839" spans="3:4" x14ac:dyDescent="0.25">
      <c r="C839"/>
      <c r="D839"/>
    </row>
    <row r="840" spans="3:4" x14ac:dyDescent="0.25">
      <c r="C840"/>
      <c r="D840"/>
    </row>
    <row r="841" spans="3:4" x14ac:dyDescent="0.25">
      <c r="C841"/>
      <c r="D841"/>
    </row>
    <row r="842" spans="3:4" x14ac:dyDescent="0.25">
      <c r="C842"/>
      <c r="D842"/>
    </row>
    <row r="843" spans="3:4" x14ac:dyDescent="0.25">
      <c r="C843"/>
      <c r="D843"/>
    </row>
    <row r="844" spans="3:4" x14ac:dyDescent="0.25">
      <c r="C844"/>
      <c r="D844"/>
    </row>
    <row r="845" spans="3:4" x14ac:dyDescent="0.25">
      <c r="C845"/>
      <c r="D845"/>
    </row>
    <row r="846" spans="3:4" x14ac:dyDescent="0.25">
      <c r="C846"/>
      <c r="D846"/>
    </row>
    <row r="847" spans="3:4" x14ac:dyDescent="0.25">
      <c r="C847"/>
      <c r="D847"/>
    </row>
    <row r="848" spans="3:4" x14ac:dyDescent="0.25">
      <c r="C848"/>
      <c r="D848"/>
    </row>
    <row r="849" spans="3:4" x14ac:dyDescent="0.25">
      <c r="C849"/>
      <c r="D849"/>
    </row>
    <row r="850" spans="3:4" x14ac:dyDescent="0.25">
      <c r="C850"/>
      <c r="D850"/>
    </row>
    <row r="851" spans="3:4" x14ac:dyDescent="0.25">
      <c r="C851"/>
      <c r="D851"/>
    </row>
    <row r="852" spans="3:4" x14ac:dyDescent="0.25">
      <c r="C852"/>
      <c r="D852"/>
    </row>
    <row r="853" spans="3:4" x14ac:dyDescent="0.25">
      <c r="C853"/>
      <c r="D853"/>
    </row>
    <row r="854" spans="3:4" x14ac:dyDescent="0.25">
      <c r="C854"/>
      <c r="D854"/>
    </row>
    <row r="855" spans="3:4" x14ac:dyDescent="0.25">
      <c r="C855"/>
      <c r="D855"/>
    </row>
    <row r="856" spans="3:4" x14ac:dyDescent="0.25">
      <c r="C856"/>
      <c r="D856"/>
    </row>
    <row r="857" spans="3:4" x14ac:dyDescent="0.25">
      <c r="C857"/>
      <c r="D857"/>
    </row>
    <row r="858" spans="3:4" x14ac:dyDescent="0.25">
      <c r="C858"/>
      <c r="D858"/>
    </row>
    <row r="859" spans="3:4" x14ac:dyDescent="0.25">
      <c r="C859"/>
      <c r="D859"/>
    </row>
    <row r="860" spans="3:4" x14ac:dyDescent="0.25">
      <c r="C860"/>
      <c r="D860"/>
    </row>
    <row r="861" spans="3:4" x14ac:dyDescent="0.25">
      <c r="C861"/>
      <c r="D861"/>
    </row>
    <row r="862" spans="3:4" x14ac:dyDescent="0.25">
      <c r="C862"/>
      <c r="D862"/>
    </row>
    <row r="863" spans="3:4" x14ac:dyDescent="0.25">
      <c r="C863"/>
      <c r="D863"/>
    </row>
    <row r="864" spans="3:4" x14ac:dyDescent="0.25">
      <c r="C864"/>
      <c r="D864"/>
    </row>
    <row r="865" spans="3:4" x14ac:dyDescent="0.25">
      <c r="C865"/>
      <c r="D865"/>
    </row>
    <row r="866" spans="3:4" x14ac:dyDescent="0.25">
      <c r="C866"/>
      <c r="D866"/>
    </row>
    <row r="867" spans="3:4" x14ac:dyDescent="0.25">
      <c r="C867"/>
      <c r="D867"/>
    </row>
    <row r="868" spans="3:4" x14ac:dyDescent="0.25">
      <c r="C868"/>
      <c r="D868"/>
    </row>
    <row r="869" spans="3:4" x14ac:dyDescent="0.25">
      <c r="C869"/>
      <c r="D869"/>
    </row>
    <row r="870" spans="3:4" x14ac:dyDescent="0.25">
      <c r="C870"/>
      <c r="D870"/>
    </row>
    <row r="871" spans="3:4" x14ac:dyDescent="0.25">
      <c r="C871"/>
      <c r="D871"/>
    </row>
    <row r="872" spans="3:4" x14ac:dyDescent="0.25">
      <c r="C872"/>
      <c r="D872"/>
    </row>
    <row r="873" spans="3:4" x14ac:dyDescent="0.25">
      <c r="C873"/>
      <c r="D873"/>
    </row>
    <row r="874" spans="3:4" x14ac:dyDescent="0.25">
      <c r="C874"/>
      <c r="D874"/>
    </row>
    <row r="875" spans="3:4" x14ac:dyDescent="0.25">
      <c r="C875"/>
      <c r="D875"/>
    </row>
    <row r="876" spans="3:4" x14ac:dyDescent="0.25">
      <c r="C876"/>
      <c r="D876"/>
    </row>
    <row r="877" spans="3:4" x14ac:dyDescent="0.25">
      <c r="C877"/>
      <c r="D877"/>
    </row>
    <row r="878" spans="3:4" x14ac:dyDescent="0.25">
      <c r="C878"/>
      <c r="D878"/>
    </row>
    <row r="879" spans="3:4" x14ac:dyDescent="0.25">
      <c r="C879"/>
      <c r="D879"/>
    </row>
    <row r="880" spans="3:4" x14ac:dyDescent="0.25">
      <c r="C880"/>
      <c r="D880"/>
    </row>
    <row r="881" spans="3:4" x14ac:dyDescent="0.25">
      <c r="C881"/>
      <c r="D881"/>
    </row>
    <row r="882" spans="3:4" x14ac:dyDescent="0.25">
      <c r="C882"/>
      <c r="D882"/>
    </row>
    <row r="883" spans="3:4" x14ac:dyDescent="0.25">
      <c r="C883"/>
      <c r="D883"/>
    </row>
    <row r="884" spans="3:4" x14ac:dyDescent="0.25">
      <c r="C884"/>
      <c r="D884"/>
    </row>
    <row r="885" spans="3:4" x14ac:dyDescent="0.25">
      <c r="C885"/>
      <c r="D885"/>
    </row>
    <row r="886" spans="3:4" x14ac:dyDescent="0.25">
      <c r="C886"/>
      <c r="D886"/>
    </row>
    <row r="887" spans="3:4" x14ac:dyDescent="0.25">
      <c r="C887"/>
      <c r="D887"/>
    </row>
    <row r="888" spans="3:4" x14ac:dyDescent="0.25">
      <c r="C888"/>
      <c r="D888"/>
    </row>
    <row r="889" spans="3:4" x14ac:dyDescent="0.25">
      <c r="C889"/>
      <c r="D889"/>
    </row>
    <row r="890" spans="3:4" x14ac:dyDescent="0.25">
      <c r="C890"/>
      <c r="D890"/>
    </row>
    <row r="891" spans="3:4" x14ac:dyDescent="0.25">
      <c r="C891"/>
      <c r="D891"/>
    </row>
    <row r="892" spans="3:4" x14ac:dyDescent="0.25">
      <c r="C892"/>
      <c r="D892"/>
    </row>
    <row r="893" spans="3:4" x14ac:dyDescent="0.25">
      <c r="C893"/>
      <c r="D893"/>
    </row>
    <row r="894" spans="3:4" x14ac:dyDescent="0.25">
      <c r="C894"/>
      <c r="D894"/>
    </row>
    <row r="895" spans="3:4" x14ac:dyDescent="0.25">
      <c r="C895"/>
      <c r="D895"/>
    </row>
    <row r="896" spans="3:4" x14ac:dyDescent="0.25">
      <c r="C896"/>
      <c r="D896"/>
    </row>
    <row r="897" spans="3:4" x14ac:dyDescent="0.25">
      <c r="C897"/>
      <c r="D897"/>
    </row>
    <row r="898" spans="3:4" x14ac:dyDescent="0.25">
      <c r="C898"/>
      <c r="D898"/>
    </row>
    <row r="899" spans="3:4" x14ac:dyDescent="0.25">
      <c r="C899"/>
      <c r="D899"/>
    </row>
    <row r="900" spans="3:4" x14ac:dyDescent="0.25">
      <c r="C900"/>
      <c r="D900"/>
    </row>
    <row r="901" spans="3:4" x14ac:dyDescent="0.25">
      <c r="C901"/>
      <c r="D901"/>
    </row>
    <row r="902" spans="3:4" x14ac:dyDescent="0.25">
      <c r="C902"/>
      <c r="D902"/>
    </row>
    <row r="903" spans="3:4" x14ac:dyDescent="0.25">
      <c r="C903"/>
      <c r="D903"/>
    </row>
    <row r="904" spans="3:4" x14ac:dyDescent="0.25">
      <c r="C904"/>
      <c r="D904"/>
    </row>
    <row r="905" spans="3:4" x14ac:dyDescent="0.25">
      <c r="C905"/>
      <c r="D905"/>
    </row>
    <row r="906" spans="3:4" x14ac:dyDescent="0.25">
      <c r="C906"/>
      <c r="D906"/>
    </row>
    <row r="907" spans="3:4" x14ac:dyDescent="0.25">
      <c r="C907"/>
      <c r="D907"/>
    </row>
    <row r="908" spans="3:4" x14ac:dyDescent="0.25">
      <c r="C908"/>
      <c r="D908"/>
    </row>
    <row r="909" spans="3:4" x14ac:dyDescent="0.25">
      <c r="C909"/>
      <c r="D909"/>
    </row>
    <row r="910" spans="3:4" x14ac:dyDescent="0.25">
      <c r="C910"/>
      <c r="D910"/>
    </row>
    <row r="911" spans="3:4" x14ac:dyDescent="0.25">
      <c r="C911"/>
      <c r="D911"/>
    </row>
    <row r="912" spans="3:4" x14ac:dyDescent="0.25">
      <c r="C912"/>
      <c r="D912"/>
    </row>
    <row r="913" spans="3:4" x14ac:dyDescent="0.25">
      <c r="C913"/>
      <c r="D913"/>
    </row>
    <row r="914" spans="3:4" x14ac:dyDescent="0.25">
      <c r="C914"/>
      <c r="D914"/>
    </row>
    <row r="915" spans="3:4" x14ac:dyDescent="0.25">
      <c r="C915"/>
      <c r="D915"/>
    </row>
    <row r="916" spans="3:4" x14ac:dyDescent="0.25">
      <c r="C916"/>
      <c r="D916"/>
    </row>
    <row r="917" spans="3:4" x14ac:dyDescent="0.25">
      <c r="C917"/>
      <c r="D917"/>
    </row>
    <row r="918" spans="3:4" x14ac:dyDescent="0.25">
      <c r="C918"/>
      <c r="D918"/>
    </row>
    <row r="919" spans="3:4" x14ac:dyDescent="0.25">
      <c r="C919"/>
      <c r="D919"/>
    </row>
    <row r="920" spans="3:4" x14ac:dyDescent="0.25">
      <c r="C920"/>
      <c r="D920"/>
    </row>
    <row r="921" spans="3:4" x14ac:dyDescent="0.25">
      <c r="C921"/>
      <c r="D921"/>
    </row>
    <row r="922" spans="3:4" x14ac:dyDescent="0.25">
      <c r="C922"/>
      <c r="D922"/>
    </row>
    <row r="923" spans="3:4" x14ac:dyDescent="0.25">
      <c r="C923"/>
      <c r="D923"/>
    </row>
    <row r="924" spans="3:4" x14ac:dyDescent="0.25">
      <c r="C924"/>
      <c r="D924"/>
    </row>
    <row r="925" spans="3:4" x14ac:dyDescent="0.25">
      <c r="C925"/>
      <c r="D925"/>
    </row>
    <row r="926" spans="3:4" x14ac:dyDescent="0.25">
      <c r="C926"/>
      <c r="D926"/>
    </row>
    <row r="927" spans="3:4" x14ac:dyDescent="0.25">
      <c r="C927"/>
      <c r="D927"/>
    </row>
    <row r="928" spans="3:4" x14ac:dyDescent="0.25">
      <c r="C928"/>
      <c r="D928"/>
    </row>
    <row r="929" spans="3:4" x14ac:dyDescent="0.25">
      <c r="C929"/>
      <c r="D929"/>
    </row>
    <row r="930" spans="3:4" x14ac:dyDescent="0.25">
      <c r="C930"/>
      <c r="D930"/>
    </row>
    <row r="931" spans="3:4" x14ac:dyDescent="0.25">
      <c r="C931"/>
      <c r="D931"/>
    </row>
    <row r="932" spans="3:4" x14ac:dyDescent="0.25">
      <c r="C932"/>
      <c r="D932"/>
    </row>
    <row r="933" spans="3:4" x14ac:dyDescent="0.25">
      <c r="C933"/>
      <c r="D933"/>
    </row>
    <row r="934" spans="3:4" x14ac:dyDescent="0.25">
      <c r="C934"/>
      <c r="D934"/>
    </row>
    <row r="935" spans="3:4" x14ac:dyDescent="0.25">
      <c r="C935"/>
      <c r="D935"/>
    </row>
    <row r="936" spans="3:4" x14ac:dyDescent="0.25">
      <c r="C936"/>
      <c r="D936"/>
    </row>
    <row r="937" spans="3:4" x14ac:dyDescent="0.25">
      <c r="C937"/>
      <c r="D937"/>
    </row>
    <row r="938" spans="3:4" x14ac:dyDescent="0.25">
      <c r="C938"/>
      <c r="D938"/>
    </row>
    <row r="939" spans="3:4" x14ac:dyDescent="0.25">
      <c r="C939"/>
      <c r="D939"/>
    </row>
    <row r="940" spans="3:4" x14ac:dyDescent="0.25">
      <c r="C940"/>
      <c r="D940"/>
    </row>
    <row r="941" spans="3:4" x14ac:dyDescent="0.25">
      <c r="C941"/>
      <c r="D941"/>
    </row>
    <row r="942" spans="3:4" x14ac:dyDescent="0.25">
      <c r="C942"/>
      <c r="D942"/>
    </row>
    <row r="943" spans="3:4" x14ac:dyDescent="0.25">
      <c r="C943"/>
      <c r="D943"/>
    </row>
    <row r="944" spans="3:4" x14ac:dyDescent="0.25">
      <c r="C944"/>
      <c r="D944"/>
    </row>
    <row r="945" spans="3:4" x14ac:dyDescent="0.25">
      <c r="C945"/>
      <c r="D945"/>
    </row>
    <row r="946" spans="3:4" x14ac:dyDescent="0.25">
      <c r="C946"/>
      <c r="D946"/>
    </row>
    <row r="947" spans="3:4" x14ac:dyDescent="0.25">
      <c r="C947"/>
      <c r="D947"/>
    </row>
    <row r="948" spans="3:4" x14ac:dyDescent="0.25">
      <c r="C948"/>
      <c r="D948"/>
    </row>
    <row r="949" spans="3:4" x14ac:dyDescent="0.25">
      <c r="C949"/>
      <c r="D949"/>
    </row>
    <row r="950" spans="3:4" x14ac:dyDescent="0.25">
      <c r="C950"/>
      <c r="D950"/>
    </row>
    <row r="951" spans="3:4" x14ac:dyDescent="0.25">
      <c r="C951"/>
      <c r="D9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Base</vt:lpstr>
      <vt:lpstr>Old Livraison BR</vt:lpstr>
      <vt:lpstr>Feuil1</vt:lpstr>
      <vt:lpstr>Feuil2</vt:lpstr>
      <vt:lpstr>opérations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P18539</dc:creator>
  <cp:lastModifiedBy>nadia hammami</cp:lastModifiedBy>
  <cp:lastPrinted>2016-05-20T14:28:06Z</cp:lastPrinted>
  <dcterms:created xsi:type="dcterms:W3CDTF">2015-06-19T06:23:49Z</dcterms:created>
  <dcterms:modified xsi:type="dcterms:W3CDTF">2016-06-04T09:55:51Z</dcterms:modified>
</cp:coreProperties>
</file>