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2" windowWidth="13980" windowHeight="8136" tabRatio="771" activeTab="9"/>
  </bookViews>
  <sheets>
    <sheet name="Gegevens" sheetId="1" r:id="rId1"/>
    <sheet name="Ma" sheetId="2" r:id="rId2"/>
    <sheet name="Kluis.ma" sheetId="3" r:id="rId3"/>
    <sheet name="Uitbet-ma" sheetId="4" r:id="rId4"/>
    <sheet name="Di" sheetId="5" r:id="rId5"/>
    <sheet name="Kluis.di" sheetId="6" r:id="rId6"/>
    <sheet name="Uitbet-di" sheetId="7" r:id="rId7"/>
    <sheet name="Wo" sheetId="8" r:id="rId8"/>
    <sheet name="Kluis.wo" sheetId="9" r:id="rId9"/>
    <sheet name="Uitbet-wo" sheetId="10" r:id="rId10"/>
    <sheet name="Do" sheetId="11" r:id="rId11"/>
    <sheet name="Kluis.do" sheetId="12" r:id="rId12"/>
    <sheet name="Uitbet-do" sheetId="13" r:id="rId13"/>
    <sheet name="Vr" sheetId="14" r:id="rId14"/>
    <sheet name="Kluis.vr" sheetId="15" r:id="rId15"/>
    <sheet name="Uitbet-vr" sheetId="16" r:id="rId16"/>
    <sheet name="Za" sheetId="17" r:id="rId17"/>
    <sheet name="Kluis.za" sheetId="18" r:id="rId18"/>
    <sheet name="Uitbet-za" sheetId="19" r:id="rId19"/>
    <sheet name="Zo" sheetId="20" r:id="rId20"/>
    <sheet name="Kluis.zo" sheetId="21" r:id="rId21"/>
    <sheet name="Uitbet-zo" sheetId="22" r:id="rId22"/>
    <sheet name="Stortingen naar Bank" sheetId="23" r:id="rId23"/>
    <sheet name="BF-ma" sheetId="24" r:id="rId24"/>
    <sheet name="BF-di" sheetId="25" r:id="rId25"/>
    <sheet name="BF-wo" sheetId="26" r:id="rId26"/>
    <sheet name="BF-do" sheetId="27" r:id="rId27"/>
    <sheet name="BF-vr" sheetId="28" r:id="rId28"/>
    <sheet name="BF-za" sheetId="29" r:id="rId29"/>
    <sheet name="BF-zo" sheetId="30" r:id="rId30"/>
  </sheets>
  <definedNames>
    <definedName name="bankreknr">'Gegevens'!$C$5</definedName>
    <definedName name="mm">'Gegevens'!$C$4</definedName>
    <definedName name="_xlnm.Print_Area" localSheetId="24">'BF-di'!$B$178:$F$197</definedName>
    <definedName name="_xlnm.Print_Area" localSheetId="26">'BF-do'!$B$310:$F$329</definedName>
    <definedName name="_xlnm.Print_Area" localSheetId="23">'BF-ma'!$B$68:$F$87</definedName>
    <definedName name="_xlnm.Print_Area" localSheetId="27">'BF-vr'!$B$178:$F$197</definedName>
    <definedName name="_xlnm.Print_Area" localSheetId="25">'BF-wo'!$B$288:$F$307</definedName>
    <definedName name="_xlnm.Print_Area" localSheetId="28">'BF-za'!$B$266:$F$285</definedName>
    <definedName name="_xlnm.Print_Area" localSheetId="29">'BF-zo'!$B$178:$F$197</definedName>
    <definedName name="_xlnm.Print_Area" localSheetId="4">'Di'!$A$1:$E$33</definedName>
    <definedName name="_xlnm.Print_Area" localSheetId="10">'Do'!$A$4:$E$33</definedName>
    <definedName name="_xlnm.Print_Area" localSheetId="5">'Kluis.di'!$A$1:$D$45</definedName>
    <definedName name="_xlnm.Print_Area" localSheetId="11">'Kluis.do'!$A$1:$D$45</definedName>
    <definedName name="_xlnm.Print_Area" localSheetId="2">'Kluis.ma'!$A$1:$D$45</definedName>
    <definedName name="_xlnm.Print_Area" localSheetId="14">'Kluis.vr'!$A$1:$D$45</definedName>
    <definedName name="_xlnm.Print_Area" localSheetId="8">'Kluis.wo'!$A$1:$D$45</definedName>
    <definedName name="_xlnm.Print_Area" localSheetId="17">'Kluis.za'!$A$1:$D$45</definedName>
    <definedName name="_xlnm.Print_Area" localSheetId="20">'Kluis.zo'!$A$1:$D$45</definedName>
    <definedName name="_xlnm.Print_Area" localSheetId="1">'Ma'!$A$1:$E$33</definedName>
    <definedName name="_xlnm.Print_Area" localSheetId="6">'Uitbet-di'!$A$1:$R$43</definedName>
    <definedName name="_xlnm.Print_Area" localSheetId="12">'Uitbet-do'!$A$1:$R$43</definedName>
    <definedName name="_xlnm.Print_Area" localSheetId="3">'Uitbet-ma'!$A$1:$R$43</definedName>
    <definedName name="_xlnm.Print_Area" localSheetId="15">'Uitbet-vr'!$A$1:$R$43</definedName>
    <definedName name="_xlnm.Print_Area" localSheetId="9">'Uitbet-wo'!$A$1:$R$43</definedName>
    <definedName name="_xlnm.Print_Area" localSheetId="18">'Uitbet-za'!$A$1:$R$43</definedName>
    <definedName name="_xlnm.Print_Area" localSheetId="21">'Uitbet-zo'!$A$1:$R$43</definedName>
    <definedName name="_xlnm.Print_Area" localSheetId="13">'Vr'!$A$4:$E$33</definedName>
    <definedName name="_xlnm.Print_Area" localSheetId="7">'Wo'!$A$4:$E$33</definedName>
    <definedName name="_xlnm.Print_Area" localSheetId="16">'Za'!$A$4:$E$33</definedName>
    <definedName name="_xlnm.Print_Area" localSheetId="19">'Zo'!$A$4:$E$33</definedName>
  </definedNames>
  <calcPr fullCalcOnLoad="1"/>
</workbook>
</file>

<file path=xl/comments1.xml><?xml version="1.0" encoding="utf-8"?>
<comments xmlns="http://schemas.openxmlformats.org/spreadsheetml/2006/main">
  <authors>
    <author>Fam. van Breemaat</author>
  </authors>
  <commentList>
    <comment ref="C4" authorId="0">
      <text>
        <r>
          <rPr>
            <b/>
            <sz val="8"/>
            <rFont val="Tahoma"/>
            <family val="0"/>
          </rPr>
          <t>A. Sprankenis:
Vul hier vestiging Mediamarkt in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A. Sprankenis:
Vul hier het bankrekeningnummer in</t>
        </r>
      </text>
    </comment>
  </commentList>
</comments>
</file>

<file path=xl/comments4.xml><?xml version="1.0" encoding="utf-8"?>
<comments xmlns="http://schemas.openxmlformats.org/spreadsheetml/2006/main">
  <authors>
    <author>P.v.Breemaat</author>
  </authors>
  <commentList>
    <comment ref="F1" authorId="0">
      <text>
        <r>
          <rPr>
            <b/>
            <sz val="10"/>
            <rFont val="Tahoma"/>
            <family val="2"/>
          </rPr>
          <t>A. Sprankenis:
Vul hier vestiging in!</t>
        </r>
      </text>
    </comment>
  </commentList>
</comments>
</file>

<file path=xl/sharedStrings.xml><?xml version="1.0" encoding="utf-8"?>
<sst xmlns="http://schemas.openxmlformats.org/spreadsheetml/2006/main" count="3561" uniqueCount="92">
  <si>
    <t>1. Uitbetaling</t>
  </si>
  <si>
    <t>Datum</t>
  </si>
  <si>
    <t>Subtotaal 1</t>
  </si>
  <si>
    <t>Totaalbedrag 1</t>
  </si>
  <si>
    <t>Totaal</t>
  </si>
  <si>
    <t>Sealbagnr.:</t>
  </si>
  <si>
    <t>Naam:</t>
  </si>
  <si>
    <t>2. Uitbetaling</t>
  </si>
  <si>
    <t>Subtotaal 2</t>
  </si>
  <si>
    <t>Totaalbedrag 2</t>
  </si>
  <si>
    <t>3. Totaal</t>
  </si>
  <si>
    <t>Totaal  stuks</t>
  </si>
  <si>
    <t>Totaalbedrag</t>
  </si>
  <si>
    <t>dag</t>
  </si>
  <si>
    <t>totaal</t>
  </si>
  <si>
    <t>uitbetaling</t>
  </si>
  <si>
    <t>bedragen</t>
  </si>
  <si>
    <t>sealbag</t>
  </si>
  <si>
    <t>TOTAAL NAAR BANK OP DONDERDAG</t>
  </si>
  <si>
    <t>TOTAAL</t>
  </si>
  <si>
    <t>afroming</t>
  </si>
  <si>
    <t xml:space="preserve">totaal </t>
  </si>
  <si>
    <t>TOTAAL NAAR BANK OP Maandag</t>
  </si>
  <si>
    <t>1. Uitbetalingen via de kassa's van maandag tot en met woensdag.</t>
  </si>
  <si>
    <t>2. Uitbetalingen via de kassa's van donderdag tot en met zondag.</t>
  </si>
  <si>
    <t>Lade</t>
  </si>
  <si>
    <t>Afroming</t>
  </si>
  <si>
    <t>Kluistelling</t>
  </si>
  <si>
    <t>Muntgeld</t>
  </si>
  <si>
    <t>Aantal</t>
  </si>
  <si>
    <t>Waarde per rol</t>
  </si>
  <si>
    <t>Papiergeld</t>
  </si>
  <si>
    <t>Overige</t>
  </si>
  <si>
    <t>Speciebakje</t>
  </si>
  <si>
    <t>Wisselgeld infobalie</t>
  </si>
  <si>
    <t>Nog te boeken onkosten/Voorschotten</t>
  </si>
  <si>
    <t>Nog te boeken storingen</t>
  </si>
  <si>
    <t>Stand volgens kasboek</t>
  </si>
  <si>
    <t>Verschil</t>
  </si>
  <si>
    <t>Reden verschil</t>
  </si>
  <si>
    <t>Geteld door :</t>
  </si>
  <si>
    <t>Gecontroleerd door :</t>
  </si>
  <si>
    <t>Naam :</t>
  </si>
  <si>
    <t>Handtekening :</t>
  </si>
  <si>
    <t>Kasboek Onkosten</t>
  </si>
  <si>
    <t>Afgehandeld door:</t>
  </si>
  <si>
    <t>Datum:</t>
  </si>
  <si>
    <t>Uitgaven Kluis</t>
  </si>
  <si>
    <t>Bedrag:</t>
  </si>
  <si>
    <t>Reden:</t>
  </si>
  <si>
    <t>Uitggvn. door:</t>
  </si>
  <si>
    <t>Stand kluis gisteren:</t>
  </si>
  <si>
    <t xml:space="preserve">Minus Totaal uitgaven Kluis:              </t>
  </si>
  <si>
    <t xml:space="preserve"> -/-</t>
  </si>
  <si>
    <t>Storting Levering/kluis:</t>
  </si>
  <si>
    <t>Let op: een keer per week!</t>
  </si>
  <si>
    <t>Levering wisselgeld:</t>
  </si>
  <si>
    <r>
      <t xml:space="preserve"> </t>
    </r>
    <r>
      <rPr>
        <b/>
        <sz val="18"/>
        <rFont val="Times"/>
        <family val="1"/>
      </rPr>
      <t>+/+</t>
    </r>
  </si>
  <si>
    <t>Nieuwe stand kluis:</t>
  </si>
  <si>
    <t>Werkelijke stand Kluis</t>
  </si>
  <si>
    <t>Te boeken kluisverschil</t>
  </si>
  <si>
    <t>Handtekening:</t>
  </si>
  <si>
    <t>(vergeet de komma niet te plaatsen)</t>
  </si>
  <si>
    <t>BEDRAG</t>
  </si>
  <si>
    <t>:</t>
  </si>
  <si>
    <t>LADE NR.</t>
  </si>
  <si>
    <t>Naam</t>
  </si>
  <si>
    <t>HANDTEKENING:</t>
  </si>
  <si>
    <t>……………………………………</t>
  </si>
  <si>
    <r>
      <t>BOEKINGS –
FORMULIER</t>
    </r>
    <r>
      <rPr>
        <sz val="48"/>
        <rFont val="Verdana"/>
        <family val="2"/>
      </rPr>
      <t xml:space="preserve"> </t>
    </r>
  </si>
  <si>
    <r>
      <t xml:space="preserve">AFROMING  </t>
    </r>
    <r>
      <rPr>
        <b/>
        <u val="single"/>
        <sz val="20"/>
        <rFont val="Times New Roman"/>
        <family val="1"/>
      </rPr>
      <t>(V.M.)</t>
    </r>
  </si>
  <si>
    <r>
      <t xml:space="preserve">AFROMING  </t>
    </r>
    <r>
      <rPr>
        <b/>
        <u val="single"/>
        <sz val="20"/>
        <rFont val="Times New Roman"/>
        <family val="1"/>
      </rPr>
      <t>(N.M.)</t>
    </r>
  </si>
  <si>
    <t>Vul hier eerst de benodigde gegevens in.  Deze worden dan automatisch</t>
  </si>
  <si>
    <t>overgenomen op de verschillende indexbladen.</t>
  </si>
  <si>
    <t>Versienummer</t>
  </si>
  <si>
    <t>Mediamarkt</t>
  </si>
  <si>
    <t>Bankreknummer</t>
  </si>
  <si>
    <t>ww  6 (……)</t>
  </si>
  <si>
    <t>1.7</t>
  </si>
  <si>
    <t>MM RUE NEUVE/NIEUWSTRAAT</t>
  </si>
  <si>
    <t>BANKNUMMER: 310-1691324-21</t>
  </si>
  <si>
    <t>Marjorie</t>
  </si>
  <si>
    <t>Kevin</t>
  </si>
  <si>
    <t>apport d'argent via la banque</t>
  </si>
  <si>
    <t>mp</t>
  </si>
  <si>
    <t>sabiha</t>
  </si>
  <si>
    <t>Marie Paule</t>
  </si>
  <si>
    <t>chris</t>
  </si>
  <si>
    <t>marie paule</t>
  </si>
  <si>
    <t>apport de monnaie via la banque</t>
  </si>
  <si>
    <t>Christelle</t>
  </si>
  <si>
    <t>Marie-Paule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</si>
</sst>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d\ \ dd/mm/\'yy"/>
    <numFmt numFmtId="181" formatCode="#,##0_ ;[Red]\-#,##0\ "/>
    <numFmt numFmtId="182" formatCode="ddd\ \ dd\ mmm\ \'yy"/>
    <numFmt numFmtId="183" formatCode="&quot;€&quot;\ #,##0.00;[Red]\-&quot;€&quot;\ #,##0.00"/>
    <numFmt numFmtId="184" formatCode="&quot;€&quot;\ #,##0.00"/>
    <numFmt numFmtId="185" formatCode="_-&quot;fl&quot;\ * #,##0.00_-;_-&quot;fl&quot;\ * #,##0.00\-;_-&quot;fl&quot;\ * &quot;-&quot;??_-;_-@_-"/>
    <numFmt numFmtId="186" formatCode="[$€-2]\ #,##0.00_-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_-&quot;€&quot;\ * #,##0.00_-;_-&quot;€&quot;\ * #,##0.00\-;_-&quot;€&quot;\ * &quot;-&quot;_-;_-@_-"/>
    <numFmt numFmtId="191" formatCode="ddd\ dd/mm/yyyy"/>
    <numFmt numFmtId="192" formatCode="ddd\ \ dd/mm/yyyy"/>
    <numFmt numFmtId="193" formatCode="dd\ mmmm\ yyyy"/>
    <numFmt numFmtId="194" formatCode="_-&quot;€&quot;\ * #,##0.00_-;[Red]_-&quot;€&quot;\ * #,##0.00\-;_-&quot;€&quot;\ * &quot;-&quot;_-;_-@_-"/>
    <numFmt numFmtId="195" formatCode="[Red]_-&quot;€&quot;\ * #,##0.00_-;[Red]_-&quot;€&quot;\ * #,##0.00\-;_-&quot;€&quot;\ * &quot;-&quot;_-;_-@_-"/>
    <numFmt numFmtId="196" formatCode="mmm\ dd/mm/yyyy"/>
    <numFmt numFmtId="197" formatCode="ddd\ dd/mm/\'yy"/>
    <numFmt numFmtId="198" formatCode="_-&quot;€&quot;\ * #,##0.00_-;[Red]_-&quot;€&quot;\ * #,##0.00\-;_-&quot;€&quot;\ * &quot;0&quot;_-;_-@_-"/>
    <numFmt numFmtId="199" formatCode="dd/mm/\'yy"/>
    <numFmt numFmtId="200" formatCode="[$€-2]\ #,##0.00;[Red]\-[$€-2]\ #,##0.00"/>
  </numFmts>
  <fonts count="80">
    <font>
      <sz val="10"/>
      <name val="Arial"/>
      <family val="0"/>
    </font>
    <font>
      <sz val="10"/>
      <name val="Century"/>
      <family val="1"/>
    </font>
    <font>
      <b/>
      <sz val="14"/>
      <name val="Century"/>
      <family val="1"/>
    </font>
    <font>
      <b/>
      <sz val="10"/>
      <name val="Century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entury"/>
      <family val="1"/>
    </font>
    <font>
      <b/>
      <sz val="8.5"/>
      <name val="MS Sans Serif"/>
      <family val="2"/>
    </font>
    <font>
      <b/>
      <sz val="9.5"/>
      <name val="Century"/>
      <family val="1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20"/>
      <name val="Times"/>
      <family val="1"/>
    </font>
    <font>
      <sz val="20"/>
      <name val="Times"/>
      <family val="1"/>
    </font>
    <font>
      <sz val="16"/>
      <name val="Times"/>
      <family val="1"/>
    </font>
    <font>
      <b/>
      <sz val="16"/>
      <name val="Times"/>
      <family val="1"/>
    </font>
    <font>
      <sz val="14"/>
      <name val="Times"/>
      <family val="0"/>
    </font>
    <font>
      <sz val="16"/>
      <color indexed="10"/>
      <name val="Times"/>
      <family val="0"/>
    </font>
    <font>
      <b/>
      <sz val="18"/>
      <name val="Times"/>
      <family val="1"/>
    </font>
    <font>
      <sz val="14"/>
      <color indexed="10"/>
      <name val="Times"/>
      <family val="0"/>
    </font>
    <font>
      <b/>
      <sz val="18"/>
      <color indexed="10"/>
      <name val="Times"/>
      <family val="1"/>
    </font>
    <font>
      <sz val="9"/>
      <name val="Times"/>
      <family val="1"/>
    </font>
    <font>
      <b/>
      <sz val="14"/>
      <name val="Times"/>
      <family val="0"/>
    </font>
    <font>
      <b/>
      <u val="single"/>
      <sz val="20"/>
      <name val="Times New Roman"/>
      <family val="1"/>
    </font>
    <font>
      <b/>
      <u val="single"/>
      <sz val="13"/>
      <name val="Times New Roman"/>
      <family val="1"/>
    </font>
    <font>
      <sz val="48"/>
      <name val="Verdana"/>
      <family val="2"/>
    </font>
    <font>
      <b/>
      <sz val="48"/>
      <name val="Arial Rounded MT Bold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30"/>
      <name val="Times New Roman"/>
      <family val="1"/>
    </font>
    <font>
      <b/>
      <u val="single"/>
      <sz val="28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b/>
      <sz val="24"/>
      <name val="MS Sans Serif"/>
      <family val="2"/>
    </font>
    <font>
      <b/>
      <sz val="13.5"/>
      <name val="MS Sans Serif"/>
      <family val="2"/>
    </font>
    <font>
      <b/>
      <sz val="18"/>
      <name val="MS Sans Serif"/>
      <family val="2"/>
    </font>
    <font>
      <sz val="10"/>
      <color indexed="9"/>
      <name val="Century"/>
      <family val="1"/>
    </font>
    <font>
      <b/>
      <sz val="14"/>
      <color indexed="9"/>
      <name val="Century"/>
      <family val="1"/>
    </font>
    <font>
      <b/>
      <sz val="10"/>
      <name val="Tahoma"/>
      <family val="2"/>
    </font>
    <font>
      <sz val="10"/>
      <name val="MS Sans Serif"/>
      <family val="0"/>
    </font>
    <font>
      <b/>
      <i/>
      <sz val="13.5"/>
      <color indexed="10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30" borderId="0" applyNumberFormat="0" applyBorder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41" fillId="32" borderId="5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3" borderId="10" applyNumberFormat="0" applyAlignment="0" applyProtection="0"/>
  </cellStyleXfs>
  <cellXfs count="254">
    <xf numFmtId="0" fontId="0" fillId="0" borderId="0" xfId="0" applyAlignment="1">
      <alignment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2" fontId="3" fillId="0" borderId="0" xfId="0" applyNumberFormat="1" applyFont="1" applyFill="1" applyBorder="1" applyAlignment="1" applyProtection="1">
      <alignment horizontal="centerContinuous"/>
      <protection/>
    </xf>
    <xf numFmtId="2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2" fontId="3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2" fontId="1" fillId="0" borderId="16" xfId="0" applyNumberFormat="1" applyFont="1" applyFill="1" applyBorder="1" applyAlignment="1" applyProtection="1">
      <alignment/>
      <protection/>
    </xf>
    <xf numFmtId="181" fontId="1" fillId="0" borderId="17" xfId="0" applyNumberFormat="1" applyFont="1" applyFill="1" applyBorder="1" applyAlignment="1" applyProtection="1">
      <alignment/>
      <protection/>
    </xf>
    <xf numFmtId="3" fontId="1" fillId="34" borderId="17" xfId="0" applyNumberFormat="1" applyFont="1" applyFill="1" applyBorder="1" applyAlignment="1" applyProtection="1">
      <alignment/>
      <protection locked="0"/>
    </xf>
    <xf numFmtId="3" fontId="1" fillId="35" borderId="18" xfId="0" applyNumberFormat="1" applyFont="1" applyFill="1" applyBorder="1" applyAlignment="1" applyProtection="1">
      <alignment/>
      <protection/>
    </xf>
    <xf numFmtId="181" fontId="1" fillId="0" borderId="19" xfId="0" applyNumberFormat="1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 locked="0"/>
    </xf>
    <xf numFmtId="0" fontId="1" fillId="34" borderId="20" xfId="0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/>
      <protection/>
    </xf>
    <xf numFmtId="181" fontId="3" fillId="35" borderId="17" xfId="0" applyNumberFormat="1" applyFont="1" applyFill="1" applyBorder="1" applyAlignment="1" applyProtection="1">
      <alignment/>
      <protection/>
    </xf>
    <xf numFmtId="181" fontId="3" fillId="35" borderId="20" xfId="0" applyNumberFormat="1" applyFont="1" applyFill="1" applyBorder="1" applyAlignment="1" applyProtection="1">
      <alignment/>
      <protection/>
    </xf>
    <xf numFmtId="181" fontId="3" fillId="34" borderId="21" xfId="0" applyNumberFormat="1" applyFont="1" applyFill="1" applyBorder="1" applyAlignment="1" applyProtection="1">
      <alignment/>
      <protection/>
    </xf>
    <xf numFmtId="181" fontId="3" fillId="34" borderId="21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5" borderId="19" xfId="0" applyFont="1" applyFill="1" applyBorder="1" applyAlignment="1" applyProtection="1">
      <alignment/>
      <protection locked="0"/>
    </xf>
    <xf numFmtId="1" fontId="1" fillId="36" borderId="0" xfId="0" applyNumberFormat="1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/>
      <protection locked="0"/>
    </xf>
    <xf numFmtId="0" fontId="1" fillId="36" borderId="24" xfId="0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81" fontId="3" fillId="35" borderId="19" xfId="0" applyNumberFormat="1" applyFont="1" applyFill="1" applyBorder="1" applyAlignment="1" applyProtection="1">
      <alignment/>
      <protection/>
    </xf>
    <xf numFmtId="2" fontId="3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181" fontId="3" fillId="0" borderId="28" xfId="0" applyNumberFormat="1" applyFont="1" applyFill="1" applyBorder="1" applyAlignment="1" applyProtection="1">
      <alignment/>
      <protection/>
    </xf>
    <xf numFmtId="3" fontId="3" fillId="34" borderId="17" xfId="0" applyNumberFormat="1" applyFont="1" applyFill="1" applyBorder="1" applyAlignment="1" applyProtection="1">
      <alignment/>
      <protection/>
    </xf>
    <xf numFmtId="3" fontId="3" fillId="35" borderId="18" xfId="0" applyNumberFormat="1" applyFont="1" applyFill="1" applyBorder="1" applyAlignment="1" applyProtection="1">
      <alignment/>
      <protection/>
    </xf>
    <xf numFmtId="3" fontId="3" fillId="35" borderId="1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2" fontId="3" fillId="0" borderId="30" xfId="0" applyNumberFormat="1" applyFont="1" applyFill="1" applyBorder="1" applyAlignment="1" applyProtection="1">
      <alignment/>
      <protection/>
    </xf>
    <xf numFmtId="181" fontId="3" fillId="35" borderId="31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36" borderId="0" xfId="0" applyNumberFormat="1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centerContinuous"/>
      <protection/>
    </xf>
    <xf numFmtId="2" fontId="3" fillId="36" borderId="0" xfId="0" applyNumberFormat="1" applyFont="1" applyFill="1" applyBorder="1" applyAlignment="1" applyProtection="1">
      <alignment horizontal="centerContinuous"/>
      <protection/>
    </xf>
    <xf numFmtId="2" fontId="4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2" fontId="3" fillId="36" borderId="0" xfId="0" applyNumberFormat="1" applyFont="1" applyFill="1" applyBorder="1" applyAlignment="1" applyProtection="1">
      <alignment horizontal="center"/>
      <protection/>
    </xf>
    <xf numFmtId="14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2" fontId="1" fillId="36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2" fontId="3" fillId="0" borderId="12" xfId="0" applyNumberFormat="1" applyFont="1" applyFill="1" applyBorder="1" applyAlignment="1" applyProtection="1">
      <alignment horizontal="center"/>
      <protection/>
    </xf>
    <xf numFmtId="2" fontId="3" fillId="35" borderId="13" xfId="0" applyNumberFormat="1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2" fontId="1" fillId="35" borderId="34" xfId="0" applyNumberFormat="1" applyFont="1" applyFill="1" applyBorder="1" applyAlignment="1" applyProtection="1">
      <alignment/>
      <protection/>
    </xf>
    <xf numFmtId="0" fontId="1" fillId="35" borderId="34" xfId="0" applyFont="1" applyFill="1" applyBorder="1" applyAlignment="1" applyProtection="1">
      <alignment/>
      <protection/>
    </xf>
    <xf numFmtId="181" fontId="1" fillId="0" borderId="20" xfId="0" applyNumberFormat="1" applyFont="1" applyFill="1" applyBorder="1" applyAlignment="1" applyProtection="1">
      <alignment/>
      <protection/>
    </xf>
    <xf numFmtId="181" fontId="1" fillId="0" borderId="28" xfId="0" applyNumberFormat="1" applyFont="1" applyFill="1" applyBorder="1" applyAlignment="1" applyProtection="1">
      <alignment/>
      <protection/>
    </xf>
    <xf numFmtId="181" fontId="1" fillId="35" borderId="35" xfId="0" applyNumberFormat="1" applyFont="1" applyFill="1" applyBorder="1" applyAlignment="1" applyProtection="1">
      <alignment/>
      <protection/>
    </xf>
    <xf numFmtId="181" fontId="1" fillId="35" borderId="35" xfId="0" applyNumberFormat="1" applyFont="1" applyFill="1" applyBorder="1" applyAlignment="1" applyProtection="1">
      <alignment/>
      <protection/>
    </xf>
    <xf numFmtId="181" fontId="1" fillId="0" borderId="22" xfId="0" applyNumberFormat="1" applyFont="1" applyFill="1" applyBorder="1" applyAlignment="1" applyProtection="1">
      <alignment/>
      <protection/>
    </xf>
    <xf numFmtId="181" fontId="1" fillId="35" borderId="36" xfId="0" applyNumberFormat="1" applyFont="1" applyFill="1" applyBorder="1" applyAlignment="1" applyProtection="1">
      <alignment/>
      <protection/>
    </xf>
    <xf numFmtId="181" fontId="1" fillId="35" borderId="36" xfId="0" applyNumberFormat="1" applyFont="1" applyFill="1" applyBorder="1" applyAlignment="1" applyProtection="1">
      <alignment/>
      <protection/>
    </xf>
    <xf numFmtId="181" fontId="1" fillId="35" borderId="34" xfId="0" applyNumberFormat="1" applyFont="1" applyFill="1" applyBorder="1" applyAlignment="1" applyProtection="1">
      <alignment/>
      <protection/>
    </xf>
    <xf numFmtId="181" fontId="1" fillId="35" borderId="21" xfId="0" applyNumberFormat="1" applyFont="1" applyFill="1" applyBorder="1" applyAlignment="1" applyProtection="1">
      <alignment/>
      <protection/>
    </xf>
    <xf numFmtId="2" fontId="1" fillId="0" borderId="12" xfId="0" applyNumberFormat="1" applyFont="1" applyFill="1" applyBorder="1" applyAlignment="1" applyProtection="1">
      <alignment/>
      <protection/>
    </xf>
    <xf numFmtId="181" fontId="1" fillId="0" borderId="25" xfId="0" applyNumberFormat="1" applyFont="1" applyFill="1" applyBorder="1" applyAlignment="1" applyProtection="1">
      <alignment/>
      <protection/>
    </xf>
    <xf numFmtId="181" fontId="1" fillId="0" borderId="37" xfId="0" applyNumberFormat="1" applyFont="1" applyFill="1" applyBorder="1" applyAlignment="1" applyProtection="1">
      <alignment/>
      <protection/>
    </xf>
    <xf numFmtId="181" fontId="1" fillId="0" borderId="38" xfId="0" applyNumberFormat="1" applyFont="1" applyFill="1" applyBorder="1" applyAlignment="1" applyProtection="1">
      <alignment/>
      <protection/>
    </xf>
    <xf numFmtId="181" fontId="1" fillId="0" borderId="39" xfId="0" applyNumberFormat="1" applyFont="1" applyFill="1" applyBorder="1" applyAlignment="1" applyProtection="1">
      <alignment/>
      <protection/>
    </xf>
    <xf numFmtId="181" fontId="1" fillId="35" borderId="13" xfId="0" applyNumberFormat="1" applyFont="1" applyFill="1" applyBorder="1" applyAlignment="1" applyProtection="1">
      <alignment/>
      <protection/>
    </xf>
    <xf numFmtId="181" fontId="3" fillId="35" borderId="13" xfId="0" applyNumberFormat="1" applyFont="1" applyFill="1" applyBorder="1" applyAlignment="1" applyProtection="1">
      <alignment/>
      <protection/>
    </xf>
    <xf numFmtId="2" fontId="3" fillId="0" borderId="22" xfId="0" applyNumberFormat="1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40" xfId="0" applyFont="1" applyFill="1" applyBorder="1" applyAlignment="1" applyProtection="1">
      <alignment/>
      <protection/>
    </xf>
    <xf numFmtId="2" fontId="1" fillId="37" borderId="21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2" fontId="3" fillId="34" borderId="41" xfId="0" applyNumberFormat="1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42" xfId="0" applyFont="1" applyFill="1" applyBorder="1" applyAlignment="1" applyProtection="1">
      <alignment horizontal="center"/>
      <protection/>
    </xf>
    <xf numFmtId="2" fontId="1" fillId="34" borderId="0" xfId="0" applyNumberFormat="1" applyFont="1" applyFill="1" applyBorder="1" applyAlignment="1" applyProtection="1">
      <alignment/>
      <protection/>
    </xf>
    <xf numFmtId="0" fontId="1" fillId="34" borderId="34" xfId="0" applyFont="1" applyFill="1" applyBorder="1" applyAlignment="1" applyProtection="1">
      <alignment/>
      <protection/>
    </xf>
    <xf numFmtId="181" fontId="1" fillId="34" borderId="35" xfId="0" applyNumberFormat="1" applyFont="1" applyFill="1" applyBorder="1" applyAlignment="1" applyProtection="1">
      <alignment/>
      <protection/>
    </xf>
    <xf numFmtId="181" fontId="1" fillId="34" borderId="43" xfId="0" applyNumberFormat="1" applyFont="1" applyFill="1" applyBorder="1" applyAlignment="1" applyProtection="1">
      <alignment/>
      <protection/>
    </xf>
    <xf numFmtId="181" fontId="1" fillId="34" borderId="18" xfId="0" applyNumberFormat="1" applyFont="1" applyFill="1" applyBorder="1" applyAlignment="1" applyProtection="1">
      <alignment/>
      <protection/>
    </xf>
    <xf numFmtId="181" fontId="1" fillId="34" borderId="36" xfId="0" applyNumberFormat="1" applyFont="1" applyFill="1" applyBorder="1" applyAlignment="1" applyProtection="1">
      <alignment/>
      <protection/>
    </xf>
    <xf numFmtId="181" fontId="1" fillId="34" borderId="44" xfId="0" applyNumberFormat="1" applyFont="1" applyFill="1" applyBorder="1" applyAlignment="1" applyProtection="1">
      <alignment/>
      <protection/>
    </xf>
    <xf numFmtId="181" fontId="1" fillId="34" borderId="34" xfId="0" applyNumberFormat="1" applyFont="1" applyFill="1" applyBorder="1" applyAlignment="1" applyProtection="1">
      <alignment/>
      <protection/>
    </xf>
    <xf numFmtId="181" fontId="1" fillId="34" borderId="45" xfId="0" applyNumberFormat="1" applyFont="1" applyFill="1" applyBorder="1" applyAlignment="1" applyProtection="1">
      <alignment/>
      <protection/>
    </xf>
    <xf numFmtId="181" fontId="1" fillId="34" borderId="13" xfId="0" applyNumberFormat="1" applyFont="1" applyFill="1" applyBorder="1" applyAlignment="1" applyProtection="1">
      <alignment/>
      <protection/>
    </xf>
    <xf numFmtId="181" fontId="1" fillId="34" borderId="46" xfId="0" applyNumberFormat="1" applyFont="1" applyFill="1" applyBorder="1" applyAlignment="1" applyProtection="1">
      <alignment/>
      <protection/>
    </xf>
    <xf numFmtId="181" fontId="3" fillId="34" borderId="39" xfId="0" applyNumberFormat="1" applyFont="1" applyFill="1" applyBorder="1" applyAlignment="1" applyProtection="1">
      <alignment/>
      <protection/>
    </xf>
    <xf numFmtId="0" fontId="1" fillId="37" borderId="21" xfId="0" applyFont="1" applyFill="1" applyBorder="1" applyAlignment="1" applyProtection="1">
      <alignment/>
      <protection/>
    </xf>
    <xf numFmtId="2" fontId="1" fillId="37" borderId="23" xfId="0" applyNumberFormat="1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2" fontId="6" fillId="36" borderId="0" xfId="0" applyNumberFormat="1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1" fillId="0" borderId="47" xfId="0" applyFont="1" applyFill="1" applyBorder="1" applyAlignment="1" applyProtection="1">
      <alignment/>
      <protection/>
    </xf>
    <xf numFmtId="0" fontId="1" fillId="37" borderId="21" xfId="0" applyFont="1" applyFill="1" applyBorder="1" applyAlignment="1" applyProtection="1">
      <alignment/>
      <protection/>
    </xf>
    <xf numFmtId="181" fontId="1" fillId="34" borderId="43" xfId="0" applyNumberFormat="1" applyFont="1" applyFill="1" applyBorder="1" applyAlignment="1" applyProtection="1">
      <alignment/>
      <protection/>
    </xf>
    <xf numFmtId="181" fontId="1" fillId="34" borderId="44" xfId="0" applyNumberFormat="1" applyFont="1" applyFill="1" applyBorder="1" applyAlignment="1" applyProtection="1">
      <alignment/>
      <protection/>
    </xf>
    <xf numFmtId="181" fontId="1" fillId="34" borderId="21" xfId="0" applyNumberFormat="1" applyFont="1" applyFill="1" applyBorder="1" applyAlignment="1" applyProtection="1">
      <alignment/>
      <protection/>
    </xf>
    <xf numFmtId="181" fontId="1" fillId="34" borderId="33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indent="6"/>
      <protection/>
    </xf>
    <xf numFmtId="0" fontId="1" fillId="0" borderId="0" xfId="0" applyFont="1" applyFill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5" fillId="38" borderId="19" xfId="0" applyFont="1" applyFill="1" applyBorder="1" applyAlignment="1">
      <alignment/>
    </xf>
    <xf numFmtId="183" fontId="9" fillId="0" borderId="19" xfId="0" applyNumberFormat="1" applyFont="1" applyBorder="1" applyAlignment="1">
      <alignment/>
    </xf>
    <xf numFmtId="0" fontId="9" fillId="0" borderId="19" xfId="0" applyFont="1" applyBorder="1" applyAlignment="1" applyProtection="1">
      <alignment/>
      <protection locked="0"/>
    </xf>
    <xf numFmtId="184" fontId="9" fillId="0" borderId="19" xfId="47" applyNumberFormat="1" applyFont="1" applyBorder="1" applyAlignment="1">
      <alignment/>
    </xf>
    <xf numFmtId="183" fontId="5" fillId="38" borderId="19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3" fontId="12" fillId="0" borderId="0" xfId="0" applyNumberFormat="1" applyFont="1" applyBorder="1" applyAlignment="1">
      <alignment/>
    </xf>
    <xf numFmtId="178" fontId="9" fillId="0" borderId="0" xfId="47" applyFont="1" applyAlignment="1">
      <alignment/>
    </xf>
    <xf numFmtId="0" fontId="12" fillId="0" borderId="0" xfId="0" applyFont="1" applyAlignment="1">
      <alignment/>
    </xf>
    <xf numFmtId="184" fontId="12" fillId="0" borderId="0" xfId="47" applyNumberFormat="1" applyFont="1" applyAlignment="1">
      <alignment/>
    </xf>
    <xf numFmtId="0" fontId="9" fillId="0" borderId="48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19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18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Alignment="1" applyProtection="1">
      <alignment horizontal="right"/>
      <protection/>
    </xf>
    <xf numFmtId="2" fontId="15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 locked="0"/>
    </xf>
    <xf numFmtId="0" fontId="15" fillId="0" borderId="50" xfId="0" applyFont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19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180" fontId="1" fillId="0" borderId="14" xfId="0" applyNumberFormat="1" applyFont="1" applyFill="1" applyBorder="1" applyAlignment="1" applyProtection="1">
      <alignment/>
      <protection locked="0"/>
    </xf>
    <xf numFmtId="180" fontId="1" fillId="0" borderId="14" xfId="0" applyNumberFormat="1" applyFont="1" applyFill="1" applyBorder="1" applyAlignment="1" applyProtection="1">
      <alignment/>
      <protection/>
    </xf>
    <xf numFmtId="180" fontId="1" fillId="0" borderId="51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1" fillId="0" borderId="15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190" fontId="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 indent="15"/>
    </xf>
    <xf numFmtId="190" fontId="3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left" inden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38" fillId="0" borderId="0" xfId="0" applyNumberFormat="1" applyFont="1" applyBorder="1" applyAlignment="1" applyProtection="1">
      <alignment horizontal="left" vertical="center" indent="3"/>
      <protection/>
    </xf>
    <xf numFmtId="2" fontId="39" fillId="0" borderId="0" xfId="0" applyNumberFormat="1" applyFont="1" applyBorder="1" applyAlignment="1" applyProtection="1">
      <alignment horizontal="left" vertical="center" indent="1"/>
      <protection/>
    </xf>
    <xf numFmtId="194" fontId="5" fillId="38" borderId="19" xfId="0" applyNumberFormat="1" applyFont="1" applyFill="1" applyBorder="1" applyAlignment="1">
      <alignment/>
    </xf>
    <xf numFmtId="194" fontId="9" fillId="0" borderId="19" xfId="0" applyNumberFormat="1" applyFont="1" applyFill="1" applyBorder="1" applyAlignment="1">
      <alignment/>
    </xf>
    <xf numFmtId="194" fontId="23" fillId="0" borderId="60" xfId="0" applyNumberFormat="1" applyFont="1" applyBorder="1" applyAlignment="1" applyProtection="1">
      <alignment/>
      <protection/>
    </xf>
    <xf numFmtId="194" fontId="17" fillId="0" borderId="61" xfId="0" applyNumberFormat="1" applyFont="1" applyBorder="1" applyAlignment="1" applyProtection="1">
      <alignment/>
      <protection locked="0"/>
    </xf>
    <xf numFmtId="194" fontId="17" fillId="0" borderId="61" xfId="0" applyNumberFormat="1" applyFont="1" applyBorder="1" applyAlignment="1" applyProtection="1">
      <alignment/>
      <protection/>
    </xf>
    <xf numFmtId="194" fontId="17" fillId="0" borderId="48" xfId="0" applyNumberFormat="1" applyFont="1" applyBorder="1" applyAlignment="1" applyProtection="1">
      <alignment/>
      <protection locked="0"/>
    </xf>
    <xf numFmtId="194" fontId="15" fillId="0" borderId="0" xfId="0" applyNumberFormat="1" applyFont="1" applyBorder="1" applyAlignment="1" applyProtection="1">
      <alignment/>
      <protection locked="0"/>
    </xf>
    <xf numFmtId="195" fontId="20" fillId="0" borderId="48" xfId="0" applyNumberFormat="1" applyFont="1" applyBorder="1" applyAlignment="1" applyProtection="1">
      <alignment/>
      <protection/>
    </xf>
    <xf numFmtId="195" fontId="18" fillId="0" borderId="62" xfId="0" applyNumberFormat="1" applyFont="1" applyBorder="1" applyAlignment="1" applyProtection="1">
      <alignment/>
      <protection/>
    </xf>
    <xf numFmtId="195" fontId="18" fillId="0" borderId="19" xfId="0" applyNumberFormat="1" applyFont="1" applyBorder="1" applyAlignment="1" applyProtection="1">
      <alignment/>
      <protection locked="0"/>
    </xf>
    <xf numFmtId="195" fontId="18" fillId="0" borderId="0" xfId="0" applyNumberFormat="1" applyFont="1" applyAlignment="1" applyProtection="1">
      <alignment/>
      <protection locked="0"/>
    </xf>
    <xf numFmtId="195" fontId="18" fillId="0" borderId="63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 indent="6"/>
      <protection/>
    </xf>
    <xf numFmtId="0" fontId="16" fillId="0" borderId="0" xfId="0" applyFont="1" applyAlignment="1" applyProtection="1">
      <alignment horizontal="left" indent="6"/>
      <protection/>
    </xf>
    <xf numFmtId="14" fontId="15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left" indent="6"/>
    </xf>
    <xf numFmtId="197" fontId="9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left" indent="11"/>
    </xf>
    <xf numFmtId="176" fontId="9" fillId="0" borderId="0" xfId="0" applyNumberFormat="1" applyFont="1" applyAlignment="1">
      <alignment/>
    </xf>
    <xf numFmtId="198" fontId="5" fillId="38" borderId="19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6" fillId="32" borderId="0" xfId="53" applyFont="1" applyBorder="1" applyProtection="1">
      <alignment/>
      <protection/>
    </xf>
    <xf numFmtId="0" fontId="41" fillId="32" borderId="0" xfId="53" applyBorder="1" applyProtection="1">
      <alignment/>
      <protection/>
    </xf>
    <xf numFmtId="0" fontId="42" fillId="32" borderId="0" xfId="53" applyNumberFormat="1" applyFont="1" applyBorder="1" applyAlignment="1" applyProtection="1">
      <alignment horizontal="left"/>
      <protection/>
    </xf>
    <xf numFmtId="180" fontId="42" fillId="32" borderId="0" xfId="53" applyNumberFormat="1" applyFont="1" applyBorder="1" applyAlignment="1" applyProtection="1">
      <alignment horizontal="left"/>
      <protection locked="0"/>
    </xf>
    <xf numFmtId="0" fontId="42" fillId="32" borderId="0" xfId="53" applyNumberFormat="1" applyFont="1" applyBorder="1" applyAlignment="1" applyProtection="1">
      <alignment horizontal="left"/>
      <protection locked="0"/>
    </xf>
    <xf numFmtId="199" fontId="36" fillId="32" borderId="0" xfId="53" applyNumberFormat="1" applyFont="1" applyBorder="1" applyAlignment="1" applyProtection="1">
      <alignment horizontal="left"/>
      <protection/>
    </xf>
    <xf numFmtId="0" fontId="16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/>
      <protection/>
    </xf>
    <xf numFmtId="0" fontId="10" fillId="0" borderId="0" xfId="0" applyFont="1" applyAlignment="1">
      <alignment horizontal="left" vertical="center" indent="11"/>
    </xf>
    <xf numFmtId="0" fontId="11" fillId="0" borderId="0" xfId="0" applyFont="1" applyAlignment="1">
      <alignment horizontal="left" vertical="center" indent="11"/>
    </xf>
    <xf numFmtId="0" fontId="9" fillId="0" borderId="19" xfId="0" applyFont="1" applyBorder="1" applyAlignment="1">
      <alignment/>
    </xf>
    <xf numFmtId="0" fontId="9" fillId="0" borderId="48" xfId="0" applyFont="1" applyBorder="1" applyAlignment="1" applyProtection="1">
      <alignment/>
      <protection locked="0"/>
    </xf>
    <xf numFmtId="0" fontId="9" fillId="0" borderId="64" xfId="0" applyFont="1" applyBorder="1" applyAlignment="1" applyProtection="1">
      <alignment/>
      <protection locked="0"/>
    </xf>
    <xf numFmtId="0" fontId="5" fillId="38" borderId="19" xfId="0" applyFont="1" applyFill="1" applyBorder="1" applyAlignment="1">
      <alignment/>
    </xf>
    <xf numFmtId="0" fontId="2" fillId="35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left" vertical="center" indent="6"/>
    </xf>
    <xf numFmtId="0" fontId="11" fillId="0" borderId="0" xfId="0" applyFont="1" applyAlignment="1">
      <alignment horizontal="left" vertical="center" indent="6"/>
    </xf>
    <xf numFmtId="182" fontId="3" fillId="0" borderId="65" xfId="0" applyNumberFormat="1" applyFont="1" applyFill="1" applyBorder="1" applyAlignment="1" applyProtection="1">
      <alignment horizontal="center"/>
      <protection/>
    </xf>
    <xf numFmtId="182" fontId="0" fillId="0" borderId="39" xfId="0" applyNumberFormat="1" applyBorder="1" applyAlignment="1" applyProtection="1">
      <alignment horizontal="center"/>
      <protection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33" fillId="0" borderId="0" xfId="0" applyFont="1" applyAlignment="1">
      <alignment horizontal="left"/>
    </xf>
    <xf numFmtId="192" fontId="33" fillId="0" borderId="0" xfId="0" applyNumberFormat="1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ard_KLAPPERINDELING en RUGGEN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581025</xdr:colOff>
      <xdr:row>2</xdr:row>
      <xdr:rowOff>9525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019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571500</xdr:colOff>
      <xdr:row>1</xdr:row>
      <xdr:rowOff>238125</xdr:rowOff>
    </xdr:to>
    <xdr:pic>
      <xdr:nvPicPr>
        <xdr:cNvPr id="1" name="Picture 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9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581025</xdr:colOff>
      <xdr:row>2</xdr:row>
      <xdr:rowOff>76200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66675</xdr:colOff>
      <xdr:row>0</xdr:row>
      <xdr:rowOff>495300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571500</xdr:colOff>
      <xdr:row>1</xdr:row>
      <xdr:rowOff>238125</xdr:rowOff>
    </xdr:to>
    <xdr:pic>
      <xdr:nvPicPr>
        <xdr:cNvPr id="1" name="Picture 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9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581025</xdr:colOff>
      <xdr:row>2</xdr:row>
      <xdr:rowOff>76200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66675</xdr:colOff>
      <xdr:row>0</xdr:row>
      <xdr:rowOff>495300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571500</xdr:colOff>
      <xdr:row>1</xdr:row>
      <xdr:rowOff>238125</xdr:rowOff>
    </xdr:to>
    <xdr:pic>
      <xdr:nvPicPr>
        <xdr:cNvPr id="1" name="Picture 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9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581025</xdr:colOff>
      <xdr:row>2</xdr:row>
      <xdr:rowOff>76200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66675</xdr:colOff>
      <xdr:row>0</xdr:row>
      <xdr:rowOff>495300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571500</xdr:colOff>
      <xdr:row>1</xdr:row>
      <xdr:rowOff>238125</xdr:rowOff>
    </xdr:to>
    <xdr:pic>
      <xdr:nvPicPr>
        <xdr:cNvPr id="1" name="Picture 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9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581025</xdr:colOff>
      <xdr:row>2</xdr:row>
      <xdr:rowOff>76200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581025</xdr:colOff>
      <xdr:row>2</xdr:row>
      <xdr:rowOff>76200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66675</xdr:colOff>
      <xdr:row>0</xdr:row>
      <xdr:rowOff>495300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381000</xdr:colOff>
      <xdr:row>0</xdr:row>
      <xdr:rowOff>495300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38100</xdr:rowOff>
    </xdr:from>
    <xdr:to>
      <xdr:col>3</xdr:col>
      <xdr:colOff>552450</xdr:colOff>
      <xdr:row>2</xdr:row>
      <xdr:rowOff>504825</xdr:rowOff>
    </xdr:to>
    <xdr:pic>
      <xdr:nvPicPr>
        <xdr:cNvPr id="1" name="Picture 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38100</xdr:rowOff>
    </xdr:from>
    <xdr:to>
      <xdr:col>3</xdr:col>
      <xdr:colOff>552450</xdr:colOff>
      <xdr:row>24</xdr:row>
      <xdr:rowOff>504825</xdr:rowOff>
    </xdr:to>
    <xdr:pic>
      <xdr:nvPicPr>
        <xdr:cNvPr id="2" name="Picture 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38100</xdr:rowOff>
    </xdr:from>
    <xdr:to>
      <xdr:col>3</xdr:col>
      <xdr:colOff>552450</xdr:colOff>
      <xdr:row>46</xdr:row>
      <xdr:rowOff>504825</xdr:rowOff>
    </xdr:to>
    <xdr:pic>
      <xdr:nvPicPr>
        <xdr:cNvPr id="3" name="Picture 9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68</xdr:row>
      <xdr:rowOff>38100</xdr:rowOff>
    </xdr:from>
    <xdr:to>
      <xdr:col>3</xdr:col>
      <xdr:colOff>552450</xdr:colOff>
      <xdr:row>68</xdr:row>
      <xdr:rowOff>504825</xdr:rowOff>
    </xdr:to>
    <xdr:pic>
      <xdr:nvPicPr>
        <xdr:cNvPr id="4" name="Picture 1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38100</xdr:rowOff>
    </xdr:from>
    <xdr:to>
      <xdr:col>3</xdr:col>
      <xdr:colOff>552450</xdr:colOff>
      <xdr:row>90</xdr:row>
      <xdr:rowOff>504825</xdr:rowOff>
    </xdr:to>
    <xdr:pic>
      <xdr:nvPicPr>
        <xdr:cNvPr id="5" name="Picture 15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112</xdr:row>
      <xdr:rowOff>38100</xdr:rowOff>
    </xdr:from>
    <xdr:to>
      <xdr:col>3</xdr:col>
      <xdr:colOff>552450</xdr:colOff>
      <xdr:row>112</xdr:row>
      <xdr:rowOff>504825</xdr:rowOff>
    </xdr:to>
    <xdr:pic>
      <xdr:nvPicPr>
        <xdr:cNvPr id="6" name="Picture 1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134</xdr:row>
      <xdr:rowOff>38100</xdr:rowOff>
    </xdr:from>
    <xdr:to>
      <xdr:col>3</xdr:col>
      <xdr:colOff>552450</xdr:colOff>
      <xdr:row>134</xdr:row>
      <xdr:rowOff>504825</xdr:rowOff>
    </xdr:to>
    <xdr:pic>
      <xdr:nvPicPr>
        <xdr:cNvPr id="7" name="Picture 2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156</xdr:row>
      <xdr:rowOff>38100</xdr:rowOff>
    </xdr:from>
    <xdr:to>
      <xdr:col>3</xdr:col>
      <xdr:colOff>552450</xdr:colOff>
      <xdr:row>156</xdr:row>
      <xdr:rowOff>504825</xdr:rowOff>
    </xdr:to>
    <xdr:pic>
      <xdr:nvPicPr>
        <xdr:cNvPr id="8" name="Picture 2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178</xdr:row>
      <xdr:rowOff>38100</xdr:rowOff>
    </xdr:from>
    <xdr:to>
      <xdr:col>3</xdr:col>
      <xdr:colOff>552450</xdr:colOff>
      <xdr:row>178</xdr:row>
      <xdr:rowOff>504825</xdr:rowOff>
    </xdr:to>
    <xdr:pic>
      <xdr:nvPicPr>
        <xdr:cNvPr id="9" name="Picture 27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200</xdr:row>
      <xdr:rowOff>38100</xdr:rowOff>
    </xdr:from>
    <xdr:to>
      <xdr:col>3</xdr:col>
      <xdr:colOff>552450</xdr:colOff>
      <xdr:row>200</xdr:row>
      <xdr:rowOff>504825</xdr:rowOff>
    </xdr:to>
    <xdr:pic>
      <xdr:nvPicPr>
        <xdr:cNvPr id="10" name="Picture 3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222</xdr:row>
      <xdr:rowOff>38100</xdr:rowOff>
    </xdr:from>
    <xdr:to>
      <xdr:col>3</xdr:col>
      <xdr:colOff>552450</xdr:colOff>
      <xdr:row>222</xdr:row>
      <xdr:rowOff>504825</xdr:rowOff>
    </xdr:to>
    <xdr:pic>
      <xdr:nvPicPr>
        <xdr:cNvPr id="11" name="Picture 3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244</xdr:row>
      <xdr:rowOff>38100</xdr:rowOff>
    </xdr:from>
    <xdr:to>
      <xdr:col>3</xdr:col>
      <xdr:colOff>552450</xdr:colOff>
      <xdr:row>244</xdr:row>
      <xdr:rowOff>504825</xdr:rowOff>
    </xdr:to>
    <xdr:pic>
      <xdr:nvPicPr>
        <xdr:cNvPr id="12" name="Picture 3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266</xdr:row>
      <xdr:rowOff>38100</xdr:rowOff>
    </xdr:from>
    <xdr:to>
      <xdr:col>3</xdr:col>
      <xdr:colOff>552450</xdr:colOff>
      <xdr:row>266</xdr:row>
      <xdr:rowOff>504825</xdr:rowOff>
    </xdr:to>
    <xdr:pic>
      <xdr:nvPicPr>
        <xdr:cNvPr id="13" name="Picture 39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288</xdr:row>
      <xdr:rowOff>38100</xdr:rowOff>
    </xdr:from>
    <xdr:to>
      <xdr:col>3</xdr:col>
      <xdr:colOff>552450</xdr:colOff>
      <xdr:row>288</xdr:row>
      <xdr:rowOff>504825</xdr:rowOff>
    </xdr:to>
    <xdr:pic>
      <xdr:nvPicPr>
        <xdr:cNvPr id="14" name="Picture 10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310</xdr:row>
      <xdr:rowOff>38100</xdr:rowOff>
    </xdr:from>
    <xdr:to>
      <xdr:col>3</xdr:col>
      <xdr:colOff>552450</xdr:colOff>
      <xdr:row>310</xdr:row>
      <xdr:rowOff>504825</xdr:rowOff>
    </xdr:to>
    <xdr:pic>
      <xdr:nvPicPr>
        <xdr:cNvPr id="15" name="Picture 11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38100</xdr:rowOff>
    </xdr:from>
    <xdr:to>
      <xdr:col>10</xdr:col>
      <xdr:colOff>552450</xdr:colOff>
      <xdr:row>2</xdr:row>
      <xdr:rowOff>504825</xdr:rowOff>
    </xdr:to>
    <xdr:pic>
      <xdr:nvPicPr>
        <xdr:cNvPr id="16" name="Picture 21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38100</xdr:rowOff>
    </xdr:from>
    <xdr:to>
      <xdr:col>10</xdr:col>
      <xdr:colOff>552450</xdr:colOff>
      <xdr:row>24</xdr:row>
      <xdr:rowOff>504825</xdr:rowOff>
    </xdr:to>
    <xdr:pic>
      <xdr:nvPicPr>
        <xdr:cNvPr id="17" name="Picture 21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46</xdr:row>
      <xdr:rowOff>38100</xdr:rowOff>
    </xdr:from>
    <xdr:to>
      <xdr:col>10</xdr:col>
      <xdr:colOff>552450</xdr:colOff>
      <xdr:row>46</xdr:row>
      <xdr:rowOff>504825</xdr:rowOff>
    </xdr:to>
    <xdr:pic>
      <xdr:nvPicPr>
        <xdr:cNvPr id="18" name="Picture 22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68</xdr:row>
      <xdr:rowOff>38100</xdr:rowOff>
    </xdr:from>
    <xdr:to>
      <xdr:col>10</xdr:col>
      <xdr:colOff>552450</xdr:colOff>
      <xdr:row>68</xdr:row>
      <xdr:rowOff>504825</xdr:rowOff>
    </xdr:to>
    <xdr:pic>
      <xdr:nvPicPr>
        <xdr:cNvPr id="19" name="Picture 22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90</xdr:row>
      <xdr:rowOff>38100</xdr:rowOff>
    </xdr:from>
    <xdr:to>
      <xdr:col>10</xdr:col>
      <xdr:colOff>552450</xdr:colOff>
      <xdr:row>90</xdr:row>
      <xdr:rowOff>504825</xdr:rowOff>
    </xdr:to>
    <xdr:pic>
      <xdr:nvPicPr>
        <xdr:cNvPr id="20" name="Picture 22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112</xdr:row>
      <xdr:rowOff>38100</xdr:rowOff>
    </xdr:from>
    <xdr:to>
      <xdr:col>10</xdr:col>
      <xdr:colOff>552450</xdr:colOff>
      <xdr:row>112</xdr:row>
      <xdr:rowOff>504825</xdr:rowOff>
    </xdr:to>
    <xdr:pic>
      <xdr:nvPicPr>
        <xdr:cNvPr id="21" name="Picture 22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134</xdr:row>
      <xdr:rowOff>38100</xdr:rowOff>
    </xdr:from>
    <xdr:to>
      <xdr:col>10</xdr:col>
      <xdr:colOff>552450</xdr:colOff>
      <xdr:row>134</xdr:row>
      <xdr:rowOff>504825</xdr:rowOff>
    </xdr:to>
    <xdr:pic>
      <xdr:nvPicPr>
        <xdr:cNvPr id="22" name="Picture 22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156</xdr:row>
      <xdr:rowOff>38100</xdr:rowOff>
    </xdr:from>
    <xdr:to>
      <xdr:col>10</xdr:col>
      <xdr:colOff>552450</xdr:colOff>
      <xdr:row>156</xdr:row>
      <xdr:rowOff>504825</xdr:rowOff>
    </xdr:to>
    <xdr:pic>
      <xdr:nvPicPr>
        <xdr:cNvPr id="23" name="Picture 23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178</xdr:row>
      <xdr:rowOff>38100</xdr:rowOff>
    </xdr:from>
    <xdr:to>
      <xdr:col>10</xdr:col>
      <xdr:colOff>552450</xdr:colOff>
      <xdr:row>178</xdr:row>
      <xdr:rowOff>504825</xdr:rowOff>
    </xdr:to>
    <xdr:pic>
      <xdr:nvPicPr>
        <xdr:cNvPr id="24" name="Picture 23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200</xdr:row>
      <xdr:rowOff>38100</xdr:rowOff>
    </xdr:from>
    <xdr:to>
      <xdr:col>10</xdr:col>
      <xdr:colOff>552450</xdr:colOff>
      <xdr:row>200</xdr:row>
      <xdr:rowOff>504825</xdr:rowOff>
    </xdr:to>
    <xdr:pic>
      <xdr:nvPicPr>
        <xdr:cNvPr id="25" name="Picture 23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222</xdr:row>
      <xdr:rowOff>38100</xdr:rowOff>
    </xdr:from>
    <xdr:to>
      <xdr:col>10</xdr:col>
      <xdr:colOff>552450</xdr:colOff>
      <xdr:row>222</xdr:row>
      <xdr:rowOff>504825</xdr:rowOff>
    </xdr:to>
    <xdr:pic>
      <xdr:nvPicPr>
        <xdr:cNvPr id="26" name="Picture 23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244</xdr:row>
      <xdr:rowOff>38100</xdr:rowOff>
    </xdr:from>
    <xdr:to>
      <xdr:col>10</xdr:col>
      <xdr:colOff>552450</xdr:colOff>
      <xdr:row>244</xdr:row>
      <xdr:rowOff>504825</xdr:rowOff>
    </xdr:to>
    <xdr:pic>
      <xdr:nvPicPr>
        <xdr:cNvPr id="27" name="Picture 23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266</xdr:row>
      <xdr:rowOff>38100</xdr:rowOff>
    </xdr:from>
    <xdr:to>
      <xdr:col>10</xdr:col>
      <xdr:colOff>552450</xdr:colOff>
      <xdr:row>266</xdr:row>
      <xdr:rowOff>504825</xdr:rowOff>
    </xdr:to>
    <xdr:pic>
      <xdr:nvPicPr>
        <xdr:cNvPr id="28" name="Picture 24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288</xdr:row>
      <xdr:rowOff>38100</xdr:rowOff>
    </xdr:from>
    <xdr:to>
      <xdr:col>10</xdr:col>
      <xdr:colOff>552450</xdr:colOff>
      <xdr:row>288</xdr:row>
      <xdr:rowOff>504825</xdr:rowOff>
    </xdr:to>
    <xdr:pic>
      <xdr:nvPicPr>
        <xdr:cNvPr id="29" name="Picture 24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310</xdr:row>
      <xdr:rowOff>38100</xdr:rowOff>
    </xdr:from>
    <xdr:to>
      <xdr:col>10</xdr:col>
      <xdr:colOff>552450</xdr:colOff>
      <xdr:row>310</xdr:row>
      <xdr:rowOff>504825</xdr:rowOff>
    </xdr:to>
    <xdr:pic>
      <xdr:nvPicPr>
        <xdr:cNvPr id="30" name="Picture 24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38100</xdr:rowOff>
    </xdr:from>
    <xdr:to>
      <xdr:col>3</xdr:col>
      <xdr:colOff>552450</xdr:colOff>
      <xdr:row>2</xdr:row>
      <xdr:rowOff>504825</xdr:rowOff>
    </xdr:to>
    <xdr:pic>
      <xdr:nvPicPr>
        <xdr:cNvPr id="1" name="Picture 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38100</xdr:rowOff>
    </xdr:from>
    <xdr:to>
      <xdr:col>3</xdr:col>
      <xdr:colOff>552450</xdr:colOff>
      <xdr:row>24</xdr:row>
      <xdr:rowOff>504825</xdr:rowOff>
    </xdr:to>
    <xdr:pic>
      <xdr:nvPicPr>
        <xdr:cNvPr id="2" name="Picture 5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38100</xdr:rowOff>
    </xdr:from>
    <xdr:to>
      <xdr:col>3</xdr:col>
      <xdr:colOff>552450</xdr:colOff>
      <xdr:row>46</xdr:row>
      <xdr:rowOff>504825</xdr:rowOff>
    </xdr:to>
    <xdr:pic>
      <xdr:nvPicPr>
        <xdr:cNvPr id="3" name="Picture 7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68</xdr:row>
      <xdr:rowOff>38100</xdr:rowOff>
    </xdr:from>
    <xdr:to>
      <xdr:col>3</xdr:col>
      <xdr:colOff>552450</xdr:colOff>
      <xdr:row>68</xdr:row>
      <xdr:rowOff>504825</xdr:rowOff>
    </xdr:to>
    <xdr:pic>
      <xdr:nvPicPr>
        <xdr:cNvPr id="4" name="Picture 9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38100</xdr:rowOff>
    </xdr:from>
    <xdr:to>
      <xdr:col>3</xdr:col>
      <xdr:colOff>552450</xdr:colOff>
      <xdr:row>90</xdr:row>
      <xdr:rowOff>504825</xdr:rowOff>
    </xdr:to>
    <xdr:pic>
      <xdr:nvPicPr>
        <xdr:cNvPr id="5" name="Picture 1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112</xdr:row>
      <xdr:rowOff>38100</xdr:rowOff>
    </xdr:from>
    <xdr:to>
      <xdr:col>3</xdr:col>
      <xdr:colOff>552450</xdr:colOff>
      <xdr:row>112</xdr:row>
      <xdr:rowOff>504825</xdr:rowOff>
    </xdr:to>
    <xdr:pic>
      <xdr:nvPicPr>
        <xdr:cNvPr id="6" name="Picture 1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134</xdr:row>
      <xdr:rowOff>38100</xdr:rowOff>
    </xdr:from>
    <xdr:to>
      <xdr:col>3</xdr:col>
      <xdr:colOff>552450</xdr:colOff>
      <xdr:row>134</xdr:row>
      <xdr:rowOff>504825</xdr:rowOff>
    </xdr:to>
    <xdr:pic>
      <xdr:nvPicPr>
        <xdr:cNvPr id="7" name="Picture 15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156</xdr:row>
      <xdr:rowOff>38100</xdr:rowOff>
    </xdr:from>
    <xdr:to>
      <xdr:col>3</xdr:col>
      <xdr:colOff>552450</xdr:colOff>
      <xdr:row>156</xdr:row>
      <xdr:rowOff>504825</xdr:rowOff>
    </xdr:to>
    <xdr:pic>
      <xdr:nvPicPr>
        <xdr:cNvPr id="8" name="Picture 17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178</xdr:row>
      <xdr:rowOff>38100</xdr:rowOff>
    </xdr:from>
    <xdr:to>
      <xdr:col>3</xdr:col>
      <xdr:colOff>552450</xdr:colOff>
      <xdr:row>178</xdr:row>
      <xdr:rowOff>504825</xdr:rowOff>
    </xdr:to>
    <xdr:pic>
      <xdr:nvPicPr>
        <xdr:cNvPr id="9" name="Picture 19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200</xdr:row>
      <xdr:rowOff>38100</xdr:rowOff>
    </xdr:from>
    <xdr:to>
      <xdr:col>3</xdr:col>
      <xdr:colOff>552450</xdr:colOff>
      <xdr:row>200</xdr:row>
      <xdr:rowOff>504825</xdr:rowOff>
    </xdr:to>
    <xdr:pic>
      <xdr:nvPicPr>
        <xdr:cNvPr id="10" name="Picture 2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222</xdr:row>
      <xdr:rowOff>38100</xdr:rowOff>
    </xdr:from>
    <xdr:to>
      <xdr:col>3</xdr:col>
      <xdr:colOff>552450</xdr:colOff>
      <xdr:row>222</xdr:row>
      <xdr:rowOff>504825</xdr:rowOff>
    </xdr:to>
    <xdr:pic>
      <xdr:nvPicPr>
        <xdr:cNvPr id="11" name="Picture 2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244</xdr:row>
      <xdr:rowOff>38100</xdr:rowOff>
    </xdr:from>
    <xdr:to>
      <xdr:col>3</xdr:col>
      <xdr:colOff>552450</xdr:colOff>
      <xdr:row>244</xdr:row>
      <xdr:rowOff>504825</xdr:rowOff>
    </xdr:to>
    <xdr:pic>
      <xdr:nvPicPr>
        <xdr:cNvPr id="12" name="Picture 25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266</xdr:row>
      <xdr:rowOff>38100</xdr:rowOff>
    </xdr:from>
    <xdr:to>
      <xdr:col>3</xdr:col>
      <xdr:colOff>552450</xdr:colOff>
      <xdr:row>266</xdr:row>
      <xdr:rowOff>504825</xdr:rowOff>
    </xdr:to>
    <xdr:pic>
      <xdr:nvPicPr>
        <xdr:cNvPr id="13" name="Picture 27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288</xdr:row>
      <xdr:rowOff>38100</xdr:rowOff>
    </xdr:from>
    <xdr:to>
      <xdr:col>3</xdr:col>
      <xdr:colOff>552450</xdr:colOff>
      <xdr:row>288</xdr:row>
      <xdr:rowOff>504825</xdr:rowOff>
    </xdr:to>
    <xdr:pic>
      <xdr:nvPicPr>
        <xdr:cNvPr id="14" name="Picture 29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310</xdr:row>
      <xdr:rowOff>38100</xdr:rowOff>
    </xdr:from>
    <xdr:to>
      <xdr:col>3</xdr:col>
      <xdr:colOff>552450</xdr:colOff>
      <xdr:row>310</xdr:row>
      <xdr:rowOff>504825</xdr:rowOff>
    </xdr:to>
    <xdr:pic>
      <xdr:nvPicPr>
        <xdr:cNvPr id="15" name="Picture 3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38100</xdr:rowOff>
    </xdr:from>
    <xdr:to>
      <xdr:col>10</xdr:col>
      <xdr:colOff>552450</xdr:colOff>
      <xdr:row>2</xdr:row>
      <xdr:rowOff>504825</xdr:rowOff>
    </xdr:to>
    <xdr:pic>
      <xdr:nvPicPr>
        <xdr:cNvPr id="16" name="Picture 3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38100</xdr:rowOff>
    </xdr:from>
    <xdr:to>
      <xdr:col>10</xdr:col>
      <xdr:colOff>552450</xdr:colOff>
      <xdr:row>24</xdr:row>
      <xdr:rowOff>504825</xdr:rowOff>
    </xdr:to>
    <xdr:pic>
      <xdr:nvPicPr>
        <xdr:cNvPr id="17" name="Picture 3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46</xdr:row>
      <xdr:rowOff>38100</xdr:rowOff>
    </xdr:from>
    <xdr:to>
      <xdr:col>10</xdr:col>
      <xdr:colOff>552450</xdr:colOff>
      <xdr:row>46</xdr:row>
      <xdr:rowOff>504825</xdr:rowOff>
    </xdr:to>
    <xdr:pic>
      <xdr:nvPicPr>
        <xdr:cNvPr id="18" name="Picture 3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68</xdr:row>
      <xdr:rowOff>38100</xdr:rowOff>
    </xdr:from>
    <xdr:to>
      <xdr:col>10</xdr:col>
      <xdr:colOff>552450</xdr:colOff>
      <xdr:row>68</xdr:row>
      <xdr:rowOff>504825</xdr:rowOff>
    </xdr:to>
    <xdr:pic>
      <xdr:nvPicPr>
        <xdr:cNvPr id="19" name="Picture 4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90</xdr:row>
      <xdr:rowOff>38100</xdr:rowOff>
    </xdr:from>
    <xdr:to>
      <xdr:col>10</xdr:col>
      <xdr:colOff>552450</xdr:colOff>
      <xdr:row>90</xdr:row>
      <xdr:rowOff>504825</xdr:rowOff>
    </xdr:to>
    <xdr:pic>
      <xdr:nvPicPr>
        <xdr:cNvPr id="20" name="Picture 4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112</xdr:row>
      <xdr:rowOff>38100</xdr:rowOff>
    </xdr:from>
    <xdr:to>
      <xdr:col>10</xdr:col>
      <xdr:colOff>552450</xdr:colOff>
      <xdr:row>112</xdr:row>
      <xdr:rowOff>504825</xdr:rowOff>
    </xdr:to>
    <xdr:pic>
      <xdr:nvPicPr>
        <xdr:cNvPr id="21" name="Picture 4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134</xdr:row>
      <xdr:rowOff>38100</xdr:rowOff>
    </xdr:from>
    <xdr:to>
      <xdr:col>10</xdr:col>
      <xdr:colOff>552450</xdr:colOff>
      <xdr:row>134</xdr:row>
      <xdr:rowOff>504825</xdr:rowOff>
    </xdr:to>
    <xdr:pic>
      <xdr:nvPicPr>
        <xdr:cNvPr id="22" name="Picture 4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156</xdr:row>
      <xdr:rowOff>38100</xdr:rowOff>
    </xdr:from>
    <xdr:to>
      <xdr:col>10</xdr:col>
      <xdr:colOff>552450</xdr:colOff>
      <xdr:row>156</xdr:row>
      <xdr:rowOff>504825</xdr:rowOff>
    </xdr:to>
    <xdr:pic>
      <xdr:nvPicPr>
        <xdr:cNvPr id="23" name="Picture 4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178</xdr:row>
      <xdr:rowOff>38100</xdr:rowOff>
    </xdr:from>
    <xdr:to>
      <xdr:col>10</xdr:col>
      <xdr:colOff>552450</xdr:colOff>
      <xdr:row>178</xdr:row>
      <xdr:rowOff>504825</xdr:rowOff>
    </xdr:to>
    <xdr:pic>
      <xdr:nvPicPr>
        <xdr:cNvPr id="24" name="Picture 5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200</xdr:row>
      <xdr:rowOff>38100</xdr:rowOff>
    </xdr:from>
    <xdr:to>
      <xdr:col>10</xdr:col>
      <xdr:colOff>552450</xdr:colOff>
      <xdr:row>200</xdr:row>
      <xdr:rowOff>504825</xdr:rowOff>
    </xdr:to>
    <xdr:pic>
      <xdr:nvPicPr>
        <xdr:cNvPr id="25" name="Picture 5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222</xdr:row>
      <xdr:rowOff>38100</xdr:rowOff>
    </xdr:from>
    <xdr:to>
      <xdr:col>10</xdr:col>
      <xdr:colOff>552450</xdr:colOff>
      <xdr:row>222</xdr:row>
      <xdr:rowOff>504825</xdr:rowOff>
    </xdr:to>
    <xdr:pic>
      <xdr:nvPicPr>
        <xdr:cNvPr id="26" name="Picture 5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244</xdr:row>
      <xdr:rowOff>38100</xdr:rowOff>
    </xdr:from>
    <xdr:to>
      <xdr:col>10</xdr:col>
      <xdr:colOff>552450</xdr:colOff>
      <xdr:row>244</xdr:row>
      <xdr:rowOff>504825</xdr:rowOff>
    </xdr:to>
    <xdr:pic>
      <xdr:nvPicPr>
        <xdr:cNvPr id="27" name="Picture 5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266</xdr:row>
      <xdr:rowOff>38100</xdr:rowOff>
    </xdr:from>
    <xdr:to>
      <xdr:col>10</xdr:col>
      <xdr:colOff>552450</xdr:colOff>
      <xdr:row>266</xdr:row>
      <xdr:rowOff>504825</xdr:rowOff>
    </xdr:to>
    <xdr:pic>
      <xdr:nvPicPr>
        <xdr:cNvPr id="28" name="Picture 5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288</xdr:row>
      <xdr:rowOff>38100</xdr:rowOff>
    </xdr:from>
    <xdr:to>
      <xdr:col>10</xdr:col>
      <xdr:colOff>552450</xdr:colOff>
      <xdr:row>288</xdr:row>
      <xdr:rowOff>504825</xdr:rowOff>
    </xdr:to>
    <xdr:pic>
      <xdr:nvPicPr>
        <xdr:cNvPr id="29" name="Picture 6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310</xdr:row>
      <xdr:rowOff>38100</xdr:rowOff>
    </xdr:from>
    <xdr:to>
      <xdr:col>10</xdr:col>
      <xdr:colOff>552450</xdr:colOff>
      <xdr:row>310</xdr:row>
      <xdr:rowOff>504825</xdr:rowOff>
    </xdr:to>
    <xdr:pic>
      <xdr:nvPicPr>
        <xdr:cNvPr id="30" name="Picture 6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38100</xdr:rowOff>
    </xdr:from>
    <xdr:to>
      <xdr:col>3</xdr:col>
      <xdr:colOff>552450</xdr:colOff>
      <xdr:row>2</xdr:row>
      <xdr:rowOff>504825</xdr:rowOff>
    </xdr:to>
    <xdr:pic>
      <xdr:nvPicPr>
        <xdr:cNvPr id="1" name="Picture 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38100</xdr:rowOff>
    </xdr:from>
    <xdr:to>
      <xdr:col>3</xdr:col>
      <xdr:colOff>552450</xdr:colOff>
      <xdr:row>24</xdr:row>
      <xdr:rowOff>504825</xdr:rowOff>
    </xdr:to>
    <xdr:pic>
      <xdr:nvPicPr>
        <xdr:cNvPr id="2" name="Picture 5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38100</xdr:rowOff>
    </xdr:from>
    <xdr:to>
      <xdr:col>3</xdr:col>
      <xdr:colOff>552450</xdr:colOff>
      <xdr:row>46</xdr:row>
      <xdr:rowOff>504825</xdr:rowOff>
    </xdr:to>
    <xdr:pic>
      <xdr:nvPicPr>
        <xdr:cNvPr id="3" name="Picture 7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68</xdr:row>
      <xdr:rowOff>38100</xdr:rowOff>
    </xdr:from>
    <xdr:to>
      <xdr:col>3</xdr:col>
      <xdr:colOff>552450</xdr:colOff>
      <xdr:row>68</xdr:row>
      <xdr:rowOff>504825</xdr:rowOff>
    </xdr:to>
    <xdr:pic>
      <xdr:nvPicPr>
        <xdr:cNvPr id="4" name="Picture 9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38100</xdr:rowOff>
    </xdr:from>
    <xdr:to>
      <xdr:col>3</xdr:col>
      <xdr:colOff>552450</xdr:colOff>
      <xdr:row>90</xdr:row>
      <xdr:rowOff>504825</xdr:rowOff>
    </xdr:to>
    <xdr:pic>
      <xdr:nvPicPr>
        <xdr:cNvPr id="5" name="Picture 1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112</xdr:row>
      <xdr:rowOff>38100</xdr:rowOff>
    </xdr:from>
    <xdr:to>
      <xdr:col>3</xdr:col>
      <xdr:colOff>552450</xdr:colOff>
      <xdr:row>112</xdr:row>
      <xdr:rowOff>504825</xdr:rowOff>
    </xdr:to>
    <xdr:pic>
      <xdr:nvPicPr>
        <xdr:cNvPr id="6" name="Picture 1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134</xdr:row>
      <xdr:rowOff>38100</xdr:rowOff>
    </xdr:from>
    <xdr:to>
      <xdr:col>3</xdr:col>
      <xdr:colOff>552450</xdr:colOff>
      <xdr:row>134</xdr:row>
      <xdr:rowOff>504825</xdr:rowOff>
    </xdr:to>
    <xdr:pic>
      <xdr:nvPicPr>
        <xdr:cNvPr id="7" name="Picture 15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156</xdr:row>
      <xdr:rowOff>38100</xdr:rowOff>
    </xdr:from>
    <xdr:to>
      <xdr:col>3</xdr:col>
      <xdr:colOff>552450</xdr:colOff>
      <xdr:row>156</xdr:row>
      <xdr:rowOff>504825</xdr:rowOff>
    </xdr:to>
    <xdr:pic>
      <xdr:nvPicPr>
        <xdr:cNvPr id="8" name="Picture 17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178</xdr:row>
      <xdr:rowOff>38100</xdr:rowOff>
    </xdr:from>
    <xdr:to>
      <xdr:col>3</xdr:col>
      <xdr:colOff>552450</xdr:colOff>
      <xdr:row>178</xdr:row>
      <xdr:rowOff>504825</xdr:rowOff>
    </xdr:to>
    <xdr:pic>
      <xdr:nvPicPr>
        <xdr:cNvPr id="9" name="Picture 19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200</xdr:row>
      <xdr:rowOff>38100</xdr:rowOff>
    </xdr:from>
    <xdr:to>
      <xdr:col>3</xdr:col>
      <xdr:colOff>552450</xdr:colOff>
      <xdr:row>200</xdr:row>
      <xdr:rowOff>504825</xdr:rowOff>
    </xdr:to>
    <xdr:pic>
      <xdr:nvPicPr>
        <xdr:cNvPr id="10" name="Picture 2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222</xdr:row>
      <xdr:rowOff>38100</xdr:rowOff>
    </xdr:from>
    <xdr:to>
      <xdr:col>3</xdr:col>
      <xdr:colOff>552450</xdr:colOff>
      <xdr:row>222</xdr:row>
      <xdr:rowOff>504825</xdr:rowOff>
    </xdr:to>
    <xdr:pic>
      <xdr:nvPicPr>
        <xdr:cNvPr id="11" name="Picture 2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244</xdr:row>
      <xdr:rowOff>38100</xdr:rowOff>
    </xdr:from>
    <xdr:to>
      <xdr:col>3</xdr:col>
      <xdr:colOff>552450</xdr:colOff>
      <xdr:row>244</xdr:row>
      <xdr:rowOff>504825</xdr:rowOff>
    </xdr:to>
    <xdr:pic>
      <xdr:nvPicPr>
        <xdr:cNvPr id="12" name="Picture 25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266</xdr:row>
      <xdr:rowOff>38100</xdr:rowOff>
    </xdr:from>
    <xdr:to>
      <xdr:col>3</xdr:col>
      <xdr:colOff>552450</xdr:colOff>
      <xdr:row>266</xdr:row>
      <xdr:rowOff>504825</xdr:rowOff>
    </xdr:to>
    <xdr:pic>
      <xdr:nvPicPr>
        <xdr:cNvPr id="13" name="Picture 27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288</xdr:row>
      <xdr:rowOff>38100</xdr:rowOff>
    </xdr:from>
    <xdr:to>
      <xdr:col>3</xdr:col>
      <xdr:colOff>552450</xdr:colOff>
      <xdr:row>288</xdr:row>
      <xdr:rowOff>504825</xdr:rowOff>
    </xdr:to>
    <xdr:pic>
      <xdr:nvPicPr>
        <xdr:cNvPr id="14" name="Picture 29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310</xdr:row>
      <xdr:rowOff>38100</xdr:rowOff>
    </xdr:from>
    <xdr:to>
      <xdr:col>3</xdr:col>
      <xdr:colOff>552450</xdr:colOff>
      <xdr:row>310</xdr:row>
      <xdr:rowOff>504825</xdr:rowOff>
    </xdr:to>
    <xdr:pic>
      <xdr:nvPicPr>
        <xdr:cNvPr id="15" name="Picture 3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38100</xdr:rowOff>
    </xdr:from>
    <xdr:to>
      <xdr:col>10</xdr:col>
      <xdr:colOff>552450</xdr:colOff>
      <xdr:row>2</xdr:row>
      <xdr:rowOff>504825</xdr:rowOff>
    </xdr:to>
    <xdr:pic>
      <xdr:nvPicPr>
        <xdr:cNvPr id="16" name="Picture 3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38100</xdr:rowOff>
    </xdr:from>
    <xdr:to>
      <xdr:col>10</xdr:col>
      <xdr:colOff>552450</xdr:colOff>
      <xdr:row>24</xdr:row>
      <xdr:rowOff>504825</xdr:rowOff>
    </xdr:to>
    <xdr:pic>
      <xdr:nvPicPr>
        <xdr:cNvPr id="17" name="Picture 3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46</xdr:row>
      <xdr:rowOff>38100</xdr:rowOff>
    </xdr:from>
    <xdr:to>
      <xdr:col>10</xdr:col>
      <xdr:colOff>552450</xdr:colOff>
      <xdr:row>46</xdr:row>
      <xdr:rowOff>504825</xdr:rowOff>
    </xdr:to>
    <xdr:pic>
      <xdr:nvPicPr>
        <xdr:cNvPr id="18" name="Picture 3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68</xdr:row>
      <xdr:rowOff>38100</xdr:rowOff>
    </xdr:from>
    <xdr:to>
      <xdr:col>10</xdr:col>
      <xdr:colOff>552450</xdr:colOff>
      <xdr:row>68</xdr:row>
      <xdr:rowOff>504825</xdr:rowOff>
    </xdr:to>
    <xdr:pic>
      <xdr:nvPicPr>
        <xdr:cNvPr id="19" name="Picture 4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90</xdr:row>
      <xdr:rowOff>38100</xdr:rowOff>
    </xdr:from>
    <xdr:to>
      <xdr:col>10</xdr:col>
      <xdr:colOff>552450</xdr:colOff>
      <xdr:row>90</xdr:row>
      <xdr:rowOff>504825</xdr:rowOff>
    </xdr:to>
    <xdr:pic>
      <xdr:nvPicPr>
        <xdr:cNvPr id="20" name="Picture 4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112</xdr:row>
      <xdr:rowOff>38100</xdr:rowOff>
    </xdr:from>
    <xdr:to>
      <xdr:col>10</xdr:col>
      <xdr:colOff>552450</xdr:colOff>
      <xdr:row>112</xdr:row>
      <xdr:rowOff>504825</xdr:rowOff>
    </xdr:to>
    <xdr:pic>
      <xdr:nvPicPr>
        <xdr:cNvPr id="21" name="Picture 4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134</xdr:row>
      <xdr:rowOff>38100</xdr:rowOff>
    </xdr:from>
    <xdr:to>
      <xdr:col>10</xdr:col>
      <xdr:colOff>552450</xdr:colOff>
      <xdr:row>134</xdr:row>
      <xdr:rowOff>504825</xdr:rowOff>
    </xdr:to>
    <xdr:pic>
      <xdr:nvPicPr>
        <xdr:cNvPr id="22" name="Picture 4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156</xdr:row>
      <xdr:rowOff>38100</xdr:rowOff>
    </xdr:from>
    <xdr:to>
      <xdr:col>10</xdr:col>
      <xdr:colOff>552450</xdr:colOff>
      <xdr:row>156</xdr:row>
      <xdr:rowOff>504825</xdr:rowOff>
    </xdr:to>
    <xdr:pic>
      <xdr:nvPicPr>
        <xdr:cNvPr id="23" name="Picture 4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178</xdr:row>
      <xdr:rowOff>38100</xdr:rowOff>
    </xdr:from>
    <xdr:to>
      <xdr:col>10</xdr:col>
      <xdr:colOff>552450</xdr:colOff>
      <xdr:row>178</xdr:row>
      <xdr:rowOff>504825</xdr:rowOff>
    </xdr:to>
    <xdr:pic>
      <xdr:nvPicPr>
        <xdr:cNvPr id="24" name="Picture 5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200</xdr:row>
      <xdr:rowOff>38100</xdr:rowOff>
    </xdr:from>
    <xdr:to>
      <xdr:col>10</xdr:col>
      <xdr:colOff>552450</xdr:colOff>
      <xdr:row>200</xdr:row>
      <xdr:rowOff>504825</xdr:rowOff>
    </xdr:to>
    <xdr:pic>
      <xdr:nvPicPr>
        <xdr:cNvPr id="25" name="Picture 5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222</xdr:row>
      <xdr:rowOff>38100</xdr:rowOff>
    </xdr:from>
    <xdr:to>
      <xdr:col>10</xdr:col>
      <xdr:colOff>552450</xdr:colOff>
      <xdr:row>222</xdr:row>
      <xdr:rowOff>504825</xdr:rowOff>
    </xdr:to>
    <xdr:pic>
      <xdr:nvPicPr>
        <xdr:cNvPr id="26" name="Picture 5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244</xdr:row>
      <xdr:rowOff>38100</xdr:rowOff>
    </xdr:from>
    <xdr:to>
      <xdr:col>10</xdr:col>
      <xdr:colOff>552450</xdr:colOff>
      <xdr:row>244</xdr:row>
      <xdr:rowOff>504825</xdr:rowOff>
    </xdr:to>
    <xdr:pic>
      <xdr:nvPicPr>
        <xdr:cNvPr id="27" name="Picture 5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266</xdr:row>
      <xdr:rowOff>38100</xdr:rowOff>
    </xdr:from>
    <xdr:to>
      <xdr:col>10</xdr:col>
      <xdr:colOff>552450</xdr:colOff>
      <xdr:row>266</xdr:row>
      <xdr:rowOff>504825</xdr:rowOff>
    </xdr:to>
    <xdr:pic>
      <xdr:nvPicPr>
        <xdr:cNvPr id="28" name="Picture 5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288</xdr:row>
      <xdr:rowOff>38100</xdr:rowOff>
    </xdr:from>
    <xdr:to>
      <xdr:col>10</xdr:col>
      <xdr:colOff>552450</xdr:colOff>
      <xdr:row>288</xdr:row>
      <xdr:rowOff>504825</xdr:rowOff>
    </xdr:to>
    <xdr:pic>
      <xdr:nvPicPr>
        <xdr:cNvPr id="29" name="Picture 6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310</xdr:row>
      <xdr:rowOff>38100</xdr:rowOff>
    </xdr:from>
    <xdr:to>
      <xdr:col>10</xdr:col>
      <xdr:colOff>552450</xdr:colOff>
      <xdr:row>310</xdr:row>
      <xdr:rowOff>504825</xdr:rowOff>
    </xdr:to>
    <xdr:pic>
      <xdr:nvPicPr>
        <xdr:cNvPr id="30" name="Picture 6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38100</xdr:rowOff>
    </xdr:from>
    <xdr:to>
      <xdr:col>3</xdr:col>
      <xdr:colOff>552450</xdr:colOff>
      <xdr:row>2</xdr:row>
      <xdr:rowOff>504825</xdr:rowOff>
    </xdr:to>
    <xdr:pic>
      <xdr:nvPicPr>
        <xdr:cNvPr id="1" name="Picture 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38100</xdr:rowOff>
    </xdr:from>
    <xdr:to>
      <xdr:col>3</xdr:col>
      <xdr:colOff>552450</xdr:colOff>
      <xdr:row>24</xdr:row>
      <xdr:rowOff>504825</xdr:rowOff>
    </xdr:to>
    <xdr:pic>
      <xdr:nvPicPr>
        <xdr:cNvPr id="2" name="Picture 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38100</xdr:rowOff>
    </xdr:from>
    <xdr:to>
      <xdr:col>3</xdr:col>
      <xdr:colOff>552450</xdr:colOff>
      <xdr:row>46</xdr:row>
      <xdr:rowOff>504825</xdr:rowOff>
    </xdr:to>
    <xdr:pic>
      <xdr:nvPicPr>
        <xdr:cNvPr id="3" name="Picture 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68</xdr:row>
      <xdr:rowOff>38100</xdr:rowOff>
    </xdr:from>
    <xdr:to>
      <xdr:col>3</xdr:col>
      <xdr:colOff>552450</xdr:colOff>
      <xdr:row>68</xdr:row>
      <xdr:rowOff>504825</xdr:rowOff>
    </xdr:to>
    <xdr:pic>
      <xdr:nvPicPr>
        <xdr:cNvPr id="4" name="Picture 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38100</xdr:rowOff>
    </xdr:from>
    <xdr:to>
      <xdr:col>3</xdr:col>
      <xdr:colOff>552450</xdr:colOff>
      <xdr:row>90</xdr:row>
      <xdr:rowOff>504825</xdr:rowOff>
    </xdr:to>
    <xdr:pic>
      <xdr:nvPicPr>
        <xdr:cNvPr id="5" name="Picture 1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112</xdr:row>
      <xdr:rowOff>38100</xdr:rowOff>
    </xdr:from>
    <xdr:to>
      <xdr:col>3</xdr:col>
      <xdr:colOff>552450</xdr:colOff>
      <xdr:row>112</xdr:row>
      <xdr:rowOff>504825</xdr:rowOff>
    </xdr:to>
    <xdr:pic>
      <xdr:nvPicPr>
        <xdr:cNvPr id="6" name="Picture 1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134</xdr:row>
      <xdr:rowOff>38100</xdr:rowOff>
    </xdr:from>
    <xdr:to>
      <xdr:col>3</xdr:col>
      <xdr:colOff>552450</xdr:colOff>
      <xdr:row>134</xdr:row>
      <xdr:rowOff>504825</xdr:rowOff>
    </xdr:to>
    <xdr:pic>
      <xdr:nvPicPr>
        <xdr:cNvPr id="7" name="Picture 1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156</xdr:row>
      <xdr:rowOff>38100</xdr:rowOff>
    </xdr:from>
    <xdr:to>
      <xdr:col>3</xdr:col>
      <xdr:colOff>552450</xdr:colOff>
      <xdr:row>156</xdr:row>
      <xdr:rowOff>504825</xdr:rowOff>
    </xdr:to>
    <xdr:pic>
      <xdr:nvPicPr>
        <xdr:cNvPr id="8" name="Picture 1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178</xdr:row>
      <xdr:rowOff>38100</xdr:rowOff>
    </xdr:from>
    <xdr:to>
      <xdr:col>3</xdr:col>
      <xdr:colOff>552450</xdr:colOff>
      <xdr:row>178</xdr:row>
      <xdr:rowOff>504825</xdr:rowOff>
    </xdr:to>
    <xdr:pic>
      <xdr:nvPicPr>
        <xdr:cNvPr id="9" name="Picture 1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200</xdr:row>
      <xdr:rowOff>38100</xdr:rowOff>
    </xdr:from>
    <xdr:to>
      <xdr:col>3</xdr:col>
      <xdr:colOff>552450</xdr:colOff>
      <xdr:row>200</xdr:row>
      <xdr:rowOff>504825</xdr:rowOff>
    </xdr:to>
    <xdr:pic>
      <xdr:nvPicPr>
        <xdr:cNvPr id="10" name="Picture 2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222</xdr:row>
      <xdr:rowOff>38100</xdr:rowOff>
    </xdr:from>
    <xdr:to>
      <xdr:col>3</xdr:col>
      <xdr:colOff>552450</xdr:colOff>
      <xdr:row>222</xdr:row>
      <xdr:rowOff>504825</xdr:rowOff>
    </xdr:to>
    <xdr:pic>
      <xdr:nvPicPr>
        <xdr:cNvPr id="11" name="Picture 2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244</xdr:row>
      <xdr:rowOff>38100</xdr:rowOff>
    </xdr:from>
    <xdr:to>
      <xdr:col>3</xdr:col>
      <xdr:colOff>552450</xdr:colOff>
      <xdr:row>244</xdr:row>
      <xdr:rowOff>504825</xdr:rowOff>
    </xdr:to>
    <xdr:pic>
      <xdr:nvPicPr>
        <xdr:cNvPr id="12" name="Picture 2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266</xdr:row>
      <xdr:rowOff>38100</xdr:rowOff>
    </xdr:from>
    <xdr:to>
      <xdr:col>3</xdr:col>
      <xdr:colOff>552450</xdr:colOff>
      <xdr:row>266</xdr:row>
      <xdr:rowOff>504825</xdr:rowOff>
    </xdr:to>
    <xdr:pic>
      <xdr:nvPicPr>
        <xdr:cNvPr id="13" name="Picture 2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288</xdr:row>
      <xdr:rowOff>38100</xdr:rowOff>
    </xdr:from>
    <xdr:to>
      <xdr:col>3</xdr:col>
      <xdr:colOff>552450</xdr:colOff>
      <xdr:row>288</xdr:row>
      <xdr:rowOff>504825</xdr:rowOff>
    </xdr:to>
    <xdr:pic>
      <xdr:nvPicPr>
        <xdr:cNvPr id="14" name="Picture 2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310</xdr:row>
      <xdr:rowOff>38100</xdr:rowOff>
    </xdr:from>
    <xdr:to>
      <xdr:col>3</xdr:col>
      <xdr:colOff>552450</xdr:colOff>
      <xdr:row>310</xdr:row>
      <xdr:rowOff>504825</xdr:rowOff>
    </xdr:to>
    <xdr:pic>
      <xdr:nvPicPr>
        <xdr:cNvPr id="15" name="Picture 3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38100</xdr:rowOff>
    </xdr:from>
    <xdr:to>
      <xdr:col>10</xdr:col>
      <xdr:colOff>552450</xdr:colOff>
      <xdr:row>2</xdr:row>
      <xdr:rowOff>504825</xdr:rowOff>
    </xdr:to>
    <xdr:pic>
      <xdr:nvPicPr>
        <xdr:cNvPr id="16" name="Picture 3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38100</xdr:rowOff>
    </xdr:from>
    <xdr:to>
      <xdr:col>10</xdr:col>
      <xdr:colOff>552450</xdr:colOff>
      <xdr:row>24</xdr:row>
      <xdr:rowOff>504825</xdr:rowOff>
    </xdr:to>
    <xdr:pic>
      <xdr:nvPicPr>
        <xdr:cNvPr id="17" name="Picture 3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46</xdr:row>
      <xdr:rowOff>38100</xdr:rowOff>
    </xdr:from>
    <xdr:to>
      <xdr:col>10</xdr:col>
      <xdr:colOff>552450</xdr:colOff>
      <xdr:row>46</xdr:row>
      <xdr:rowOff>504825</xdr:rowOff>
    </xdr:to>
    <xdr:pic>
      <xdr:nvPicPr>
        <xdr:cNvPr id="18" name="Picture 3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68</xdr:row>
      <xdr:rowOff>38100</xdr:rowOff>
    </xdr:from>
    <xdr:to>
      <xdr:col>10</xdr:col>
      <xdr:colOff>552450</xdr:colOff>
      <xdr:row>68</xdr:row>
      <xdr:rowOff>504825</xdr:rowOff>
    </xdr:to>
    <xdr:pic>
      <xdr:nvPicPr>
        <xdr:cNvPr id="19" name="Picture 3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90</xdr:row>
      <xdr:rowOff>38100</xdr:rowOff>
    </xdr:from>
    <xdr:to>
      <xdr:col>10</xdr:col>
      <xdr:colOff>552450</xdr:colOff>
      <xdr:row>90</xdr:row>
      <xdr:rowOff>504825</xdr:rowOff>
    </xdr:to>
    <xdr:pic>
      <xdr:nvPicPr>
        <xdr:cNvPr id="20" name="Picture 4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112</xdr:row>
      <xdr:rowOff>38100</xdr:rowOff>
    </xdr:from>
    <xdr:to>
      <xdr:col>10</xdr:col>
      <xdr:colOff>552450</xdr:colOff>
      <xdr:row>112</xdr:row>
      <xdr:rowOff>504825</xdr:rowOff>
    </xdr:to>
    <xdr:pic>
      <xdr:nvPicPr>
        <xdr:cNvPr id="21" name="Picture 4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134</xdr:row>
      <xdr:rowOff>38100</xdr:rowOff>
    </xdr:from>
    <xdr:to>
      <xdr:col>10</xdr:col>
      <xdr:colOff>552450</xdr:colOff>
      <xdr:row>134</xdr:row>
      <xdr:rowOff>504825</xdr:rowOff>
    </xdr:to>
    <xdr:pic>
      <xdr:nvPicPr>
        <xdr:cNvPr id="22" name="Picture 4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156</xdr:row>
      <xdr:rowOff>38100</xdr:rowOff>
    </xdr:from>
    <xdr:to>
      <xdr:col>10</xdr:col>
      <xdr:colOff>552450</xdr:colOff>
      <xdr:row>156</xdr:row>
      <xdr:rowOff>504825</xdr:rowOff>
    </xdr:to>
    <xdr:pic>
      <xdr:nvPicPr>
        <xdr:cNvPr id="23" name="Picture 4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178</xdr:row>
      <xdr:rowOff>38100</xdr:rowOff>
    </xdr:from>
    <xdr:to>
      <xdr:col>10</xdr:col>
      <xdr:colOff>552450</xdr:colOff>
      <xdr:row>178</xdr:row>
      <xdr:rowOff>504825</xdr:rowOff>
    </xdr:to>
    <xdr:pic>
      <xdr:nvPicPr>
        <xdr:cNvPr id="24" name="Picture 4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200</xdr:row>
      <xdr:rowOff>38100</xdr:rowOff>
    </xdr:from>
    <xdr:to>
      <xdr:col>10</xdr:col>
      <xdr:colOff>552450</xdr:colOff>
      <xdr:row>200</xdr:row>
      <xdr:rowOff>504825</xdr:rowOff>
    </xdr:to>
    <xdr:pic>
      <xdr:nvPicPr>
        <xdr:cNvPr id="25" name="Picture 5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222</xdr:row>
      <xdr:rowOff>38100</xdr:rowOff>
    </xdr:from>
    <xdr:to>
      <xdr:col>10</xdr:col>
      <xdr:colOff>552450</xdr:colOff>
      <xdr:row>222</xdr:row>
      <xdr:rowOff>504825</xdr:rowOff>
    </xdr:to>
    <xdr:pic>
      <xdr:nvPicPr>
        <xdr:cNvPr id="26" name="Picture 5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244</xdr:row>
      <xdr:rowOff>38100</xdr:rowOff>
    </xdr:from>
    <xdr:to>
      <xdr:col>10</xdr:col>
      <xdr:colOff>552450</xdr:colOff>
      <xdr:row>244</xdr:row>
      <xdr:rowOff>504825</xdr:rowOff>
    </xdr:to>
    <xdr:pic>
      <xdr:nvPicPr>
        <xdr:cNvPr id="27" name="Picture 5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266</xdr:row>
      <xdr:rowOff>38100</xdr:rowOff>
    </xdr:from>
    <xdr:to>
      <xdr:col>10</xdr:col>
      <xdr:colOff>552450</xdr:colOff>
      <xdr:row>266</xdr:row>
      <xdr:rowOff>504825</xdr:rowOff>
    </xdr:to>
    <xdr:pic>
      <xdr:nvPicPr>
        <xdr:cNvPr id="28" name="Picture 5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288</xdr:row>
      <xdr:rowOff>38100</xdr:rowOff>
    </xdr:from>
    <xdr:to>
      <xdr:col>10</xdr:col>
      <xdr:colOff>552450</xdr:colOff>
      <xdr:row>288</xdr:row>
      <xdr:rowOff>504825</xdr:rowOff>
    </xdr:to>
    <xdr:pic>
      <xdr:nvPicPr>
        <xdr:cNvPr id="29" name="Picture 5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310</xdr:row>
      <xdr:rowOff>38100</xdr:rowOff>
    </xdr:from>
    <xdr:to>
      <xdr:col>10</xdr:col>
      <xdr:colOff>552450</xdr:colOff>
      <xdr:row>310</xdr:row>
      <xdr:rowOff>504825</xdr:rowOff>
    </xdr:to>
    <xdr:pic>
      <xdr:nvPicPr>
        <xdr:cNvPr id="30" name="Picture 6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38100</xdr:rowOff>
    </xdr:from>
    <xdr:to>
      <xdr:col>3</xdr:col>
      <xdr:colOff>552450</xdr:colOff>
      <xdr:row>2</xdr:row>
      <xdr:rowOff>504825</xdr:rowOff>
    </xdr:to>
    <xdr:pic>
      <xdr:nvPicPr>
        <xdr:cNvPr id="1" name="Picture 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38100</xdr:rowOff>
    </xdr:from>
    <xdr:to>
      <xdr:col>3</xdr:col>
      <xdr:colOff>552450</xdr:colOff>
      <xdr:row>24</xdr:row>
      <xdr:rowOff>504825</xdr:rowOff>
    </xdr:to>
    <xdr:pic>
      <xdr:nvPicPr>
        <xdr:cNvPr id="2" name="Picture 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38100</xdr:rowOff>
    </xdr:from>
    <xdr:to>
      <xdr:col>3</xdr:col>
      <xdr:colOff>552450</xdr:colOff>
      <xdr:row>46</xdr:row>
      <xdr:rowOff>504825</xdr:rowOff>
    </xdr:to>
    <xdr:pic>
      <xdr:nvPicPr>
        <xdr:cNvPr id="3" name="Picture 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68</xdr:row>
      <xdr:rowOff>38100</xdr:rowOff>
    </xdr:from>
    <xdr:to>
      <xdr:col>3</xdr:col>
      <xdr:colOff>552450</xdr:colOff>
      <xdr:row>68</xdr:row>
      <xdr:rowOff>504825</xdr:rowOff>
    </xdr:to>
    <xdr:pic>
      <xdr:nvPicPr>
        <xdr:cNvPr id="4" name="Picture 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38100</xdr:rowOff>
    </xdr:from>
    <xdr:to>
      <xdr:col>3</xdr:col>
      <xdr:colOff>552450</xdr:colOff>
      <xdr:row>90</xdr:row>
      <xdr:rowOff>504825</xdr:rowOff>
    </xdr:to>
    <xdr:pic>
      <xdr:nvPicPr>
        <xdr:cNvPr id="5" name="Picture 1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112</xdr:row>
      <xdr:rowOff>38100</xdr:rowOff>
    </xdr:from>
    <xdr:to>
      <xdr:col>3</xdr:col>
      <xdr:colOff>552450</xdr:colOff>
      <xdr:row>112</xdr:row>
      <xdr:rowOff>504825</xdr:rowOff>
    </xdr:to>
    <xdr:pic>
      <xdr:nvPicPr>
        <xdr:cNvPr id="6" name="Picture 1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134</xdr:row>
      <xdr:rowOff>38100</xdr:rowOff>
    </xdr:from>
    <xdr:to>
      <xdr:col>3</xdr:col>
      <xdr:colOff>552450</xdr:colOff>
      <xdr:row>134</xdr:row>
      <xdr:rowOff>504825</xdr:rowOff>
    </xdr:to>
    <xdr:pic>
      <xdr:nvPicPr>
        <xdr:cNvPr id="7" name="Picture 1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156</xdr:row>
      <xdr:rowOff>38100</xdr:rowOff>
    </xdr:from>
    <xdr:to>
      <xdr:col>3</xdr:col>
      <xdr:colOff>552450</xdr:colOff>
      <xdr:row>156</xdr:row>
      <xdr:rowOff>504825</xdr:rowOff>
    </xdr:to>
    <xdr:pic>
      <xdr:nvPicPr>
        <xdr:cNvPr id="8" name="Picture 1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178</xdr:row>
      <xdr:rowOff>38100</xdr:rowOff>
    </xdr:from>
    <xdr:to>
      <xdr:col>3</xdr:col>
      <xdr:colOff>552450</xdr:colOff>
      <xdr:row>178</xdr:row>
      <xdr:rowOff>504825</xdr:rowOff>
    </xdr:to>
    <xdr:pic>
      <xdr:nvPicPr>
        <xdr:cNvPr id="9" name="Picture 1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200</xdr:row>
      <xdr:rowOff>38100</xdr:rowOff>
    </xdr:from>
    <xdr:to>
      <xdr:col>3</xdr:col>
      <xdr:colOff>552450</xdr:colOff>
      <xdr:row>200</xdr:row>
      <xdr:rowOff>504825</xdr:rowOff>
    </xdr:to>
    <xdr:pic>
      <xdr:nvPicPr>
        <xdr:cNvPr id="10" name="Picture 2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222</xdr:row>
      <xdr:rowOff>38100</xdr:rowOff>
    </xdr:from>
    <xdr:to>
      <xdr:col>3</xdr:col>
      <xdr:colOff>552450</xdr:colOff>
      <xdr:row>222</xdr:row>
      <xdr:rowOff>504825</xdr:rowOff>
    </xdr:to>
    <xdr:pic>
      <xdr:nvPicPr>
        <xdr:cNvPr id="11" name="Picture 2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244</xdr:row>
      <xdr:rowOff>38100</xdr:rowOff>
    </xdr:from>
    <xdr:to>
      <xdr:col>3</xdr:col>
      <xdr:colOff>552450</xdr:colOff>
      <xdr:row>244</xdr:row>
      <xdr:rowOff>504825</xdr:rowOff>
    </xdr:to>
    <xdr:pic>
      <xdr:nvPicPr>
        <xdr:cNvPr id="12" name="Picture 2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266</xdr:row>
      <xdr:rowOff>38100</xdr:rowOff>
    </xdr:from>
    <xdr:to>
      <xdr:col>3</xdr:col>
      <xdr:colOff>552450</xdr:colOff>
      <xdr:row>266</xdr:row>
      <xdr:rowOff>504825</xdr:rowOff>
    </xdr:to>
    <xdr:pic>
      <xdr:nvPicPr>
        <xdr:cNvPr id="13" name="Picture 2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288</xdr:row>
      <xdr:rowOff>38100</xdr:rowOff>
    </xdr:from>
    <xdr:to>
      <xdr:col>3</xdr:col>
      <xdr:colOff>552450</xdr:colOff>
      <xdr:row>288</xdr:row>
      <xdr:rowOff>504825</xdr:rowOff>
    </xdr:to>
    <xdr:pic>
      <xdr:nvPicPr>
        <xdr:cNvPr id="14" name="Picture 2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310</xdr:row>
      <xdr:rowOff>38100</xdr:rowOff>
    </xdr:from>
    <xdr:to>
      <xdr:col>3</xdr:col>
      <xdr:colOff>552450</xdr:colOff>
      <xdr:row>310</xdr:row>
      <xdr:rowOff>504825</xdr:rowOff>
    </xdr:to>
    <xdr:pic>
      <xdr:nvPicPr>
        <xdr:cNvPr id="15" name="Picture 3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38100</xdr:rowOff>
    </xdr:from>
    <xdr:to>
      <xdr:col>10</xdr:col>
      <xdr:colOff>552450</xdr:colOff>
      <xdr:row>2</xdr:row>
      <xdr:rowOff>504825</xdr:rowOff>
    </xdr:to>
    <xdr:pic>
      <xdr:nvPicPr>
        <xdr:cNvPr id="16" name="Picture 3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38100</xdr:rowOff>
    </xdr:from>
    <xdr:to>
      <xdr:col>10</xdr:col>
      <xdr:colOff>552450</xdr:colOff>
      <xdr:row>24</xdr:row>
      <xdr:rowOff>504825</xdr:rowOff>
    </xdr:to>
    <xdr:pic>
      <xdr:nvPicPr>
        <xdr:cNvPr id="17" name="Picture 3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46</xdr:row>
      <xdr:rowOff>38100</xdr:rowOff>
    </xdr:from>
    <xdr:to>
      <xdr:col>10</xdr:col>
      <xdr:colOff>552450</xdr:colOff>
      <xdr:row>46</xdr:row>
      <xdr:rowOff>504825</xdr:rowOff>
    </xdr:to>
    <xdr:pic>
      <xdr:nvPicPr>
        <xdr:cNvPr id="18" name="Picture 3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68</xdr:row>
      <xdr:rowOff>38100</xdr:rowOff>
    </xdr:from>
    <xdr:to>
      <xdr:col>10</xdr:col>
      <xdr:colOff>552450</xdr:colOff>
      <xdr:row>68</xdr:row>
      <xdr:rowOff>504825</xdr:rowOff>
    </xdr:to>
    <xdr:pic>
      <xdr:nvPicPr>
        <xdr:cNvPr id="19" name="Picture 3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90</xdr:row>
      <xdr:rowOff>38100</xdr:rowOff>
    </xdr:from>
    <xdr:to>
      <xdr:col>10</xdr:col>
      <xdr:colOff>552450</xdr:colOff>
      <xdr:row>90</xdr:row>
      <xdr:rowOff>504825</xdr:rowOff>
    </xdr:to>
    <xdr:pic>
      <xdr:nvPicPr>
        <xdr:cNvPr id="20" name="Picture 4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112</xdr:row>
      <xdr:rowOff>38100</xdr:rowOff>
    </xdr:from>
    <xdr:to>
      <xdr:col>10</xdr:col>
      <xdr:colOff>552450</xdr:colOff>
      <xdr:row>112</xdr:row>
      <xdr:rowOff>504825</xdr:rowOff>
    </xdr:to>
    <xdr:pic>
      <xdr:nvPicPr>
        <xdr:cNvPr id="21" name="Picture 4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134</xdr:row>
      <xdr:rowOff>38100</xdr:rowOff>
    </xdr:from>
    <xdr:to>
      <xdr:col>10</xdr:col>
      <xdr:colOff>552450</xdr:colOff>
      <xdr:row>134</xdr:row>
      <xdr:rowOff>504825</xdr:rowOff>
    </xdr:to>
    <xdr:pic>
      <xdr:nvPicPr>
        <xdr:cNvPr id="22" name="Picture 4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156</xdr:row>
      <xdr:rowOff>38100</xdr:rowOff>
    </xdr:from>
    <xdr:to>
      <xdr:col>10</xdr:col>
      <xdr:colOff>552450</xdr:colOff>
      <xdr:row>156</xdr:row>
      <xdr:rowOff>504825</xdr:rowOff>
    </xdr:to>
    <xdr:pic>
      <xdr:nvPicPr>
        <xdr:cNvPr id="23" name="Picture 4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178</xdr:row>
      <xdr:rowOff>38100</xdr:rowOff>
    </xdr:from>
    <xdr:to>
      <xdr:col>10</xdr:col>
      <xdr:colOff>552450</xdr:colOff>
      <xdr:row>178</xdr:row>
      <xdr:rowOff>504825</xdr:rowOff>
    </xdr:to>
    <xdr:pic>
      <xdr:nvPicPr>
        <xdr:cNvPr id="24" name="Picture 4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200</xdr:row>
      <xdr:rowOff>38100</xdr:rowOff>
    </xdr:from>
    <xdr:to>
      <xdr:col>10</xdr:col>
      <xdr:colOff>552450</xdr:colOff>
      <xdr:row>200</xdr:row>
      <xdr:rowOff>504825</xdr:rowOff>
    </xdr:to>
    <xdr:pic>
      <xdr:nvPicPr>
        <xdr:cNvPr id="25" name="Picture 5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222</xdr:row>
      <xdr:rowOff>38100</xdr:rowOff>
    </xdr:from>
    <xdr:to>
      <xdr:col>10</xdr:col>
      <xdr:colOff>552450</xdr:colOff>
      <xdr:row>222</xdr:row>
      <xdr:rowOff>504825</xdr:rowOff>
    </xdr:to>
    <xdr:pic>
      <xdr:nvPicPr>
        <xdr:cNvPr id="26" name="Picture 5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244</xdr:row>
      <xdr:rowOff>38100</xdr:rowOff>
    </xdr:from>
    <xdr:to>
      <xdr:col>10</xdr:col>
      <xdr:colOff>552450</xdr:colOff>
      <xdr:row>244</xdr:row>
      <xdr:rowOff>504825</xdr:rowOff>
    </xdr:to>
    <xdr:pic>
      <xdr:nvPicPr>
        <xdr:cNvPr id="27" name="Picture 5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266</xdr:row>
      <xdr:rowOff>38100</xdr:rowOff>
    </xdr:from>
    <xdr:to>
      <xdr:col>10</xdr:col>
      <xdr:colOff>552450</xdr:colOff>
      <xdr:row>266</xdr:row>
      <xdr:rowOff>504825</xdr:rowOff>
    </xdr:to>
    <xdr:pic>
      <xdr:nvPicPr>
        <xdr:cNvPr id="28" name="Picture 5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288</xdr:row>
      <xdr:rowOff>38100</xdr:rowOff>
    </xdr:from>
    <xdr:to>
      <xdr:col>10</xdr:col>
      <xdr:colOff>552450</xdr:colOff>
      <xdr:row>288</xdr:row>
      <xdr:rowOff>504825</xdr:rowOff>
    </xdr:to>
    <xdr:pic>
      <xdr:nvPicPr>
        <xdr:cNvPr id="29" name="Picture 5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310</xdr:row>
      <xdr:rowOff>38100</xdr:rowOff>
    </xdr:from>
    <xdr:to>
      <xdr:col>10</xdr:col>
      <xdr:colOff>552450</xdr:colOff>
      <xdr:row>310</xdr:row>
      <xdr:rowOff>504825</xdr:rowOff>
    </xdr:to>
    <xdr:pic>
      <xdr:nvPicPr>
        <xdr:cNvPr id="30" name="Picture 6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38100</xdr:rowOff>
    </xdr:from>
    <xdr:to>
      <xdr:col>3</xdr:col>
      <xdr:colOff>552450</xdr:colOff>
      <xdr:row>2</xdr:row>
      <xdr:rowOff>504825</xdr:rowOff>
    </xdr:to>
    <xdr:pic>
      <xdr:nvPicPr>
        <xdr:cNvPr id="1" name="Picture 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38100</xdr:rowOff>
    </xdr:from>
    <xdr:to>
      <xdr:col>3</xdr:col>
      <xdr:colOff>552450</xdr:colOff>
      <xdr:row>24</xdr:row>
      <xdr:rowOff>504825</xdr:rowOff>
    </xdr:to>
    <xdr:pic>
      <xdr:nvPicPr>
        <xdr:cNvPr id="2" name="Picture 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38100</xdr:rowOff>
    </xdr:from>
    <xdr:to>
      <xdr:col>3</xdr:col>
      <xdr:colOff>552450</xdr:colOff>
      <xdr:row>46</xdr:row>
      <xdr:rowOff>504825</xdr:rowOff>
    </xdr:to>
    <xdr:pic>
      <xdr:nvPicPr>
        <xdr:cNvPr id="3" name="Picture 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68</xdr:row>
      <xdr:rowOff>38100</xdr:rowOff>
    </xdr:from>
    <xdr:to>
      <xdr:col>3</xdr:col>
      <xdr:colOff>552450</xdr:colOff>
      <xdr:row>68</xdr:row>
      <xdr:rowOff>504825</xdr:rowOff>
    </xdr:to>
    <xdr:pic>
      <xdr:nvPicPr>
        <xdr:cNvPr id="4" name="Picture 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38100</xdr:rowOff>
    </xdr:from>
    <xdr:to>
      <xdr:col>3</xdr:col>
      <xdr:colOff>552450</xdr:colOff>
      <xdr:row>90</xdr:row>
      <xdr:rowOff>504825</xdr:rowOff>
    </xdr:to>
    <xdr:pic>
      <xdr:nvPicPr>
        <xdr:cNvPr id="5" name="Picture 1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112</xdr:row>
      <xdr:rowOff>38100</xdr:rowOff>
    </xdr:from>
    <xdr:to>
      <xdr:col>3</xdr:col>
      <xdr:colOff>552450</xdr:colOff>
      <xdr:row>112</xdr:row>
      <xdr:rowOff>504825</xdr:rowOff>
    </xdr:to>
    <xdr:pic>
      <xdr:nvPicPr>
        <xdr:cNvPr id="6" name="Picture 1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134</xdr:row>
      <xdr:rowOff>38100</xdr:rowOff>
    </xdr:from>
    <xdr:to>
      <xdr:col>3</xdr:col>
      <xdr:colOff>552450</xdr:colOff>
      <xdr:row>134</xdr:row>
      <xdr:rowOff>504825</xdr:rowOff>
    </xdr:to>
    <xdr:pic>
      <xdr:nvPicPr>
        <xdr:cNvPr id="7" name="Picture 1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156</xdr:row>
      <xdr:rowOff>38100</xdr:rowOff>
    </xdr:from>
    <xdr:to>
      <xdr:col>3</xdr:col>
      <xdr:colOff>552450</xdr:colOff>
      <xdr:row>156</xdr:row>
      <xdr:rowOff>504825</xdr:rowOff>
    </xdr:to>
    <xdr:pic>
      <xdr:nvPicPr>
        <xdr:cNvPr id="8" name="Picture 1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178</xdr:row>
      <xdr:rowOff>38100</xdr:rowOff>
    </xdr:from>
    <xdr:to>
      <xdr:col>3</xdr:col>
      <xdr:colOff>552450</xdr:colOff>
      <xdr:row>178</xdr:row>
      <xdr:rowOff>504825</xdr:rowOff>
    </xdr:to>
    <xdr:pic>
      <xdr:nvPicPr>
        <xdr:cNvPr id="9" name="Picture 1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200</xdr:row>
      <xdr:rowOff>38100</xdr:rowOff>
    </xdr:from>
    <xdr:to>
      <xdr:col>3</xdr:col>
      <xdr:colOff>552450</xdr:colOff>
      <xdr:row>200</xdr:row>
      <xdr:rowOff>504825</xdr:rowOff>
    </xdr:to>
    <xdr:pic>
      <xdr:nvPicPr>
        <xdr:cNvPr id="10" name="Picture 2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222</xdr:row>
      <xdr:rowOff>38100</xdr:rowOff>
    </xdr:from>
    <xdr:to>
      <xdr:col>3</xdr:col>
      <xdr:colOff>552450</xdr:colOff>
      <xdr:row>222</xdr:row>
      <xdr:rowOff>504825</xdr:rowOff>
    </xdr:to>
    <xdr:pic>
      <xdr:nvPicPr>
        <xdr:cNvPr id="11" name="Picture 2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244</xdr:row>
      <xdr:rowOff>38100</xdr:rowOff>
    </xdr:from>
    <xdr:to>
      <xdr:col>3</xdr:col>
      <xdr:colOff>552450</xdr:colOff>
      <xdr:row>244</xdr:row>
      <xdr:rowOff>504825</xdr:rowOff>
    </xdr:to>
    <xdr:pic>
      <xdr:nvPicPr>
        <xdr:cNvPr id="12" name="Picture 2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266</xdr:row>
      <xdr:rowOff>38100</xdr:rowOff>
    </xdr:from>
    <xdr:to>
      <xdr:col>3</xdr:col>
      <xdr:colOff>552450</xdr:colOff>
      <xdr:row>266</xdr:row>
      <xdr:rowOff>504825</xdr:rowOff>
    </xdr:to>
    <xdr:pic>
      <xdr:nvPicPr>
        <xdr:cNvPr id="13" name="Picture 2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288</xdr:row>
      <xdr:rowOff>38100</xdr:rowOff>
    </xdr:from>
    <xdr:to>
      <xdr:col>3</xdr:col>
      <xdr:colOff>552450</xdr:colOff>
      <xdr:row>288</xdr:row>
      <xdr:rowOff>504825</xdr:rowOff>
    </xdr:to>
    <xdr:pic>
      <xdr:nvPicPr>
        <xdr:cNvPr id="14" name="Picture 2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310</xdr:row>
      <xdr:rowOff>38100</xdr:rowOff>
    </xdr:from>
    <xdr:to>
      <xdr:col>3</xdr:col>
      <xdr:colOff>552450</xdr:colOff>
      <xdr:row>310</xdr:row>
      <xdr:rowOff>504825</xdr:rowOff>
    </xdr:to>
    <xdr:pic>
      <xdr:nvPicPr>
        <xdr:cNvPr id="15" name="Picture 3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38100</xdr:rowOff>
    </xdr:from>
    <xdr:to>
      <xdr:col>10</xdr:col>
      <xdr:colOff>552450</xdr:colOff>
      <xdr:row>2</xdr:row>
      <xdr:rowOff>504825</xdr:rowOff>
    </xdr:to>
    <xdr:pic>
      <xdr:nvPicPr>
        <xdr:cNvPr id="16" name="Picture 3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38100</xdr:rowOff>
    </xdr:from>
    <xdr:to>
      <xdr:col>10</xdr:col>
      <xdr:colOff>552450</xdr:colOff>
      <xdr:row>24</xdr:row>
      <xdr:rowOff>504825</xdr:rowOff>
    </xdr:to>
    <xdr:pic>
      <xdr:nvPicPr>
        <xdr:cNvPr id="17" name="Picture 3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46</xdr:row>
      <xdr:rowOff>38100</xdr:rowOff>
    </xdr:from>
    <xdr:to>
      <xdr:col>10</xdr:col>
      <xdr:colOff>552450</xdr:colOff>
      <xdr:row>46</xdr:row>
      <xdr:rowOff>504825</xdr:rowOff>
    </xdr:to>
    <xdr:pic>
      <xdr:nvPicPr>
        <xdr:cNvPr id="18" name="Picture 3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68</xdr:row>
      <xdr:rowOff>38100</xdr:rowOff>
    </xdr:from>
    <xdr:to>
      <xdr:col>10</xdr:col>
      <xdr:colOff>552450</xdr:colOff>
      <xdr:row>68</xdr:row>
      <xdr:rowOff>504825</xdr:rowOff>
    </xdr:to>
    <xdr:pic>
      <xdr:nvPicPr>
        <xdr:cNvPr id="19" name="Picture 3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90</xdr:row>
      <xdr:rowOff>38100</xdr:rowOff>
    </xdr:from>
    <xdr:to>
      <xdr:col>10</xdr:col>
      <xdr:colOff>552450</xdr:colOff>
      <xdr:row>90</xdr:row>
      <xdr:rowOff>504825</xdr:rowOff>
    </xdr:to>
    <xdr:pic>
      <xdr:nvPicPr>
        <xdr:cNvPr id="20" name="Picture 4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112</xdr:row>
      <xdr:rowOff>38100</xdr:rowOff>
    </xdr:from>
    <xdr:to>
      <xdr:col>10</xdr:col>
      <xdr:colOff>552450</xdr:colOff>
      <xdr:row>112</xdr:row>
      <xdr:rowOff>504825</xdr:rowOff>
    </xdr:to>
    <xdr:pic>
      <xdr:nvPicPr>
        <xdr:cNvPr id="21" name="Picture 4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134</xdr:row>
      <xdr:rowOff>38100</xdr:rowOff>
    </xdr:from>
    <xdr:to>
      <xdr:col>10</xdr:col>
      <xdr:colOff>552450</xdr:colOff>
      <xdr:row>134</xdr:row>
      <xdr:rowOff>504825</xdr:rowOff>
    </xdr:to>
    <xdr:pic>
      <xdr:nvPicPr>
        <xdr:cNvPr id="22" name="Picture 4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156</xdr:row>
      <xdr:rowOff>38100</xdr:rowOff>
    </xdr:from>
    <xdr:to>
      <xdr:col>10</xdr:col>
      <xdr:colOff>552450</xdr:colOff>
      <xdr:row>156</xdr:row>
      <xdr:rowOff>504825</xdr:rowOff>
    </xdr:to>
    <xdr:pic>
      <xdr:nvPicPr>
        <xdr:cNvPr id="23" name="Picture 4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178</xdr:row>
      <xdr:rowOff>38100</xdr:rowOff>
    </xdr:from>
    <xdr:to>
      <xdr:col>10</xdr:col>
      <xdr:colOff>552450</xdr:colOff>
      <xdr:row>178</xdr:row>
      <xdr:rowOff>504825</xdr:rowOff>
    </xdr:to>
    <xdr:pic>
      <xdr:nvPicPr>
        <xdr:cNvPr id="24" name="Picture 4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200</xdr:row>
      <xdr:rowOff>38100</xdr:rowOff>
    </xdr:from>
    <xdr:to>
      <xdr:col>10</xdr:col>
      <xdr:colOff>552450</xdr:colOff>
      <xdr:row>200</xdr:row>
      <xdr:rowOff>504825</xdr:rowOff>
    </xdr:to>
    <xdr:pic>
      <xdr:nvPicPr>
        <xdr:cNvPr id="25" name="Picture 5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222</xdr:row>
      <xdr:rowOff>38100</xdr:rowOff>
    </xdr:from>
    <xdr:to>
      <xdr:col>10</xdr:col>
      <xdr:colOff>552450</xdr:colOff>
      <xdr:row>222</xdr:row>
      <xdr:rowOff>504825</xdr:rowOff>
    </xdr:to>
    <xdr:pic>
      <xdr:nvPicPr>
        <xdr:cNvPr id="26" name="Picture 5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244</xdr:row>
      <xdr:rowOff>38100</xdr:rowOff>
    </xdr:from>
    <xdr:to>
      <xdr:col>10</xdr:col>
      <xdr:colOff>552450</xdr:colOff>
      <xdr:row>244</xdr:row>
      <xdr:rowOff>504825</xdr:rowOff>
    </xdr:to>
    <xdr:pic>
      <xdr:nvPicPr>
        <xdr:cNvPr id="27" name="Picture 5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266</xdr:row>
      <xdr:rowOff>38100</xdr:rowOff>
    </xdr:from>
    <xdr:to>
      <xdr:col>10</xdr:col>
      <xdr:colOff>552450</xdr:colOff>
      <xdr:row>266</xdr:row>
      <xdr:rowOff>504825</xdr:rowOff>
    </xdr:to>
    <xdr:pic>
      <xdr:nvPicPr>
        <xdr:cNvPr id="28" name="Picture 5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288</xdr:row>
      <xdr:rowOff>38100</xdr:rowOff>
    </xdr:from>
    <xdr:to>
      <xdr:col>10</xdr:col>
      <xdr:colOff>552450</xdr:colOff>
      <xdr:row>288</xdr:row>
      <xdr:rowOff>504825</xdr:rowOff>
    </xdr:to>
    <xdr:pic>
      <xdr:nvPicPr>
        <xdr:cNvPr id="29" name="Picture 5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310</xdr:row>
      <xdr:rowOff>38100</xdr:rowOff>
    </xdr:from>
    <xdr:to>
      <xdr:col>10</xdr:col>
      <xdr:colOff>552450</xdr:colOff>
      <xdr:row>310</xdr:row>
      <xdr:rowOff>504825</xdr:rowOff>
    </xdr:to>
    <xdr:pic>
      <xdr:nvPicPr>
        <xdr:cNvPr id="30" name="Picture 6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38100</xdr:rowOff>
    </xdr:from>
    <xdr:to>
      <xdr:col>3</xdr:col>
      <xdr:colOff>552450</xdr:colOff>
      <xdr:row>2</xdr:row>
      <xdr:rowOff>504825</xdr:rowOff>
    </xdr:to>
    <xdr:pic>
      <xdr:nvPicPr>
        <xdr:cNvPr id="1" name="Picture 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38100</xdr:rowOff>
    </xdr:from>
    <xdr:to>
      <xdr:col>3</xdr:col>
      <xdr:colOff>552450</xdr:colOff>
      <xdr:row>24</xdr:row>
      <xdr:rowOff>504825</xdr:rowOff>
    </xdr:to>
    <xdr:pic>
      <xdr:nvPicPr>
        <xdr:cNvPr id="2" name="Picture 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38100</xdr:rowOff>
    </xdr:from>
    <xdr:to>
      <xdr:col>3</xdr:col>
      <xdr:colOff>552450</xdr:colOff>
      <xdr:row>46</xdr:row>
      <xdr:rowOff>504825</xdr:rowOff>
    </xdr:to>
    <xdr:pic>
      <xdr:nvPicPr>
        <xdr:cNvPr id="3" name="Picture 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68</xdr:row>
      <xdr:rowOff>38100</xdr:rowOff>
    </xdr:from>
    <xdr:to>
      <xdr:col>3</xdr:col>
      <xdr:colOff>552450</xdr:colOff>
      <xdr:row>68</xdr:row>
      <xdr:rowOff>504825</xdr:rowOff>
    </xdr:to>
    <xdr:pic>
      <xdr:nvPicPr>
        <xdr:cNvPr id="4" name="Picture 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38100</xdr:rowOff>
    </xdr:from>
    <xdr:to>
      <xdr:col>3</xdr:col>
      <xdr:colOff>552450</xdr:colOff>
      <xdr:row>90</xdr:row>
      <xdr:rowOff>504825</xdr:rowOff>
    </xdr:to>
    <xdr:pic>
      <xdr:nvPicPr>
        <xdr:cNvPr id="5" name="Picture 1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112</xdr:row>
      <xdr:rowOff>38100</xdr:rowOff>
    </xdr:from>
    <xdr:to>
      <xdr:col>3</xdr:col>
      <xdr:colOff>552450</xdr:colOff>
      <xdr:row>112</xdr:row>
      <xdr:rowOff>504825</xdr:rowOff>
    </xdr:to>
    <xdr:pic>
      <xdr:nvPicPr>
        <xdr:cNvPr id="6" name="Picture 1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134</xdr:row>
      <xdr:rowOff>38100</xdr:rowOff>
    </xdr:from>
    <xdr:to>
      <xdr:col>3</xdr:col>
      <xdr:colOff>552450</xdr:colOff>
      <xdr:row>134</xdr:row>
      <xdr:rowOff>504825</xdr:rowOff>
    </xdr:to>
    <xdr:pic>
      <xdr:nvPicPr>
        <xdr:cNvPr id="7" name="Picture 1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156</xdr:row>
      <xdr:rowOff>38100</xdr:rowOff>
    </xdr:from>
    <xdr:to>
      <xdr:col>3</xdr:col>
      <xdr:colOff>552450</xdr:colOff>
      <xdr:row>156</xdr:row>
      <xdr:rowOff>504825</xdr:rowOff>
    </xdr:to>
    <xdr:pic>
      <xdr:nvPicPr>
        <xdr:cNvPr id="8" name="Picture 1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178</xdr:row>
      <xdr:rowOff>38100</xdr:rowOff>
    </xdr:from>
    <xdr:to>
      <xdr:col>3</xdr:col>
      <xdr:colOff>552450</xdr:colOff>
      <xdr:row>178</xdr:row>
      <xdr:rowOff>504825</xdr:rowOff>
    </xdr:to>
    <xdr:pic>
      <xdr:nvPicPr>
        <xdr:cNvPr id="9" name="Picture 1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200</xdr:row>
      <xdr:rowOff>38100</xdr:rowOff>
    </xdr:from>
    <xdr:to>
      <xdr:col>3</xdr:col>
      <xdr:colOff>552450</xdr:colOff>
      <xdr:row>200</xdr:row>
      <xdr:rowOff>504825</xdr:rowOff>
    </xdr:to>
    <xdr:pic>
      <xdr:nvPicPr>
        <xdr:cNvPr id="10" name="Picture 2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222</xdr:row>
      <xdr:rowOff>38100</xdr:rowOff>
    </xdr:from>
    <xdr:to>
      <xdr:col>3</xdr:col>
      <xdr:colOff>552450</xdr:colOff>
      <xdr:row>222</xdr:row>
      <xdr:rowOff>504825</xdr:rowOff>
    </xdr:to>
    <xdr:pic>
      <xdr:nvPicPr>
        <xdr:cNvPr id="11" name="Picture 2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244</xdr:row>
      <xdr:rowOff>38100</xdr:rowOff>
    </xdr:from>
    <xdr:to>
      <xdr:col>3</xdr:col>
      <xdr:colOff>552450</xdr:colOff>
      <xdr:row>244</xdr:row>
      <xdr:rowOff>504825</xdr:rowOff>
    </xdr:to>
    <xdr:pic>
      <xdr:nvPicPr>
        <xdr:cNvPr id="12" name="Picture 2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266</xdr:row>
      <xdr:rowOff>38100</xdr:rowOff>
    </xdr:from>
    <xdr:to>
      <xdr:col>3</xdr:col>
      <xdr:colOff>552450</xdr:colOff>
      <xdr:row>266</xdr:row>
      <xdr:rowOff>504825</xdr:rowOff>
    </xdr:to>
    <xdr:pic>
      <xdr:nvPicPr>
        <xdr:cNvPr id="13" name="Picture 2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288</xdr:row>
      <xdr:rowOff>38100</xdr:rowOff>
    </xdr:from>
    <xdr:to>
      <xdr:col>3</xdr:col>
      <xdr:colOff>552450</xdr:colOff>
      <xdr:row>288</xdr:row>
      <xdr:rowOff>504825</xdr:rowOff>
    </xdr:to>
    <xdr:pic>
      <xdr:nvPicPr>
        <xdr:cNvPr id="14" name="Picture 2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310</xdr:row>
      <xdr:rowOff>38100</xdr:rowOff>
    </xdr:from>
    <xdr:to>
      <xdr:col>3</xdr:col>
      <xdr:colOff>552450</xdr:colOff>
      <xdr:row>310</xdr:row>
      <xdr:rowOff>504825</xdr:rowOff>
    </xdr:to>
    <xdr:pic>
      <xdr:nvPicPr>
        <xdr:cNvPr id="15" name="Picture 3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38100</xdr:rowOff>
    </xdr:from>
    <xdr:to>
      <xdr:col>10</xdr:col>
      <xdr:colOff>552450</xdr:colOff>
      <xdr:row>2</xdr:row>
      <xdr:rowOff>504825</xdr:rowOff>
    </xdr:to>
    <xdr:pic>
      <xdr:nvPicPr>
        <xdr:cNvPr id="16" name="Picture 3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001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38100</xdr:rowOff>
    </xdr:from>
    <xdr:to>
      <xdr:col>10</xdr:col>
      <xdr:colOff>552450</xdr:colOff>
      <xdr:row>24</xdr:row>
      <xdr:rowOff>504825</xdr:rowOff>
    </xdr:to>
    <xdr:pic>
      <xdr:nvPicPr>
        <xdr:cNvPr id="17" name="Picture 3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5060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46</xdr:row>
      <xdr:rowOff>38100</xdr:rowOff>
    </xdr:from>
    <xdr:to>
      <xdr:col>10</xdr:col>
      <xdr:colOff>552450</xdr:colOff>
      <xdr:row>46</xdr:row>
      <xdr:rowOff>504825</xdr:rowOff>
    </xdr:to>
    <xdr:pic>
      <xdr:nvPicPr>
        <xdr:cNvPr id="18" name="Picture 3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02120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68</xdr:row>
      <xdr:rowOff>38100</xdr:rowOff>
    </xdr:from>
    <xdr:to>
      <xdr:col>10</xdr:col>
      <xdr:colOff>552450</xdr:colOff>
      <xdr:row>68</xdr:row>
      <xdr:rowOff>504825</xdr:rowOff>
    </xdr:to>
    <xdr:pic>
      <xdr:nvPicPr>
        <xdr:cNvPr id="19" name="Picture 3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9180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90</xdr:row>
      <xdr:rowOff>38100</xdr:rowOff>
    </xdr:from>
    <xdr:to>
      <xdr:col>10</xdr:col>
      <xdr:colOff>552450</xdr:colOff>
      <xdr:row>90</xdr:row>
      <xdr:rowOff>504825</xdr:rowOff>
    </xdr:to>
    <xdr:pic>
      <xdr:nvPicPr>
        <xdr:cNvPr id="20" name="Picture 4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96240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112</xdr:row>
      <xdr:rowOff>38100</xdr:rowOff>
    </xdr:from>
    <xdr:to>
      <xdr:col>10</xdr:col>
      <xdr:colOff>552450</xdr:colOff>
      <xdr:row>112</xdr:row>
      <xdr:rowOff>504825</xdr:rowOff>
    </xdr:to>
    <xdr:pic>
      <xdr:nvPicPr>
        <xdr:cNvPr id="21" name="Picture 4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93299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134</xdr:row>
      <xdr:rowOff>38100</xdr:rowOff>
    </xdr:from>
    <xdr:to>
      <xdr:col>10</xdr:col>
      <xdr:colOff>552450</xdr:colOff>
      <xdr:row>134</xdr:row>
      <xdr:rowOff>504825</xdr:rowOff>
    </xdr:to>
    <xdr:pic>
      <xdr:nvPicPr>
        <xdr:cNvPr id="22" name="Picture 4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90359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156</xdr:row>
      <xdr:rowOff>38100</xdr:rowOff>
    </xdr:from>
    <xdr:to>
      <xdr:col>10</xdr:col>
      <xdr:colOff>552450</xdr:colOff>
      <xdr:row>156</xdr:row>
      <xdr:rowOff>504825</xdr:rowOff>
    </xdr:to>
    <xdr:pic>
      <xdr:nvPicPr>
        <xdr:cNvPr id="23" name="Picture 4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87419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178</xdr:row>
      <xdr:rowOff>38100</xdr:rowOff>
    </xdr:from>
    <xdr:to>
      <xdr:col>10</xdr:col>
      <xdr:colOff>552450</xdr:colOff>
      <xdr:row>178</xdr:row>
      <xdr:rowOff>504825</xdr:rowOff>
    </xdr:to>
    <xdr:pic>
      <xdr:nvPicPr>
        <xdr:cNvPr id="24" name="Picture 4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84479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200</xdr:row>
      <xdr:rowOff>38100</xdr:rowOff>
    </xdr:from>
    <xdr:to>
      <xdr:col>10</xdr:col>
      <xdr:colOff>552450</xdr:colOff>
      <xdr:row>200</xdr:row>
      <xdr:rowOff>504825</xdr:rowOff>
    </xdr:to>
    <xdr:pic>
      <xdr:nvPicPr>
        <xdr:cNvPr id="25" name="Picture 5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81538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222</xdr:row>
      <xdr:rowOff>38100</xdr:rowOff>
    </xdr:from>
    <xdr:to>
      <xdr:col>10</xdr:col>
      <xdr:colOff>552450</xdr:colOff>
      <xdr:row>222</xdr:row>
      <xdr:rowOff>504825</xdr:rowOff>
    </xdr:to>
    <xdr:pic>
      <xdr:nvPicPr>
        <xdr:cNvPr id="26" name="Picture 52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78598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244</xdr:row>
      <xdr:rowOff>38100</xdr:rowOff>
    </xdr:from>
    <xdr:to>
      <xdr:col>10</xdr:col>
      <xdr:colOff>552450</xdr:colOff>
      <xdr:row>244</xdr:row>
      <xdr:rowOff>504825</xdr:rowOff>
    </xdr:to>
    <xdr:pic>
      <xdr:nvPicPr>
        <xdr:cNvPr id="27" name="Picture 54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756582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266</xdr:row>
      <xdr:rowOff>38100</xdr:rowOff>
    </xdr:from>
    <xdr:to>
      <xdr:col>10</xdr:col>
      <xdr:colOff>552450</xdr:colOff>
      <xdr:row>266</xdr:row>
      <xdr:rowOff>504825</xdr:rowOff>
    </xdr:to>
    <xdr:pic>
      <xdr:nvPicPr>
        <xdr:cNvPr id="28" name="Picture 56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172718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288</xdr:row>
      <xdr:rowOff>38100</xdr:rowOff>
    </xdr:from>
    <xdr:to>
      <xdr:col>10</xdr:col>
      <xdr:colOff>552450</xdr:colOff>
      <xdr:row>288</xdr:row>
      <xdr:rowOff>504825</xdr:rowOff>
    </xdr:to>
    <xdr:pic>
      <xdr:nvPicPr>
        <xdr:cNvPr id="29" name="Picture 58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269777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310</xdr:row>
      <xdr:rowOff>38100</xdr:rowOff>
    </xdr:from>
    <xdr:to>
      <xdr:col>10</xdr:col>
      <xdr:colOff>552450</xdr:colOff>
      <xdr:row>310</xdr:row>
      <xdr:rowOff>504825</xdr:rowOff>
    </xdr:to>
    <xdr:pic>
      <xdr:nvPicPr>
        <xdr:cNvPr id="30" name="Picture 60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3668375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66675</xdr:colOff>
      <xdr:row>0</xdr:row>
      <xdr:rowOff>495300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571500</xdr:colOff>
      <xdr:row>1</xdr:row>
      <xdr:rowOff>238125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9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581025</xdr:colOff>
      <xdr:row>2</xdr:row>
      <xdr:rowOff>76200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66675</xdr:colOff>
      <xdr:row>0</xdr:row>
      <xdr:rowOff>495300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571500</xdr:colOff>
      <xdr:row>1</xdr:row>
      <xdr:rowOff>238125</xdr:rowOff>
    </xdr:to>
    <xdr:pic>
      <xdr:nvPicPr>
        <xdr:cNvPr id="1" name="Picture 3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9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581025</xdr:colOff>
      <xdr:row>2</xdr:row>
      <xdr:rowOff>76200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66675</xdr:colOff>
      <xdr:row>0</xdr:row>
      <xdr:rowOff>495300</xdr:rowOff>
    </xdr:to>
    <xdr:pic>
      <xdr:nvPicPr>
        <xdr:cNvPr id="1" name="Picture 1" descr="Logo M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drawing" Target="../drawings/drawing29.xml" /><Relationship Id="rId3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25.421875" style="50" customWidth="1"/>
    <col min="2" max="2" width="2.421875" style="50" customWidth="1"/>
    <col min="3" max="3" width="51.57421875" style="50" customWidth="1"/>
    <col min="4" max="16384" width="9.140625" style="50" customWidth="1"/>
  </cols>
  <sheetData>
    <row r="1" spans="1:3" ht="17.25">
      <c r="A1" s="231" t="s">
        <v>72</v>
      </c>
      <c r="B1" s="232"/>
      <c r="C1" s="231"/>
    </row>
    <row r="2" spans="1:3" ht="17.25">
      <c r="A2" s="231" t="s">
        <v>73</v>
      </c>
      <c r="B2" s="232"/>
      <c r="C2" s="231"/>
    </row>
    <row r="3" spans="1:3" ht="17.25">
      <c r="A3" s="231"/>
      <c r="B3" s="232"/>
      <c r="C3" s="233"/>
    </row>
    <row r="4" spans="1:3" ht="17.25">
      <c r="A4" s="231" t="s">
        <v>75</v>
      </c>
      <c r="B4" s="231" t="s">
        <v>64</v>
      </c>
      <c r="C4" s="234" t="s">
        <v>79</v>
      </c>
    </row>
    <row r="5" spans="1:3" ht="17.25">
      <c r="A5" s="231" t="s">
        <v>76</v>
      </c>
      <c r="B5" s="231" t="s">
        <v>64</v>
      </c>
      <c r="C5" s="235" t="s">
        <v>80</v>
      </c>
    </row>
    <row r="6" spans="1:3" ht="12.75">
      <c r="A6" s="232"/>
      <c r="B6" s="232"/>
      <c r="C6" s="232"/>
    </row>
    <row r="7" spans="1:3" ht="12.75">
      <c r="A7" s="232"/>
      <c r="B7" s="232"/>
      <c r="C7" s="232"/>
    </row>
    <row r="8" spans="1:3" ht="15.75">
      <c r="A8" s="231" t="s">
        <v>74</v>
      </c>
      <c r="B8" s="231" t="s">
        <v>64</v>
      </c>
      <c r="C8" s="231" t="s">
        <v>78</v>
      </c>
    </row>
    <row r="9" spans="1:3" ht="15.75">
      <c r="A9" s="231" t="s">
        <v>1</v>
      </c>
      <c r="B9" s="231" t="s">
        <v>64</v>
      </c>
      <c r="C9" s="236">
        <v>38852</v>
      </c>
    </row>
  </sheetData>
  <sheetProtection password="C6A9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A1:R43"/>
  <sheetViews>
    <sheetView showGridLines="0" tabSelected="1" zoomScale="75" zoomScaleNormal="75" zoomScalePageLayoutView="0" workbookViewId="0" topLeftCell="A1">
      <pane xSplit="1" ySplit="1" topLeftCell="B2" activePane="bottomRight" state="frozen"/>
      <selection pane="topLeft" activeCell="D42" sqref="D42:H43"/>
      <selection pane="topRight" activeCell="D42" sqref="D42:H43"/>
      <selection pane="bottomLeft" activeCell="D42" sqref="D42:H43"/>
      <selection pane="bottomRight" activeCell="O5" sqref="O5"/>
    </sheetView>
  </sheetViews>
  <sheetFormatPr defaultColWidth="11.421875" defaultRowHeight="12.75"/>
  <cols>
    <col min="1" max="1" width="13.28125" style="0" customWidth="1"/>
    <col min="2" max="16" width="10.7109375" style="0" customWidth="1"/>
    <col min="17" max="17" width="13.140625" style="0" customWidth="1"/>
    <col min="18" max="18" width="13.140625" style="0" hidden="1" customWidth="1"/>
    <col min="19" max="16384" width="8.8515625" style="0" customWidth="1"/>
  </cols>
  <sheetData>
    <row r="1" spans="1:18" ht="40.5" customHeight="1">
      <c r="A1" s="206"/>
      <c r="B1" s="2"/>
      <c r="C1" s="2"/>
      <c r="D1" s="2"/>
      <c r="E1" s="2"/>
      <c r="F1" s="3" t="str">
        <f>mm</f>
        <v>MM RUE NEUVE/NIEUWSTRAAT</v>
      </c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1"/>
    </row>
    <row r="2" spans="1:18" ht="21.7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12.75">
      <c r="A3" s="8" t="s">
        <v>1</v>
      </c>
      <c r="B3" s="9" t="s">
        <v>25</v>
      </c>
      <c r="C3" s="9" t="s">
        <v>25</v>
      </c>
      <c r="D3" s="9" t="s">
        <v>25</v>
      </c>
      <c r="E3" s="9" t="s">
        <v>25</v>
      </c>
      <c r="F3" s="9" t="s">
        <v>25</v>
      </c>
      <c r="G3" s="9" t="s">
        <v>25</v>
      </c>
      <c r="H3" s="9" t="s">
        <v>25</v>
      </c>
      <c r="I3" s="9" t="s">
        <v>25</v>
      </c>
      <c r="J3" s="10" t="s">
        <v>25</v>
      </c>
      <c r="K3" s="10" t="s">
        <v>25</v>
      </c>
      <c r="L3" s="10" t="s">
        <v>25</v>
      </c>
      <c r="M3" s="10" t="s">
        <v>25</v>
      </c>
      <c r="N3" s="10" t="s">
        <v>25</v>
      </c>
      <c r="O3" s="10" t="s">
        <v>25</v>
      </c>
      <c r="P3" s="10" t="s">
        <v>25</v>
      </c>
      <c r="Q3" s="11"/>
      <c r="R3" s="12"/>
    </row>
    <row r="4" spans="1:18" ht="13.5" thickBot="1">
      <c r="A4" s="172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5" t="s">
        <v>2</v>
      </c>
      <c r="R4" s="16" t="s">
        <v>3</v>
      </c>
    </row>
    <row r="5" spans="1:18" s="169" customFormat="1" ht="13.5" thickTop="1">
      <c r="A5" s="17">
        <v>500</v>
      </c>
      <c r="B5" s="166"/>
      <c r="C5" s="166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7"/>
      <c r="Q5" s="168">
        <f>SUM(B5:P5)</f>
        <v>0</v>
      </c>
      <c r="R5" s="168">
        <f>Q5*500</f>
        <v>0</v>
      </c>
    </row>
    <row r="6" spans="1:18" s="169" customFormat="1" ht="12.75">
      <c r="A6" s="20">
        <v>200</v>
      </c>
      <c r="B6" s="170"/>
      <c r="C6" s="170"/>
      <c r="D6" s="170"/>
      <c r="E6" s="170"/>
      <c r="F6" s="170"/>
      <c r="G6" s="170"/>
      <c r="H6" s="170"/>
      <c r="I6" s="170"/>
      <c r="J6" s="171"/>
      <c r="K6" s="171"/>
      <c r="L6" s="171"/>
      <c r="M6" s="171"/>
      <c r="N6" s="171"/>
      <c r="O6" s="171"/>
      <c r="P6" s="171"/>
      <c r="Q6" s="168">
        <f aca="true" t="shared" si="0" ref="Q6:Q11">SUM(B6:P6)</f>
        <v>0</v>
      </c>
      <c r="R6" s="168">
        <f>Q6*200</f>
        <v>0</v>
      </c>
    </row>
    <row r="7" spans="1:18" s="169" customFormat="1" ht="12.75">
      <c r="A7" s="20">
        <v>100</v>
      </c>
      <c r="B7" s="170"/>
      <c r="C7" s="170"/>
      <c r="D7" s="170"/>
      <c r="E7" s="170"/>
      <c r="F7" s="170"/>
      <c r="G7" s="170"/>
      <c r="H7" s="170"/>
      <c r="I7" s="170"/>
      <c r="J7" s="171"/>
      <c r="K7" s="171"/>
      <c r="L7" s="171"/>
      <c r="M7" s="171"/>
      <c r="N7" s="171"/>
      <c r="O7" s="171"/>
      <c r="P7" s="171"/>
      <c r="Q7" s="168">
        <f t="shared" si="0"/>
        <v>0</v>
      </c>
      <c r="R7" s="168">
        <f>Q7*100</f>
        <v>0</v>
      </c>
    </row>
    <row r="8" spans="1:18" s="169" customFormat="1" ht="12.75">
      <c r="A8" s="20">
        <v>50</v>
      </c>
      <c r="B8" s="170"/>
      <c r="C8" s="170"/>
      <c r="D8" s="170"/>
      <c r="E8" s="170"/>
      <c r="F8" s="170"/>
      <c r="G8" s="170"/>
      <c r="H8" s="170"/>
      <c r="I8" s="170"/>
      <c r="J8" s="171"/>
      <c r="K8" s="171"/>
      <c r="L8" s="171"/>
      <c r="M8" s="171"/>
      <c r="N8" s="171"/>
      <c r="O8" s="171"/>
      <c r="P8" s="171"/>
      <c r="Q8" s="168">
        <f t="shared" si="0"/>
        <v>0</v>
      </c>
      <c r="R8" s="168">
        <f>Q8*50</f>
        <v>0</v>
      </c>
    </row>
    <row r="9" spans="1:18" s="169" customFormat="1" ht="12.75">
      <c r="A9" s="20">
        <v>20</v>
      </c>
      <c r="B9" s="170"/>
      <c r="C9" s="170"/>
      <c r="D9" s="170"/>
      <c r="E9" s="170"/>
      <c r="F9" s="170"/>
      <c r="G9" s="170"/>
      <c r="H9" s="170"/>
      <c r="I9" s="170"/>
      <c r="J9" s="171"/>
      <c r="K9" s="171"/>
      <c r="L9" s="171"/>
      <c r="M9" s="171"/>
      <c r="N9" s="171"/>
      <c r="O9" s="171"/>
      <c r="P9" s="171"/>
      <c r="Q9" s="168">
        <f t="shared" si="0"/>
        <v>0</v>
      </c>
      <c r="R9" s="168">
        <f>Q9*20</f>
        <v>0</v>
      </c>
    </row>
    <row r="10" spans="1:18" s="169" customFormat="1" ht="12.75">
      <c r="A10" s="20">
        <v>10</v>
      </c>
      <c r="B10" s="170"/>
      <c r="C10" s="170"/>
      <c r="D10" s="170"/>
      <c r="E10" s="170"/>
      <c r="F10" s="170"/>
      <c r="G10" s="170"/>
      <c r="H10" s="170"/>
      <c r="I10" s="170"/>
      <c r="J10" s="171"/>
      <c r="K10" s="171"/>
      <c r="L10" s="171"/>
      <c r="M10" s="171"/>
      <c r="N10" s="171"/>
      <c r="O10" s="171"/>
      <c r="P10" s="171"/>
      <c r="Q10" s="168">
        <f t="shared" si="0"/>
        <v>0</v>
      </c>
      <c r="R10" s="168">
        <f>Q10*10</f>
        <v>0</v>
      </c>
    </row>
    <row r="11" spans="1:18" ht="12.75" hidden="1">
      <c r="A11" s="17">
        <v>5</v>
      </c>
      <c r="B11" s="18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19">
        <f t="shared" si="0"/>
        <v>0</v>
      </c>
      <c r="R11" s="19">
        <f>Q11*5</f>
        <v>0</v>
      </c>
    </row>
    <row r="12" spans="1:18" ht="13.5" thickBot="1">
      <c r="A12" s="23" t="s">
        <v>4</v>
      </c>
      <c r="B12" s="24">
        <f aca="true" t="shared" si="1" ref="B12:P12">SUM(B5*500+B6*200+B7*100+B8*50+B9*20+B10*10+B11*5)</f>
        <v>0</v>
      </c>
      <c r="C12" s="24">
        <f t="shared" si="1"/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6">
        <f>(Q5*500)+(Q6*200)+(Q7*100)+(Q8*50)+(Q9*20)+(Q10*10)+(Q11*5)</f>
        <v>0</v>
      </c>
      <c r="R12" s="27">
        <f>SUM(R5:R11)</f>
        <v>0</v>
      </c>
    </row>
    <row r="13" spans="1:18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8"/>
    </row>
    <row r="14" spans="1:18" ht="12.75">
      <c r="A14" s="30" t="s">
        <v>5</v>
      </c>
      <c r="B14" s="31"/>
      <c r="C14" s="32"/>
      <c r="D14" s="32" t="s">
        <v>6</v>
      </c>
      <c r="E14" s="33"/>
      <c r="F14" s="34"/>
      <c r="G14" s="35"/>
      <c r="H14" s="29"/>
      <c r="I14" s="125"/>
      <c r="J14" s="36"/>
      <c r="K14" s="36"/>
      <c r="L14" s="36"/>
      <c r="M14" s="36"/>
      <c r="N14" s="36"/>
      <c r="O14" s="36"/>
      <c r="P14" s="36"/>
      <c r="Q14" s="30"/>
      <c r="R14" s="37"/>
    </row>
    <row r="15" spans="1:18" ht="21.75" customHeight="1" thickBot="1">
      <c r="A15" s="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2.75">
      <c r="A16" s="8" t="s">
        <v>1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 t="s">
        <v>25</v>
      </c>
      <c r="J16" s="9" t="s">
        <v>25</v>
      </c>
      <c r="K16" s="9" t="s">
        <v>25</v>
      </c>
      <c r="L16" s="9" t="s">
        <v>25</v>
      </c>
      <c r="M16" s="9" t="s">
        <v>25</v>
      </c>
      <c r="N16" s="9" t="s">
        <v>25</v>
      </c>
      <c r="O16" s="9" t="s">
        <v>25</v>
      </c>
      <c r="P16" s="9" t="s">
        <v>25</v>
      </c>
      <c r="Q16" s="11"/>
      <c r="R16" s="12"/>
    </row>
    <row r="17" spans="1:18" s="169" customFormat="1" ht="13.5" thickBot="1">
      <c r="A17" s="173">
        <f>(A4)</f>
        <v>0</v>
      </c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5" t="s">
        <v>8</v>
      </c>
      <c r="R17" s="16" t="s">
        <v>9</v>
      </c>
    </row>
    <row r="18" spans="1:18" s="169" customFormat="1" ht="13.5" thickTop="1">
      <c r="A18" s="17">
        <v>500</v>
      </c>
      <c r="B18" s="166"/>
      <c r="C18" s="166"/>
      <c r="D18" s="166"/>
      <c r="E18" s="166"/>
      <c r="F18" s="166"/>
      <c r="G18" s="166"/>
      <c r="H18" s="166"/>
      <c r="I18" s="166"/>
      <c r="J18" s="167"/>
      <c r="K18" s="167"/>
      <c r="L18" s="167"/>
      <c r="M18" s="167"/>
      <c r="N18" s="167"/>
      <c r="O18" s="167"/>
      <c r="P18" s="167"/>
      <c r="Q18" s="168">
        <f aca="true" t="shared" si="2" ref="Q18:Q24">SUM(B18:P18)</f>
        <v>0</v>
      </c>
      <c r="R18" s="168">
        <f>Q18*500</f>
        <v>0</v>
      </c>
    </row>
    <row r="19" spans="1:18" s="169" customFormat="1" ht="12.75">
      <c r="A19" s="20">
        <v>200</v>
      </c>
      <c r="B19" s="170"/>
      <c r="C19" s="170"/>
      <c r="D19" s="170"/>
      <c r="E19" s="170"/>
      <c r="F19" s="170"/>
      <c r="G19" s="170"/>
      <c r="H19" s="170"/>
      <c r="I19" s="170"/>
      <c r="J19" s="171"/>
      <c r="K19" s="171"/>
      <c r="L19" s="171"/>
      <c r="M19" s="171"/>
      <c r="N19" s="171"/>
      <c r="O19" s="171"/>
      <c r="P19" s="171"/>
      <c r="Q19" s="168">
        <f t="shared" si="2"/>
        <v>0</v>
      </c>
      <c r="R19" s="168">
        <f>Q19*200</f>
        <v>0</v>
      </c>
    </row>
    <row r="20" spans="1:18" s="169" customFormat="1" ht="12.75">
      <c r="A20" s="20">
        <v>100</v>
      </c>
      <c r="B20" s="170"/>
      <c r="C20" s="170"/>
      <c r="D20" s="170"/>
      <c r="E20" s="170"/>
      <c r="F20" s="170"/>
      <c r="G20" s="170"/>
      <c r="H20" s="170"/>
      <c r="I20" s="170"/>
      <c r="J20" s="171"/>
      <c r="K20" s="171"/>
      <c r="L20" s="171"/>
      <c r="M20" s="171"/>
      <c r="N20" s="171"/>
      <c r="O20" s="171"/>
      <c r="P20" s="171"/>
      <c r="Q20" s="168">
        <f t="shared" si="2"/>
        <v>0</v>
      </c>
      <c r="R20" s="168">
        <f>Q20*100</f>
        <v>0</v>
      </c>
    </row>
    <row r="21" spans="1:18" s="169" customFormat="1" ht="12.75">
      <c r="A21" s="20">
        <v>50</v>
      </c>
      <c r="B21" s="170"/>
      <c r="C21" s="170"/>
      <c r="D21" s="170"/>
      <c r="E21" s="170"/>
      <c r="F21" s="170"/>
      <c r="G21" s="170"/>
      <c r="H21" s="170"/>
      <c r="I21" s="170"/>
      <c r="J21" s="171"/>
      <c r="K21" s="171"/>
      <c r="L21" s="171"/>
      <c r="M21" s="171"/>
      <c r="N21" s="171"/>
      <c r="O21" s="171"/>
      <c r="P21" s="171"/>
      <c r="Q21" s="168">
        <f t="shared" si="2"/>
        <v>0</v>
      </c>
      <c r="R21" s="168">
        <f>Q21*50</f>
        <v>0</v>
      </c>
    </row>
    <row r="22" spans="1:18" s="169" customFormat="1" ht="12.75">
      <c r="A22" s="20">
        <v>20</v>
      </c>
      <c r="B22" s="170"/>
      <c r="C22" s="170"/>
      <c r="D22" s="170"/>
      <c r="E22" s="170"/>
      <c r="F22" s="170"/>
      <c r="G22" s="170"/>
      <c r="H22" s="170"/>
      <c r="I22" s="170"/>
      <c r="J22" s="171"/>
      <c r="K22" s="171"/>
      <c r="L22" s="171"/>
      <c r="M22" s="171"/>
      <c r="N22" s="171"/>
      <c r="O22" s="171"/>
      <c r="P22" s="171"/>
      <c r="Q22" s="168">
        <f t="shared" si="2"/>
        <v>0</v>
      </c>
      <c r="R22" s="168">
        <f>Q22*20</f>
        <v>0</v>
      </c>
    </row>
    <row r="23" spans="1:18" s="169" customFormat="1" ht="12.75">
      <c r="A23" s="20">
        <v>10</v>
      </c>
      <c r="B23" s="170"/>
      <c r="C23" s="170"/>
      <c r="D23" s="170"/>
      <c r="E23" s="170"/>
      <c r="F23" s="170"/>
      <c r="G23" s="170"/>
      <c r="H23" s="170"/>
      <c r="I23" s="170"/>
      <c r="J23" s="171"/>
      <c r="K23" s="171"/>
      <c r="L23" s="171"/>
      <c r="M23" s="171"/>
      <c r="N23" s="171"/>
      <c r="O23" s="171"/>
      <c r="P23" s="171"/>
      <c r="Q23" s="168">
        <f t="shared" si="2"/>
        <v>0</v>
      </c>
      <c r="R23" s="168">
        <f>Q23*10</f>
        <v>0</v>
      </c>
    </row>
    <row r="24" spans="1:18" ht="12.75" hidden="1">
      <c r="A24" s="17">
        <v>5</v>
      </c>
      <c r="B24" s="21"/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22"/>
      <c r="N24" s="22"/>
      <c r="O24" s="22"/>
      <c r="P24" s="22"/>
      <c r="Q24" s="19">
        <f t="shared" si="2"/>
        <v>0</v>
      </c>
      <c r="R24" s="19">
        <f>Q24*5</f>
        <v>0</v>
      </c>
    </row>
    <row r="25" spans="1:18" ht="13.5" thickBot="1">
      <c r="A25" s="23" t="s">
        <v>4</v>
      </c>
      <c r="B25" s="24">
        <f aca="true" t="shared" si="3" ref="B25:P25">SUM(B18*500+B19*200+B20*100+B21*50+B22*20+B23*10+B24*5)</f>
        <v>0</v>
      </c>
      <c r="C25" s="24">
        <f t="shared" si="3"/>
        <v>0</v>
      </c>
      <c r="D25" s="24">
        <f t="shared" si="3"/>
        <v>0</v>
      </c>
      <c r="E25" s="38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3"/>
        <v>0</v>
      </c>
      <c r="N25" s="25">
        <f t="shared" si="3"/>
        <v>0</v>
      </c>
      <c r="O25" s="25">
        <f t="shared" si="3"/>
        <v>0</v>
      </c>
      <c r="P25" s="25">
        <f t="shared" si="3"/>
        <v>0</v>
      </c>
      <c r="Q25" s="26">
        <f>(Q18*500)+(Q19*200)+(Q20*100)+(Q21*50)+(Q22*20)+(Q23*10)+(Q24*5)</f>
        <v>0</v>
      </c>
      <c r="R25" s="27">
        <f>SUM(R18:R24)</f>
        <v>0</v>
      </c>
    </row>
    <row r="26" spans="1:18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8"/>
    </row>
    <row r="27" spans="1:18" ht="12.75">
      <c r="A27" s="30" t="s">
        <v>5</v>
      </c>
      <c r="B27" s="31"/>
      <c r="C27" s="32"/>
      <c r="D27" s="32" t="s">
        <v>6</v>
      </c>
      <c r="E27" s="33"/>
      <c r="F27" s="34"/>
      <c r="G27" s="35"/>
      <c r="H27" s="29"/>
      <c r="I27" s="125"/>
      <c r="J27" s="30"/>
      <c r="K27" s="30"/>
      <c r="L27" s="30"/>
      <c r="M27" s="30"/>
      <c r="N27" s="30"/>
      <c r="O27" s="30"/>
      <c r="P27" s="30"/>
      <c r="Q27" s="29"/>
      <c r="R27" s="28"/>
    </row>
    <row r="28" spans="1:18" ht="21.75" customHeight="1" thickBot="1">
      <c r="A28" s="5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12.75">
      <c r="A29" s="39" t="s">
        <v>1</v>
      </c>
      <c r="B29" s="40" t="s">
        <v>25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  <c r="J29" s="40" t="s">
        <v>25</v>
      </c>
      <c r="K29" s="40" t="s">
        <v>25</v>
      </c>
      <c r="L29" s="40" t="s">
        <v>25</v>
      </c>
      <c r="M29" s="40" t="s">
        <v>25</v>
      </c>
      <c r="N29" s="40" t="s">
        <v>25</v>
      </c>
      <c r="O29" s="40" t="s">
        <v>25</v>
      </c>
      <c r="P29" s="40" t="s">
        <v>25</v>
      </c>
      <c r="Q29" s="11"/>
      <c r="R29" s="12"/>
    </row>
    <row r="30" spans="1:18" s="169" customFormat="1" ht="13.5" thickBot="1">
      <c r="A30" s="174">
        <f>(A4)</f>
        <v>0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4">
        <v>9</v>
      </c>
      <c r="K30" s="13">
        <v>10</v>
      </c>
      <c r="L30" s="13">
        <v>11</v>
      </c>
      <c r="M30" s="13">
        <v>12</v>
      </c>
      <c r="N30" s="13">
        <v>13</v>
      </c>
      <c r="O30" s="13">
        <v>14</v>
      </c>
      <c r="P30" s="41">
        <v>15</v>
      </c>
      <c r="Q30" s="15" t="s">
        <v>11</v>
      </c>
      <c r="R30" s="16" t="s">
        <v>12</v>
      </c>
    </row>
    <row r="31" spans="1:18" s="169" customFormat="1" ht="13.5" thickTop="1">
      <c r="A31" s="42">
        <v>500</v>
      </c>
      <c r="B31" s="175">
        <f aca="true" t="shared" si="4" ref="B31:K31">SUM(B5+B18)</f>
        <v>0</v>
      </c>
      <c r="C31" s="175">
        <f t="shared" si="4"/>
        <v>0</v>
      </c>
      <c r="D31" s="175">
        <f t="shared" si="4"/>
        <v>0</v>
      </c>
      <c r="E31" s="175">
        <f t="shared" si="4"/>
        <v>0</v>
      </c>
      <c r="F31" s="175">
        <f t="shared" si="4"/>
        <v>0</v>
      </c>
      <c r="G31" s="175">
        <f t="shared" si="4"/>
        <v>0</v>
      </c>
      <c r="H31" s="175">
        <f t="shared" si="4"/>
        <v>0</v>
      </c>
      <c r="I31" s="175">
        <f t="shared" si="4"/>
        <v>0</v>
      </c>
      <c r="J31" s="175">
        <f t="shared" si="4"/>
        <v>0</v>
      </c>
      <c r="K31" s="175">
        <f t="shared" si="4"/>
        <v>0</v>
      </c>
      <c r="L31" s="175">
        <f aca="true" t="shared" si="5" ref="L31:P36">SUM(L5+L18)</f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6">
        <f>SUM(B31:P31)</f>
        <v>0</v>
      </c>
      <c r="R31" s="177">
        <f>Q31*500</f>
        <v>0</v>
      </c>
    </row>
    <row r="32" spans="1:18" s="169" customFormat="1" ht="12.75">
      <c r="A32" s="46">
        <v>200</v>
      </c>
      <c r="B32" s="175">
        <f aca="true" t="shared" si="6" ref="B32:K32">SUM(B6+B19)</f>
        <v>0</v>
      </c>
      <c r="C32" s="175">
        <f t="shared" si="6"/>
        <v>0</v>
      </c>
      <c r="D32" s="175">
        <f t="shared" si="6"/>
        <v>0</v>
      </c>
      <c r="E32" s="175">
        <f t="shared" si="6"/>
        <v>0</v>
      </c>
      <c r="F32" s="175">
        <f t="shared" si="6"/>
        <v>0</v>
      </c>
      <c r="G32" s="175">
        <f t="shared" si="6"/>
        <v>0</v>
      </c>
      <c r="H32" s="175">
        <f t="shared" si="6"/>
        <v>0</v>
      </c>
      <c r="I32" s="175">
        <f t="shared" si="6"/>
        <v>0</v>
      </c>
      <c r="J32" s="175">
        <f t="shared" si="6"/>
        <v>0</v>
      </c>
      <c r="K32" s="175">
        <f t="shared" si="6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6">
        <f aca="true" t="shared" si="7" ref="Q32:Q37">SUM(B32:P32)</f>
        <v>0</v>
      </c>
      <c r="R32" s="177">
        <f>Q32*200</f>
        <v>0</v>
      </c>
    </row>
    <row r="33" spans="1:18" s="169" customFormat="1" ht="12.75">
      <c r="A33" s="46">
        <v>100</v>
      </c>
      <c r="B33" s="175">
        <f aca="true" t="shared" si="8" ref="B33:K33">SUM(B7+B20)</f>
        <v>0</v>
      </c>
      <c r="C33" s="175">
        <f t="shared" si="8"/>
        <v>0</v>
      </c>
      <c r="D33" s="175">
        <f t="shared" si="8"/>
        <v>0</v>
      </c>
      <c r="E33" s="175">
        <f t="shared" si="8"/>
        <v>0</v>
      </c>
      <c r="F33" s="175">
        <f t="shared" si="8"/>
        <v>0</v>
      </c>
      <c r="G33" s="175">
        <f t="shared" si="8"/>
        <v>0</v>
      </c>
      <c r="H33" s="175">
        <f t="shared" si="8"/>
        <v>0</v>
      </c>
      <c r="I33" s="175">
        <f t="shared" si="8"/>
        <v>0</v>
      </c>
      <c r="J33" s="175">
        <f t="shared" si="8"/>
        <v>0</v>
      </c>
      <c r="K33" s="175">
        <f t="shared" si="8"/>
        <v>0</v>
      </c>
      <c r="L33" s="175">
        <f t="shared" si="5"/>
        <v>0</v>
      </c>
      <c r="M33" s="175">
        <f t="shared" si="5"/>
        <v>0</v>
      </c>
      <c r="N33" s="175">
        <f t="shared" si="5"/>
        <v>0</v>
      </c>
      <c r="O33" s="175">
        <f t="shared" si="5"/>
        <v>0</v>
      </c>
      <c r="P33" s="175">
        <f t="shared" si="5"/>
        <v>0</v>
      </c>
      <c r="Q33" s="176">
        <f t="shared" si="7"/>
        <v>0</v>
      </c>
      <c r="R33" s="177">
        <f>Q33*100</f>
        <v>0</v>
      </c>
    </row>
    <row r="34" spans="1:18" s="169" customFormat="1" ht="12.75">
      <c r="A34" s="46">
        <v>50</v>
      </c>
      <c r="B34" s="175">
        <f aca="true" t="shared" si="9" ref="B34:K34">SUM(B8+B21)</f>
        <v>0</v>
      </c>
      <c r="C34" s="175">
        <f t="shared" si="9"/>
        <v>0</v>
      </c>
      <c r="D34" s="175">
        <f t="shared" si="9"/>
        <v>0</v>
      </c>
      <c r="E34" s="175">
        <f t="shared" si="9"/>
        <v>0</v>
      </c>
      <c r="F34" s="175">
        <f t="shared" si="9"/>
        <v>0</v>
      </c>
      <c r="G34" s="175">
        <f t="shared" si="9"/>
        <v>0</v>
      </c>
      <c r="H34" s="175">
        <f t="shared" si="9"/>
        <v>0</v>
      </c>
      <c r="I34" s="175">
        <f t="shared" si="9"/>
        <v>0</v>
      </c>
      <c r="J34" s="175">
        <f t="shared" si="9"/>
        <v>0</v>
      </c>
      <c r="K34" s="175">
        <f t="shared" si="9"/>
        <v>0</v>
      </c>
      <c r="L34" s="175">
        <f t="shared" si="5"/>
        <v>0</v>
      </c>
      <c r="M34" s="175">
        <f t="shared" si="5"/>
        <v>0</v>
      </c>
      <c r="N34" s="175">
        <f t="shared" si="5"/>
        <v>0</v>
      </c>
      <c r="O34" s="175">
        <f t="shared" si="5"/>
        <v>0</v>
      </c>
      <c r="P34" s="175">
        <f t="shared" si="5"/>
        <v>0</v>
      </c>
      <c r="Q34" s="176">
        <f t="shared" si="7"/>
        <v>0</v>
      </c>
      <c r="R34" s="177">
        <f>Q34*50</f>
        <v>0</v>
      </c>
    </row>
    <row r="35" spans="1:18" s="169" customFormat="1" ht="12.75">
      <c r="A35" s="46">
        <v>20</v>
      </c>
      <c r="B35" s="175">
        <f aca="true" t="shared" si="10" ref="B35:K35">SUM(B9+B22)</f>
        <v>0</v>
      </c>
      <c r="C35" s="175">
        <f t="shared" si="10"/>
        <v>0</v>
      </c>
      <c r="D35" s="175">
        <f t="shared" si="10"/>
        <v>0</v>
      </c>
      <c r="E35" s="175">
        <f t="shared" si="10"/>
        <v>0</v>
      </c>
      <c r="F35" s="175">
        <f t="shared" si="10"/>
        <v>0</v>
      </c>
      <c r="G35" s="175">
        <f t="shared" si="10"/>
        <v>0</v>
      </c>
      <c r="H35" s="175">
        <f t="shared" si="10"/>
        <v>0</v>
      </c>
      <c r="I35" s="175">
        <f t="shared" si="10"/>
        <v>0</v>
      </c>
      <c r="J35" s="175">
        <f t="shared" si="10"/>
        <v>0</v>
      </c>
      <c r="K35" s="175">
        <f t="shared" si="10"/>
        <v>0</v>
      </c>
      <c r="L35" s="175">
        <f t="shared" si="5"/>
        <v>0</v>
      </c>
      <c r="M35" s="175">
        <f t="shared" si="5"/>
        <v>0</v>
      </c>
      <c r="N35" s="175">
        <f t="shared" si="5"/>
        <v>0</v>
      </c>
      <c r="O35" s="175">
        <f t="shared" si="5"/>
        <v>0</v>
      </c>
      <c r="P35" s="175">
        <f t="shared" si="5"/>
        <v>0</v>
      </c>
      <c r="Q35" s="176">
        <f t="shared" si="7"/>
        <v>0</v>
      </c>
      <c r="R35" s="177">
        <f>Q35*20</f>
        <v>0</v>
      </c>
    </row>
    <row r="36" spans="1:18" s="169" customFormat="1" ht="12.75">
      <c r="A36" s="46">
        <v>10</v>
      </c>
      <c r="B36" s="178">
        <f aca="true" t="shared" si="11" ref="B36:K36">SUM(B10+B23)</f>
        <v>0</v>
      </c>
      <c r="C36" s="178">
        <f t="shared" si="11"/>
        <v>0</v>
      </c>
      <c r="D36" s="178">
        <f t="shared" si="11"/>
        <v>0</v>
      </c>
      <c r="E36" s="178">
        <f t="shared" si="11"/>
        <v>0</v>
      </c>
      <c r="F36" s="178">
        <f t="shared" si="11"/>
        <v>0</v>
      </c>
      <c r="G36" s="178">
        <f t="shared" si="11"/>
        <v>0</v>
      </c>
      <c r="H36" s="178">
        <f t="shared" si="11"/>
        <v>0</v>
      </c>
      <c r="I36" s="178">
        <f t="shared" si="11"/>
        <v>0</v>
      </c>
      <c r="J36" s="178">
        <f t="shared" si="11"/>
        <v>0</v>
      </c>
      <c r="K36" s="178">
        <f t="shared" si="11"/>
        <v>0</v>
      </c>
      <c r="L36" s="178">
        <f t="shared" si="5"/>
        <v>0</v>
      </c>
      <c r="M36" s="178">
        <f t="shared" si="5"/>
        <v>0</v>
      </c>
      <c r="N36" s="178">
        <f t="shared" si="5"/>
        <v>0</v>
      </c>
      <c r="O36" s="178">
        <f t="shared" si="5"/>
        <v>0</v>
      </c>
      <c r="P36" s="178">
        <f t="shared" si="5"/>
        <v>0</v>
      </c>
      <c r="Q36" s="176">
        <f t="shared" si="7"/>
        <v>0</v>
      </c>
      <c r="R36" s="177">
        <f>Q36*10</f>
        <v>0</v>
      </c>
    </row>
    <row r="37" spans="1:18" ht="12.75" hidden="1">
      <c r="A37" s="42">
        <v>5</v>
      </c>
      <c r="B37" s="43">
        <f aca="true" t="shared" si="12" ref="B37:K37">B24+B11</f>
        <v>0</v>
      </c>
      <c r="C37" s="43">
        <f t="shared" si="12"/>
        <v>0</v>
      </c>
      <c r="D37" s="43">
        <f t="shared" si="12"/>
        <v>0</v>
      </c>
      <c r="E37" s="43">
        <f t="shared" si="12"/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>L24+L11</f>
        <v>0</v>
      </c>
      <c r="M37" s="43">
        <f>M24+M11</f>
        <v>0</v>
      </c>
      <c r="N37" s="43">
        <f>N24+N11</f>
        <v>0</v>
      </c>
      <c r="O37" s="43">
        <f>O24+O11</f>
        <v>0</v>
      </c>
      <c r="P37" s="43">
        <f>P24+P11</f>
        <v>0</v>
      </c>
      <c r="Q37" s="44">
        <f t="shared" si="7"/>
        <v>0</v>
      </c>
      <c r="R37" s="45">
        <f>Q37*5</f>
        <v>0</v>
      </c>
    </row>
    <row r="38" spans="1:18" ht="13.5" thickBot="1">
      <c r="A38" s="47" t="s">
        <v>4</v>
      </c>
      <c r="B38" s="48">
        <f aca="true" t="shared" si="13" ref="B38:P38">SUM(B31*500+B32*200+B33*100+B34*50+B35*20+B36*10+B37*5)</f>
        <v>0</v>
      </c>
      <c r="C38" s="48">
        <f t="shared" si="13"/>
        <v>0</v>
      </c>
      <c r="D38" s="48">
        <f t="shared" si="13"/>
        <v>0</v>
      </c>
      <c r="E38" s="48">
        <f t="shared" si="13"/>
        <v>0</v>
      </c>
      <c r="F38" s="48">
        <f t="shared" si="13"/>
        <v>0</v>
      </c>
      <c r="G38" s="48">
        <f t="shared" si="13"/>
        <v>0</v>
      </c>
      <c r="H38" s="48">
        <f t="shared" si="13"/>
        <v>0</v>
      </c>
      <c r="I38" s="48">
        <f t="shared" si="13"/>
        <v>0</v>
      </c>
      <c r="J38" s="48">
        <f t="shared" si="13"/>
        <v>0</v>
      </c>
      <c r="K38" s="48">
        <f t="shared" si="13"/>
        <v>0</v>
      </c>
      <c r="L38" s="48">
        <f t="shared" si="13"/>
        <v>0</v>
      </c>
      <c r="M38" s="48">
        <f t="shared" si="13"/>
        <v>0</v>
      </c>
      <c r="N38" s="48">
        <f t="shared" si="13"/>
        <v>0</v>
      </c>
      <c r="O38" s="48">
        <f t="shared" si="13"/>
        <v>0</v>
      </c>
      <c r="P38" s="48">
        <f t="shared" si="13"/>
        <v>0</v>
      </c>
      <c r="Q38" s="26">
        <f>(Q31*500)+(Q32*200)+(Q33*100)+(Q34*50)+(Q35*20)+(Q36*10)+(Q37*5)</f>
        <v>0</v>
      </c>
      <c r="R38" s="27">
        <f>SUM(R31:R37)</f>
        <v>0</v>
      </c>
    </row>
    <row r="39" spans="1:18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37"/>
    </row>
    <row r="40" spans="1:18" ht="12.75">
      <c r="A40" s="49"/>
      <c r="B40" s="50"/>
      <c r="C40" s="50"/>
      <c r="D40" s="50"/>
      <c r="E40" s="50"/>
      <c r="F40" s="5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7"/>
    </row>
    <row r="41" spans="1:18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</row>
    <row r="42" spans="1:18" ht="12.75">
      <c r="A42" s="55"/>
      <c r="B42" s="56"/>
      <c r="C42" s="56"/>
      <c r="D42" s="245" t="str">
        <f>bankreknr</f>
        <v>BANKNUMMER: 310-1691324-21</v>
      </c>
      <c r="E42" s="245"/>
      <c r="F42" s="245"/>
      <c r="G42" s="245"/>
      <c r="H42" s="245"/>
      <c r="I42" s="56"/>
      <c r="J42" s="56"/>
      <c r="K42" s="56"/>
      <c r="L42" s="56"/>
      <c r="M42" s="56"/>
      <c r="N42" s="56"/>
      <c r="O42" s="56"/>
      <c r="P42" s="56"/>
      <c r="Q42" s="56"/>
      <c r="R42" s="57"/>
    </row>
    <row r="43" spans="1:18" ht="12.75">
      <c r="A43" s="58"/>
      <c r="B43" s="59"/>
      <c r="C43" s="59"/>
      <c r="D43" s="245"/>
      <c r="E43" s="245"/>
      <c r="F43" s="245"/>
      <c r="G43" s="245"/>
      <c r="H43" s="245"/>
      <c r="I43" s="59"/>
      <c r="J43" s="59"/>
      <c r="K43" s="59"/>
      <c r="L43" s="59"/>
      <c r="M43" s="59"/>
      <c r="N43" s="59"/>
      <c r="O43" s="59"/>
      <c r="P43" s="59"/>
      <c r="Q43" s="60"/>
      <c r="R43" s="61"/>
    </row>
  </sheetData>
  <sheetProtection password="C6A9" sheet="1" objects="1" scenarios="1"/>
  <mergeCells count="1">
    <mergeCell ref="D42:H43"/>
  </mergeCells>
  <printOptions/>
  <pageMargins left="0.54" right="0.29" top="0.53" bottom="0.42" header="0.38" footer="0.32"/>
  <pageSetup horizontalDpi="600" verticalDpi="600" orientation="landscape" paperSize="9" scale="70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27"/>
  <dimension ref="A1:H34"/>
  <sheetViews>
    <sheetView showGridLines="0" zoomScale="75" zoomScaleNormal="75" zoomScalePageLayoutView="0" workbookViewId="0" topLeftCell="A7">
      <selection activeCell="E24" sqref="E24"/>
    </sheetView>
  </sheetViews>
  <sheetFormatPr defaultColWidth="11.421875" defaultRowHeight="12.75"/>
  <cols>
    <col min="1" max="1" width="4.8515625" style="181" customWidth="1"/>
    <col min="2" max="2" width="17.140625" style="181" customWidth="1"/>
    <col min="3" max="3" width="22.7109375" style="181" customWidth="1"/>
    <col min="4" max="4" width="21.00390625" style="181" customWidth="1"/>
    <col min="5" max="5" width="18.28125" style="181" customWidth="1"/>
    <col min="6" max="16384" width="8.8515625" style="0" customWidth="1"/>
  </cols>
  <sheetData>
    <row r="1" spans="1:5" s="181" customFormat="1" ht="26.25">
      <c r="A1" s="141"/>
      <c r="B1" s="142"/>
      <c r="C1" s="220" t="s">
        <v>44</v>
      </c>
      <c r="D1" s="220"/>
      <c r="E1" s="223"/>
    </row>
    <row r="2" spans="1:5" s="181" customFormat="1" ht="20.25">
      <c r="A2" s="144"/>
      <c r="B2" s="143"/>
      <c r="C2" s="221" t="s">
        <v>45</v>
      </c>
      <c r="D2" s="221"/>
      <c r="E2" s="224"/>
    </row>
    <row r="3" spans="1:5" s="181" customFormat="1" ht="21">
      <c r="A3" s="144"/>
      <c r="B3" s="144"/>
      <c r="C3" s="221" t="s">
        <v>46</v>
      </c>
      <c r="D3" s="222"/>
      <c r="E3" s="226">
        <f>'Uitbet-ma'!A4+3</f>
        <v>3</v>
      </c>
    </row>
    <row r="4" spans="1:5" s="181" customFormat="1" ht="20.25">
      <c r="A4" s="143"/>
      <c r="B4" s="143"/>
      <c r="C4" s="143"/>
      <c r="D4" s="143"/>
      <c r="E4" s="143"/>
    </row>
    <row r="5" spans="1:5" s="181" customFormat="1" ht="20.25">
      <c r="A5" s="144" t="s">
        <v>47</v>
      </c>
      <c r="B5" s="143"/>
      <c r="C5" s="143"/>
      <c r="D5" s="143"/>
      <c r="E5" s="143"/>
    </row>
    <row r="6" spans="1:5" s="181" customFormat="1" ht="21">
      <c r="A6" s="146"/>
      <c r="B6" s="146" t="s">
        <v>48</v>
      </c>
      <c r="C6" s="146" t="s">
        <v>49</v>
      </c>
      <c r="D6" s="146" t="s">
        <v>6</v>
      </c>
      <c r="E6" s="147" t="s">
        <v>50</v>
      </c>
    </row>
    <row r="7" spans="1:5" s="181" customFormat="1" ht="21">
      <c r="A7" s="146"/>
      <c r="B7" s="217"/>
      <c r="C7" s="148"/>
      <c r="D7" s="148"/>
      <c r="E7" s="148"/>
    </row>
    <row r="8" spans="1:5" s="181" customFormat="1" ht="21">
      <c r="A8" s="146"/>
      <c r="B8" s="218"/>
      <c r="C8" s="148"/>
      <c r="D8" s="148"/>
      <c r="E8" s="148"/>
    </row>
    <row r="9" spans="1:5" s="181" customFormat="1" ht="21">
      <c r="A9" s="146"/>
      <c r="B9" s="217"/>
      <c r="C9" s="148"/>
      <c r="D9" s="148"/>
      <c r="E9" s="148"/>
    </row>
    <row r="10" spans="1:5" s="181" customFormat="1" ht="21">
      <c r="A10" s="146"/>
      <c r="B10" s="217"/>
      <c r="C10" s="148"/>
      <c r="D10" s="148"/>
      <c r="E10" s="148"/>
    </row>
    <row r="11" spans="1:5" s="181" customFormat="1" ht="21">
      <c r="A11" s="146"/>
      <c r="B11" s="217"/>
      <c r="C11" s="148"/>
      <c r="D11" s="148"/>
      <c r="E11" s="148"/>
    </row>
    <row r="12" spans="1:5" s="181" customFormat="1" ht="21">
      <c r="A12" s="146"/>
      <c r="B12" s="217"/>
      <c r="C12" s="148"/>
      <c r="D12" s="148"/>
      <c r="E12" s="148"/>
    </row>
    <row r="13" spans="1:5" s="181" customFormat="1" ht="21">
      <c r="A13" s="146"/>
      <c r="B13" s="217"/>
      <c r="C13" s="148"/>
      <c r="D13" s="148"/>
      <c r="E13" s="148"/>
    </row>
    <row r="14" spans="1:5" s="181" customFormat="1" ht="21">
      <c r="A14" s="146"/>
      <c r="B14" s="217"/>
      <c r="C14" s="148"/>
      <c r="D14" s="148"/>
      <c r="E14" s="148"/>
    </row>
    <row r="15" spans="1:5" s="181" customFormat="1" ht="23.25" thickBot="1">
      <c r="A15" s="149"/>
      <c r="B15" s="219"/>
      <c r="C15" s="150"/>
      <c r="D15" s="151"/>
      <c r="E15" s="151"/>
    </row>
    <row r="16" spans="1:5" s="181" customFormat="1" ht="21" thickTop="1">
      <c r="A16" s="152"/>
      <c r="B16" s="216">
        <f>SUM(B7:B15)</f>
        <v>0</v>
      </c>
      <c r="C16" s="153"/>
      <c r="D16" s="153"/>
      <c r="E16" s="154"/>
    </row>
    <row r="17" spans="1:5" s="181" customFormat="1" ht="21" thickBot="1">
      <c r="A17" s="155"/>
      <c r="B17" s="156"/>
      <c r="C17" s="155"/>
      <c r="D17" s="155"/>
      <c r="E17" s="155"/>
    </row>
    <row r="18" spans="1:5" s="181" customFormat="1" ht="21.75" thickBot="1" thickTop="1">
      <c r="A18" s="144" t="s">
        <v>51</v>
      </c>
      <c r="B18" s="143"/>
      <c r="C18" s="144"/>
      <c r="D18" s="157"/>
      <c r="E18" s="211">
        <f>SUM(Wo!E26)</f>
        <v>16832</v>
      </c>
    </row>
    <row r="19" spans="1:5" s="181" customFormat="1" ht="21" thickTop="1">
      <c r="A19" s="143"/>
      <c r="B19" s="143"/>
      <c r="C19" s="143"/>
      <c r="D19" s="158"/>
      <c r="E19" s="143"/>
    </row>
    <row r="20" spans="1:5" s="181" customFormat="1" ht="23.25" thickBot="1">
      <c r="A20" s="237" t="s">
        <v>52</v>
      </c>
      <c r="B20" s="238"/>
      <c r="C20" s="238"/>
      <c r="D20" s="215">
        <f>B16</f>
        <v>0</v>
      </c>
      <c r="E20" s="159" t="s">
        <v>53</v>
      </c>
    </row>
    <row r="21" spans="1:8" s="181" customFormat="1" ht="22.5">
      <c r="A21" s="143"/>
      <c r="B21" s="144"/>
      <c r="C21" s="144"/>
      <c r="D21" s="160"/>
      <c r="E21" s="161"/>
      <c r="F21" s="160"/>
      <c r="H21" s="145"/>
    </row>
    <row r="22" spans="1:5" s="181" customFormat="1" ht="21">
      <c r="A22" s="144" t="s">
        <v>54</v>
      </c>
      <c r="B22" s="143"/>
      <c r="C22" s="143"/>
      <c r="D22" s="214"/>
      <c r="E22" s="162" t="s">
        <v>55</v>
      </c>
    </row>
    <row r="23" spans="1:5" s="181" customFormat="1" ht="21">
      <c r="A23" s="143"/>
      <c r="B23" s="143"/>
      <c r="C23" s="143"/>
      <c r="D23" s="163"/>
      <c r="E23" s="143"/>
    </row>
    <row r="24" spans="1:5" s="181" customFormat="1" ht="23.25" thickBot="1">
      <c r="A24" s="144" t="s">
        <v>56</v>
      </c>
      <c r="B24" s="144"/>
      <c r="C24" s="144"/>
      <c r="D24" s="213">
        <v>12200</v>
      </c>
      <c r="E24" s="155" t="s">
        <v>57</v>
      </c>
    </row>
    <row r="25" spans="1:5" s="181" customFormat="1" ht="21" thickBot="1">
      <c r="A25" s="144"/>
      <c r="B25" s="144" t="s">
        <v>89</v>
      </c>
      <c r="C25" s="144"/>
      <c r="D25" s="164"/>
      <c r="E25" s="155"/>
    </row>
    <row r="26" spans="1:5" s="181" customFormat="1" ht="21.75" thickBot="1" thickTop="1">
      <c r="A26" s="144" t="s">
        <v>58</v>
      </c>
      <c r="B26" s="143"/>
      <c r="C26" s="143"/>
      <c r="D26" s="157"/>
      <c r="E26" s="212">
        <f>SUM($E$18-$D$20+$D$22+$D$24)</f>
        <v>29032</v>
      </c>
    </row>
    <row r="27" spans="1:5" s="181" customFormat="1" ht="21.75" thickBot="1" thickTop="1">
      <c r="A27" s="144"/>
      <c r="B27" s="143"/>
      <c r="C27" s="143"/>
      <c r="D27" s="158"/>
      <c r="E27" s="160"/>
    </row>
    <row r="28" spans="1:5" s="181" customFormat="1" ht="21.75" thickBot="1" thickTop="1">
      <c r="A28" s="144" t="s">
        <v>59</v>
      </c>
      <c r="B28" s="143"/>
      <c r="C28" s="143"/>
      <c r="D28" s="157"/>
      <c r="E28" s="211"/>
    </row>
    <row r="29" spans="1:5" s="181" customFormat="1" ht="21.75" thickBot="1" thickTop="1">
      <c r="A29" s="144"/>
      <c r="B29" s="143"/>
      <c r="C29" s="143"/>
      <c r="D29" s="158"/>
      <c r="E29" s="160"/>
    </row>
    <row r="30" spans="1:5" s="181" customFormat="1" ht="21" thickBot="1">
      <c r="A30" s="144" t="s">
        <v>60</v>
      </c>
      <c r="B30" s="143"/>
      <c r="C30" s="143"/>
      <c r="D30" s="157"/>
      <c r="E30" s="210"/>
    </row>
    <row r="31" spans="1:5" s="181" customFormat="1" ht="21">
      <c r="A31" s="143"/>
      <c r="B31" s="143"/>
      <c r="C31" s="143"/>
      <c r="D31" s="143"/>
      <c r="E31" s="143"/>
    </row>
    <row r="32" spans="1:5" s="181" customFormat="1" ht="21">
      <c r="A32" s="144" t="s">
        <v>61</v>
      </c>
      <c r="B32" s="143"/>
      <c r="C32" s="165"/>
      <c r="D32" s="143"/>
      <c r="E32" s="143"/>
    </row>
    <row r="33" spans="1:5" ht="21">
      <c r="A33" s="143"/>
      <c r="B33" s="143"/>
      <c r="C33" s="143"/>
      <c r="D33" s="143"/>
      <c r="E33" s="143"/>
    </row>
    <row r="34" spans="1:5" ht="21">
      <c r="A34" s="143"/>
      <c r="B34" s="143"/>
      <c r="C34" s="143"/>
      <c r="D34" s="143"/>
      <c r="E34" s="143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28"/>
  <dimension ref="A1:G44"/>
  <sheetViews>
    <sheetView showGridLines="0" zoomScalePageLayoutView="0" workbookViewId="0" topLeftCell="A13">
      <selection activeCell="E40" sqref="E40"/>
    </sheetView>
  </sheetViews>
  <sheetFormatPr defaultColWidth="11.421875" defaultRowHeight="12.75"/>
  <cols>
    <col min="1" max="3" width="20.57421875" style="0" customWidth="1"/>
    <col min="4" max="4" width="22.57421875" style="0" customWidth="1"/>
    <col min="5" max="16384" width="8.8515625" style="0" customWidth="1"/>
  </cols>
  <sheetData>
    <row r="1" spans="3:4" s="127" customFormat="1" ht="20.25">
      <c r="C1" s="246" t="s">
        <v>27</v>
      </c>
      <c r="D1" s="247"/>
    </row>
    <row r="2" spans="3:4" s="127" customFormat="1" ht="18">
      <c r="C2" s="225" t="s">
        <v>46</v>
      </c>
      <c r="D2" s="226">
        <f>'Uitbet-ma'!A4+3</f>
        <v>3</v>
      </c>
    </row>
    <row r="3" s="127" customFormat="1" ht="15"/>
    <row r="4" spans="1:4" s="127" customFormat="1" ht="17.25">
      <c r="A4" s="128" t="s">
        <v>28</v>
      </c>
      <c r="B4" s="128" t="s">
        <v>29</v>
      </c>
      <c r="C4" s="128" t="s">
        <v>30</v>
      </c>
      <c r="D4" s="128" t="s">
        <v>4</v>
      </c>
    </row>
    <row r="5" spans="1:4" s="127" customFormat="1" ht="15">
      <c r="A5" s="129">
        <v>0.01</v>
      </c>
      <c r="B5" s="130">
        <v>105</v>
      </c>
      <c r="C5" s="131">
        <v>0.5</v>
      </c>
      <c r="D5" s="209">
        <f aca="true" t="shared" si="0" ref="D5:D12">C5*B5</f>
        <v>52.5</v>
      </c>
    </row>
    <row r="6" spans="1:4" s="127" customFormat="1" ht="15">
      <c r="A6" s="129">
        <v>0.02</v>
      </c>
      <c r="B6" s="130">
        <v>55</v>
      </c>
      <c r="C6" s="131">
        <v>1</v>
      </c>
      <c r="D6" s="209">
        <f t="shared" si="0"/>
        <v>55</v>
      </c>
    </row>
    <row r="7" spans="1:4" s="127" customFormat="1" ht="15">
      <c r="A7" s="129">
        <v>0.05</v>
      </c>
      <c r="B7" s="130">
        <v>62</v>
      </c>
      <c r="C7" s="131">
        <v>2.5</v>
      </c>
      <c r="D7" s="209">
        <f t="shared" si="0"/>
        <v>155</v>
      </c>
    </row>
    <row r="8" spans="1:4" s="127" customFormat="1" ht="15">
      <c r="A8" s="129">
        <v>0.1</v>
      </c>
      <c r="B8" s="130">
        <v>104</v>
      </c>
      <c r="C8" s="131">
        <v>4</v>
      </c>
      <c r="D8" s="209">
        <f t="shared" si="0"/>
        <v>416</v>
      </c>
    </row>
    <row r="9" spans="1:4" s="127" customFormat="1" ht="15">
      <c r="A9" s="129">
        <v>0.2</v>
      </c>
      <c r="B9" s="130">
        <v>101</v>
      </c>
      <c r="C9" s="131">
        <v>8</v>
      </c>
      <c r="D9" s="209">
        <f t="shared" si="0"/>
        <v>808</v>
      </c>
    </row>
    <row r="10" spans="1:4" s="127" customFormat="1" ht="15">
      <c r="A10" s="129">
        <v>0.5</v>
      </c>
      <c r="B10" s="130">
        <v>170</v>
      </c>
      <c r="C10" s="131">
        <v>20</v>
      </c>
      <c r="D10" s="209">
        <f t="shared" si="0"/>
        <v>3400</v>
      </c>
    </row>
    <row r="11" spans="1:4" s="127" customFormat="1" ht="15">
      <c r="A11" s="129">
        <v>1</v>
      </c>
      <c r="B11" s="130">
        <v>290</v>
      </c>
      <c r="C11" s="131">
        <v>25</v>
      </c>
      <c r="D11" s="209">
        <f t="shared" si="0"/>
        <v>7250</v>
      </c>
    </row>
    <row r="12" spans="1:4" s="127" customFormat="1" ht="15">
      <c r="A12" s="129">
        <v>2</v>
      </c>
      <c r="B12" s="130">
        <v>118</v>
      </c>
      <c r="C12" s="131">
        <v>50</v>
      </c>
      <c r="D12" s="209">
        <f t="shared" si="0"/>
        <v>5900</v>
      </c>
    </row>
    <row r="13" spans="3:4" s="127" customFormat="1" ht="17.25">
      <c r="C13" s="132" t="s">
        <v>4</v>
      </c>
      <c r="D13" s="208">
        <f>SUM(D5:D12)</f>
        <v>18036.5</v>
      </c>
    </row>
    <row r="14" s="127" customFormat="1" ht="9.75" customHeight="1"/>
    <row r="15" spans="1:4" s="127" customFormat="1" ht="17.25">
      <c r="A15" s="128" t="s">
        <v>31</v>
      </c>
      <c r="B15" s="128" t="s">
        <v>29</v>
      </c>
      <c r="C15" s="133"/>
      <c r="D15" s="128" t="s">
        <v>4</v>
      </c>
    </row>
    <row r="16" spans="1:4" s="127" customFormat="1" ht="15">
      <c r="A16" s="129">
        <v>5</v>
      </c>
      <c r="B16" s="130">
        <v>321</v>
      </c>
      <c r="C16" s="134"/>
      <c r="D16" s="209">
        <f aca="true" t="shared" si="1" ref="D16:D22">A16*B16</f>
        <v>1605</v>
      </c>
    </row>
    <row r="17" spans="1:4" s="127" customFormat="1" ht="15">
      <c r="A17" s="129">
        <v>10</v>
      </c>
      <c r="B17" s="130">
        <v>366</v>
      </c>
      <c r="C17" s="134"/>
      <c r="D17" s="209">
        <f t="shared" si="1"/>
        <v>3660</v>
      </c>
    </row>
    <row r="18" spans="1:4" s="127" customFormat="1" ht="15">
      <c r="A18" s="129">
        <v>20</v>
      </c>
      <c r="B18" s="130">
        <v>19</v>
      </c>
      <c r="C18" s="134"/>
      <c r="D18" s="209">
        <f t="shared" si="1"/>
        <v>380</v>
      </c>
    </row>
    <row r="19" spans="1:7" s="127" customFormat="1" ht="15">
      <c r="A19" s="129">
        <v>50</v>
      </c>
      <c r="B19" s="130">
        <v>42</v>
      </c>
      <c r="C19" s="134"/>
      <c r="D19" s="209">
        <f t="shared" si="1"/>
        <v>2100</v>
      </c>
      <c r="G19" s="182"/>
    </row>
    <row r="20" spans="1:4" s="127" customFormat="1" ht="15">
      <c r="A20" s="129">
        <v>100</v>
      </c>
      <c r="B20" s="130">
        <v>8</v>
      </c>
      <c r="C20" s="134"/>
      <c r="D20" s="209">
        <f t="shared" si="1"/>
        <v>800</v>
      </c>
    </row>
    <row r="21" spans="1:4" s="127" customFormat="1" ht="15">
      <c r="A21" s="129">
        <v>200</v>
      </c>
      <c r="B21" s="130">
        <v>3</v>
      </c>
      <c r="C21" s="134"/>
      <c r="D21" s="209">
        <f t="shared" si="1"/>
        <v>600</v>
      </c>
    </row>
    <row r="22" spans="1:4" s="127" customFormat="1" ht="15">
      <c r="A22" s="129">
        <v>500</v>
      </c>
      <c r="B22" s="130">
        <v>3</v>
      </c>
      <c r="C22" s="134"/>
      <c r="D22" s="209">
        <f t="shared" si="1"/>
        <v>1500</v>
      </c>
    </row>
    <row r="23" spans="3:4" s="127" customFormat="1" ht="17.25">
      <c r="C23" s="128" t="s">
        <v>4</v>
      </c>
      <c r="D23" s="208">
        <f>SUM(D16:D22)</f>
        <v>10645</v>
      </c>
    </row>
    <row r="24" spans="3:4" s="127" customFormat="1" ht="10.5" customHeight="1">
      <c r="C24" s="135"/>
      <c r="D24" s="136"/>
    </row>
    <row r="25" spans="1:4" s="127" customFormat="1" ht="17.25">
      <c r="A25" s="128" t="s">
        <v>32</v>
      </c>
      <c r="D25" s="137"/>
    </row>
    <row r="26" spans="1:4" s="127" customFormat="1" ht="15">
      <c r="A26" s="241" t="s">
        <v>33</v>
      </c>
      <c r="B26" s="241"/>
      <c r="C26" s="241"/>
      <c r="D26" s="209">
        <v>0.5</v>
      </c>
    </row>
    <row r="27" spans="1:4" s="127" customFormat="1" ht="15">
      <c r="A27" s="241" t="s">
        <v>34</v>
      </c>
      <c r="B27" s="241"/>
      <c r="C27" s="241"/>
      <c r="D27" s="209">
        <v>350</v>
      </c>
    </row>
    <row r="28" spans="1:4" s="127" customFormat="1" ht="15">
      <c r="A28" s="241" t="s">
        <v>35</v>
      </c>
      <c r="B28" s="241"/>
      <c r="C28" s="241"/>
      <c r="D28" s="209">
        <v>0</v>
      </c>
    </row>
    <row r="29" spans="1:4" s="127" customFormat="1" ht="15">
      <c r="A29" s="241" t="s">
        <v>36</v>
      </c>
      <c r="B29" s="241"/>
      <c r="C29" s="241"/>
      <c r="D29" s="209">
        <v>0</v>
      </c>
    </row>
    <row r="30" spans="3:4" s="127" customFormat="1" ht="17.25">
      <c r="C30" s="128" t="s">
        <v>4</v>
      </c>
      <c r="D30" s="208">
        <f>SUM(D26:D29)</f>
        <v>350.5</v>
      </c>
    </row>
    <row r="31" spans="3:4" s="127" customFormat="1" ht="11.25" customHeight="1">
      <c r="C31" s="138"/>
      <c r="D31" s="139"/>
    </row>
    <row r="32" spans="1:4" s="127" customFormat="1" ht="17.25">
      <c r="A32" s="244" t="s">
        <v>4</v>
      </c>
      <c r="B32" s="244"/>
      <c r="C32" s="244"/>
      <c r="D32" s="208">
        <f>D30+D23+D13</f>
        <v>29032</v>
      </c>
    </row>
    <row r="33" spans="1:4" s="127" customFormat="1" ht="17.25">
      <c r="A33" s="244" t="s">
        <v>37</v>
      </c>
      <c r="B33" s="244"/>
      <c r="C33" s="244"/>
      <c r="D33" s="208">
        <f>'Do'!E18</f>
        <v>16832</v>
      </c>
    </row>
    <row r="34" spans="1:4" s="127" customFormat="1" ht="10.5" customHeight="1">
      <c r="A34" s="138"/>
      <c r="B34" s="138"/>
      <c r="C34" s="138"/>
      <c r="D34" s="138"/>
    </row>
    <row r="35" spans="1:4" s="127" customFormat="1" ht="17.25">
      <c r="A35" s="244" t="s">
        <v>38</v>
      </c>
      <c r="B35" s="244"/>
      <c r="C35" s="244"/>
      <c r="D35" s="229">
        <f>SUM(D32-D33)</f>
        <v>12200</v>
      </c>
    </row>
    <row r="36" s="127" customFormat="1" ht="15"/>
    <row r="37" spans="1:4" s="127" customFormat="1" ht="15" thickBot="1">
      <c r="A37" s="127" t="s">
        <v>39</v>
      </c>
      <c r="B37" s="242" t="s">
        <v>89</v>
      </c>
      <c r="C37" s="242"/>
      <c r="D37" s="242"/>
    </row>
    <row r="38" spans="2:4" s="127" customFormat="1" ht="19.5" customHeight="1" thickBot="1">
      <c r="B38" s="243"/>
      <c r="C38" s="243"/>
      <c r="D38" s="243"/>
    </row>
    <row r="39" s="127" customFormat="1" ht="15"/>
    <row r="40" spans="1:4" s="127" customFormat="1" ht="15">
      <c r="A40" s="138" t="s">
        <v>40</v>
      </c>
      <c r="B40" s="138"/>
      <c r="C40" s="138" t="s">
        <v>41</v>
      </c>
      <c r="D40" s="138"/>
    </row>
    <row r="41" spans="1:4" s="127" customFormat="1" ht="15" thickBot="1">
      <c r="A41" s="127" t="s">
        <v>42</v>
      </c>
      <c r="B41" s="140" t="s">
        <v>87</v>
      </c>
      <c r="C41" s="127" t="s">
        <v>42</v>
      </c>
      <c r="D41" s="140" t="s">
        <v>88</v>
      </c>
    </row>
    <row r="42" spans="2:4" s="127" customFormat="1" ht="15">
      <c r="B42" s="134"/>
      <c r="D42" s="134"/>
    </row>
    <row r="43" spans="1:4" s="127" customFormat="1" ht="15" thickBot="1">
      <c r="A43" s="127" t="s">
        <v>43</v>
      </c>
      <c r="B43" s="140"/>
      <c r="C43" s="127" t="s">
        <v>43</v>
      </c>
      <c r="D43" s="140"/>
    </row>
    <row r="44" spans="1:4" ht="15">
      <c r="A44" s="127"/>
      <c r="B44" s="127"/>
      <c r="C44" s="127"/>
      <c r="D44" s="127"/>
    </row>
  </sheetData>
  <sheetProtection/>
  <mergeCells count="10">
    <mergeCell ref="C1:D1"/>
    <mergeCell ref="A26:C26"/>
    <mergeCell ref="A27:C27"/>
    <mergeCell ref="A28:C28"/>
    <mergeCell ref="B37:D37"/>
    <mergeCell ref="B38:D38"/>
    <mergeCell ref="A29:C29"/>
    <mergeCell ref="A32:C32"/>
    <mergeCell ref="A33:C33"/>
    <mergeCell ref="A35:C3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4"/>
  <dimension ref="A1:R43"/>
  <sheetViews>
    <sheetView showGridLines="0" zoomScale="75" zoomScaleNormal="75" zoomScalePageLayoutView="0" workbookViewId="0" topLeftCell="A1">
      <pane xSplit="1" ySplit="1" topLeftCell="B2" activePane="bottomRight" state="frozen"/>
      <selection pane="topLeft" activeCell="D42" sqref="D42:H43"/>
      <selection pane="topRight" activeCell="D42" sqref="D42:H43"/>
      <selection pane="bottomLeft" activeCell="D42" sqref="D42:H43"/>
      <selection pane="bottomRight" activeCell="B14" sqref="B14"/>
    </sheetView>
  </sheetViews>
  <sheetFormatPr defaultColWidth="11.421875" defaultRowHeight="12.75"/>
  <cols>
    <col min="1" max="1" width="13.28125" style="0" customWidth="1"/>
    <col min="2" max="16" width="10.7109375" style="0" customWidth="1"/>
    <col min="17" max="17" width="13.140625" style="0" customWidth="1"/>
    <col min="18" max="18" width="13.140625" style="0" hidden="1" customWidth="1"/>
    <col min="19" max="16384" width="8.8515625" style="0" customWidth="1"/>
  </cols>
  <sheetData>
    <row r="1" spans="1:18" ht="40.5" customHeight="1">
      <c r="A1" s="206"/>
      <c r="B1" s="2"/>
      <c r="C1" s="2"/>
      <c r="D1" s="2"/>
      <c r="E1" s="2"/>
      <c r="F1" s="3" t="str">
        <f>mm</f>
        <v>MM RUE NEUVE/NIEUWSTRAAT</v>
      </c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1"/>
    </row>
    <row r="2" spans="1:18" ht="21.7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12.75">
      <c r="A3" s="8" t="s">
        <v>1</v>
      </c>
      <c r="B3" s="9" t="s">
        <v>25</v>
      </c>
      <c r="C3" s="9" t="s">
        <v>25</v>
      </c>
      <c r="D3" s="9" t="s">
        <v>25</v>
      </c>
      <c r="E3" s="9" t="s">
        <v>25</v>
      </c>
      <c r="F3" s="9" t="s">
        <v>25</v>
      </c>
      <c r="G3" s="9" t="s">
        <v>25</v>
      </c>
      <c r="H3" s="9" t="s">
        <v>25</v>
      </c>
      <c r="I3" s="9" t="s">
        <v>25</v>
      </c>
      <c r="J3" s="10" t="s">
        <v>25</v>
      </c>
      <c r="K3" s="10" t="s">
        <v>25</v>
      </c>
      <c r="L3" s="10" t="s">
        <v>25</v>
      </c>
      <c r="M3" s="10" t="s">
        <v>25</v>
      </c>
      <c r="N3" s="10" t="s">
        <v>25</v>
      </c>
      <c r="O3" s="10" t="s">
        <v>25</v>
      </c>
      <c r="P3" s="10" t="s">
        <v>25</v>
      </c>
      <c r="Q3" s="11"/>
      <c r="R3" s="12"/>
    </row>
    <row r="4" spans="1:18" ht="13.5" thickBot="1">
      <c r="A4" s="172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5" t="s">
        <v>2</v>
      </c>
      <c r="R4" s="16" t="s">
        <v>3</v>
      </c>
    </row>
    <row r="5" spans="1:18" s="169" customFormat="1" ht="13.5" thickTop="1">
      <c r="A5" s="17">
        <v>500</v>
      </c>
      <c r="B5" s="166"/>
      <c r="C5" s="166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7"/>
      <c r="Q5" s="168">
        <f>SUM(B5:P5)</f>
        <v>0</v>
      </c>
      <c r="R5" s="168">
        <f>Q5*500</f>
        <v>0</v>
      </c>
    </row>
    <row r="6" spans="1:18" s="169" customFormat="1" ht="12.75">
      <c r="A6" s="20">
        <v>200</v>
      </c>
      <c r="B6" s="170"/>
      <c r="C6" s="170"/>
      <c r="D6" s="170"/>
      <c r="E6" s="170"/>
      <c r="F6" s="170"/>
      <c r="G6" s="170"/>
      <c r="H6" s="170"/>
      <c r="I6" s="170"/>
      <c r="J6" s="171"/>
      <c r="K6" s="171"/>
      <c r="L6" s="171"/>
      <c r="M6" s="171"/>
      <c r="N6" s="171"/>
      <c r="O6" s="171"/>
      <c r="P6" s="171"/>
      <c r="Q6" s="168">
        <f aca="true" t="shared" si="0" ref="Q6:Q11">SUM(B6:P6)</f>
        <v>0</v>
      </c>
      <c r="R6" s="168">
        <f>Q6*200</f>
        <v>0</v>
      </c>
    </row>
    <row r="7" spans="1:18" s="169" customFormat="1" ht="12.75">
      <c r="A7" s="20">
        <v>100</v>
      </c>
      <c r="B7" s="170"/>
      <c r="C7" s="170"/>
      <c r="D7" s="170"/>
      <c r="E7" s="170"/>
      <c r="F7" s="170"/>
      <c r="G7" s="170"/>
      <c r="H7" s="170"/>
      <c r="I7" s="170"/>
      <c r="J7" s="171"/>
      <c r="K7" s="171"/>
      <c r="L7" s="171"/>
      <c r="M7" s="171"/>
      <c r="N7" s="171"/>
      <c r="O7" s="171"/>
      <c r="P7" s="171"/>
      <c r="Q7" s="168">
        <f t="shared" si="0"/>
        <v>0</v>
      </c>
      <c r="R7" s="168">
        <f>Q7*100</f>
        <v>0</v>
      </c>
    </row>
    <row r="8" spans="1:18" s="169" customFormat="1" ht="12.75">
      <c r="A8" s="20">
        <v>50</v>
      </c>
      <c r="B8" s="170"/>
      <c r="C8" s="170"/>
      <c r="D8" s="170"/>
      <c r="E8" s="170"/>
      <c r="F8" s="170"/>
      <c r="G8" s="170"/>
      <c r="H8" s="170"/>
      <c r="I8" s="170"/>
      <c r="J8" s="171"/>
      <c r="K8" s="171"/>
      <c r="L8" s="171"/>
      <c r="M8" s="171"/>
      <c r="N8" s="171"/>
      <c r="O8" s="171"/>
      <c r="P8" s="171"/>
      <c r="Q8" s="168">
        <f t="shared" si="0"/>
        <v>0</v>
      </c>
      <c r="R8" s="168">
        <f>Q8*50</f>
        <v>0</v>
      </c>
    </row>
    <row r="9" spans="1:18" s="169" customFormat="1" ht="12.75">
      <c r="A9" s="20">
        <v>20</v>
      </c>
      <c r="B9" s="170"/>
      <c r="C9" s="170"/>
      <c r="D9" s="170"/>
      <c r="E9" s="170"/>
      <c r="F9" s="170"/>
      <c r="G9" s="170"/>
      <c r="H9" s="170"/>
      <c r="I9" s="170"/>
      <c r="J9" s="171"/>
      <c r="K9" s="171"/>
      <c r="L9" s="171"/>
      <c r="M9" s="171"/>
      <c r="N9" s="171"/>
      <c r="O9" s="171"/>
      <c r="P9" s="171"/>
      <c r="Q9" s="168">
        <f t="shared" si="0"/>
        <v>0</v>
      </c>
      <c r="R9" s="168">
        <f>Q9*20</f>
        <v>0</v>
      </c>
    </row>
    <row r="10" spans="1:18" s="169" customFormat="1" ht="12.75">
      <c r="A10" s="20">
        <v>10</v>
      </c>
      <c r="B10" s="170"/>
      <c r="C10" s="170"/>
      <c r="D10" s="170"/>
      <c r="E10" s="170"/>
      <c r="F10" s="170"/>
      <c r="G10" s="170"/>
      <c r="H10" s="170"/>
      <c r="I10" s="170"/>
      <c r="J10" s="171"/>
      <c r="K10" s="171"/>
      <c r="L10" s="171"/>
      <c r="M10" s="171"/>
      <c r="N10" s="171"/>
      <c r="O10" s="171"/>
      <c r="P10" s="171"/>
      <c r="Q10" s="168">
        <f t="shared" si="0"/>
        <v>0</v>
      </c>
      <c r="R10" s="168">
        <f>Q10*10</f>
        <v>0</v>
      </c>
    </row>
    <row r="11" spans="1:18" ht="12.75" hidden="1">
      <c r="A11" s="17">
        <v>5</v>
      </c>
      <c r="B11" s="18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19">
        <f t="shared" si="0"/>
        <v>0</v>
      </c>
      <c r="R11" s="19">
        <f>Q11*5</f>
        <v>0</v>
      </c>
    </row>
    <row r="12" spans="1:18" ht="13.5" thickBot="1">
      <c r="A12" s="23" t="s">
        <v>4</v>
      </c>
      <c r="B12" s="24">
        <f aca="true" t="shared" si="1" ref="B12:P12">SUM(B5*500+B6*200+B7*100+B8*50+B9*20+B10*10+B11*5)</f>
        <v>0</v>
      </c>
      <c r="C12" s="24">
        <f t="shared" si="1"/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6">
        <f>(Q5*500)+(Q6*200)+(Q7*100)+(Q8*50)+(Q9*20)+(Q10*10)+(Q11*5)</f>
        <v>0</v>
      </c>
      <c r="R12" s="27">
        <f>SUM(R5:R11)</f>
        <v>0</v>
      </c>
    </row>
    <row r="13" spans="1:18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8"/>
    </row>
    <row r="14" spans="1:18" ht="12.75">
      <c r="A14" s="30" t="s">
        <v>5</v>
      </c>
      <c r="B14" s="31"/>
      <c r="C14" s="32"/>
      <c r="D14" s="32" t="s">
        <v>6</v>
      </c>
      <c r="E14" s="33"/>
      <c r="F14" s="34"/>
      <c r="G14" s="35"/>
      <c r="H14" s="29"/>
      <c r="I14" s="125"/>
      <c r="J14" s="36"/>
      <c r="K14" s="36"/>
      <c r="L14" s="36"/>
      <c r="M14" s="36"/>
      <c r="N14" s="36"/>
      <c r="O14" s="36"/>
      <c r="P14" s="36"/>
      <c r="Q14" s="30"/>
      <c r="R14" s="37"/>
    </row>
    <row r="15" spans="1:18" ht="21.75" customHeight="1" thickBot="1">
      <c r="A15" s="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2.75">
      <c r="A16" s="8" t="s">
        <v>1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 t="s">
        <v>25</v>
      </c>
      <c r="J16" s="9" t="s">
        <v>25</v>
      </c>
      <c r="K16" s="9" t="s">
        <v>25</v>
      </c>
      <c r="L16" s="9" t="s">
        <v>25</v>
      </c>
      <c r="M16" s="9" t="s">
        <v>25</v>
      </c>
      <c r="N16" s="9" t="s">
        <v>25</v>
      </c>
      <c r="O16" s="9" t="s">
        <v>25</v>
      </c>
      <c r="P16" s="9" t="s">
        <v>25</v>
      </c>
      <c r="Q16" s="11"/>
      <c r="R16" s="12"/>
    </row>
    <row r="17" spans="1:18" s="169" customFormat="1" ht="13.5" thickBot="1">
      <c r="A17" s="173">
        <f>(A4)</f>
        <v>0</v>
      </c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5" t="s">
        <v>8</v>
      </c>
      <c r="R17" s="16" t="s">
        <v>9</v>
      </c>
    </row>
    <row r="18" spans="1:18" s="169" customFormat="1" ht="13.5" thickTop="1">
      <c r="A18" s="17">
        <v>500</v>
      </c>
      <c r="B18" s="166"/>
      <c r="C18" s="166"/>
      <c r="D18" s="166"/>
      <c r="E18" s="166"/>
      <c r="F18" s="166"/>
      <c r="G18" s="166"/>
      <c r="H18" s="166"/>
      <c r="I18" s="166"/>
      <c r="J18" s="167"/>
      <c r="K18" s="167"/>
      <c r="L18" s="167"/>
      <c r="M18" s="167"/>
      <c r="N18" s="167"/>
      <c r="O18" s="167"/>
      <c r="P18" s="167"/>
      <c r="Q18" s="168">
        <f aca="true" t="shared" si="2" ref="Q18:Q24">SUM(B18:P18)</f>
        <v>0</v>
      </c>
      <c r="R18" s="168">
        <f>Q18*500</f>
        <v>0</v>
      </c>
    </row>
    <row r="19" spans="1:18" s="169" customFormat="1" ht="12.75">
      <c r="A19" s="20">
        <v>200</v>
      </c>
      <c r="B19" s="170"/>
      <c r="C19" s="170"/>
      <c r="D19" s="170"/>
      <c r="E19" s="170"/>
      <c r="F19" s="170"/>
      <c r="G19" s="170"/>
      <c r="H19" s="170"/>
      <c r="I19" s="170"/>
      <c r="J19" s="171"/>
      <c r="K19" s="171"/>
      <c r="L19" s="171"/>
      <c r="M19" s="171"/>
      <c r="N19" s="171"/>
      <c r="O19" s="171"/>
      <c r="P19" s="171"/>
      <c r="Q19" s="168">
        <f t="shared" si="2"/>
        <v>0</v>
      </c>
      <c r="R19" s="168">
        <f>Q19*200</f>
        <v>0</v>
      </c>
    </row>
    <row r="20" spans="1:18" s="169" customFormat="1" ht="12.75">
      <c r="A20" s="20">
        <v>100</v>
      </c>
      <c r="B20" s="170"/>
      <c r="C20" s="170"/>
      <c r="D20" s="170"/>
      <c r="E20" s="170"/>
      <c r="F20" s="170"/>
      <c r="G20" s="170"/>
      <c r="H20" s="170"/>
      <c r="I20" s="170"/>
      <c r="J20" s="171"/>
      <c r="K20" s="171"/>
      <c r="L20" s="171"/>
      <c r="M20" s="171"/>
      <c r="N20" s="171"/>
      <c r="O20" s="171"/>
      <c r="P20" s="171"/>
      <c r="Q20" s="168">
        <f t="shared" si="2"/>
        <v>0</v>
      </c>
      <c r="R20" s="168">
        <f>Q20*100</f>
        <v>0</v>
      </c>
    </row>
    <row r="21" spans="1:18" s="169" customFormat="1" ht="12.75">
      <c r="A21" s="20">
        <v>50</v>
      </c>
      <c r="B21" s="170"/>
      <c r="C21" s="170"/>
      <c r="D21" s="170"/>
      <c r="E21" s="170"/>
      <c r="F21" s="170"/>
      <c r="G21" s="170"/>
      <c r="H21" s="170"/>
      <c r="I21" s="170"/>
      <c r="J21" s="171"/>
      <c r="K21" s="171"/>
      <c r="L21" s="171"/>
      <c r="M21" s="171"/>
      <c r="N21" s="171"/>
      <c r="O21" s="171"/>
      <c r="P21" s="171"/>
      <c r="Q21" s="168">
        <f t="shared" si="2"/>
        <v>0</v>
      </c>
      <c r="R21" s="168">
        <f>Q21*50</f>
        <v>0</v>
      </c>
    </row>
    <row r="22" spans="1:18" s="169" customFormat="1" ht="12.75">
      <c r="A22" s="20">
        <v>20</v>
      </c>
      <c r="B22" s="170"/>
      <c r="C22" s="170"/>
      <c r="D22" s="170"/>
      <c r="E22" s="170"/>
      <c r="F22" s="170"/>
      <c r="G22" s="170"/>
      <c r="H22" s="170"/>
      <c r="I22" s="170"/>
      <c r="J22" s="171"/>
      <c r="K22" s="171"/>
      <c r="L22" s="171"/>
      <c r="M22" s="171"/>
      <c r="N22" s="171"/>
      <c r="O22" s="171"/>
      <c r="P22" s="171"/>
      <c r="Q22" s="168">
        <f t="shared" si="2"/>
        <v>0</v>
      </c>
      <c r="R22" s="168">
        <f>Q22*20</f>
        <v>0</v>
      </c>
    </row>
    <row r="23" spans="1:18" s="169" customFormat="1" ht="12.75">
      <c r="A23" s="20">
        <v>10</v>
      </c>
      <c r="B23" s="170"/>
      <c r="C23" s="170"/>
      <c r="D23" s="170"/>
      <c r="E23" s="170"/>
      <c r="F23" s="170"/>
      <c r="G23" s="170"/>
      <c r="H23" s="170"/>
      <c r="I23" s="170"/>
      <c r="J23" s="171"/>
      <c r="K23" s="171"/>
      <c r="L23" s="171"/>
      <c r="M23" s="171"/>
      <c r="N23" s="171"/>
      <c r="O23" s="171"/>
      <c r="P23" s="171"/>
      <c r="Q23" s="168">
        <f t="shared" si="2"/>
        <v>0</v>
      </c>
      <c r="R23" s="168">
        <f>Q23*10</f>
        <v>0</v>
      </c>
    </row>
    <row r="24" spans="1:18" ht="12.75" hidden="1">
      <c r="A24" s="17">
        <v>5</v>
      </c>
      <c r="B24" s="21"/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22"/>
      <c r="N24" s="22"/>
      <c r="O24" s="22"/>
      <c r="P24" s="22"/>
      <c r="Q24" s="19">
        <f t="shared" si="2"/>
        <v>0</v>
      </c>
      <c r="R24" s="19">
        <f>Q24*5</f>
        <v>0</v>
      </c>
    </row>
    <row r="25" spans="1:18" ht="13.5" thickBot="1">
      <c r="A25" s="23" t="s">
        <v>4</v>
      </c>
      <c r="B25" s="24">
        <f aca="true" t="shared" si="3" ref="B25:P25">SUM(B18*500+B19*200+B20*100+B21*50+B22*20+B23*10+B24*5)</f>
        <v>0</v>
      </c>
      <c r="C25" s="24">
        <f t="shared" si="3"/>
        <v>0</v>
      </c>
      <c r="D25" s="24">
        <f t="shared" si="3"/>
        <v>0</v>
      </c>
      <c r="E25" s="38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3"/>
        <v>0</v>
      </c>
      <c r="N25" s="25">
        <f t="shared" si="3"/>
        <v>0</v>
      </c>
      <c r="O25" s="25">
        <f t="shared" si="3"/>
        <v>0</v>
      </c>
      <c r="P25" s="25">
        <f t="shared" si="3"/>
        <v>0</v>
      </c>
      <c r="Q25" s="26">
        <f>(Q18*500)+(Q19*200)+(Q20*100)+(Q21*50)+(Q22*20)+(Q23*10)+(Q24*5)</f>
        <v>0</v>
      </c>
      <c r="R25" s="27">
        <f>SUM(R18:R24)</f>
        <v>0</v>
      </c>
    </row>
    <row r="26" spans="1:18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8"/>
    </row>
    <row r="27" spans="1:18" ht="12.75">
      <c r="A27" s="30" t="s">
        <v>5</v>
      </c>
      <c r="B27" s="31"/>
      <c r="C27" s="32"/>
      <c r="D27" s="32" t="s">
        <v>6</v>
      </c>
      <c r="E27" s="33"/>
      <c r="F27" s="34"/>
      <c r="G27" s="35"/>
      <c r="H27" s="29"/>
      <c r="I27" s="125"/>
      <c r="J27" s="30"/>
      <c r="K27" s="30"/>
      <c r="L27" s="30"/>
      <c r="M27" s="30"/>
      <c r="N27" s="30"/>
      <c r="O27" s="30"/>
      <c r="P27" s="30"/>
      <c r="Q27" s="29"/>
      <c r="R27" s="28"/>
    </row>
    <row r="28" spans="1:18" ht="21.75" customHeight="1" thickBot="1">
      <c r="A28" s="5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12.75">
      <c r="A29" s="39" t="s">
        <v>1</v>
      </c>
      <c r="B29" s="40" t="s">
        <v>25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  <c r="J29" s="40" t="s">
        <v>25</v>
      </c>
      <c r="K29" s="40" t="s">
        <v>25</v>
      </c>
      <c r="L29" s="40" t="s">
        <v>25</v>
      </c>
      <c r="M29" s="40" t="s">
        <v>25</v>
      </c>
      <c r="N29" s="40" t="s">
        <v>25</v>
      </c>
      <c r="O29" s="40" t="s">
        <v>25</v>
      </c>
      <c r="P29" s="40" t="s">
        <v>25</v>
      </c>
      <c r="Q29" s="11"/>
      <c r="R29" s="12"/>
    </row>
    <row r="30" spans="1:18" s="169" customFormat="1" ht="13.5" thickBot="1">
      <c r="A30" s="174">
        <f>(A4)</f>
        <v>0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4">
        <v>9</v>
      </c>
      <c r="K30" s="13">
        <v>10</v>
      </c>
      <c r="L30" s="13">
        <v>11</v>
      </c>
      <c r="M30" s="13">
        <v>12</v>
      </c>
      <c r="N30" s="13">
        <v>13</v>
      </c>
      <c r="O30" s="13">
        <v>14</v>
      </c>
      <c r="P30" s="41">
        <v>15</v>
      </c>
      <c r="Q30" s="15" t="s">
        <v>11</v>
      </c>
      <c r="R30" s="16" t="s">
        <v>12</v>
      </c>
    </row>
    <row r="31" spans="1:18" s="169" customFormat="1" ht="13.5" thickTop="1">
      <c r="A31" s="42">
        <v>500</v>
      </c>
      <c r="B31" s="175">
        <f aca="true" t="shared" si="4" ref="B31:K31">SUM(B5+B18)</f>
        <v>0</v>
      </c>
      <c r="C31" s="175">
        <f t="shared" si="4"/>
        <v>0</v>
      </c>
      <c r="D31" s="175">
        <f t="shared" si="4"/>
        <v>0</v>
      </c>
      <c r="E31" s="175">
        <f t="shared" si="4"/>
        <v>0</v>
      </c>
      <c r="F31" s="175">
        <f t="shared" si="4"/>
        <v>0</v>
      </c>
      <c r="G31" s="175">
        <f t="shared" si="4"/>
        <v>0</v>
      </c>
      <c r="H31" s="175">
        <f t="shared" si="4"/>
        <v>0</v>
      </c>
      <c r="I31" s="175">
        <f t="shared" si="4"/>
        <v>0</v>
      </c>
      <c r="J31" s="175">
        <f t="shared" si="4"/>
        <v>0</v>
      </c>
      <c r="K31" s="175">
        <f t="shared" si="4"/>
        <v>0</v>
      </c>
      <c r="L31" s="175">
        <f aca="true" t="shared" si="5" ref="L31:P36">SUM(L5+L18)</f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6">
        <f>SUM(B31:P31)</f>
        <v>0</v>
      </c>
      <c r="R31" s="177">
        <f>Q31*500</f>
        <v>0</v>
      </c>
    </row>
    <row r="32" spans="1:18" s="169" customFormat="1" ht="12.75">
      <c r="A32" s="46">
        <v>200</v>
      </c>
      <c r="B32" s="175">
        <f aca="true" t="shared" si="6" ref="B32:K32">SUM(B6+B19)</f>
        <v>0</v>
      </c>
      <c r="C32" s="175">
        <f t="shared" si="6"/>
        <v>0</v>
      </c>
      <c r="D32" s="175">
        <f t="shared" si="6"/>
        <v>0</v>
      </c>
      <c r="E32" s="175">
        <f t="shared" si="6"/>
        <v>0</v>
      </c>
      <c r="F32" s="175">
        <f t="shared" si="6"/>
        <v>0</v>
      </c>
      <c r="G32" s="175">
        <f t="shared" si="6"/>
        <v>0</v>
      </c>
      <c r="H32" s="175">
        <f t="shared" si="6"/>
        <v>0</v>
      </c>
      <c r="I32" s="175">
        <f t="shared" si="6"/>
        <v>0</v>
      </c>
      <c r="J32" s="175">
        <f t="shared" si="6"/>
        <v>0</v>
      </c>
      <c r="K32" s="175">
        <f t="shared" si="6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6">
        <f aca="true" t="shared" si="7" ref="Q32:Q37">SUM(B32:P32)</f>
        <v>0</v>
      </c>
      <c r="R32" s="177">
        <f>Q32*200</f>
        <v>0</v>
      </c>
    </row>
    <row r="33" spans="1:18" s="169" customFormat="1" ht="12.75">
      <c r="A33" s="46">
        <v>100</v>
      </c>
      <c r="B33" s="175">
        <f aca="true" t="shared" si="8" ref="B33:K33">SUM(B7+B20)</f>
        <v>0</v>
      </c>
      <c r="C33" s="175">
        <f t="shared" si="8"/>
        <v>0</v>
      </c>
      <c r="D33" s="175">
        <f t="shared" si="8"/>
        <v>0</v>
      </c>
      <c r="E33" s="175">
        <f t="shared" si="8"/>
        <v>0</v>
      </c>
      <c r="F33" s="175">
        <f t="shared" si="8"/>
        <v>0</v>
      </c>
      <c r="G33" s="175">
        <f t="shared" si="8"/>
        <v>0</v>
      </c>
      <c r="H33" s="175">
        <f t="shared" si="8"/>
        <v>0</v>
      </c>
      <c r="I33" s="175">
        <f t="shared" si="8"/>
        <v>0</v>
      </c>
      <c r="J33" s="175">
        <f t="shared" si="8"/>
        <v>0</v>
      </c>
      <c r="K33" s="175">
        <f t="shared" si="8"/>
        <v>0</v>
      </c>
      <c r="L33" s="175">
        <f t="shared" si="5"/>
        <v>0</v>
      </c>
      <c r="M33" s="175">
        <f t="shared" si="5"/>
        <v>0</v>
      </c>
      <c r="N33" s="175">
        <f t="shared" si="5"/>
        <v>0</v>
      </c>
      <c r="O33" s="175">
        <f t="shared" si="5"/>
        <v>0</v>
      </c>
      <c r="P33" s="175">
        <f t="shared" si="5"/>
        <v>0</v>
      </c>
      <c r="Q33" s="176">
        <f t="shared" si="7"/>
        <v>0</v>
      </c>
      <c r="R33" s="177">
        <f>Q33*100</f>
        <v>0</v>
      </c>
    </row>
    <row r="34" spans="1:18" s="169" customFormat="1" ht="12.75">
      <c r="A34" s="46">
        <v>50</v>
      </c>
      <c r="B34" s="175">
        <f aca="true" t="shared" si="9" ref="B34:K34">SUM(B8+B21)</f>
        <v>0</v>
      </c>
      <c r="C34" s="175">
        <f t="shared" si="9"/>
        <v>0</v>
      </c>
      <c r="D34" s="175">
        <f t="shared" si="9"/>
        <v>0</v>
      </c>
      <c r="E34" s="175">
        <f t="shared" si="9"/>
        <v>0</v>
      </c>
      <c r="F34" s="175">
        <f t="shared" si="9"/>
        <v>0</v>
      </c>
      <c r="G34" s="175">
        <f t="shared" si="9"/>
        <v>0</v>
      </c>
      <c r="H34" s="175">
        <f t="shared" si="9"/>
        <v>0</v>
      </c>
      <c r="I34" s="175">
        <f t="shared" si="9"/>
        <v>0</v>
      </c>
      <c r="J34" s="175">
        <f t="shared" si="9"/>
        <v>0</v>
      </c>
      <c r="K34" s="175">
        <f t="shared" si="9"/>
        <v>0</v>
      </c>
      <c r="L34" s="175">
        <f t="shared" si="5"/>
        <v>0</v>
      </c>
      <c r="M34" s="175">
        <f t="shared" si="5"/>
        <v>0</v>
      </c>
      <c r="N34" s="175">
        <f t="shared" si="5"/>
        <v>0</v>
      </c>
      <c r="O34" s="175">
        <f t="shared" si="5"/>
        <v>0</v>
      </c>
      <c r="P34" s="175">
        <f t="shared" si="5"/>
        <v>0</v>
      </c>
      <c r="Q34" s="176">
        <f t="shared" si="7"/>
        <v>0</v>
      </c>
      <c r="R34" s="177">
        <f>Q34*50</f>
        <v>0</v>
      </c>
    </row>
    <row r="35" spans="1:18" s="169" customFormat="1" ht="12.75">
      <c r="A35" s="46">
        <v>20</v>
      </c>
      <c r="B35" s="175">
        <f aca="true" t="shared" si="10" ref="B35:K35">SUM(B9+B22)</f>
        <v>0</v>
      </c>
      <c r="C35" s="175">
        <f t="shared" si="10"/>
        <v>0</v>
      </c>
      <c r="D35" s="175">
        <f t="shared" si="10"/>
        <v>0</v>
      </c>
      <c r="E35" s="175">
        <f t="shared" si="10"/>
        <v>0</v>
      </c>
      <c r="F35" s="175">
        <f t="shared" si="10"/>
        <v>0</v>
      </c>
      <c r="G35" s="175">
        <f t="shared" si="10"/>
        <v>0</v>
      </c>
      <c r="H35" s="175">
        <f t="shared" si="10"/>
        <v>0</v>
      </c>
      <c r="I35" s="175">
        <f t="shared" si="10"/>
        <v>0</v>
      </c>
      <c r="J35" s="175">
        <f t="shared" si="10"/>
        <v>0</v>
      </c>
      <c r="K35" s="175">
        <f t="shared" si="10"/>
        <v>0</v>
      </c>
      <c r="L35" s="175">
        <f t="shared" si="5"/>
        <v>0</v>
      </c>
      <c r="M35" s="175">
        <f t="shared" si="5"/>
        <v>0</v>
      </c>
      <c r="N35" s="175">
        <f t="shared" si="5"/>
        <v>0</v>
      </c>
      <c r="O35" s="175">
        <f t="shared" si="5"/>
        <v>0</v>
      </c>
      <c r="P35" s="175">
        <f t="shared" si="5"/>
        <v>0</v>
      </c>
      <c r="Q35" s="176">
        <f t="shared" si="7"/>
        <v>0</v>
      </c>
      <c r="R35" s="177">
        <f>Q35*20</f>
        <v>0</v>
      </c>
    </row>
    <row r="36" spans="1:18" s="169" customFormat="1" ht="12.75">
      <c r="A36" s="46">
        <v>10</v>
      </c>
      <c r="B36" s="178">
        <f aca="true" t="shared" si="11" ref="B36:K36">SUM(B10+B23)</f>
        <v>0</v>
      </c>
      <c r="C36" s="178">
        <f t="shared" si="11"/>
        <v>0</v>
      </c>
      <c r="D36" s="178">
        <f t="shared" si="11"/>
        <v>0</v>
      </c>
      <c r="E36" s="178">
        <f t="shared" si="11"/>
        <v>0</v>
      </c>
      <c r="F36" s="178">
        <f t="shared" si="11"/>
        <v>0</v>
      </c>
      <c r="G36" s="178">
        <f t="shared" si="11"/>
        <v>0</v>
      </c>
      <c r="H36" s="178">
        <f t="shared" si="11"/>
        <v>0</v>
      </c>
      <c r="I36" s="178">
        <f t="shared" si="11"/>
        <v>0</v>
      </c>
      <c r="J36" s="178">
        <f t="shared" si="11"/>
        <v>0</v>
      </c>
      <c r="K36" s="178">
        <f t="shared" si="11"/>
        <v>0</v>
      </c>
      <c r="L36" s="178">
        <f t="shared" si="5"/>
        <v>0</v>
      </c>
      <c r="M36" s="178">
        <f t="shared" si="5"/>
        <v>0</v>
      </c>
      <c r="N36" s="178">
        <f t="shared" si="5"/>
        <v>0</v>
      </c>
      <c r="O36" s="178">
        <f t="shared" si="5"/>
        <v>0</v>
      </c>
      <c r="P36" s="178">
        <f t="shared" si="5"/>
        <v>0</v>
      </c>
      <c r="Q36" s="176">
        <f t="shared" si="7"/>
        <v>0</v>
      </c>
      <c r="R36" s="177">
        <f>Q36*10</f>
        <v>0</v>
      </c>
    </row>
    <row r="37" spans="1:18" ht="12.75" hidden="1">
      <c r="A37" s="42">
        <v>5</v>
      </c>
      <c r="B37" s="43">
        <f aca="true" t="shared" si="12" ref="B37:K37">B24+B11</f>
        <v>0</v>
      </c>
      <c r="C37" s="43">
        <f t="shared" si="12"/>
        <v>0</v>
      </c>
      <c r="D37" s="43">
        <f t="shared" si="12"/>
        <v>0</v>
      </c>
      <c r="E37" s="43">
        <f t="shared" si="12"/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>L24+L11</f>
        <v>0</v>
      </c>
      <c r="M37" s="43">
        <f>M24+M11</f>
        <v>0</v>
      </c>
      <c r="N37" s="43">
        <f>N24+N11</f>
        <v>0</v>
      </c>
      <c r="O37" s="43">
        <f>O24+O11</f>
        <v>0</v>
      </c>
      <c r="P37" s="43">
        <f>P24+P11</f>
        <v>0</v>
      </c>
      <c r="Q37" s="44">
        <f t="shared" si="7"/>
        <v>0</v>
      </c>
      <c r="R37" s="45">
        <f>Q37*5</f>
        <v>0</v>
      </c>
    </row>
    <row r="38" spans="1:18" ht="13.5" thickBot="1">
      <c r="A38" s="47" t="s">
        <v>4</v>
      </c>
      <c r="B38" s="48">
        <f aca="true" t="shared" si="13" ref="B38:P38">SUM(B31*500+B32*200+B33*100+B34*50+B35*20+B36*10+B37*5)</f>
        <v>0</v>
      </c>
      <c r="C38" s="48">
        <f t="shared" si="13"/>
        <v>0</v>
      </c>
      <c r="D38" s="48">
        <f t="shared" si="13"/>
        <v>0</v>
      </c>
      <c r="E38" s="48">
        <f t="shared" si="13"/>
        <v>0</v>
      </c>
      <c r="F38" s="48">
        <f t="shared" si="13"/>
        <v>0</v>
      </c>
      <c r="G38" s="48">
        <f t="shared" si="13"/>
        <v>0</v>
      </c>
      <c r="H38" s="48">
        <f t="shared" si="13"/>
        <v>0</v>
      </c>
      <c r="I38" s="48">
        <f t="shared" si="13"/>
        <v>0</v>
      </c>
      <c r="J38" s="48">
        <f t="shared" si="13"/>
        <v>0</v>
      </c>
      <c r="K38" s="48">
        <f t="shared" si="13"/>
        <v>0</v>
      </c>
      <c r="L38" s="48">
        <f t="shared" si="13"/>
        <v>0</v>
      </c>
      <c r="M38" s="48">
        <f t="shared" si="13"/>
        <v>0</v>
      </c>
      <c r="N38" s="48">
        <f t="shared" si="13"/>
        <v>0</v>
      </c>
      <c r="O38" s="48">
        <f t="shared" si="13"/>
        <v>0</v>
      </c>
      <c r="P38" s="48">
        <f t="shared" si="13"/>
        <v>0</v>
      </c>
      <c r="Q38" s="26">
        <f>(Q31*500)+(Q32*200)+(Q33*100)+(Q34*50)+(Q35*20)+(Q36*10)+(Q37*5)</f>
        <v>0</v>
      </c>
      <c r="R38" s="27">
        <f>SUM(R31:R37)</f>
        <v>0</v>
      </c>
    </row>
    <row r="39" spans="1:18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37"/>
    </row>
    <row r="40" spans="1:18" ht="12.75">
      <c r="A40" s="49"/>
      <c r="B40" s="50"/>
      <c r="C40" s="50"/>
      <c r="D40" s="50"/>
      <c r="E40" s="50"/>
      <c r="F40" s="5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7"/>
    </row>
    <row r="41" spans="1:18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</row>
    <row r="42" spans="1:18" ht="12.75">
      <c r="A42" s="55"/>
      <c r="B42" s="56"/>
      <c r="C42" s="56"/>
      <c r="D42" s="245" t="str">
        <f>bankreknr</f>
        <v>BANKNUMMER: 310-1691324-21</v>
      </c>
      <c r="E42" s="245"/>
      <c r="F42" s="245"/>
      <c r="G42" s="245"/>
      <c r="H42" s="245"/>
      <c r="I42" s="56"/>
      <c r="J42" s="56"/>
      <c r="K42" s="56"/>
      <c r="L42" s="56"/>
      <c r="M42" s="56"/>
      <c r="N42" s="56"/>
      <c r="O42" s="56"/>
      <c r="P42" s="56"/>
      <c r="Q42" s="56"/>
      <c r="R42" s="57"/>
    </row>
    <row r="43" spans="1:18" ht="12.75">
      <c r="A43" s="58"/>
      <c r="B43" s="59"/>
      <c r="C43" s="59"/>
      <c r="D43" s="245"/>
      <c r="E43" s="245"/>
      <c r="F43" s="245"/>
      <c r="G43" s="245"/>
      <c r="H43" s="245"/>
      <c r="I43" s="59"/>
      <c r="J43" s="59"/>
      <c r="K43" s="59"/>
      <c r="L43" s="59"/>
      <c r="M43" s="59"/>
      <c r="N43" s="59"/>
      <c r="O43" s="59"/>
      <c r="P43" s="59"/>
      <c r="Q43" s="60"/>
      <c r="R43" s="61"/>
    </row>
  </sheetData>
  <sheetProtection password="C6A9" sheet="1" objects="1" scenarios="1"/>
  <mergeCells count="1">
    <mergeCell ref="D42:H43"/>
  </mergeCells>
  <printOptions/>
  <pageMargins left="0.54" right="0.29" top="0.53" bottom="0.42" header="0.38" footer="0.32"/>
  <pageSetup horizontalDpi="600" verticalDpi="600" orientation="landscape" paperSize="9" scale="70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25"/>
  <dimension ref="A1:H34"/>
  <sheetViews>
    <sheetView showGridLines="0" zoomScale="75" zoomScaleNormal="75" zoomScalePageLayoutView="0" workbookViewId="0" topLeftCell="A10">
      <selection activeCell="D13" sqref="D13"/>
    </sheetView>
  </sheetViews>
  <sheetFormatPr defaultColWidth="11.421875" defaultRowHeight="12.75"/>
  <cols>
    <col min="1" max="1" width="4.8515625" style="181" customWidth="1"/>
    <col min="2" max="2" width="17.140625" style="181" customWidth="1"/>
    <col min="3" max="3" width="22.7109375" style="181" customWidth="1"/>
    <col min="4" max="4" width="21.00390625" style="181" customWidth="1"/>
    <col min="5" max="5" width="18.28125" style="181" customWidth="1"/>
    <col min="6" max="16384" width="8.8515625" style="0" customWidth="1"/>
  </cols>
  <sheetData>
    <row r="1" spans="1:5" s="181" customFormat="1" ht="26.25">
      <c r="A1" s="141"/>
      <c r="B1" s="142"/>
      <c r="C1" s="220" t="s">
        <v>44</v>
      </c>
      <c r="D1" s="220"/>
      <c r="E1" s="223"/>
    </row>
    <row r="2" spans="1:5" s="181" customFormat="1" ht="20.25">
      <c r="A2" s="144"/>
      <c r="B2" s="143"/>
      <c r="C2" s="221" t="s">
        <v>45</v>
      </c>
      <c r="D2" s="221"/>
      <c r="E2" s="224"/>
    </row>
    <row r="3" spans="1:5" s="181" customFormat="1" ht="21">
      <c r="A3" s="144"/>
      <c r="B3" s="144"/>
      <c r="C3" s="221" t="s">
        <v>46</v>
      </c>
      <c r="D3" s="222"/>
      <c r="E3" s="226">
        <f>'Uitbet-ma'!A4+4</f>
        <v>4</v>
      </c>
    </row>
    <row r="4" spans="1:5" s="181" customFormat="1" ht="20.25">
      <c r="A4" s="143"/>
      <c r="B4" s="143"/>
      <c r="C4" s="143"/>
      <c r="D4" s="143"/>
      <c r="E4" s="143"/>
    </row>
    <row r="5" spans="1:5" s="181" customFormat="1" ht="20.25">
      <c r="A5" s="144" t="s">
        <v>47</v>
      </c>
      <c r="B5" s="143"/>
      <c r="C5" s="143"/>
      <c r="D5" s="143"/>
      <c r="E5" s="143"/>
    </row>
    <row r="6" spans="1:5" s="181" customFormat="1" ht="21">
      <c r="A6" s="146"/>
      <c r="B6" s="146" t="s">
        <v>48</v>
      </c>
      <c r="C6" s="146" t="s">
        <v>49</v>
      </c>
      <c r="D6" s="146" t="s">
        <v>6</v>
      </c>
      <c r="E6" s="147" t="s">
        <v>50</v>
      </c>
    </row>
    <row r="7" spans="1:5" s="181" customFormat="1" ht="21">
      <c r="A7" s="146"/>
      <c r="B7" s="217"/>
      <c r="C7" s="148"/>
      <c r="D7" s="148"/>
      <c r="E7" s="148"/>
    </row>
    <row r="8" spans="1:5" s="181" customFormat="1" ht="21">
      <c r="A8" s="146"/>
      <c r="B8" s="218"/>
      <c r="C8" s="148"/>
      <c r="D8" s="148"/>
      <c r="E8" s="148"/>
    </row>
    <row r="9" spans="1:5" s="181" customFormat="1" ht="21">
      <c r="A9" s="146"/>
      <c r="B9" s="217"/>
      <c r="C9" s="148"/>
      <c r="D9" s="148"/>
      <c r="E9" s="148"/>
    </row>
    <row r="10" spans="1:5" s="181" customFormat="1" ht="21">
      <c r="A10" s="146"/>
      <c r="B10" s="217"/>
      <c r="C10" s="148"/>
      <c r="D10" s="148"/>
      <c r="E10" s="148"/>
    </row>
    <row r="11" spans="1:5" s="181" customFormat="1" ht="21">
      <c r="A11" s="146"/>
      <c r="B11" s="217"/>
      <c r="C11" s="148"/>
      <c r="D11" s="148"/>
      <c r="E11" s="148"/>
    </row>
    <row r="12" spans="1:5" s="181" customFormat="1" ht="21">
      <c r="A12" s="146"/>
      <c r="B12" s="217"/>
      <c r="C12" s="148"/>
      <c r="D12" s="148"/>
      <c r="E12" s="148"/>
    </row>
    <row r="13" spans="1:5" s="181" customFormat="1" ht="21">
      <c r="A13" s="146"/>
      <c r="B13" s="217"/>
      <c r="C13" s="148"/>
      <c r="D13" s="148"/>
      <c r="E13" s="148"/>
    </row>
    <row r="14" spans="1:5" s="181" customFormat="1" ht="21">
      <c r="A14" s="146"/>
      <c r="B14" s="217"/>
      <c r="C14" s="148"/>
      <c r="D14" s="148"/>
      <c r="E14" s="148"/>
    </row>
    <row r="15" spans="1:5" s="181" customFormat="1" ht="23.25" thickBot="1">
      <c r="A15" s="149"/>
      <c r="B15" s="219"/>
      <c r="C15" s="150"/>
      <c r="D15" s="151"/>
      <c r="E15" s="151"/>
    </row>
    <row r="16" spans="1:5" s="181" customFormat="1" ht="21" thickTop="1">
      <c r="A16" s="152"/>
      <c r="B16" s="216">
        <f>SUM(B7:B15)</f>
        <v>0</v>
      </c>
      <c r="C16" s="153"/>
      <c r="D16" s="153"/>
      <c r="E16" s="154"/>
    </row>
    <row r="17" spans="1:5" s="181" customFormat="1" ht="21" thickBot="1">
      <c r="A17" s="155"/>
      <c r="B17" s="156"/>
      <c r="C17" s="155"/>
      <c r="D17" s="155"/>
      <c r="E17" s="155"/>
    </row>
    <row r="18" spans="1:5" s="181" customFormat="1" ht="21.75" thickBot="1" thickTop="1">
      <c r="A18" s="144" t="s">
        <v>51</v>
      </c>
      <c r="B18" s="143"/>
      <c r="C18" s="144"/>
      <c r="D18" s="157"/>
      <c r="E18" s="211">
        <f>SUM('Do'!E26)</f>
        <v>29032</v>
      </c>
    </row>
    <row r="19" spans="1:5" s="181" customFormat="1" ht="21" thickTop="1">
      <c r="A19" s="143"/>
      <c r="B19" s="143"/>
      <c r="C19" s="143"/>
      <c r="D19" s="158"/>
      <c r="E19" s="143"/>
    </row>
    <row r="20" spans="1:5" s="181" customFormat="1" ht="23.25" thickBot="1">
      <c r="A20" s="237" t="s">
        <v>52</v>
      </c>
      <c r="B20" s="238"/>
      <c r="C20" s="238"/>
      <c r="D20" s="215">
        <f>SUM(B16)</f>
        <v>0</v>
      </c>
      <c r="E20" s="159" t="s">
        <v>53</v>
      </c>
    </row>
    <row r="21" spans="1:8" s="181" customFormat="1" ht="22.5">
      <c r="A21" s="143"/>
      <c r="B21" s="144"/>
      <c r="C21" s="144"/>
      <c r="D21" s="160"/>
      <c r="E21" s="161"/>
      <c r="F21" s="160"/>
      <c r="H21" s="145"/>
    </row>
    <row r="22" spans="1:5" s="181" customFormat="1" ht="21">
      <c r="A22" s="144" t="s">
        <v>54</v>
      </c>
      <c r="B22" s="143"/>
      <c r="C22" s="143"/>
      <c r="D22" s="214"/>
      <c r="E22" s="162" t="s">
        <v>55</v>
      </c>
    </row>
    <row r="23" spans="1:5" s="181" customFormat="1" ht="21">
      <c r="A23" s="143"/>
      <c r="B23" s="143"/>
      <c r="C23" s="143"/>
      <c r="D23" s="163"/>
      <c r="E23" s="143"/>
    </row>
    <row r="24" spans="1:5" s="181" customFormat="1" ht="23.25" thickBot="1">
      <c r="A24" s="144" t="s">
        <v>56</v>
      </c>
      <c r="B24" s="144"/>
      <c r="C24" s="144"/>
      <c r="D24" s="213"/>
      <c r="E24" s="155" t="s">
        <v>57</v>
      </c>
    </row>
    <row r="25" spans="1:5" s="181" customFormat="1" ht="21" thickBot="1">
      <c r="A25" s="144"/>
      <c r="B25" s="144"/>
      <c r="C25" s="144"/>
      <c r="D25" s="164"/>
      <c r="E25" s="155"/>
    </row>
    <row r="26" spans="1:5" s="181" customFormat="1" ht="21.75" thickBot="1" thickTop="1">
      <c r="A26" s="144" t="s">
        <v>58</v>
      </c>
      <c r="B26" s="143"/>
      <c r="C26" s="143"/>
      <c r="D26" s="157"/>
      <c r="E26" s="212">
        <f>SUM($E$18-$D$20+$D$22+$D$24)</f>
        <v>29032</v>
      </c>
    </row>
    <row r="27" spans="1:5" s="181" customFormat="1" ht="21.75" thickBot="1" thickTop="1">
      <c r="A27" s="144"/>
      <c r="B27" s="143"/>
      <c r="C27" s="143"/>
      <c r="D27" s="158"/>
      <c r="E27" s="160"/>
    </row>
    <row r="28" spans="1:5" s="181" customFormat="1" ht="21.75" thickBot="1" thickTop="1">
      <c r="A28" s="144" t="s">
        <v>59</v>
      </c>
      <c r="B28" s="143"/>
      <c r="C28" s="143"/>
      <c r="D28" s="157"/>
      <c r="E28" s="211"/>
    </row>
    <row r="29" spans="1:5" s="181" customFormat="1" ht="21.75" thickBot="1" thickTop="1">
      <c r="A29" s="144"/>
      <c r="B29" s="143"/>
      <c r="C29" s="143"/>
      <c r="D29" s="158"/>
      <c r="E29" s="160"/>
    </row>
    <row r="30" spans="1:5" s="181" customFormat="1" ht="21" thickBot="1">
      <c r="A30" s="144" t="s">
        <v>60</v>
      </c>
      <c r="B30" s="143"/>
      <c r="C30" s="143"/>
      <c r="D30" s="157"/>
      <c r="E30" s="210">
        <v>0</v>
      </c>
    </row>
    <row r="31" spans="1:5" s="181" customFormat="1" ht="21">
      <c r="A31" s="143"/>
      <c r="B31" s="143"/>
      <c r="C31" s="143"/>
      <c r="D31" s="143"/>
      <c r="E31" s="143"/>
    </row>
    <row r="32" spans="1:5" s="181" customFormat="1" ht="21">
      <c r="A32" s="144" t="s">
        <v>61</v>
      </c>
      <c r="B32" s="143"/>
      <c r="C32" s="165"/>
      <c r="D32" s="143"/>
      <c r="E32" s="143"/>
    </row>
    <row r="33" spans="1:5" ht="21">
      <c r="A33" s="143"/>
      <c r="B33" s="143"/>
      <c r="C33" s="143"/>
      <c r="D33" s="143"/>
      <c r="E33" s="143"/>
    </row>
    <row r="34" spans="1:5" ht="21">
      <c r="A34" s="143"/>
      <c r="B34" s="143"/>
      <c r="C34" s="143"/>
      <c r="D34" s="143"/>
      <c r="E34" s="143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26"/>
  <dimension ref="A1:G44"/>
  <sheetViews>
    <sheetView showGridLines="0" zoomScalePageLayoutView="0" workbookViewId="0" topLeftCell="A10">
      <selection activeCell="C16" sqref="C16"/>
    </sheetView>
  </sheetViews>
  <sheetFormatPr defaultColWidth="11.421875" defaultRowHeight="12.75"/>
  <cols>
    <col min="1" max="3" width="20.57421875" style="0" customWidth="1"/>
    <col min="4" max="4" width="22.57421875" style="0" customWidth="1"/>
    <col min="5" max="16384" width="8.8515625" style="0" customWidth="1"/>
  </cols>
  <sheetData>
    <row r="1" spans="3:4" s="127" customFormat="1" ht="20.25">
      <c r="C1" s="246" t="s">
        <v>27</v>
      </c>
      <c r="D1" s="247"/>
    </row>
    <row r="2" spans="3:4" s="127" customFormat="1" ht="18">
      <c r="C2" s="225" t="s">
        <v>46</v>
      </c>
      <c r="D2" s="226">
        <f>'Uitbet-ma'!A4+4</f>
        <v>4</v>
      </c>
    </row>
    <row r="3" s="127" customFormat="1" ht="15"/>
    <row r="4" spans="1:4" s="127" customFormat="1" ht="17.25">
      <c r="A4" s="128" t="s">
        <v>28</v>
      </c>
      <c r="B4" s="128" t="s">
        <v>29</v>
      </c>
      <c r="C4" s="128" t="s">
        <v>30</v>
      </c>
      <c r="D4" s="128" t="s">
        <v>4</v>
      </c>
    </row>
    <row r="5" spans="1:4" s="127" customFormat="1" ht="15">
      <c r="A5" s="129">
        <v>0.01</v>
      </c>
      <c r="B5" s="130">
        <v>93</v>
      </c>
      <c r="C5" s="131">
        <v>0.5</v>
      </c>
      <c r="D5" s="209">
        <f aca="true" t="shared" si="0" ref="D5:D12">C5*B5</f>
        <v>46.5</v>
      </c>
    </row>
    <row r="6" spans="1:4" s="127" customFormat="1" ht="15">
      <c r="A6" s="129">
        <v>0.02</v>
      </c>
      <c r="B6" s="130">
        <v>51</v>
      </c>
      <c r="C6" s="131">
        <v>1</v>
      </c>
      <c r="D6" s="209">
        <f t="shared" si="0"/>
        <v>51</v>
      </c>
    </row>
    <row r="7" spans="1:4" s="127" customFormat="1" ht="15">
      <c r="A7" s="129">
        <v>0.05</v>
      </c>
      <c r="B7" s="130">
        <v>52</v>
      </c>
      <c r="C7" s="131">
        <v>2.5</v>
      </c>
      <c r="D7" s="209">
        <f t="shared" si="0"/>
        <v>130</v>
      </c>
    </row>
    <row r="8" spans="1:4" s="127" customFormat="1" ht="15">
      <c r="A8" s="129">
        <v>0.1</v>
      </c>
      <c r="B8" s="130">
        <v>93</v>
      </c>
      <c r="C8" s="131">
        <v>4</v>
      </c>
      <c r="D8" s="209">
        <f t="shared" si="0"/>
        <v>372</v>
      </c>
    </row>
    <row r="9" spans="1:4" s="127" customFormat="1" ht="15">
      <c r="A9" s="129">
        <v>0.2</v>
      </c>
      <c r="B9" s="130">
        <v>92</v>
      </c>
      <c r="C9" s="131">
        <v>8</v>
      </c>
      <c r="D9" s="209">
        <f t="shared" si="0"/>
        <v>736</v>
      </c>
    </row>
    <row r="10" spans="1:4" s="127" customFormat="1" ht="15">
      <c r="A10" s="129">
        <v>0.5</v>
      </c>
      <c r="B10" s="130">
        <v>160</v>
      </c>
      <c r="C10" s="131">
        <v>20</v>
      </c>
      <c r="D10" s="209">
        <f t="shared" si="0"/>
        <v>3200</v>
      </c>
    </row>
    <row r="11" spans="1:4" s="127" customFormat="1" ht="15">
      <c r="A11" s="129">
        <v>1</v>
      </c>
      <c r="B11" s="130">
        <v>264</v>
      </c>
      <c r="C11" s="131">
        <v>25</v>
      </c>
      <c r="D11" s="209">
        <f t="shared" si="0"/>
        <v>6600</v>
      </c>
    </row>
    <row r="12" spans="1:4" s="127" customFormat="1" ht="15">
      <c r="A12" s="129">
        <v>2</v>
      </c>
      <c r="B12" s="130">
        <v>97</v>
      </c>
      <c r="C12" s="131">
        <v>50</v>
      </c>
      <c r="D12" s="209">
        <f t="shared" si="0"/>
        <v>4850</v>
      </c>
    </row>
    <row r="13" spans="3:4" s="127" customFormat="1" ht="17.25">
      <c r="C13" s="132" t="s">
        <v>4</v>
      </c>
      <c r="D13" s="208">
        <f>SUM(D5:D12)</f>
        <v>15985.5</v>
      </c>
    </row>
    <row r="14" s="127" customFormat="1" ht="9.75" customHeight="1"/>
    <row r="15" spans="1:4" s="127" customFormat="1" ht="17.25">
      <c r="A15" s="128" t="s">
        <v>31</v>
      </c>
      <c r="B15" s="128" t="s">
        <v>29</v>
      </c>
      <c r="C15" s="133"/>
      <c r="D15" s="128" t="s">
        <v>4</v>
      </c>
    </row>
    <row r="16" spans="1:4" s="127" customFormat="1" ht="15">
      <c r="A16" s="129">
        <v>5</v>
      </c>
      <c r="B16" s="130">
        <v>311</v>
      </c>
      <c r="C16" s="134"/>
      <c r="D16" s="209">
        <f aca="true" t="shared" si="1" ref="D16:D22">A16*B16</f>
        <v>1555</v>
      </c>
    </row>
    <row r="17" spans="1:4" s="127" customFormat="1" ht="15">
      <c r="A17" s="129">
        <v>10</v>
      </c>
      <c r="B17" s="130">
        <v>350</v>
      </c>
      <c r="C17" s="134"/>
      <c r="D17" s="209">
        <f t="shared" si="1"/>
        <v>3500</v>
      </c>
    </row>
    <row r="18" spans="1:4" s="127" customFormat="1" ht="15">
      <c r="A18" s="129">
        <v>20</v>
      </c>
      <c r="B18" s="130">
        <v>42</v>
      </c>
      <c r="C18" s="134"/>
      <c r="D18" s="209">
        <f t="shared" si="1"/>
        <v>840</v>
      </c>
    </row>
    <row r="19" spans="1:7" s="127" customFormat="1" ht="15">
      <c r="A19" s="129">
        <v>50</v>
      </c>
      <c r="B19" s="130">
        <v>78</v>
      </c>
      <c r="C19" s="134"/>
      <c r="D19" s="209">
        <f t="shared" si="1"/>
        <v>3900</v>
      </c>
      <c r="G19" s="182"/>
    </row>
    <row r="20" spans="1:4" s="127" customFormat="1" ht="15">
      <c r="A20" s="129">
        <v>100</v>
      </c>
      <c r="B20" s="130">
        <v>8</v>
      </c>
      <c r="C20" s="134"/>
      <c r="D20" s="209">
        <f t="shared" si="1"/>
        <v>800</v>
      </c>
    </row>
    <row r="21" spans="1:4" s="127" customFormat="1" ht="15">
      <c r="A21" s="129">
        <v>200</v>
      </c>
      <c r="B21" s="130">
        <v>3</v>
      </c>
      <c r="C21" s="134"/>
      <c r="D21" s="209">
        <f t="shared" si="1"/>
        <v>600</v>
      </c>
    </row>
    <row r="22" spans="1:4" s="127" customFormat="1" ht="15">
      <c r="A22" s="129">
        <v>500</v>
      </c>
      <c r="B22" s="130">
        <v>3</v>
      </c>
      <c r="C22" s="134"/>
      <c r="D22" s="209">
        <f t="shared" si="1"/>
        <v>1500</v>
      </c>
    </row>
    <row r="23" spans="3:4" s="127" customFormat="1" ht="17.25">
      <c r="C23" s="128" t="s">
        <v>4</v>
      </c>
      <c r="D23" s="208">
        <f>SUM(D16:D22)</f>
        <v>12695</v>
      </c>
    </row>
    <row r="24" spans="3:4" s="127" customFormat="1" ht="10.5" customHeight="1">
      <c r="C24" s="135"/>
      <c r="D24" s="136"/>
    </row>
    <row r="25" spans="1:4" s="127" customFormat="1" ht="17.25">
      <c r="A25" s="128" t="s">
        <v>32</v>
      </c>
      <c r="D25" s="137"/>
    </row>
    <row r="26" spans="1:4" s="127" customFormat="1" ht="15">
      <c r="A26" s="241" t="s">
        <v>33</v>
      </c>
      <c r="B26" s="241"/>
      <c r="C26" s="241"/>
      <c r="D26" s="209">
        <v>1.5</v>
      </c>
    </row>
    <row r="27" spans="1:4" s="127" customFormat="1" ht="15">
      <c r="A27" s="241" t="s">
        <v>34</v>
      </c>
      <c r="B27" s="241"/>
      <c r="C27" s="241"/>
      <c r="D27" s="209">
        <v>350</v>
      </c>
    </row>
    <row r="28" spans="1:4" s="127" customFormat="1" ht="15">
      <c r="A28" s="241" t="s">
        <v>35</v>
      </c>
      <c r="B28" s="241"/>
      <c r="C28" s="241"/>
      <c r="D28" s="209">
        <v>0</v>
      </c>
    </row>
    <row r="29" spans="1:4" s="127" customFormat="1" ht="15">
      <c r="A29" s="241" t="s">
        <v>36</v>
      </c>
      <c r="B29" s="241"/>
      <c r="C29" s="241"/>
      <c r="D29" s="209">
        <v>0</v>
      </c>
    </row>
    <row r="30" spans="3:4" s="127" customFormat="1" ht="17.25">
      <c r="C30" s="128" t="s">
        <v>4</v>
      </c>
      <c r="D30" s="208">
        <f>SUM(D26:D29)</f>
        <v>351.5</v>
      </c>
    </row>
    <row r="31" spans="3:4" s="127" customFormat="1" ht="11.25" customHeight="1">
      <c r="C31" s="138"/>
      <c r="D31" s="139"/>
    </row>
    <row r="32" spans="1:4" s="127" customFormat="1" ht="17.25">
      <c r="A32" s="244" t="s">
        <v>4</v>
      </c>
      <c r="B32" s="244"/>
      <c r="C32" s="244"/>
      <c r="D32" s="208">
        <f>D30+D23+D13</f>
        <v>29032</v>
      </c>
    </row>
    <row r="33" spans="1:4" s="127" customFormat="1" ht="17.25">
      <c r="A33" s="244" t="s">
        <v>37</v>
      </c>
      <c r="B33" s="244"/>
      <c r="C33" s="244"/>
      <c r="D33" s="208">
        <f>Vr!E18</f>
        <v>29032</v>
      </c>
    </row>
    <row r="34" spans="1:4" s="127" customFormat="1" ht="10.5" customHeight="1">
      <c r="A34" s="138"/>
      <c r="B34" s="138"/>
      <c r="C34" s="138"/>
      <c r="D34" s="138"/>
    </row>
    <row r="35" spans="1:4" s="127" customFormat="1" ht="17.25">
      <c r="A35" s="244" t="s">
        <v>38</v>
      </c>
      <c r="B35" s="244"/>
      <c r="C35" s="244"/>
      <c r="D35" s="229">
        <f>SUM(D32-D33)</f>
        <v>0</v>
      </c>
    </row>
    <row r="36" s="127" customFormat="1" ht="15"/>
    <row r="37" spans="1:4" s="127" customFormat="1" ht="15" thickBot="1">
      <c r="A37" s="127" t="s">
        <v>39</v>
      </c>
      <c r="B37" s="242"/>
      <c r="C37" s="242"/>
      <c r="D37" s="242"/>
    </row>
    <row r="38" spans="2:4" s="127" customFormat="1" ht="19.5" customHeight="1" thickBot="1">
      <c r="B38" s="243"/>
      <c r="C38" s="243"/>
      <c r="D38" s="243"/>
    </row>
    <row r="39" s="127" customFormat="1" ht="15"/>
    <row r="40" spans="1:4" s="127" customFormat="1" ht="15">
      <c r="A40" s="138" t="s">
        <v>40</v>
      </c>
      <c r="B40" s="138"/>
      <c r="C40" s="138" t="s">
        <v>41</v>
      </c>
      <c r="D40" s="138"/>
    </row>
    <row r="41" spans="1:4" s="127" customFormat="1" ht="15" thickBot="1">
      <c r="A41" s="127" t="s">
        <v>42</v>
      </c>
      <c r="B41" s="140" t="s">
        <v>82</v>
      </c>
      <c r="C41" s="127" t="s">
        <v>42</v>
      </c>
      <c r="D41" s="140" t="s">
        <v>90</v>
      </c>
    </row>
    <row r="42" spans="2:4" s="127" customFormat="1" ht="15">
      <c r="B42" s="134"/>
      <c r="D42" s="134"/>
    </row>
    <row r="43" spans="1:4" s="127" customFormat="1" ht="15" thickBot="1">
      <c r="A43" s="127" t="s">
        <v>43</v>
      </c>
      <c r="B43" s="140"/>
      <c r="C43" s="127" t="s">
        <v>43</v>
      </c>
      <c r="D43" s="140"/>
    </row>
    <row r="44" spans="1:4" ht="15">
      <c r="A44" s="127"/>
      <c r="B44" s="127"/>
      <c r="C44" s="127"/>
      <c r="D44" s="127"/>
    </row>
  </sheetData>
  <sheetProtection/>
  <mergeCells count="10">
    <mergeCell ref="C1:D1"/>
    <mergeCell ref="A26:C26"/>
    <mergeCell ref="A27:C27"/>
    <mergeCell ref="A28:C28"/>
    <mergeCell ref="B37:D37"/>
    <mergeCell ref="B38:D38"/>
    <mergeCell ref="A29:C29"/>
    <mergeCell ref="A32:C32"/>
    <mergeCell ref="A33:C33"/>
    <mergeCell ref="A35:C3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5"/>
  <dimension ref="A1:R43"/>
  <sheetViews>
    <sheetView showGridLines="0" zoomScale="75" zoomScaleNormal="75" zoomScalePageLayoutView="0" workbookViewId="0" topLeftCell="A1">
      <pane xSplit="1" ySplit="1" topLeftCell="B2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4" sqref="A4"/>
    </sheetView>
  </sheetViews>
  <sheetFormatPr defaultColWidth="11.421875" defaultRowHeight="12.75"/>
  <cols>
    <col min="1" max="1" width="13.28125" style="0" customWidth="1"/>
    <col min="2" max="16" width="10.7109375" style="0" customWidth="1"/>
    <col min="17" max="17" width="13.140625" style="0" customWidth="1"/>
    <col min="18" max="18" width="13.140625" style="0" hidden="1" customWidth="1"/>
    <col min="19" max="16384" width="8.8515625" style="0" customWidth="1"/>
  </cols>
  <sheetData>
    <row r="1" spans="1:18" ht="40.5" customHeight="1">
      <c r="A1" s="206"/>
      <c r="B1" s="2"/>
      <c r="C1" s="2"/>
      <c r="D1" s="2"/>
      <c r="E1" s="2"/>
      <c r="F1" s="3" t="str">
        <f>mm</f>
        <v>MM RUE NEUVE/NIEUWSTRAAT</v>
      </c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1"/>
    </row>
    <row r="2" spans="1:18" ht="21.7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12.75">
      <c r="A3" s="8" t="s">
        <v>1</v>
      </c>
      <c r="B3" s="9" t="s">
        <v>25</v>
      </c>
      <c r="C3" s="9" t="s">
        <v>25</v>
      </c>
      <c r="D3" s="9" t="s">
        <v>25</v>
      </c>
      <c r="E3" s="9" t="s">
        <v>25</v>
      </c>
      <c r="F3" s="9" t="s">
        <v>25</v>
      </c>
      <c r="G3" s="9" t="s">
        <v>25</v>
      </c>
      <c r="H3" s="9" t="s">
        <v>25</v>
      </c>
      <c r="I3" s="9" t="s">
        <v>25</v>
      </c>
      <c r="J3" s="10" t="s">
        <v>25</v>
      </c>
      <c r="K3" s="10" t="s">
        <v>25</v>
      </c>
      <c r="L3" s="10" t="s">
        <v>25</v>
      </c>
      <c r="M3" s="10" t="s">
        <v>25</v>
      </c>
      <c r="N3" s="10" t="s">
        <v>25</v>
      </c>
      <c r="O3" s="10" t="s">
        <v>25</v>
      </c>
      <c r="P3" s="10" t="s">
        <v>25</v>
      </c>
      <c r="Q3" s="11"/>
      <c r="R3" s="12"/>
    </row>
    <row r="4" spans="1:18" ht="13.5" thickBot="1">
      <c r="A4" s="172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5" t="s">
        <v>2</v>
      </c>
      <c r="R4" s="16" t="s">
        <v>3</v>
      </c>
    </row>
    <row r="5" spans="1:18" s="169" customFormat="1" ht="13.5" thickTop="1">
      <c r="A5" s="17">
        <v>500</v>
      </c>
      <c r="B5" s="166"/>
      <c r="C5" s="166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7"/>
      <c r="Q5" s="168">
        <f>SUM(B5:P5)</f>
        <v>0</v>
      </c>
      <c r="R5" s="168">
        <f>Q5*500</f>
        <v>0</v>
      </c>
    </row>
    <row r="6" spans="1:18" s="169" customFormat="1" ht="12.75">
      <c r="A6" s="20">
        <v>200</v>
      </c>
      <c r="B6" s="170"/>
      <c r="C6" s="170"/>
      <c r="D6" s="170"/>
      <c r="E6" s="170"/>
      <c r="F6" s="170"/>
      <c r="G6" s="170"/>
      <c r="H6" s="170"/>
      <c r="I6" s="170"/>
      <c r="J6" s="171"/>
      <c r="K6" s="171"/>
      <c r="L6" s="171"/>
      <c r="M6" s="171"/>
      <c r="N6" s="171"/>
      <c r="O6" s="171"/>
      <c r="P6" s="171"/>
      <c r="Q6" s="168">
        <f aca="true" t="shared" si="0" ref="Q6:Q11">SUM(B6:P6)</f>
        <v>0</v>
      </c>
      <c r="R6" s="168">
        <f>Q6*200</f>
        <v>0</v>
      </c>
    </row>
    <row r="7" spans="1:18" s="169" customFormat="1" ht="12.75">
      <c r="A7" s="20">
        <v>100</v>
      </c>
      <c r="B7" s="170"/>
      <c r="C7" s="170"/>
      <c r="D7" s="170"/>
      <c r="E7" s="170"/>
      <c r="F7" s="170"/>
      <c r="G7" s="170"/>
      <c r="H7" s="170"/>
      <c r="I7" s="170"/>
      <c r="J7" s="171"/>
      <c r="K7" s="171"/>
      <c r="L7" s="171"/>
      <c r="M7" s="171"/>
      <c r="N7" s="171"/>
      <c r="O7" s="171"/>
      <c r="P7" s="171"/>
      <c r="Q7" s="168">
        <f t="shared" si="0"/>
        <v>0</v>
      </c>
      <c r="R7" s="168">
        <f>Q7*100</f>
        <v>0</v>
      </c>
    </row>
    <row r="8" spans="1:18" s="169" customFormat="1" ht="12.75">
      <c r="A8" s="20">
        <v>50</v>
      </c>
      <c r="B8" s="170"/>
      <c r="C8" s="170"/>
      <c r="D8" s="170"/>
      <c r="E8" s="170"/>
      <c r="F8" s="170"/>
      <c r="G8" s="170"/>
      <c r="H8" s="170"/>
      <c r="I8" s="170"/>
      <c r="J8" s="171"/>
      <c r="K8" s="171"/>
      <c r="L8" s="171"/>
      <c r="M8" s="171"/>
      <c r="N8" s="171"/>
      <c r="O8" s="171"/>
      <c r="P8" s="171"/>
      <c r="Q8" s="168">
        <f t="shared" si="0"/>
        <v>0</v>
      </c>
      <c r="R8" s="168">
        <f>Q8*50</f>
        <v>0</v>
      </c>
    </row>
    <row r="9" spans="1:18" s="169" customFormat="1" ht="12.75">
      <c r="A9" s="20">
        <v>20</v>
      </c>
      <c r="B9" s="170"/>
      <c r="C9" s="170"/>
      <c r="D9" s="170"/>
      <c r="E9" s="170"/>
      <c r="F9" s="170"/>
      <c r="G9" s="170"/>
      <c r="H9" s="170"/>
      <c r="I9" s="170"/>
      <c r="J9" s="171"/>
      <c r="K9" s="171"/>
      <c r="L9" s="171"/>
      <c r="M9" s="171"/>
      <c r="N9" s="171"/>
      <c r="O9" s="171"/>
      <c r="P9" s="171"/>
      <c r="Q9" s="168">
        <f t="shared" si="0"/>
        <v>0</v>
      </c>
      <c r="R9" s="168">
        <f>Q9*20</f>
        <v>0</v>
      </c>
    </row>
    <row r="10" spans="1:18" s="169" customFormat="1" ht="12.75">
      <c r="A10" s="20">
        <v>10</v>
      </c>
      <c r="B10" s="170"/>
      <c r="C10" s="170"/>
      <c r="D10" s="170"/>
      <c r="E10" s="170"/>
      <c r="F10" s="170"/>
      <c r="G10" s="170"/>
      <c r="H10" s="170"/>
      <c r="I10" s="170"/>
      <c r="J10" s="171"/>
      <c r="K10" s="171"/>
      <c r="L10" s="171"/>
      <c r="M10" s="171"/>
      <c r="N10" s="171"/>
      <c r="O10" s="171"/>
      <c r="P10" s="171"/>
      <c r="Q10" s="168">
        <f t="shared" si="0"/>
        <v>0</v>
      </c>
      <c r="R10" s="168">
        <f>Q10*10</f>
        <v>0</v>
      </c>
    </row>
    <row r="11" spans="1:18" ht="12.75" hidden="1">
      <c r="A11" s="17">
        <v>5</v>
      </c>
      <c r="B11" s="18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19">
        <f t="shared" si="0"/>
        <v>0</v>
      </c>
      <c r="R11" s="19">
        <f>Q11*5</f>
        <v>0</v>
      </c>
    </row>
    <row r="12" spans="1:18" ht="13.5" thickBot="1">
      <c r="A12" s="23" t="s">
        <v>4</v>
      </c>
      <c r="B12" s="24">
        <f aca="true" t="shared" si="1" ref="B12:P12">SUM(B5*500+B6*200+B7*100+B8*50+B9*20+B10*10+B11*5)</f>
        <v>0</v>
      </c>
      <c r="C12" s="24">
        <f t="shared" si="1"/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6">
        <f>(Q5*500)+(Q6*200)+(Q7*100)+(Q8*50)+(Q9*20)+(Q10*10)+(Q11*5)</f>
        <v>0</v>
      </c>
      <c r="R12" s="27">
        <f>SUM(R5:R11)</f>
        <v>0</v>
      </c>
    </row>
    <row r="13" spans="1:18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8"/>
    </row>
    <row r="14" spans="1:18" ht="12.75">
      <c r="A14" s="30" t="s">
        <v>5</v>
      </c>
      <c r="B14" s="31"/>
      <c r="C14" s="32"/>
      <c r="D14" s="32" t="s">
        <v>6</v>
      </c>
      <c r="E14" s="33"/>
      <c r="F14" s="34"/>
      <c r="G14" s="35"/>
      <c r="H14" s="29"/>
      <c r="I14" s="125"/>
      <c r="J14" s="36"/>
      <c r="K14" s="36"/>
      <c r="L14" s="36"/>
      <c r="M14" s="36"/>
      <c r="N14" s="36"/>
      <c r="O14" s="36"/>
      <c r="P14" s="36"/>
      <c r="Q14" s="30"/>
      <c r="R14" s="37"/>
    </row>
    <row r="15" spans="1:18" ht="21.75" customHeight="1" thickBot="1">
      <c r="A15" s="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2.75">
      <c r="A16" s="8" t="s">
        <v>1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 t="s">
        <v>25</v>
      </c>
      <c r="J16" s="9" t="s">
        <v>25</v>
      </c>
      <c r="K16" s="9" t="s">
        <v>25</v>
      </c>
      <c r="L16" s="9" t="s">
        <v>25</v>
      </c>
      <c r="M16" s="9" t="s">
        <v>25</v>
      </c>
      <c r="N16" s="9" t="s">
        <v>25</v>
      </c>
      <c r="O16" s="9" t="s">
        <v>25</v>
      </c>
      <c r="P16" s="9" t="s">
        <v>25</v>
      </c>
      <c r="Q16" s="11"/>
      <c r="R16" s="12"/>
    </row>
    <row r="17" spans="1:18" s="169" customFormat="1" ht="13.5" thickBot="1">
      <c r="A17" s="173">
        <f>(A4)</f>
        <v>0</v>
      </c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5" t="s">
        <v>8</v>
      </c>
      <c r="R17" s="16" t="s">
        <v>9</v>
      </c>
    </row>
    <row r="18" spans="1:18" s="169" customFormat="1" ht="13.5" thickTop="1">
      <c r="A18" s="17">
        <v>500</v>
      </c>
      <c r="B18" s="166"/>
      <c r="C18" s="166"/>
      <c r="D18" s="166"/>
      <c r="E18" s="166"/>
      <c r="F18" s="166"/>
      <c r="G18" s="166"/>
      <c r="H18" s="166"/>
      <c r="I18" s="166"/>
      <c r="J18" s="167"/>
      <c r="K18" s="167"/>
      <c r="L18" s="167"/>
      <c r="M18" s="167"/>
      <c r="N18" s="167"/>
      <c r="O18" s="167"/>
      <c r="P18" s="167"/>
      <c r="Q18" s="168">
        <f aca="true" t="shared" si="2" ref="Q18:Q24">SUM(B18:P18)</f>
        <v>0</v>
      </c>
      <c r="R18" s="168">
        <f>Q18*500</f>
        <v>0</v>
      </c>
    </row>
    <row r="19" spans="1:18" s="169" customFormat="1" ht="12.75">
      <c r="A19" s="20">
        <v>200</v>
      </c>
      <c r="B19" s="170"/>
      <c r="C19" s="170"/>
      <c r="D19" s="170"/>
      <c r="E19" s="170"/>
      <c r="F19" s="170"/>
      <c r="G19" s="170"/>
      <c r="H19" s="170"/>
      <c r="I19" s="170"/>
      <c r="J19" s="171"/>
      <c r="K19" s="171"/>
      <c r="L19" s="171"/>
      <c r="M19" s="171"/>
      <c r="N19" s="171"/>
      <c r="O19" s="171"/>
      <c r="P19" s="171"/>
      <c r="Q19" s="168">
        <f t="shared" si="2"/>
        <v>0</v>
      </c>
      <c r="R19" s="168">
        <f>Q19*200</f>
        <v>0</v>
      </c>
    </row>
    <row r="20" spans="1:18" s="169" customFormat="1" ht="12.75">
      <c r="A20" s="20">
        <v>100</v>
      </c>
      <c r="B20" s="170"/>
      <c r="C20" s="170"/>
      <c r="D20" s="170"/>
      <c r="E20" s="170"/>
      <c r="F20" s="170"/>
      <c r="G20" s="170"/>
      <c r="H20" s="170"/>
      <c r="I20" s="170"/>
      <c r="J20" s="171"/>
      <c r="K20" s="171"/>
      <c r="L20" s="171"/>
      <c r="M20" s="171"/>
      <c r="N20" s="171"/>
      <c r="O20" s="171"/>
      <c r="P20" s="171"/>
      <c r="Q20" s="168">
        <f t="shared" si="2"/>
        <v>0</v>
      </c>
      <c r="R20" s="168">
        <f>Q20*100</f>
        <v>0</v>
      </c>
    </row>
    <row r="21" spans="1:18" s="169" customFormat="1" ht="12.75">
      <c r="A21" s="20">
        <v>50</v>
      </c>
      <c r="B21" s="170"/>
      <c r="C21" s="170"/>
      <c r="D21" s="170"/>
      <c r="E21" s="170"/>
      <c r="F21" s="170"/>
      <c r="G21" s="170"/>
      <c r="H21" s="170"/>
      <c r="I21" s="170"/>
      <c r="J21" s="171"/>
      <c r="K21" s="171"/>
      <c r="L21" s="171"/>
      <c r="M21" s="171"/>
      <c r="N21" s="171"/>
      <c r="O21" s="171"/>
      <c r="P21" s="171"/>
      <c r="Q21" s="168">
        <f t="shared" si="2"/>
        <v>0</v>
      </c>
      <c r="R21" s="168">
        <f>Q21*50</f>
        <v>0</v>
      </c>
    </row>
    <row r="22" spans="1:18" s="169" customFormat="1" ht="12.75">
      <c r="A22" s="20">
        <v>20</v>
      </c>
      <c r="B22" s="170"/>
      <c r="C22" s="170"/>
      <c r="D22" s="170"/>
      <c r="E22" s="170"/>
      <c r="F22" s="170"/>
      <c r="G22" s="170"/>
      <c r="H22" s="170"/>
      <c r="I22" s="170"/>
      <c r="J22" s="171"/>
      <c r="K22" s="171"/>
      <c r="L22" s="171"/>
      <c r="M22" s="171"/>
      <c r="N22" s="171"/>
      <c r="O22" s="171"/>
      <c r="P22" s="171"/>
      <c r="Q22" s="168">
        <f t="shared" si="2"/>
        <v>0</v>
      </c>
      <c r="R22" s="168">
        <f>Q22*20</f>
        <v>0</v>
      </c>
    </row>
    <row r="23" spans="1:18" s="169" customFormat="1" ht="12.75">
      <c r="A23" s="20">
        <v>10</v>
      </c>
      <c r="B23" s="170"/>
      <c r="C23" s="170"/>
      <c r="D23" s="170"/>
      <c r="E23" s="170"/>
      <c r="F23" s="170"/>
      <c r="G23" s="170"/>
      <c r="H23" s="170"/>
      <c r="I23" s="170"/>
      <c r="J23" s="171"/>
      <c r="K23" s="171"/>
      <c r="L23" s="171"/>
      <c r="M23" s="171"/>
      <c r="N23" s="171"/>
      <c r="O23" s="171"/>
      <c r="P23" s="171"/>
      <c r="Q23" s="168">
        <f t="shared" si="2"/>
        <v>0</v>
      </c>
      <c r="R23" s="168">
        <f>Q23*10</f>
        <v>0</v>
      </c>
    </row>
    <row r="24" spans="1:18" ht="12.75" hidden="1">
      <c r="A24" s="17">
        <v>5</v>
      </c>
      <c r="B24" s="21"/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22"/>
      <c r="N24" s="22"/>
      <c r="O24" s="22"/>
      <c r="P24" s="22"/>
      <c r="Q24" s="19">
        <f t="shared" si="2"/>
        <v>0</v>
      </c>
      <c r="R24" s="19">
        <f>Q24*5</f>
        <v>0</v>
      </c>
    </row>
    <row r="25" spans="1:18" ht="13.5" thickBot="1">
      <c r="A25" s="23" t="s">
        <v>4</v>
      </c>
      <c r="B25" s="24">
        <f aca="true" t="shared" si="3" ref="B25:P25">SUM(B18*500+B19*200+B20*100+B21*50+B22*20+B23*10+B24*5)</f>
        <v>0</v>
      </c>
      <c r="C25" s="24">
        <f t="shared" si="3"/>
        <v>0</v>
      </c>
      <c r="D25" s="24">
        <f t="shared" si="3"/>
        <v>0</v>
      </c>
      <c r="E25" s="38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3"/>
        <v>0</v>
      </c>
      <c r="N25" s="25">
        <f t="shared" si="3"/>
        <v>0</v>
      </c>
      <c r="O25" s="25">
        <f t="shared" si="3"/>
        <v>0</v>
      </c>
      <c r="P25" s="25">
        <f t="shared" si="3"/>
        <v>0</v>
      </c>
      <c r="Q25" s="26">
        <f>(Q18*500)+(Q19*200)+(Q20*100)+(Q21*50)+(Q22*20)+(Q23*10)+(Q24*5)</f>
        <v>0</v>
      </c>
      <c r="R25" s="27">
        <f>SUM(R18:R24)</f>
        <v>0</v>
      </c>
    </row>
    <row r="26" spans="1:18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8"/>
    </row>
    <row r="27" spans="1:18" ht="12.75">
      <c r="A27" s="30" t="s">
        <v>5</v>
      </c>
      <c r="B27" s="31"/>
      <c r="C27" s="32"/>
      <c r="D27" s="32" t="s">
        <v>6</v>
      </c>
      <c r="E27" s="33"/>
      <c r="F27" s="34"/>
      <c r="G27" s="35"/>
      <c r="H27" s="29"/>
      <c r="I27" s="125"/>
      <c r="J27" s="30"/>
      <c r="K27" s="30"/>
      <c r="L27" s="30"/>
      <c r="M27" s="30"/>
      <c r="N27" s="30"/>
      <c r="O27" s="30"/>
      <c r="P27" s="30"/>
      <c r="Q27" s="29"/>
      <c r="R27" s="28"/>
    </row>
    <row r="28" spans="1:18" ht="21.75" customHeight="1" thickBot="1">
      <c r="A28" s="5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12.75">
      <c r="A29" s="39" t="s">
        <v>1</v>
      </c>
      <c r="B29" s="40" t="s">
        <v>25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  <c r="J29" s="40" t="s">
        <v>25</v>
      </c>
      <c r="K29" s="40" t="s">
        <v>25</v>
      </c>
      <c r="L29" s="40" t="s">
        <v>25</v>
      </c>
      <c r="M29" s="40" t="s">
        <v>25</v>
      </c>
      <c r="N29" s="40" t="s">
        <v>25</v>
      </c>
      <c r="O29" s="40" t="s">
        <v>25</v>
      </c>
      <c r="P29" s="40" t="s">
        <v>25</v>
      </c>
      <c r="Q29" s="11"/>
      <c r="R29" s="12"/>
    </row>
    <row r="30" spans="1:18" s="169" customFormat="1" ht="13.5" thickBot="1">
      <c r="A30" s="174">
        <f>(A4)</f>
        <v>0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4">
        <v>9</v>
      </c>
      <c r="K30" s="13">
        <v>10</v>
      </c>
      <c r="L30" s="13">
        <v>11</v>
      </c>
      <c r="M30" s="13">
        <v>12</v>
      </c>
      <c r="N30" s="13">
        <v>13</v>
      </c>
      <c r="O30" s="13">
        <v>14</v>
      </c>
      <c r="P30" s="41">
        <v>15</v>
      </c>
      <c r="Q30" s="15" t="s">
        <v>11</v>
      </c>
      <c r="R30" s="16" t="s">
        <v>12</v>
      </c>
    </row>
    <row r="31" spans="1:18" s="169" customFormat="1" ht="13.5" thickTop="1">
      <c r="A31" s="42">
        <v>500</v>
      </c>
      <c r="B31" s="175">
        <f aca="true" t="shared" si="4" ref="B31:K31">SUM(B5+B18)</f>
        <v>0</v>
      </c>
      <c r="C31" s="175">
        <f t="shared" si="4"/>
        <v>0</v>
      </c>
      <c r="D31" s="175">
        <f t="shared" si="4"/>
        <v>0</v>
      </c>
      <c r="E31" s="175">
        <f t="shared" si="4"/>
        <v>0</v>
      </c>
      <c r="F31" s="175">
        <f t="shared" si="4"/>
        <v>0</v>
      </c>
      <c r="G31" s="175">
        <f t="shared" si="4"/>
        <v>0</v>
      </c>
      <c r="H31" s="175">
        <f t="shared" si="4"/>
        <v>0</v>
      </c>
      <c r="I31" s="175">
        <f t="shared" si="4"/>
        <v>0</v>
      </c>
      <c r="J31" s="175">
        <f t="shared" si="4"/>
        <v>0</v>
      </c>
      <c r="K31" s="175">
        <f t="shared" si="4"/>
        <v>0</v>
      </c>
      <c r="L31" s="175">
        <f aca="true" t="shared" si="5" ref="L31:P36">SUM(L5+L18)</f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6">
        <f>SUM(B31:P31)</f>
        <v>0</v>
      </c>
      <c r="R31" s="177">
        <f>Q31*500</f>
        <v>0</v>
      </c>
    </row>
    <row r="32" spans="1:18" s="169" customFormat="1" ht="12.75">
      <c r="A32" s="46">
        <v>200</v>
      </c>
      <c r="B32" s="175">
        <f aca="true" t="shared" si="6" ref="B32:K32">SUM(B6+B19)</f>
        <v>0</v>
      </c>
      <c r="C32" s="175">
        <f t="shared" si="6"/>
        <v>0</v>
      </c>
      <c r="D32" s="175">
        <f t="shared" si="6"/>
        <v>0</v>
      </c>
      <c r="E32" s="175">
        <f t="shared" si="6"/>
        <v>0</v>
      </c>
      <c r="F32" s="175">
        <f t="shared" si="6"/>
        <v>0</v>
      </c>
      <c r="G32" s="175">
        <f t="shared" si="6"/>
        <v>0</v>
      </c>
      <c r="H32" s="175">
        <f t="shared" si="6"/>
        <v>0</v>
      </c>
      <c r="I32" s="175">
        <f t="shared" si="6"/>
        <v>0</v>
      </c>
      <c r="J32" s="175">
        <f t="shared" si="6"/>
        <v>0</v>
      </c>
      <c r="K32" s="175">
        <f t="shared" si="6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6">
        <f aca="true" t="shared" si="7" ref="Q32:Q37">SUM(B32:P32)</f>
        <v>0</v>
      </c>
      <c r="R32" s="177">
        <f>Q32*200</f>
        <v>0</v>
      </c>
    </row>
    <row r="33" spans="1:18" s="169" customFormat="1" ht="12.75">
      <c r="A33" s="46">
        <v>100</v>
      </c>
      <c r="B33" s="175">
        <f aca="true" t="shared" si="8" ref="B33:K33">SUM(B7+B20)</f>
        <v>0</v>
      </c>
      <c r="C33" s="175">
        <f t="shared" si="8"/>
        <v>0</v>
      </c>
      <c r="D33" s="175">
        <f t="shared" si="8"/>
        <v>0</v>
      </c>
      <c r="E33" s="175">
        <f t="shared" si="8"/>
        <v>0</v>
      </c>
      <c r="F33" s="175">
        <f t="shared" si="8"/>
        <v>0</v>
      </c>
      <c r="G33" s="175">
        <f t="shared" si="8"/>
        <v>0</v>
      </c>
      <c r="H33" s="175">
        <f t="shared" si="8"/>
        <v>0</v>
      </c>
      <c r="I33" s="175">
        <f t="shared" si="8"/>
        <v>0</v>
      </c>
      <c r="J33" s="175">
        <f t="shared" si="8"/>
        <v>0</v>
      </c>
      <c r="K33" s="175">
        <f t="shared" si="8"/>
        <v>0</v>
      </c>
      <c r="L33" s="175">
        <f t="shared" si="5"/>
        <v>0</v>
      </c>
      <c r="M33" s="175">
        <f t="shared" si="5"/>
        <v>0</v>
      </c>
      <c r="N33" s="175">
        <f t="shared" si="5"/>
        <v>0</v>
      </c>
      <c r="O33" s="175">
        <f t="shared" si="5"/>
        <v>0</v>
      </c>
      <c r="P33" s="175">
        <f t="shared" si="5"/>
        <v>0</v>
      </c>
      <c r="Q33" s="176">
        <f t="shared" si="7"/>
        <v>0</v>
      </c>
      <c r="R33" s="177">
        <f>Q33*100</f>
        <v>0</v>
      </c>
    </row>
    <row r="34" spans="1:18" s="169" customFormat="1" ht="12.75">
      <c r="A34" s="46">
        <v>50</v>
      </c>
      <c r="B34" s="175">
        <f aca="true" t="shared" si="9" ref="B34:K34">SUM(B8+B21)</f>
        <v>0</v>
      </c>
      <c r="C34" s="175">
        <f t="shared" si="9"/>
        <v>0</v>
      </c>
      <c r="D34" s="175">
        <f t="shared" si="9"/>
        <v>0</v>
      </c>
      <c r="E34" s="175">
        <f t="shared" si="9"/>
        <v>0</v>
      </c>
      <c r="F34" s="175">
        <f t="shared" si="9"/>
        <v>0</v>
      </c>
      <c r="G34" s="175">
        <f t="shared" si="9"/>
        <v>0</v>
      </c>
      <c r="H34" s="175">
        <f t="shared" si="9"/>
        <v>0</v>
      </c>
      <c r="I34" s="175">
        <f t="shared" si="9"/>
        <v>0</v>
      </c>
      <c r="J34" s="175">
        <f t="shared" si="9"/>
        <v>0</v>
      </c>
      <c r="K34" s="175">
        <f t="shared" si="9"/>
        <v>0</v>
      </c>
      <c r="L34" s="175">
        <f t="shared" si="5"/>
        <v>0</v>
      </c>
      <c r="M34" s="175">
        <f t="shared" si="5"/>
        <v>0</v>
      </c>
      <c r="N34" s="175">
        <f t="shared" si="5"/>
        <v>0</v>
      </c>
      <c r="O34" s="175">
        <f t="shared" si="5"/>
        <v>0</v>
      </c>
      <c r="P34" s="175">
        <f t="shared" si="5"/>
        <v>0</v>
      </c>
      <c r="Q34" s="176">
        <f t="shared" si="7"/>
        <v>0</v>
      </c>
      <c r="R34" s="177">
        <f>Q34*50</f>
        <v>0</v>
      </c>
    </row>
    <row r="35" spans="1:18" s="169" customFormat="1" ht="12.75">
      <c r="A35" s="46">
        <v>20</v>
      </c>
      <c r="B35" s="175">
        <f aca="true" t="shared" si="10" ref="B35:K35">SUM(B9+B22)</f>
        <v>0</v>
      </c>
      <c r="C35" s="175">
        <f t="shared" si="10"/>
        <v>0</v>
      </c>
      <c r="D35" s="175">
        <f t="shared" si="10"/>
        <v>0</v>
      </c>
      <c r="E35" s="175">
        <f t="shared" si="10"/>
        <v>0</v>
      </c>
      <c r="F35" s="175">
        <f t="shared" si="10"/>
        <v>0</v>
      </c>
      <c r="G35" s="175">
        <f t="shared" si="10"/>
        <v>0</v>
      </c>
      <c r="H35" s="175">
        <f t="shared" si="10"/>
        <v>0</v>
      </c>
      <c r="I35" s="175">
        <f t="shared" si="10"/>
        <v>0</v>
      </c>
      <c r="J35" s="175">
        <f t="shared" si="10"/>
        <v>0</v>
      </c>
      <c r="K35" s="175">
        <f t="shared" si="10"/>
        <v>0</v>
      </c>
      <c r="L35" s="175">
        <f t="shared" si="5"/>
        <v>0</v>
      </c>
      <c r="M35" s="175">
        <f t="shared" si="5"/>
        <v>0</v>
      </c>
      <c r="N35" s="175">
        <f t="shared" si="5"/>
        <v>0</v>
      </c>
      <c r="O35" s="175">
        <f t="shared" si="5"/>
        <v>0</v>
      </c>
      <c r="P35" s="175">
        <f t="shared" si="5"/>
        <v>0</v>
      </c>
      <c r="Q35" s="176">
        <f t="shared" si="7"/>
        <v>0</v>
      </c>
      <c r="R35" s="177">
        <f>Q35*20</f>
        <v>0</v>
      </c>
    </row>
    <row r="36" spans="1:18" s="169" customFormat="1" ht="12.75">
      <c r="A36" s="46">
        <v>10</v>
      </c>
      <c r="B36" s="178">
        <f aca="true" t="shared" si="11" ref="B36:K36">SUM(B10+B23)</f>
        <v>0</v>
      </c>
      <c r="C36" s="178">
        <f t="shared" si="11"/>
        <v>0</v>
      </c>
      <c r="D36" s="178">
        <f t="shared" si="11"/>
        <v>0</v>
      </c>
      <c r="E36" s="178">
        <f t="shared" si="11"/>
        <v>0</v>
      </c>
      <c r="F36" s="178">
        <f t="shared" si="11"/>
        <v>0</v>
      </c>
      <c r="G36" s="178">
        <f t="shared" si="11"/>
        <v>0</v>
      </c>
      <c r="H36" s="178">
        <f t="shared" si="11"/>
        <v>0</v>
      </c>
      <c r="I36" s="178">
        <f t="shared" si="11"/>
        <v>0</v>
      </c>
      <c r="J36" s="178">
        <f t="shared" si="11"/>
        <v>0</v>
      </c>
      <c r="K36" s="178">
        <f t="shared" si="11"/>
        <v>0</v>
      </c>
      <c r="L36" s="178">
        <f t="shared" si="5"/>
        <v>0</v>
      </c>
      <c r="M36" s="178">
        <f t="shared" si="5"/>
        <v>0</v>
      </c>
      <c r="N36" s="178">
        <f t="shared" si="5"/>
        <v>0</v>
      </c>
      <c r="O36" s="178">
        <f t="shared" si="5"/>
        <v>0</v>
      </c>
      <c r="P36" s="178">
        <f t="shared" si="5"/>
        <v>0</v>
      </c>
      <c r="Q36" s="176">
        <f t="shared" si="7"/>
        <v>0</v>
      </c>
      <c r="R36" s="177">
        <f>Q36*10</f>
        <v>0</v>
      </c>
    </row>
    <row r="37" spans="1:18" ht="12.75" hidden="1">
      <c r="A37" s="42">
        <v>5</v>
      </c>
      <c r="B37" s="43">
        <f aca="true" t="shared" si="12" ref="B37:K37">B24+B11</f>
        <v>0</v>
      </c>
      <c r="C37" s="43">
        <f t="shared" si="12"/>
        <v>0</v>
      </c>
      <c r="D37" s="43">
        <f t="shared" si="12"/>
        <v>0</v>
      </c>
      <c r="E37" s="43">
        <f t="shared" si="12"/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>L24+L11</f>
        <v>0</v>
      </c>
      <c r="M37" s="43">
        <f>M24+M11</f>
        <v>0</v>
      </c>
      <c r="N37" s="43">
        <f>N24+N11</f>
        <v>0</v>
      </c>
      <c r="O37" s="43">
        <f>O24+O11</f>
        <v>0</v>
      </c>
      <c r="P37" s="43">
        <f>P24+P11</f>
        <v>0</v>
      </c>
      <c r="Q37" s="44">
        <f t="shared" si="7"/>
        <v>0</v>
      </c>
      <c r="R37" s="45">
        <f>Q37*5</f>
        <v>0</v>
      </c>
    </row>
    <row r="38" spans="1:18" ht="13.5" thickBot="1">
      <c r="A38" s="47" t="s">
        <v>4</v>
      </c>
      <c r="B38" s="48">
        <f aca="true" t="shared" si="13" ref="B38:P38">SUM(B31*500+B32*200+B33*100+B34*50+B35*20+B36*10+B37*5)</f>
        <v>0</v>
      </c>
      <c r="C38" s="48">
        <f t="shared" si="13"/>
        <v>0</v>
      </c>
      <c r="D38" s="48">
        <f t="shared" si="13"/>
        <v>0</v>
      </c>
      <c r="E38" s="48">
        <f t="shared" si="13"/>
        <v>0</v>
      </c>
      <c r="F38" s="48">
        <f t="shared" si="13"/>
        <v>0</v>
      </c>
      <c r="G38" s="48">
        <f t="shared" si="13"/>
        <v>0</v>
      </c>
      <c r="H38" s="48">
        <f t="shared" si="13"/>
        <v>0</v>
      </c>
      <c r="I38" s="48">
        <f t="shared" si="13"/>
        <v>0</v>
      </c>
      <c r="J38" s="48">
        <f t="shared" si="13"/>
        <v>0</v>
      </c>
      <c r="K38" s="48">
        <f t="shared" si="13"/>
        <v>0</v>
      </c>
      <c r="L38" s="48">
        <f t="shared" si="13"/>
        <v>0</v>
      </c>
      <c r="M38" s="48">
        <f t="shared" si="13"/>
        <v>0</v>
      </c>
      <c r="N38" s="48">
        <f t="shared" si="13"/>
        <v>0</v>
      </c>
      <c r="O38" s="48">
        <f t="shared" si="13"/>
        <v>0</v>
      </c>
      <c r="P38" s="48">
        <f t="shared" si="13"/>
        <v>0</v>
      </c>
      <c r="Q38" s="26">
        <f>(Q31*500)+(Q32*200)+(Q33*100)+(Q34*50)+(Q35*20)+(Q36*10)+(Q37*5)</f>
        <v>0</v>
      </c>
      <c r="R38" s="27">
        <f>SUM(R31:R37)</f>
        <v>0</v>
      </c>
    </row>
    <row r="39" spans="1:18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37"/>
    </row>
    <row r="40" spans="1:18" ht="12.75">
      <c r="A40" s="49"/>
      <c r="B40" s="50"/>
      <c r="C40" s="50"/>
      <c r="D40" s="50"/>
      <c r="E40" s="50"/>
      <c r="F40" s="5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7"/>
    </row>
    <row r="41" spans="1:18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</row>
    <row r="42" spans="1:18" ht="12.75">
      <c r="A42" s="55"/>
      <c r="B42" s="56"/>
      <c r="C42" s="56"/>
      <c r="D42" s="245" t="str">
        <f>bankreknr</f>
        <v>BANKNUMMER: 310-1691324-21</v>
      </c>
      <c r="E42" s="245"/>
      <c r="F42" s="245"/>
      <c r="G42" s="245"/>
      <c r="H42" s="245"/>
      <c r="I42" s="56"/>
      <c r="J42" s="56"/>
      <c r="K42" s="56"/>
      <c r="L42" s="56"/>
      <c r="M42" s="56"/>
      <c r="N42" s="56"/>
      <c r="O42" s="56"/>
      <c r="P42" s="56"/>
      <c r="Q42" s="56"/>
      <c r="R42" s="57"/>
    </row>
    <row r="43" spans="1:18" ht="12.75">
      <c r="A43" s="58"/>
      <c r="B43" s="59"/>
      <c r="C43" s="59"/>
      <c r="D43" s="245"/>
      <c r="E43" s="245"/>
      <c r="F43" s="245"/>
      <c r="G43" s="245"/>
      <c r="H43" s="245"/>
      <c r="I43" s="59"/>
      <c r="J43" s="59"/>
      <c r="K43" s="59"/>
      <c r="L43" s="59"/>
      <c r="M43" s="59"/>
      <c r="N43" s="59"/>
      <c r="O43" s="59"/>
      <c r="P43" s="59"/>
      <c r="Q43" s="60"/>
      <c r="R43" s="61"/>
    </row>
  </sheetData>
  <sheetProtection password="C6A9" sheet="1" objects="1" scenarios="1"/>
  <mergeCells count="1">
    <mergeCell ref="D42:H43"/>
  </mergeCells>
  <printOptions/>
  <pageMargins left="0.54" right="0.29" top="0.53" bottom="0.42" header="0.38" footer="0.32"/>
  <pageSetup horizontalDpi="600" verticalDpi="600" orientation="landscape" paperSize="9" scale="70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229"/>
  <dimension ref="A1:H34"/>
  <sheetViews>
    <sheetView showGridLines="0" zoomScale="75" zoomScaleNormal="75" zoomScalePageLayoutView="0" workbookViewId="0" topLeftCell="A13">
      <selection activeCell="D7" sqref="D7"/>
    </sheetView>
  </sheetViews>
  <sheetFormatPr defaultColWidth="11.421875" defaultRowHeight="12.75"/>
  <cols>
    <col min="1" max="1" width="4.8515625" style="181" customWidth="1"/>
    <col min="2" max="2" width="17.140625" style="181" customWidth="1"/>
    <col min="3" max="3" width="22.7109375" style="181" customWidth="1"/>
    <col min="4" max="4" width="21.00390625" style="181" customWidth="1"/>
    <col min="5" max="5" width="18.28125" style="181" customWidth="1"/>
    <col min="6" max="16384" width="8.8515625" style="0" customWidth="1"/>
  </cols>
  <sheetData>
    <row r="1" spans="1:5" s="181" customFormat="1" ht="26.25">
      <c r="A1" s="141"/>
      <c r="B1" s="142"/>
      <c r="C1" s="220" t="s">
        <v>44</v>
      </c>
      <c r="D1" s="220"/>
      <c r="E1" s="223"/>
    </row>
    <row r="2" spans="1:5" s="181" customFormat="1" ht="20.25">
      <c r="A2" s="144"/>
      <c r="B2" s="143"/>
      <c r="C2" s="221" t="s">
        <v>45</v>
      </c>
      <c r="D2" s="221"/>
      <c r="E2" s="224"/>
    </row>
    <row r="3" spans="1:5" s="181" customFormat="1" ht="21">
      <c r="A3" s="144"/>
      <c r="B3" s="144"/>
      <c r="C3" s="221" t="s">
        <v>46</v>
      </c>
      <c r="D3" s="222"/>
      <c r="E3" s="226">
        <f>'Uitbet-ma'!A4+5</f>
        <v>5</v>
      </c>
    </row>
    <row r="4" spans="1:5" s="181" customFormat="1" ht="20.25">
      <c r="A4" s="143"/>
      <c r="B4" s="143"/>
      <c r="C4" s="143"/>
      <c r="D4" s="143"/>
      <c r="E4" s="143"/>
    </row>
    <row r="5" spans="1:5" s="181" customFormat="1" ht="20.25">
      <c r="A5" s="144" t="s">
        <v>47</v>
      </c>
      <c r="B5" s="143"/>
      <c r="C5" s="143"/>
      <c r="D5" s="143"/>
      <c r="E5" s="143"/>
    </row>
    <row r="6" spans="1:5" s="181" customFormat="1" ht="21">
      <c r="A6" s="146"/>
      <c r="B6" s="146" t="s">
        <v>48</v>
      </c>
      <c r="C6" s="146" t="s">
        <v>49</v>
      </c>
      <c r="D6" s="146" t="s">
        <v>6</v>
      </c>
      <c r="E6" s="147" t="s">
        <v>50</v>
      </c>
    </row>
    <row r="7" spans="1:5" s="181" customFormat="1" ht="21">
      <c r="A7" s="146"/>
      <c r="B7" s="217"/>
      <c r="C7" s="148"/>
      <c r="D7" s="148"/>
      <c r="E7" s="148"/>
    </row>
    <row r="8" spans="1:5" s="181" customFormat="1" ht="21">
      <c r="A8" s="146"/>
      <c r="B8" s="218"/>
      <c r="C8" s="148"/>
      <c r="D8" s="148"/>
      <c r="E8" s="148"/>
    </row>
    <row r="9" spans="1:5" s="181" customFormat="1" ht="21">
      <c r="A9" s="146"/>
      <c r="B9" s="217"/>
      <c r="C9" s="148"/>
      <c r="D9" s="148"/>
      <c r="E9" s="148"/>
    </row>
    <row r="10" spans="1:5" s="181" customFormat="1" ht="21">
      <c r="A10" s="146"/>
      <c r="B10" s="217"/>
      <c r="C10" s="148"/>
      <c r="D10" s="148"/>
      <c r="E10" s="148"/>
    </row>
    <row r="11" spans="1:5" s="181" customFormat="1" ht="21">
      <c r="A11" s="146"/>
      <c r="B11" s="217"/>
      <c r="C11" s="148"/>
      <c r="D11" s="148"/>
      <c r="E11" s="148"/>
    </row>
    <row r="12" spans="1:5" s="181" customFormat="1" ht="21">
      <c r="A12" s="146"/>
      <c r="B12" s="217"/>
      <c r="C12" s="148"/>
      <c r="D12" s="148"/>
      <c r="E12" s="148"/>
    </row>
    <row r="13" spans="1:5" s="181" customFormat="1" ht="21">
      <c r="A13" s="146"/>
      <c r="B13" s="217"/>
      <c r="C13" s="148"/>
      <c r="D13" s="148"/>
      <c r="E13" s="148"/>
    </row>
    <row r="14" spans="1:5" s="181" customFormat="1" ht="21">
      <c r="A14" s="146"/>
      <c r="B14" s="217"/>
      <c r="C14" s="148"/>
      <c r="D14" s="148"/>
      <c r="E14" s="148"/>
    </row>
    <row r="15" spans="1:5" s="181" customFormat="1" ht="23.25" thickBot="1">
      <c r="A15" s="149"/>
      <c r="B15" s="219"/>
      <c r="C15" s="150"/>
      <c r="D15" s="151"/>
      <c r="E15" s="151"/>
    </row>
    <row r="16" spans="1:5" s="181" customFormat="1" ht="21" thickTop="1">
      <c r="A16" s="152"/>
      <c r="B16" s="216">
        <f>SUM(B7:B15)</f>
        <v>0</v>
      </c>
      <c r="C16" s="153"/>
      <c r="D16" s="153"/>
      <c r="E16" s="154"/>
    </row>
    <row r="17" spans="1:5" s="181" customFormat="1" ht="21" thickBot="1">
      <c r="A17" s="155"/>
      <c r="B17" s="156"/>
      <c r="C17" s="155"/>
      <c r="D17" s="155"/>
      <c r="E17" s="155"/>
    </row>
    <row r="18" spans="1:5" s="181" customFormat="1" ht="21.75" thickBot="1" thickTop="1">
      <c r="A18" s="144" t="s">
        <v>51</v>
      </c>
      <c r="B18" s="143"/>
      <c r="C18" s="144"/>
      <c r="D18" s="157"/>
      <c r="E18" s="211">
        <f>SUM(Vr!E26)</f>
        <v>29032</v>
      </c>
    </row>
    <row r="19" spans="1:5" s="181" customFormat="1" ht="21" thickTop="1">
      <c r="A19" s="143"/>
      <c r="B19" s="143"/>
      <c r="C19" s="143"/>
      <c r="D19" s="158"/>
      <c r="E19" s="143"/>
    </row>
    <row r="20" spans="1:5" s="181" customFormat="1" ht="23.25" thickBot="1">
      <c r="A20" s="237" t="s">
        <v>52</v>
      </c>
      <c r="B20" s="238"/>
      <c r="C20" s="238"/>
      <c r="D20" s="215">
        <f>B16</f>
        <v>0</v>
      </c>
      <c r="E20" s="159" t="s">
        <v>53</v>
      </c>
    </row>
    <row r="21" spans="1:8" s="181" customFormat="1" ht="22.5">
      <c r="A21" s="143"/>
      <c r="B21" s="144"/>
      <c r="C21" s="144"/>
      <c r="D21" s="160"/>
      <c r="E21" s="161"/>
      <c r="F21" s="160"/>
      <c r="H21" s="145"/>
    </row>
    <row r="22" spans="1:5" s="181" customFormat="1" ht="21">
      <c r="A22" s="144" t="s">
        <v>54</v>
      </c>
      <c r="B22" s="143"/>
      <c r="C22" s="143"/>
      <c r="D22" s="214"/>
      <c r="E22" s="162" t="s">
        <v>55</v>
      </c>
    </row>
    <row r="23" spans="1:5" s="181" customFormat="1" ht="21">
      <c r="A23" s="143"/>
      <c r="B23" s="143"/>
      <c r="C23" s="143"/>
      <c r="D23" s="163"/>
      <c r="E23" s="143"/>
    </row>
    <row r="24" spans="1:5" s="181" customFormat="1" ht="23.25" thickBot="1">
      <c r="A24" s="144" t="s">
        <v>56</v>
      </c>
      <c r="B24" s="144"/>
      <c r="C24" s="144"/>
      <c r="D24" s="213"/>
      <c r="E24" s="155" t="s">
        <v>57</v>
      </c>
    </row>
    <row r="25" spans="1:5" s="181" customFormat="1" ht="21" thickBot="1">
      <c r="A25" s="144"/>
      <c r="B25" s="144"/>
      <c r="C25" s="144"/>
      <c r="D25" s="164"/>
      <c r="E25" s="155"/>
    </row>
    <row r="26" spans="1:5" s="181" customFormat="1" ht="21.75" thickBot="1" thickTop="1">
      <c r="A26" s="144" t="s">
        <v>58</v>
      </c>
      <c r="B26" s="143"/>
      <c r="C26" s="143"/>
      <c r="D26" s="157"/>
      <c r="E26" s="212">
        <f>SUM($E$18-$D$20+$D$22+$D$24)</f>
        <v>29032</v>
      </c>
    </row>
    <row r="27" spans="1:5" s="181" customFormat="1" ht="21.75" thickBot="1" thickTop="1">
      <c r="A27" s="144"/>
      <c r="B27" s="143"/>
      <c r="C27" s="143"/>
      <c r="D27" s="158"/>
      <c r="E27" s="160"/>
    </row>
    <row r="28" spans="1:5" s="181" customFormat="1" ht="21.75" thickBot="1" thickTop="1">
      <c r="A28" s="144" t="s">
        <v>59</v>
      </c>
      <c r="B28" s="143"/>
      <c r="C28" s="143"/>
      <c r="D28" s="157"/>
      <c r="E28" s="211"/>
    </row>
    <row r="29" spans="1:5" s="181" customFormat="1" ht="21.75" thickBot="1" thickTop="1">
      <c r="A29" s="144"/>
      <c r="B29" s="143"/>
      <c r="C29" s="143"/>
      <c r="D29" s="158"/>
      <c r="E29" s="160"/>
    </row>
    <row r="30" spans="1:5" s="181" customFormat="1" ht="21" thickBot="1">
      <c r="A30" s="144" t="s">
        <v>60</v>
      </c>
      <c r="B30" s="143"/>
      <c r="C30" s="143"/>
      <c r="D30" s="157"/>
      <c r="E30" s="210">
        <v>0</v>
      </c>
    </row>
    <row r="31" spans="1:5" s="181" customFormat="1" ht="21">
      <c r="A31" s="143"/>
      <c r="B31" s="143"/>
      <c r="C31" s="143"/>
      <c r="D31" s="143"/>
      <c r="E31" s="143"/>
    </row>
    <row r="32" spans="1:5" s="181" customFormat="1" ht="21">
      <c r="A32" s="144" t="s">
        <v>61</v>
      </c>
      <c r="B32" s="143"/>
      <c r="C32" s="165" t="s">
        <v>81</v>
      </c>
      <c r="D32" s="143"/>
      <c r="E32" s="143"/>
    </row>
    <row r="33" spans="1:5" ht="21">
      <c r="A33" s="143"/>
      <c r="B33" s="143"/>
      <c r="C33" s="143"/>
      <c r="D33" s="143"/>
      <c r="E33" s="143"/>
    </row>
    <row r="34" spans="1:5" ht="21">
      <c r="A34" s="143"/>
      <c r="B34" s="143"/>
      <c r="C34" s="143"/>
      <c r="D34" s="143"/>
      <c r="E34" s="143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230"/>
  <dimension ref="A1:G44"/>
  <sheetViews>
    <sheetView showGridLines="0" zoomScalePageLayoutView="0" workbookViewId="0" topLeftCell="A12">
      <selection activeCell="C17" sqref="C17"/>
    </sheetView>
  </sheetViews>
  <sheetFormatPr defaultColWidth="11.421875" defaultRowHeight="12.75"/>
  <cols>
    <col min="1" max="3" width="20.57421875" style="0" customWidth="1"/>
    <col min="4" max="4" width="22.57421875" style="0" customWidth="1"/>
    <col min="5" max="16384" width="8.8515625" style="0" customWidth="1"/>
  </cols>
  <sheetData>
    <row r="1" spans="3:4" s="127" customFormat="1" ht="20.25">
      <c r="C1" s="246" t="s">
        <v>27</v>
      </c>
      <c r="D1" s="247"/>
    </row>
    <row r="2" spans="3:4" s="127" customFormat="1" ht="18">
      <c r="C2" s="225" t="s">
        <v>46</v>
      </c>
      <c r="D2" s="226">
        <f>'Uitbet-ma'!A4+5</f>
        <v>5</v>
      </c>
    </row>
    <row r="3" s="127" customFormat="1" ht="15"/>
    <row r="4" spans="1:4" s="127" customFormat="1" ht="17.25">
      <c r="A4" s="128" t="s">
        <v>28</v>
      </c>
      <c r="B4" s="128" t="s">
        <v>29</v>
      </c>
      <c r="C4" s="128" t="s">
        <v>30</v>
      </c>
      <c r="D4" s="128" t="s">
        <v>4</v>
      </c>
    </row>
    <row r="5" spans="1:4" s="127" customFormat="1" ht="15">
      <c r="A5" s="129">
        <v>0.01</v>
      </c>
      <c r="B5" s="130">
        <v>82</v>
      </c>
      <c r="C5" s="131">
        <v>0.5</v>
      </c>
      <c r="D5" s="209">
        <f aca="true" t="shared" si="0" ref="D5:D12">C5*B5</f>
        <v>41</v>
      </c>
    </row>
    <row r="6" spans="1:4" s="127" customFormat="1" ht="15">
      <c r="A6" s="129">
        <v>0.02</v>
      </c>
      <c r="B6" s="130">
        <v>41</v>
      </c>
      <c r="C6" s="131">
        <v>1</v>
      </c>
      <c r="D6" s="209">
        <f t="shared" si="0"/>
        <v>41</v>
      </c>
    </row>
    <row r="7" spans="1:4" s="127" customFormat="1" ht="15">
      <c r="A7" s="129">
        <v>0.05</v>
      </c>
      <c r="B7" s="130">
        <v>46</v>
      </c>
      <c r="C7" s="131">
        <v>2.5</v>
      </c>
      <c r="D7" s="209">
        <f t="shared" si="0"/>
        <v>115</v>
      </c>
    </row>
    <row r="8" spans="1:4" s="127" customFormat="1" ht="15">
      <c r="A8" s="129">
        <v>0.1</v>
      </c>
      <c r="B8" s="130">
        <v>82</v>
      </c>
      <c r="C8" s="131">
        <v>4</v>
      </c>
      <c r="D8" s="209">
        <f t="shared" si="0"/>
        <v>328</v>
      </c>
    </row>
    <row r="9" spans="1:4" s="127" customFormat="1" ht="15">
      <c r="A9" s="129">
        <v>0.2</v>
      </c>
      <c r="B9" s="130">
        <v>83</v>
      </c>
      <c r="C9" s="131">
        <v>8</v>
      </c>
      <c r="D9" s="209">
        <f t="shared" si="0"/>
        <v>664</v>
      </c>
    </row>
    <row r="10" spans="1:4" s="127" customFormat="1" ht="15">
      <c r="A10" s="129">
        <v>0.5</v>
      </c>
      <c r="B10" s="130">
        <v>147</v>
      </c>
      <c r="C10" s="131">
        <v>20</v>
      </c>
      <c r="D10" s="209">
        <f t="shared" si="0"/>
        <v>2940</v>
      </c>
    </row>
    <row r="11" spans="1:4" s="127" customFormat="1" ht="15">
      <c r="A11" s="129">
        <v>1</v>
      </c>
      <c r="B11" s="130">
        <v>235</v>
      </c>
      <c r="C11" s="131">
        <v>25</v>
      </c>
      <c r="D11" s="209">
        <f t="shared" si="0"/>
        <v>5875</v>
      </c>
    </row>
    <row r="12" spans="1:4" s="127" customFormat="1" ht="15">
      <c r="A12" s="129">
        <v>2</v>
      </c>
      <c r="B12" s="130">
        <v>79</v>
      </c>
      <c r="C12" s="131">
        <v>50</v>
      </c>
      <c r="D12" s="209">
        <f t="shared" si="0"/>
        <v>3950</v>
      </c>
    </row>
    <row r="13" spans="3:4" s="127" customFormat="1" ht="17.25">
      <c r="C13" s="132" t="s">
        <v>4</v>
      </c>
      <c r="D13" s="208">
        <f>SUM(D5:D12)</f>
        <v>13954</v>
      </c>
    </row>
    <row r="14" s="127" customFormat="1" ht="9.75" customHeight="1"/>
    <row r="15" spans="1:4" s="127" customFormat="1" ht="17.25">
      <c r="A15" s="128" t="s">
        <v>31</v>
      </c>
      <c r="B15" s="128" t="s">
        <v>29</v>
      </c>
      <c r="C15" s="133"/>
      <c r="D15" s="128" t="s">
        <v>4</v>
      </c>
    </row>
    <row r="16" spans="1:4" s="127" customFormat="1" ht="15">
      <c r="A16" s="129">
        <v>5</v>
      </c>
      <c r="B16" s="130">
        <v>322</v>
      </c>
      <c r="C16" s="134"/>
      <c r="D16" s="209">
        <f aca="true" t="shared" si="1" ref="D16:D22">A16*B16</f>
        <v>1610</v>
      </c>
    </row>
    <row r="17" spans="1:4" s="127" customFormat="1" ht="15">
      <c r="A17" s="129">
        <v>10</v>
      </c>
      <c r="B17" s="130">
        <v>385</v>
      </c>
      <c r="C17" s="134"/>
      <c r="D17" s="209">
        <f t="shared" si="1"/>
        <v>3850</v>
      </c>
    </row>
    <row r="18" spans="1:4" s="127" customFormat="1" ht="15">
      <c r="A18" s="129">
        <v>20</v>
      </c>
      <c r="B18" s="130">
        <v>28</v>
      </c>
      <c r="C18" s="134"/>
      <c r="D18" s="209">
        <f t="shared" si="1"/>
        <v>560</v>
      </c>
    </row>
    <row r="19" spans="1:7" s="127" customFormat="1" ht="15">
      <c r="A19" s="129">
        <v>50</v>
      </c>
      <c r="B19" s="130">
        <v>98</v>
      </c>
      <c r="C19" s="134"/>
      <c r="D19" s="209">
        <f t="shared" si="1"/>
        <v>4900</v>
      </c>
      <c r="G19" s="182"/>
    </row>
    <row r="20" spans="1:4" s="127" customFormat="1" ht="15">
      <c r="A20" s="129">
        <v>100</v>
      </c>
      <c r="B20" s="130">
        <v>15</v>
      </c>
      <c r="C20" s="134"/>
      <c r="D20" s="209">
        <f t="shared" si="1"/>
        <v>1500</v>
      </c>
    </row>
    <row r="21" spans="1:4" s="127" customFormat="1" ht="15">
      <c r="A21" s="129">
        <v>200</v>
      </c>
      <c r="B21" s="130">
        <v>4</v>
      </c>
      <c r="C21" s="134"/>
      <c r="D21" s="209">
        <f t="shared" si="1"/>
        <v>800</v>
      </c>
    </row>
    <row r="22" spans="1:4" s="127" customFormat="1" ht="15">
      <c r="A22" s="129">
        <v>500</v>
      </c>
      <c r="B22" s="130">
        <v>3</v>
      </c>
      <c r="C22" s="134"/>
      <c r="D22" s="209">
        <f t="shared" si="1"/>
        <v>1500</v>
      </c>
    </row>
    <row r="23" spans="3:4" s="127" customFormat="1" ht="17.25">
      <c r="C23" s="128" t="s">
        <v>4</v>
      </c>
      <c r="D23" s="208">
        <f>SUM(D16:D22)</f>
        <v>14720</v>
      </c>
    </row>
    <row r="24" spans="3:4" s="127" customFormat="1" ht="10.5" customHeight="1">
      <c r="C24" s="135"/>
      <c r="D24" s="136"/>
    </row>
    <row r="25" spans="1:4" s="127" customFormat="1" ht="17.25">
      <c r="A25" s="128" t="s">
        <v>32</v>
      </c>
      <c r="D25" s="137"/>
    </row>
    <row r="26" spans="1:4" s="127" customFormat="1" ht="15">
      <c r="A26" s="241" t="s">
        <v>33</v>
      </c>
      <c r="B26" s="241"/>
      <c r="C26" s="241"/>
      <c r="D26" s="209">
        <v>8</v>
      </c>
    </row>
    <row r="27" spans="1:4" s="127" customFormat="1" ht="15">
      <c r="A27" s="241" t="s">
        <v>34</v>
      </c>
      <c r="B27" s="241"/>
      <c r="C27" s="241"/>
      <c r="D27" s="209">
        <v>350</v>
      </c>
    </row>
    <row r="28" spans="1:4" s="127" customFormat="1" ht="15">
      <c r="A28" s="241" t="s">
        <v>35</v>
      </c>
      <c r="B28" s="241"/>
      <c r="C28" s="241"/>
      <c r="D28" s="209">
        <v>0</v>
      </c>
    </row>
    <row r="29" spans="1:4" s="127" customFormat="1" ht="15">
      <c r="A29" s="241" t="s">
        <v>36</v>
      </c>
      <c r="B29" s="241"/>
      <c r="C29" s="241"/>
      <c r="D29" s="209">
        <v>0</v>
      </c>
    </row>
    <row r="30" spans="3:4" s="127" customFormat="1" ht="17.25">
      <c r="C30" s="128" t="s">
        <v>4</v>
      </c>
      <c r="D30" s="208">
        <f>SUM(D26:D29)</f>
        <v>358</v>
      </c>
    </row>
    <row r="31" spans="3:4" s="127" customFormat="1" ht="11.25" customHeight="1">
      <c r="C31" s="138"/>
      <c r="D31" s="139"/>
    </row>
    <row r="32" spans="1:4" s="127" customFormat="1" ht="17.25">
      <c r="A32" s="244" t="s">
        <v>4</v>
      </c>
      <c r="B32" s="244"/>
      <c r="C32" s="244"/>
      <c r="D32" s="208">
        <f>D30+D23+D13</f>
        <v>29032</v>
      </c>
    </row>
    <row r="33" spans="1:4" s="127" customFormat="1" ht="17.25">
      <c r="A33" s="244" t="s">
        <v>37</v>
      </c>
      <c r="B33" s="244"/>
      <c r="C33" s="244"/>
      <c r="D33" s="208">
        <f>Za!E18</f>
        <v>29032</v>
      </c>
    </row>
    <row r="34" spans="1:4" s="127" customFormat="1" ht="10.5" customHeight="1">
      <c r="A34" s="138"/>
      <c r="B34" s="138"/>
      <c r="C34" s="138"/>
      <c r="D34" s="138"/>
    </row>
    <row r="35" spans="1:4" s="127" customFormat="1" ht="17.25">
      <c r="A35" s="244" t="s">
        <v>38</v>
      </c>
      <c r="B35" s="244"/>
      <c r="C35" s="244"/>
      <c r="D35" s="229">
        <f>SUM(D32-D33)</f>
        <v>0</v>
      </c>
    </row>
    <row r="36" s="127" customFormat="1" ht="15"/>
    <row r="37" spans="1:4" s="127" customFormat="1" ht="15" thickBot="1">
      <c r="A37" s="127" t="s">
        <v>39</v>
      </c>
      <c r="B37" s="242"/>
      <c r="C37" s="242"/>
      <c r="D37" s="242"/>
    </row>
    <row r="38" spans="2:4" s="127" customFormat="1" ht="19.5" customHeight="1" thickBot="1">
      <c r="B38" s="243"/>
      <c r="C38" s="243"/>
      <c r="D38" s="243"/>
    </row>
    <row r="39" s="127" customFormat="1" ht="15"/>
    <row r="40" spans="1:4" s="127" customFormat="1" ht="15">
      <c r="A40" s="138" t="s">
        <v>40</v>
      </c>
      <c r="B40" s="138"/>
      <c r="C40" s="138" t="s">
        <v>41</v>
      </c>
      <c r="D40" s="138"/>
    </row>
    <row r="41" spans="1:4" s="127" customFormat="1" ht="15" thickBot="1">
      <c r="A41" s="127" t="s">
        <v>42</v>
      </c>
      <c r="B41" s="140" t="s">
        <v>81</v>
      </c>
      <c r="C41" s="127" t="s">
        <v>42</v>
      </c>
      <c r="D41" s="140" t="s">
        <v>91</v>
      </c>
    </row>
    <row r="42" spans="2:4" s="127" customFormat="1" ht="15">
      <c r="B42" s="134"/>
      <c r="D42" s="134"/>
    </row>
    <row r="43" spans="1:4" s="127" customFormat="1" ht="15" thickBot="1">
      <c r="A43" s="127" t="s">
        <v>43</v>
      </c>
      <c r="B43" s="140"/>
      <c r="C43" s="127" t="s">
        <v>43</v>
      </c>
      <c r="D43" s="140"/>
    </row>
    <row r="44" spans="1:4" ht="15">
      <c r="A44" s="127"/>
      <c r="B44" s="127"/>
      <c r="C44" s="127"/>
      <c r="D44" s="127"/>
    </row>
  </sheetData>
  <sheetProtection/>
  <mergeCells count="10">
    <mergeCell ref="C1:D1"/>
    <mergeCell ref="A26:C26"/>
    <mergeCell ref="A27:C27"/>
    <mergeCell ref="A28:C28"/>
    <mergeCell ref="B37:D37"/>
    <mergeCell ref="B38:D38"/>
    <mergeCell ref="A29:C29"/>
    <mergeCell ref="A32:C32"/>
    <mergeCell ref="A33:C33"/>
    <mergeCell ref="A35:C3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6"/>
  <dimension ref="A1:R43"/>
  <sheetViews>
    <sheetView showGridLines="0" zoomScale="75" zoomScaleNormal="75" zoomScalePageLayoutView="0" workbookViewId="0" topLeftCell="A1">
      <pane xSplit="1" ySplit="1" topLeftCell="B2" activePane="bottomRight" state="frozen"/>
      <selection pane="topLeft" activeCell="F1" sqref="F1"/>
      <selection pane="topRight" activeCell="F1" sqref="F1"/>
      <selection pane="bottomLeft" activeCell="F1" sqref="F1"/>
      <selection pane="bottomRight" activeCell="B5" sqref="B5:O10"/>
    </sheetView>
  </sheetViews>
  <sheetFormatPr defaultColWidth="11.421875" defaultRowHeight="12.75"/>
  <cols>
    <col min="1" max="1" width="13.28125" style="0" customWidth="1"/>
    <col min="2" max="16" width="10.7109375" style="0" customWidth="1"/>
    <col min="17" max="17" width="13.140625" style="0" customWidth="1"/>
    <col min="18" max="18" width="13.140625" style="0" hidden="1" customWidth="1"/>
    <col min="19" max="16384" width="8.8515625" style="0" customWidth="1"/>
  </cols>
  <sheetData>
    <row r="1" spans="1:18" ht="40.5" customHeight="1">
      <c r="A1" s="206"/>
      <c r="B1" s="2"/>
      <c r="C1" s="2"/>
      <c r="D1" s="2"/>
      <c r="E1" s="2"/>
      <c r="F1" s="3" t="str">
        <f>mm</f>
        <v>MM RUE NEUVE/NIEUWSTRAAT</v>
      </c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1"/>
    </row>
    <row r="2" spans="1:18" ht="21.7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12.75">
      <c r="A3" s="8" t="s">
        <v>1</v>
      </c>
      <c r="B3" s="9" t="s">
        <v>25</v>
      </c>
      <c r="C3" s="9" t="s">
        <v>25</v>
      </c>
      <c r="D3" s="9" t="s">
        <v>25</v>
      </c>
      <c r="E3" s="9" t="s">
        <v>25</v>
      </c>
      <c r="F3" s="9" t="s">
        <v>25</v>
      </c>
      <c r="G3" s="9" t="s">
        <v>25</v>
      </c>
      <c r="H3" s="9" t="s">
        <v>25</v>
      </c>
      <c r="I3" s="9" t="s">
        <v>25</v>
      </c>
      <c r="J3" s="10" t="s">
        <v>25</v>
      </c>
      <c r="K3" s="10" t="s">
        <v>25</v>
      </c>
      <c r="L3" s="10" t="s">
        <v>25</v>
      </c>
      <c r="M3" s="10" t="s">
        <v>25</v>
      </c>
      <c r="N3" s="10" t="s">
        <v>25</v>
      </c>
      <c r="O3" s="10" t="s">
        <v>25</v>
      </c>
      <c r="P3" s="10" t="s">
        <v>25</v>
      </c>
      <c r="Q3" s="11"/>
      <c r="R3" s="12"/>
    </row>
    <row r="4" spans="1:18" ht="13.5" thickBot="1">
      <c r="A4" s="172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5" t="s">
        <v>2</v>
      </c>
      <c r="R4" s="16" t="s">
        <v>3</v>
      </c>
    </row>
    <row r="5" spans="1:18" s="169" customFormat="1" ht="13.5" thickTop="1">
      <c r="A5" s="17">
        <v>500</v>
      </c>
      <c r="B5" s="166"/>
      <c r="C5" s="166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7"/>
      <c r="Q5" s="168">
        <f>SUM(B5:P5)</f>
        <v>0</v>
      </c>
      <c r="R5" s="168">
        <f>Q5*500</f>
        <v>0</v>
      </c>
    </row>
    <row r="6" spans="1:18" s="169" customFormat="1" ht="12.75">
      <c r="A6" s="20">
        <v>200</v>
      </c>
      <c r="B6" s="170"/>
      <c r="C6" s="170"/>
      <c r="D6" s="170"/>
      <c r="E6" s="170"/>
      <c r="F6" s="170"/>
      <c r="G6" s="170"/>
      <c r="H6" s="170"/>
      <c r="I6" s="170"/>
      <c r="J6" s="171"/>
      <c r="K6" s="171"/>
      <c r="L6" s="171"/>
      <c r="M6" s="171"/>
      <c r="N6" s="171"/>
      <c r="O6" s="171"/>
      <c r="P6" s="171"/>
      <c r="Q6" s="168">
        <f aca="true" t="shared" si="0" ref="Q6:Q11">SUM(B6:P6)</f>
        <v>0</v>
      </c>
      <c r="R6" s="168">
        <f>Q6*200</f>
        <v>0</v>
      </c>
    </row>
    <row r="7" spans="1:18" s="169" customFormat="1" ht="12.75">
      <c r="A7" s="20">
        <v>100</v>
      </c>
      <c r="B7" s="170"/>
      <c r="C7" s="170"/>
      <c r="D7" s="170"/>
      <c r="E7" s="170"/>
      <c r="F7" s="170"/>
      <c r="G7" s="170"/>
      <c r="H7" s="170"/>
      <c r="I7" s="170"/>
      <c r="J7" s="171"/>
      <c r="K7" s="171"/>
      <c r="L7" s="171"/>
      <c r="M7" s="171"/>
      <c r="N7" s="171"/>
      <c r="O7" s="171"/>
      <c r="P7" s="171"/>
      <c r="Q7" s="168">
        <f t="shared" si="0"/>
        <v>0</v>
      </c>
      <c r="R7" s="168">
        <f>Q7*100</f>
        <v>0</v>
      </c>
    </row>
    <row r="8" spans="1:18" s="169" customFormat="1" ht="12.75">
      <c r="A8" s="20">
        <v>50</v>
      </c>
      <c r="B8" s="170"/>
      <c r="C8" s="170"/>
      <c r="D8" s="170"/>
      <c r="E8" s="170"/>
      <c r="F8" s="170"/>
      <c r="G8" s="170"/>
      <c r="H8" s="170"/>
      <c r="I8" s="170"/>
      <c r="J8" s="171"/>
      <c r="K8" s="171"/>
      <c r="L8" s="171"/>
      <c r="M8" s="171"/>
      <c r="N8" s="171"/>
      <c r="O8" s="171"/>
      <c r="P8" s="171"/>
      <c r="Q8" s="168">
        <f t="shared" si="0"/>
        <v>0</v>
      </c>
      <c r="R8" s="168">
        <f>Q8*50</f>
        <v>0</v>
      </c>
    </row>
    <row r="9" spans="1:18" s="169" customFormat="1" ht="12.75">
      <c r="A9" s="20">
        <v>20</v>
      </c>
      <c r="B9" s="170"/>
      <c r="C9" s="170"/>
      <c r="D9" s="170"/>
      <c r="E9" s="170"/>
      <c r="F9" s="170"/>
      <c r="G9" s="170"/>
      <c r="H9" s="170"/>
      <c r="I9" s="170"/>
      <c r="J9" s="171"/>
      <c r="K9" s="171"/>
      <c r="L9" s="171"/>
      <c r="M9" s="171"/>
      <c r="N9" s="171"/>
      <c r="O9" s="171"/>
      <c r="P9" s="171"/>
      <c r="Q9" s="168">
        <f t="shared" si="0"/>
        <v>0</v>
      </c>
      <c r="R9" s="168">
        <f>Q9*20</f>
        <v>0</v>
      </c>
    </row>
    <row r="10" spans="1:18" s="169" customFormat="1" ht="12.75">
      <c r="A10" s="20">
        <v>10</v>
      </c>
      <c r="B10" s="170"/>
      <c r="C10" s="170"/>
      <c r="D10" s="170"/>
      <c r="E10" s="170"/>
      <c r="F10" s="170"/>
      <c r="G10" s="170"/>
      <c r="H10" s="170"/>
      <c r="I10" s="170"/>
      <c r="J10" s="171"/>
      <c r="K10" s="171"/>
      <c r="L10" s="171"/>
      <c r="M10" s="171"/>
      <c r="N10" s="171"/>
      <c r="O10" s="171"/>
      <c r="P10" s="171"/>
      <c r="Q10" s="168">
        <f t="shared" si="0"/>
        <v>0</v>
      </c>
      <c r="R10" s="168">
        <f>Q10*10</f>
        <v>0</v>
      </c>
    </row>
    <row r="11" spans="1:18" ht="12.75" hidden="1">
      <c r="A11" s="17">
        <v>5</v>
      </c>
      <c r="B11" s="18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19">
        <f t="shared" si="0"/>
        <v>0</v>
      </c>
      <c r="R11" s="19">
        <f>Q11*5</f>
        <v>0</v>
      </c>
    </row>
    <row r="12" spans="1:18" ht="13.5" thickBot="1">
      <c r="A12" s="23" t="s">
        <v>4</v>
      </c>
      <c r="B12" s="24">
        <f aca="true" t="shared" si="1" ref="B12:P12">SUM(B5*500+B6*200+B7*100+B8*50+B9*20+B10*10+B11*5)</f>
        <v>0</v>
      </c>
      <c r="C12" s="24">
        <f t="shared" si="1"/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6">
        <f>(Q5*500)+(Q6*200)+(Q7*100)+(Q8*50)+(Q9*20)+(Q10*10)+(Q11*5)</f>
        <v>0</v>
      </c>
      <c r="R12" s="27">
        <f>SUM(R5:R11)</f>
        <v>0</v>
      </c>
    </row>
    <row r="13" spans="1:18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8"/>
    </row>
    <row r="14" spans="1:18" ht="12.75">
      <c r="A14" s="30" t="s">
        <v>5</v>
      </c>
      <c r="B14" s="31"/>
      <c r="C14" s="32"/>
      <c r="D14" s="32" t="s">
        <v>6</v>
      </c>
      <c r="E14" s="33"/>
      <c r="F14" s="34"/>
      <c r="G14" s="35"/>
      <c r="H14" s="29"/>
      <c r="I14" s="125"/>
      <c r="J14" s="36"/>
      <c r="K14" s="36"/>
      <c r="L14" s="36"/>
      <c r="M14" s="36"/>
      <c r="N14" s="36"/>
      <c r="O14" s="36"/>
      <c r="P14" s="36"/>
      <c r="Q14" s="30"/>
      <c r="R14" s="37"/>
    </row>
    <row r="15" spans="1:18" ht="21.75" customHeight="1" thickBot="1">
      <c r="A15" s="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2.75">
      <c r="A16" s="8" t="s">
        <v>1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 t="s">
        <v>25</v>
      </c>
      <c r="J16" s="9" t="s">
        <v>25</v>
      </c>
      <c r="K16" s="9" t="s">
        <v>25</v>
      </c>
      <c r="L16" s="9" t="s">
        <v>25</v>
      </c>
      <c r="M16" s="9" t="s">
        <v>25</v>
      </c>
      <c r="N16" s="9" t="s">
        <v>25</v>
      </c>
      <c r="O16" s="9" t="s">
        <v>25</v>
      </c>
      <c r="P16" s="9" t="s">
        <v>25</v>
      </c>
      <c r="Q16" s="11"/>
      <c r="R16" s="12"/>
    </row>
    <row r="17" spans="1:18" s="169" customFormat="1" ht="13.5" thickBot="1">
      <c r="A17" s="173">
        <f>(A4)</f>
        <v>0</v>
      </c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5" t="s">
        <v>8</v>
      </c>
      <c r="R17" s="16" t="s">
        <v>9</v>
      </c>
    </row>
    <row r="18" spans="1:18" s="169" customFormat="1" ht="13.5" thickTop="1">
      <c r="A18" s="17">
        <v>500</v>
      </c>
      <c r="B18" s="166"/>
      <c r="C18" s="166"/>
      <c r="D18" s="166"/>
      <c r="E18" s="166"/>
      <c r="F18" s="166"/>
      <c r="G18" s="166"/>
      <c r="H18" s="166"/>
      <c r="I18" s="166"/>
      <c r="J18" s="167"/>
      <c r="K18" s="167"/>
      <c r="L18" s="167"/>
      <c r="M18" s="167"/>
      <c r="N18" s="167"/>
      <c r="O18" s="167"/>
      <c r="P18" s="167"/>
      <c r="Q18" s="168">
        <f aca="true" t="shared" si="2" ref="Q18:Q24">SUM(B18:P18)</f>
        <v>0</v>
      </c>
      <c r="R18" s="168">
        <f>Q18*500</f>
        <v>0</v>
      </c>
    </row>
    <row r="19" spans="1:18" s="169" customFormat="1" ht="12.75">
      <c r="A19" s="20">
        <v>200</v>
      </c>
      <c r="B19" s="170"/>
      <c r="C19" s="170"/>
      <c r="D19" s="170"/>
      <c r="E19" s="170"/>
      <c r="F19" s="170"/>
      <c r="G19" s="170"/>
      <c r="H19" s="170"/>
      <c r="I19" s="170"/>
      <c r="J19" s="171"/>
      <c r="K19" s="171"/>
      <c r="L19" s="171"/>
      <c r="M19" s="171"/>
      <c r="N19" s="171"/>
      <c r="O19" s="171"/>
      <c r="P19" s="171"/>
      <c r="Q19" s="168">
        <f t="shared" si="2"/>
        <v>0</v>
      </c>
      <c r="R19" s="168">
        <f>Q19*200</f>
        <v>0</v>
      </c>
    </row>
    <row r="20" spans="1:18" s="169" customFormat="1" ht="12.75">
      <c r="A20" s="20">
        <v>100</v>
      </c>
      <c r="B20" s="170"/>
      <c r="C20" s="170"/>
      <c r="D20" s="170"/>
      <c r="E20" s="170"/>
      <c r="F20" s="170"/>
      <c r="G20" s="170"/>
      <c r="H20" s="170"/>
      <c r="I20" s="170"/>
      <c r="J20" s="171"/>
      <c r="K20" s="171"/>
      <c r="L20" s="171"/>
      <c r="M20" s="171"/>
      <c r="N20" s="171"/>
      <c r="O20" s="171"/>
      <c r="P20" s="171"/>
      <c r="Q20" s="168">
        <f t="shared" si="2"/>
        <v>0</v>
      </c>
      <c r="R20" s="168">
        <f>Q20*100</f>
        <v>0</v>
      </c>
    </row>
    <row r="21" spans="1:18" s="169" customFormat="1" ht="12.75">
      <c r="A21" s="20">
        <v>50</v>
      </c>
      <c r="B21" s="170"/>
      <c r="C21" s="170"/>
      <c r="D21" s="170"/>
      <c r="E21" s="170"/>
      <c r="F21" s="170"/>
      <c r="G21" s="170"/>
      <c r="H21" s="170"/>
      <c r="I21" s="170"/>
      <c r="J21" s="171"/>
      <c r="K21" s="171"/>
      <c r="L21" s="171"/>
      <c r="M21" s="171"/>
      <c r="N21" s="171"/>
      <c r="O21" s="171"/>
      <c r="P21" s="171"/>
      <c r="Q21" s="168">
        <f t="shared" si="2"/>
        <v>0</v>
      </c>
      <c r="R21" s="168">
        <f>Q21*50</f>
        <v>0</v>
      </c>
    </row>
    <row r="22" spans="1:18" s="169" customFormat="1" ht="12.75">
      <c r="A22" s="20">
        <v>20</v>
      </c>
      <c r="B22" s="170"/>
      <c r="C22" s="170"/>
      <c r="D22" s="170"/>
      <c r="E22" s="170"/>
      <c r="F22" s="170"/>
      <c r="G22" s="170"/>
      <c r="H22" s="170"/>
      <c r="I22" s="170"/>
      <c r="J22" s="171"/>
      <c r="K22" s="171"/>
      <c r="L22" s="171"/>
      <c r="M22" s="171"/>
      <c r="N22" s="171"/>
      <c r="O22" s="171"/>
      <c r="P22" s="171"/>
      <c r="Q22" s="168">
        <f t="shared" si="2"/>
        <v>0</v>
      </c>
      <c r="R22" s="168">
        <f>Q22*20</f>
        <v>0</v>
      </c>
    </row>
    <row r="23" spans="1:18" s="169" customFormat="1" ht="12.75">
      <c r="A23" s="20">
        <v>10</v>
      </c>
      <c r="B23" s="170"/>
      <c r="C23" s="170"/>
      <c r="D23" s="170"/>
      <c r="E23" s="170"/>
      <c r="F23" s="170"/>
      <c r="G23" s="170"/>
      <c r="H23" s="170"/>
      <c r="I23" s="170"/>
      <c r="J23" s="171"/>
      <c r="K23" s="171"/>
      <c r="L23" s="171"/>
      <c r="M23" s="171"/>
      <c r="N23" s="171"/>
      <c r="O23" s="171"/>
      <c r="P23" s="171"/>
      <c r="Q23" s="168">
        <f t="shared" si="2"/>
        <v>0</v>
      </c>
      <c r="R23" s="168">
        <f>Q23*10</f>
        <v>0</v>
      </c>
    </row>
    <row r="24" spans="1:18" ht="12.75" hidden="1">
      <c r="A24" s="17">
        <v>5</v>
      </c>
      <c r="B24" s="21"/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22"/>
      <c r="N24" s="22"/>
      <c r="O24" s="22"/>
      <c r="P24" s="22"/>
      <c r="Q24" s="19">
        <f t="shared" si="2"/>
        <v>0</v>
      </c>
      <c r="R24" s="19">
        <f>Q24*5</f>
        <v>0</v>
      </c>
    </row>
    <row r="25" spans="1:18" ht="13.5" thickBot="1">
      <c r="A25" s="23" t="s">
        <v>4</v>
      </c>
      <c r="B25" s="24">
        <f aca="true" t="shared" si="3" ref="B25:P25">SUM(B18*500+B19*200+B20*100+B21*50+B22*20+B23*10+B24*5)</f>
        <v>0</v>
      </c>
      <c r="C25" s="24">
        <f t="shared" si="3"/>
        <v>0</v>
      </c>
      <c r="D25" s="24">
        <f t="shared" si="3"/>
        <v>0</v>
      </c>
      <c r="E25" s="38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3"/>
        <v>0</v>
      </c>
      <c r="N25" s="25">
        <f t="shared" si="3"/>
        <v>0</v>
      </c>
      <c r="O25" s="25">
        <f t="shared" si="3"/>
        <v>0</v>
      </c>
      <c r="P25" s="25">
        <f t="shared" si="3"/>
        <v>0</v>
      </c>
      <c r="Q25" s="26">
        <f>(Q18*500)+(Q19*200)+(Q20*100)+(Q21*50)+(Q22*20)+(Q23*10)+(Q24*5)</f>
        <v>0</v>
      </c>
      <c r="R25" s="27">
        <f>SUM(R18:R24)</f>
        <v>0</v>
      </c>
    </row>
    <row r="26" spans="1:18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8"/>
    </row>
    <row r="27" spans="1:18" ht="12.75">
      <c r="A27" s="30" t="s">
        <v>5</v>
      </c>
      <c r="B27" s="31"/>
      <c r="C27" s="32"/>
      <c r="D27" s="32" t="s">
        <v>6</v>
      </c>
      <c r="E27" s="33"/>
      <c r="F27" s="34"/>
      <c r="G27" s="35"/>
      <c r="H27" s="29"/>
      <c r="I27" s="125"/>
      <c r="J27" s="30"/>
      <c r="K27" s="30"/>
      <c r="L27" s="30"/>
      <c r="M27" s="30"/>
      <c r="N27" s="30"/>
      <c r="O27" s="30"/>
      <c r="P27" s="30"/>
      <c r="Q27" s="29"/>
      <c r="R27" s="28"/>
    </row>
    <row r="28" spans="1:18" ht="21.75" customHeight="1" thickBot="1">
      <c r="A28" s="5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12.75">
      <c r="A29" s="39" t="s">
        <v>1</v>
      </c>
      <c r="B29" s="40" t="s">
        <v>25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  <c r="J29" s="40" t="s">
        <v>25</v>
      </c>
      <c r="K29" s="40" t="s">
        <v>25</v>
      </c>
      <c r="L29" s="40" t="s">
        <v>25</v>
      </c>
      <c r="M29" s="40" t="s">
        <v>25</v>
      </c>
      <c r="N29" s="40" t="s">
        <v>25</v>
      </c>
      <c r="O29" s="40" t="s">
        <v>25</v>
      </c>
      <c r="P29" s="40" t="s">
        <v>25</v>
      </c>
      <c r="Q29" s="11"/>
      <c r="R29" s="12"/>
    </row>
    <row r="30" spans="1:18" s="169" customFormat="1" ht="13.5" thickBot="1">
      <c r="A30" s="174">
        <f>(A4)</f>
        <v>0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4">
        <v>9</v>
      </c>
      <c r="K30" s="13">
        <v>10</v>
      </c>
      <c r="L30" s="13">
        <v>11</v>
      </c>
      <c r="M30" s="13">
        <v>12</v>
      </c>
      <c r="N30" s="13">
        <v>13</v>
      </c>
      <c r="O30" s="13">
        <v>14</v>
      </c>
      <c r="P30" s="41">
        <v>15</v>
      </c>
      <c r="Q30" s="15" t="s">
        <v>11</v>
      </c>
      <c r="R30" s="16" t="s">
        <v>12</v>
      </c>
    </row>
    <row r="31" spans="1:18" s="169" customFormat="1" ht="13.5" thickTop="1">
      <c r="A31" s="42">
        <v>500</v>
      </c>
      <c r="B31" s="175">
        <f aca="true" t="shared" si="4" ref="B31:K31">SUM(B5+B18)</f>
        <v>0</v>
      </c>
      <c r="C31" s="175">
        <f t="shared" si="4"/>
        <v>0</v>
      </c>
      <c r="D31" s="175">
        <f t="shared" si="4"/>
        <v>0</v>
      </c>
      <c r="E31" s="175">
        <f t="shared" si="4"/>
        <v>0</v>
      </c>
      <c r="F31" s="175">
        <f t="shared" si="4"/>
        <v>0</v>
      </c>
      <c r="G31" s="175">
        <f t="shared" si="4"/>
        <v>0</v>
      </c>
      <c r="H31" s="175">
        <f t="shared" si="4"/>
        <v>0</v>
      </c>
      <c r="I31" s="175">
        <f t="shared" si="4"/>
        <v>0</v>
      </c>
      <c r="J31" s="175">
        <f t="shared" si="4"/>
        <v>0</v>
      </c>
      <c r="K31" s="175">
        <f t="shared" si="4"/>
        <v>0</v>
      </c>
      <c r="L31" s="175">
        <f aca="true" t="shared" si="5" ref="L31:P36">SUM(L5+L18)</f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6">
        <f>SUM(B31:P31)</f>
        <v>0</v>
      </c>
      <c r="R31" s="177">
        <f>Q31*500</f>
        <v>0</v>
      </c>
    </row>
    <row r="32" spans="1:18" s="169" customFormat="1" ht="12.75">
      <c r="A32" s="46">
        <v>200</v>
      </c>
      <c r="B32" s="175">
        <f aca="true" t="shared" si="6" ref="B32:K32">SUM(B6+B19)</f>
        <v>0</v>
      </c>
      <c r="C32" s="175">
        <f t="shared" si="6"/>
        <v>0</v>
      </c>
      <c r="D32" s="175">
        <f t="shared" si="6"/>
        <v>0</v>
      </c>
      <c r="E32" s="175">
        <f t="shared" si="6"/>
        <v>0</v>
      </c>
      <c r="F32" s="175">
        <f t="shared" si="6"/>
        <v>0</v>
      </c>
      <c r="G32" s="175">
        <f t="shared" si="6"/>
        <v>0</v>
      </c>
      <c r="H32" s="175">
        <f t="shared" si="6"/>
        <v>0</v>
      </c>
      <c r="I32" s="175">
        <f t="shared" si="6"/>
        <v>0</v>
      </c>
      <c r="J32" s="175">
        <f t="shared" si="6"/>
        <v>0</v>
      </c>
      <c r="K32" s="175">
        <f t="shared" si="6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6">
        <f aca="true" t="shared" si="7" ref="Q32:Q37">SUM(B32:P32)</f>
        <v>0</v>
      </c>
      <c r="R32" s="177">
        <f>Q32*200</f>
        <v>0</v>
      </c>
    </row>
    <row r="33" spans="1:18" s="169" customFormat="1" ht="12.75">
      <c r="A33" s="46">
        <v>100</v>
      </c>
      <c r="B33" s="175">
        <f aca="true" t="shared" si="8" ref="B33:K33">SUM(B7+B20)</f>
        <v>0</v>
      </c>
      <c r="C33" s="175">
        <f t="shared" si="8"/>
        <v>0</v>
      </c>
      <c r="D33" s="175">
        <f t="shared" si="8"/>
        <v>0</v>
      </c>
      <c r="E33" s="175">
        <f t="shared" si="8"/>
        <v>0</v>
      </c>
      <c r="F33" s="175">
        <f t="shared" si="8"/>
        <v>0</v>
      </c>
      <c r="G33" s="175">
        <f t="shared" si="8"/>
        <v>0</v>
      </c>
      <c r="H33" s="175">
        <f t="shared" si="8"/>
        <v>0</v>
      </c>
      <c r="I33" s="175">
        <f t="shared" si="8"/>
        <v>0</v>
      </c>
      <c r="J33" s="175">
        <f t="shared" si="8"/>
        <v>0</v>
      </c>
      <c r="K33" s="175">
        <f t="shared" si="8"/>
        <v>0</v>
      </c>
      <c r="L33" s="175">
        <f t="shared" si="5"/>
        <v>0</v>
      </c>
      <c r="M33" s="175">
        <f t="shared" si="5"/>
        <v>0</v>
      </c>
      <c r="N33" s="175">
        <f t="shared" si="5"/>
        <v>0</v>
      </c>
      <c r="O33" s="175">
        <f t="shared" si="5"/>
        <v>0</v>
      </c>
      <c r="P33" s="175">
        <f t="shared" si="5"/>
        <v>0</v>
      </c>
      <c r="Q33" s="176">
        <f t="shared" si="7"/>
        <v>0</v>
      </c>
      <c r="R33" s="177">
        <f>Q33*100</f>
        <v>0</v>
      </c>
    </row>
    <row r="34" spans="1:18" s="169" customFormat="1" ht="12.75">
      <c r="A34" s="46">
        <v>50</v>
      </c>
      <c r="B34" s="175">
        <f aca="true" t="shared" si="9" ref="B34:K34">SUM(B8+B21)</f>
        <v>0</v>
      </c>
      <c r="C34" s="175">
        <f t="shared" si="9"/>
        <v>0</v>
      </c>
      <c r="D34" s="175">
        <f t="shared" si="9"/>
        <v>0</v>
      </c>
      <c r="E34" s="175">
        <f t="shared" si="9"/>
        <v>0</v>
      </c>
      <c r="F34" s="175">
        <f t="shared" si="9"/>
        <v>0</v>
      </c>
      <c r="G34" s="175">
        <f t="shared" si="9"/>
        <v>0</v>
      </c>
      <c r="H34" s="175">
        <f t="shared" si="9"/>
        <v>0</v>
      </c>
      <c r="I34" s="175">
        <f t="shared" si="9"/>
        <v>0</v>
      </c>
      <c r="J34" s="175">
        <f t="shared" si="9"/>
        <v>0</v>
      </c>
      <c r="K34" s="175">
        <f t="shared" si="9"/>
        <v>0</v>
      </c>
      <c r="L34" s="175">
        <f t="shared" si="5"/>
        <v>0</v>
      </c>
      <c r="M34" s="175">
        <f t="shared" si="5"/>
        <v>0</v>
      </c>
      <c r="N34" s="175">
        <f t="shared" si="5"/>
        <v>0</v>
      </c>
      <c r="O34" s="175">
        <f t="shared" si="5"/>
        <v>0</v>
      </c>
      <c r="P34" s="175">
        <f t="shared" si="5"/>
        <v>0</v>
      </c>
      <c r="Q34" s="176">
        <f t="shared" si="7"/>
        <v>0</v>
      </c>
      <c r="R34" s="177">
        <f>Q34*50</f>
        <v>0</v>
      </c>
    </row>
    <row r="35" spans="1:18" s="169" customFormat="1" ht="12.75">
      <c r="A35" s="46">
        <v>20</v>
      </c>
      <c r="B35" s="175">
        <f aca="true" t="shared" si="10" ref="B35:K35">SUM(B9+B22)</f>
        <v>0</v>
      </c>
      <c r="C35" s="175">
        <f t="shared" si="10"/>
        <v>0</v>
      </c>
      <c r="D35" s="175">
        <f t="shared" si="10"/>
        <v>0</v>
      </c>
      <c r="E35" s="175">
        <f t="shared" si="10"/>
        <v>0</v>
      </c>
      <c r="F35" s="175">
        <f t="shared" si="10"/>
        <v>0</v>
      </c>
      <c r="G35" s="175">
        <f t="shared" si="10"/>
        <v>0</v>
      </c>
      <c r="H35" s="175">
        <f t="shared" si="10"/>
        <v>0</v>
      </c>
      <c r="I35" s="175">
        <f t="shared" si="10"/>
        <v>0</v>
      </c>
      <c r="J35" s="175">
        <f t="shared" si="10"/>
        <v>0</v>
      </c>
      <c r="K35" s="175">
        <f t="shared" si="10"/>
        <v>0</v>
      </c>
      <c r="L35" s="175">
        <f t="shared" si="5"/>
        <v>0</v>
      </c>
      <c r="M35" s="175">
        <f t="shared" si="5"/>
        <v>0</v>
      </c>
      <c r="N35" s="175">
        <f t="shared" si="5"/>
        <v>0</v>
      </c>
      <c r="O35" s="175">
        <f t="shared" si="5"/>
        <v>0</v>
      </c>
      <c r="P35" s="175">
        <f t="shared" si="5"/>
        <v>0</v>
      </c>
      <c r="Q35" s="176">
        <f t="shared" si="7"/>
        <v>0</v>
      </c>
      <c r="R35" s="177">
        <f>Q35*20</f>
        <v>0</v>
      </c>
    </row>
    <row r="36" spans="1:18" s="169" customFormat="1" ht="12.75">
      <c r="A36" s="46">
        <v>10</v>
      </c>
      <c r="B36" s="178">
        <f aca="true" t="shared" si="11" ref="B36:K36">SUM(B10+B23)</f>
        <v>0</v>
      </c>
      <c r="C36" s="178">
        <f t="shared" si="11"/>
        <v>0</v>
      </c>
      <c r="D36" s="178">
        <f t="shared" si="11"/>
        <v>0</v>
      </c>
      <c r="E36" s="178">
        <f t="shared" si="11"/>
        <v>0</v>
      </c>
      <c r="F36" s="178">
        <f t="shared" si="11"/>
        <v>0</v>
      </c>
      <c r="G36" s="178">
        <f t="shared" si="11"/>
        <v>0</v>
      </c>
      <c r="H36" s="178">
        <f t="shared" si="11"/>
        <v>0</v>
      </c>
      <c r="I36" s="178">
        <f t="shared" si="11"/>
        <v>0</v>
      </c>
      <c r="J36" s="178">
        <f t="shared" si="11"/>
        <v>0</v>
      </c>
      <c r="K36" s="178">
        <f t="shared" si="11"/>
        <v>0</v>
      </c>
      <c r="L36" s="178">
        <f t="shared" si="5"/>
        <v>0</v>
      </c>
      <c r="M36" s="178">
        <f t="shared" si="5"/>
        <v>0</v>
      </c>
      <c r="N36" s="178">
        <f t="shared" si="5"/>
        <v>0</v>
      </c>
      <c r="O36" s="178">
        <f t="shared" si="5"/>
        <v>0</v>
      </c>
      <c r="P36" s="178">
        <f t="shared" si="5"/>
        <v>0</v>
      </c>
      <c r="Q36" s="176">
        <f t="shared" si="7"/>
        <v>0</v>
      </c>
      <c r="R36" s="177">
        <f>Q36*10</f>
        <v>0</v>
      </c>
    </row>
    <row r="37" spans="1:18" ht="12.75" hidden="1">
      <c r="A37" s="42">
        <v>5</v>
      </c>
      <c r="B37" s="43">
        <f aca="true" t="shared" si="12" ref="B37:K37">B24+B11</f>
        <v>0</v>
      </c>
      <c r="C37" s="43">
        <f t="shared" si="12"/>
        <v>0</v>
      </c>
      <c r="D37" s="43">
        <f t="shared" si="12"/>
        <v>0</v>
      </c>
      <c r="E37" s="43">
        <f t="shared" si="12"/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>L24+L11</f>
        <v>0</v>
      </c>
      <c r="M37" s="43">
        <f>M24+M11</f>
        <v>0</v>
      </c>
      <c r="N37" s="43">
        <f>N24+N11</f>
        <v>0</v>
      </c>
      <c r="O37" s="43">
        <f>O24+O11</f>
        <v>0</v>
      </c>
      <c r="P37" s="43">
        <f>P24+P11</f>
        <v>0</v>
      </c>
      <c r="Q37" s="44">
        <f t="shared" si="7"/>
        <v>0</v>
      </c>
      <c r="R37" s="45">
        <f>Q37*5</f>
        <v>0</v>
      </c>
    </row>
    <row r="38" spans="1:18" ht="13.5" thickBot="1">
      <c r="A38" s="47" t="s">
        <v>4</v>
      </c>
      <c r="B38" s="48">
        <f aca="true" t="shared" si="13" ref="B38:P38">SUM(B31*500+B32*200+B33*100+B34*50+B35*20+B36*10+B37*5)</f>
        <v>0</v>
      </c>
      <c r="C38" s="48">
        <f t="shared" si="13"/>
        <v>0</v>
      </c>
      <c r="D38" s="48">
        <f t="shared" si="13"/>
        <v>0</v>
      </c>
      <c r="E38" s="48">
        <f t="shared" si="13"/>
        <v>0</v>
      </c>
      <c r="F38" s="48">
        <f t="shared" si="13"/>
        <v>0</v>
      </c>
      <c r="G38" s="48">
        <f t="shared" si="13"/>
        <v>0</v>
      </c>
      <c r="H38" s="48">
        <f t="shared" si="13"/>
        <v>0</v>
      </c>
      <c r="I38" s="48">
        <f t="shared" si="13"/>
        <v>0</v>
      </c>
      <c r="J38" s="48">
        <f t="shared" si="13"/>
        <v>0</v>
      </c>
      <c r="K38" s="48">
        <f t="shared" si="13"/>
        <v>0</v>
      </c>
      <c r="L38" s="48">
        <f t="shared" si="13"/>
        <v>0</v>
      </c>
      <c r="M38" s="48">
        <f t="shared" si="13"/>
        <v>0</v>
      </c>
      <c r="N38" s="48">
        <f t="shared" si="13"/>
        <v>0</v>
      </c>
      <c r="O38" s="48">
        <f t="shared" si="13"/>
        <v>0</v>
      </c>
      <c r="P38" s="48">
        <f t="shared" si="13"/>
        <v>0</v>
      </c>
      <c r="Q38" s="26">
        <f>(Q31*500)+(Q32*200)+(Q33*100)+(Q34*50)+(Q35*20)+(Q36*10)+(Q37*5)</f>
        <v>0</v>
      </c>
      <c r="R38" s="27">
        <f>SUM(R31:R37)</f>
        <v>0</v>
      </c>
    </row>
    <row r="39" spans="1:18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37"/>
    </row>
    <row r="40" spans="1:18" ht="12.75">
      <c r="A40" s="49"/>
      <c r="B40" s="50"/>
      <c r="C40" s="50"/>
      <c r="D40" s="50"/>
      <c r="E40" s="50"/>
      <c r="F40" s="5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7"/>
    </row>
    <row r="41" spans="1:18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</row>
    <row r="42" spans="1:18" ht="12.75">
      <c r="A42" s="55"/>
      <c r="B42" s="56"/>
      <c r="C42" s="56"/>
      <c r="D42" s="245" t="str">
        <f>bankreknr</f>
        <v>BANKNUMMER: 310-1691324-21</v>
      </c>
      <c r="E42" s="245"/>
      <c r="F42" s="245"/>
      <c r="G42" s="245"/>
      <c r="H42" s="245"/>
      <c r="I42" s="56"/>
      <c r="J42" s="56"/>
      <c r="K42" s="56"/>
      <c r="L42" s="56"/>
      <c r="M42" s="56"/>
      <c r="N42" s="56"/>
      <c r="O42" s="56"/>
      <c r="P42" s="56"/>
      <c r="Q42" s="56"/>
      <c r="R42" s="57"/>
    </row>
    <row r="43" spans="1:18" ht="12.75">
      <c r="A43" s="58"/>
      <c r="B43" s="59"/>
      <c r="C43" s="59"/>
      <c r="D43" s="245"/>
      <c r="E43" s="245"/>
      <c r="F43" s="245"/>
      <c r="G43" s="245"/>
      <c r="H43" s="245"/>
      <c r="I43" s="59"/>
      <c r="J43" s="59"/>
      <c r="K43" s="59"/>
      <c r="L43" s="59"/>
      <c r="M43" s="59"/>
      <c r="N43" s="59"/>
      <c r="O43" s="59"/>
      <c r="P43" s="59"/>
      <c r="Q43" s="60"/>
      <c r="R43" s="61"/>
    </row>
  </sheetData>
  <sheetProtection password="C6A9" sheet="1" objects="1" scenarios="1"/>
  <mergeCells count="1">
    <mergeCell ref="D42:H43"/>
  </mergeCells>
  <printOptions/>
  <pageMargins left="0.54" right="0.29" top="0.53" bottom="0.42" header="0.38" footer="0.32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0"/>
  <dimension ref="A1:H34"/>
  <sheetViews>
    <sheetView showGridLines="0" zoomScale="75" zoomScaleNormal="75" zoomScalePageLayoutView="0" workbookViewId="0" topLeftCell="A1">
      <selection activeCell="E19" sqref="E19"/>
    </sheetView>
  </sheetViews>
  <sheetFormatPr defaultColWidth="11.421875" defaultRowHeight="12.75"/>
  <cols>
    <col min="1" max="1" width="4.8515625" style="181" customWidth="1"/>
    <col min="2" max="2" width="17.140625" style="181" customWidth="1"/>
    <col min="3" max="3" width="22.7109375" style="181" customWidth="1"/>
    <col min="4" max="4" width="21.00390625" style="181" customWidth="1"/>
    <col min="5" max="5" width="18.28125" style="181" customWidth="1"/>
    <col min="6" max="16384" width="8.8515625" style="0" customWidth="1"/>
  </cols>
  <sheetData>
    <row r="1" spans="1:5" s="181" customFormat="1" ht="26.25">
      <c r="A1" s="141"/>
      <c r="B1" s="142"/>
      <c r="C1" s="220" t="s">
        <v>44</v>
      </c>
      <c r="D1" s="220"/>
      <c r="E1" s="223"/>
    </row>
    <row r="2" spans="1:5" s="181" customFormat="1" ht="20.25">
      <c r="A2" s="144"/>
      <c r="B2" s="143"/>
      <c r="C2" s="221" t="s">
        <v>45</v>
      </c>
      <c r="D2" s="221"/>
      <c r="E2" s="224"/>
    </row>
    <row r="3" spans="1:5" s="181" customFormat="1" ht="20.25">
      <c r="A3" s="144"/>
      <c r="B3" s="144"/>
      <c r="C3" s="221" t="s">
        <v>46</v>
      </c>
      <c r="D3" s="222"/>
      <c r="E3" s="226">
        <v>39083</v>
      </c>
    </row>
    <row r="4" spans="1:5" s="181" customFormat="1" ht="20.25">
      <c r="A4" s="143"/>
      <c r="B4" s="143"/>
      <c r="C4" s="143"/>
      <c r="D4" s="143"/>
      <c r="E4" s="143"/>
    </row>
    <row r="5" spans="1:5" s="181" customFormat="1" ht="20.25">
      <c r="A5" s="144" t="s">
        <v>47</v>
      </c>
      <c r="B5" s="143"/>
      <c r="C5" s="143"/>
      <c r="D5" s="143"/>
      <c r="E5" s="143"/>
    </row>
    <row r="6" spans="1:5" s="181" customFormat="1" ht="21">
      <c r="A6" s="146"/>
      <c r="B6" s="146" t="s">
        <v>48</v>
      </c>
      <c r="C6" s="146" t="s">
        <v>49</v>
      </c>
      <c r="D6" s="146" t="s">
        <v>6</v>
      </c>
      <c r="E6" s="147" t="s">
        <v>50</v>
      </c>
    </row>
    <row r="7" spans="1:5" s="181" customFormat="1" ht="21">
      <c r="A7" s="146"/>
      <c r="B7" s="217"/>
      <c r="C7" s="148"/>
      <c r="D7" s="148"/>
      <c r="E7" s="148"/>
    </row>
    <row r="8" spans="1:5" s="181" customFormat="1" ht="21">
      <c r="A8" s="146"/>
      <c r="B8" s="218"/>
      <c r="C8" s="148"/>
      <c r="D8" s="148"/>
      <c r="E8" s="148"/>
    </row>
    <row r="9" spans="1:5" s="181" customFormat="1" ht="21">
      <c r="A9" s="146"/>
      <c r="B9" s="217"/>
      <c r="C9" s="148"/>
      <c r="D9" s="148"/>
      <c r="E9" s="148"/>
    </row>
    <row r="10" spans="1:5" s="181" customFormat="1" ht="21">
      <c r="A10" s="146"/>
      <c r="B10" s="217"/>
      <c r="C10" s="148"/>
      <c r="D10" s="148"/>
      <c r="E10" s="148"/>
    </row>
    <row r="11" spans="1:5" s="181" customFormat="1" ht="21">
      <c r="A11" s="146"/>
      <c r="B11" s="217"/>
      <c r="C11" s="148"/>
      <c r="D11" s="148"/>
      <c r="E11" s="148"/>
    </row>
    <row r="12" spans="1:5" s="181" customFormat="1" ht="21">
      <c r="A12" s="146"/>
      <c r="B12" s="217"/>
      <c r="C12" s="148"/>
      <c r="D12" s="148"/>
      <c r="E12" s="148"/>
    </row>
    <row r="13" spans="1:5" s="181" customFormat="1" ht="21">
      <c r="A13" s="146"/>
      <c r="B13" s="217"/>
      <c r="C13" s="148"/>
      <c r="D13" s="148"/>
      <c r="E13" s="148"/>
    </row>
    <row r="14" spans="1:5" s="181" customFormat="1" ht="21">
      <c r="A14" s="146"/>
      <c r="B14" s="217"/>
      <c r="C14" s="148"/>
      <c r="D14" s="148"/>
      <c r="E14" s="148"/>
    </row>
    <row r="15" spans="1:5" s="181" customFormat="1" ht="23.25" thickBot="1">
      <c r="A15" s="149"/>
      <c r="B15" s="219"/>
      <c r="C15" s="150"/>
      <c r="D15" s="151"/>
      <c r="E15" s="151"/>
    </row>
    <row r="16" spans="1:5" s="181" customFormat="1" ht="21" thickTop="1">
      <c r="A16" s="152"/>
      <c r="B16" s="216">
        <f>SUM(B7:B15)</f>
        <v>0</v>
      </c>
      <c r="C16" s="153"/>
      <c r="D16" s="153"/>
      <c r="E16" s="154"/>
    </row>
    <row r="17" spans="1:5" s="181" customFormat="1" ht="21" thickBot="1">
      <c r="A17" s="155"/>
      <c r="B17" s="156"/>
      <c r="C17" s="155"/>
      <c r="D17" s="155"/>
      <c r="E17" s="155"/>
    </row>
    <row r="18" spans="1:5" s="181" customFormat="1" ht="21.75" thickBot="1" thickTop="1">
      <c r="A18" s="144" t="s">
        <v>51</v>
      </c>
      <c r="B18" s="143"/>
      <c r="C18" s="144"/>
      <c r="D18" s="157"/>
      <c r="E18" s="211">
        <v>16832</v>
      </c>
    </row>
    <row r="19" spans="1:5" s="181" customFormat="1" ht="21" thickTop="1">
      <c r="A19" s="143"/>
      <c r="B19" s="143"/>
      <c r="C19" s="143"/>
      <c r="D19" s="158"/>
      <c r="E19" s="143"/>
    </row>
    <row r="20" spans="1:5" s="181" customFormat="1" ht="23.25" thickBot="1">
      <c r="A20" s="237" t="s">
        <v>52</v>
      </c>
      <c r="B20" s="238"/>
      <c r="C20" s="238"/>
      <c r="D20" s="215">
        <f>B16</f>
        <v>0</v>
      </c>
      <c r="E20" s="159" t="s">
        <v>53</v>
      </c>
    </row>
    <row r="21" spans="1:8" s="181" customFormat="1" ht="22.5">
      <c r="A21" s="143"/>
      <c r="B21" s="144"/>
      <c r="C21" s="144"/>
      <c r="D21" s="160"/>
      <c r="E21" s="161"/>
      <c r="F21" s="160"/>
      <c r="H21" s="145"/>
    </row>
    <row r="22" spans="1:5" s="181" customFormat="1" ht="21">
      <c r="A22" s="144" t="s">
        <v>54</v>
      </c>
      <c r="B22" s="143"/>
      <c r="C22" s="143"/>
      <c r="D22" s="214"/>
      <c r="E22" s="162" t="s">
        <v>55</v>
      </c>
    </row>
    <row r="23" spans="1:5" s="181" customFormat="1" ht="21">
      <c r="A23" s="143"/>
      <c r="B23" s="143"/>
      <c r="C23" s="143"/>
      <c r="D23" s="163"/>
      <c r="E23" s="143"/>
    </row>
    <row r="24" spans="1:5" s="181" customFormat="1" ht="23.25" thickBot="1">
      <c r="A24" s="144" t="s">
        <v>56</v>
      </c>
      <c r="B24" s="144"/>
      <c r="C24" s="144"/>
      <c r="D24" s="213"/>
      <c r="E24" s="155" t="s">
        <v>57</v>
      </c>
    </row>
    <row r="25" spans="1:5" s="181" customFormat="1" ht="21" thickBot="1">
      <c r="A25" s="144"/>
      <c r="B25" s="144"/>
      <c r="C25" s="144"/>
      <c r="D25" s="164"/>
      <c r="E25" s="155"/>
    </row>
    <row r="26" spans="1:5" s="181" customFormat="1" ht="21.75" thickBot="1" thickTop="1">
      <c r="A26" s="144" t="s">
        <v>58</v>
      </c>
      <c r="B26" s="143"/>
      <c r="C26" s="143"/>
      <c r="D26" s="157"/>
      <c r="E26" s="212">
        <f>SUM($E$18-$D$20+$D$22+$D$24)</f>
        <v>16832</v>
      </c>
    </row>
    <row r="27" spans="1:5" s="181" customFormat="1" ht="21.75" thickBot="1" thickTop="1">
      <c r="A27" s="144"/>
      <c r="B27" s="143"/>
      <c r="C27" s="143"/>
      <c r="D27" s="158"/>
      <c r="E27" s="160"/>
    </row>
    <row r="28" spans="1:5" s="181" customFormat="1" ht="21.75" thickBot="1" thickTop="1">
      <c r="A28" s="144" t="s">
        <v>59</v>
      </c>
      <c r="B28" s="143"/>
      <c r="C28" s="143"/>
      <c r="D28" s="157"/>
      <c r="E28" s="211"/>
    </row>
    <row r="29" spans="1:5" s="181" customFormat="1" ht="21.75" thickBot="1" thickTop="1">
      <c r="A29" s="144"/>
      <c r="B29" s="143"/>
      <c r="C29" s="143"/>
      <c r="D29" s="158"/>
      <c r="E29" s="160"/>
    </row>
    <row r="30" spans="1:5" s="181" customFormat="1" ht="21" thickBot="1">
      <c r="A30" s="144" t="s">
        <v>60</v>
      </c>
      <c r="B30" s="143"/>
      <c r="C30" s="143"/>
      <c r="D30" s="157"/>
      <c r="E30" s="210">
        <v>0</v>
      </c>
    </row>
    <row r="31" spans="1:5" s="181" customFormat="1" ht="21">
      <c r="A31" s="143"/>
      <c r="B31" s="143"/>
      <c r="C31" s="143"/>
      <c r="D31" s="143"/>
      <c r="E31" s="143"/>
    </row>
    <row r="32" spans="1:5" s="181" customFormat="1" ht="21">
      <c r="A32" s="144" t="s">
        <v>61</v>
      </c>
      <c r="B32" s="143"/>
      <c r="C32" s="165"/>
      <c r="D32" s="143"/>
      <c r="E32" s="143"/>
    </row>
    <row r="33" spans="1:5" ht="21">
      <c r="A33" s="143"/>
      <c r="B33" s="143"/>
      <c r="C33" s="143"/>
      <c r="D33" s="143"/>
      <c r="E33" s="143"/>
    </row>
    <row r="34" spans="1:5" ht="21">
      <c r="A34" s="143"/>
      <c r="B34" s="143"/>
      <c r="C34" s="143"/>
      <c r="D34" s="143"/>
      <c r="E34" s="143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31"/>
  <dimension ref="A1:H34"/>
  <sheetViews>
    <sheetView showGridLines="0" zoomScale="75" zoomScaleNormal="75" zoomScalePageLayoutView="0" workbookViewId="0" topLeftCell="A1">
      <selection activeCell="E3" sqref="E3"/>
    </sheetView>
  </sheetViews>
  <sheetFormatPr defaultColWidth="11.421875" defaultRowHeight="12.75"/>
  <cols>
    <col min="1" max="1" width="4.8515625" style="181" customWidth="1"/>
    <col min="2" max="2" width="17.140625" style="181" customWidth="1"/>
    <col min="3" max="3" width="22.7109375" style="181" customWidth="1"/>
    <col min="4" max="4" width="21.00390625" style="181" customWidth="1"/>
    <col min="5" max="5" width="18.28125" style="181" customWidth="1"/>
    <col min="6" max="16384" width="8.8515625" style="0" customWidth="1"/>
  </cols>
  <sheetData>
    <row r="1" spans="1:5" s="181" customFormat="1" ht="26.25">
      <c r="A1" s="141"/>
      <c r="B1" s="142"/>
      <c r="C1" s="220" t="s">
        <v>44</v>
      </c>
      <c r="D1" s="220"/>
      <c r="E1" s="223"/>
    </row>
    <row r="2" spans="1:5" s="181" customFormat="1" ht="20.25">
      <c r="A2" s="144"/>
      <c r="B2" s="143"/>
      <c r="C2" s="221" t="s">
        <v>45</v>
      </c>
      <c r="D2" s="221"/>
      <c r="E2" s="224"/>
    </row>
    <row r="3" spans="1:5" s="181" customFormat="1" ht="21">
      <c r="A3" s="144"/>
      <c r="B3" s="144"/>
      <c r="C3" s="221" t="s">
        <v>46</v>
      </c>
      <c r="D3" s="222"/>
      <c r="E3" s="226">
        <v>39075</v>
      </c>
    </row>
    <row r="4" spans="1:5" s="181" customFormat="1" ht="20.25">
      <c r="A4" s="143"/>
      <c r="B4" s="143"/>
      <c r="C4" s="143"/>
      <c r="D4" s="143"/>
      <c r="E4" s="143"/>
    </row>
    <row r="5" spans="1:5" s="181" customFormat="1" ht="20.25">
      <c r="A5" s="144" t="s">
        <v>47</v>
      </c>
      <c r="B5" s="143"/>
      <c r="C5" s="143"/>
      <c r="D5" s="143"/>
      <c r="E5" s="143"/>
    </row>
    <row r="6" spans="1:5" s="181" customFormat="1" ht="21">
      <c r="A6" s="146"/>
      <c r="B6" s="146" t="s">
        <v>48</v>
      </c>
      <c r="C6" s="146" t="s">
        <v>49</v>
      </c>
      <c r="D6" s="146" t="s">
        <v>6</v>
      </c>
      <c r="E6" s="147" t="s">
        <v>50</v>
      </c>
    </row>
    <row r="7" spans="1:5" s="181" customFormat="1" ht="21">
      <c r="A7" s="146"/>
      <c r="B7" s="217"/>
      <c r="C7" s="148"/>
      <c r="D7" s="148"/>
      <c r="E7" s="148"/>
    </row>
    <row r="8" spans="1:5" s="181" customFormat="1" ht="21">
      <c r="A8" s="146"/>
      <c r="B8" s="218"/>
      <c r="C8" s="148"/>
      <c r="D8" s="148"/>
      <c r="E8" s="148"/>
    </row>
    <row r="9" spans="1:5" s="181" customFormat="1" ht="21">
      <c r="A9" s="146"/>
      <c r="B9" s="217"/>
      <c r="C9" s="148"/>
      <c r="D9" s="148"/>
      <c r="E9" s="148"/>
    </row>
    <row r="10" spans="1:5" s="181" customFormat="1" ht="21">
      <c r="A10" s="146"/>
      <c r="B10" s="217"/>
      <c r="C10" s="148"/>
      <c r="D10" s="148"/>
      <c r="E10" s="148"/>
    </row>
    <row r="11" spans="1:5" s="181" customFormat="1" ht="21">
      <c r="A11" s="146"/>
      <c r="B11" s="217"/>
      <c r="C11" s="148"/>
      <c r="D11" s="148"/>
      <c r="E11" s="148"/>
    </row>
    <row r="12" spans="1:5" s="181" customFormat="1" ht="21">
      <c r="A12" s="146"/>
      <c r="B12" s="217"/>
      <c r="C12" s="148"/>
      <c r="D12" s="148"/>
      <c r="E12" s="148"/>
    </row>
    <row r="13" spans="1:5" s="181" customFormat="1" ht="21">
      <c r="A13" s="146"/>
      <c r="B13" s="217"/>
      <c r="C13" s="148"/>
      <c r="D13" s="148"/>
      <c r="E13" s="148"/>
    </row>
    <row r="14" spans="1:5" s="181" customFormat="1" ht="21">
      <c r="A14" s="146"/>
      <c r="B14" s="217"/>
      <c r="C14" s="148"/>
      <c r="D14" s="148"/>
      <c r="E14" s="148"/>
    </row>
    <row r="15" spans="1:5" s="181" customFormat="1" ht="23.25" thickBot="1">
      <c r="A15" s="149"/>
      <c r="B15" s="219"/>
      <c r="C15" s="150"/>
      <c r="D15" s="151"/>
      <c r="E15" s="151"/>
    </row>
    <row r="16" spans="1:5" s="181" customFormat="1" ht="21" thickTop="1">
      <c r="A16" s="152"/>
      <c r="B16" s="216">
        <f>SUM(B7:B15)</f>
        <v>0</v>
      </c>
      <c r="C16" s="153"/>
      <c r="D16" s="153"/>
      <c r="E16" s="154"/>
    </row>
    <row r="17" spans="1:5" s="181" customFormat="1" ht="21" thickBot="1">
      <c r="A17" s="155"/>
      <c r="B17" s="156"/>
      <c r="C17" s="155"/>
      <c r="D17" s="155"/>
      <c r="E17" s="155"/>
    </row>
    <row r="18" spans="1:5" s="181" customFormat="1" ht="21.75" thickBot="1" thickTop="1">
      <c r="A18" s="144" t="s">
        <v>51</v>
      </c>
      <c r="B18" s="143"/>
      <c r="C18" s="144"/>
      <c r="D18" s="157"/>
      <c r="E18" s="211">
        <f>SUM(Za!E26)</f>
        <v>29032</v>
      </c>
    </row>
    <row r="19" spans="1:5" s="181" customFormat="1" ht="21" thickTop="1">
      <c r="A19" s="143"/>
      <c r="B19" s="143"/>
      <c r="C19" s="143"/>
      <c r="D19" s="158"/>
      <c r="E19" s="143"/>
    </row>
    <row r="20" spans="1:5" s="181" customFormat="1" ht="23.25" thickBot="1">
      <c r="A20" s="237" t="s">
        <v>52</v>
      </c>
      <c r="B20" s="238"/>
      <c r="C20" s="238"/>
      <c r="D20" s="215">
        <f>B16</f>
        <v>0</v>
      </c>
      <c r="E20" s="159" t="s">
        <v>53</v>
      </c>
    </row>
    <row r="21" spans="1:8" s="181" customFormat="1" ht="22.5">
      <c r="A21" s="143"/>
      <c r="B21" s="144"/>
      <c r="C21" s="144"/>
      <c r="D21" s="160"/>
      <c r="E21" s="161"/>
      <c r="F21" s="160"/>
      <c r="H21" s="145"/>
    </row>
    <row r="22" spans="1:5" s="181" customFormat="1" ht="21">
      <c r="A22" s="144" t="s">
        <v>54</v>
      </c>
      <c r="B22" s="143"/>
      <c r="C22" s="143"/>
      <c r="D22" s="214"/>
      <c r="E22" s="162" t="s">
        <v>55</v>
      </c>
    </row>
    <row r="23" spans="1:5" s="181" customFormat="1" ht="21">
      <c r="A23" s="143"/>
      <c r="B23" s="143"/>
      <c r="C23" s="143"/>
      <c r="D23" s="163"/>
      <c r="E23" s="143"/>
    </row>
    <row r="24" spans="1:5" s="181" customFormat="1" ht="23.25" thickBot="1">
      <c r="A24" s="144" t="s">
        <v>56</v>
      </c>
      <c r="B24" s="144"/>
      <c r="C24" s="144"/>
      <c r="D24" s="213"/>
      <c r="E24" s="155" t="s">
        <v>57</v>
      </c>
    </row>
    <row r="25" spans="1:5" s="181" customFormat="1" ht="21" thickBot="1">
      <c r="A25" s="144"/>
      <c r="B25" s="144"/>
      <c r="C25" s="144"/>
      <c r="D25" s="164"/>
      <c r="E25" s="155"/>
    </row>
    <row r="26" spans="1:5" s="181" customFormat="1" ht="21.75" thickBot="1" thickTop="1">
      <c r="A26" s="144" t="s">
        <v>58</v>
      </c>
      <c r="B26" s="143"/>
      <c r="C26" s="143"/>
      <c r="D26" s="157"/>
      <c r="E26" s="212">
        <f>SUM($E$18-$D$20+$D$22+$D$24)</f>
        <v>29032</v>
      </c>
    </row>
    <row r="27" spans="1:5" s="181" customFormat="1" ht="21.75" thickBot="1" thickTop="1">
      <c r="A27" s="144"/>
      <c r="B27" s="143"/>
      <c r="C27" s="143"/>
      <c r="D27" s="158"/>
      <c r="E27" s="160"/>
    </row>
    <row r="28" spans="1:5" s="181" customFormat="1" ht="21.75" thickBot="1" thickTop="1">
      <c r="A28" s="144" t="s">
        <v>59</v>
      </c>
      <c r="B28" s="143"/>
      <c r="C28" s="143"/>
      <c r="D28" s="157"/>
      <c r="E28" s="211"/>
    </row>
    <row r="29" spans="1:5" s="181" customFormat="1" ht="21.75" thickBot="1" thickTop="1">
      <c r="A29" s="144"/>
      <c r="B29" s="143"/>
      <c r="C29" s="143"/>
      <c r="D29" s="158"/>
      <c r="E29" s="160"/>
    </row>
    <row r="30" spans="1:5" s="181" customFormat="1" ht="21" thickBot="1">
      <c r="A30" s="144" t="s">
        <v>60</v>
      </c>
      <c r="B30" s="143"/>
      <c r="C30" s="143"/>
      <c r="D30" s="157"/>
      <c r="E30" s="210">
        <v>0</v>
      </c>
    </row>
    <row r="31" spans="1:5" s="181" customFormat="1" ht="21">
      <c r="A31" s="143"/>
      <c r="B31" s="143"/>
      <c r="C31" s="143"/>
      <c r="D31" s="143"/>
      <c r="E31" s="143"/>
    </row>
    <row r="32" spans="1:5" s="181" customFormat="1" ht="21">
      <c r="A32" s="144" t="s">
        <v>61</v>
      </c>
      <c r="B32" s="143"/>
      <c r="C32" s="165"/>
      <c r="D32" s="143"/>
      <c r="E32" s="143"/>
    </row>
    <row r="33" spans="1:5" ht="21">
      <c r="A33" s="143"/>
      <c r="B33" s="143"/>
      <c r="C33" s="143"/>
      <c r="D33" s="143"/>
      <c r="E33" s="143"/>
    </row>
    <row r="34" spans="1:5" ht="21">
      <c r="A34" s="143"/>
      <c r="B34" s="143"/>
      <c r="C34" s="143"/>
      <c r="D34" s="143"/>
      <c r="E34" s="143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232"/>
  <dimension ref="A1:G44"/>
  <sheetViews>
    <sheetView showGridLines="0" showZeros="0" zoomScalePageLayoutView="0" workbookViewId="0" topLeftCell="A1">
      <selection activeCell="A2" sqref="A2"/>
    </sheetView>
  </sheetViews>
  <sheetFormatPr defaultColWidth="11.421875" defaultRowHeight="12.75"/>
  <cols>
    <col min="1" max="3" width="20.57421875" style="0" customWidth="1"/>
    <col min="4" max="4" width="22.57421875" style="0" customWidth="1"/>
    <col min="5" max="16384" width="8.8515625" style="0" customWidth="1"/>
  </cols>
  <sheetData>
    <row r="1" spans="3:4" s="127" customFormat="1" ht="20.25">
      <c r="C1" s="246" t="s">
        <v>27</v>
      </c>
      <c r="D1" s="247"/>
    </row>
    <row r="2" spans="3:4" s="127" customFormat="1" ht="18">
      <c r="C2" s="225" t="s">
        <v>46</v>
      </c>
      <c r="D2" s="226">
        <f>'Uitbet-ma'!A4+6</f>
        <v>6</v>
      </c>
    </row>
    <row r="3" s="127" customFormat="1" ht="15"/>
    <row r="4" spans="1:4" s="127" customFormat="1" ht="17.25">
      <c r="A4" s="128" t="s">
        <v>28</v>
      </c>
      <c r="B4" s="128" t="s">
        <v>29</v>
      </c>
      <c r="C4" s="128" t="s">
        <v>30</v>
      </c>
      <c r="D4" s="128" t="s">
        <v>4</v>
      </c>
    </row>
    <row r="5" spans="1:4" s="127" customFormat="1" ht="15">
      <c r="A5" s="129">
        <v>0.01</v>
      </c>
      <c r="B5" s="130"/>
      <c r="C5" s="131">
        <v>0.5</v>
      </c>
      <c r="D5" s="209">
        <f aca="true" t="shared" si="0" ref="D5:D12">C5*B5</f>
        <v>0</v>
      </c>
    </row>
    <row r="6" spans="1:4" s="127" customFormat="1" ht="15">
      <c r="A6" s="129">
        <v>0.02</v>
      </c>
      <c r="B6" s="130"/>
      <c r="C6" s="131">
        <v>1</v>
      </c>
      <c r="D6" s="209">
        <f t="shared" si="0"/>
        <v>0</v>
      </c>
    </row>
    <row r="7" spans="1:4" s="127" customFormat="1" ht="15">
      <c r="A7" s="129">
        <v>0.05</v>
      </c>
      <c r="B7" s="130"/>
      <c r="C7" s="131">
        <v>2.5</v>
      </c>
      <c r="D7" s="209">
        <f t="shared" si="0"/>
        <v>0</v>
      </c>
    </row>
    <row r="8" spans="1:4" s="127" customFormat="1" ht="15">
      <c r="A8" s="129">
        <v>0.1</v>
      </c>
      <c r="B8" s="130"/>
      <c r="C8" s="131">
        <v>4</v>
      </c>
      <c r="D8" s="209">
        <f t="shared" si="0"/>
        <v>0</v>
      </c>
    </row>
    <row r="9" spans="1:4" s="127" customFormat="1" ht="15">
      <c r="A9" s="129">
        <v>0.2</v>
      </c>
      <c r="B9" s="130"/>
      <c r="C9" s="131">
        <v>8</v>
      </c>
      <c r="D9" s="209">
        <f t="shared" si="0"/>
        <v>0</v>
      </c>
    </row>
    <row r="10" spans="1:4" s="127" customFormat="1" ht="15">
      <c r="A10" s="129">
        <v>0.5</v>
      </c>
      <c r="B10" s="130"/>
      <c r="C10" s="131">
        <v>20</v>
      </c>
      <c r="D10" s="209">
        <f t="shared" si="0"/>
        <v>0</v>
      </c>
    </row>
    <row r="11" spans="1:4" s="127" customFormat="1" ht="15">
      <c r="A11" s="129">
        <v>1</v>
      </c>
      <c r="B11" s="130"/>
      <c r="C11" s="131">
        <v>25</v>
      </c>
      <c r="D11" s="209">
        <f t="shared" si="0"/>
        <v>0</v>
      </c>
    </row>
    <row r="12" spans="1:4" s="127" customFormat="1" ht="15">
      <c r="A12" s="129">
        <v>2</v>
      </c>
      <c r="B12" s="130"/>
      <c r="C12" s="131">
        <v>50</v>
      </c>
      <c r="D12" s="209">
        <f t="shared" si="0"/>
        <v>0</v>
      </c>
    </row>
    <row r="13" spans="3:4" s="127" customFormat="1" ht="17.25">
      <c r="C13" s="132" t="s">
        <v>4</v>
      </c>
      <c r="D13" s="208">
        <f>SUM(D5:D12)</f>
        <v>0</v>
      </c>
    </row>
    <row r="14" s="127" customFormat="1" ht="9.75" customHeight="1"/>
    <row r="15" spans="1:4" s="127" customFormat="1" ht="17.25">
      <c r="A15" s="128" t="s">
        <v>31</v>
      </c>
      <c r="B15" s="128" t="s">
        <v>29</v>
      </c>
      <c r="C15" s="133"/>
      <c r="D15" s="128" t="s">
        <v>4</v>
      </c>
    </row>
    <row r="16" spans="1:4" s="127" customFormat="1" ht="15">
      <c r="A16" s="129">
        <v>5</v>
      </c>
      <c r="B16" s="130"/>
      <c r="C16" s="134"/>
      <c r="D16" s="209">
        <f aca="true" t="shared" si="1" ref="D16:D22">A16*B16</f>
        <v>0</v>
      </c>
    </row>
    <row r="17" spans="1:4" s="127" customFormat="1" ht="15">
      <c r="A17" s="129">
        <v>10</v>
      </c>
      <c r="B17" s="130"/>
      <c r="C17" s="134"/>
      <c r="D17" s="209">
        <f t="shared" si="1"/>
        <v>0</v>
      </c>
    </row>
    <row r="18" spans="1:4" s="127" customFormat="1" ht="15">
      <c r="A18" s="129">
        <v>20</v>
      </c>
      <c r="B18" s="130"/>
      <c r="C18" s="134"/>
      <c r="D18" s="209">
        <f t="shared" si="1"/>
        <v>0</v>
      </c>
    </row>
    <row r="19" spans="1:7" s="127" customFormat="1" ht="15">
      <c r="A19" s="129">
        <v>50</v>
      </c>
      <c r="B19" s="130"/>
      <c r="C19" s="134"/>
      <c r="D19" s="209">
        <f t="shared" si="1"/>
        <v>0</v>
      </c>
      <c r="G19" s="182"/>
    </row>
    <row r="20" spans="1:4" s="127" customFormat="1" ht="15">
      <c r="A20" s="129">
        <v>100</v>
      </c>
      <c r="B20" s="130"/>
      <c r="C20" s="134"/>
      <c r="D20" s="209">
        <f t="shared" si="1"/>
        <v>0</v>
      </c>
    </row>
    <row r="21" spans="1:4" s="127" customFormat="1" ht="15">
      <c r="A21" s="129">
        <v>200</v>
      </c>
      <c r="B21" s="130"/>
      <c r="C21" s="134"/>
      <c r="D21" s="209">
        <f t="shared" si="1"/>
        <v>0</v>
      </c>
    </row>
    <row r="22" spans="1:4" s="127" customFormat="1" ht="15">
      <c r="A22" s="129">
        <v>500</v>
      </c>
      <c r="B22" s="130"/>
      <c r="C22" s="134"/>
      <c r="D22" s="209">
        <f t="shared" si="1"/>
        <v>0</v>
      </c>
    </row>
    <row r="23" spans="3:4" s="127" customFormat="1" ht="17.25">
      <c r="C23" s="128" t="s">
        <v>4</v>
      </c>
      <c r="D23" s="208">
        <f>SUM(D16:D22)</f>
        <v>0</v>
      </c>
    </row>
    <row r="24" spans="3:4" s="127" customFormat="1" ht="10.5" customHeight="1">
      <c r="C24" s="135"/>
      <c r="D24" s="136"/>
    </row>
    <row r="25" spans="1:4" s="127" customFormat="1" ht="17.25">
      <c r="A25" s="128" t="s">
        <v>32</v>
      </c>
      <c r="D25" s="137"/>
    </row>
    <row r="26" spans="1:4" s="127" customFormat="1" ht="15">
      <c r="A26" s="241" t="s">
        <v>33</v>
      </c>
      <c r="B26" s="241"/>
      <c r="C26" s="241"/>
      <c r="D26" s="209">
        <v>0</v>
      </c>
    </row>
    <row r="27" spans="1:4" s="127" customFormat="1" ht="15">
      <c r="A27" s="241" t="s">
        <v>34</v>
      </c>
      <c r="B27" s="241"/>
      <c r="C27" s="241"/>
      <c r="D27" s="209">
        <v>0</v>
      </c>
    </row>
    <row r="28" spans="1:4" s="127" customFormat="1" ht="15">
      <c r="A28" s="241" t="s">
        <v>35</v>
      </c>
      <c r="B28" s="241"/>
      <c r="C28" s="241"/>
      <c r="D28" s="209">
        <v>0</v>
      </c>
    </row>
    <row r="29" spans="1:4" s="127" customFormat="1" ht="15">
      <c r="A29" s="241" t="s">
        <v>36</v>
      </c>
      <c r="B29" s="241"/>
      <c r="C29" s="241"/>
      <c r="D29" s="209">
        <v>0</v>
      </c>
    </row>
    <row r="30" spans="3:4" s="127" customFormat="1" ht="17.25">
      <c r="C30" s="128" t="s">
        <v>4</v>
      </c>
      <c r="D30" s="208">
        <f>SUM(D26:D29)</f>
        <v>0</v>
      </c>
    </row>
    <row r="31" spans="3:4" s="127" customFormat="1" ht="11.25" customHeight="1">
      <c r="C31" s="138"/>
      <c r="D31" s="139"/>
    </row>
    <row r="32" spans="1:4" s="127" customFormat="1" ht="17.25">
      <c r="A32" s="244" t="s">
        <v>4</v>
      </c>
      <c r="B32" s="244"/>
      <c r="C32" s="244"/>
      <c r="D32" s="208">
        <f>D30+D23+D13</f>
        <v>0</v>
      </c>
    </row>
    <row r="33" spans="1:4" s="127" customFormat="1" ht="17.25">
      <c r="A33" s="244" t="s">
        <v>37</v>
      </c>
      <c r="B33" s="244"/>
      <c r="C33" s="244"/>
      <c r="D33" s="208">
        <f>Zo!E18</f>
        <v>29032</v>
      </c>
    </row>
    <row r="34" spans="1:4" s="127" customFormat="1" ht="10.5" customHeight="1">
      <c r="A34" s="138"/>
      <c r="B34" s="138"/>
      <c r="C34" s="138"/>
      <c r="D34" s="138"/>
    </row>
    <row r="35" spans="1:4" s="127" customFormat="1" ht="17.25">
      <c r="A35" s="244" t="s">
        <v>38</v>
      </c>
      <c r="B35" s="244"/>
      <c r="C35" s="244"/>
      <c r="D35" s="229">
        <f>SUM(D32-D33)</f>
        <v>-29032</v>
      </c>
    </row>
    <row r="36" s="127" customFormat="1" ht="15"/>
    <row r="37" spans="1:4" s="127" customFormat="1" ht="15" thickBot="1">
      <c r="A37" s="127" t="s">
        <v>39</v>
      </c>
      <c r="B37" s="242"/>
      <c r="C37" s="242"/>
      <c r="D37" s="242"/>
    </row>
    <row r="38" spans="2:4" s="127" customFormat="1" ht="19.5" customHeight="1" thickBot="1">
      <c r="B38" s="243"/>
      <c r="C38" s="243"/>
      <c r="D38" s="243"/>
    </row>
    <row r="39" s="127" customFormat="1" ht="15"/>
    <row r="40" spans="1:4" s="127" customFormat="1" ht="15">
      <c r="A40" s="138" t="s">
        <v>40</v>
      </c>
      <c r="B40" s="138"/>
      <c r="C40" s="138" t="s">
        <v>41</v>
      </c>
      <c r="D40" s="138"/>
    </row>
    <row r="41" spans="1:4" s="127" customFormat="1" ht="15" thickBot="1">
      <c r="A41" s="127" t="s">
        <v>42</v>
      </c>
      <c r="B41" s="140"/>
      <c r="C41" s="127" t="s">
        <v>42</v>
      </c>
      <c r="D41" s="140"/>
    </row>
    <row r="42" spans="2:4" s="127" customFormat="1" ht="15">
      <c r="B42" s="134"/>
      <c r="D42" s="134"/>
    </row>
    <row r="43" spans="1:4" s="127" customFormat="1" ht="15" thickBot="1">
      <c r="A43" s="127" t="s">
        <v>43</v>
      </c>
      <c r="B43" s="140"/>
      <c r="C43" s="127" t="s">
        <v>43</v>
      </c>
      <c r="D43" s="140"/>
    </row>
    <row r="44" spans="1:4" ht="15">
      <c r="A44" s="127"/>
      <c r="B44" s="127"/>
      <c r="C44" s="127"/>
      <c r="D44" s="127"/>
    </row>
  </sheetData>
  <sheetProtection/>
  <mergeCells count="10">
    <mergeCell ref="C1:D1"/>
    <mergeCell ref="A26:C26"/>
    <mergeCell ref="A27:C27"/>
    <mergeCell ref="A28:C28"/>
    <mergeCell ref="B37:D37"/>
    <mergeCell ref="B38:D38"/>
    <mergeCell ref="A29:C29"/>
    <mergeCell ref="A32:C32"/>
    <mergeCell ref="A33:C33"/>
    <mergeCell ref="A35:C3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7"/>
  <dimension ref="A1:R43"/>
  <sheetViews>
    <sheetView showGridLines="0" zoomScale="75" zoomScaleNormal="75" zoomScalePageLayoutView="0" workbookViewId="0" topLeftCell="A1">
      <pane xSplit="1" ySplit="1" topLeftCell="B2" activePane="bottomRight" state="frozen"/>
      <selection pane="topLeft" activeCell="F1" sqref="F1"/>
      <selection pane="topRight" activeCell="F1" sqref="F1"/>
      <selection pane="bottomLeft" activeCell="F1" sqref="F1"/>
      <selection pane="bottomRight" activeCell="A4" sqref="A4"/>
    </sheetView>
  </sheetViews>
  <sheetFormatPr defaultColWidth="11.421875" defaultRowHeight="12.75"/>
  <cols>
    <col min="1" max="1" width="13.28125" style="0" customWidth="1"/>
    <col min="2" max="16" width="10.7109375" style="0" customWidth="1"/>
    <col min="17" max="17" width="13.140625" style="0" customWidth="1"/>
    <col min="18" max="18" width="13.140625" style="0" hidden="1" customWidth="1"/>
    <col min="19" max="16384" width="8.8515625" style="0" customWidth="1"/>
  </cols>
  <sheetData>
    <row r="1" spans="1:18" ht="40.5" customHeight="1">
      <c r="A1" s="206"/>
      <c r="B1" s="2"/>
      <c r="C1" s="2"/>
      <c r="D1" s="2"/>
      <c r="E1" s="2"/>
      <c r="F1" s="3" t="str">
        <f>mm</f>
        <v>MM RUE NEUVE/NIEUWSTRAAT</v>
      </c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1"/>
    </row>
    <row r="2" spans="1:18" ht="21.7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12.75">
      <c r="A3" s="8" t="s">
        <v>1</v>
      </c>
      <c r="B3" s="9" t="s">
        <v>25</v>
      </c>
      <c r="C3" s="9" t="s">
        <v>25</v>
      </c>
      <c r="D3" s="9" t="s">
        <v>25</v>
      </c>
      <c r="E3" s="9" t="s">
        <v>25</v>
      </c>
      <c r="F3" s="9" t="s">
        <v>25</v>
      </c>
      <c r="G3" s="9" t="s">
        <v>25</v>
      </c>
      <c r="H3" s="9" t="s">
        <v>25</v>
      </c>
      <c r="I3" s="9" t="s">
        <v>25</v>
      </c>
      <c r="J3" s="10" t="s">
        <v>25</v>
      </c>
      <c r="K3" s="10" t="s">
        <v>25</v>
      </c>
      <c r="L3" s="10" t="s">
        <v>25</v>
      </c>
      <c r="M3" s="10" t="s">
        <v>25</v>
      </c>
      <c r="N3" s="10" t="s">
        <v>25</v>
      </c>
      <c r="O3" s="10" t="s">
        <v>25</v>
      </c>
      <c r="P3" s="10" t="s">
        <v>25</v>
      </c>
      <c r="Q3" s="11"/>
      <c r="R3" s="12"/>
    </row>
    <row r="4" spans="1:18" ht="13.5" thickBot="1">
      <c r="A4" s="172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5" t="s">
        <v>2</v>
      </c>
      <c r="R4" s="16" t="s">
        <v>3</v>
      </c>
    </row>
    <row r="5" spans="1:18" s="169" customFormat="1" ht="13.5" thickTop="1">
      <c r="A5" s="17">
        <v>500</v>
      </c>
      <c r="B5" s="166"/>
      <c r="C5" s="166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7"/>
      <c r="Q5" s="168">
        <f>SUM(B5:P5)</f>
        <v>0</v>
      </c>
      <c r="R5" s="168">
        <f>Q5*500</f>
        <v>0</v>
      </c>
    </row>
    <row r="6" spans="1:18" s="169" customFormat="1" ht="12.75">
      <c r="A6" s="20">
        <v>200</v>
      </c>
      <c r="B6" s="170"/>
      <c r="C6" s="170"/>
      <c r="D6" s="170"/>
      <c r="E6" s="170"/>
      <c r="F6" s="170"/>
      <c r="G6" s="170"/>
      <c r="H6" s="170"/>
      <c r="I6" s="170"/>
      <c r="J6" s="171"/>
      <c r="K6" s="171"/>
      <c r="L6" s="171"/>
      <c r="M6" s="171"/>
      <c r="N6" s="171"/>
      <c r="O6" s="171"/>
      <c r="P6" s="171"/>
      <c r="Q6" s="168">
        <f aca="true" t="shared" si="0" ref="Q6:Q11">SUM(B6:P6)</f>
        <v>0</v>
      </c>
      <c r="R6" s="168">
        <f>Q6*200</f>
        <v>0</v>
      </c>
    </row>
    <row r="7" spans="1:18" s="169" customFormat="1" ht="12.75">
      <c r="A7" s="20">
        <v>100</v>
      </c>
      <c r="B7" s="170"/>
      <c r="C7" s="170"/>
      <c r="D7" s="170"/>
      <c r="E7" s="170"/>
      <c r="F7" s="170"/>
      <c r="G7" s="170"/>
      <c r="H7" s="170"/>
      <c r="I7" s="170"/>
      <c r="J7" s="171"/>
      <c r="K7" s="171"/>
      <c r="L7" s="171"/>
      <c r="M7" s="171"/>
      <c r="N7" s="171"/>
      <c r="O7" s="171"/>
      <c r="P7" s="171"/>
      <c r="Q7" s="168">
        <f t="shared" si="0"/>
        <v>0</v>
      </c>
      <c r="R7" s="168">
        <f>Q7*100</f>
        <v>0</v>
      </c>
    </row>
    <row r="8" spans="1:18" s="169" customFormat="1" ht="12.75">
      <c r="A8" s="20">
        <v>50</v>
      </c>
      <c r="B8" s="170"/>
      <c r="C8" s="170"/>
      <c r="D8" s="170"/>
      <c r="E8" s="170"/>
      <c r="F8" s="170"/>
      <c r="G8" s="170"/>
      <c r="H8" s="170"/>
      <c r="I8" s="170"/>
      <c r="J8" s="171"/>
      <c r="K8" s="171"/>
      <c r="L8" s="171"/>
      <c r="M8" s="171"/>
      <c r="N8" s="171"/>
      <c r="O8" s="171"/>
      <c r="P8" s="171"/>
      <c r="Q8" s="168">
        <f t="shared" si="0"/>
        <v>0</v>
      </c>
      <c r="R8" s="168">
        <f>Q8*50</f>
        <v>0</v>
      </c>
    </row>
    <row r="9" spans="1:18" s="169" customFormat="1" ht="12.75">
      <c r="A9" s="20">
        <v>20</v>
      </c>
      <c r="B9" s="170"/>
      <c r="C9" s="170"/>
      <c r="D9" s="170"/>
      <c r="E9" s="170"/>
      <c r="F9" s="170"/>
      <c r="G9" s="170"/>
      <c r="H9" s="170"/>
      <c r="I9" s="170"/>
      <c r="J9" s="171"/>
      <c r="K9" s="171"/>
      <c r="L9" s="171"/>
      <c r="M9" s="171"/>
      <c r="N9" s="171"/>
      <c r="O9" s="171"/>
      <c r="P9" s="171"/>
      <c r="Q9" s="168">
        <f t="shared" si="0"/>
        <v>0</v>
      </c>
      <c r="R9" s="168">
        <f>Q9*20</f>
        <v>0</v>
      </c>
    </row>
    <row r="10" spans="1:18" s="169" customFormat="1" ht="12.75">
      <c r="A10" s="20">
        <v>10</v>
      </c>
      <c r="B10" s="170"/>
      <c r="C10" s="170"/>
      <c r="D10" s="170"/>
      <c r="E10" s="170"/>
      <c r="F10" s="170"/>
      <c r="G10" s="170"/>
      <c r="H10" s="170"/>
      <c r="I10" s="170"/>
      <c r="J10" s="171"/>
      <c r="K10" s="171"/>
      <c r="L10" s="171"/>
      <c r="M10" s="171"/>
      <c r="N10" s="171"/>
      <c r="O10" s="171"/>
      <c r="P10" s="171"/>
      <c r="Q10" s="168">
        <f t="shared" si="0"/>
        <v>0</v>
      </c>
      <c r="R10" s="168">
        <f>Q10*10</f>
        <v>0</v>
      </c>
    </row>
    <row r="11" spans="1:18" ht="12.75" hidden="1">
      <c r="A11" s="17">
        <v>5</v>
      </c>
      <c r="B11" s="18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19">
        <f t="shared" si="0"/>
        <v>0</v>
      </c>
      <c r="R11" s="19">
        <f>Q11*5</f>
        <v>0</v>
      </c>
    </row>
    <row r="12" spans="1:18" ht="13.5" thickBot="1">
      <c r="A12" s="23" t="s">
        <v>4</v>
      </c>
      <c r="B12" s="24">
        <f aca="true" t="shared" si="1" ref="B12:P12">SUM(B5*500+B6*200+B7*100+B8*50+B9*20+B10*10+B11*5)</f>
        <v>0</v>
      </c>
      <c r="C12" s="24">
        <f t="shared" si="1"/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6">
        <f>(Q5*500)+(Q6*200)+(Q7*100)+(Q8*50)+(Q9*20)+(Q10*10)+(Q11*5)</f>
        <v>0</v>
      </c>
      <c r="R12" s="27">
        <f>SUM(R5:R11)</f>
        <v>0</v>
      </c>
    </row>
    <row r="13" spans="1:18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8"/>
    </row>
    <row r="14" spans="1:18" ht="12.75">
      <c r="A14" s="30" t="s">
        <v>5</v>
      </c>
      <c r="B14" s="31"/>
      <c r="C14" s="32"/>
      <c r="D14" s="32" t="s">
        <v>6</v>
      </c>
      <c r="E14" s="33"/>
      <c r="F14" s="34"/>
      <c r="G14" s="35"/>
      <c r="H14" s="29"/>
      <c r="I14" s="125"/>
      <c r="J14" s="36"/>
      <c r="K14" s="36"/>
      <c r="L14" s="36"/>
      <c r="M14" s="36"/>
      <c r="N14" s="36"/>
      <c r="O14" s="36"/>
      <c r="P14" s="36"/>
      <c r="Q14" s="30"/>
      <c r="R14" s="37"/>
    </row>
    <row r="15" spans="1:18" ht="21.75" customHeight="1" thickBot="1">
      <c r="A15" s="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2.75">
      <c r="A16" s="8" t="s">
        <v>1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 t="s">
        <v>25</v>
      </c>
      <c r="J16" s="9" t="s">
        <v>25</v>
      </c>
      <c r="K16" s="9" t="s">
        <v>25</v>
      </c>
      <c r="L16" s="9" t="s">
        <v>25</v>
      </c>
      <c r="M16" s="9" t="s">
        <v>25</v>
      </c>
      <c r="N16" s="9" t="s">
        <v>25</v>
      </c>
      <c r="O16" s="9" t="s">
        <v>25</v>
      </c>
      <c r="P16" s="9" t="s">
        <v>25</v>
      </c>
      <c r="Q16" s="11"/>
      <c r="R16" s="12"/>
    </row>
    <row r="17" spans="1:18" s="169" customFormat="1" ht="13.5" thickBot="1">
      <c r="A17" s="173">
        <f>(A4)</f>
        <v>0</v>
      </c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5" t="s">
        <v>8</v>
      </c>
      <c r="R17" s="16" t="s">
        <v>9</v>
      </c>
    </row>
    <row r="18" spans="1:18" s="169" customFormat="1" ht="13.5" thickTop="1">
      <c r="A18" s="17">
        <v>500</v>
      </c>
      <c r="B18" s="166"/>
      <c r="C18" s="166"/>
      <c r="D18" s="166"/>
      <c r="E18" s="166"/>
      <c r="F18" s="166"/>
      <c r="G18" s="166"/>
      <c r="H18" s="166"/>
      <c r="I18" s="166"/>
      <c r="J18" s="167"/>
      <c r="K18" s="167"/>
      <c r="L18" s="167"/>
      <c r="M18" s="167"/>
      <c r="N18" s="167"/>
      <c r="O18" s="167"/>
      <c r="P18" s="167"/>
      <c r="Q18" s="168">
        <f aca="true" t="shared" si="2" ref="Q18:Q24">SUM(B18:P18)</f>
        <v>0</v>
      </c>
      <c r="R18" s="168">
        <f>Q18*500</f>
        <v>0</v>
      </c>
    </row>
    <row r="19" spans="1:18" s="169" customFormat="1" ht="12.75">
      <c r="A19" s="20">
        <v>200</v>
      </c>
      <c r="B19" s="170"/>
      <c r="C19" s="170"/>
      <c r="D19" s="170"/>
      <c r="E19" s="170"/>
      <c r="F19" s="170"/>
      <c r="G19" s="170"/>
      <c r="H19" s="170"/>
      <c r="I19" s="170"/>
      <c r="J19" s="171"/>
      <c r="K19" s="171"/>
      <c r="L19" s="171"/>
      <c r="M19" s="171"/>
      <c r="N19" s="171"/>
      <c r="O19" s="171"/>
      <c r="P19" s="171"/>
      <c r="Q19" s="168">
        <f t="shared" si="2"/>
        <v>0</v>
      </c>
      <c r="R19" s="168">
        <f>Q19*200</f>
        <v>0</v>
      </c>
    </row>
    <row r="20" spans="1:18" s="169" customFormat="1" ht="12.75">
      <c r="A20" s="20">
        <v>100</v>
      </c>
      <c r="B20" s="170"/>
      <c r="C20" s="170"/>
      <c r="D20" s="170"/>
      <c r="E20" s="170"/>
      <c r="F20" s="170"/>
      <c r="G20" s="170"/>
      <c r="H20" s="170"/>
      <c r="I20" s="170"/>
      <c r="J20" s="171"/>
      <c r="K20" s="171"/>
      <c r="L20" s="171"/>
      <c r="M20" s="171"/>
      <c r="N20" s="171"/>
      <c r="O20" s="171"/>
      <c r="P20" s="171"/>
      <c r="Q20" s="168">
        <f t="shared" si="2"/>
        <v>0</v>
      </c>
      <c r="R20" s="168">
        <f>Q20*100</f>
        <v>0</v>
      </c>
    </row>
    <row r="21" spans="1:18" s="169" customFormat="1" ht="12.75">
      <c r="A21" s="20">
        <v>50</v>
      </c>
      <c r="B21" s="170"/>
      <c r="C21" s="170"/>
      <c r="D21" s="170"/>
      <c r="E21" s="170"/>
      <c r="F21" s="170"/>
      <c r="G21" s="170"/>
      <c r="H21" s="170"/>
      <c r="I21" s="170"/>
      <c r="J21" s="171"/>
      <c r="K21" s="171"/>
      <c r="L21" s="171"/>
      <c r="M21" s="171"/>
      <c r="N21" s="171"/>
      <c r="O21" s="171"/>
      <c r="P21" s="171"/>
      <c r="Q21" s="168">
        <f t="shared" si="2"/>
        <v>0</v>
      </c>
      <c r="R21" s="168">
        <f>Q21*50</f>
        <v>0</v>
      </c>
    </row>
    <row r="22" spans="1:18" s="169" customFormat="1" ht="12.75">
      <c r="A22" s="20">
        <v>20</v>
      </c>
      <c r="B22" s="170"/>
      <c r="C22" s="170"/>
      <c r="D22" s="170"/>
      <c r="E22" s="170"/>
      <c r="F22" s="170"/>
      <c r="G22" s="170"/>
      <c r="H22" s="170"/>
      <c r="I22" s="170"/>
      <c r="J22" s="171"/>
      <c r="K22" s="171"/>
      <c r="L22" s="171"/>
      <c r="M22" s="171"/>
      <c r="N22" s="171"/>
      <c r="O22" s="171"/>
      <c r="P22" s="171"/>
      <c r="Q22" s="168">
        <f t="shared" si="2"/>
        <v>0</v>
      </c>
      <c r="R22" s="168">
        <f>Q22*20</f>
        <v>0</v>
      </c>
    </row>
    <row r="23" spans="1:18" s="169" customFormat="1" ht="12.75">
      <c r="A23" s="20">
        <v>10</v>
      </c>
      <c r="B23" s="170"/>
      <c r="C23" s="170"/>
      <c r="D23" s="170"/>
      <c r="E23" s="170"/>
      <c r="F23" s="170"/>
      <c r="G23" s="170"/>
      <c r="H23" s="170"/>
      <c r="I23" s="170"/>
      <c r="J23" s="171"/>
      <c r="K23" s="171"/>
      <c r="L23" s="171"/>
      <c r="M23" s="171"/>
      <c r="N23" s="171"/>
      <c r="O23" s="171"/>
      <c r="P23" s="171"/>
      <c r="Q23" s="168">
        <f t="shared" si="2"/>
        <v>0</v>
      </c>
      <c r="R23" s="168">
        <f>Q23*10</f>
        <v>0</v>
      </c>
    </row>
    <row r="24" spans="1:18" ht="12.75" hidden="1">
      <c r="A24" s="17">
        <v>5</v>
      </c>
      <c r="B24" s="21"/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22"/>
      <c r="N24" s="22"/>
      <c r="O24" s="22"/>
      <c r="P24" s="22"/>
      <c r="Q24" s="19">
        <f t="shared" si="2"/>
        <v>0</v>
      </c>
      <c r="R24" s="19">
        <f>Q24*5</f>
        <v>0</v>
      </c>
    </row>
    <row r="25" spans="1:18" ht="13.5" thickBot="1">
      <c r="A25" s="23" t="s">
        <v>4</v>
      </c>
      <c r="B25" s="24">
        <f aca="true" t="shared" si="3" ref="B25:P25">SUM(B18*500+B19*200+B20*100+B21*50+B22*20+B23*10+B24*5)</f>
        <v>0</v>
      </c>
      <c r="C25" s="24">
        <f t="shared" si="3"/>
        <v>0</v>
      </c>
      <c r="D25" s="24">
        <f t="shared" si="3"/>
        <v>0</v>
      </c>
      <c r="E25" s="38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3"/>
        <v>0</v>
      </c>
      <c r="N25" s="25">
        <f t="shared" si="3"/>
        <v>0</v>
      </c>
      <c r="O25" s="25">
        <f t="shared" si="3"/>
        <v>0</v>
      </c>
      <c r="P25" s="25">
        <f t="shared" si="3"/>
        <v>0</v>
      </c>
      <c r="Q25" s="26">
        <f>(Q18*500)+(Q19*200)+(Q20*100)+(Q21*50)+(Q22*20)+(Q23*10)+(Q24*5)</f>
        <v>0</v>
      </c>
      <c r="R25" s="27">
        <f>SUM(R18:R24)</f>
        <v>0</v>
      </c>
    </row>
    <row r="26" spans="1:18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8"/>
    </row>
    <row r="27" spans="1:18" ht="12.75">
      <c r="A27" s="30" t="s">
        <v>5</v>
      </c>
      <c r="B27" s="31"/>
      <c r="C27" s="32"/>
      <c r="D27" s="32" t="s">
        <v>6</v>
      </c>
      <c r="E27" s="33"/>
      <c r="F27" s="34"/>
      <c r="G27" s="35"/>
      <c r="H27" s="29"/>
      <c r="I27" s="125"/>
      <c r="J27" s="30"/>
      <c r="K27" s="30"/>
      <c r="L27" s="30"/>
      <c r="M27" s="30"/>
      <c r="N27" s="30"/>
      <c r="O27" s="30"/>
      <c r="P27" s="30"/>
      <c r="Q27" s="29"/>
      <c r="R27" s="28"/>
    </row>
    <row r="28" spans="1:18" ht="21.75" customHeight="1" thickBot="1">
      <c r="A28" s="5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12.75">
      <c r="A29" s="39" t="s">
        <v>1</v>
      </c>
      <c r="B29" s="40" t="s">
        <v>25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  <c r="J29" s="40" t="s">
        <v>25</v>
      </c>
      <c r="K29" s="40" t="s">
        <v>25</v>
      </c>
      <c r="L29" s="40" t="s">
        <v>25</v>
      </c>
      <c r="M29" s="40" t="s">
        <v>25</v>
      </c>
      <c r="N29" s="40" t="s">
        <v>25</v>
      </c>
      <c r="O29" s="40" t="s">
        <v>25</v>
      </c>
      <c r="P29" s="40" t="s">
        <v>25</v>
      </c>
      <c r="Q29" s="11"/>
      <c r="R29" s="12"/>
    </row>
    <row r="30" spans="1:18" s="169" customFormat="1" ht="13.5" thickBot="1">
      <c r="A30" s="174">
        <f>(A4)</f>
        <v>0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4">
        <v>9</v>
      </c>
      <c r="K30" s="13">
        <v>10</v>
      </c>
      <c r="L30" s="13">
        <v>11</v>
      </c>
      <c r="M30" s="13">
        <v>12</v>
      </c>
      <c r="N30" s="13">
        <v>13</v>
      </c>
      <c r="O30" s="13">
        <v>14</v>
      </c>
      <c r="P30" s="41">
        <v>15</v>
      </c>
      <c r="Q30" s="15" t="s">
        <v>11</v>
      </c>
      <c r="R30" s="16" t="s">
        <v>12</v>
      </c>
    </row>
    <row r="31" spans="1:18" s="169" customFormat="1" ht="13.5" thickTop="1">
      <c r="A31" s="42">
        <v>500</v>
      </c>
      <c r="B31" s="175">
        <f aca="true" t="shared" si="4" ref="B31:K31">SUM(B5+B18)</f>
        <v>0</v>
      </c>
      <c r="C31" s="175">
        <f t="shared" si="4"/>
        <v>0</v>
      </c>
      <c r="D31" s="175">
        <f t="shared" si="4"/>
        <v>0</v>
      </c>
      <c r="E31" s="175">
        <f t="shared" si="4"/>
        <v>0</v>
      </c>
      <c r="F31" s="175">
        <f t="shared" si="4"/>
        <v>0</v>
      </c>
      <c r="G31" s="175">
        <f t="shared" si="4"/>
        <v>0</v>
      </c>
      <c r="H31" s="175">
        <f t="shared" si="4"/>
        <v>0</v>
      </c>
      <c r="I31" s="175">
        <f t="shared" si="4"/>
        <v>0</v>
      </c>
      <c r="J31" s="175">
        <f t="shared" si="4"/>
        <v>0</v>
      </c>
      <c r="K31" s="175">
        <f t="shared" si="4"/>
        <v>0</v>
      </c>
      <c r="L31" s="175">
        <f aca="true" t="shared" si="5" ref="L31:P36">SUM(L5+L18)</f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6">
        <f>SUM(B31:P31)</f>
        <v>0</v>
      </c>
      <c r="R31" s="177">
        <f>Q31*500</f>
        <v>0</v>
      </c>
    </row>
    <row r="32" spans="1:18" s="169" customFormat="1" ht="12.75">
      <c r="A32" s="46">
        <v>200</v>
      </c>
      <c r="B32" s="175">
        <f aca="true" t="shared" si="6" ref="B32:K32">SUM(B6+B19)</f>
        <v>0</v>
      </c>
      <c r="C32" s="175">
        <f t="shared" si="6"/>
        <v>0</v>
      </c>
      <c r="D32" s="175">
        <f t="shared" si="6"/>
        <v>0</v>
      </c>
      <c r="E32" s="175">
        <f t="shared" si="6"/>
        <v>0</v>
      </c>
      <c r="F32" s="175">
        <f t="shared" si="6"/>
        <v>0</v>
      </c>
      <c r="G32" s="175">
        <f t="shared" si="6"/>
        <v>0</v>
      </c>
      <c r="H32" s="175">
        <f t="shared" si="6"/>
        <v>0</v>
      </c>
      <c r="I32" s="175">
        <f t="shared" si="6"/>
        <v>0</v>
      </c>
      <c r="J32" s="175">
        <f t="shared" si="6"/>
        <v>0</v>
      </c>
      <c r="K32" s="175">
        <f t="shared" si="6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6">
        <f aca="true" t="shared" si="7" ref="Q32:Q37">SUM(B32:P32)</f>
        <v>0</v>
      </c>
      <c r="R32" s="177">
        <f>Q32*200</f>
        <v>0</v>
      </c>
    </row>
    <row r="33" spans="1:18" s="169" customFormat="1" ht="12.75">
      <c r="A33" s="46">
        <v>100</v>
      </c>
      <c r="B33" s="175">
        <f aca="true" t="shared" si="8" ref="B33:K33">SUM(B7+B20)</f>
        <v>0</v>
      </c>
      <c r="C33" s="175">
        <f t="shared" si="8"/>
        <v>0</v>
      </c>
      <c r="D33" s="175">
        <f t="shared" si="8"/>
        <v>0</v>
      </c>
      <c r="E33" s="175">
        <f t="shared" si="8"/>
        <v>0</v>
      </c>
      <c r="F33" s="175">
        <f t="shared" si="8"/>
        <v>0</v>
      </c>
      <c r="G33" s="175">
        <f t="shared" si="8"/>
        <v>0</v>
      </c>
      <c r="H33" s="175">
        <f t="shared" si="8"/>
        <v>0</v>
      </c>
      <c r="I33" s="175">
        <f t="shared" si="8"/>
        <v>0</v>
      </c>
      <c r="J33" s="175">
        <f t="shared" si="8"/>
        <v>0</v>
      </c>
      <c r="K33" s="175">
        <f t="shared" si="8"/>
        <v>0</v>
      </c>
      <c r="L33" s="175">
        <f t="shared" si="5"/>
        <v>0</v>
      </c>
      <c r="M33" s="175">
        <f t="shared" si="5"/>
        <v>0</v>
      </c>
      <c r="N33" s="175">
        <f t="shared" si="5"/>
        <v>0</v>
      </c>
      <c r="O33" s="175">
        <f t="shared" si="5"/>
        <v>0</v>
      </c>
      <c r="P33" s="175">
        <f t="shared" si="5"/>
        <v>0</v>
      </c>
      <c r="Q33" s="176">
        <f t="shared" si="7"/>
        <v>0</v>
      </c>
      <c r="R33" s="177">
        <f>Q33*100</f>
        <v>0</v>
      </c>
    </row>
    <row r="34" spans="1:18" s="169" customFormat="1" ht="12.75">
      <c r="A34" s="46">
        <v>50</v>
      </c>
      <c r="B34" s="175">
        <f aca="true" t="shared" si="9" ref="B34:K34">SUM(B8+B21)</f>
        <v>0</v>
      </c>
      <c r="C34" s="175">
        <f t="shared" si="9"/>
        <v>0</v>
      </c>
      <c r="D34" s="175">
        <f t="shared" si="9"/>
        <v>0</v>
      </c>
      <c r="E34" s="175">
        <f t="shared" si="9"/>
        <v>0</v>
      </c>
      <c r="F34" s="175">
        <f t="shared" si="9"/>
        <v>0</v>
      </c>
      <c r="G34" s="175">
        <f t="shared" si="9"/>
        <v>0</v>
      </c>
      <c r="H34" s="175">
        <f t="shared" si="9"/>
        <v>0</v>
      </c>
      <c r="I34" s="175">
        <f t="shared" si="9"/>
        <v>0</v>
      </c>
      <c r="J34" s="175">
        <f t="shared" si="9"/>
        <v>0</v>
      </c>
      <c r="K34" s="175">
        <f t="shared" si="9"/>
        <v>0</v>
      </c>
      <c r="L34" s="175">
        <f t="shared" si="5"/>
        <v>0</v>
      </c>
      <c r="M34" s="175">
        <f t="shared" si="5"/>
        <v>0</v>
      </c>
      <c r="N34" s="175">
        <f t="shared" si="5"/>
        <v>0</v>
      </c>
      <c r="O34" s="175">
        <f t="shared" si="5"/>
        <v>0</v>
      </c>
      <c r="P34" s="175">
        <f t="shared" si="5"/>
        <v>0</v>
      </c>
      <c r="Q34" s="176">
        <f t="shared" si="7"/>
        <v>0</v>
      </c>
      <c r="R34" s="177">
        <f>Q34*50</f>
        <v>0</v>
      </c>
    </row>
    <row r="35" spans="1:18" s="169" customFormat="1" ht="12.75">
      <c r="A35" s="46">
        <v>20</v>
      </c>
      <c r="B35" s="175">
        <f aca="true" t="shared" si="10" ref="B35:K35">SUM(B9+B22)</f>
        <v>0</v>
      </c>
      <c r="C35" s="175">
        <f t="shared" si="10"/>
        <v>0</v>
      </c>
      <c r="D35" s="175">
        <f t="shared" si="10"/>
        <v>0</v>
      </c>
      <c r="E35" s="175">
        <f t="shared" si="10"/>
        <v>0</v>
      </c>
      <c r="F35" s="175">
        <f t="shared" si="10"/>
        <v>0</v>
      </c>
      <c r="G35" s="175">
        <f t="shared" si="10"/>
        <v>0</v>
      </c>
      <c r="H35" s="175">
        <f t="shared" si="10"/>
        <v>0</v>
      </c>
      <c r="I35" s="175">
        <f t="shared" si="10"/>
        <v>0</v>
      </c>
      <c r="J35" s="175">
        <f t="shared" si="10"/>
        <v>0</v>
      </c>
      <c r="K35" s="175">
        <f t="shared" si="10"/>
        <v>0</v>
      </c>
      <c r="L35" s="175">
        <f t="shared" si="5"/>
        <v>0</v>
      </c>
      <c r="M35" s="175">
        <f t="shared" si="5"/>
        <v>0</v>
      </c>
      <c r="N35" s="175">
        <f t="shared" si="5"/>
        <v>0</v>
      </c>
      <c r="O35" s="175">
        <f t="shared" si="5"/>
        <v>0</v>
      </c>
      <c r="P35" s="175">
        <f t="shared" si="5"/>
        <v>0</v>
      </c>
      <c r="Q35" s="176">
        <f t="shared" si="7"/>
        <v>0</v>
      </c>
      <c r="R35" s="177">
        <f>Q35*20</f>
        <v>0</v>
      </c>
    </row>
    <row r="36" spans="1:18" s="169" customFormat="1" ht="12.75">
      <c r="A36" s="46">
        <v>10</v>
      </c>
      <c r="B36" s="178">
        <f aca="true" t="shared" si="11" ref="B36:K36">SUM(B10+B23)</f>
        <v>0</v>
      </c>
      <c r="C36" s="178">
        <f t="shared" si="11"/>
        <v>0</v>
      </c>
      <c r="D36" s="178">
        <f t="shared" si="11"/>
        <v>0</v>
      </c>
      <c r="E36" s="178">
        <f t="shared" si="11"/>
        <v>0</v>
      </c>
      <c r="F36" s="178">
        <f t="shared" si="11"/>
        <v>0</v>
      </c>
      <c r="G36" s="178">
        <f t="shared" si="11"/>
        <v>0</v>
      </c>
      <c r="H36" s="178">
        <f t="shared" si="11"/>
        <v>0</v>
      </c>
      <c r="I36" s="178">
        <f t="shared" si="11"/>
        <v>0</v>
      </c>
      <c r="J36" s="178">
        <f t="shared" si="11"/>
        <v>0</v>
      </c>
      <c r="K36" s="178">
        <f t="shared" si="11"/>
        <v>0</v>
      </c>
      <c r="L36" s="178">
        <f t="shared" si="5"/>
        <v>0</v>
      </c>
      <c r="M36" s="178">
        <f t="shared" si="5"/>
        <v>0</v>
      </c>
      <c r="N36" s="178">
        <f t="shared" si="5"/>
        <v>0</v>
      </c>
      <c r="O36" s="178">
        <f t="shared" si="5"/>
        <v>0</v>
      </c>
      <c r="P36" s="178">
        <f t="shared" si="5"/>
        <v>0</v>
      </c>
      <c r="Q36" s="176">
        <f t="shared" si="7"/>
        <v>0</v>
      </c>
      <c r="R36" s="177">
        <f>Q36*10</f>
        <v>0</v>
      </c>
    </row>
    <row r="37" spans="1:18" ht="12.75" hidden="1">
      <c r="A37" s="42">
        <v>5</v>
      </c>
      <c r="B37" s="43">
        <f aca="true" t="shared" si="12" ref="B37:K37">B24+B11</f>
        <v>0</v>
      </c>
      <c r="C37" s="43">
        <f t="shared" si="12"/>
        <v>0</v>
      </c>
      <c r="D37" s="43">
        <f t="shared" si="12"/>
        <v>0</v>
      </c>
      <c r="E37" s="43">
        <f t="shared" si="12"/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>L24+L11</f>
        <v>0</v>
      </c>
      <c r="M37" s="43">
        <f>M24+M11</f>
        <v>0</v>
      </c>
      <c r="N37" s="43">
        <f>N24+N11</f>
        <v>0</v>
      </c>
      <c r="O37" s="43">
        <f>O24+O11</f>
        <v>0</v>
      </c>
      <c r="P37" s="43">
        <f>P24+P11</f>
        <v>0</v>
      </c>
      <c r="Q37" s="44">
        <f t="shared" si="7"/>
        <v>0</v>
      </c>
      <c r="R37" s="45">
        <f>Q37*5</f>
        <v>0</v>
      </c>
    </row>
    <row r="38" spans="1:18" ht="13.5" thickBot="1">
      <c r="A38" s="47" t="s">
        <v>4</v>
      </c>
      <c r="B38" s="48">
        <f aca="true" t="shared" si="13" ref="B38:P38">SUM(B31*500+B32*200+B33*100+B34*50+B35*20+B36*10+B37*5)</f>
        <v>0</v>
      </c>
      <c r="C38" s="48">
        <f t="shared" si="13"/>
        <v>0</v>
      </c>
      <c r="D38" s="48">
        <f t="shared" si="13"/>
        <v>0</v>
      </c>
      <c r="E38" s="48">
        <f t="shared" si="13"/>
        <v>0</v>
      </c>
      <c r="F38" s="48">
        <f t="shared" si="13"/>
        <v>0</v>
      </c>
      <c r="G38" s="48">
        <f t="shared" si="13"/>
        <v>0</v>
      </c>
      <c r="H38" s="48">
        <f t="shared" si="13"/>
        <v>0</v>
      </c>
      <c r="I38" s="48">
        <f t="shared" si="13"/>
        <v>0</v>
      </c>
      <c r="J38" s="48">
        <f t="shared" si="13"/>
        <v>0</v>
      </c>
      <c r="K38" s="48">
        <f t="shared" si="13"/>
        <v>0</v>
      </c>
      <c r="L38" s="48">
        <f t="shared" si="13"/>
        <v>0</v>
      </c>
      <c r="M38" s="48">
        <f t="shared" si="13"/>
        <v>0</v>
      </c>
      <c r="N38" s="48">
        <f t="shared" si="13"/>
        <v>0</v>
      </c>
      <c r="O38" s="48">
        <f t="shared" si="13"/>
        <v>0</v>
      </c>
      <c r="P38" s="48">
        <f t="shared" si="13"/>
        <v>0</v>
      </c>
      <c r="Q38" s="26">
        <f>(Q31*500)+(Q32*200)+(Q33*100)+(Q34*50)+(Q35*20)+(Q36*10)+(Q37*5)</f>
        <v>0</v>
      </c>
      <c r="R38" s="27">
        <f>SUM(R31:R37)</f>
        <v>0</v>
      </c>
    </row>
    <row r="39" spans="1:18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37"/>
    </row>
    <row r="40" spans="1:18" ht="12.75">
      <c r="A40" s="49"/>
      <c r="B40" s="50"/>
      <c r="C40" s="50"/>
      <c r="D40" s="50"/>
      <c r="E40" s="50"/>
      <c r="F40" s="5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7"/>
    </row>
    <row r="41" spans="1:18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</row>
    <row r="42" spans="1:18" ht="12.75">
      <c r="A42" s="55"/>
      <c r="B42" s="56"/>
      <c r="C42" s="56"/>
      <c r="D42" s="245" t="str">
        <f>bankreknr</f>
        <v>BANKNUMMER: 310-1691324-21</v>
      </c>
      <c r="E42" s="245"/>
      <c r="F42" s="245"/>
      <c r="G42" s="245"/>
      <c r="H42" s="245"/>
      <c r="I42" s="56"/>
      <c r="J42" s="56"/>
      <c r="K42" s="56"/>
      <c r="L42" s="56"/>
      <c r="M42" s="56"/>
      <c r="N42" s="56"/>
      <c r="O42" s="56"/>
      <c r="P42" s="56"/>
      <c r="Q42" s="56"/>
      <c r="R42" s="57"/>
    </row>
    <row r="43" spans="1:18" ht="12.75">
      <c r="A43" s="58"/>
      <c r="B43" s="59"/>
      <c r="C43" s="59"/>
      <c r="D43" s="245"/>
      <c r="E43" s="245"/>
      <c r="F43" s="245"/>
      <c r="G43" s="245"/>
      <c r="H43" s="245"/>
      <c r="I43" s="59"/>
      <c r="J43" s="59"/>
      <c r="K43" s="59"/>
      <c r="L43" s="59"/>
      <c r="M43" s="59"/>
      <c r="N43" s="59"/>
      <c r="O43" s="59"/>
      <c r="P43" s="59"/>
      <c r="Q43" s="60"/>
      <c r="R43" s="61"/>
    </row>
  </sheetData>
  <sheetProtection password="C6A9" sheet="1" objects="1" scenarios="1"/>
  <mergeCells count="1">
    <mergeCell ref="D42:H43"/>
  </mergeCells>
  <printOptions/>
  <pageMargins left="0.54" right="0.29" top="0.53" bottom="0.42" header="0.38" footer="0.32"/>
  <pageSetup horizontalDpi="600" verticalDpi="600" orientation="landscape" paperSize="9" scale="70" r:id="rId3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8"/>
  <dimension ref="A1:L9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9.8515625" style="49" customWidth="1"/>
    <col min="2" max="7" width="9.421875" style="50" customWidth="1"/>
    <col min="8" max="9" width="10.140625" style="50" customWidth="1"/>
    <col min="10" max="10" width="10.28125" style="49" customWidth="1"/>
    <col min="11" max="11" width="10.28125" style="50" customWidth="1"/>
    <col min="12" max="16384" width="8.8515625" style="0" customWidth="1"/>
  </cols>
  <sheetData>
    <row r="1" spans="1:12" s="50" customFormat="1" ht="53.25" customHeight="1">
      <c r="A1" s="207"/>
      <c r="B1" s="63"/>
      <c r="C1" s="124" t="str">
        <f>mm</f>
        <v>MM RUE NEUVE/NIEUWSTRAAT</v>
      </c>
      <c r="D1" s="4"/>
      <c r="E1" s="4"/>
      <c r="F1" s="2"/>
      <c r="G1" s="2"/>
      <c r="H1" s="2"/>
      <c r="I1" s="2"/>
      <c r="J1" s="2"/>
      <c r="K1" s="2"/>
      <c r="L1" s="2"/>
    </row>
    <row r="2" spans="1:9" s="50" customFormat="1" ht="24" customHeight="1">
      <c r="A2" s="62"/>
      <c r="B2" s="63"/>
      <c r="C2" s="124"/>
      <c r="D2" s="64"/>
      <c r="E2" s="64"/>
      <c r="F2" s="65"/>
      <c r="G2" s="66"/>
      <c r="H2" s="67"/>
      <c r="I2" s="68"/>
    </row>
    <row r="3" spans="1:11" s="179" customFormat="1" ht="19.5" customHeight="1" thickBot="1">
      <c r="A3" s="5" t="s">
        <v>23</v>
      </c>
      <c r="B3" s="6"/>
      <c r="C3" s="6"/>
      <c r="D3" s="6"/>
      <c r="E3" s="6"/>
      <c r="F3" s="6"/>
      <c r="G3" s="6"/>
      <c r="H3" s="6"/>
      <c r="I3" s="6"/>
      <c r="J3" s="7"/>
      <c r="K3" s="69"/>
    </row>
    <row r="4" spans="1:9" s="50" customFormat="1" ht="12" customHeight="1">
      <c r="A4" s="70" t="s">
        <v>13</v>
      </c>
      <c r="B4" s="248">
        <f>SUM('Uitbet-ma'!A4)</f>
        <v>0</v>
      </c>
      <c r="C4" s="249"/>
      <c r="D4" s="248">
        <f>B4+1</f>
        <v>1</v>
      </c>
      <c r="E4" s="249"/>
      <c r="F4" s="248">
        <f>B4+2</f>
        <v>2</v>
      </c>
      <c r="G4" s="249"/>
      <c r="H4" s="71"/>
      <c r="I4" s="72" t="s">
        <v>14</v>
      </c>
    </row>
    <row r="5" spans="1:9" s="50" customFormat="1" ht="12" customHeight="1" thickBot="1">
      <c r="A5" s="180" t="s">
        <v>15</v>
      </c>
      <c r="B5" s="73">
        <v>1</v>
      </c>
      <c r="C5" s="74">
        <v>2</v>
      </c>
      <c r="D5" s="73">
        <v>1</v>
      </c>
      <c r="E5" s="74">
        <v>2</v>
      </c>
      <c r="F5" s="73">
        <v>1</v>
      </c>
      <c r="G5" s="74">
        <v>2</v>
      </c>
      <c r="H5" s="75" t="s">
        <v>4</v>
      </c>
      <c r="I5" s="76" t="s">
        <v>16</v>
      </c>
    </row>
    <row r="6" spans="1:9" s="50" customFormat="1" ht="12" customHeight="1" thickTop="1">
      <c r="A6" s="77">
        <v>500</v>
      </c>
      <c r="B6" s="78">
        <f>'Uitbet-ma'!$Q5</f>
        <v>0</v>
      </c>
      <c r="C6" s="78">
        <f>'Uitbet-ma'!$Q18</f>
        <v>0</v>
      </c>
      <c r="D6" s="78">
        <f>'Uitbet-di'!$Q5</f>
        <v>0</v>
      </c>
      <c r="E6" s="78">
        <f>'Uitbet-di'!$Q18</f>
        <v>0</v>
      </c>
      <c r="F6" s="78">
        <f>'Uitbet-wo'!$Q5</f>
        <v>0</v>
      </c>
      <c r="G6" s="78">
        <f>'Uitbet-wo'!Q18</f>
        <v>0</v>
      </c>
      <c r="H6" s="79">
        <f aca="true" t="shared" si="0" ref="H6:H13">SUM(B6:G6)</f>
        <v>0</v>
      </c>
      <c r="I6" s="80">
        <f aca="true" t="shared" si="1" ref="I6:I12">H6*A6</f>
        <v>0</v>
      </c>
    </row>
    <row r="7" spans="1:9" s="50" customFormat="1" ht="12" customHeight="1">
      <c r="A7" s="81">
        <v>200</v>
      </c>
      <c r="B7" s="78">
        <f>'Uitbet-ma'!$Q6</f>
        <v>0</v>
      </c>
      <c r="C7" s="78">
        <f>'Uitbet-ma'!$Q19</f>
        <v>0</v>
      </c>
      <c r="D7" s="78">
        <f>'Uitbet-di'!$Q6</f>
        <v>0</v>
      </c>
      <c r="E7" s="78">
        <f>'Uitbet-di'!$Q19</f>
        <v>0</v>
      </c>
      <c r="F7" s="78">
        <f>'Uitbet-wo'!$Q6</f>
        <v>0</v>
      </c>
      <c r="G7" s="78">
        <f>'Uitbet-wo'!$Q19</f>
        <v>0</v>
      </c>
      <c r="H7" s="82">
        <f t="shared" si="0"/>
        <v>0</v>
      </c>
      <c r="I7" s="83">
        <f t="shared" si="1"/>
        <v>0</v>
      </c>
    </row>
    <row r="8" spans="1:9" s="50" customFormat="1" ht="12" customHeight="1">
      <c r="A8" s="81">
        <v>100</v>
      </c>
      <c r="B8" s="78">
        <f>'Uitbet-ma'!$Q7</f>
        <v>0</v>
      </c>
      <c r="C8" s="78">
        <f>'Uitbet-ma'!$Q20</f>
        <v>0</v>
      </c>
      <c r="D8" s="78">
        <f>'Uitbet-di'!$Q7</f>
        <v>0</v>
      </c>
      <c r="E8" s="78">
        <f>'Uitbet-di'!$Q20</f>
        <v>0</v>
      </c>
      <c r="F8" s="78">
        <f>'Uitbet-wo'!$Q7</f>
        <v>0</v>
      </c>
      <c r="G8" s="78">
        <f>'Uitbet-wo'!$Q20</f>
        <v>0</v>
      </c>
      <c r="H8" s="82">
        <f t="shared" si="0"/>
        <v>0</v>
      </c>
      <c r="I8" s="83">
        <f t="shared" si="1"/>
        <v>0</v>
      </c>
    </row>
    <row r="9" spans="1:9" s="50" customFormat="1" ht="12" customHeight="1">
      <c r="A9" s="81">
        <v>50</v>
      </c>
      <c r="B9" s="78">
        <f>'Uitbet-ma'!$Q8</f>
        <v>0</v>
      </c>
      <c r="C9" s="78">
        <f>'Uitbet-ma'!$Q21</f>
        <v>0</v>
      </c>
      <c r="D9" s="78">
        <f>'Uitbet-di'!$Q8</f>
        <v>0</v>
      </c>
      <c r="E9" s="78">
        <f>'Uitbet-di'!$Q21</f>
        <v>0</v>
      </c>
      <c r="F9" s="78">
        <f>'Uitbet-wo'!$Q8</f>
        <v>0</v>
      </c>
      <c r="G9" s="78">
        <f>'Uitbet-wo'!$Q21</f>
        <v>0</v>
      </c>
      <c r="H9" s="82">
        <f t="shared" si="0"/>
        <v>0</v>
      </c>
      <c r="I9" s="83">
        <f t="shared" si="1"/>
        <v>0</v>
      </c>
    </row>
    <row r="10" spans="1:9" s="50" customFormat="1" ht="12" customHeight="1">
      <c r="A10" s="81">
        <v>20</v>
      </c>
      <c r="B10" s="78">
        <f>'Uitbet-ma'!$Q9</f>
        <v>0</v>
      </c>
      <c r="C10" s="78">
        <f>'Uitbet-ma'!$Q22</f>
        <v>0</v>
      </c>
      <c r="D10" s="78">
        <f>'Uitbet-di'!$Q9</f>
        <v>0</v>
      </c>
      <c r="E10" s="78">
        <f>'Uitbet-di'!$Q22</f>
        <v>0</v>
      </c>
      <c r="F10" s="78">
        <f>'Uitbet-wo'!$Q9</f>
        <v>0</v>
      </c>
      <c r="G10" s="78">
        <f>'Uitbet-wo'!$Q22</f>
        <v>0</v>
      </c>
      <c r="H10" s="82">
        <f t="shared" si="0"/>
        <v>0</v>
      </c>
      <c r="I10" s="83">
        <f t="shared" si="1"/>
        <v>0</v>
      </c>
    </row>
    <row r="11" spans="1:9" s="50" customFormat="1" ht="12" customHeight="1" thickBot="1">
      <c r="A11" s="81">
        <v>10</v>
      </c>
      <c r="B11" s="78">
        <f>'Uitbet-ma'!$Q10</f>
        <v>0</v>
      </c>
      <c r="C11" s="78">
        <f>'Uitbet-ma'!$Q23</f>
        <v>0</v>
      </c>
      <c r="D11" s="78">
        <f>'Uitbet-di'!$Q10</f>
        <v>0</v>
      </c>
      <c r="E11" s="78">
        <f>'Uitbet-di'!$Q23</f>
        <v>0</v>
      </c>
      <c r="F11" s="78">
        <f>'Uitbet-wo'!$Q10</f>
        <v>0</v>
      </c>
      <c r="G11" s="78">
        <f>'Uitbet-wo'!$Q23</f>
        <v>0</v>
      </c>
      <c r="H11" s="82">
        <f t="shared" si="0"/>
        <v>0</v>
      </c>
      <c r="I11" s="83">
        <f t="shared" si="1"/>
        <v>0</v>
      </c>
    </row>
    <row r="12" spans="1:9" s="50" customFormat="1" ht="12" customHeight="1" hidden="1" thickBot="1">
      <c r="A12" s="77">
        <v>5</v>
      </c>
      <c r="B12" s="78">
        <f>'Uitbet-ma'!$Q11</f>
        <v>0</v>
      </c>
      <c r="C12" s="78">
        <f>'Uitbet-ma'!$Q24</f>
        <v>0</v>
      </c>
      <c r="D12" s="78">
        <f>'Uitbet-di'!$Q11</f>
        <v>0</v>
      </c>
      <c r="E12" s="78">
        <f>'Uitbet-di'!$Q24</f>
        <v>0</v>
      </c>
      <c r="F12" s="78">
        <f>'Uitbet-wo'!$Q11</f>
        <v>0</v>
      </c>
      <c r="G12" s="78">
        <f>'Uitbet-wo'!$Q24</f>
        <v>0</v>
      </c>
      <c r="H12" s="84">
        <f t="shared" si="0"/>
        <v>0</v>
      </c>
      <c r="I12" s="85">
        <f t="shared" si="1"/>
        <v>0</v>
      </c>
    </row>
    <row r="13" spans="1:9" ht="12" customHeight="1">
      <c r="A13" s="86" t="s">
        <v>4</v>
      </c>
      <c r="B13" s="87">
        <f aca="true" t="shared" si="2" ref="B13:G13">SUM(B6*500+B7*200+B8*100+B9*50+B10*20+B11*10+B12*5)</f>
        <v>0</v>
      </c>
      <c r="C13" s="88">
        <f t="shared" si="2"/>
        <v>0</v>
      </c>
      <c r="D13" s="87">
        <f t="shared" si="2"/>
        <v>0</v>
      </c>
      <c r="E13" s="88">
        <f t="shared" si="2"/>
        <v>0</v>
      </c>
      <c r="F13" s="89">
        <f t="shared" si="2"/>
        <v>0</v>
      </c>
      <c r="G13" s="90">
        <f t="shared" si="2"/>
        <v>0</v>
      </c>
      <c r="H13" s="91">
        <f t="shared" si="0"/>
        <v>0</v>
      </c>
      <c r="I13" s="92">
        <f>SUM(I6:I12)</f>
        <v>0</v>
      </c>
    </row>
    <row r="14" spans="1:9" s="50" customFormat="1" ht="12" customHeight="1" thickBot="1">
      <c r="A14" s="93" t="s">
        <v>17</v>
      </c>
      <c r="B14" s="94">
        <f>'Uitbet-ma'!B14</f>
        <v>0</v>
      </c>
      <c r="C14" s="95">
        <f>'Uitbet-ma'!B27</f>
        <v>0</v>
      </c>
      <c r="D14" s="94">
        <f>'Uitbet-di'!B14</f>
        <v>0</v>
      </c>
      <c r="E14" s="95">
        <f>'Uitbet-di'!B27</f>
        <v>0</v>
      </c>
      <c r="F14" s="94">
        <f>'Uitbet-wo'!B14</f>
        <v>0</v>
      </c>
      <c r="G14" s="95">
        <f>'Uitbet-wo'!B27</f>
        <v>0</v>
      </c>
      <c r="H14" s="96"/>
      <c r="I14" s="96"/>
    </row>
    <row r="15" spans="1:9" s="50" customFormat="1" ht="12" customHeight="1">
      <c r="A15" s="97"/>
      <c r="B15" s="29"/>
      <c r="C15" s="29"/>
      <c r="D15" s="29"/>
      <c r="E15" s="29"/>
      <c r="F15" s="29"/>
      <c r="G15" s="29"/>
      <c r="H15" s="28"/>
      <c r="I15" s="28"/>
    </row>
    <row r="16" spans="1:9" s="50" customFormat="1" ht="12" customHeight="1">
      <c r="A16" s="97"/>
      <c r="B16" s="29"/>
      <c r="C16" s="29"/>
      <c r="D16" s="29"/>
      <c r="E16" s="29"/>
      <c r="F16" s="29"/>
      <c r="G16" s="29"/>
      <c r="H16" s="28"/>
      <c r="I16" s="28"/>
    </row>
    <row r="17" spans="1:11" s="179" customFormat="1" ht="15" customHeight="1" thickBot="1">
      <c r="A17" s="5" t="s">
        <v>18</v>
      </c>
      <c r="B17" s="6"/>
      <c r="C17" s="6"/>
      <c r="D17" s="6"/>
      <c r="E17" s="6"/>
      <c r="F17" s="6"/>
      <c r="G17" s="6"/>
      <c r="H17" s="6"/>
      <c r="I17" s="6"/>
      <c r="J17" s="7"/>
      <c r="K17" s="69"/>
    </row>
    <row r="18" spans="1:9" s="50" customFormat="1" ht="12" customHeight="1">
      <c r="A18" s="70" t="s">
        <v>13</v>
      </c>
      <c r="B18" s="126" t="s">
        <v>26</v>
      </c>
      <c r="C18" s="98" t="s">
        <v>19</v>
      </c>
      <c r="D18" s="99" t="s">
        <v>14</v>
      </c>
      <c r="E18" s="30"/>
      <c r="F18" s="30"/>
      <c r="G18" s="30"/>
      <c r="H18" s="30"/>
      <c r="I18" s="30"/>
    </row>
    <row r="19" spans="1:9" s="50" customFormat="1" ht="12" customHeight="1" thickBot="1">
      <c r="A19" s="180" t="s">
        <v>20</v>
      </c>
      <c r="B19" s="100"/>
      <c r="C19" s="101"/>
      <c r="D19" s="102" t="s">
        <v>16</v>
      </c>
      <c r="E19" s="30"/>
      <c r="F19" s="30"/>
      <c r="G19" s="30"/>
      <c r="H19" s="30"/>
      <c r="I19" s="30"/>
    </row>
    <row r="20" spans="1:9" s="50" customFormat="1" ht="12" customHeight="1" thickTop="1">
      <c r="A20" s="77">
        <v>500</v>
      </c>
      <c r="B20" s="103">
        <f>B6+C6+D6+E6+F6+G6</f>
        <v>0</v>
      </c>
      <c r="C20" s="103">
        <f aca="true" t="shared" si="3" ref="C20:C27">SUM(B20:B20)</f>
        <v>0</v>
      </c>
      <c r="D20" s="104">
        <f>C20*500</f>
        <v>0</v>
      </c>
      <c r="E20" s="30"/>
      <c r="F20" s="30"/>
      <c r="G20" s="30"/>
      <c r="H20" s="30"/>
      <c r="I20" s="30"/>
    </row>
    <row r="21" spans="1:9" s="50" customFormat="1" ht="12" customHeight="1">
      <c r="A21" s="81">
        <v>200</v>
      </c>
      <c r="B21" s="105">
        <f aca="true" t="shared" si="4" ref="B21:B26">B7+C7+D7+E7+F7+G7</f>
        <v>0</v>
      </c>
      <c r="C21" s="106">
        <f t="shared" si="3"/>
        <v>0</v>
      </c>
      <c r="D21" s="107">
        <f>C21*200</f>
        <v>0</v>
      </c>
      <c r="E21" s="30"/>
      <c r="F21" s="30"/>
      <c r="G21" s="30"/>
      <c r="H21" s="30"/>
      <c r="I21" s="30"/>
    </row>
    <row r="22" spans="1:9" s="50" customFormat="1" ht="12" customHeight="1">
      <c r="A22" s="81">
        <v>100</v>
      </c>
      <c r="B22" s="105">
        <f t="shared" si="4"/>
        <v>0</v>
      </c>
      <c r="C22" s="106">
        <f t="shared" si="3"/>
        <v>0</v>
      </c>
      <c r="D22" s="107">
        <f>C22*100</f>
        <v>0</v>
      </c>
      <c r="E22" s="30"/>
      <c r="F22" s="30"/>
      <c r="G22" s="30"/>
      <c r="H22" s="30"/>
      <c r="I22" s="30"/>
    </row>
    <row r="23" spans="1:9" s="50" customFormat="1" ht="12" customHeight="1">
      <c r="A23" s="81">
        <v>50</v>
      </c>
      <c r="B23" s="105">
        <f t="shared" si="4"/>
        <v>0</v>
      </c>
      <c r="C23" s="106">
        <f t="shared" si="3"/>
        <v>0</v>
      </c>
      <c r="D23" s="107">
        <f>C23*50</f>
        <v>0</v>
      </c>
      <c r="E23" s="30"/>
      <c r="F23" s="30"/>
      <c r="G23" s="30"/>
      <c r="H23" s="30"/>
      <c r="I23" s="30"/>
    </row>
    <row r="24" spans="1:9" s="50" customFormat="1" ht="12" customHeight="1">
      <c r="A24" s="81">
        <v>20</v>
      </c>
      <c r="B24" s="105">
        <f t="shared" si="4"/>
        <v>0</v>
      </c>
      <c r="C24" s="106">
        <f t="shared" si="3"/>
        <v>0</v>
      </c>
      <c r="D24" s="107">
        <f>C24*20</f>
        <v>0</v>
      </c>
      <c r="E24" s="30"/>
      <c r="F24" s="30"/>
      <c r="G24" s="30"/>
      <c r="H24" s="30"/>
      <c r="I24" s="30"/>
    </row>
    <row r="25" spans="1:9" s="50" customFormat="1" ht="12" customHeight="1" thickBot="1">
      <c r="A25" s="81">
        <v>10</v>
      </c>
      <c r="B25" s="105">
        <f t="shared" si="4"/>
        <v>0</v>
      </c>
      <c r="C25" s="106">
        <f t="shared" si="3"/>
        <v>0</v>
      </c>
      <c r="D25" s="107">
        <f>C25*10</f>
        <v>0</v>
      </c>
      <c r="E25" s="30"/>
      <c r="F25" s="30"/>
      <c r="G25" s="30"/>
      <c r="H25" s="30"/>
      <c r="I25" s="30"/>
    </row>
    <row r="26" spans="1:9" s="50" customFormat="1" ht="12" customHeight="1" hidden="1" thickBot="1">
      <c r="A26" s="77">
        <v>5</v>
      </c>
      <c r="B26" s="108">
        <f t="shared" si="4"/>
        <v>0</v>
      </c>
      <c r="C26" s="108">
        <f t="shared" si="3"/>
        <v>0</v>
      </c>
      <c r="D26" s="109">
        <f>C26*5</f>
        <v>0</v>
      </c>
      <c r="E26" s="30"/>
      <c r="F26" s="30"/>
      <c r="G26" s="30"/>
      <c r="H26" s="30"/>
      <c r="I26" s="30"/>
    </row>
    <row r="27" spans="1:9" s="49" customFormat="1" ht="12" customHeight="1">
      <c r="A27" s="86" t="s">
        <v>4</v>
      </c>
      <c r="B27" s="110">
        <f>SUM(B20*500+B21*200+B22*100+B23*50+B24*20+B25*10+B26*5)</f>
        <v>0</v>
      </c>
      <c r="C27" s="111">
        <f t="shared" si="3"/>
        <v>0</v>
      </c>
      <c r="D27" s="112">
        <f>SUM(D20:D26)</f>
        <v>0</v>
      </c>
      <c r="E27" s="37"/>
      <c r="F27" s="37"/>
      <c r="G27" s="37"/>
      <c r="H27" s="37"/>
      <c r="I27" s="37"/>
    </row>
    <row r="28" spans="1:11" s="50" customFormat="1" ht="12" customHeight="1" thickBot="1">
      <c r="A28" s="93" t="s">
        <v>17</v>
      </c>
      <c r="B28" s="113"/>
      <c r="C28" s="114"/>
      <c r="D28" s="115"/>
      <c r="E28" s="30"/>
      <c r="F28" s="30"/>
      <c r="G28" s="30"/>
      <c r="H28" s="30"/>
      <c r="I28" s="30"/>
      <c r="J28" s="30"/>
      <c r="K28" s="30"/>
    </row>
    <row r="29" spans="1:11" s="50" customFormat="1" ht="11.25" customHeight="1">
      <c r="A29" s="5"/>
      <c r="B29" s="6"/>
      <c r="C29" s="30"/>
      <c r="D29" s="30"/>
      <c r="E29" s="30"/>
      <c r="F29" s="30"/>
      <c r="G29" s="30"/>
      <c r="H29" s="30"/>
      <c r="I29" s="30"/>
      <c r="J29" s="37"/>
      <c r="K29" s="30"/>
    </row>
    <row r="30" spans="1:11" s="50" customFormat="1" ht="60.75" customHeight="1">
      <c r="A30" s="116"/>
      <c r="B30" s="117"/>
      <c r="C30" s="124"/>
      <c r="D30" s="4"/>
      <c r="E30" s="4"/>
      <c r="F30" s="2"/>
      <c r="G30" s="2"/>
      <c r="H30" s="2"/>
      <c r="I30" s="2"/>
      <c r="J30" s="2"/>
      <c r="K30" s="117"/>
    </row>
    <row r="31" spans="1:11" s="50" customFormat="1" ht="12" customHeight="1">
      <c r="A31" s="30"/>
      <c r="B31" s="30"/>
      <c r="C31" s="30"/>
      <c r="D31" s="4"/>
      <c r="E31" s="4"/>
      <c r="F31" s="2"/>
      <c r="G31" s="2"/>
      <c r="H31" s="2"/>
      <c r="I31" s="2"/>
      <c r="J31" s="2"/>
      <c r="K31" s="117"/>
    </row>
    <row r="32" spans="1:11" s="179" customFormat="1" ht="19.5" customHeight="1" thickBot="1">
      <c r="A32" s="5" t="s">
        <v>24</v>
      </c>
      <c r="B32" s="6"/>
      <c r="C32" s="6"/>
      <c r="D32" s="6"/>
      <c r="E32" s="6"/>
      <c r="F32" s="6"/>
      <c r="G32" s="6"/>
      <c r="H32" s="6"/>
      <c r="I32" s="6"/>
      <c r="J32" s="7"/>
      <c r="K32" s="69"/>
    </row>
    <row r="33" spans="1:11" s="50" customFormat="1" ht="12" customHeight="1">
      <c r="A33" s="70" t="s">
        <v>13</v>
      </c>
      <c r="B33" s="248">
        <f>B4+3</f>
        <v>3</v>
      </c>
      <c r="C33" s="249"/>
      <c r="D33" s="248">
        <f>B4+4</f>
        <v>4</v>
      </c>
      <c r="E33" s="249"/>
      <c r="F33" s="248">
        <f>B4+5</f>
        <v>5</v>
      </c>
      <c r="G33" s="249"/>
      <c r="H33" s="248">
        <f>B4+6</f>
        <v>6</v>
      </c>
      <c r="I33" s="249"/>
      <c r="J33" s="71"/>
      <c r="K33" s="72" t="s">
        <v>21</v>
      </c>
    </row>
    <row r="34" spans="1:11" s="50" customFormat="1" ht="12" customHeight="1" thickBot="1">
      <c r="A34" s="180" t="s">
        <v>15</v>
      </c>
      <c r="B34" s="73">
        <v>1</v>
      </c>
      <c r="C34" s="74">
        <v>2</v>
      </c>
      <c r="D34" s="73">
        <v>1</v>
      </c>
      <c r="E34" s="74">
        <v>2</v>
      </c>
      <c r="F34" s="73">
        <v>1</v>
      </c>
      <c r="G34" s="74">
        <v>2</v>
      </c>
      <c r="H34" s="73">
        <v>1</v>
      </c>
      <c r="I34" s="74">
        <v>2</v>
      </c>
      <c r="J34" s="75" t="s">
        <v>4</v>
      </c>
      <c r="K34" s="76" t="s">
        <v>16</v>
      </c>
    </row>
    <row r="35" spans="1:11" s="50" customFormat="1" ht="12" customHeight="1" thickTop="1">
      <c r="A35" s="77">
        <v>500</v>
      </c>
      <c r="B35" s="78">
        <f>'Uitbet-do'!$Q5</f>
        <v>0</v>
      </c>
      <c r="C35" s="78">
        <f>'Uitbet-do'!$Q18</f>
        <v>0</v>
      </c>
      <c r="D35" s="78">
        <f>'Uitbet-vr'!$Q5</f>
        <v>0</v>
      </c>
      <c r="E35" s="78">
        <f>'Uitbet-vr'!$Q18</f>
        <v>0</v>
      </c>
      <c r="F35" s="78">
        <f>'Uitbet-za'!$Q5</f>
        <v>0</v>
      </c>
      <c r="G35" s="78">
        <f>'Uitbet-za'!$Q18</f>
        <v>0</v>
      </c>
      <c r="H35" s="78">
        <f>'Uitbet-zo'!$Q5</f>
        <v>0</v>
      </c>
      <c r="I35" s="78">
        <f>'Uitbet-zo'!$Q18</f>
        <v>0</v>
      </c>
      <c r="J35" s="79">
        <f>SUM(B35:I35)</f>
        <v>0</v>
      </c>
      <c r="K35" s="80">
        <f aca="true" t="shared" si="5" ref="K35:K41">J35*A35</f>
        <v>0</v>
      </c>
    </row>
    <row r="36" spans="1:11" s="50" customFormat="1" ht="12" customHeight="1">
      <c r="A36" s="81">
        <v>200</v>
      </c>
      <c r="B36" s="78">
        <f>'Uitbet-do'!$Q6</f>
        <v>0</v>
      </c>
      <c r="C36" s="78">
        <f>'Uitbet-do'!$Q19</f>
        <v>0</v>
      </c>
      <c r="D36" s="78">
        <f>'Uitbet-vr'!$Q6</f>
        <v>0</v>
      </c>
      <c r="E36" s="78">
        <f>'Uitbet-vr'!$Q19</f>
        <v>0</v>
      </c>
      <c r="F36" s="78">
        <f>'Uitbet-za'!$Q6</f>
        <v>0</v>
      </c>
      <c r="G36" s="78">
        <f>'Uitbet-za'!$Q19</f>
        <v>0</v>
      </c>
      <c r="H36" s="78">
        <f>'Uitbet-zo'!$Q6</f>
        <v>0</v>
      </c>
      <c r="I36" s="78">
        <f>'Uitbet-zo'!$Q19</f>
        <v>0</v>
      </c>
      <c r="J36" s="82">
        <f aca="true" t="shared" si="6" ref="J36:J41">SUM(B36:I36)</f>
        <v>0</v>
      </c>
      <c r="K36" s="83">
        <f t="shared" si="5"/>
        <v>0</v>
      </c>
    </row>
    <row r="37" spans="1:11" s="50" customFormat="1" ht="12" customHeight="1">
      <c r="A37" s="81">
        <v>100</v>
      </c>
      <c r="B37" s="78">
        <f>'Uitbet-do'!$Q7</f>
        <v>0</v>
      </c>
      <c r="C37" s="78">
        <f>'Uitbet-do'!$Q20</f>
        <v>0</v>
      </c>
      <c r="D37" s="78">
        <f>'Uitbet-vr'!$Q7</f>
        <v>0</v>
      </c>
      <c r="E37" s="78">
        <f>'Uitbet-vr'!$Q20</f>
        <v>0</v>
      </c>
      <c r="F37" s="78">
        <f>'Uitbet-za'!$Q7</f>
        <v>0</v>
      </c>
      <c r="G37" s="78">
        <f>'Uitbet-za'!$Q20</f>
        <v>0</v>
      </c>
      <c r="H37" s="78">
        <f>'Uitbet-zo'!$Q7</f>
        <v>0</v>
      </c>
      <c r="I37" s="78">
        <f>'Uitbet-zo'!$Q20</f>
        <v>0</v>
      </c>
      <c r="J37" s="82">
        <f t="shared" si="6"/>
        <v>0</v>
      </c>
      <c r="K37" s="83">
        <f t="shared" si="5"/>
        <v>0</v>
      </c>
    </row>
    <row r="38" spans="1:11" s="50" customFormat="1" ht="12" customHeight="1">
      <c r="A38" s="81">
        <v>50</v>
      </c>
      <c r="B38" s="78">
        <f>'Uitbet-do'!$Q8</f>
        <v>0</v>
      </c>
      <c r="C38" s="78">
        <f>'Uitbet-do'!$Q21</f>
        <v>0</v>
      </c>
      <c r="D38" s="78">
        <f>'Uitbet-vr'!$Q8</f>
        <v>0</v>
      </c>
      <c r="E38" s="78">
        <f>'Uitbet-vr'!$Q21</f>
        <v>0</v>
      </c>
      <c r="F38" s="78">
        <f>'Uitbet-za'!$Q8</f>
        <v>0</v>
      </c>
      <c r="G38" s="78">
        <f>'Uitbet-za'!$Q21</f>
        <v>0</v>
      </c>
      <c r="H38" s="78">
        <f>'Uitbet-zo'!$Q8</f>
        <v>0</v>
      </c>
      <c r="I38" s="78">
        <f>'Uitbet-zo'!$Q21</f>
        <v>0</v>
      </c>
      <c r="J38" s="82">
        <f t="shared" si="6"/>
        <v>0</v>
      </c>
      <c r="K38" s="83">
        <f t="shared" si="5"/>
        <v>0</v>
      </c>
    </row>
    <row r="39" spans="1:11" s="50" customFormat="1" ht="12" customHeight="1">
      <c r="A39" s="81">
        <v>20</v>
      </c>
      <c r="B39" s="78">
        <f>'Uitbet-do'!$Q9</f>
        <v>0</v>
      </c>
      <c r="C39" s="78">
        <f>'Uitbet-do'!$Q22</f>
        <v>0</v>
      </c>
      <c r="D39" s="78">
        <f>'Uitbet-vr'!$Q9</f>
        <v>0</v>
      </c>
      <c r="E39" s="78">
        <f>'Uitbet-vr'!$Q22</f>
        <v>0</v>
      </c>
      <c r="F39" s="78">
        <f>'Uitbet-za'!$Q9</f>
        <v>0</v>
      </c>
      <c r="G39" s="78">
        <f>'Uitbet-za'!$Q22</f>
        <v>0</v>
      </c>
      <c r="H39" s="78">
        <f>'Uitbet-zo'!$Q9</f>
        <v>0</v>
      </c>
      <c r="I39" s="78">
        <f>'Uitbet-zo'!$Q22</f>
        <v>0</v>
      </c>
      <c r="J39" s="82">
        <f t="shared" si="6"/>
        <v>0</v>
      </c>
      <c r="K39" s="83">
        <f t="shared" si="5"/>
        <v>0</v>
      </c>
    </row>
    <row r="40" spans="1:11" s="50" customFormat="1" ht="12" customHeight="1" thickBot="1">
      <c r="A40" s="81">
        <v>10</v>
      </c>
      <c r="B40" s="78">
        <f>'Uitbet-do'!$Q10</f>
        <v>0</v>
      </c>
      <c r="C40" s="78">
        <f>'Uitbet-do'!$Q23</f>
        <v>0</v>
      </c>
      <c r="D40" s="78">
        <f>'Uitbet-vr'!$Q10</f>
        <v>0</v>
      </c>
      <c r="E40" s="78">
        <f>'Uitbet-vr'!$Q23</f>
        <v>0</v>
      </c>
      <c r="F40" s="78">
        <f>'Uitbet-za'!$Q10</f>
        <v>0</v>
      </c>
      <c r="G40" s="78">
        <f>'Uitbet-za'!$Q23</f>
        <v>0</v>
      </c>
      <c r="H40" s="78">
        <f>'Uitbet-zo'!$Q10</f>
        <v>0</v>
      </c>
      <c r="I40" s="78">
        <f>'Uitbet-zo'!$Q23</f>
        <v>0</v>
      </c>
      <c r="J40" s="82">
        <f t="shared" si="6"/>
        <v>0</v>
      </c>
      <c r="K40" s="83">
        <f t="shared" si="5"/>
        <v>0</v>
      </c>
    </row>
    <row r="41" spans="1:11" s="50" customFormat="1" ht="12" customHeight="1" hidden="1" thickBot="1">
      <c r="A41" s="77">
        <v>5</v>
      </c>
      <c r="B41" s="78">
        <f>'Uitbet-do'!$Q11</f>
        <v>0</v>
      </c>
      <c r="C41" s="78">
        <f>'Uitbet-do'!$Q24</f>
        <v>0</v>
      </c>
      <c r="D41" s="78">
        <f>'Uitbet-vr'!$Q11</f>
        <v>0</v>
      </c>
      <c r="E41" s="78">
        <f>'Uitbet-vr'!$Q24</f>
        <v>0</v>
      </c>
      <c r="F41" s="78">
        <f>'Uitbet-za'!$Q11</f>
        <v>0</v>
      </c>
      <c r="G41" s="78">
        <f>'Uitbet-za'!$Q24</f>
        <v>0</v>
      </c>
      <c r="H41" s="78">
        <f>'Uitbet-zo'!$Q11</f>
        <v>0</v>
      </c>
      <c r="I41" s="78">
        <f>'Uitbet-zo'!$Q24</f>
        <v>0</v>
      </c>
      <c r="J41" s="84">
        <f t="shared" si="6"/>
        <v>0</v>
      </c>
      <c r="K41" s="85">
        <f t="shared" si="5"/>
        <v>0</v>
      </c>
    </row>
    <row r="42" spans="1:11" s="50" customFormat="1" ht="12" customHeight="1">
      <c r="A42" s="86" t="s">
        <v>4</v>
      </c>
      <c r="B42" s="87">
        <f aca="true" t="shared" si="7" ref="B42:G42">SUM(B35*500+B36*200+B37*100+B38*50+B39*20+B40*10+B41*5)</f>
        <v>0</v>
      </c>
      <c r="C42" s="90">
        <f t="shared" si="7"/>
        <v>0</v>
      </c>
      <c r="D42" s="87">
        <f t="shared" si="7"/>
        <v>0</v>
      </c>
      <c r="E42" s="88">
        <f t="shared" si="7"/>
        <v>0</v>
      </c>
      <c r="F42" s="87">
        <f t="shared" si="7"/>
        <v>0</v>
      </c>
      <c r="G42" s="88">
        <f t="shared" si="7"/>
        <v>0</v>
      </c>
      <c r="H42" s="87">
        <f>SUM(H35*500+H36*200+H37*100+H38*50+H39*20+H40*10+H41*5)</f>
        <v>0</v>
      </c>
      <c r="I42" s="88">
        <f>SUM(I35*500+I36*200+I37*100+I38*50+I39*20+I40*10+I41*5)</f>
        <v>0</v>
      </c>
      <c r="J42" s="91">
        <f>SUM(B42:I42)</f>
        <v>0</v>
      </c>
      <c r="K42" s="92">
        <f>SUM(K35:K41)</f>
        <v>0</v>
      </c>
    </row>
    <row r="43" spans="1:11" s="49" customFormat="1" ht="12" customHeight="1" thickBot="1">
      <c r="A43" s="93" t="s">
        <v>17</v>
      </c>
      <c r="B43" s="94">
        <f>'Uitbet-do'!B14</f>
        <v>0</v>
      </c>
      <c r="C43" s="118">
        <f>'Uitbet-do'!B27</f>
        <v>0</v>
      </c>
      <c r="D43" s="94">
        <f>'Uitbet-vr'!B14</f>
        <v>0</v>
      </c>
      <c r="E43" s="95">
        <f>'Uitbet-vr'!B27</f>
        <v>0</v>
      </c>
      <c r="F43" s="94">
        <f>'Uitbet-za'!B14</f>
        <v>0</v>
      </c>
      <c r="G43" s="95">
        <f>'Uitbet-za'!B27</f>
        <v>0</v>
      </c>
      <c r="H43" s="94">
        <f>'Uitbet-zo'!B14</f>
        <v>0</v>
      </c>
      <c r="I43" s="95">
        <f>'Uitbet-zo'!B27</f>
        <v>0</v>
      </c>
      <c r="J43" s="96"/>
      <c r="K43" s="119"/>
    </row>
    <row r="44" spans="1:11" s="50" customFormat="1" ht="12" customHeight="1">
      <c r="A44" s="5"/>
      <c r="B44" s="6"/>
      <c r="C44" s="30"/>
      <c r="D44" s="30"/>
      <c r="E44" s="30"/>
      <c r="F44" s="30"/>
      <c r="G44" s="30"/>
      <c r="H44" s="30"/>
      <c r="I44" s="30"/>
      <c r="J44" s="37"/>
      <c r="K44" s="30"/>
    </row>
    <row r="45" spans="1:11" s="50" customFormat="1" ht="12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s="50" customFormat="1" ht="12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s="179" customFormat="1" ht="15" customHeight="1" thickBot="1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7"/>
      <c r="K47" s="69"/>
    </row>
    <row r="48" spans="1:11" s="50" customFormat="1" ht="12" customHeight="1">
      <c r="A48" s="70" t="s">
        <v>13</v>
      </c>
      <c r="B48" s="126" t="s">
        <v>26</v>
      </c>
      <c r="C48" s="98" t="s">
        <v>19</v>
      </c>
      <c r="D48" s="99" t="s">
        <v>14</v>
      </c>
      <c r="E48" s="30"/>
      <c r="F48" s="30"/>
      <c r="G48" s="30"/>
      <c r="H48" s="30"/>
      <c r="I48" s="30"/>
      <c r="J48" s="30"/>
      <c r="K48" s="30"/>
    </row>
    <row r="49" spans="1:11" s="50" customFormat="1" ht="12" customHeight="1" thickBot="1">
      <c r="A49" s="180" t="s">
        <v>20</v>
      </c>
      <c r="B49" s="100"/>
      <c r="C49" s="101"/>
      <c r="D49" s="102" t="s">
        <v>16</v>
      </c>
      <c r="E49" s="30"/>
      <c r="F49" s="30"/>
      <c r="G49" s="30"/>
      <c r="H49" s="30"/>
      <c r="I49" s="30"/>
      <c r="J49" s="30"/>
      <c r="K49" s="30"/>
    </row>
    <row r="50" spans="1:11" s="50" customFormat="1" ht="12" customHeight="1" thickTop="1">
      <c r="A50" s="77">
        <v>500</v>
      </c>
      <c r="B50" s="103">
        <f aca="true" t="shared" si="8" ref="B50:B56">B35+C35+D35+E35+F35+G35+H35+I35</f>
        <v>0</v>
      </c>
      <c r="C50" s="120">
        <f aca="true" t="shared" si="9" ref="C50:C57">SUM(B50:B50)</f>
        <v>0</v>
      </c>
      <c r="D50" s="104">
        <f>C50*A50</f>
        <v>0</v>
      </c>
      <c r="E50" s="30"/>
      <c r="F50" s="30"/>
      <c r="G50" s="30"/>
      <c r="H50" s="30"/>
      <c r="I50" s="30"/>
      <c r="J50" s="30"/>
      <c r="K50" s="30"/>
    </row>
    <row r="51" spans="1:11" s="50" customFormat="1" ht="12" customHeight="1">
      <c r="A51" s="81">
        <v>200</v>
      </c>
      <c r="B51" s="106">
        <f t="shared" si="8"/>
        <v>0</v>
      </c>
      <c r="C51" s="121">
        <f t="shared" si="9"/>
        <v>0</v>
      </c>
      <c r="D51" s="107">
        <f aca="true" t="shared" si="10" ref="D51:D56">C51*A51</f>
        <v>0</v>
      </c>
      <c r="E51" s="30"/>
      <c r="F51" s="30"/>
      <c r="G51" s="30"/>
      <c r="H51" s="30"/>
      <c r="I51" s="30"/>
      <c r="J51" s="30"/>
      <c r="K51" s="30"/>
    </row>
    <row r="52" spans="1:11" s="50" customFormat="1" ht="12" customHeight="1">
      <c r="A52" s="81">
        <v>100</v>
      </c>
      <c r="B52" s="106">
        <f t="shared" si="8"/>
        <v>0</v>
      </c>
      <c r="C52" s="121">
        <f t="shared" si="9"/>
        <v>0</v>
      </c>
      <c r="D52" s="107">
        <f t="shared" si="10"/>
        <v>0</v>
      </c>
      <c r="E52" s="30"/>
      <c r="F52" s="30"/>
      <c r="G52" s="30"/>
      <c r="H52" s="30"/>
      <c r="I52" s="30"/>
      <c r="J52" s="30"/>
      <c r="K52" s="30"/>
    </row>
    <row r="53" spans="1:11" s="50" customFormat="1" ht="12" customHeight="1">
      <c r="A53" s="81">
        <v>50</v>
      </c>
      <c r="B53" s="106">
        <f t="shared" si="8"/>
        <v>0</v>
      </c>
      <c r="C53" s="121">
        <f t="shared" si="9"/>
        <v>0</v>
      </c>
      <c r="D53" s="107">
        <f t="shared" si="10"/>
        <v>0</v>
      </c>
      <c r="E53" s="30"/>
      <c r="F53" s="30"/>
      <c r="G53" s="30"/>
      <c r="H53" s="30"/>
      <c r="I53" s="30"/>
      <c r="J53" s="30"/>
      <c r="K53" s="30"/>
    </row>
    <row r="54" spans="1:11" s="50" customFormat="1" ht="12" customHeight="1">
      <c r="A54" s="81">
        <v>20</v>
      </c>
      <c r="B54" s="106">
        <f t="shared" si="8"/>
        <v>0</v>
      </c>
      <c r="C54" s="121">
        <f t="shared" si="9"/>
        <v>0</v>
      </c>
      <c r="D54" s="107">
        <f t="shared" si="10"/>
        <v>0</v>
      </c>
      <c r="E54" s="30"/>
      <c r="F54" s="30"/>
      <c r="G54" s="30"/>
      <c r="H54" s="30"/>
      <c r="I54" s="30"/>
      <c r="J54" s="30"/>
      <c r="K54" s="30"/>
    </row>
    <row r="55" spans="1:11" s="50" customFormat="1" ht="12" customHeight="1" thickBot="1">
      <c r="A55" s="81">
        <v>10</v>
      </c>
      <c r="B55" s="106">
        <f t="shared" si="8"/>
        <v>0</v>
      </c>
      <c r="C55" s="121">
        <f>SUM(B55:B55)</f>
        <v>0</v>
      </c>
      <c r="D55" s="107">
        <f t="shared" si="10"/>
        <v>0</v>
      </c>
      <c r="E55" s="30"/>
      <c r="F55" s="30"/>
      <c r="G55" s="30"/>
      <c r="H55" s="30"/>
      <c r="I55" s="30"/>
      <c r="J55" s="30"/>
      <c r="K55" s="30"/>
    </row>
    <row r="56" spans="1:11" s="49" customFormat="1" ht="12" customHeight="1" hidden="1" thickBot="1">
      <c r="A56" s="77">
        <v>5</v>
      </c>
      <c r="B56" s="122">
        <f t="shared" si="8"/>
        <v>0</v>
      </c>
      <c r="C56" s="123">
        <f t="shared" si="9"/>
        <v>0</v>
      </c>
      <c r="D56" s="109">
        <f t="shared" si="10"/>
        <v>0</v>
      </c>
      <c r="E56" s="30"/>
      <c r="F56" s="30"/>
      <c r="G56" s="30"/>
      <c r="H56" s="30"/>
      <c r="I56" s="30"/>
      <c r="J56" s="30"/>
      <c r="K56" s="30"/>
    </row>
    <row r="57" spans="1:11" s="50" customFormat="1" ht="12" customHeight="1">
      <c r="A57" s="86" t="s">
        <v>4</v>
      </c>
      <c r="B57" s="103">
        <f>SUM(B50*500+B51*200+B52*100+B53*50+B54*20+B55*10+B56*5)</f>
        <v>0</v>
      </c>
      <c r="C57" s="111">
        <f t="shared" si="9"/>
        <v>0</v>
      </c>
      <c r="D57" s="112">
        <f>SUM(D50:D56)</f>
        <v>0</v>
      </c>
      <c r="E57" s="37"/>
      <c r="F57" s="37"/>
      <c r="G57" s="37"/>
      <c r="H57" s="37"/>
      <c r="I57" s="37"/>
      <c r="J57" s="37"/>
      <c r="K57" s="37"/>
    </row>
    <row r="58" spans="1:11" s="50" customFormat="1" ht="12" customHeight="1" thickBot="1">
      <c r="A58" s="93" t="s">
        <v>17</v>
      </c>
      <c r="B58" s="113"/>
      <c r="C58" s="114"/>
      <c r="D58" s="115"/>
      <c r="E58" s="30"/>
      <c r="F58" s="30"/>
      <c r="G58" s="30"/>
      <c r="H58" s="30"/>
      <c r="I58" s="30"/>
      <c r="J58" s="30"/>
      <c r="K58" s="30"/>
    </row>
    <row r="59" spans="1:10" ht="12.75">
      <c r="A59" s="50"/>
      <c r="J59" s="50"/>
    </row>
    <row r="60" spans="1:10" ht="12.75">
      <c r="A60" s="50"/>
      <c r="J60" s="50"/>
    </row>
    <row r="61" spans="1:10" ht="12.75">
      <c r="A61" s="50"/>
      <c r="J61" s="50"/>
    </row>
    <row r="62" spans="1:10" ht="12.75">
      <c r="A62" s="50"/>
      <c r="J62" s="50"/>
    </row>
    <row r="63" spans="1:10" ht="12.75">
      <c r="A63" s="50"/>
      <c r="J63" s="50"/>
    </row>
    <row r="64" spans="1:10" ht="12.75">
      <c r="A64" s="50"/>
      <c r="J64" s="50"/>
    </row>
    <row r="65" spans="1:10" ht="12.75">
      <c r="A65" s="50"/>
      <c r="J65" s="50"/>
    </row>
    <row r="66" spans="1:10" ht="12.75">
      <c r="A66" s="50"/>
      <c r="J66" s="50"/>
    </row>
    <row r="67" spans="1:10" ht="12.75">
      <c r="A67" s="50"/>
      <c r="J67" s="50"/>
    </row>
    <row r="68" spans="1:10" ht="12.75">
      <c r="A68" s="50"/>
      <c r="J68" s="50"/>
    </row>
    <row r="69" spans="1:10" ht="12.75">
      <c r="A69" s="50"/>
      <c r="J69" s="50"/>
    </row>
    <row r="70" spans="1:10" ht="12.75">
      <c r="A70" s="50"/>
      <c r="J70" s="50"/>
    </row>
    <row r="71" spans="1:10" ht="12.75">
      <c r="A71" s="50"/>
      <c r="J71" s="50"/>
    </row>
    <row r="72" spans="1:10" ht="12.75">
      <c r="A72" s="50"/>
      <c r="J72" s="50"/>
    </row>
    <row r="73" spans="1:10" ht="12.75">
      <c r="A73" s="50"/>
      <c r="J73" s="50"/>
    </row>
    <row r="74" spans="1:10" ht="12.75">
      <c r="A74" s="50"/>
      <c r="J74" s="50"/>
    </row>
    <row r="75" spans="1:10" ht="12.75">
      <c r="A75" s="50"/>
      <c r="J75" s="50"/>
    </row>
    <row r="76" spans="1:10" ht="12.75">
      <c r="A76" s="50"/>
      <c r="J76" s="50"/>
    </row>
    <row r="77" spans="1:10" ht="12.75">
      <c r="A77" s="50"/>
      <c r="J77" s="50"/>
    </row>
    <row r="78" spans="1:10" ht="12.75">
      <c r="A78" s="50"/>
      <c r="J78" s="50"/>
    </row>
    <row r="79" spans="1:10" ht="12.75">
      <c r="A79" s="50"/>
      <c r="J79" s="50"/>
    </row>
    <row r="80" spans="1:10" ht="12.75">
      <c r="A80" s="50"/>
      <c r="J80" s="50"/>
    </row>
    <row r="81" spans="1:10" ht="12.75">
      <c r="A81" s="50"/>
      <c r="J81" s="50"/>
    </row>
    <row r="82" spans="1:10" ht="12.75">
      <c r="A82" s="50"/>
      <c r="J82" s="50"/>
    </row>
    <row r="83" spans="1:10" ht="12.75">
      <c r="A83" s="50"/>
      <c r="J83" s="50"/>
    </row>
    <row r="84" spans="1:10" ht="12.75">
      <c r="A84" s="50"/>
      <c r="J84" s="50"/>
    </row>
    <row r="85" spans="1:10" ht="12.75">
      <c r="A85" s="50"/>
      <c r="J85" s="50"/>
    </row>
    <row r="86" spans="1:10" ht="12.75">
      <c r="A86" s="50"/>
      <c r="J86" s="50"/>
    </row>
    <row r="87" spans="1:10" ht="12.75">
      <c r="A87" s="50"/>
      <c r="J87" s="50"/>
    </row>
    <row r="88" spans="1:10" ht="12.75">
      <c r="A88" s="50"/>
      <c r="J88" s="50"/>
    </row>
    <row r="89" spans="1:10" ht="12.75">
      <c r="A89" s="50"/>
      <c r="J89" s="50"/>
    </row>
    <row r="90" spans="1:10" ht="12.75">
      <c r="A90" s="50"/>
      <c r="J90" s="50"/>
    </row>
    <row r="91" spans="1:10" ht="12.75">
      <c r="A91" s="50"/>
      <c r="J91" s="50"/>
    </row>
    <row r="92" spans="1:10" ht="12.75">
      <c r="A92" s="50"/>
      <c r="J92" s="50"/>
    </row>
    <row r="93" spans="1:10" ht="12.75">
      <c r="A93" s="50"/>
      <c r="J93" s="50"/>
    </row>
    <row r="94" spans="1:10" ht="12.75">
      <c r="A94" s="50"/>
      <c r="J94" s="50"/>
    </row>
    <row r="95" spans="1:10" ht="12.75">
      <c r="A95" s="50"/>
      <c r="J95" s="50"/>
    </row>
    <row r="96" spans="1:10" ht="12.75">
      <c r="A96" s="50"/>
      <c r="J96" s="50"/>
    </row>
    <row r="97" spans="1:10" ht="12.75">
      <c r="A97" s="50"/>
      <c r="J97" s="50"/>
    </row>
    <row r="98" spans="1:10" ht="12.75">
      <c r="A98" s="50"/>
      <c r="J98" s="50"/>
    </row>
  </sheetData>
  <sheetProtection password="C6A9" sheet="1" objects="1" scenarios="1"/>
  <mergeCells count="7">
    <mergeCell ref="H33:I33"/>
    <mergeCell ref="B4:C4"/>
    <mergeCell ref="D4:E4"/>
    <mergeCell ref="F4:G4"/>
    <mergeCell ref="B33:C33"/>
    <mergeCell ref="D33:E33"/>
    <mergeCell ref="F33:G33"/>
  </mergeCells>
  <printOptions/>
  <pageMargins left="0.49" right="0.17" top="0.51" bottom="0.48" header="0.44" footer="0.32"/>
  <pageSetup horizontalDpi="600" verticalDpi="600" orientation="portrait" paperSize="9" scale="90" r:id="rId3"/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9"/>
  <dimension ref="A1:N331"/>
  <sheetViews>
    <sheetView showGridLines="0" zoomScale="50" zoomScaleNormal="50" zoomScalePageLayoutView="0" workbookViewId="0" topLeftCell="A231">
      <selection activeCell="E311" sqref="E311"/>
    </sheetView>
  </sheetViews>
  <sheetFormatPr defaultColWidth="11.421875" defaultRowHeight="12.75"/>
  <cols>
    <col min="1" max="1" width="4.421875" style="0" customWidth="1"/>
    <col min="2" max="2" width="13.7109375" style="183" customWidth="1"/>
    <col min="3" max="3" width="3.140625" style="0" customWidth="1"/>
    <col min="4" max="4" width="9.421875" style="0" customWidth="1"/>
    <col min="5" max="5" width="3.140625" style="0" customWidth="1"/>
    <col min="6" max="6" width="33.7109375" style="0" customWidth="1"/>
    <col min="7" max="8" width="3.7109375" style="0" customWidth="1"/>
    <col min="9" max="9" width="13.7109375" style="183" customWidth="1"/>
    <col min="10" max="10" width="3.140625" style="0" customWidth="1"/>
    <col min="11" max="11" width="9.421875" style="0" customWidth="1"/>
    <col min="12" max="12" width="3.140625" style="0" customWidth="1"/>
    <col min="13" max="13" width="33.7109375" style="0" customWidth="1"/>
    <col min="14" max="14" width="3.7109375" style="0" customWidth="1"/>
    <col min="15" max="16384" width="8.8515625" style="0" customWidth="1"/>
  </cols>
  <sheetData>
    <row r="1" spans="1:14" ht="21" customHeight="1" thickTop="1">
      <c r="A1" s="202"/>
      <c r="B1" s="203"/>
      <c r="C1" s="204"/>
      <c r="D1" s="204"/>
      <c r="E1" s="204"/>
      <c r="F1" s="204"/>
      <c r="G1" s="205"/>
      <c r="H1" s="202"/>
      <c r="I1" s="203"/>
      <c r="J1" s="204"/>
      <c r="K1" s="204"/>
      <c r="L1" s="204"/>
      <c r="M1" s="204"/>
      <c r="N1" s="205"/>
    </row>
    <row r="2" spans="1:14" ht="39" customHeight="1">
      <c r="A2" s="199"/>
      <c r="E2" s="184"/>
      <c r="F2" s="185"/>
      <c r="G2" s="198"/>
      <c r="H2" s="199"/>
      <c r="L2" s="184"/>
      <c r="M2" s="185"/>
      <c r="N2" s="198"/>
    </row>
    <row r="3" spans="1:14" ht="47.25" customHeight="1">
      <c r="A3" s="199"/>
      <c r="E3" s="186" t="str">
        <f>mm</f>
        <v>MM RUE NEUVE/NIEUWSTRAAT</v>
      </c>
      <c r="F3" s="185"/>
      <c r="G3" s="198"/>
      <c r="H3" s="199"/>
      <c r="L3" s="186" t="str">
        <f>mm</f>
        <v>MM RUE NEUVE/NIEUWSTRAAT</v>
      </c>
      <c r="M3" s="185"/>
      <c r="N3" s="198"/>
    </row>
    <row r="4" spans="1:14" ht="49.5" customHeight="1">
      <c r="A4" s="199"/>
      <c r="E4" s="184"/>
      <c r="F4" s="185"/>
      <c r="G4" s="198"/>
      <c r="H4" s="199"/>
      <c r="L4" s="184"/>
      <c r="M4" s="185"/>
      <c r="N4" s="198"/>
    </row>
    <row r="5" spans="1:14" ht="117.75" customHeight="1">
      <c r="A5" s="199"/>
      <c r="B5" s="250" t="s">
        <v>69</v>
      </c>
      <c r="C5" s="251"/>
      <c r="D5" s="251"/>
      <c r="E5" s="251"/>
      <c r="F5" s="251"/>
      <c r="G5" s="198"/>
      <c r="H5" s="199"/>
      <c r="I5" s="250" t="s">
        <v>69</v>
      </c>
      <c r="J5" s="251"/>
      <c r="K5" s="251"/>
      <c r="L5" s="251"/>
      <c r="M5" s="251"/>
      <c r="N5" s="198"/>
    </row>
    <row r="6" spans="1:14" ht="28.5" customHeight="1">
      <c r="A6" s="199"/>
      <c r="B6" s="187" t="s">
        <v>62</v>
      </c>
      <c r="G6" s="198"/>
      <c r="H6" s="199"/>
      <c r="I6" s="187" t="s">
        <v>62</v>
      </c>
      <c r="N6" s="198"/>
    </row>
    <row r="7" spans="1:14" ht="12.75">
      <c r="A7" s="199"/>
      <c r="B7" s="188"/>
      <c r="G7" s="198"/>
      <c r="H7" s="199"/>
      <c r="I7" s="188"/>
      <c r="N7" s="198"/>
    </row>
    <row r="8" spans="1:14" ht="12.75">
      <c r="A8" s="199"/>
      <c r="B8" s="188"/>
      <c r="G8" s="198"/>
      <c r="H8" s="199"/>
      <c r="I8" s="188"/>
      <c r="N8" s="198"/>
    </row>
    <row r="9" spans="1:14" ht="12.75">
      <c r="A9" s="199"/>
      <c r="B9" s="188"/>
      <c r="G9" s="198"/>
      <c r="H9" s="199"/>
      <c r="I9" s="188"/>
      <c r="N9" s="198"/>
    </row>
    <row r="10" spans="1:14" ht="37.5">
      <c r="A10" s="199"/>
      <c r="B10" s="189" t="s">
        <v>63</v>
      </c>
      <c r="C10" s="190"/>
      <c r="E10" s="189" t="s">
        <v>64</v>
      </c>
      <c r="F10" s="191">
        <f>'Uitbet-ma'!$B$12</f>
        <v>0</v>
      </c>
      <c r="G10" s="198"/>
      <c r="H10" s="199"/>
      <c r="I10" s="189" t="s">
        <v>63</v>
      </c>
      <c r="J10" s="190"/>
      <c r="L10" s="189" t="s">
        <v>64</v>
      </c>
      <c r="M10" s="191">
        <f>'Uitbet-ma'!$B$25</f>
        <v>0</v>
      </c>
      <c r="N10" s="198"/>
    </row>
    <row r="11" spans="1:14" ht="33.75" customHeight="1">
      <c r="A11" s="199"/>
      <c r="B11" s="192"/>
      <c r="G11" s="198"/>
      <c r="H11" s="199"/>
      <c r="I11" s="192"/>
      <c r="N11" s="198"/>
    </row>
    <row r="12" spans="1:14" ht="34.5">
      <c r="A12" s="199"/>
      <c r="B12" s="192" t="s">
        <v>70</v>
      </c>
      <c r="G12" s="198"/>
      <c r="H12" s="199"/>
      <c r="I12" s="192" t="s">
        <v>71</v>
      </c>
      <c r="N12" s="198"/>
    </row>
    <row r="13" spans="1:14" ht="51" customHeight="1">
      <c r="A13" s="199"/>
      <c r="B13" s="189" t="s">
        <v>65</v>
      </c>
      <c r="C13" s="189"/>
      <c r="D13" s="189"/>
      <c r="E13" s="189" t="s">
        <v>64</v>
      </c>
      <c r="F13" s="193">
        <f>'Uitbet-ma'!$B$4</f>
        <v>1</v>
      </c>
      <c r="G13" s="198"/>
      <c r="H13" s="199"/>
      <c r="I13" s="189" t="s">
        <v>65</v>
      </c>
      <c r="J13" s="189"/>
      <c r="K13" s="189"/>
      <c r="L13" s="189" t="s">
        <v>64</v>
      </c>
      <c r="M13" s="193">
        <f>'Uitbet-ma'!$B$4</f>
        <v>1</v>
      </c>
      <c r="N13" s="198"/>
    </row>
    <row r="14" spans="1:14" ht="34.5">
      <c r="A14" s="199"/>
      <c r="B14" s="189"/>
      <c r="G14" s="198"/>
      <c r="H14" s="199"/>
      <c r="I14" s="189"/>
      <c r="N14" s="198"/>
    </row>
    <row r="15" spans="1:14" ht="34.5">
      <c r="A15" s="199"/>
      <c r="B15" s="194" t="s">
        <v>66</v>
      </c>
      <c r="C15" s="189" t="s">
        <v>64</v>
      </c>
      <c r="D15" s="252">
        <f>'Uitbet-ma'!$E$14</f>
        <v>0</v>
      </c>
      <c r="E15" s="252"/>
      <c r="F15" s="252"/>
      <c r="G15" s="198"/>
      <c r="H15" s="199"/>
      <c r="I15" s="194" t="s">
        <v>66</v>
      </c>
      <c r="J15" s="189" t="s">
        <v>64</v>
      </c>
      <c r="K15" s="252">
        <f>'Uitbet-ma'!$E$27</f>
        <v>0</v>
      </c>
      <c r="L15" s="252"/>
      <c r="M15" s="252"/>
      <c r="N15" s="198"/>
    </row>
    <row r="16" spans="1:14" ht="48.75" customHeight="1">
      <c r="A16" s="199"/>
      <c r="B16" s="194" t="s">
        <v>1</v>
      </c>
      <c r="C16" s="189" t="s">
        <v>64</v>
      </c>
      <c r="D16" s="253">
        <f>'Uitbet-ma'!$A$4</f>
        <v>0</v>
      </c>
      <c r="E16" s="253"/>
      <c r="F16" s="253"/>
      <c r="G16" s="198"/>
      <c r="H16" s="199"/>
      <c r="I16" s="194" t="s">
        <v>1</v>
      </c>
      <c r="J16" s="189" t="s">
        <v>64</v>
      </c>
      <c r="K16" s="253">
        <f>'Uitbet-ma'!$A$4</f>
        <v>0</v>
      </c>
      <c r="L16" s="253"/>
      <c r="M16" s="253"/>
      <c r="N16" s="198"/>
    </row>
    <row r="17" spans="1:14" ht="34.5">
      <c r="A17" s="199"/>
      <c r="B17" s="189"/>
      <c r="G17" s="198"/>
      <c r="H17" s="199"/>
      <c r="I17" s="189"/>
      <c r="N17" s="198"/>
    </row>
    <row r="18" spans="1:14" ht="34.5">
      <c r="A18" s="199"/>
      <c r="B18" s="189" t="s">
        <v>67</v>
      </c>
      <c r="G18" s="198"/>
      <c r="H18" s="199"/>
      <c r="I18" s="189" t="s">
        <v>67</v>
      </c>
      <c r="N18" s="198"/>
    </row>
    <row r="19" spans="1:14" ht="34.5">
      <c r="A19" s="199"/>
      <c r="B19" s="189"/>
      <c r="G19" s="198"/>
      <c r="H19" s="199"/>
      <c r="I19" s="189"/>
      <c r="N19" s="198"/>
    </row>
    <row r="20" spans="1:14" ht="24.75">
      <c r="A20" s="199"/>
      <c r="B20" s="195" t="s">
        <v>68</v>
      </c>
      <c r="G20" s="198"/>
      <c r="H20" s="199"/>
      <c r="I20" s="195" t="s">
        <v>68</v>
      </c>
      <c r="N20" s="198"/>
    </row>
    <row r="21" spans="1:14" ht="12.75">
      <c r="A21" s="199"/>
      <c r="G21" s="198"/>
      <c r="H21" s="199"/>
      <c r="N21" s="198"/>
    </row>
    <row r="22" spans="1:14" ht="13.5" thickBot="1">
      <c r="A22" s="201"/>
      <c r="B22" s="196"/>
      <c r="C22" s="197"/>
      <c r="D22" s="197"/>
      <c r="E22" s="197"/>
      <c r="F22" s="197"/>
      <c r="G22" s="200"/>
      <c r="H22" s="201"/>
      <c r="I22" s="196"/>
      <c r="J22" s="197"/>
      <c r="K22" s="197"/>
      <c r="L22" s="197"/>
      <c r="M22" s="197"/>
      <c r="N22" s="200"/>
    </row>
    <row r="23" spans="1:14" ht="15" customHeight="1" thickTop="1">
      <c r="A23" s="202"/>
      <c r="B23" s="203"/>
      <c r="C23" s="204"/>
      <c r="D23" s="204"/>
      <c r="E23" s="204"/>
      <c r="F23" s="204"/>
      <c r="G23" s="205"/>
      <c r="H23" s="202"/>
      <c r="I23" s="203"/>
      <c r="J23" s="204"/>
      <c r="K23" s="204"/>
      <c r="L23" s="204"/>
      <c r="M23" s="204"/>
      <c r="N23" s="205"/>
    </row>
    <row r="24" spans="1:14" ht="39" customHeight="1">
      <c r="A24" s="199"/>
      <c r="E24" s="184"/>
      <c r="F24" s="185"/>
      <c r="G24" s="198"/>
      <c r="H24" s="199"/>
      <c r="L24" s="184"/>
      <c r="M24" s="185"/>
      <c r="N24" s="198"/>
    </row>
    <row r="25" spans="1:14" ht="47.25" customHeight="1">
      <c r="A25" s="199"/>
      <c r="E25" s="186" t="str">
        <f>mm</f>
        <v>MM RUE NEUVE/NIEUWSTRAAT</v>
      </c>
      <c r="F25" s="185"/>
      <c r="G25" s="198"/>
      <c r="H25" s="199"/>
      <c r="L25" s="186" t="str">
        <f>mm</f>
        <v>MM RUE NEUVE/NIEUWSTRAAT</v>
      </c>
      <c r="M25" s="185"/>
      <c r="N25" s="198"/>
    </row>
    <row r="26" spans="1:14" ht="49.5" customHeight="1">
      <c r="A26" s="199"/>
      <c r="E26" s="184"/>
      <c r="F26" s="185"/>
      <c r="G26" s="198"/>
      <c r="H26" s="199"/>
      <c r="L26" s="184"/>
      <c r="M26" s="185"/>
      <c r="N26" s="198"/>
    </row>
    <row r="27" spans="1:14" ht="117.75" customHeight="1">
      <c r="A27" s="199"/>
      <c r="B27" s="250" t="s">
        <v>69</v>
      </c>
      <c r="C27" s="251"/>
      <c r="D27" s="251"/>
      <c r="E27" s="251"/>
      <c r="F27" s="251"/>
      <c r="G27" s="198"/>
      <c r="H27" s="199"/>
      <c r="I27" s="250" t="s">
        <v>69</v>
      </c>
      <c r="J27" s="251"/>
      <c r="K27" s="251"/>
      <c r="L27" s="251"/>
      <c r="M27" s="251"/>
      <c r="N27" s="198"/>
    </row>
    <row r="28" spans="1:14" ht="28.5" customHeight="1">
      <c r="A28" s="199"/>
      <c r="B28" s="187" t="s">
        <v>62</v>
      </c>
      <c r="G28" s="198"/>
      <c r="H28" s="199"/>
      <c r="I28" s="187" t="s">
        <v>62</v>
      </c>
      <c r="N28" s="198"/>
    </row>
    <row r="29" spans="1:14" ht="12.75">
      <c r="A29" s="199"/>
      <c r="B29" s="188"/>
      <c r="G29" s="198"/>
      <c r="H29" s="199"/>
      <c r="I29" s="188"/>
      <c r="N29" s="198"/>
    </row>
    <row r="30" spans="1:14" ht="12.75">
      <c r="A30" s="199"/>
      <c r="B30" s="188"/>
      <c r="G30" s="198"/>
      <c r="H30" s="199"/>
      <c r="I30" s="188"/>
      <c r="N30" s="198"/>
    </row>
    <row r="31" spans="1:14" ht="12.75">
      <c r="A31" s="199"/>
      <c r="B31" s="188"/>
      <c r="G31" s="198"/>
      <c r="H31" s="199"/>
      <c r="I31" s="188"/>
      <c r="N31" s="198"/>
    </row>
    <row r="32" spans="1:14" ht="37.5">
      <c r="A32" s="199"/>
      <c r="B32" s="189" t="s">
        <v>63</v>
      </c>
      <c r="C32" s="190"/>
      <c r="E32" s="189" t="s">
        <v>64</v>
      </c>
      <c r="F32" s="191">
        <f>'Uitbet-ma'!$C$12</f>
        <v>0</v>
      </c>
      <c r="G32" s="198"/>
      <c r="H32" s="199"/>
      <c r="I32" s="189" t="s">
        <v>63</v>
      </c>
      <c r="J32" s="190"/>
      <c r="L32" s="189" t="s">
        <v>64</v>
      </c>
      <c r="M32" s="191">
        <f>'Uitbet-ma'!$C$25</f>
        <v>0</v>
      </c>
      <c r="N32" s="198"/>
    </row>
    <row r="33" spans="1:14" ht="33.75" customHeight="1">
      <c r="A33" s="199"/>
      <c r="B33" s="192"/>
      <c r="G33" s="198"/>
      <c r="H33" s="199"/>
      <c r="I33" s="192"/>
      <c r="N33" s="198"/>
    </row>
    <row r="34" spans="1:14" ht="34.5">
      <c r="A34" s="199"/>
      <c r="B34" s="192" t="s">
        <v>70</v>
      </c>
      <c r="G34" s="198"/>
      <c r="H34" s="199"/>
      <c r="I34" s="192" t="s">
        <v>71</v>
      </c>
      <c r="N34" s="198"/>
    </row>
    <row r="35" spans="1:14" ht="51" customHeight="1">
      <c r="A35" s="199"/>
      <c r="B35" s="189" t="s">
        <v>65</v>
      </c>
      <c r="C35" s="189"/>
      <c r="D35" s="189"/>
      <c r="E35" s="189" t="s">
        <v>64</v>
      </c>
      <c r="F35" s="193">
        <f>'Uitbet-ma'!$C$4</f>
        <v>2</v>
      </c>
      <c r="G35" s="198"/>
      <c r="H35" s="199"/>
      <c r="I35" s="189" t="s">
        <v>65</v>
      </c>
      <c r="J35" s="189"/>
      <c r="K35" s="189"/>
      <c r="L35" s="189" t="s">
        <v>64</v>
      </c>
      <c r="M35" s="193">
        <f>'Uitbet-ma'!$C$4</f>
        <v>2</v>
      </c>
      <c r="N35" s="198"/>
    </row>
    <row r="36" spans="1:14" ht="34.5">
      <c r="A36" s="199"/>
      <c r="B36" s="189"/>
      <c r="G36" s="198"/>
      <c r="H36" s="199"/>
      <c r="I36" s="189"/>
      <c r="N36" s="198"/>
    </row>
    <row r="37" spans="1:14" ht="34.5">
      <c r="A37" s="199"/>
      <c r="B37" s="194" t="s">
        <v>66</v>
      </c>
      <c r="C37" s="189" t="s">
        <v>64</v>
      </c>
      <c r="D37" s="252">
        <f>'Uitbet-ma'!$E$14</f>
        <v>0</v>
      </c>
      <c r="E37" s="252"/>
      <c r="F37" s="252"/>
      <c r="G37" s="198"/>
      <c r="H37" s="199"/>
      <c r="I37" s="194" t="s">
        <v>66</v>
      </c>
      <c r="J37" s="189" t="s">
        <v>64</v>
      </c>
      <c r="K37" s="252">
        <f>'Uitbet-ma'!$E$27</f>
        <v>0</v>
      </c>
      <c r="L37" s="252"/>
      <c r="M37" s="252"/>
      <c r="N37" s="198"/>
    </row>
    <row r="38" spans="1:14" ht="48.75" customHeight="1">
      <c r="A38" s="199"/>
      <c r="B38" s="194" t="s">
        <v>1</v>
      </c>
      <c r="C38" s="189" t="s">
        <v>64</v>
      </c>
      <c r="D38" s="253">
        <f>'Uitbet-ma'!$A$4</f>
        <v>0</v>
      </c>
      <c r="E38" s="253"/>
      <c r="F38" s="253"/>
      <c r="G38" s="198"/>
      <c r="H38" s="199"/>
      <c r="I38" s="194" t="s">
        <v>1</v>
      </c>
      <c r="J38" s="189" t="s">
        <v>64</v>
      </c>
      <c r="K38" s="253">
        <f>'Uitbet-ma'!$A$4</f>
        <v>0</v>
      </c>
      <c r="L38" s="253"/>
      <c r="M38" s="253"/>
      <c r="N38" s="198"/>
    </row>
    <row r="39" spans="1:14" ht="34.5">
      <c r="A39" s="199"/>
      <c r="B39" s="189"/>
      <c r="G39" s="198"/>
      <c r="H39" s="199"/>
      <c r="I39" s="189"/>
      <c r="N39" s="198"/>
    </row>
    <row r="40" spans="1:14" ht="34.5">
      <c r="A40" s="199"/>
      <c r="B40" s="189" t="s">
        <v>67</v>
      </c>
      <c r="G40" s="198"/>
      <c r="H40" s="199"/>
      <c r="I40" s="189" t="s">
        <v>67</v>
      </c>
      <c r="N40" s="198"/>
    </row>
    <row r="41" spans="1:14" ht="34.5">
      <c r="A41" s="199"/>
      <c r="B41" s="189"/>
      <c r="G41" s="198"/>
      <c r="H41" s="199"/>
      <c r="I41" s="189"/>
      <c r="N41" s="198"/>
    </row>
    <row r="42" spans="1:14" ht="24.75">
      <c r="A42" s="199"/>
      <c r="B42" s="195" t="s">
        <v>68</v>
      </c>
      <c r="G42" s="198"/>
      <c r="H42" s="199"/>
      <c r="I42" s="195" t="s">
        <v>68</v>
      </c>
      <c r="N42" s="198"/>
    </row>
    <row r="43" spans="1:14" ht="12.75">
      <c r="A43" s="199"/>
      <c r="G43" s="198"/>
      <c r="H43" s="199"/>
      <c r="N43" s="198"/>
    </row>
    <row r="44" spans="1:14" ht="13.5" thickBot="1">
      <c r="A44" s="201"/>
      <c r="B44" s="196"/>
      <c r="C44" s="197"/>
      <c r="D44" s="197"/>
      <c r="E44" s="197"/>
      <c r="F44" s="197"/>
      <c r="G44" s="200"/>
      <c r="H44" s="201"/>
      <c r="I44" s="196"/>
      <c r="J44" s="197"/>
      <c r="K44" s="197"/>
      <c r="L44" s="197"/>
      <c r="M44" s="197"/>
      <c r="N44" s="200"/>
    </row>
    <row r="45" spans="1:14" ht="15" customHeight="1" thickTop="1">
      <c r="A45" s="202"/>
      <c r="B45" s="203"/>
      <c r="C45" s="204"/>
      <c r="D45" s="204"/>
      <c r="E45" s="204"/>
      <c r="F45" s="204"/>
      <c r="G45" s="205"/>
      <c r="H45" s="202"/>
      <c r="I45" s="203"/>
      <c r="J45" s="204"/>
      <c r="K45" s="204"/>
      <c r="L45" s="204"/>
      <c r="M45" s="204"/>
      <c r="N45" s="205"/>
    </row>
    <row r="46" spans="1:14" ht="39" customHeight="1">
      <c r="A46" s="199"/>
      <c r="E46" s="184"/>
      <c r="F46" s="185"/>
      <c r="G46" s="198"/>
      <c r="H46" s="199"/>
      <c r="L46" s="184"/>
      <c r="M46" s="185"/>
      <c r="N46" s="198"/>
    </row>
    <row r="47" spans="1:14" ht="47.25" customHeight="1">
      <c r="A47" s="199"/>
      <c r="E47" s="186" t="str">
        <f>mm</f>
        <v>MM RUE NEUVE/NIEUWSTRAAT</v>
      </c>
      <c r="F47" s="185"/>
      <c r="G47" s="198"/>
      <c r="H47" s="199"/>
      <c r="L47" s="186" t="str">
        <f>mm</f>
        <v>MM RUE NEUVE/NIEUWSTRAAT</v>
      </c>
      <c r="M47" s="185"/>
      <c r="N47" s="198"/>
    </row>
    <row r="48" spans="1:14" ht="49.5" customHeight="1">
      <c r="A48" s="199"/>
      <c r="E48" s="184"/>
      <c r="F48" s="185"/>
      <c r="G48" s="198"/>
      <c r="H48" s="199"/>
      <c r="L48" s="184"/>
      <c r="M48" s="185"/>
      <c r="N48" s="198"/>
    </row>
    <row r="49" spans="1:14" ht="117.75" customHeight="1">
      <c r="A49" s="199"/>
      <c r="B49" s="250" t="s">
        <v>69</v>
      </c>
      <c r="C49" s="251"/>
      <c r="D49" s="251"/>
      <c r="E49" s="251"/>
      <c r="F49" s="251"/>
      <c r="G49" s="198"/>
      <c r="H49" s="199"/>
      <c r="I49" s="250" t="s">
        <v>69</v>
      </c>
      <c r="J49" s="251"/>
      <c r="K49" s="251"/>
      <c r="L49" s="251"/>
      <c r="M49" s="251"/>
      <c r="N49" s="198"/>
    </row>
    <row r="50" spans="1:14" ht="28.5" customHeight="1">
      <c r="A50" s="199"/>
      <c r="B50" s="187" t="s">
        <v>62</v>
      </c>
      <c r="G50" s="198"/>
      <c r="H50" s="199"/>
      <c r="I50" s="187" t="s">
        <v>62</v>
      </c>
      <c r="N50" s="198"/>
    </row>
    <row r="51" spans="1:14" ht="12.75">
      <c r="A51" s="199"/>
      <c r="B51" s="188"/>
      <c r="G51" s="198"/>
      <c r="H51" s="199"/>
      <c r="I51" s="188"/>
      <c r="N51" s="198"/>
    </row>
    <row r="52" spans="1:14" ht="12.75">
      <c r="A52" s="199"/>
      <c r="B52" s="188"/>
      <c r="G52" s="198"/>
      <c r="H52" s="199"/>
      <c r="I52" s="188"/>
      <c r="N52" s="198"/>
    </row>
    <row r="53" spans="1:14" ht="12.75">
      <c r="A53" s="199"/>
      <c r="B53" s="188"/>
      <c r="G53" s="198"/>
      <c r="H53" s="199"/>
      <c r="I53" s="188"/>
      <c r="N53" s="198"/>
    </row>
    <row r="54" spans="1:14" ht="37.5">
      <c r="A54" s="199"/>
      <c r="B54" s="189" t="s">
        <v>63</v>
      </c>
      <c r="C54" s="190"/>
      <c r="E54" s="189" t="s">
        <v>64</v>
      </c>
      <c r="F54" s="191">
        <f>'Uitbet-ma'!$D$12</f>
        <v>0</v>
      </c>
      <c r="G54" s="198"/>
      <c r="H54" s="199"/>
      <c r="I54" s="189" t="s">
        <v>63</v>
      </c>
      <c r="J54" s="190"/>
      <c r="L54" s="189" t="s">
        <v>64</v>
      </c>
      <c r="M54" s="191">
        <f>'Uitbet-ma'!$D$25</f>
        <v>0</v>
      </c>
      <c r="N54" s="198"/>
    </row>
    <row r="55" spans="1:14" ht="33.75" customHeight="1">
      <c r="A55" s="199"/>
      <c r="B55" s="192"/>
      <c r="G55" s="198"/>
      <c r="H55" s="199"/>
      <c r="I55" s="192"/>
      <c r="N55" s="198"/>
    </row>
    <row r="56" spans="1:14" ht="34.5">
      <c r="A56" s="199"/>
      <c r="B56" s="192" t="s">
        <v>70</v>
      </c>
      <c r="G56" s="198"/>
      <c r="H56" s="199"/>
      <c r="I56" s="192" t="s">
        <v>71</v>
      </c>
      <c r="N56" s="198"/>
    </row>
    <row r="57" spans="1:14" ht="51" customHeight="1">
      <c r="A57" s="199"/>
      <c r="B57" s="189" t="s">
        <v>65</v>
      </c>
      <c r="C57" s="189"/>
      <c r="D57" s="189"/>
      <c r="E57" s="189" t="s">
        <v>64</v>
      </c>
      <c r="F57" s="193">
        <f>'Uitbet-ma'!$D$4</f>
        <v>3</v>
      </c>
      <c r="G57" s="198"/>
      <c r="H57" s="199"/>
      <c r="I57" s="189" t="s">
        <v>65</v>
      </c>
      <c r="J57" s="189"/>
      <c r="K57" s="189"/>
      <c r="L57" s="189" t="s">
        <v>64</v>
      </c>
      <c r="M57" s="193">
        <f>'Uitbet-ma'!$D$4</f>
        <v>3</v>
      </c>
      <c r="N57" s="198"/>
    </row>
    <row r="58" spans="1:14" ht="34.5">
      <c r="A58" s="199"/>
      <c r="B58" s="189"/>
      <c r="G58" s="198"/>
      <c r="H58" s="199"/>
      <c r="I58" s="189"/>
      <c r="N58" s="198"/>
    </row>
    <row r="59" spans="1:14" ht="34.5">
      <c r="A59" s="199"/>
      <c r="B59" s="194" t="s">
        <v>66</v>
      </c>
      <c r="C59" s="189" t="s">
        <v>64</v>
      </c>
      <c r="D59" s="252">
        <f>'Uitbet-ma'!$E$14</f>
        <v>0</v>
      </c>
      <c r="E59" s="252"/>
      <c r="F59" s="252"/>
      <c r="G59" s="198"/>
      <c r="H59" s="199"/>
      <c r="I59" s="194" t="s">
        <v>66</v>
      </c>
      <c r="J59" s="189" t="s">
        <v>64</v>
      </c>
      <c r="K59" s="252">
        <f>'Uitbet-ma'!$E$27</f>
        <v>0</v>
      </c>
      <c r="L59" s="252"/>
      <c r="M59" s="252"/>
      <c r="N59" s="198"/>
    </row>
    <row r="60" spans="1:14" ht="48.75" customHeight="1">
      <c r="A60" s="199"/>
      <c r="B60" s="194" t="s">
        <v>1</v>
      </c>
      <c r="C60" s="189" t="s">
        <v>64</v>
      </c>
      <c r="D60" s="253">
        <f>'Uitbet-ma'!$A$4</f>
        <v>0</v>
      </c>
      <c r="E60" s="253"/>
      <c r="F60" s="253"/>
      <c r="G60" s="198"/>
      <c r="H60" s="199"/>
      <c r="I60" s="194" t="s">
        <v>1</v>
      </c>
      <c r="J60" s="189" t="s">
        <v>64</v>
      </c>
      <c r="K60" s="253">
        <f>'Uitbet-ma'!$A$4</f>
        <v>0</v>
      </c>
      <c r="L60" s="253"/>
      <c r="M60" s="253"/>
      <c r="N60" s="198"/>
    </row>
    <row r="61" spans="1:14" ht="34.5">
      <c r="A61" s="199"/>
      <c r="B61" s="189"/>
      <c r="G61" s="198"/>
      <c r="H61" s="199"/>
      <c r="I61" s="189"/>
      <c r="N61" s="198"/>
    </row>
    <row r="62" spans="1:14" ht="34.5">
      <c r="A62" s="199"/>
      <c r="B62" s="189" t="s">
        <v>67</v>
      </c>
      <c r="G62" s="198"/>
      <c r="H62" s="199"/>
      <c r="I62" s="189" t="s">
        <v>67</v>
      </c>
      <c r="N62" s="198"/>
    </row>
    <row r="63" spans="1:14" ht="34.5">
      <c r="A63" s="199"/>
      <c r="B63" s="189"/>
      <c r="G63" s="198"/>
      <c r="H63" s="199"/>
      <c r="I63" s="189"/>
      <c r="N63" s="198"/>
    </row>
    <row r="64" spans="1:14" ht="24.75">
      <c r="A64" s="199"/>
      <c r="B64" s="195" t="s">
        <v>68</v>
      </c>
      <c r="G64" s="198"/>
      <c r="H64" s="199"/>
      <c r="I64" s="195" t="s">
        <v>68</v>
      </c>
      <c r="N64" s="198"/>
    </row>
    <row r="65" spans="1:14" ht="12.75">
      <c r="A65" s="199"/>
      <c r="G65" s="198"/>
      <c r="H65" s="199"/>
      <c r="N65" s="198"/>
    </row>
    <row r="66" spans="1:14" ht="13.5" thickBot="1">
      <c r="A66" s="201"/>
      <c r="B66" s="196"/>
      <c r="C66" s="197"/>
      <c r="D66" s="197"/>
      <c r="E66" s="197"/>
      <c r="F66" s="197"/>
      <c r="G66" s="200"/>
      <c r="H66" s="201"/>
      <c r="I66" s="196"/>
      <c r="J66" s="197"/>
      <c r="K66" s="197"/>
      <c r="L66" s="197"/>
      <c r="M66" s="197"/>
      <c r="N66" s="200"/>
    </row>
    <row r="67" spans="1:14" ht="15" customHeight="1" thickTop="1">
      <c r="A67" s="202"/>
      <c r="B67" s="203"/>
      <c r="C67" s="204"/>
      <c r="D67" s="204"/>
      <c r="E67" s="204"/>
      <c r="F67" s="204"/>
      <c r="G67" s="205"/>
      <c r="H67" s="202"/>
      <c r="I67" s="203"/>
      <c r="J67" s="204"/>
      <c r="K67" s="204"/>
      <c r="L67" s="204"/>
      <c r="M67" s="204"/>
      <c r="N67" s="205"/>
    </row>
    <row r="68" spans="1:14" ht="39" customHeight="1">
      <c r="A68" s="199"/>
      <c r="E68" s="184"/>
      <c r="F68" s="185"/>
      <c r="G68" s="198"/>
      <c r="H68" s="199"/>
      <c r="L68" s="184"/>
      <c r="M68" s="185"/>
      <c r="N68" s="198"/>
    </row>
    <row r="69" spans="1:14" ht="47.25" customHeight="1">
      <c r="A69" s="199"/>
      <c r="E69" s="186" t="str">
        <f>mm</f>
        <v>MM RUE NEUVE/NIEUWSTRAAT</v>
      </c>
      <c r="F69" s="185"/>
      <c r="G69" s="198"/>
      <c r="H69" s="199"/>
      <c r="L69" s="186" t="str">
        <f>mm</f>
        <v>MM RUE NEUVE/NIEUWSTRAAT</v>
      </c>
      <c r="M69" s="185"/>
      <c r="N69" s="198"/>
    </row>
    <row r="70" spans="1:14" ht="49.5" customHeight="1">
      <c r="A70" s="199"/>
      <c r="E70" s="184"/>
      <c r="F70" s="185"/>
      <c r="G70" s="198"/>
      <c r="H70" s="199"/>
      <c r="L70" s="184"/>
      <c r="M70" s="185"/>
      <c r="N70" s="198"/>
    </row>
    <row r="71" spans="1:14" ht="117.75" customHeight="1">
      <c r="A71" s="199"/>
      <c r="B71" s="250" t="s">
        <v>69</v>
      </c>
      <c r="C71" s="251"/>
      <c r="D71" s="251"/>
      <c r="E71" s="251"/>
      <c r="F71" s="251"/>
      <c r="G71" s="198"/>
      <c r="H71" s="199"/>
      <c r="I71" s="250" t="s">
        <v>69</v>
      </c>
      <c r="J71" s="251"/>
      <c r="K71" s="251"/>
      <c r="L71" s="251"/>
      <c r="M71" s="251"/>
      <c r="N71" s="198"/>
    </row>
    <row r="72" spans="1:14" ht="28.5" customHeight="1">
      <c r="A72" s="199"/>
      <c r="B72" s="187" t="s">
        <v>62</v>
      </c>
      <c r="G72" s="198"/>
      <c r="H72" s="199"/>
      <c r="I72" s="187" t="s">
        <v>62</v>
      </c>
      <c r="N72" s="198"/>
    </row>
    <row r="73" spans="1:14" ht="12.75">
      <c r="A73" s="199"/>
      <c r="B73" s="188"/>
      <c r="G73" s="198"/>
      <c r="H73" s="199"/>
      <c r="I73" s="188"/>
      <c r="N73" s="198"/>
    </row>
    <row r="74" spans="1:14" ht="12.75">
      <c r="A74" s="199"/>
      <c r="B74" s="188"/>
      <c r="G74" s="198"/>
      <c r="H74" s="199"/>
      <c r="I74" s="188"/>
      <c r="N74" s="198"/>
    </row>
    <row r="75" spans="1:14" ht="12.75">
      <c r="A75" s="199"/>
      <c r="B75" s="188"/>
      <c r="G75" s="198"/>
      <c r="H75" s="199"/>
      <c r="I75" s="188"/>
      <c r="N75" s="198"/>
    </row>
    <row r="76" spans="1:14" ht="37.5">
      <c r="A76" s="199"/>
      <c r="B76" s="189" t="s">
        <v>63</v>
      </c>
      <c r="C76" s="190"/>
      <c r="E76" s="189" t="s">
        <v>64</v>
      </c>
      <c r="F76" s="191">
        <f>'Uitbet-ma'!$E$12</f>
        <v>0</v>
      </c>
      <c r="G76" s="198"/>
      <c r="H76" s="199"/>
      <c r="I76" s="189" t="s">
        <v>63</v>
      </c>
      <c r="J76" s="190"/>
      <c r="L76" s="189" t="s">
        <v>64</v>
      </c>
      <c r="M76" s="191">
        <f>'Uitbet-ma'!$E$25</f>
        <v>0</v>
      </c>
      <c r="N76" s="198"/>
    </row>
    <row r="77" spans="1:14" ht="33.75" customHeight="1">
      <c r="A77" s="199"/>
      <c r="B77" s="192"/>
      <c r="G77" s="198"/>
      <c r="H77" s="199"/>
      <c r="I77" s="192"/>
      <c r="N77" s="198"/>
    </row>
    <row r="78" spans="1:14" ht="34.5">
      <c r="A78" s="199"/>
      <c r="B78" s="192" t="s">
        <v>70</v>
      </c>
      <c r="G78" s="198"/>
      <c r="H78" s="199"/>
      <c r="I78" s="192" t="s">
        <v>71</v>
      </c>
      <c r="N78" s="198"/>
    </row>
    <row r="79" spans="1:14" ht="51" customHeight="1">
      <c r="A79" s="199"/>
      <c r="B79" s="189" t="s">
        <v>65</v>
      </c>
      <c r="C79" s="189"/>
      <c r="D79" s="189"/>
      <c r="E79" s="189" t="s">
        <v>64</v>
      </c>
      <c r="F79" s="193">
        <f>'Uitbet-ma'!$E$4</f>
        <v>4</v>
      </c>
      <c r="G79" s="198"/>
      <c r="H79" s="199"/>
      <c r="I79" s="189" t="s">
        <v>65</v>
      </c>
      <c r="J79" s="189"/>
      <c r="K79" s="189"/>
      <c r="L79" s="189" t="s">
        <v>64</v>
      </c>
      <c r="M79" s="193">
        <f>'Uitbet-ma'!$E$4</f>
        <v>4</v>
      </c>
      <c r="N79" s="198"/>
    </row>
    <row r="80" spans="1:14" ht="34.5">
      <c r="A80" s="199"/>
      <c r="B80" s="189"/>
      <c r="G80" s="198"/>
      <c r="H80" s="199"/>
      <c r="I80" s="189"/>
      <c r="N80" s="198"/>
    </row>
    <row r="81" spans="1:14" ht="34.5">
      <c r="A81" s="199"/>
      <c r="B81" s="194" t="s">
        <v>66</v>
      </c>
      <c r="C81" s="189" t="s">
        <v>64</v>
      </c>
      <c r="D81" s="252">
        <f>'Uitbet-ma'!$E$14</f>
        <v>0</v>
      </c>
      <c r="E81" s="252"/>
      <c r="F81" s="252"/>
      <c r="G81" s="198"/>
      <c r="H81" s="199"/>
      <c r="I81" s="194" t="s">
        <v>66</v>
      </c>
      <c r="J81" s="189" t="s">
        <v>64</v>
      </c>
      <c r="K81" s="252">
        <f>'Uitbet-ma'!$E$27</f>
        <v>0</v>
      </c>
      <c r="L81" s="252"/>
      <c r="M81" s="252"/>
      <c r="N81" s="198"/>
    </row>
    <row r="82" spans="1:14" ht="48.75" customHeight="1">
      <c r="A82" s="199"/>
      <c r="B82" s="194" t="s">
        <v>1</v>
      </c>
      <c r="C82" s="189" t="s">
        <v>64</v>
      </c>
      <c r="D82" s="253">
        <f>'Uitbet-ma'!$A$4</f>
        <v>0</v>
      </c>
      <c r="E82" s="253"/>
      <c r="F82" s="253"/>
      <c r="G82" s="198"/>
      <c r="H82" s="199"/>
      <c r="I82" s="194" t="s">
        <v>1</v>
      </c>
      <c r="J82" s="189" t="s">
        <v>64</v>
      </c>
      <c r="K82" s="253">
        <f>'Uitbet-ma'!$A$4</f>
        <v>0</v>
      </c>
      <c r="L82" s="253"/>
      <c r="M82" s="253"/>
      <c r="N82" s="198"/>
    </row>
    <row r="83" spans="1:14" ht="34.5">
      <c r="A83" s="199"/>
      <c r="B83" s="189"/>
      <c r="G83" s="198"/>
      <c r="H83" s="199"/>
      <c r="I83" s="189"/>
      <c r="N83" s="198"/>
    </row>
    <row r="84" spans="1:14" ht="34.5">
      <c r="A84" s="199"/>
      <c r="B84" s="189" t="s">
        <v>67</v>
      </c>
      <c r="G84" s="198"/>
      <c r="H84" s="199"/>
      <c r="I84" s="189" t="s">
        <v>67</v>
      </c>
      <c r="N84" s="198"/>
    </row>
    <row r="85" spans="1:14" ht="34.5">
      <c r="A85" s="199"/>
      <c r="B85" s="189"/>
      <c r="G85" s="198"/>
      <c r="H85" s="199"/>
      <c r="I85" s="189"/>
      <c r="N85" s="198"/>
    </row>
    <row r="86" spans="1:14" ht="24.75">
      <c r="A86" s="199"/>
      <c r="B86" s="195" t="s">
        <v>68</v>
      </c>
      <c r="G86" s="198"/>
      <c r="H86" s="199"/>
      <c r="I86" s="195" t="s">
        <v>68</v>
      </c>
      <c r="N86" s="198"/>
    </row>
    <row r="87" spans="1:14" ht="12.75">
      <c r="A87" s="199"/>
      <c r="G87" s="198"/>
      <c r="H87" s="199"/>
      <c r="N87" s="198"/>
    </row>
    <row r="88" spans="1:14" ht="13.5" thickBot="1">
      <c r="A88" s="201"/>
      <c r="B88" s="196"/>
      <c r="C88" s="197"/>
      <c r="D88" s="197"/>
      <c r="E88" s="197"/>
      <c r="F88" s="197"/>
      <c r="G88" s="200"/>
      <c r="H88" s="201"/>
      <c r="I88" s="196"/>
      <c r="J88" s="197"/>
      <c r="K88" s="197"/>
      <c r="L88" s="197"/>
      <c r="M88" s="197"/>
      <c r="N88" s="200"/>
    </row>
    <row r="89" spans="1:14" ht="15" customHeight="1" thickTop="1">
      <c r="A89" s="202"/>
      <c r="B89" s="203"/>
      <c r="C89" s="204"/>
      <c r="D89" s="204"/>
      <c r="E89" s="204"/>
      <c r="F89" s="204"/>
      <c r="G89" s="205"/>
      <c r="H89" s="202"/>
      <c r="I89" s="203"/>
      <c r="J89" s="204"/>
      <c r="K89" s="204"/>
      <c r="L89" s="204"/>
      <c r="M89" s="204"/>
      <c r="N89" s="205"/>
    </row>
    <row r="90" spans="1:14" ht="39" customHeight="1">
      <c r="A90" s="199"/>
      <c r="E90" s="184"/>
      <c r="F90" s="185"/>
      <c r="G90" s="198"/>
      <c r="H90" s="199"/>
      <c r="L90" s="184"/>
      <c r="M90" s="185"/>
      <c r="N90" s="198"/>
    </row>
    <row r="91" spans="1:14" ht="47.25" customHeight="1">
      <c r="A91" s="199"/>
      <c r="E91" s="186" t="str">
        <f>mm</f>
        <v>MM RUE NEUVE/NIEUWSTRAAT</v>
      </c>
      <c r="F91" s="185"/>
      <c r="G91" s="198"/>
      <c r="H91" s="199"/>
      <c r="L91" s="186" t="str">
        <f>mm</f>
        <v>MM RUE NEUVE/NIEUWSTRAAT</v>
      </c>
      <c r="M91" s="185"/>
      <c r="N91" s="198"/>
    </row>
    <row r="92" spans="1:14" ht="49.5" customHeight="1">
      <c r="A92" s="199"/>
      <c r="E92" s="184"/>
      <c r="F92" s="185"/>
      <c r="G92" s="198"/>
      <c r="H92" s="199"/>
      <c r="L92" s="184"/>
      <c r="M92" s="185"/>
      <c r="N92" s="198"/>
    </row>
    <row r="93" spans="1:14" ht="117.75" customHeight="1">
      <c r="A93" s="199"/>
      <c r="B93" s="250" t="s">
        <v>69</v>
      </c>
      <c r="C93" s="251"/>
      <c r="D93" s="251"/>
      <c r="E93" s="251"/>
      <c r="F93" s="251"/>
      <c r="G93" s="198"/>
      <c r="H93" s="199"/>
      <c r="I93" s="250" t="s">
        <v>69</v>
      </c>
      <c r="J93" s="251"/>
      <c r="K93" s="251"/>
      <c r="L93" s="251"/>
      <c r="M93" s="251"/>
      <c r="N93" s="198"/>
    </row>
    <row r="94" spans="1:14" ht="28.5" customHeight="1">
      <c r="A94" s="199"/>
      <c r="B94" s="187" t="s">
        <v>62</v>
      </c>
      <c r="G94" s="198"/>
      <c r="H94" s="199"/>
      <c r="I94" s="187" t="s">
        <v>62</v>
      </c>
      <c r="N94" s="198"/>
    </row>
    <row r="95" spans="1:14" ht="12.75">
      <c r="A95" s="199"/>
      <c r="B95" s="188"/>
      <c r="G95" s="198"/>
      <c r="H95" s="199"/>
      <c r="I95" s="188"/>
      <c r="N95" s="198"/>
    </row>
    <row r="96" spans="1:14" ht="12.75">
      <c r="A96" s="199"/>
      <c r="B96" s="188"/>
      <c r="G96" s="198"/>
      <c r="H96" s="199"/>
      <c r="I96" s="188"/>
      <c r="N96" s="198"/>
    </row>
    <row r="97" spans="1:14" ht="12.75">
      <c r="A97" s="199"/>
      <c r="B97" s="188"/>
      <c r="G97" s="198"/>
      <c r="H97" s="199"/>
      <c r="I97" s="188"/>
      <c r="N97" s="198"/>
    </row>
    <row r="98" spans="1:14" ht="37.5">
      <c r="A98" s="199"/>
      <c r="B98" s="189" t="s">
        <v>63</v>
      </c>
      <c r="C98" s="190"/>
      <c r="E98" s="189" t="s">
        <v>64</v>
      </c>
      <c r="F98" s="191">
        <f>'Uitbet-ma'!$F$12</f>
        <v>0</v>
      </c>
      <c r="G98" s="198"/>
      <c r="H98" s="199"/>
      <c r="I98" s="189" t="s">
        <v>63</v>
      </c>
      <c r="J98" s="190"/>
      <c r="L98" s="189" t="s">
        <v>64</v>
      </c>
      <c r="M98" s="191">
        <f>'Uitbet-ma'!$F$25</f>
        <v>0</v>
      </c>
      <c r="N98" s="198"/>
    </row>
    <row r="99" spans="1:14" ht="33.75" customHeight="1">
      <c r="A99" s="199"/>
      <c r="B99" s="192"/>
      <c r="G99" s="198"/>
      <c r="H99" s="199"/>
      <c r="I99" s="192"/>
      <c r="N99" s="198"/>
    </row>
    <row r="100" spans="1:14" ht="34.5">
      <c r="A100" s="199"/>
      <c r="B100" s="192" t="s">
        <v>70</v>
      </c>
      <c r="G100" s="198"/>
      <c r="H100" s="199"/>
      <c r="I100" s="192" t="s">
        <v>71</v>
      </c>
      <c r="N100" s="198"/>
    </row>
    <row r="101" spans="1:14" ht="51" customHeight="1">
      <c r="A101" s="199"/>
      <c r="B101" s="189" t="s">
        <v>65</v>
      </c>
      <c r="C101" s="189"/>
      <c r="D101" s="189"/>
      <c r="E101" s="189" t="s">
        <v>64</v>
      </c>
      <c r="F101" s="193">
        <f>'Uitbet-ma'!$F$4</f>
        <v>5</v>
      </c>
      <c r="G101" s="198"/>
      <c r="H101" s="199"/>
      <c r="I101" s="189" t="s">
        <v>65</v>
      </c>
      <c r="J101" s="189"/>
      <c r="K101" s="189"/>
      <c r="L101" s="189" t="s">
        <v>64</v>
      </c>
      <c r="M101" s="193">
        <f>'Uitbet-ma'!$F$4</f>
        <v>5</v>
      </c>
      <c r="N101" s="198"/>
    </row>
    <row r="102" spans="1:14" ht="34.5">
      <c r="A102" s="199"/>
      <c r="B102" s="189"/>
      <c r="G102" s="198"/>
      <c r="H102" s="199"/>
      <c r="I102" s="189"/>
      <c r="N102" s="198"/>
    </row>
    <row r="103" spans="1:14" ht="34.5">
      <c r="A103" s="199"/>
      <c r="B103" s="194" t="s">
        <v>66</v>
      </c>
      <c r="C103" s="189" t="s">
        <v>64</v>
      </c>
      <c r="D103" s="252">
        <f>'Uitbet-ma'!$E$14</f>
        <v>0</v>
      </c>
      <c r="E103" s="252"/>
      <c r="F103" s="252"/>
      <c r="G103" s="198"/>
      <c r="H103" s="199"/>
      <c r="I103" s="194" t="s">
        <v>66</v>
      </c>
      <c r="J103" s="189" t="s">
        <v>64</v>
      </c>
      <c r="K103" s="252">
        <f>'Uitbet-ma'!$E$27</f>
        <v>0</v>
      </c>
      <c r="L103" s="252"/>
      <c r="M103" s="252"/>
      <c r="N103" s="198"/>
    </row>
    <row r="104" spans="1:14" ht="48.75" customHeight="1">
      <c r="A104" s="199"/>
      <c r="B104" s="194" t="s">
        <v>1</v>
      </c>
      <c r="C104" s="189" t="s">
        <v>64</v>
      </c>
      <c r="D104" s="253">
        <f>'Uitbet-ma'!$A$4</f>
        <v>0</v>
      </c>
      <c r="E104" s="253"/>
      <c r="F104" s="253"/>
      <c r="G104" s="198"/>
      <c r="H104" s="199"/>
      <c r="I104" s="194" t="s">
        <v>1</v>
      </c>
      <c r="J104" s="189" t="s">
        <v>64</v>
      </c>
      <c r="K104" s="253">
        <f>'Uitbet-ma'!$A$4</f>
        <v>0</v>
      </c>
      <c r="L104" s="253"/>
      <c r="M104" s="253"/>
      <c r="N104" s="198"/>
    </row>
    <row r="105" spans="1:14" ht="34.5">
      <c r="A105" s="199"/>
      <c r="B105" s="189"/>
      <c r="G105" s="198"/>
      <c r="H105" s="199"/>
      <c r="I105" s="189"/>
      <c r="N105" s="198"/>
    </row>
    <row r="106" spans="1:14" ht="34.5">
      <c r="A106" s="199"/>
      <c r="B106" s="189" t="s">
        <v>67</v>
      </c>
      <c r="G106" s="198"/>
      <c r="H106" s="199"/>
      <c r="I106" s="189" t="s">
        <v>67</v>
      </c>
      <c r="N106" s="198"/>
    </row>
    <row r="107" spans="1:14" ht="34.5">
      <c r="A107" s="199"/>
      <c r="B107" s="189"/>
      <c r="G107" s="198"/>
      <c r="H107" s="199"/>
      <c r="I107" s="189"/>
      <c r="N107" s="198"/>
    </row>
    <row r="108" spans="1:14" ht="24.75">
      <c r="A108" s="199"/>
      <c r="B108" s="195" t="s">
        <v>68</v>
      </c>
      <c r="G108" s="198"/>
      <c r="H108" s="199"/>
      <c r="I108" s="195" t="s">
        <v>68</v>
      </c>
      <c r="N108" s="198"/>
    </row>
    <row r="109" spans="1:14" ht="12.75">
      <c r="A109" s="199"/>
      <c r="G109" s="198"/>
      <c r="H109" s="199"/>
      <c r="N109" s="198"/>
    </row>
    <row r="110" spans="1:14" ht="13.5" thickBot="1">
      <c r="A110" s="201"/>
      <c r="B110" s="196"/>
      <c r="C110" s="197"/>
      <c r="D110" s="197"/>
      <c r="E110" s="197"/>
      <c r="F110" s="197"/>
      <c r="G110" s="200"/>
      <c r="H110" s="201"/>
      <c r="I110" s="196"/>
      <c r="J110" s="197"/>
      <c r="K110" s="197"/>
      <c r="L110" s="197"/>
      <c r="M110" s="197"/>
      <c r="N110" s="200"/>
    </row>
    <row r="111" spans="1:14" ht="15" customHeight="1" thickTop="1">
      <c r="A111" s="202"/>
      <c r="B111" s="203"/>
      <c r="C111" s="204"/>
      <c r="D111" s="204"/>
      <c r="E111" s="204"/>
      <c r="F111" s="204"/>
      <c r="G111" s="205"/>
      <c r="H111" s="202"/>
      <c r="I111" s="203"/>
      <c r="J111" s="204"/>
      <c r="K111" s="204"/>
      <c r="L111" s="204"/>
      <c r="M111" s="204"/>
      <c r="N111" s="205"/>
    </row>
    <row r="112" spans="1:14" ht="39" customHeight="1">
      <c r="A112" s="199"/>
      <c r="E112" s="184"/>
      <c r="F112" s="185"/>
      <c r="G112" s="198"/>
      <c r="H112" s="199"/>
      <c r="L112" s="184"/>
      <c r="M112" s="185"/>
      <c r="N112" s="198"/>
    </row>
    <row r="113" spans="1:14" ht="47.25" customHeight="1">
      <c r="A113" s="199"/>
      <c r="E113" s="186" t="str">
        <f>mm</f>
        <v>MM RUE NEUVE/NIEUWSTRAAT</v>
      </c>
      <c r="F113" s="185"/>
      <c r="G113" s="198"/>
      <c r="H113" s="199"/>
      <c r="L113" s="186" t="str">
        <f>mm</f>
        <v>MM RUE NEUVE/NIEUWSTRAAT</v>
      </c>
      <c r="M113" s="185"/>
      <c r="N113" s="198"/>
    </row>
    <row r="114" spans="1:14" ht="49.5" customHeight="1">
      <c r="A114" s="199"/>
      <c r="E114" s="184"/>
      <c r="F114" s="185"/>
      <c r="G114" s="198"/>
      <c r="H114" s="199"/>
      <c r="L114" s="184"/>
      <c r="M114" s="185"/>
      <c r="N114" s="198"/>
    </row>
    <row r="115" spans="1:14" ht="117.75" customHeight="1">
      <c r="A115" s="199"/>
      <c r="B115" s="250" t="s">
        <v>69</v>
      </c>
      <c r="C115" s="251"/>
      <c r="D115" s="251"/>
      <c r="E115" s="251"/>
      <c r="F115" s="251"/>
      <c r="G115" s="198"/>
      <c r="H115" s="199"/>
      <c r="I115" s="250" t="s">
        <v>69</v>
      </c>
      <c r="J115" s="251"/>
      <c r="K115" s="251"/>
      <c r="L115" s="251"/>
      <c r="M115" s="251"/>
      <c r="N115" s="198"/>
    </row>
    <row r="116" spans="1:14" ht="28.5" customHeight="1">
      <c r="A116" s="199"/>
      <c r="B116" s="187" t="s">
        <v>62</v>
      </c>
      <c r="G116" s="198"/>
      <c r="H116" s="199"/>
      <c r="I116" s="187" t="s">
        <v>62</v>
      </c>
      <c r="N116" s="198"/>
    </row>
    <row r="117" spans="1:14" ht="12.75">
      <c r="A117" s="199"/>
      <c r="B117" s="188"/>
      <c r="G117" s="198"/>
      <c r="H117" s="199"/>
      <c r="I117" s="188"/>
      <c r="N117" s="198"/>
    </row>
    <row r="118" spans="1:14" ht="12.75">
      <c r="A118" s="199"/>
      <c r="B118" s="188"/>
      <c r="G118" s="198"/>
      <c r="H118" s="199"/>
      <c r="I118" s="188"/>
      <c r="N118" s="198"/>
    </row>
    <row r="119" spans="1:14" ht="12.75">
      <c r="A119" s="199"/>
      <c r="B119" s="188"/>
      <c r="G119" s="198"/>
      <c r="H119" s="199"/>
      <c r="I119" s="188"/>
      <c r="N119" s="198"/>
    </row>
    <row r="120" spans="1:14" ht="37.5">
      <c r="A120" s="199"/>
      <c r="B120" s="189" t="s">
        <v>63</v>
      </c>
      <c r="C120" s="190"/>
      <c r="E120" s="189" t="s">
        <v>64</v>
      </c>
      <c r="F120" s="191">
        <f>'Uitbet-ma'!$G$12</f>
        <v>0</v>
      </c>
      <c r="G120" s="198"/>
      <c r="H120" s="199"/>
      <c r="I120" s="189" t="s">
        <v>63</v>
      </c>
      <c r="J120" s="190"/>
      <c r="L120" s="189" t="s">
        <v>64</v>
      </c>
      <c r="M120" s="191">
        <f>'Uitbet-ma'!$G$25</f>
        <v>0</v>
      </c>
      <c r="N120" s="198"/>
    </row>
    <row r="121" spans="1:14" ht="33.75" customHeight="1">
      <c r="A121" s="199"/>
      <c r="B121" s="192"/>
      <c r="G121" s="198"/>
      <c r="H121" s="199"/>
      <c r="I121" s="192"/>
      <c r="N121" s="198"/>
    </row>
    <row r="122" spans="1:14" ht="34.5">
      <c r="A122" s="199"/>
      <c r="B122" s="192" t="s">
        <v>70</v>
      </c>
      <c r="G122" s="198"/>
      <c r="H122" s="199"/>
      <c r="I122" s="192" t="s">
        <v>71</v>
      </c>
      <c r="N122" s="198"/>
    </row>
    <row r="123" spans="1:14" ht="51" customHeight="1">
      <c r="A123" s="199"/>
      <c r="B123" s="189" t="s">
        <v>65</v>
      </c>
      <c r="C123" s="189"/>
      <c r="D123" s="189"/>
      <c r="E123" s="189" t="s">
        <v>64</v>
      </c>
      <c r="F123" s="193">
        <f>'Uitbet-ma'!$G$4</f>
        <v>6</v>
      </c>
      <c r="G123" s="198"/>
      <c r="H123" s="199"/>
      <c r="I123" s="189" t="s">
        <v>65</v>
      </c>
      <c r="J123" s="189"/>
      <c r="K123" s="189"/>
      <c r="L123" s="189" t="s">
        <v>64</v>
      </c>
      <c r="M123" s="193">
        <f>'Uitbet-ma'!$G$4</f>
        <v>6</v>
      </c>
      <c r="N123" s="198"/>
    </row>
    <row r="124" spans="1:14" ht="34.5">
      <c r="A124" s="199"/>
      <c r="B124" s="189"/>
      <c r="G124" s="198"/>
      <c r="H124" s="199"/>
      <c r="I124" s="189"/>
      <c r="N124" s="198"/>
    </row>
    <row r="125" spans="1:14" ht="34.5">
      <c r="A125" s="199"/>
      <c r="B125" s="194" t="s">
        <v>66</v>
      </c>
      <c r="C125" s="189" t="s">
        <v>64</v>
      </c>
      <c r="D125" s="252">
        <f>'Uitbet-ma'!$E$14</f>
        <v>0</v>
      </c>
      <c r="E125" s="252"/>
      <c r="F125" s="252"/>
      <c r="G125" s="198"/>
      <c r="H125" s="199"/>
      <c r="I125" s="194" t="s">
        <v>66</v>
      </c>
      <c r="J125" s="189" t="s">
        <v>64</v>
      </c>
      <c r="K125" s="252">
        <f>'Uitbet-ma'!$E$27</f>
        <v>0</v>
      </c>
      <c r="L125" s="252"/>
      <c r="M125" s="252"/>
      <c r="N125" s="198"/>
    </row>
    <row r="126" spans="1:14" ht="48.75" customHeight="1">
      <c r="A126" s="199"/>
      <c r="B126" s="194" t="s">
        <v>1</v>
      </c>
      <c r="C126" s="189" t="s">
        <v>64</v>
      </c>
      <c r="D126" s="253">
        <f>'Uitbet-ma'!$A$4</f>
        <v>0</v>
      </c>
      <c r="E126" s="253"/>
      <c r="F126" s="253"/>
      <c r="G126" s="198"/>
      <c r="H126" s="199"/>
      <c r="I126" s="194" t="s">
        <v>1</v>
      </c>
      <c r="J126" s="189" t="s">
        <v>64</v>
      </c>
      <c r="K126" s="253">
        <f>'Uitbet-ma'!$A$4</f>
        <v>0</v>
      </c>
      <c r="L126" s="253"/>
      <c r="M126" s="253"/>
      <c r="N126" s="198"/>
    </row>
    <row r="127" spans="1:14" ht="34.5">
      <c r="A127" s="199"/>
      <c r="B127" s="189"/>
      <c r="G127" s="198"/>
      <c r="H127" s="199"/>
      <c r="I127" s="189"/>
      <c r="N127" s="198"/>
    </row>
    <row r="128" spans="1:14" ht="34.5">
      <c r="A128" s="199"/>
      <c r="B128" s="189" t="s">
        <v>67</v>
      </c>
      <c r="G128" s="198"/>
      <c r="H128" s="199"/>
      <c r="I128" s="189" t="s">
        <v>67</v>
      </c>
      <c r="N128" s="198"/>
    </row>
    <row r="129" spans="1:14" ht="34.5">
      <c r="A129" s="199"/>
      <c r="B129" s="189"/>
      <c r="G129" s="198"/>
      <c r="H129" s="199"/>
      <c r="I129" s="189"/>
      <c r="N129" s="198"/>
    </row>
    <row r="130" spans="1:14" ht="24.75">
      <c r="A130" s="199"/>
      <c r="B130" s="195" t="s">
        <v>68</v>
      </c>
      <c r="G130" s="198"/>
      <c r="H130" s="199"/>
      <c r="I130" s="195" t="s">
        <v>68</v>
      </c>
      <c r="N130" s="198"/>
    </row>
    <row r="131" spans="1:14" ht="12.75">
      <c r="A131" s="199"/>
      <c r="G131" s="198"/>
      <c r="H131" s="199"/>
      <c r="N131" s="198"/>
    </row>
    <row r="132" spans="1:14" ht="13.5" thickBot="1">
      <c r="A132" s="201"/>
      <c r="B132" s="196"/>
      <c r="C132" s="197"/>
      <c r="D132" s="197"/>
      <c r="E132" s="197"/>
      <c r="F132" s="197"/>
      <c r="G132" s="200"/>
      <c r="H132" s="201"/>
      <c r="I132" s="196"/>
      <c r="J132" s="197"/>
      <c r="K132" s="197"/>
      <c r="L132" s="197"/>
      <c r="M132" s="197"/>
      <c r="N132" s="200"/>
    </row>
    <row r="133" spans="1:14" ht="15" customHeight="1" thickTop="1">
      <c r="A133" s="202"/>
      <c r="B133" s="203"/>
      <c r="C133" s="204"/>
      <c r="D133" s="204"/>
      <c r="E133" s="204"/>
      <c r="F133" s="204"/>
      <c r="G133" s="205"/>
      <c r="H133" s="202"/>
      <c r="I133" s="203"/>
      <c r="J133" s="204"/>
      <c r="K133" s="204"/>
      <c r="L133" s="204"/>
      <c r="M133" s="204"/>
      <c r="N133" s="205"/>
    </row>
    <row r="134" spans="1:14" ht="39" customHeight="1">
      <c r="A134" s="199"/>
      <c r="E134" s="184"/>
      <c r="F134" s="185"/>
      <c r="G134" s="198"/>
      <c r="H134" s="199"/>
      <c r="L134" s="184"/>
      <c r="M134" s="185"/>
      <c r="N134" s="198"/>
    </row>
    <row r="135" spans="1:14" ht="47.25" customHeight="1">
      <c r="A135" s="199"/>
      <c r="E135" s="186" t="str">
        <f>mm</f>
        <v>MM RUE NEUVE/NIEUWSTRAAT</v>
      </c>
      <c r="F135" s="185"/>
      <c r="G135" s="198"/>
      <c r="H135" s="199"/>
      <c r="L135" s="186" t="str">
        <f>mm</f>
        <v>MM RUE NEUVE/NIEUWSTRAAT</v>
      </c>
      <c r="M135" s="185"/>
      <c r="N135" s="198"/>
    </row>
    <row r="136" spans="1:14" ht="49.5" customHeight="1">
      <c r="A136" s="199"/>
      <c r="E136" s="184"/>
      <c r="F136" s="185"/>
      <c r="G136" s="198"/>
      <c r="H136" s="199"/>
      <c r="L136" s="184"/>
      <c r="M136" s="185"/>
      <c r="N136" s="198"/>
    </row>
    <row r="137" spans="1:14" ht="117.75" customHeight="1">
      <c r="A137" s="199"/>
      <c r="B137" s="250" t="s">
        <v>69</v>
      </c>
      <c r="C137" s="251"/>
      <c r="D137" s="251"/>
      <c r="E137" s="251"/>
      <c r="F137" s="251"/>
      <c r="G137" s="198"/>
      <c r="H137" s="199"/>
      <c r="I137" s="250" t="s">
        <v>69</v>
      </c>
      <c r="J137" s="251"/>
      <c r="K137" s="251"/>
      <c r="L137" s="251"/>
      <c r="M137" s="251"/>
      <c r="N137" s="198"/>
    </row>
    <row r="138" spans="1:14" ht="28.5" customHeight="1">
      <c r="A138" s="199"/>
      <c r="B138" s="187" t="s">
        <v>62</v>
      </c>
      <c r="G138" s="198"/>
      <c r="H138" s="199"/>
      <c r="I138" s="187" t="s">
        <v>62</v>
      </c>
      <c r="N138" s="198"/>
    </row>
    <row r="139" spans="1:14" ht="12.75">
      <c r="A139" s="199"/>
      <c r="B139" s="188"/>
      <c r="G139" s="198"/>
      <c r="H139" s="199"/>
      <c r="I139" s="188"/>
      <c r="N139" s="198"/>
    </row>
    <row r="140" spans="1:14" ht="12.75">
      <c r="A140" s="199"/>
      <c r="B140" s="188"/>
      <c r="G140" s="198"/>
      <c r="H140" s="199"/>
      <c r="I140" s="188"/>
      <c r="N140" s="198"/>
    </row>
    <row r="141" spans="1:14" ht="12.75">
      <c r="A141" s="199"/>
      <c r="B141" s="188"/>
      <c r="G141" s="198"/>
      <c r="H141" s="199"/>
      <c r="I141" s="188"/>
      <c r="N141" s="198"/>
    </row>
    <row r="142" spans="1:14" ht="37.5">
      <c r="A142" s="199"/>
      <c r="B142" s="189" t="s">
        <v>63</v>
      </c>
      <c r="C142" s="190"/>
      <c r="E142" s="189" t="s">
        <v>64</v>
      </c>
      <c r="F142" s="191">
        <f>'Uitbet-ma'!$H$12</f>
        <v>0</v>
      </c>
      <c r="G142" s="198"/>
      <c r="H142" s="199"/>
      <c r="I142" s="189" t="s">
        <v>63</v>
      </c>
      <c r="J142" s="190"/>
      <c r="L142" s="189" t="s">
        <v>64</v>
      </c>
      <c r="M142" s="191">
        <f>'Uitbet-ma'!$H$25</f>
        <v>0</v>
      </c>
      <c r="N142" s="198"/>
    </row>
    <row r="143" spans="1:14" ht="33.75" customHeight="1">
      <c r="A143" s="199"/>
      <c r="B143" s="192"/>
      <c r="G143" s="198"/>
      <c r="H143" s="199"/>
      <c r="I143" s="192"/>
      <c r="N143" s="198"/>
    </row>
    <row r="144" spans="1:14" ht="34.5">
      <c r="A144" s="199"/>
      <c r="B144" s="192" t="s">
        <v>70</v>
      </c>
      <c r="G144" s="198"/>
      <c r="H144" s="199"/>
      <c r="I144" s="192" t="s">
        <v>71</v>
      </c>
      <c r="N144" s="198"/>
    </row>
    <row r="145" spans="1:14" ht="51" customHeight="1">
      <c r="A145" s="199"/>
      <c r="B145" s="189" t="s">
        <v>65</v>
      </c>
      <c r="C145" s="189"/>
      <c r="D145" s="189"/>
      <c r="E145" s="189" t="s">
        <v>64</v>
      </c>
      <c r="F145" s="193">
        <f>'Uitbet-ma'!$H$4</f>
        <v>7</v>
      </c>
      <c r="G145" s="198"/>
      <c r="H145" s="199"/>
      <c r="I145" s="189" t="s">
        <v>65</v>
      </c>
      <c r="J145" s="189"/>
      <c r="K145" s="189"/>
      <c r="L145" s="189" t="s">
        <v>64</v>
      </c>
      <c r="M145" s="193">
        <f>'Uitbet-ma'!$H$4</f>
        <v>7</v>
      </c>
      <c r="N145" s="198"/>
    </row>
    <row r="146" spans="1:14" ht="34.5">
      <c r="A146" s="199"/>
      <c r="B146" s="189"/>
      <c r="G146" s="198"/>
      <c r="H146" s="199"/>
      <c r="I146" s="189"/>
      <c r="N146" s="198"/>
    </row>
    <row r="147" spans="1:14" ht="34.5">
      <c r="A147" s="199"/>
      <c r="B147" s="194" t="s">
        <v>66</v>
      </c>
      <c r="C147" s="189" t="s">
        <v>64</v>
      </c>
      <c r="D147" s="252">
        <f>'Uitbet-ma'!$E$14</f>
        <v>0</v>
      </c>
      <c r="E147" s="252"/>
      <c r="F147" s="252"/>
      <c r="G147" s="198"/>
      <c r="H147" s="199"/>
      <c r="I147" s="194" t="s">
        <v>66</v>
      </c>
      <c r="J147" s="189" t="s">
        <v>64</v>
      </c>
      <c r="K147" s="252">
        <f>'Uitbet-ma'!$E$27</f>
        <v>0</v>
      </c>
      <c r="L147" s="252"/>
      <c r="M147" s="252"/>
      <c r="N147" s="198"/>
    </row>
    <row r="148" spans="1:14" ht="48.75" customHeight="1">
      <c r="A148" s="199"/>
      <c r="B148" s="194" t="s">
        <v>1</v>
      </c>
      <c r="C148" s="189" t="s">
        <v>64</v>
      </c>
      <c r="D148" s="253">
        <f>'Uitbet-ma'!$A$4</f>
        <v>0</v>
      </c>
      <c r="E148" s="253"/>
      <c r="F148" s="253"/>
      <c r="G148" s="198"/>
      <c r="H148" s="199"/>
      <c r="I148" s="194" t="s">
        <v>1</v>
      </c>
      <c r="J148" s="189" t="s">
        <v>64</v>
      </c>
      <c r="K148" s="253">
        <f>'Uitbet-ma'!$A$4</f>
        <v>0</v>
      </c>
      <c r="L148" s="253"/>
      <c r="M148" s="253"/>
      <c r="N148" s="198"/>
    </row>
    <row r="149" spans="1:14" ht="34.5">
      <c r="A149" s="199"/>
      <c r="B149" s="189"/>
      <c r="G149" s="198"/>
      <c r="H149" s="199"/>
      <c r="I149" s="189"/>
      <c r="N149" s="198"/>
    </row>
    <row r="150" spans="1:14" ht="34.5">
      <c r="A150" s="199"/>
      <c r="B150" s="189" t="s">
        <v>67</v>
      </c>
      <c r="G150" s="198"/>
      <c r="H150" s="199"/>
      <c r="I150" s="189" t="s">
        <v>67</v>
      </c>
      <c r="N150" s="198"/>
    </row>
    <row r="151" spans="1:14" ht="34.5">
      <c r="A151" s="199"/>
      <c r="B151" s="189"/>
      <c r="G151" s="198"/>
      <c r="H151" s="199"/>
      <c r="I151" s="189"/>
      <c r="N151" s="198"/>
    </row>
    <row r="152" spans="1:14" ht="24.75">
      <c r="A152" s="199"/>
      <c r="B152" s="195" t="s">
        <v>68</v>
      </c>
      <c r="G152" s="198"/>
      <c r="H152" s="199"/>
      <c r="I152" s="195" t="s">
        <v>68</v>
      </c>
      <c r="N152" s="198"/>
    </row>
    <row r="153" spans="1:14" ht="12.75">
      <c r="A153" s="199"/>
      <c r="G153" s="198"/>
      <c r="H153" s="199"/>
      <c r="N153" s="198"/>
    </row>
    <row r="154" spans="1:14" ht="13.5" thickBot="1">
      <c r="A154" s="201"/>
      <c r="B154" s="196"/>
      <c r="C154" s="197"/>
      <c r="D154" s="197"/>
      <c r="E154" s="197"/>
      <c r="F154" s="197"/>
      <c r="G154" s="200"/>
      <c r="H154" s="201"/>
      <c r="I154" s="196"/>
      <c r="J154" s="197"/>
      <c r="K154" s="197"/>
      <c r="L154" s="197"/>
      <c r="M154" s="197"/>
      <c r="N154" s="200"/>
    </row>
    <row r="155" spans="1:14" ht="15" customHeight="1" thickTop="1">
      <c r="A155" s="202"/>
      <c r="B155" s="203"/>
      <c r="C155" s="204"/>
      <c r="D155" s="204"/>
      <c r="E155" s="204"/>
      <c r="F155" s="204"/>
      <c r="G155" s="205"/>
      <c r="H155" s="202"/>
      <c r="I155" s="203"/>
      <c r="J155" s="204"/>
      <c r="K155" s="204"/>
      <c r="L155" s="204"/>
      <c r="M155" s="204"/>
      <c r="N155" s="205"/>
    </row>
    <row r="156" spans="1:14" ht="39" customHeight="1">
      <c r="A156" s="199"/>
      <c r="E156" s="184"/>
      <c r="F156" s="185"/>
      <c r="G156" s="198"/>
      <c r="H156" s="199"/>
      <c r="L156" s="184"/>
      <c r="M156" s="185"/>
      <c r="N156" s="198"/>
    </row>
    <row r="157" spans="1:14" ht="47.25" customHeight="1">
      <c r="A157" s="199"/>
      <c r="E157" s="186" t="str">
        <f>mm</f>
        <v>MM RUE NEUVE/NIEUWSTRAAT</v>
      </c>
      <c r="F157" s="185"/>
      <c r="G157" s="198"/>
      <c r="H157" s="199"/>
      <c r="L157" s="186" t="str">
        <f>mm</f>
        <v>MM RUE NEUVE/NIEUWSTRAAT</v>
      </c>
      <c r="M157" s="185"/>
      <c r="N157" s="198"/>
    </row>
    <row r="158" spans="1:14" ht="49.5" customHeight="1">
      <c r="A158" s="199"/>
      <c r="E158" s="184"/>
      <c r="F158" s="185"/>
      <c r="G158" s="198"/>
      <c r="H158" s="199"/>
      <c r="L158" s="184"/>
      <c r="M158" s="185"/>
      <c r="N158" s="198"/>
    </row>
    <row r="159" spans="1:14" ht="117.75" customHeight="1">
      <c r="A159" s="199"/>
      <c r="B159" s="250" t="s">
        <v>69</v>
      </c>
      <c r="C159" s="251"/>
      <c r="D159" s="251"/>
      <c r="E159" s="251"/>
      <c r="F159" s="251"/>
      <c r="G159" s="198"/>
      <c r="H159" s="199"/>
      <c r="I159" s="250" t="s">
        <v>69</v>
      </c>
      <c r="J159" s="251"/>
      <c r="K159" s="251"/>
      <c r="L159" s="251"/>
      <c r="M159" s="251"/>
      <c r="N159" s="198"/>
    </row>
    <row r="160" spans="1:14" ht="28.5" customHeight="1">
      <c r="A160" s="199"/>
      <c r="B160" s="187" t="s">
        <v>62</v>
      </c>
      <c r="G160" s="198"/>
      <c r="H160" s="199"/>
      <c r="I160" s="187" t="s">
        <v>62</v>
      </c>
      <c r="N160" s="198"/>
    </row>
    <row r="161" spans="1:14" ht="12.75">
      <c r="A161" s="199"/>
      <c r="B161" s="188"/>
      <c r="G161" s="198"/>
      <c r="H161" s="199"/>
      <c r="I161" s="188"/>
      <c r="N161" s="198"/>
    </row>
    <row r="162" spans="1:14" ht="12.75">
      <c r="A162" s="199"/>
      <c r="B162" s="188"/>
      <c r="G162" s="198"/>
      <c r="H162" s="199"/>
      <c r="I162" s="188"/>
      <c r="N162" s="198"/>
    </row>
    <row r="163" spans="1:14" ht="12.75">
      <c r="A163" s="199"/>
      <c r="B163" s="188"/>
      <c r="G163" s="198"/>
      <c r="H163" s="199"/>
      <c r="I163" s="188"/>
      <c r="N163" s="198"/>
    </row>
    <row r="164" spans="1:14" ht="37.5">
      <c r="A164" s="199"/>
      <c r="B164" s="189" t="s">
        <v>63</v>
      </c>
      <c r="C164" s="190"/>
      <c r="E164" s="189" t="s">
        <v>64</v>
      </c>
      <c r="F164" s="191">
        <f>'Uitbet-ma'!$I$12</f>
        <v>0</v>
      </c>
      <c r="G164" s="198"/>
      <c r="H164" s="199"/>
      <c r="I164" s="189" t="s">
        <v>63</v>
      </c>
      <c r="J164" s="190"/>
      <c r="L164" s="189" t="s">
        <v>64</v>
      </c>
      <c r="M164" s="191">
        <f>'Uitbet-ma'!$I$25</f>
        <v>0</v>
      </c>
      <c r="N164" s="198"/>
    </row>
    <row r="165" spans="1:14" ht="33.75" customHeight="1">
      <c r="A165" s="199"/>
      <c r="B165" s="192"/>
      <c r="G165" s="198"/>
      <c r="H165" s="199"/>
      <c r="I165" s="192"/>
      <c r="N165" s="198"/>
    </row>
    <row r="166" spans="1:14" ht="34.5">
      <c r="A166" s="199"/>
      <c r="B166" s="192" t="s">
        <v>70</v>
      </c>
      <c r="G166" s="198"/>
      <c r="H166" s="199"/>
      <c r="I166" s="192" t="s">
        <v>71</v>
      </c>
      <c r="N166" s="198"/>
    </row>
    <row r="167" spans="1:14" ht="51" customHeight="1">
      <c r="A167" s="199"/>
      <c r="B167" s="189" t="s">
        <v>65</v>
      </c>
      <c r="C167" s="189"/>
      <c r="D167" s="189"/>
      <c r="E167" s="189" t="s">
        <v>64</v>
      </c>
      <c r="F167" s="193">
        <f>'Uitbet-ma'!$I$4</f>
        <v>8</v>
      </c>
      <c r="G167" s="198"/>
      <c r="H167" s="199"/>
      <c r="I167" s="189" t="s">
        <v>65</v>
      </c>
      <c r="J167" s="189"/>
      <c r="K167" s="189"/>
      <c r="L167" s="189" t="s">
        <v>64</v>
      </c>
      <c r="M167" s="193">
        <f>'Uitbet-ma'!$I$4</f>
        <v>8</v>
      </c>
      <c r="N167" s="198"/>
    </row>
    <row r="168" spans="1:14" ht="34.5">
      <c r="A168" s="199"/>
      <c r="B168" s="189"/>
      <c r="G168" s="198"/>
      <c r="H168" s="199"/>
      <c r="I168" s="189"/>
      <c r="N168" s="198"/>
    </row>
    <row r="169" spans="1:14" ht="34.5">
      <c r="A169" s="199"/>
      <c r="B169" s="194" t="s">
        <v>66</v>
      </c>
      <c r="C169" s="189" t="s">
        <v>64</v>
      </c>
      <c r="D169" s="252">
        <f>'Uitbet-ma'!$E$14</f>
        <v>0</v>
      </c>
      <c r="E169" s="252"/>
      <c r="F169" s="252"/>
      <c r="G169" s="198"/>
      <c r="H169" s="199"/>
      <c r="I169" s="194" t="s">
        <v>66</v>
      </c>
      <c r="J169" s="189" t="s">
        <v>64</v>
      </c>
      <c r="K169" s="252">
        <f>'Uitbet-ma'!$E$27</f>
        <v>0</v>
      </c>
      <c r="L169" s="252"/>
      <c r="M169" s="252"/>
      <c r="N169" s="198"/>
    </row>
    <row r="170" spans="1:14" ht="48.75" customHeight="1">
      <c r="A170" s="199"/>
      <c r="B170" s="194" t="s">
        <v>1</v>
      </c>
      <c r="C170" s="189" t="s">
        <v>64</v>
      </c>
      <c r="D170" s="253">
        <f>'Uitbet-ma'!$A$4</f>
        <v>0</v>
      </c>
      <c r="E170" s="253"/>
      <c r="F170" s="253"/>
      <c r="G170" s="198"/>
      <c r="H170" s="199"/>
      <c r="I170" s="194" t="s">
        <v>1</v>
      </c>
      <c r="J170" s="189" t="s">
        <v>64</v>
      </c>
      <c r="K170" s="253">
        <f>'Uitbet-ma'!$A$4</f>
        <v>0</v>
      </c>
      <c r="L170" s="253"/>
      <c r="M170" s="253"/>
      <c r="N170" s="198"/>
    </row>
    <row r="171" spans="1:14" ht="34.5">
      <c r="A171" s="199"/>
      <c r="B171" s="189"/>
      <c r="G171" s="198"/>
      <c r="H171" s="199"/>
      <c r="I171" s="189"/>
      <c r="N171" s="198"/>
    </row>
    <row r="172" spans="1:14" ht="34.5">
      <c r="A172" s="199"/>
      <c r="B172" s="189" t="s">
        <v>67</v>
      </c>
      <c r="G172" s="198"/>
      <c r="H172" s="199"/>
      <c r="I172" s="189" t="s">
        <v>67</v>
      </c>
      <c r="N172" s="198"/>
    </row>
    <row r="173" spans="1:14" ht="34.5">
      <c r="A173" s="199"/>
      <c r="B173" s="189"/>
      <c r="G173" s="198"/>
      <c r="H173" s="199"/>
      <c r="I173" s="189"/>
      <c r="N173" s="198"/>
    </row>
    <row r="174" spans="1:14" ht="24.75">
      <c r="A174" s="199"/>
      <c r="B174" s="195" t="s">
        <v>68</v>
      </c>
      <c r="G174" s="198"/>
      <c r="H174" s="199"/>
      <c r="I174" s="195" t="s">
        <v>68</v>
      </c>
      <c r="N174" s="198"/>
    </row>
    <row r="175" spans="1:14" ht="12.75">
      <c r="A175" s="199"/>
      <c r="G175" s="198"/>
      <c r="H175" s="199"/>
      <c r="N175" s="198"/>
    </row>
    <row r="176" spans="1:14" ht="13.5" thickBot="1">
      <c r="A176" s="201"/>
      <c r="B176" s="196"/>
      <c r="C176" s="197"/>
      <c r="D176" s="197"/>
      <c r="E176" s="197"/>
      <c r="F176" s="197"/>
      <c r="G176" s="200"/>
      <c r="H176" s="201"/>
      <c r="I176" s="196"/>
      <c r="J176" s="197"/>
      <c r="K176" s="197"/>
      <c r="L176" s="197"/>
      <c r="M176" s="197"/>
      <c r="N176" s="200"/>
    </row>
    <row r="177" spans="1:14" ht="15" customHeight="1" thickTop="1">
      <c r="A177" s="202"/>
      <c r="B177" s="203"/>
      <c r="C177" s="204"/>
      <c r="D177" s="204"/>
      <c r="E177" s="204"/>
      <c r="F177" s="204"/>
      <c r="G177" s="205"/>
      <c r="H177" s="202"/>
      <c r="I177" s="203"/>
      <c r="J177" s="204"/>
      <c r="K177" s="204"/>
      <c r="L177" s="204"/>
      <c r="M177" s="204"/>
      <c r="N177" s="205"/>
    </row>
    <row r="178" spans="1:14" ht="39" customHeight="1">
      <c r="A178" s="199"/>
      <c r="E178" s="184"/>
      <c r="F178" s="185"/>
      <c r="G178" s="198"/>
      <c r="H178" s="199"/>
      <c r="L178" s="184"/>
      <c r="M178" s="185"/>
      <c r="N178" s="198"/>
    </row>
    <row r="179" spans="1:14" ht="47.25" customHeight="1">
      <c r="A179" s="199"/>
      <c r="E179" s="186" t="str">
        <f>mm</f>
        <v>MM RUE NEUVE/NIEUWSTRAAT</v>
      </c>
      <c r="F179" s="185"/>
      <c r="G179" s="198"/>
      <c r="H179" s="199"/>
      <c r="L179" s="186" t="str">
        <f>mm</f>
        <v>MM RUE NEUVE/NIEUWSTRAAT</v>
      </c>
      <c r="M179" s="185"/>
      <c r="N179" s="198"/>
    </row>
    <row r="180" spans="1:14" ht="49.5" customHeight="1">
      <c r="A180" s="199"/>
      <c r="E180" s="184"/>
      <c r="F180" s="185"/>
      <c r="G180" s="198"/>
      <c r="H180" s="199"/>
      <c r="L180" s="184"/>
      <c r="M180" s="185"/>
      <c r="N180" s="198"/>
    </row>
    <row r="181" spans="1:14" ht="117.75" customHeight="1">
      <c r="A181" s="199"/>
      <c r="B181" s="250" t="s">
        <v>69</v>
      </c>
      <c r="C181" s="251"/>
      <c r="D181" s="251"/>
      <c r="E181" s="251"/>
      <c r="F181" s="251"/>
      <c r="G181" s="198"/>
      <c r="H181" s="199"/>
      <c r="I181" s="250" t="s">
        <v>69</v>
      </c>
      <c r="J181" s="251"/>
      <c r="K181" s="251"/>
      <c r="L181" s="251"/>
      <c r="M181" s="251"/>
      <c r="N181" s="198"/>
    </row>
    <row r="182" spans="1:14" ht="28.5" customHeight="1">
      <c r="A182" s="199"/>
      <c r="B182" s="187" t="s">
        <v>62</v>
      </c>
      <c r="G182" s="198"/>
      <c r="H182" s="199"/>
      <c r="I182" s="187" t="s">
        <v>62</v>
      </c>
      <c r="N182" s="198"/>
    </row>
    <row r="183" spans="1:14" ht="12.75">
      <c r="A183" s="199"/>
      <c r="B183" s="188"/>
      <c r="G183" s="198"/>
      <c r="H183" s="199"/>
      <c r="I183" s="188"/>
      <c r="N183" s="198"/>
    </row>
    <row r="184" spans="1:14" ht="12.75">
      <c r="A184" s="199"/>
      <c r="B184" s="188"/>
      <c r="G184" s="198"/>
      <c r="H184" s="199"/>
      <c r="I184" s="188"/>
      <c r="N184" s="198"/>
    </row>
    <row r="185" spans="1:14" ht="12.75">
      <c r="A185" s="199"/>
      <c r="B185" s="188"/>
      <c r="G185" s="198"/>
      <c r="H185" s="199"/>
      <c r="I185" s="188"/>
      <c r="N185" s="198"/>
    </row>
    <row r="186" spans="1:14" ht="37.5">
      <c r="A186" s="199"/>
      <c r="B186" s="189" t="s">
        <v>63</v>
      </c>
      <c r="C186" s="190"/>
      <c r="E186" s="189" t="s">
        <v>64</v>
      </c>
      <c r="F186" s="191">
        <f>'Uitbet-ma'!$J$12</f>
        <v>0</v>
      </c>
      <c r="G186" s="198"/>
      <c r="H186" s="199"/>
      <c r="I186" s="189" t="s">
        <v>63</v>
      </c>
      <c r="J186" s="190"/>
      <c r="L186" s="189" t="s">
        <v>64</v>
      </c>
      <c r="M186" s="191">
        <f>'Uitbet-ma'!$J$25</f>
        <v>0</v>
      </c>
      <c r="N186" s="198"/>
    </row>
    <row r="187" spans="1:14" ht="33.75" customHeight="1">
      <c r="A187" s="199"/>
      <c r="B187" s="192"/>
      <c r="G187" s="198"/>
      <c r="H187" s="199"/>
      <c r="I187" s="192"/>
      <c r="N187" s="198"/>
    </row>
    <row r="188" spans="1:14" ht="34.5">
      <c r="A188" s="199"/>
      <c r="B188" s="192" t="s">
        <v>70</v>
      </c>
      <c r="G188" s="198"/>
      <c r="H188" s="199"/>
      <c r="I188" s="192" t="s">
        <v>71</v>
      </c>
      <c r="N188" s="198"/>
    </row>
    <row r="189" spans="1:14" ht="51" customHeight="1">
      <c r="A189" s="199"/>
      <c r="B189" s="189" t="s">
        <v>65</v>
      </c>
      <c r="C189" s="189"/>
      <c r="D189" s="189"/>
      <c r="E189" s="189" t="s">
        <v>64</v>
      </c>
      <c r="F189" s="193">
        <f>'Uitbet-ma'!$J$4</f>
        <v>9</v>
      </c>
      <c r="G189" s="198"/>
      <c r="H189" s="199"/>
      <c r="I189" s="189" t="s">
        <v>65</v>
      </c>
      <c r="J189" s="189"/>
      <c r="K189" s="189"/>
      <c r="L189" s="189" t="s">
        <v>64</v>
      </c>
      <c r="M189" s="193">
        <f>'Uitbet-ma'!$J$4</f>
        <v>9</v>
      </c>
      <c r="N189" s="198"/>
    </row>
    <row r="190" spans="1:14" ht="34.5">
      <c r="A190" s="199"/>
      <c r="B190" s="189"/>
      <c r="G190" s="198"/>
      <c r="H190" s="199"/>
      <c r="I190" s="189"/>
      <c r="N190" s="198"/>
    </row>
    <row r="191" spans="1:14" ht="34.5">
      <c r="A191" s="199"/>
      <c r="B191" s="194" t="s">
        <v>66</v>
      </c>
      <c r="C191" s="189" t="s">
        <v>64</v>
      </c>
      <c r="D191" s="252">
        <f>'Uitbet-ma'!$E$14</f>
        <v>0</v>
      </c>
      <c r="E191" s="252"/>
      <c r="F191" s="252"/>
      <c r="G191" s="198"/>
      <c r="H191" s="199"/>
      <c r="I191" s="194" t="s">
        <v>66</v>
      </c>
      <c r="J191" s="189" t="s">
        <v>64</v>
      </c>
      <c r="K191" s="252">
        <f>'Uitbet-ma'!$E$27</f>
        <v>0</v>
      </c>
      <c r="L191" s="252"/>
      <c r="M191" s="252"/>
      <c r="N191" s="198"/>
    </row>
    <row r="192" spans="1:14" ht="48.75" customHeight="1">
      <c r="A192" s="199"/>
      <c r="B192" s="194" t="s">
        <v>1</v>
      </c>
      <c r="C192" s="189" t="s">
        <v>64</v>
      </c>
      <c r="D192" s="253">
        <f>'Uitbet-ma'!$A$4</f>
        <v>0</v>
      </c>
      <c r="E192" s="253"/>
      <c r="F192" s="253"/>
      <c r="G192" s="198"/>
      <c r="H192" s="199"/>
      <c r="I192" s="194" t="s">
        <v>1</v>
      </c>
      <c r="J192" s="189" t="s">
        <v>64</v>
      </c>
      <c r="K192" s="253">
        <f>'Uitbet-ma'!$A$4</f>
        <v>0</v>
      </c>
      <c r="L192" s="253"/>
      <c r="M192" s="253"/>
      <c r="N192" s="198"/>
    </row>
    <row r="193" spans="1:14" ht="34.5">
      <c r="A193" s="199"/>
      <c r="B193" s="189"/>
      <c r="G193" s="198"/>
      <c r="H193" s="199"/>
      <c r="I193" s="189"/>
      <c r="N193" s="198"/>
    </row>
    <row r="194" spans="1:14" ht="34.5">
      <c r="A194" s="199"/>
      <c r="B194" s="189" t="s">
        <v>67</v>
      </c>
      <c r="G194" s="198"/>
      <c r="H194" s="199"/>
      <c r="I194" s="189" t="s">
        <v>67</v>
      </c>
      <c r="N194" s="198"/>
    </row>
    <row r="195" spans="1:14" ht="34.5">
      <c r="A195" s="199"/>
      <c r="B195" s="189"/>
      <c r="G195" s="198"/>
      <c r="H195" s="199"/>
      <c r="I195" s="189"/>
      <c r="N195" s="198"/>
    </row>
    <row r="196" spans="1:14" ht="24.75">
      <c r="A196" s="199"/>
      <c r="B196" s="195" t="s">
        <v>68</v>
      </c>
      <c r="G196" s="198"/>
      <c r="H196" s="199"/>
      <c r="I196" s="195" t="s">
        <v>68</v>
      </c>
      <c r="N196" s="198"/>
    </row>
    <row r="197" spans="1:14" ht="12.75">
      <c r="A197" s="199"/>
      <c r="G197" s="198"/>
      <c r="H197" s="199"/>
      <c r="N197" s="198"/>
    </row>
    <row r="198" spans="1:14" ht="13.5" thickBot="1">
      <c r="A198" s="201"/>
      <c r="B198" s="196"/>
      <c r="C198" s="197"/>
      <c r="D198" s="197"/>
      <c r="E198" s="197"/>
      <c r="F198" s="197"/>
      <c r="G198" s="200"/>
      <c r="H198" s="201"/>
      <c r="I198" s="196"/>
      <c r="J198" s="197"/>
      <c r="K198" s="197"/>
      <c r="L198" s="197"/>
      <c r="M198" s="197"/>
      <c r="N198" s="200"/>
    </row>
    <row r="199" spans="1:14" ht="15" customHeight="1" thickTop="1">
      <c r="A199" s="202"/>
      <c r="B199" s="203"/>
      <c r="C199" s="204"/>
      <c r="D199" s="204"/>
      <c r="E199" s="204"/>
      <c r="F199" s="204"/>
      <c r="G199" s="205"/>
      <c r="H199" s="202"/>
      <c r="I199" s="203"/>
      <c r="J199" s="204"/>
      <c r="K199" s="204"/>
      <c r="L199" s="204"/>
      <c r="M199" s="204"/>
      <c r="N199" s="205"/>
    </row>
    <row r="200" spans="1:14" ht="39" customHeight="1">
      <c r="A200" s="199"/>
      <c r="E200" s="184"/>
      <c r="F200" s="185"/>
      <c r="G200" s="198"/>
      <c r="H200" s="199"/>
      <c r="L200" s="184"/>
      <c r="M200" s="185"/>
      <c r="N200" s="198"/>
    </row>
    <row r="201" spans="1:14" ht="47.25" customHeight="1">
      <c r="A201" s="199"/>
      <c r="E201" s="186" t="str">
        <f>mm</f>
        <v>MM RUE NEUVE/NIEUWSTRAAT</v>
      </c>
      <c r="F201" s="185"/>
      <c r="G201" s="198"/>
      <c r="H201" s="199"/>
      <c r="L201" s="186" t="str">
        <f>mm</f>
        <v>MM RUE NEUVE/NIEUWSTRAAT</v>
      </c>
      <c r="M201" s="185"/>
      <c r="N201" s="198"/>
    </row>
    <row r="202" spans="1:14" ht="49.5" customHeight="1">
      <c r="A202" s="199"/>
      <c r="E202" s="184"/>
      <c r="F202" s="185"/>
      <c r="G202" s="198"/>
      <c r="H202" s="199"/>
      <c r="L202" s="184"/>
      <c r="M202" s="185"/>
      <c r="N202" s="198"/>
    </row>
    <row r="203" spans="1:14" ht="117.75" customHeight="1">
      <c r="A203" s="199"/>
      <c r="B203" s="250" t="s">
        <v>69</v>
      </c>
      <c r="C203" s="251"/>
      <c r="D203" s="251"/>
      <c r="E203" s="251"/>
      <c r="F203" s="251"/>
      <c r="G203" s="198"/>
      <c r="H203" s="199"/>
      <c r="I203" s="250" t="s">
        <v>69</v>
      </c>
      <c r="J203" s="251"/>
      <c r="K203" s="251"/>
      <c r="L203" s="251"/>
      <c r="M203" s="251"/>
      <c r="N203" s="198"/>
    </row>
    <row r="204" spans="1:14" ht="28.5" customHeight="1">
      <c r="A204" s="199"/>
      <c r="B204" s="187" t="s">
        <v>62</v>
      </c>
      <c r="G204" s="198"/>
      <c r="H204" s="199"/>
      <c r="I204" s="187" t="s">
        <v>62</v>
      </c>
      <c r="N204" s="198"/>
    </row>
    <row r="205" spans="1:14" ht="12.75">
      <c r="A205" s="199"/>
      <c r="B205" s="188"/>
      <c r="G205" s="198"/>
      <c r="H205" s="199"/>
      <c r="I205" s="188"/>
      <c r="N205" s="198"/>
    </row>
    <row r="206" spans="1:14" ht="12.75">
      <c r="A206" s="199"/>
      <c r="B206" s="188"/>
      <c r="G206" s="198"/>
      <c r="H206" s="199"/>
      <c r="I206" s="188"/>
      <c r="N206" s="198"/>
    </row>
    <row r="207" spans="1:14" ht="12.75">
      <c r="A207" s="199"/>
      <c r="B207" s="188"/>
      <c r="G207" s="198"/>
      <c r="H207" s="199"/>
      <c r="I207" s="188"/>
      <c r="N207" s="198"/>
    </row>
    <row r="208" spans="1:14" ht="37.5">
      <c r="A208" s="199"/>
      <c r="B208" s="189" t="s">
        <v>63</v>
      </c>
      <c r="C208" s="190"/>
      <c r="E208" s="189" t="s">
        <v>64</v>
      </c>
      <c r="F208" s="191">
        <f>'Uitbet-ma'!$K$12</f>
        <v>0</v>
      </c>
      <c r="G208" s="198"/>
      <c r="H208" s="199"/>
      <c r="I208" s="189" t="s">
        <v>63</v>
      </c>
      <c r="J208" s="190"/>
      <c r="L208" s="189" t="s">
        <v>64</v>
      </c>
      <c r="M208" s="191">
        <f>'Uitbet-ma'!$K$25</f>
        <v>0</v>
      </c>
      <c r="N208" s="198"/>
    </row>
    <row r="209" spans="1:14" ht="33.75" customHeight="1">
      <c r="A209" s="199"/>
      <c r="B209" s="192"/>
      <c r="G209" s="198"/>
      <c r="H209" s="199"/>
      <c r="I209" s="192"/>
      <c r="N209" s="198"/>
    </row>
    <row r="210" spans="1:14" ht="34.5">
      <c r="A210" s="199"/>
      <c r="B210" s="192" t="s">
        <v>70</v>
      </c>
      <c r="G210" s="198"/>
      <c r="H210" s="199"/>
      <c r="I210" s="192" t="s">
        <v>71</v>
      </c>
      <c r="N210" s="198"/>
    </row>
    <row r="211" spans="1:14" ht="51" customHeight="1">
      <c r="A211" s="199"/>
      <c r="B211" s="189" t="s">
        <v>65</v>
      </c>
      <c r="C211" s="189"/>
      <c r="D211" s="189"/>
      <c r="E211" s="189" t="s">
        <v>64</v>
      </c>
      <c r="F211" s="193">
        <f>'Uitbet-ma'!$K$4</f>
        <v>10</v>
      </c>
      <c r="G211" s="198"/>
      <c r="H211" s="199"/>
      <c r="I211" s="189" t="s">
        <v>65</v>
      </c>
      <c r="J211" s="189"/>
      <c r="K211" s="189"/>
      <c r="L211" s="189" t="s">
        <v>64</v>
      </c>
      <c r="M211" s="193">
        <f>'Uitbet-ma'!$K$4</f>
        <v>10</v>
      </c>
      <c r="N211" s="198"/>
    </row>
    <row r="212" spans="1:14" ht="34.5">
      <c r="A212" s="199"/>
      <c r="B212" s="189"/>
      <c r="G212" s="198"/>
      <c r="H212" s="199"/>
      <c r="I212" s="189"/>
      <c r="N212" s="198"/>
    </row>
    <row r="213" spans="1:14" ht="34.5">
      <c r="A213" s="199"/>
      <c r="B213" s="194" t="s">
        <v>66</v>
      </c>
      <c r="C213" s="189" t="s">
        <v>64</v>
      </c>
      <c r="D213" s="252">
        <f>'Uitbet-ma'!$E$14</f>
        <v>0</v>
      </c>
      <c r="E213" s="252"/>
      <c r="F213" s="252"/>
      <c r="G213" s="198"/>
      <c r="H213" s="199"/>
      <c r="I213" s="194" t="s">
        <v>66</v>
      </c>
      <c r="J213" s="189" t="s">
        <v>64</v>
      </c>
      <c r="K213" s="252">
        <f>'Uitbet-ma'!$E$27</f>
        <v>0</v>
      </c>
      <c r="L213" s="252"/>
      <c r="M213" s="252"/>
      <c r="N213" s="198"/>
    </row>
    <row r="214" spans="1:14" ht="48.75" customHeight="1">
      <c r="A214" s="199"/>
      <c r="B214" s="194" t="s">
        <v>1</v>
      </c>
      <c r="C214" s="189" t="s">
        <v>64</v>
      </c>
      <c r="D214" s="253">
        <f>'Uitbet-ma'!$A$4</f>
        <v>0</v>
      </c>
      <c r="E214" s="253"/>
      <c r="F214" s="253"/>
      <c r="G214" s="198"/>
      <c r="H214" s="199"/>
      <c r="I214" s="194" t="s">
        <v>1</v>
      </c>
      <c r="J214" s="189" t="s">
        <v>64</v>
      </c>
      <c r="K214" s="253">
        <f>'Uitbet-ma'!$A$4</f>
        <v>0</v>
      </c>
      <c r="L214" s="253"/>
      <c r="M214" s="253"/>
      <c r="N214" s="198"/>
    </row>
    <row r="215" spans="1:14" ht="34.5">
      <c r="A215" s="199"/>
      <c r="B215" s="189"/>
      <c r="G215" s="198"/>
      <c r="H215" s="199"/>
      <c r="I215" s="189"/>
      <c r="N215" s="198"/>
    </row>
    <row r="216" spans="1:14" ht="34.5">
      <c r="A216" s="199"/>
      <c r="B216" s="189" t="s">
        <v>67</v>
      </c>
      <c r="G216" s="198"/>
      <c r="H216" s="199"/>
      <c r="I216" s="189" t="s">
        <v>67</v>
      </c>
      <c r="N216" s="198"/>
    </row>
    <row r="217" spans="1:14" ht="34.5">
      <c r="A217" s="199"/>
      <c r="B217" s="189"/>
      <c r="G217" s="198"/>
      <c r="H217" s="199"/>
      <c r="I217" s="189"/>
      <c r="N217" s="198"/>
    </row>
    <row r="218" spans="1:14" ht="24.75">
      <c r="A218" s="199"/>
      <c r="B218" s="195" t="s">
        <v>68</v>
      </c>
      <c r="G218" s="198"/>
      <c r="H218" s="199"/>
      <c r="I218" s="195" t="s">
        <v>68</v>
      </c>
      <c r="N218" s="198"/>
    </row>
    <row r="219" spans="1:14" ht="12.75">
      <c r="A219" s="199"/>
      <c r="G219" s="198"/>
      <c r="H219" s="199"/>
      <c r="N219" s="198"/>
    </row>
    <row r="220" spans="1:14" ht="13.5" thickBot="1">
      <c r="A220" s="201"/>
      <c r="B220" s="196"/>
      <c r="C220" s="197"/>
      <c r="D220" s="197"/>
      <c r="E220" s="197"/>
      <c r="F220" s="197"/>
      <c r="G220" s="200"/>
      <c r="H220" s="201"/>
      <c r="I220" s="196"/>
      <c r="J220" s="197"/>
      <c r="K220" s="197"/>
      <c r="L220" s="197"/>
      <c r="M220" s="197"/>
      <c r="N220" s="200"/>
    </row>
    <row r="221" spans="1:14" ht="15" customHeight="1" thickTop="1">
      <c r="A221" s="202"/>
      <c r="B221" s="203"/>
      <c r="C221" s="204"/>
      <c r="D221" s="204"/>
      <c r="E221" s="204"/>
      <c r="F221" s="204"/>
      <c r="G221" s="205"/>
      <c r="H221" s="202"/>
      <c r="I221" s="203"/>
      <c r="J221" s="204"/>
      <c r="K221" s="204"/>
      <c r="L221" s="204"/>
      <c r="M221" s="204"/>
      <c r="N221" s="205"/>
    </row>
    <row r="222" spans="1:14" ht="39" customHeight="1">
      <c r="A222" s="199"/>
      <c r="E222" s="184"/>
      <c r="F222" s="185"/>
      <c r="G222" s="198"/>
      <c r="H222" s="199"/>
      <c r="L222" s="184"/>
      <c r="M222" s="185"/>
      <c r="N222" s="198"/>
    </row>
    <row r="223" spans="1:14" ht="47.25" customHeight="1">
      <c r="A223" s="199"/>
      <c r="E223" s="186" t="str">
        <f>mm</f>
        <v>MM RUE NEUVE/NIEUWSTRAAT</v>
      </c>
      <c r="F223" s="185"/>
      <c r="G223" s="198"/>
      <c r="H223" s="199"/>
      <c r="L223" s="186" t="str">
        <f>mm</f>
        <v>MM RUE NEUVE/NIEUWSTRAAT</v>
      </c>
      <c r="M223" s="185"/>
      <c r="N223" s="198"/>
    </row>
    <row r="224" spans="1:14" ht="49.5" customHeight="1">
      <c r="A224" s="199"/>
      <c r="E224" s="184"/>
      <c r="F224" s="185"/>
      <c r="G224" s="198"/>
      <c r="H224" s="199"/>
      <c r="L224" s="184"/>
      <c r="M224" s="185"/>
      <c r="N224" s="198"/>
    </row>
    <row r="225" spans="1:14" ht="117.75" customHeight="1">
      <c r="A225" s="199"/>
      <c r="B225" s="250" t="s">
        <v>69</v>
      </c>
      <c r="C225" s="251"/>
      <c r="D225" s="251"/>
      <c r="E225" s="251"/>
      <c r="F225" s="251"/>
      <c r="G225" s="198"/>
      <c r="H225" s="199"/>
      <c r="I225" s="250" t="s">
        <v>69</v>
      </c>
      <c r="J225" s="251"/>
      <c r="K225" s="251"/>
      <c r="L225" s="251"/>
      <c r="M225" s="251"/>
      <c r="N225" s="198"/>
    </row>
    <row r="226" spans="1:14" ht="28.5" customHeight="1">
      <c r="A226" s="199"/>
      <c r="B226" s="187" t="s">
        <v>62</v>
      </c>
      <c r="G226" s="198"/>
      <c r="H226" s="199"/>
      <c r="I226" s="187" t="s">
        <v>62</v>
      </c>
      <c r="N226" s="198"/>
    </row>
    <row r="227" spans="1:14" ht="12.75">
      <c r="A227" s="199"/>
      <c r="B227" s="188"/>
      <c r="G227" s="198"/>
      <c r="H227" s="199"/>
      <c r="I227" s="188"/>
      <c r="N227" s="198"/>
    </row>
    <row r="228" spans="1:14" ht="12.75">
      <c r="A228" s="199"/>
      <c r="B228" s="188"/>
      <c r="G228" s="198"/>
      <c r="H228" s="199"/>
      <c r="I228" s="188"/>
      <c r="N228" s="198"/>
    </row>
    <row r="229" spans="1:14" ht="12.75">
      <c r="A229" s="199"/>
      <c r="B229" s="188"/>
      <c r="G229" s="198"/>
      <c r="H229" s="199"/>
      <c r="I229" s="188"/>
      <c r="N229" s="198"/>
    </row>
    <row r="230" spans="1:14" ht="37.5">
      <c r="A230" s="199"/>
      <c r="B230" s="189" t="s">
        <v>63</v>
      </c>
      <c r="C230" s="190"/>
      <c r="E230" s="189" t="s">
        <v>64</v>
      </c>
      <c r="F230" s="191">
        <f>'Uitbet-ma'!$L$12</f>
        <v>0</v>
      </c>
      <c r="G230" s="198"/>
      <c r="H230" s="199"/>
      <c r="I230" s="189" t="s">
        <v>63</v>
      </c>
      <c r="J230" s="190"/>
      <c r="L230" s="189" t="s">
        <v>64</v>
      </c>
      <c r="M230" s="191">
        <f>'Uitbet-ma'!$L$25</f>
        <v>0</v>
      </c>
      <c r="N230" s="198"/>
    </row>
    <row r="231" spans="1:14" ht="33.75" customHeight="1">
      <c r="A231" s="199"/>
      <c r="B231" s="192"/>
      <c r="G231" s="198"/>
      <c r="H231" s="199"/>
      <c r="I231" s="192"/>
      <c r="N231" s="198"/>
    </row>
    <row r="232" spans="1:14" ht="34.5">
      <c r="A232" s="199"/>
      <c r="B232" s="192" t="s">
        <v>70</v>
      </c>
      <c r="G232" s="198"/>
      <c r="H232" s="199"/>
      <c r="I232" s="192" t="s">
        <v>71</v>
      </c>
      <c r="N232" s="198"/>
    </row>
    <row r="233" spans="1:14" ht="51" customHeight="1">
      <c r="A233" s="199"/>
      <c r="B233" s="189" t="s">
        <v>65</v>
      </c>
      <c r="C233" s="189"/>
      <c r="D233" s="189"/>
      <c r="E233" s="189" t="s">
        <v>64</v>
      </c>
      <c r="F233" s="193">
        <f>'Uitbet-ma'!$L$4</f>
        <v>11</v>
      </c>
      <c r="G233" s="198"/>
      <c r="H233" s="199"/>
      <c r="I233" s="189" t="s">
        <v>65</v>
      </c>
      <c r="J233" s="189"/>
      <c r="K233" s="189"/>
      <c r="L233" s="189" t="s">
        <v>64</v>
      </c>
      <c r="M233" s="193">
        <f>'Uitbet-ma'!$L$4</f>
        <v>11</v>
      </c>
      <c r="N233" s="198"/>
    </row>
    <row r="234" spans="1:14" ht="34.5">
      <c r="A234" s="199"/>
      <c r="B234" s="189"/>
      <c r="G234" s="198"/>
      <c r="H234" s="199"/>
      <c r="I234" s="189"/>
      <c r="N234" s="198"/>
    </row>
    <row r="235" spans="1:14" ht="34.5">
      <c r="A235" s="199"/>
      <c r="B235" s="194" t="s">
        <v>66</v>
      </c>
      <c r="C235" s="189" t="s">
        <v>64</v>
      </c>
      <c r="D235" s="252">
        <f>'Uitbet-ma'!$E$14</f>
        <v>0</v>
      </c>
      <c r="E235" s="252"/>
      <c r="F235" s="252"/>
      <c r="G235" s="198"/>
      <c r="H235" s="199"/>
      <c r="I235" s="194" t="s">
        <v>66</v>
      </c>
      <c r="J235" s="189" t="s">
        <v>64</v>
      </c>
      <c r="K235" s="252">
        <f>'Uitbet-ma'!$E$27</f>
        <v>0</v>
      </c>
      <c r="L235" s="252"/>
      <c r="M235" s="252"/>
      <c r="N235" s="198"/>
    </row>
    <row r="236" spans="1:14" ht="48.75" customHeight="1">
      <c r="A236" s="199"/>
      <c r="B236" s="194" t="s">
        <v>1</v>
      </c>
      <c r="C236" s="189" t="s">
        <v>64</v>
      </c>
      <c r="D236" s="253">
        <f>'Uitbet-ma'!$A$4</f>
        <v>0</v>
      </c>
      <c r="E236" s="253"/>
      <c r="F236" s="253"/>
      <c r="G236" s="198"/>
      <c r="H236" s="199"/>
      <c r="I236" s="194" t="s">
        <v>1</v>
      </c>
      <c r="J236" s="189" t="s">
        <v>64</v>
      </c>
      <c r="K236" s="253">
        <f>'Uitbet-ma'!$A$4</f>
        <v>0</v>
      </c>
      <c r="L236" s="253"/>
      <c r="M236" s="253"/>
      <c r="N236" s="198"/>
    </row>
    <row r="237" spans="1:14" ht="34.5">
      <c r="A237" s="199"/>
      <c r="B237" s="189"/>
      <c r="G237" s="198"/>
      <c r="H237" s="199"/>
      <c r="I237" s="189"/>
      <c r="N237" s="198"/>
    </row>
    <row r="238" spans="1:14" ht="34.5">
      <c r="A238" s="199"/>
      <c r="B238" s="189" t="s">
        <v>67</v>
      </c>
      <c r="G238" s="198"/>
      <c r="H238" s="199"/>
      <c r="I238" s="189" t="s">
        <v>67</v>
      </c>
      <c r="N238" s="198"/>
    </row>
    <row r="239" spans="1:14" ht="34.5">
      <c r="A239" s="199"/>
      <c r="B239" s="189"/>
      <c r="G239" s="198"/>
      <c r="H239" s="199"/>
      <c r="I239" s="189"/>
      <c r="N239" s="198"/>
    </row>
    <row r="240" spans="1:14" ht="24.75">
      <c r="A240" s="199"/>
      <c r="B240" s="195" t="s">
        <v>68</v>
      </c>
      <c r="G240" s="198"/>
      <c r="H240" s="199"/>
      <c r="I240" s="195" t="s">
        <v>68</v>
      </c>
      <c r="N240" s="198"/>
    </row>
    <row r="241" spans="1:14" ht="12.75">
      <c r="A241" s="199"/>
      <c r="G241" s="198"/>
      <c r="H241" s="199"/>
      <c r="N241" s="198"/>
    </row>
    <row r="242" spans="1:14" ht="13.5" thickBot="1">
      <c r="A242" s="201"/>
      <c r="B242" s="196"/>
      <c r="C242" s="197"/>
      <c r="D242" s="197"/>
      <c r="E242" s="197"/>
      <c r="F242" s="197"/>
      <c r="G242" s="200"/>
      <c r="H242" s="201"/>
      <c r="I242" s="196"/>
      <c r="J242" s="197"/>
      <c r="K242" s="197"/>
      <c r="L242" s="197"/>
      <c r="M242" s="197"/>
      <c r="N242" s="200"/>
    </row>
    <row r="243" spans="1:14" ht="15" customHeight="1" thickTop="1">
      <c r="A243" s="202"/>
      <c r="B243" s="203"/>
      <c r="C243" s="204"/>
      <c r="D243" s="204"/>
      <c r="E243" s="204"/>
      <c r="F243" s="204"/>
      <c r="G243" s="205"/>
      <c r="H243" s="202"/>
      <c r="I243" s="203"/>
      <c r="J243" s="204"/>
      <c r="K243" s="204"/>
      <c r="L243" s="204"/>
      <c r="M243" s="204"/>
      <c r="N243" s="205"/>
    </row>
    <row r="244" spans="1:14" ht="39" customHeight="1">
      <c r="A244" s="199"/>
      <c r="E244" s="184"/>
      <c r="F244" s="185"/>
      <c r="G244" s="198"/>
      <c r="H244" s="199"/>
      <c r="L244" s="184"/>
      <c r="M244" s="185"/>
      <c r="N244" s="198"/>
    </row>
    <row r="245" spans="1:14" ht="47.25" customHeight="1">
      <c r="A245" s="199"/>
      <c r="E245" s="186" t="str">
        <f>mm</f>
        <v>MM RUE NEUVE/NIEUWSTRAAT</v>
      </c>
      <c r="F245" s="185"/>
      <c r="G245" s="198"/>
      <c r="H245" s="199"/>
      <c r="L245" s="186" t="str">
        <f>mm</f>
        <v>MM RUE NEUVE/NIEUWSTRAAT</v>
      </c>
      <c r="M245" s="185"/>
      <c r="N245" s="198"/>
    </row>
    <row r="246" spans="1:14" ht="49.5" customHeight="1">
      <c r="A246" s="199"/>
      <c r="E246" s="184"/>
      <c r="F246" s="185"/>
      <c r="G246" s="198"/>
      <c r="H246" s="199"/>
      <c r="L246" s="184"/>
      <c r="M246" s="185"/>
      <c r="N246" s="198"/>
    </row>
    <row r="247" spans="1:14" ht="117.75" customHeight="1">
      <c r="A247" s="199"/>
      <c r="B247" s="250" t="s">
        <v>69</v>
      </c>
      <c r="C247" s="251"/>
      <c r="D247" s="251"/>
      <c r="E247" s="251"/>
      <c r="F247" s="251"/>
      <c r="G247" s="198"/>
      <c r="H247" s="199"/>
      <c r="I247" s="250" t="s">
        <v>69</v>
      </c>
      <c r="J247" s="251"/>
      <c r="K247" s="251"/>
      <c r="L247" s="251"/>
      <c r="M247" s="251"/>
      <c r="N247" s="198"/>
    </row>
    <row r="248" spans="1:14" ht="28.5" customHeight="1">
      <c r="A248" s="199"/>
      <c r="B248" s="187" t="s">
        <v>62</v>
      </c>
      <c r="G248" s="198"/>
      <c r="H248" s="199"/>
      <c r="I248" s="187" t="s">
        <v>62</v>
      </c>
      <c r="N248" s="198"/>
    </row>
    <row r="249" spans="1:14" ht="12.75">
      <c r="A249" s="199"/>
      <c r="B249" s="188"/>
      <c r="G249" s="198"/>
      <c r="H249" s="199"/>
      <c r="I249" s="188"/>
      <c r="N249" s="198"/>
    </row>
    <row r="250" spans="1:14" ht="12.75">
      <c r="A250" s="199"/>
      <c r="B250" s="188"/>
      <c r="G250" s="198"/>
      <c r="H250" s="199"/>
      <c r="I250" s="188"/>
      <c r="N250" s="198"/>
    </row>
    <row r="251" spans="1:14" ht="12.75">
      <c r="A251" s="199"/>
      <c r="B251" s="188"/>
      <c r="G251" s="198"/>
      <c r="H251" s="199"/>
      <c r="I251" s="188"/>
      <c r="N251" s="198"/>
    </row>
    <row r="252" spans="1:14" ht="37.5">
      <c r="A252" s="199"/>
      <c r="B252" s="189" t="s">
        <v>63</v>
      </c>
      <c r="C252" s="190"/>
      <c r="E252" s="189" t="s">
        <v>64</v>
      </c>
      <c r="F252" s="191">
        <f>'Uitbet-ma'!$M$12</f>
        <v>0</v>
      </c>
      <c r="G252" s="198"/>
      <c r="H252" s="199"/>
      <c r="I252" s="189" t="s">
        <v>63</v>
      </c>
      <c r="J252" s="190"/>
      <c r="L252" s="189" t="s">
        <v>64</v>
      </c>
      <c r="M252" s="191">
        <f>'Uitbet-ma'!$M$25</f>
        <v>0</v>
      </c>
      <c r="N252" s="198"/>
    </row>
    <row r="253" spans="1:14" ht="33.75" customHeight="1">
      <c r="A253" s="199"/>
      <c r="B253" s="192"/>
      <c r="G253" s="198"/>
      <c r="H253" s="199"/>
      <c r="I253" s="192"/>
      <c r="N253" s="198"/>
    </row>
    <row r="254" spans="1:14" ht="34.5">
      <c r="A254" s="199"/>
      <c r="B254" s="192" t="s">
        <v>70</v>
      </c>
      <c r="G254" s="198"/>
      <c r="H254" s="199"/>
      <c r="I254" s="192" t="s">
        <v>71</v>
      </c>
      <c r="N254" s="198"/>
    </row>
    <row r="255" spans="1:14" ht="51" customHeight="1">
      <c r="A255" s="199"/>
      <c r="B255" s="189" t="s">
        <v>65</v>
      </c>
      <c r="C255" s="189"/>
      <c r="D255" s="189"/>
      <c r="E255" s="189" t="s">
        <v>64</v>
      </c>
      <c r="F255" s="193">
        <f>'Uitbet-ma'!$M$4</f>
        <v>12</v>
      </c>
      <c r="G255" s="198"/>
      <c r="H255" s="199"/>
      <c r="I255" s="189" t="s">
        <v>65</v>
      </c>
      <c r="J255" s="189"/>
      <c r="K255" s="189"/>
      <c r="L255" s="189" t="s">
        <v>64</v>
      </c>
      <c r="M255" s="193">
        <f>'Uitbet-ma'!$M$4</f>
        <v>12</v>
      </c>
      <c r="N255" s="198"/>
    </row>
    <row r="256" spans="1:14" ht="34.5">
      <c r="A256" s="199"/>
      <c r="B256" s="189"/>
      <c r="G256" s="198"/>
      <c r="H256" s="199"/>
      <c r="I256" s="189"/>
      <c r="N256" s="198"/>
    </row>
    <row r="257" spans="1:14" ht="34.5">
      <c r="A257" s="199"/>
      <c r="B257" s="194" t="s">
        <v>66</v>
      </c>
      <c r="C257" s="189" t="s">
        <v>64</v>
      </c>
      <c r="D257" s="252">
        <f>'Uitbet-ma'!$E$14</f>
        <v>0</v>
      </c>
      <c r="E257" s="252"/>
      <c r="F257" s="252"/>
      <c r="G257" s="198"/>
      <c r="H257" s="199"/>
      <c r="I257" s="194" t="s">
        <v>66</v>
      </c>
      <c r="J257" s="189" t="s">
        <v>64</v>
      </c>
      <c r="K257" s="252">
        <f>'Uitbet-ma'!$E$27</f>
        <v>0</v>
      </c>
      <c r="L257" s="252"/>
      <c r="M257" s="252"/>
      <c r="N257" s="198"/>
    </row>
    <row r="258" spans="1:14" ht="48.75" customHeight="1">
      <c r="A258" s="199"/>
      <c r="B258" s="194" t="s">
        <v>1</v>
      </c>
      <c r="C258" s="189" t="s">
        <v>64</v>
      </c>
      <c r="D258" s="253">
        <f>'Uitbet-ma'!$A$4</f>
        <v>0</v>
      </c>
      <c r="E258" s="253"/>
      <c r="F258" s="253"/>
      <c r="G258" s="198"/>
      <c r="H258" s="199"/>
      <c r="I258" s="194" t="s">
        <v>1</v>
      </c>
      <c r="J258" s="189" t="s">
        <v>64</v>
      </c>
      <c r="K258" s="253">
        <f>'Uitbet-ma'!$A$4</f>
        <v>0</v>
      </c>
      <c r="L258" s="253"/>
      <c r="M258" s="253"/>
      <c r="N258" s="198"/>
    </row>
    <row r="259" spans="1:14" ht="34.5">
      <c r="A259" s="199"/>
      <c r="B259" s="189"/>
      <c r="G259" s="198"/>
      <c r="H259" s="199"/>
      <c r="I259" s="189"/>
      <c r="N259" s="198"/>
    </row>
    <row r="260" spans="1:14" ht="34.5">
      <c r="A260" s="199"/>
      <c r="B260" s="189" t="s">
        <v>67</v>
      </c>
      <c r="G260" s="198"/>
      <c r="H260" s="199"/>
      <c r="I260" s="189" t="s">
        <v>67</v>
      </c>
      <c r="N260" s="198"/>
    </row>
    <row r="261" spans="1:14" ht="34.5">
      <c r="A261" s="199"/>
      <c r="B261" s="189"/>
      <c r="G261" s="198"/>
      <c r="H261" s="199"/>
      <c r="I261" s="189"/>
      <c r="N261" s="198"/>
    </row>
    <row r="262" spans="1:14" ht="24.75">
      <c r="A262" s="199"/>
      <c r="B262" s="195" t="s">
        <v>68</v>
      </c>
      <c r="G262" s="198"/>
      <c r="H262" s="199"/>
      <c r="I262" s="195" t="s">
        <v>68</v>
      </c>
      <c r="N262" s="198"/>
    </row>
    <row r="263" spans="1:14" ht="12.75">
      <c r="A263" s="199"/>
      <c r="G263" s="198"/>
      <c r="H263" s="199"/>
      <c r="N263" s="198"/>
    </row>
    <row r="264" spans="1:14" ht="13.5" thickBot="1">
      <c r="A264" s="201"/>
      <c r="B264" s="196"/>
      <c r="C264" s="197"/>
      <c r="D264" s="197"/>
      <c r="E264" s="197"/>
      <c r="F264" s="197"/>
      <c r="G264" s="200"/>
      <c r="H264" s="201"/>
      <c r="I264" s="196"/>
      <c r="J264" s="197"/>
      <c r="K264" s="197"/>
      <c r="L264" s="197"/>
      <c r="M264" s="197"/>
      <c r="N264" s="200"/>
    </row>
    <row r="265" spans="1:14" ht="15" customHeight="1" thickTop="1">
      <c r="A265" s="202"/>
      <c r="B265" s="203"/>
      <c r="C265" s="204"/>
      <c r="D265" s="204"/>
      <c r="E265" s="204"/>
      <c r="F265" s="204"/>
      <c r="G265" s="205"/>
      <c r="H265" s="202"/>
      <c r="I265" s="203"/>
      <c r="J265" s="204"/>
      <c r="K265" s="204"/>
      <c r="L265" s="204"/>
      <c r="M265" s="204"/>
      <c r="N265" s="205"/>
    </row>
    <row r="266" spans="1:14" ht="39" customHeight="1">
      <c r="A266" s="199"/>
      <c r="E266" s="184"/>
      <c r="F266" s="185"/>
      <c r="G266" s="198"/>
      <c r="H266" s="199"/>
      <c r="L266" s="184"/>
      <c r="M266" s="185"/>
      <c r="N266" s="198"/>
    </row>
    <row r="267" spans="1:14" ht="47.25" customHeight="1">
      <c r="A267" s="199"/>
      <c r="E267" s="186" t="str">
        <f>mm</f>
        <v>MM RUE NEUVE/NIEUWSTRAAT</v>
      </c>
      <c r="F267" s="185"/>
      <c r="G267" s="198"/>
      <c r="H267" s="199"/>
      <c r="L267" s="186" t="str">
        <f>mm</f>
        <v>MM RUE NEUVE/NIEUWSTRAAT</v>
      </c>
      <c r="M267" s="185"/>
      <c r="N267" s="198"/>
    </row>
    <row r="268" spans="1:14" ht="49.5" customHeight="1">
      <c r="A268" s="199"/>
      <c r="E268" s="184"/>
      <c r="F268" s="185"/>
      <c r="G268" s="198"/>
      <c r="H268" s="199"/>
      <c r="L268" s="184"/>
      <c r="M268" s="185"/>
      <c r="N268" s="198"/>
    </row>
    <row r="269" spans="1:14" ht="117.75" customHeight="1">
      <c r="A269" s="199"/>
      <c r="B269" s="250" t="s">
        <v>69</v>
      </c>
      <c r="C269" s="251"/>
      <c r="D269" s="251"/>
      <c r="E269" s="251"/>
      <c r="F269" s="251"/>
      <c r="G269" s="198"/>
      <c r="H269" s="199"/>
      <c r="I269" s="250" t="s">
        <v>69</v>
      </c>
      <c r="J269" s="251"/>
      <c r="K269" s="251"/>
      <c r="L269" s="251"/>
      <c r="M269" s="251"/>
      <c r="N269" s="198"/>
    </row>
    <row r="270" spans="1:14" ht="28.5" customHeight="1">
      <c r="A270" s="199"/>
      <c r="B270" s="187" t="s">
        <v>62</v>
      </c>
      <c r="G270" s="198"/>
      <c r="H270" s="199"/>
      <c r="I270" s="187" t="s">
        <v>62</v>
      </c>
      <c r="N270" s="198"/>
    </row>
    <row r="271" spans="1:14" ht="12.75">
      <c r="A271" s="199"/>
      <c r="B271" s="188"/>
      <c r="G271" s="198"/>
      <c r="H271" s="199"/>
      <c r="I271" s="188"/>
      <c r="N271" s="198"/>
    </row>
    <row r="272" spans="1:14" ht="12.75">
      <c r="A272" s="199"/>
      <c r="B272" s="188"/>
      <c r="G272" s="198"/>
      <c r="H272" s="199"/>
      <c r="I272" s="188"/>
      <c r="N272" s="198"/>
    </row>
    <row r="273" spans="1:14" ht="12.75">
      <c r="A273" s="199"/>
      <c r="B273" s="188"/>
      <c r="G273" s="198"/>
      <c r="H273" s="199"/>
      <c r="I273" s="188"/>
      <c r="N273" s="198"/>
    </row>
    <row r="274" spans="1:14" ht="37.5">
      <c r="A274" s="199"/>
      <c r="B274" s="189" t="s">
        <v>63</v>
      </c>
      <c r="C274" s="190"/>
      <c r="E274" s="189" t="s">
        <v>64</v>
      </c>
      <c r="F274" s="191">
        <f>'Uitbet-ma'!$N$12</f>
        <v>0</v>
      </c>
      <c r="G274" s="198"/>
      <c r="H274" s="199"/>
      <c r="I274" s="189" t="s">
        <v>63</v>
      </c>
      <c r="J274" s="190"/>
      <c r="L274" s="189" t="s">
        <v>64</v>
      </c>
      <c r="M274" s="191">
        <f>'Uitbet-ma'!$N$25</f>
        <v>0</v>
      </c>
      <c r="N274" s="198"/>
    </row>
    <row r="275" spans="1:14" ht="33.75" customHeight="1">
      <c r="A275" s="199"/>
      <c r="B275" s="192"/>
      <c r="G275" s="198"/>
      <c r="H275" s="199"/>
      <c r="I275" s="192"/>
      <c r="N275" s="198"/>
    </row>
    <row r="276" spans="1:14" ht="34.5">
      <c r="A276" s="199"/>
      <c r="B276" s="192" t="s">
        <v>70</v>
      </c>
      <c r="G276" s="198"/>
      <c r="H276" s="199"/>
      <c r="I276" s="192" t="s">
        <v>71</v>
      </c>
      <c r="N276" s="198"/>
    </row>
    <row r="277" spans="1:14" ht="51" customHeight="1">
      <c r="A277" s="199"/>
      <c r="B277" s="189" t="s">
        <v>65</v>
      </c>
      <c r="C277" s="189"/>
      <c r="D277" s="189"/>
      <c r="E277" s="189" t="s">
        <v>64</v>
      </c>
      <c r="F277" s="193">
        <f>'Uitbet-ma'!$N$4</f>
        <v>13</v>
      </c>
      <c r="G277" s="198"/>
      <c r="H277" s="199"/>
      <c r="I277" s="189" t="s">
        <v>65</v>
      </c>
      <c r="J277" s="189"/>
      <c r="K277" s="189"/>
      <c r="L277" s="189" t="s">
        <v>64</v>
      </c>
      <c r="M277" s="193">
        <f>'Uitbet-ma'!$N$4</f>
        <v>13</v>
      </c>
      <c r="N277" s="198"/>
    </row>
    <row r="278" spans="1:14" ht="34.5">
      <c r="A278" s="199"/>
      <c r="B278" s="189"/>
      <c r="G278" s="198"/>
      <c r="H278" s="199"/>
      <c r="I278" s="189"/>
      <c r="N278" s="198"/>
    </row>
    <row r="279" spans="1:14" ht="34.5">
      <c r="A279" s="199"/>
      <c r="B279" s="194" t="s">
        <v>66</v>
      </c>
      <c r="C279" s="189" t="s">
        <v>64</v>
      </c>
      <c r="D279" s="252">
        <f>'Uitbet-ma'!$E$14</f>
        <v>0</v>
      </c>
      <c r="E279" s="252"/>
      <c r="F279" s="252"/>
      <c r="G279" s="198"/>
      <c r="H279" s="199"/>
      <c r="I279" s="194" t="s">
        <v>66</v>
      </c>
      <c r="J279" s="189" t="s">
        <v>64</v>
      </c>
      <c r="K279" s="252">
        <f>'Uitbet-ma'!$E$27</f>
        <v>0</v>
      </c>
      <c r="L279" s="252"/>
      <c r="M279" s="252"/>
      <c r="N279" s="198"/>
    </row>
    <row r="280" spans="1:14" ht="48.75" customHeight="1">
      <c r="A280" s="199"/>
      <c r="B280" s="194" t="s">
        <v>1</v>
      </c>
      <c r="C280" s="189" t="s">
        <v>64</v>
      </c>
      <c r="D280" s="253">
        <f>'Uitbet-ma'!$A$4</f>
        <v>0</v>
      </c>
      <c r="E280" s="253"/>
      <c r="F280" s="253"/>
      <c r="G280" s="198"/>
      <c r="H280" s="199"/>
      <c r="I280" s="194" t="s">
        <v>1</v>
      </c>
      <c r="J280" s="189" t="s">
        <v>64</v>
      </c>
      <c r="K280" s="253">
        <f>'Uitbet-ma'!$A$4</f>
        <v>0</v>
      </c>
      <c r="L280" s="253"/>
      <c r="M280" s="253"/>
      <c r="N280" s="198"/>
    </row>
    <row r="281" spans="1:14" ht="34.5">
      <c r="A281" s="199"/>
      <c r="B281" s="189"/>
      <c r="G281" s="198"/>
      <c r="H281" s="199"/>
      <c r="I281" s="189"/>
      <c r="N281" s="198"/>
    </row>
    <row r="282" spans="1:14" ht="34.5">
      <c r="A282" s="199"/>
      <c r="B282" s="189" t="s">
        <v>67</v>
      </c>
      <c r="G282" s="198"/>
      <c r="H282" s="199"/>
      <c r="I282" s="189" t="s">
        <v>67</v>
      </c>
      <c r="N282" s="198"/>
    </row>
    <row r="283" spans="1:14" ht="34.5">
      <c r="A283" s="199"/>
      <c r="B283" s="189"/>
      <c r="G283" s="198"/>
      <c r="H283" s="199"/>
      <c r="I283" s="189"/>
      <c r="N283" s="198"/>
    </row>
    <row r="284" spans="1:14" ht="24.75">
      <c r="A284" s="199"/>
      <c r="B284" s="195" t="s">
        <v>68</v>
      </c>
      <c r="G284" s="198"/>
      <c r="H284" s="199"/>
      <c r="I284" s="195" t="s">
        <v>68</v>
      </c>
      <c r="N284" s="198"/>
    </row>
    <row r="285" spans="1:14" ht="12.75">
      <c r="A285" s="199"/>
      <c r="G285" s="198"/>
      <c r="H285" s="199"/>
      <c r="N285" s="198"/>
    </row>
    <row r="286" spans="1:14" ht="13.5" thickBot="1">
      <c r="A286" s="201"/>
      <c r="B286" s="196"/>
      <c r="C286" s="197"/>
      <c r="D286" s="197"/>
      <c r="E286" s="197"/>
      <c r="F286" s="197"/>
      <c r="G286" s="200"/>
      <c r="H286" s="201"/>
      <c r="I286" s="196"/>
      <c r="J286" s="197"/>
      <c r="K286" s="197"/>
      <c r="L286" s="197"/>
      <c r="M286" s="197"/>
      <c r="N286" s="200"/>
    </row>
    <row r="287" spans="1:14" ht="15" customHeight="1" thickTop="1">
      <c r="A287" s="202"/>
      <c r="B287" s="203"/>
      <c r="C287" s="204"/>
      <c r="D287" s="204"/>
      <c r="E287" s="204"/>
      <c r="F287" s="204"/>
      <c r="G287" s="205"/>
      <c r="H287" s="202"/>
      <c r="I287" s="203"/>
      <c r="J287" s="204"/>
      <c r="K287" s="204"/>
      <c r="L287" s="204"/>
      <c r="M287" s="204"/>
      <c r="N287" s="205"/>
    </row>
    <row r="288" spans="1:14" ht="39" customHeight="1">
      <c r="A288" s="199"/>
      <c r="E288" s="184"/>
      <c r="F288" s="185"/>
      <c r="G288" s="198"/>
      <c r="H288" s="199"/>
      <c r="L288" s="184"/>
      <c r="M288" s="185"/>
      <c r="N288" s="198"/>
    </row>
    <row r="289" spans="1:14" ht="47.25" customHeight="1">
      <c r="A289" s="199"/>
      <c r="E289" s="186" t="str">
        <f>mm</f>
        <v>MM RUE NEUVE/NIEUWSTRAAT</v>
      </c>
      <c r="F289" s="185"/>
      <c r="G289" s="198"/>
      <c r="H289" s="199"/>
      <c r="L289" s="186" t="str">
        <f>mm</f>
        <v>MM RUE NEUVE/NIEUWSTRAAT</v>
      </c>
      <c r="M289" s="185"/>
      <c r="N289" s="198"/>
    </row>
    <row r="290" spans="1:14" ht="49.5" customHeight="1">
      <c r="A290" s="199"/>
      <c r="E290" s="184"/>
      <c r="F290" s="185"/>
      <c r="G290" s="198"/>
      <c r="H290" s="199"/>
      <c r="L290" s="184"/>
      <c r="M290" s="185"/>
      <c r="N290" s="198"/>
    </row>
    <row r="291" spans="1:14" ht="117.75" customHeight="1">
      <c r="A291" s="199"/>
      <c r="B291" s="250" t="s">
        <v>69</v>
      </c>
      <c r="C291" s="251"/>
      <c r="D291" s="251"/>
      <c r="E291" s="251"/>
      <c r="F291" s="251"/>
      <c r="G291" s="198"/>
      <c r="H291" s="199"/>
      <c r="I291" s="250" t="s">
        <v>69</v>
      </c>
      <c r="J291" s="251"/>
      <c r="K291" s="251"/>
      <c r="L291" s="251"/>
      <c r="M291" s="251"/>
      <c r="N291" s="198"/>
    </row>
    <row r="292" spans="1:14" ht="28.5" customHeight="1">
      <c r="A292" s="199"/>
      <c r="B292" s="187" t="s">
        <v>62</v>
      </c>
      <c r="G292" s="198"/>
      <c r="H292" s="199"/>
      <c r="I292" s="187" t="s">
        <v>62</v>
      </c>
      <c r="N292" s="198"/>
    </row>
    <row r="293" spans="1:14" ht="12.75">
      <c r="A293" s="199"/>
      <c r="B293" s="188"/>
      <c r="G293" s="198"/>
      <c r="H293" s="199"/>
      <c r="I293" s="188"/>
      <c r="N293" s="198"/>
    </row>
    <row r="294" spans="1:14" ht="12.75">
      <c r="A294" s="199"/>
      <c r="B294" s="188"/>
      <c r="G294" s="198"/>
      <c r="H294" s="199"/>
      <c r="I294" s="188"/>
      <c r="N294" s="198"/>
    </row>
    <row r="295" spans="1:14" ht="12.75">
      <c r="A295" s="199"/>
      <c r="B295" s="188"/>
      <c r="G295" s="198"/>
      <c r="H295" s="199"/>
      <c r="I295" s="188"/>
      <c r="N295" s="198"/>
    </row>
    <row r="296" spans="1:14" ht="37.5">
      <c r="A296" s="199"/>
      <c r="B296" s="189" t="s">
        <v>63</v>
      </c>
      <c r="C296" s="190"/>
      <c r="E296" s="189" t="s">
        <v>64</v>
      </c>
      <c r="F296" s="191">
        <f>'Uitbet-ma'!$O$12</f>
        <v>0</v>
      </c>
      <c r="G296" s="198"/>
      <c r="H296" s="199"/>
      <c r="I296" s="189" t="s">
        <v>63</v>
      </c>
      <c r="J296" s="190"/>
      <c r="L296" s="189" t="s">
        <v>64</v>
      </c>
      <c r="M296" s="191">
        <f>'Uitbet-ma'!$O$25</f>
        <v>0</v>
      </c>
      <c r="N296" s="198"/>
    </row>
    <row r="297" spans="1:14" ht="33.75" customHeight="1">
      <c r="A297" s="199"/>
      <c r="B297" s="192"/>
      <c r="G297" s="198"/>
      <c r="H297" s="199"/>
      <c r="I297" s="192"/>
      <c r="N297" s="198"/>
    </row>
    <row r="298" spans="1:14" ht="34.5">
      <c r="A298" s="199"/>
      <c r="B298" s="192" t="s">
        <v>70</v>
      </c>
      <c r="G298" s="198"/>
      <c r="H298" s="199"/>
      <c r="I298" s="192" t="s">
        <v>71</v>
      </c>
      <c r="N298" s="198"/>
    </row>
    <row r="299" spans="1:14" ht="51" customHeight="1">
      <c r="A299" s="199"/>
      <c r="B299" s="189" t="s">
        <v>65</v>
      </c>
      <c r="C299" s="189"/>
      <c r="D299" s="189"/>
      <c r="E299" s="189" t="s">
        <v>64</v>
      </c>
      <c r="F299" s="193">
        <f>'Uitbet-ma'!$O$4</f>
        <v>14</v>
      </c>
      <c r="G299" s="198"/>
      <c r="H299" s="199"/>
      <c r="I299" s="189" t="s">
        <v>65</v>
      </c>
      <c r="J299" s="189"/>
      <c r="K299" s="189"/>
      <c r="L299" s="189" t="s">
        <v>64</v>
      </c>
      <c r="M299" s="193">
        <f>'Uitbet-ma'!$O$4</f>
        <v>14</v>
      </c>
      <c r="N299" s="198"/>
    </row>
    <row r="300" spans="1:14" ht="34.5">
      <c r="A300" s="199"/>
      <c r="B300" s="189"/>
      <c r="G300" s="198"/>
      <c r="H300" s="199"/>
      <c r="I300" s="189"/>
      <c r="N300" s="198"/>
    </row>
    <row r="301" spans="1:14" ht="34.5">
      <c r="A301" s="199"/>
      <c r="B301" s="194" t="s">
        <v>66</v>
      </c>
      <c r="C301" s="189" t="s">
        <v>64</v>
      </c>
      <c r="D301" s="252">
        <f>'Uitbet-ma'!$E$14</f>
        <v>0</v>
      </c>
      <c r="E301" s="252"/>
      <c r="F301" s="252"/>
      <c r="G301" s="198"/>
      <c r="H301" s="199"/>
      <c r="I301" s="194" t="s">
        <v>66</v>
      </c>
      <c r="J301" s="189" t="s">
        <v>64</v>
      </c>
      <c r="K301" s="252">
        <f>'Uitbet-ma'!$E$27</f>
        <v>0</v>
      </c>
      <c r="L301" s="252"/>
      <c r="M301" s="252"/>
      <c r="N301" s="198"/>
    </row>
    <row r="302" spans="1:14" ht="48.75" customHeight="1">
      <c r="A302" s="199"/>
      <c r="B302" s="194" t="s">
        <v>1</v>
      </c>
      <c r="C302" s="189" t="s">
        <v>64</v>
      </c>
      <c r="D302" s="253">
        <f>'Uitbet-ma'!$A$4</f>
        <v>0</v>
      </c>
      <c r="E302" s="253"/>
      <c r="F302" s="253"/>
      <c r="G302" s="198"/>
      <c r="H302" s="199"/>
      <c r="I302" s="194" t="s">
        <v>1</v>
      </c>
      <c r="J302" s="189" t="s">
        <v>64</v>
      </c>
      <c r="K302" s="253">
        <f>'Uitbet-ma'!$A$4</f>
        <v>0</v>
      </c>
      <c r="L302" s="253"/>
      <c r="M302" s="253"/>
      <c r="N302" s="198"/>
    </row>
    <row r="303" spans="1:14" ht="34.5">
      <c r="A303" s="199"/>
      <c r="B303" s="189"/>
      <c r="G303" s="198"/>
      <c r="H303" s="199"/>
      <c r="I303" s="189"/>
      <c r="N303" s="198"/>
    </row>
    <row r="304" spans="1:14" ht="34.5">
      <c r="A304" s="199"/>
      <c r="B304" s="189" t="s">
        <v>67</v>
      </c>
      <c r="G304" s="198"/>
      <c r="H304" s="199"/>
      <c r="I304" s="189" t="s">
        <v>67</v>
      </c>
      <c r="N304" s="198"/>
    </row>
    <row r="305" spans="1:14" ht="34.5">
      <c r="A305" s="199"/>
      <c r="B305" s="189"/>
      <c r="G305" s="198"/>
      <c r="H305" s="199"/>
      <c r="I305" s="189"/>
      <c r="N305" s="198"/>
    </row>
    <row r="306" spans="1:14" ht="24.75">
      <c r="A306" s="199"/>
      <c r="B306" s="195" t="s">
        <v>68</v>
      </c>
      <c r="G306" s="198"/>
      <c r="H306" s="199"/>
      <c r="I306" s="195" t="s">
        <v>68</v>
      </c>
      <c r="N306" s="198"/>
    </row>
    <row r="307" spans="1:14" ht="12.75">
      <c r="A307" s="199"/>
      <c r="G307" s="198"/>
      <c r="H307" s="199"/>
      <c r="N307" s="198"/>
    </row>
    <row r="308" spans="1:14" ht="13.5" thickBot="1">
      <c r="A308" s="201"/>
      <c r="B308" s="196"/>
      <c r="C308" s="197"/>
      <c r="D308" s="197"/>
      <c r="E308" s="197"/>
      <c r="F308" s="197"/>
      <c r="G308" s="200"/>
      <c r="H308" s="201"/>
      <c r="I308" s="196"/>
      <c r="J308" s="197"/>
      <c r="K308" s="197"/>
      <c r="L308" s="197"/>
      <c r="M308" s="197"/>
      <c r="N308" s="200"/>
    </row>
    <row r="309" spans="1:14" ht="15" customHeight="1" thickTop="1">
      <c r="A309" s="202"/>
      <c r="B309" s="203"/>
      <c r="C309" s="204"/>
      <c r="D309" s="204"/>
      <c r="E309" s="204"/>
      <c r="F309" s="204"/>
      <c r="G309" s="205"/>
      <c r="H309" s="202"/>
      <c r="I309" s="203"/>
      <c r="J309" s="204"/>
      <c r="K309" s="204"/>
      <c r="L309" s="204"/>
      <c r="M309" s="204"/>
      <c r="N309" s="205"/>
    </row>
    <row r="310" spans="1:14" ht="39" customHeight="1">
      <c r="A310" s="199"/>
      <c r="E310" s="184"/>
      <c r="F310" s="185"/>
      <c r="G310" s="198"/>
      <c r="H310" s="199"/>
      <c r="L310" s="184"/>
      <c r="M310" s="185"/>
      <c r="N310" s="198"/>
    </row>
    <row r="311" spans="1:14" ht="47.25" customHeight="1">
      <c r="A311" s="199"/>
      <c r="E311" s="186" t="str">
        <f>mm</f>
        <v>MM RUE NEUVE/NIEUWSTRAAT</v>
      </c>
      <c r="F311" s="185"/>
      <c r="G311" s="198"/>
      <c r="H311" s="199"/>
      <c r="L311" s="186" t="str">
        <f>mm</f>
        <v>MM RUE NEUVE/NIEUWSTRAAT</v>
      </c>
      <c r="M311" s="185"/>
      <c r="N311" s="198"/>
    </row>
    <row r="312" spans="1:14" ht="49.5" customHeight="1">
      <c r="A312" s="199"/>
      <c r="E312" s="184"/>
      <c r="F312" s="185"/>
      <c r="G312" s="198"/>
      <c r="H312" s="199"/>
      <c r="L312" s="184"/>
      <c r="M312" s="185"/>
      <c r="N312" s="198"/>
    </row>
    <row r="313" spans="1:14" ht="117.75" customHeight="1">
      <c r="A313" s="199"/>
      <c r="B313" s="250" t="s">
        <v>69</v>
      </c>
      <c r="C313" s="251"/>
      <c r="D313" s="251"/>
      <c r="E313" s="251"/>
      <c r="F313" s="251"/>
      <c r="G313" s="198"/>
      <c r="H313" s="199"/>
      <c r="I313" s="250" t="s">
        <v>69</v>
      </c>
      <c r="J313" s="251"/>
      <c r="K313" s="251"/>
      <c r="L313" s="251"/>
      <c r="M313" s="251"/>
      <c r="N313" s="198"/>
    </row>
    <row r="314" spans="1:14" ht="28.5" customHeight="1">
      <c r="A314" s="199"/>
      <c r="B314" s="187" t="s">
        <v>62</v>
      </c>
      <c r="G314" s="198"/>
      <c r="H314" s="199"/>
      <c r="I314" s="187" t="s">
        <v>62</v>
      </c>
      <c r="N314" s="198"/>
    </row>
    <row r="315" spans="1:14" ht="12.75">
      <c r="A315" s="199"/>
      <c r="B315" s="188"/>
      <c r="G315" s="198"/>
      <c r="H315" s="199"/>
      <c r="I315" s="188"/>
      <c r="N315" s="198"/>
    </row>
    <row r="316" spans="1:14" ht="12.75">
      <c r="A316" s="199"/>
      <c r="B316" s="188"/>
      <c r="G316" s="198"/>
      <c r="H316" s="199"/>
      <c r="I316" s="188"/>
      <c r="N316" s="198"/>
    </row>
    <row r="317" spans="1:14" ht="12.75">
      <c r="A317" s="199"/>
      <c r="B317" s="188"/>
      <c r="G317" s="198"/>
      <c r="H317" s="199"/>
      <c r="I317" s="188"/>
      <c r="N317" s="198"/>
    </row>
    <row r="318" spans="1:14" ht="37.5">
      <c r="A318" s="199"/>
      <c r="B318" s="189" t="s">
        <v>63</v>
      </c>
      <c r="C318" s="190"/>
      <c r="E318" s="189" t="s">
        <v>64</v>
      </c>
      <c r="F318" s="191">
        <f>'Uitbet-ma'!$P$12</f>
        <v>0</v>
      </c>
      <c r="G318" s="198"/>
      <c r="H318" s="199"/>
      <c r="I318" s="189" t="s">
        <v>63</v>
      </c>
      <c r="J318" s="190"/>
      <c r="L318" s="189" t="s">
        <v>64</v>
      </c>
      <c r="M318" s="191">
        <f>'Uitbet-ma'!$P$25</f>
        <v>0</v>
      </c>
      <c r="N318" s="198"/>
    </row>
    <row r="319" spans="1:14" ht="33.75" customHeight="1">
      <c r="A319" s="199"/>
      <c r="B319" s="192"/>
      <c r="G319" s="198"/>
      <c r="H319" s="199"/>
      <c r="I319" s="192"/>
      <c r="N319" s="198"/>
    </row>
    <row r="320" spans="1:14" ht="34.5">
      <c r="A320" s="199"/>
      <c r="B320" s="192" t="s">
        <v>70</v>
      </c>
      <c r="G320" s="198"/>
      <c r="H320" s="199"/>
      <c r="I320" s="192" t="s">
        <v>71</v>
      </c>
      <c r="N320" s="198"/>
    </row>
    <row r="321" spans="1:14" ht="51" customHeight="1">
      <c r="A321" s="199"/>
      <c r="B321" s="189" t="s">
        <v>65</v>
      </c>
      <c r="C321" s="189"/>
      <c r="D321" s="189"/>
      <c r="E321" s="189" t="s">
        <v>64</v>
      </c>
      <c r="F321" s="193">
        <f>'Uitbet-ma'!$P$4</f>
        <v>15</v>
      </c>
      <c r="G321" s="198"/>
      <c r="H321" s="199"/>
      <c r="I321" s="189" t="s">
        <v>65</v>
      </c>
      <c r="J321" s="189"/>
      <c r="K321" s="189"/>
      <c r="L321" s="189" t="s">
        <v>64</v>
      </c>
      <c r="M321" s="193">
        <f>'Uitbet-ma'!$P$4</f>
        <v>15</v>
      </c>
      <c r="N321" s="198"/>
    </row>
    <row r="322" spans="1:14" ht="34.5">
      <c r="A322" s="199"/>
      <c r="B322" s="189"/>
      <c r="G322" s="198"/>
      <c r="H322" s="199"/>
      <c r="I322" s="189"/>
      <c r="N322" s="198"/>
    </row>
    <row r="323" spans="1:14" ht="34.5">
      <c r="A323" s="199"/>
      <c r="B323" s="194" t="s">
        <v>66</v>
      </c>
      <c r="C323" s="189" t="s">
        <v>64</v>
      </c>
      <c r="D323" s="252">
        <f>'Uitbet-ma'!$E$14</f>
        <v>0</v>
      </c>
      <c r="E323" s="252"/>
      <c r="F323" s="252"/>
      <c r="G323" s="198"/>
      <c r="H323" s="199"/>
      <c r="I323" s="194" t="s">
        <v>66</v>
      </c>
      <c r="J323" s="189" t="s">
        <v>64</v>
      </c>
      <c r="K323" s="252">
        <f>'Uitbet-ma'!$E$27</f>
        <v>0</v>
      </c>
      <c r="L323" s="252"/>
      <c r="M323" s="252"/>
      <c r="N323" s="198"/>
    </row>
    <row r="324" spans="1:14" ht="48.75" customHeight="1">
      <c r="A324" s="199"/>
      <c r="B324" s="194" t="s">
        <v>1</v>
      </c>
      <c r="C324" s="189" t="s">
        <v>64</v>
      </c>
      <c r="D324" s="253">
        <f>'Uitbet-ma'!$A$4</f>
        <v>0</v>
      </c>
      <c r="E324" s="253"/>
      <c r="F324" s="253"/>
      <c r="G324" s="198"/>
      <c r="H324" s="199"/>
      <c r="I324" s="194" t="s">
        <v>1</v>
      </c>
      <c r="J324" s="189" t="s">
        <v>64</v>
      </c>
      <c r="K324" s="253">
        <f>'Uitbet-ma'!$A$4</f>
        <v>0</v>
      </c>
      <c r="L324" s="253"/>
      <c r="M324" s="253"/>
      <c r="N324" s="198"/>
    </row>
    <row r="325" spans="1:14" ht="34.5">
      <c r="A325" s="199"/>
      <c r="B325" s="189"/>
      <c r="G325" s="198"/>
      <c r="H325" s="199"/>
      <c r="I325" s="189"/>
      <c r="N325" s="198"/>
    </row>
    <row r="326" spans="1:14" ht="34.5">
      <c r="A326" s="199"/>
      <c r="B326" s="189" t="s">
        <v>67</v>
      </c>
      <c r="G326" s="198"/>
      <c r="H326" s="199"/>
      <c r="I326" s="189" t="s">
        <v>67</v>
      </c>
      <c r="N326" s="198"/>
    </row>
    <row r="327" spans="1:14" ht="34.5">
      <c r="A327" s="199"/>
      <c r="B327" s="189"/>
      <c r="G327" s="198"/>
      <c r="H327" s="199"/>
      <c r="I327" s="189"/>
      <c r="N327" s="198"/>
    </row>
    <row r="328" spans="1:14" ht="24.75">
      <c r="A328" s="199"/>
      <c r="B328" s="195" t="s">
        <v>68</v>
      </c>
      <c r="G328" s="198"/>
      <c r="H328" s="199"/>
      <c r="I328" s="195" t="s">
        <v>68</v>
      </c>
      <c r="N328" s="198"/>
    </row>
    <row r="329" spans="1:14" ht="12.75">
      <c r="A329" s="199"/>
      <c r="G329" s="198"/>
      <c r="H329" s="199"/>
      <c r="N329" s="198"/>
    </row>
    <row r="330" spans="1:14" ht="13.5" thickBot="1">
      <c r="A330" s="201"/>
      <c r="B330" s="196"/>
      <c r="C330" s="197"/>
      <c r="D330" s="197"/>
      <c r="E330" s="197"/>
      <c r="F330" s="197"/>
      <c r="G330" s="200"/>
      <c r="H330" s="201"/>
      <c r="I330" s="196"/>
      <c r="J330" s="197"/>
      <c r="K330" s="197"/>
      <c r="L330" s="197"/>
      <c r="M330" s="197"/>
      <c r="N330" s="200"/>
    </row>
    <row r="331" spans="1:14" ht="15" customHeight="1" thickTop="1">
      <c r="A331" s="202"/>
      <c r="B331" s="203"/>
      <c r="C331" s="204"/>
      <c r="D331" s="204"/>
      <c r="E331" s="204"/>
      <c r="F331" s="204"/>
      <c r="G331" s="204"/>
      <c r="H331" s="204"/>
      <c r="I331" s="203"/>
      <c r="J331" s="204"/>
      <c r="K331" s="204"/>
      <c r="L331" s="204"/>
      <c r="M331" s="204"/>
      <c r="N331" s="205"/>
    </row>
    <row r="332" ht="12.75"/>
    <row r="333" ht="12.75"/>
  </sheetData>
  <sheetProtection password="C6A9" sheet="1" objects="1" scenarios="1"/>
  <mergeCells count="90">
    <mergeCell ref="I269:M269"/>
    <mergeCell ref="K279:M279"/>
    <mergeCell ref="K280:M280"/>
    <mergeCell ref="I291:M291"/>
    <mergeCell ref="K324:M324"/>
    <mergeCell ref="K301:M301"/>
    <mergeCell ref="K302:M302"/>
    <mergeCell ref="I313:M313"/>
    <mergeCell ref="K323:M323"/>
    <mergeCell ref="I225:M225"/>
    <mergeCell ref="K235:M235"/>
    <mergeCell ref="K236:M236"/>
    <mergeCell ref="I247:M247"/>
    <mergeCell ref="K257:M257"/>
    <mergeCell ref="K258:M258"/>
    <mergeCell ref="I181:M181"/>
    <mergeCell ref="K191:M191"/>
    <mergeCell ref="K192:M192"/>
    <mergeCell ref="I203:M203"/>
    <mergeCell ref="K213:M213"/>
    <mergeCell ref="K214:M214"/>
    <mergeCell ref="I137:M137"/>
    <mergeCell ref="K147:M147"/>
    <mergeCell ref="K148:M148"/>
    <mergeCell ref="I159:M159"/>
    <mergeCell ref="K169:M169"/>
    <mergeCell ref="K170:M170"/>
    <mergeCell ref="I93:M93"/>
    <mergeCell ref="K103:M103"/>
    <mergeCell ref="K104:M104"/>
    <mergeCell ref="I115:M115"/>
    <mergeCell ref="K125:M125"/>
    <mergeCell ref="K126:M126"/>
    <mergeCell ref="I49:M49"/>
    <mergeCell ref="K59:M59"/>
    <mergeCell ref="K60:M60"/>
    <mergeCell ref="I71:M71"/>
    <mergeCell ref="K81:M81"/>
    <mergeCell ref="K82:M82"/>
    <mergeCell ref="I5:M5"/>
    <mergeCell ref="K15:M15"/>
    <mergeCell ref="K16:M16"/>
    <mergeCell ref="I27:M27"/>
    <mergeCell ref="K37:M37"/>
    <mergeCell ref="K38:M38"/>
    <mergeCell ref="B291:F291"/>
    <mergeCell ref="D301:F301"/>
    <mergeCell ref="D302:F302"/>
    <mergeCell ref="B313:F313"/>
    <mergeCell ref="D323:F323"/>
    <mergeCell ref="D324:F324"/>
    <mergeCell ref="D37:F37"/>
    <mergeCell ref="D38:F38"/>
    <mergeCell ref="B49:F49"/>
    <mergeCell ref="D59:F59"/>
    <mergeCell ref="B5:F5"/>
    <mergeCell ref="D16:F16"/>
    <mergeCell ref="D15:F15"/>
    <mergeCell ref="B27:F27"/>
    <mergeCell ref="B93:F93"/>
    <mergeCell ref="D103:F103"/>
    <mergeCell ref="D104:F104"/>
    <mergeCell ref="B115:F115"/>
    <mergeCell ref="D60:F60"/>
    <mergeCell ref="B71:F71"/>
    <mergeCell ref="D81:F81"/>
    <mergeCell ref="D82:F82"/>
    <mergeCell ref="D148:F148"/>
    <mergeCell ref="B159:F159"/>
    <mergeCell ref="D169:F169"/>
    <mergeCell ref="D170:F170"/>
    <mergeCell ref="D125:F125"/>
    <mergeCell ref="D126:F126"/>
    <mergeCell ref="B137:F137"/>
    <mergeCell ref="D147:F147"/>
    <mergeCell ref="D213:F213"/>
    <mergeCell ref="D214:F214"/>
    <mergeCell ref="B225:F225"/>
    <mergeCell ref="D235:F235"/>
    <mergeCell ref="B181:F181"/>
    <mergeCell ref="D191:F191"/>
    <mergeCell ref="D192:F192"/>
    <mergeCell ref="B203:F203"/>
    <mergeCell ref="B269:F269"/>
    <mergeCell ref="D279:F279"/>
    <mergeCell ref="D280:F280"/>
    <mergeCell ref="D236:F236"/>
    <mergeCell ref="B247:F247"/>
    <mergeCell ref="D257:F257"/>
    <mergeCell ref="D258:F258"/>
  </mergeCells>
  <printOptions/>
  <pageMargins left="3.41" right="0.3" top="1.07" bottom="0.76" header="0.5" footer="0.5"/>
  <pageSetup horizontalDpi="600" verticalDpi="600" orientation="portrait" paperSize="9" scale="90" r:id="rId3"/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2"/>
  <dimension ref="A1:N331"/>
  <sheetViews>
    <sheetView showGridLines="0" zoomScale="50" zoomScaleNormal="50" zoomScalePageLayoutView="0" workbookViewId="0" topLeftCell="A1">
      <selection activeCell="L47" sqref="L47"/>
    </sheetView>
  </sheetViews>
  <sheetFormatPr defaultColWidth="11.421875" defaultRowHeight="12.75"/>
  <cols>
    <col min="1" max="1" width="4.421875" style="0" customWidth="1"/>
    <col min="2" max="2" width="13.7109375" style="183" customWidth="1"/>
    <col min="3" max="3" width="3.140625" style="0" customWidth="1"/>
    <col min="4" max="4" width="9.421875" style="0" customWidth="1"/>
    <col min="5" max="5" width="3.140625" style="0" customWidth="1"/>
    <col min="6" max="6" width="33.7109375" style="0" customWidth="1"/>
    <col min="7" max="8" width="3.7109375" style="0" customWidth="1"/>
    <col min="9" max="9" width="13.7109375" style="183" customWidth="1"/>
    <col min="10" max="10" width="3.140625" style="0" customWidth="1"/>
    <col min="11" max="11" width="9.421875" style="0" customWidth="1"/>
    <col min="12" max="12" width="3.140625" style="0" customWidth="1"/>
    <col min="13" max="13" width="33.7109375" style="0" customWidth="1"/>
    <col min="14" max="14" width="3.7109375" style="0" customWidth="1"/>
    <col min="15" max="16384" width="8.8515625" style="0" customWidth="1"/>
  </cols>
  <sheetData>
    <row r="1" spans="1:14" ht="21" customHeight="1" thickTop="1">
      <c r="A1" s="202"/>
      <c r="B1" s="203"/>
      <c r="C1" s="204"/>
      <c r="D1" s="204"/>
      <c r="E1" s="204"/>
      <c r="F1" s="204"/>
      <c r="G1" s="205"/>
      <c r="H1" s="202"/>
      <c r="I1" s="203"/>
      <c r="J1" s="204"/>
      <c r="K1" s="204"/>
      <c r="L1" s="204"/>
      <c r="M1" s="204"/>
      <c r="N1" s="205"/>
    </row>
    <row r="2" spans="1:14" ht="39" customHeight="1">
      <c r="A2" s="199"/>
      <c r="E2" s="184"/>
      <c r="F2" s="185"/>
      <c r="G2" s="198"/>
      <c r="H2" s="199"/>
      <c r="L2" s="184"/>
      <c r="M2" s="185"/>
      <c r="N2" s="198"/>
    </row>
    <row r="3" spans="1:14" ht="47.25" customHeight="1">
      <c r="A3" s="199"/>
      <c r="E3" s="186" t="str">
        <f>mm</f>
        <v>MM RUE NEUVE/NIEUWSTRAAT</v>
      </c>
      <c r="F3" s="185"/>
      <c r="G3" s="198"/>
      <c r="H3" s="199"/>
      <c r="L3" s="186" t="str">
        <f>mm</f>
        <v>MM RUE NEUVE/NIEUWSTRAAT</v>
      </c>
      <c r="M3" s="185"/>
      <c r="N3" s="198"/>
    </row>
    <row r="4" spans="1:14" ht="49.5" customHeight="1">
      <c r="A4" s="199"/>
      <c r="E4" s="184"/>
      <c r="F4" s="185"/>
      <c r="G4" s="198"/>
      <c r="H4" s="199"/>
      <c r="L4" s="184"/>
      <c r="M4" s="185"/>
      <c r="N4" s="198"/>
    </row>
    <row r="5" spans="1:14" ht="117.75" customHeight="1">
      <c r="A5" s="199"/>
      <c r="B5" s="250" t="s">
        <v>69</v>
      </c>
      <c r="C5" s="251"/>
      <c r="D5" s="251"/>
      <c r="E5" s="251"/>
      <c r="F5" s="251"/>
      <c r="G5" s="198"/>
      <c r="H5" s="199"/>
      <c r="I5" s="250" t="s">
        <v>69</v>
      </c>
      <c r="J5" s="251"/>
      <c r="K5" s="251"/>
      <c r="L5" s="251"/>
      <c r="M5" s="251"/>
      <c r="N5" s="198"/>
    </row>
    <row r="6" spans="1:14" ht="28.5" customHeight="1">
      <c r="A6" s="199"/>
      <c r="B6" s="187" t="s">
        <v>62</v>
      </c>
      <c r="G6" s="198"/>
      <c r="H6" s="199"/>
      <c r="I6" s="187" t="s">
        <v>62</v>
      </c>
      <c r="N6" s="198"/>
    </row>
    <row r="7" spans="1:14" ht="12.75">
      <c r="A7" s="199"/>
      <c r="B7" s="188"/>
      <c r="G7" s="198"/>
      <c r="H7" s="199"/>
      <c r="I7" s="188"/>
      <c r="N7" s="198"/>
    </row>
    <row r="8" spans="1:14" ht="12.75">
      <c r="A8" s="199"/>
      <c r="B8" s="188"/>
      <c r="G8" s="198"/>
      <c r="H8" s="199"/>
      <c r="I8" s="188"/>
      <c r="N8" s="198"/>
    </row>
    <row r="9" spans="1:14" ht="12.75">
      <c r="A9" s="199"/>
      <c r="B9" s="188"/>
      <c r="G9" s="198"/>
      <c r="H9" s="199"/>
      <c r="I9" s="188"/>
      <c r="N9" s="198"/>
    </row>
    <row r="10" spans="1:14" ht="37.5">
      <c r="A10" s="199"/>
      <c r="B10" s="189" t="s">
        <v>63</v>
      </c>
      <c r="C10" s="190"/>
      <c r="E10" s="189" t="s">
        <v>64</v>
      </c>
      <c r="F10" s="191">
        <f>'Uitbet-di'!$B$12</f>
        <v>0</v>
      </c>
      <c r="G10" s="198"/>
      <c r="H10" s="199"/>
      <c r="I10" s="189" t="s">
        <v>63</v>
      </c>
      <c r="J10" s="190"/>
      <c r="L10" s="189" t="s">
        <v>64</v>
      </c>
      <c r="M10" s="191">
        <f>'Uitbet-di'!$B$25</f>
        <v>0</v>
      </c>
      <c r="N10" s="198"/>
    </row>
    <row r="11" spans="1:14" ht="33.75" customHeight="1">
      <c r="A11" s="199"/>
      <c r="B11" s="192"/>
      <c r="G11" s="198"/>
      <c r="H11" s="199"/>
      <c r="I11" s="192"/>
      <c r="N11" s="198"/>
    </row>
    <row r="12" spans="1:14" ht="34.5">
      <c r="A12" s="199"/>
      <c r="B12" s="192" t="s">
        <v>70</v>
      </c>
      <c r="G12" s="198"/>
      <c r="H12" s="199"/>
      <c r="I12" s="192" t="s">
        <v>71</v>
      </c>
      <c r="N12" s="198"/>
    </row>
    <row r="13" spans="1:14" ht="51" customHeight="1">
      <c r="A13" s="199"/>
      <c r="B13" s="189" t="s">
        <v>65</v>
      </c>
      <c r="C13" s="189"/>
      <c r="D13" s="189"/>
      <c r="E13" s="189" t="s">
        <v>64</v>
      </c>
      <c r="F13" s="193">
        <f>'Uitbet-ma'!$B$4</f>
        <v>1</v>
      </c>
      <c r="G13" s="198"/>
      <c r="H13" s="199"/>
      <c r="I13" s="189" t="s">
        <v>65</v>
      </c>
      <c r="J13" s="189"/>
      <c r="K13" s="189"/>
      <c r="L13" s="189" t="s">
        <v>64</v>
      </c>
      <c r="M13" s="193">
        <f>'Uitbet-ma'!$B$4</f>
        <v>1</v>
      </c>
      <c r="N13" s="198"/>
    </row>
    <row r="14" spans="1:14" ht="34.5">
      <c r="A14" s="199"/>
      <c r="B14" s="189"/>
      <c r="G14" s="198"/>
      <c r="H14" s="199"/>
      <c r="I14" s="189"/>
      <c r="N14" s="198"/>
    </row>
    <row r="15" spans="1:14" ht="34.5">
      <c r="A15" s="199"/>
      <c r="B15" s="194" t="s">
        <v>66</v>
      </c>
      <c r="C15" s="189" t="s">
        <v>64</v>
      </c>
      <c r="D15" s="252">
        <f>'Uitbet-di'!$E$14</f>
        <v>0</v>
      </c>
      <c r="E15" s="252"/>
      <c r="F15" s="252"/>
      <c r="G15" s="198"/>
      <c r="H15" s="199"/>
      <c r="I15" s="194" t="s">
        <v>66</v>
      </c>
      <c r="J15" s="189" t="s">
        <v>64</v>
      </c>
      <c r="K15" s="252">
        <f>'Uitbet-di'!$E$27</f>
        <v>0</v>
      </c>
      <c r="L15" s="252"/>
      <c r="M15" s="252"/>
      <c r="N15" s="198"/>
    </row>
    <row r="16" spans="1:14" ht="48.75" customHeight="1">
      <c r="A16" s="199"/>
      <c r="B16" s="194" t="s">
        <v>1</v>
      </c>
      <c r="C16" s="189" t="s">
        <v>64</v>
      </c>
      <c r="D16" s="253">
        <f>'Uitbet-di'!$A$4</f>
        <v>0</v>
      </c>
      <c r="E16" s="253"/>
      <c r="F16" s="253"/>
      <c r="G16" s="198"/>
      <c r="H16" s="199"/>
      <c r="I16" s="194" t="s">
        <v>1</v>
      </c>
      <c r="J16" s="189" t="s">
        <v>64</v>
      </c>
      <c r="K16" s="253">
        <f>'Uitbet-di'!$A$4</f>
        <v>0</v>
      </c>
      <c r="L16" s="253"/>
      <c r="M16" s="253"/>
      <c r="N16" s="198"/>
    </row>
    <row r="17" spans="1:14" ht="34.5">
      <c r="A17" s="199"/>
      <c r="B17" s="189"/>
      <c r="G17" s="198"/>
      <c r="H17" s="199"/>
      <c r="I17" s="189"/>
      <c r="N17" s="198"/>
    </row>
    <row r="18" spans="1:14" ht="34.5">
      <c r="A18" s="199"/>
      <c r="B18" s="189" t="s">
        <v>67</v>
      </c>
      <c r="G18" s="198"/>
      <c r="H18" s="199"/>
      <c r="I18" s="189" t="s">
        <v>67</v>
      </c>
      <c r="N18" s="198"/>
    </row>
    <row r="19" spans="1:14" ht="34.5">
      <c r="A19" s="199"/>
      <c r="B19" s="189"/>
      <c r="G19" s="198"/>
      <c r="H19" s="199"/>
      <c r="I19" s="189"/>
      <c r="N19" s="198"/>
    </row>
    <row r="20" spans="1:14" ht="24.75">
      <c r="A20" s="199"/>
      <c r="B20" s="195" t="s">
        <v>68</v>
      </c>
      <c r="G20" s="198"/>
      <c r="H20" s="199"/>
      <c r="I20" s="195" t="s">
        <v>68</v>
      </c>
      <c r="N20" s="198"/>
    </row>
    <row r="21" spans="1:14" ht="12.75">
      <c r="A21" s="199"/>
      <c r="G21" s="198"/>
      <c r="H21" s="199"/>
      <c r="N21" s="198"/>
    </row>
    <row r="22" spans="1:14" ht="13.5" thickBot="1">
      <c r="A22" s="201"/>
      <c r="B22" s="196"/>
      <c r="C22" s="197"/>
      <c r="D22" s="197"/>
      <c r="E22" s="197"/>
      <c r="F22" s="197"/>
      <c r="G22" s="200"/>
      <c r="H22" s="201"/>
      <c r="I22" s="196"/>
      <c r="J22" s="197"/>
      <c r="K22" s="197"/>
      <c r="L22" s="197"/>
      <c r="M22" s="197"/>
      <c r="N22" s="200"/>
    </row>
    <row r="23" spans="1:14" ht="15" customHeight="1" thickTop="1">
      <c r="A23" s="202"/>
      <c r="B23" s="203"/>
      <c r="C23" s="204"/>
      <c r="D23" s="204"/>
      <c r="E23" s="204"/>
      <c r="F23" s="204"/>
      <c r="G23" s="205"/>
      <c r="H23" s="202"/>
      <c r="I23" s="203"/>
      <c r="J23" s="204"/>
      <c r="K23" s="204"/>
      <c r="L23" s="204"/>
      <c r="M23" s="204"/>
      <c r="N23" s="205"/>
    </row>
    <row r="24" spans="1:14" ht="39" customHeight="1">
      <c r="A24" s="199"/>
      <c r="E24" s="184"/>
      <c r="F24" s="185"/>
      <c r="G24" s="198"/>
      <c r="H24" s="199"/>
      <c r="L24" s="184"/>
      <c r="M24" s="185"/>
      <c r="N24" s="198"/>
    </row>
    <row r="25" spans="1:14" ht="47.25" customHeight="1">
      <c r="A25" s="199"/>
      <c r="E25" s="186" t="str">
        <f>mm</f>
        <v>MM RUE NEUVE/NIEUWSTRAAT</v>
      </c>
      <c r="F25" s="185"/>
      <c r="G25" s="198"/>
      <c r="H25" s="199"/>
      <c r="L25" s="186" t="str">
        <f>mm</f>
        <v>MM RUE NEUVE/NIEUWSTRAAT</v>
      </c>
      <c r="M25" s="185"/>
      <c r="N25" s="198"/>
    </row>
    <row r="26" spans="1:14" ht="49.5" customHeight="1">
      <c r="A26" s="199"/>
      <c r="E26" s="184"/>
      <c r="F26" s="185"/>
      <c r="G26" s="198"/>
      <c r="H26" s="199"/>
      <c r="L26" s="184"/>
      <c r="M26" s="185"/>
      <c r="N26" s="198"/>
    </row>
    <row r="27" spans="1:14" ht="117.75" customHeight="1">
      <c r="A27" s="199"/>
      <c r="B27" s="250" t="s">
        <v>69</v>
      </c>
      <c r="C27" s="251"/>
      <c r="D27" s="251"/>
      <c r="E27" s="251"/>
      <c r="F27" s="251"/>
      <c r="G27" s="198"/>
      <c r="H27" s="199"/>
      <c r="I27" s="250" t="s">
        <v>69</v>
      </c>
      <c r="J27" s="251"/>
      <c r="K27" s="251"/>
      <c r="L27" s="251"/>
      <c r="M27" s="251"/>
      <c r="N27" s="198"/>
    </row>
    <row r="28" spans="1:14" ht="28.5" customHeight="1">
      <c r="A28" s="199"/>
      <c r="B28" s="187" t="s">
        <v>62</v>
      </c>
      <c r="G28" s="198"/>
      <c r="H28" s="199"/>
      <c r="I28" s="187" t="s">
        <v>62</v>
      </c>
      <c r="N28" s="198"/>
    </row>
    <row r="29" spans="1:14" ht="12.75">
      <c r="A29" s="199"/>
      <c r="B29" s="188"/>
      <c r="G29" s="198"/>
      <c r="H29" s="199"/>
      <c r="I29" s="188"/>
      <c r="N29" s="198"/>
    </row>
    <row r="30" spans="1:14" ht="12.75">
      <c r="A30" s="199"/>
      <c r="B30" s="188"/>
      <c r="G30" s="198"/>
      <c r="H30" s="199"/>
      <c r="I30" s="188"/>
      <c r="N30" s="198"/>
    </row>
    <row r="31" spans="1:14" ht="12.75">
      <c r="A31" s="199"/>
      <c r="B31" s="188"/>
      <c r="G31" s="198"/>
      <c r="H31" s="199"/>
      <c r="I31" s="188"/>
      <c r="N31" s="198"/>
    </row>
    <row r="32" spans="1:14" ht="37.5">
      <c r="A32" s="199"/>
      <c r="B32" s="189" t="s">
        <v>63</v>
      </c>
      <c r="C32" s="190"/>
      <c r="E32" s="189" t="s">
        <v>64</v>
      </c>
      <c r="F32" s="191">
        <f>'Uitbet-di'!$C$12</f>
        <v>0</v>
      </c>
      <c r="G32" s="198"/>
      <c r="H32" s="199"/>
      <c r="I32" s="189" t="s">
        <v>63</v>
      </c>
      <c r="J32" s="190"/>
      <c r="L32" s="189" t="s">
        <v>64</v>
      </c>
      <c r="M32" s="191">
        <f>'Uitbet-di'!$C$25</f>
        <v>0</v>
      </c>
      <c r="N32" s="198"/>
    </row>
    <row r="33" spans="1:14" ht="33.75" customHeight="1">
      <c r="A33" s="199"/>
      <c r="B33" s="192"/>
      <c r="G33" s="198"/>
      <c r="H33" s="199"/>
      <c r="I33" s="192"/>
      <c r="N33" s="198"/>
    </row>
    <row r="34" spans="1:14" ht="34.5">
      <c r="A34" s="199"/>
      <c r="B34" s="192" t="s">
        <v>70</v>
      </c>
      <c r="G34" s="198"/>
      <c r="H34" s="199"/>
      <c r="I34" s="192" t="s">
        <v>71</v>
      </c>
      <c r="N34" s="198"/>
    </row>
    <row r="35" spans="1:14" ht="51" customHeight="1">
      <c r="A35" s="199"/>
      <c r="B35" s="189" t="s">
        <v>65</v>
      </c>
      <c r="C35" s="189"/>
      <c r="D35" s="189"/>
      <c r="E35" s="189" t="s">
        <v>64</v>
      </c>
      <c r="F35" s="193">
        <f>'Uitbet-ma'!$C$4</f>
        <v>2</v>
      </c>
      <c r="G35" s="198"/>
      <c r="H35" s="199"/>
      <c r="I35" s="189" t="s">
        <v>65</v>
      </c>
      <c r="J35" s="189"/>
      <c r="K35" s="189"/>
      <c r="L35" s="189" t="s">
        <v>64</v>
      </c>
      <c r="M35" s="193">
        <f>'Uitbet-ma'!$C$4</f>
        <v>2</v>
      </c>
      <c r="N35" s="198"/>
    </row>
    <row r="36" spans="1:14" ht="34.5">
      <c r="A36" s="199"/>
      <c r="B36" s="189"/>
      <c r="G36" s="198"/>
      <c r="H36" s="199"/>
      <c r="I36" s="189"/>
      <c r="N36" s="198"/>
    </row>
    <row r="37" spans="1:14" ht="34.5">
      <c r="A37" s="199"/>
      <c r="B37" s="194" t="s">
        <v>66</v>
      </c>
      <c r="C37" s="189" t="s">
        <v>64</v>
      </c>
      <c r="D37" s="252">
        <f>'Uitbet-di'!$E$14</f>
        <v>0</v>
      </c>
      <c r="E37" s="252"/>
      <c r="F37" s="252"/>
      <c r="G37" s="198"/>
      <c r="H37" s="199"/>
      <c r="I37" s="194" t="s">
        <v>66</v>
      </c>
      <c r="J37" s="189" t="s">
        <v>64</v>
      </c>
      <c r="K37" s="252">
        <f>'Uitbet-di'!$E$27</f>
        <v>0</v>
      </c>
      <c r="L37" s="252"/>
      <c r="M37" s="252"/>
      <c r="N37" s="198"/>
    </row>
    <row r="38" spans="1:14" ht="48.75" customHeight="1">
      <c r="A38" s="199"/>
      <c r="B38" s="194" t="s">
        <v>1</v>
      </c>
      <c r="C38" s="189" t="s">
        <v>64</v>
      </c>
      <c r="D38" s="253">
        <f>'Uitbet-di'!$A$4</f>
        <v>0</v>
      </c>
      <c r="E38" s="253"/>
      <c r="F38" s="253"/>
      <c r="G38" s="198"/>
      <c r="H38" s="199"/>
      <c r="I38" s="194" t="s">
        <v>1</v>
      </c>
      <c r="J38" s="189" t="s">
        <v>64</v>
      </c>
      <c r="K38" s="253">
        <f>'Uitbet-di'!$A$4</f>
        <v>0</v>
      </c>
      <c r="L38" s="253"/>
      <c r="M38" s="253"/>
      <c r="N38" s="198"/>
    </row>
    <row r="39" spans="1:14" ht="34.5">
      <c r="A39" s="199"/>
      <c r="B39" s="189"/>
      <c r="G39" s="198"/>
      <c r="H39" s="199"/>
      <c r="I39" s="189"/>
      <c r="N39" s="198"/>
    </row>
    <row r="40" spans="1:14" ht="34.5">
      <c r="A40" s="199"/>
      <c r="B40" s="189" t="s">
        <v>67</v>
      </c>
      <c r="G40" s="198"/>
      <c r="H40" s="199"/>
      <c r="I40" s="189" t="s">
        <v>67</v>
      </c>
      <c r="N40" s="198"/>
    </row>
    <row r="41" spans="1:14" ht="34.5">
      <c r="A41" s="199"/>
      <c r="B41" s="189"/>
      <c r="G41" s="198"/>
      <c r="H41" s="199"/>
      <c r="I41" s="189"/>
      <c r="N41" s="198"/>
    </row>
    <row r="42" spans="1:14" ht="24.75">
      <c r="A42" s="199"/>
      <c r="B42" s="195" t="s">
        <v>68</v>
      </c>
      <c r="G42" s="198"/>
      <c r="H42" s="199"/>
      <c r="I42" s="195" t="s">
        <v>68</v>
      </c>
      <c r="N42" s="198"/>
    </row>
    <row r="43" spans="1:14" ht="12.75">
      <c r="A43" s="199"/>
      <c r="G43" s="198"/>
      <c r="H43" s="199"/>
      <c r="N43" s="198"/>
    </row>
    <row r="44" spans="1:14" ht="13.5" thickBot="1">
      <c r="A44" s="201"/>
      <c r="B44" s="196"/>
      <c r="C44" s="197"/>
      <c r="D44" s="197"/>
      <c r="E44" s="197"/>
      <c r="F44" s="197"/>
      <c r="G44" s="200"/>
      <c r="H44" s="201"/>
      <c r="I44" s="196"/>
      <c r="J44" s="197"/>
      <c r="K44" s="197"/>
      <c r="L44" s="197"/>
      <c r="M44" s="197"/>
      <c r="N44" s="200"/>
    </row>
    <row r="45" spans="1:14" ht="15" customHeight="1" thickTop="1">
      <c r="A45" s="202"/>
      <c r="B45" s="203"/>
      <c r="C45" s="204"/>
      <c r="D45" s="204"/>
      <c r="E45" s="204"/>
      <c r="F45" s="204"/>
      <c r="G45" s="205"/>
      <c r="H45" s="202"/>
      <c r="I45" s="203"/>
      <c r="J45" s="204"/>
      <c r="K45" s="204"/>
      <c r="L45" s="204"/>
      <c r="M45" s="204"/>
      <c r="N45" s="205"/>
    </row>
    <row r="46" spans="1:14" ht="39" customHeight="1">
      <c r="A46" s="199"/>
      <c r="E46" s="184"/>
      <c r="F46" s="185"/>
      <c r="G46" s="198"/>
      <c r="H46" s="199"/>
      <c r="L46" s="184"/>
      <c r="M46" s="185"/>
      <c r="N46" s="198"/>
    </row>
    <row r="47" spans="1:14" ht="47.25" customHeight="1">
      <c r="A47" s="199"/>
      <c r="E47" s="186" t="str">
        <f>mm</f>
        <v>MM RUE NEUVE/NIEUWSTRAAT</v>
      </c>
      <c r="F47" s="185"/>
      <c r="G47" s="198"/>
      <c r="H47" s="199"/>
      <c r="L47" s="186" t="str">
        <f>mm</f>
        <v>MM RUE NEUVE/NIEUWSTRAAT</v>
      </c>
      <c r="M47" s="185"/>
      <c r="N47" s="198"/>
    </row>
    <row r="48" spans="1:14" ht="49.5" customHeight="1">
      <c r="A48" s="199"/>
      <c r="E48" s="184"/>
      <c r="F48" s="185"/>
      <c r="G48" s="198"/>
      <c r="H48" s="199"/>
      <c r="L48" s="184"/>
      <c r="M48" s="185"/>
      <c r="N48" s="198"/>
    </row>
    <row r="49" spans="1:14" ht="117.75" customHeight="1">
      <c r="A49" s="199"/>
      <c r="B49" s="250" t="s">
        <v>69</v>
      </c>
      <c r="C49" s="251"/>
      <c r="D49" s="251"/>
      <c r="E49" s="251"/>
      <c r="F49" s="251"/>
      <c r="G49" s="198"/>
      <c r="H49" s="199"/>
      <c r="I49" s="250" t="s">
        <v>69</v>
      </c>
      <c r="J49" s="251"/>
      <c r="K49" s="251"/>
      <c r="L49" s="251"/>
      <c r="M49" s="251"/>
      <c r="N49" s="198"/>
    </row>
    <row r="50" spans="1:14" ht="28.5" customHeight="1">
      <c r="A50" s="199"/>
      <c r="B50" s="187" t="s">
        <v>62</v>
      </c>
      <c r="G50" s="198"/>
      <c r="H50" s="199"/>
      <c r="I50" s="187" t="s">
        <v>62</v>
      </c>
      <c r="N50" s="198"/>
    </row>
    <row r="51" spans="1:14" ht="12.75">
      <c r="A51" s="199"/>
      <c r="B51" s="188"/>
      <c r="G51" s="198"/>
      <c r="H51" s="199"/>
      <c r="I51" s="188"/>
      <c r="N51" s="198"/>
    </row>
    <row r="52" spans="1:14" ht="12.75">
      <c r="A52" s="199"/>
      <c r="B52" s="188"/>
      <c r="G52" s="198"/>
      <c r="H52" s="199"/>
      <c r="I52" s="188"/>
      <c r="N52" s="198"/>
    </row>
    <row r="53" spans="1:14" ht="12.75">
      <c r="A53" s="199"/>
      <c r="B53" s="188"/>
      <c r="G53" s="198"/>
      <c r="H53" s="199"/>
      <c r="I53" s="188"/>
      <c r="N53" s="198"/>
    </row>
    <row r="54" spans="1:14" ht="37.5">
      <c r="A54" s="199"/>
      <c r="B54" s="189" t="s">
        <v>63</v>
      </c>
      <c r="C54" s="190"/>
      <c r="E54" s="189" t="s">
        <v>64</v>
      </c>
      <c r="F54" s="191">
        <f>'Uitbet-di'!$D$12</f>
        <v>0</v>
      </c>
      <c r="G54" s="198"/>
      <c r="H54" s="199"/>
      <c r="I54" s="189" t="s">
        <v>63</v>
      </c>
      <c r="J54" s="190"/>
      <c r="L54" s="189" t="s">
        <v>64</v>
      </c>
      <c r="M54" s="191">
        <f>'Uitbet-di'!$D$25</f>
        <v>0</v>
      </c>
      <c r="N54" s="198"/>
    </row>
    <row r="55" spans="1:14" ht="33.75" customHeight="1">
      <c r="A55" s="199"/>
      <c r="B55" s="192"/>
      <c r="G55" s="198"/>
      <c r="H55" s="199"/>
      <c r="I55" s="192"/>
      <c r="N55" s="198"/>
    </row>
    <row r="56" spans="1:14" ht="34.5">
      <c r="A56" s="199"/>
      <c r="B56" s="192" t="s">
        <v>70</v>
      </c>
      <c r="G56" s="198"/>
      <c r="H56" s="199"/>
      <c r="I56" s="192" t="s">
        <v>71</v>
      </c>
      <c r="N56" s="198"/>
    </row>
    <row r="57" spans="1:14" ht="51" customHeight="1">
      <c r="A57" s="199"/>
      <c r="B57" s="189" t="s">
        <v>65</v>
      </c>
      <c r="C57" s="189"/>
      <c r="D57" s="189"/>
      <c r="E57" s="189" t="s">
        <v>64</v>
      </c>
      <c r="F57" s="193">
        <f>'Uitbet-ma'!$D$4</f>
        <v>3</v>
      </c>
      <c r="G57" s="198"/>
      <c r="H57" s="199"/>
      <c r="I57" s="189" t="s">
        <v>65</v>
      </c>
      <c r="J57" s="189"/>
      <c r="K57" s="189"/>
      <c r="L57" s="189" t="s">
        <v>64</v>
      </c>
      <c r="M57" s="193">
        <f>'Uitbet-ma'!$D$4</f>
        <v>3</v>
      </c>
      <c r="N57" s="198"/>
    </row>
    <row r="58" spans="1:14" ht="34.5">
      <c r="A58" s="199"/>
      <c r="B58" s="189"/>
      <c r="G58" s="198"/>
      <c r="H58" s="199"/>
      <c r="I58" s="189"/>
      <c r="N58" s="198"/>
    </row>
    <row r="59" spans="1:14" ht="34.5">
      <c r="A59" s="199"/>
      <c r="B59" s="194" t="s">
        <v>66</v>
      </c>
      <c r="C59" s="189" t="s">
        <v>64</v>
      </c>
      <c r="D59" s="252">
        <f>'Uitbet-di'!$E$14</f>
        <v>0</v>
      </c>
      <c r="E59" s="252"/>
      <c r="F59" s="252"/>
      <c r="G59" s="198"/>
      <c r="H59" s="199"/>
      <c r="I59" s="194" t="s">
        <v>66</v>
      </c>
      <c r="J59" s="189" t="s">
        <v>64</v>
      </c>
      <c r="K59" s="252">
        <f>'Uitbet-di'!$E$27</f>
        <v>0</v>
      </c>
      <c r="L59" s="252"/>
      <c r="M59" s="252"/>
      <c r="N59" s="198"/>
    </row>
    <row r="60" spans="1:14" ht="48.75" customHeight="1">
      <c r="A60" s="199"/>
      <c r="B60" s="194" t="s">
        <v>1</v>
      </c>
      <c r="C60" s="189" t="s">
        <v>64</v>
      </c>
      <c r="D60" s="253">
        <f>'Uitbet-di'!$A$4</f>
        <v>0</v>
      </c>
      <c r="E60" s="253"/>
      <c r="F60" s="253"/>
      <c r="G60" s="198"/>
      <c r="H60" s="199"/>
      <c r="I60" s="194" t="s">
        <v>1</v>
      </c>
      <c r="J60" s="189" t="s">
        <v>64</v>
      </c>
      <c r="K60" s="253">
        <f>'Uitbet-di'!$A$4</f>
        <v>0</v>
      </c>
      <c r="L60" s="253"/>
      <c r="M60" s="253"/>
      <c r="N60" s="198"/>
    </row>
    <row r="61" spans="1:14" ht="34.5">
      <c r="A61" s="199"/>
      <c r="B61" s="189"/>
      <c r="G61" s="198"/>
      <c r="H61" s="199"/>
      <c r="I61" s="189"/>
      <c r="N61" s="198"/>
    </row>
    <row r="62" spans="1:14" ht="34.5">
      <c r="A62" s="199"/>
      <c r="B62" s="189" t="s">
        <v>67</v>
      </c>
      <c r="G62" s="198"/>
      <c r="H62" s="199"/>
      <c r="I62" s="189" t="s">
        <v>67</v>
      </c>
      <c r="N62" s="198"/>
    </row>
    <row r="63" spans="1:14" ht="34.5">
      <c r="A63" s="199"/>
      <c r="B63" s="189"/>
      <c r="G63" s="198"/>
      <c r="H63" s="199"/>
      <c r="I63" s="189"/>
      <c r="N63" s="198"/>
    </row>
    <row r="64" spans="1:14" ht="24.75">
      <c r="A64" s="199"/>
      <c r="B64" s="195" t="s">
        <v>68</v>
      </c>
      <c r="G64" s="198"/>
      <c r="H64" s="199"/>
      <c r="I64" s="195" t="s">
        <v>68</v>
      </c>
      <c r="N64" s="198"/>
    </row>
    <row r="65" spans="1:14" ht="12.75">
      <c r="A65" s="199"/>
      <c r="G65" s="198"/>
      <c r="H65" s="199"/>
      <c r="N65" s="198"/>
    </row>
    <row r="66" spans="1:14" ht="13.5" thickBot="1">
      <c r="A66" s="201"/>
      <c r="B66" s="196"/>
      <c r="C66" s="197"/>
      <c r="D66" s="197"/>
      <c r="E66" s="197"/>
      <c r="F66" s="197"/>
      <c r="G66" s="200"/>
      <c r="H66" s="201"/>
      <c r="I66" s="196"/>
      <c r="J66" s="197"/>
      <c r="K66" s="197"/>
      <c r="L66" s="197"/>
      <c r="M66" s="197"/>
      <c r="N66" s="200"/>
    </row>
    <row r="67" spans="1:14" ht="15" customHeight="1" thickTop="1">
      <c r="A67" s="202"/>
      <c r="B67" s="203"/>
      <c r="C67" s="204"/>
      <c r="D67" s="204"/>
      <c r="E67" s="204"/>
      <c r="F67" s="204"/>
      <c r="G67" s="205"/>
      <c r="H67" s="202"/>
      <c r="I67" s="203"/>
      <c r="J67" s="204"/>
      <c r="K67" s="204"/>
      <c r="L67" s="204"/>
      <c r="M67" s="204"/>
      <c r="N67" s="205"/>
    </row>
    <row r="68" spans="1:14" ht="39" customHeight="1">
      <c r="A68" s="199"/>
      <c r="E68" s="184"/>
      <c r="F68" s="185"/>
      <c r="G68" s="198"/>
      <c r="H68" s="199"/>
      <c r="L68" s="184"/>
      <c r="M68" s="185"/>
      <c r="N68" s="198"/>
    </row>
    <row r="69" spans="1:14" ht="47.25" customHeight="1">
      <c r="A69" s="199"/>
      <c r="E69" s="186" t="str">
        <f>mm</f>
        <v>MM RUE NEUVE/NIEUWSTRAAT</v>
      </c>
      <c r="F69" s="185"/>
      <c r="G69" s="198"/>
      <c r="H69" s="199"/>
      <c r="L69" s="186" t="str">
        <f>mm</f>
        <v>MM RUE NEUVE/NIEUWSTRAAT</v>
      </c>
      <c r="M69" s="185"/>
      <c r="N69" s="198"/>
    </row>
    <row r="70" spans="1:14" ht="49.5" customHeight="1">
      <c r="A70" s="199"/>
      <c r="E70" s="184"/>
      <c r="F70" s="185"/>
      <c r="G70" s="198"/>
      <c r="H70" s="199"/>
      <c r="L70" s="184"/>
      <c r="M70" s="185"/>
      <c r="N70" s="198"/>
    </row>
    <row r="71" spans="1:14" ht="117.75" customHeight="1">
      <c r="A71" s="199"/>
      <c r="B71" s="250" t="s">
        <v>69</v>
      </c>
      <c r="C71" s="251"/>
      <c r="D71" s="251"/>
      <c r="E71" s="251"/>
      <c r="F71" s="251"/>
      <c r="G71" s="198"/>
      <c r="H71" s="199"/>
      <c r="I71" s="250" t="s">
        <v>69</v>
      </c>
      <c r="J71" s="251"/>
      <c r="K71" s="251"/>
      <c r="L71" s="251"/>
      <c r="M71" s="251"/>
      <c r="N71" s="198"/>
    </row>
    <row r="72" spans="1:14" ht="28.5" customHeight="1">
      <c r="A72" s="199"/>
      <c r="B72" s="187" t="s">
        <v>62</v>
      </c>
      <c r="G72" s="198"/>
      <c r="H72" s="199"/>
      <c r="I72" s="187" t="s">
        <v>62</v>
      </c>
      <c r="N72" s="198"/>
    </row>
    <row r="73" spans="1:14" ht="12.75">
      <c r="A73" s="199"/>
      <c r="B73" s="188"/>
      <c r="G73" s="198"/>
      <c r="H73" s="199"/>
      <c r="I73" s="188"/>
      <c r="N73" s="198"/>
    </row>
    <row r="74" spans="1:14" ht="12.75">
      <c r="A74" s="199"/>
      <c r="B74" s="188"/>
      <c r="G74" s="198"/>
      <c r="H74" s="199"/>
      <c r="I74" s="188"/>
      <c r="N74" s="198"/>
    </row>
    <row r="75" spans="1:14" ht="12.75">
      <c r="A75" s="199"/>
      <c r="B75" s="188"/>
      <c r="G75" s="198"/>
      <c r="H75" s="199"/>
      <c r="I75" s="188"/>
      <c r="N75" s="198"/>
    </row>
    <row r="76" spans="1:14" ht="37.5">
      <c r="A76" s="199"/>
      <c r="B76" s="189" t="s">
        <v>63</v>
      </c>
      <c r="C76" s="190"/>
      <c r="E76" s="189" t="s">
        <v>64</v>
      </c>
      <c r="F76" s="191">
        <f>'Uitbet-di'!$E$12</f>
        <v>0</v>
      </c>
      <c r="G76" s="198"/>
      <c r="H76" s="199"/>
      <c r="I76" s="189" t="s">
        <v>63</v>
      </c>
      <c r="J76" s="190"/>
      <c r="L76" s="189" t="s">
        <v>64</v>
      </c>
      <c r="M76" s="191">
        <f>'Uitbet-di'!$E$25</f>
        <v>0</v>
      </c>
      <c r="N76" s="198"/>
    </row>
    <row r="77" spans="1:14" ht="33.75" customHeight="1">
      <c r="A77" s="199"/>
      <c r="B77" s="192"/>
      <c r="G77" s="198"/>
      <c r="H77" s="199"/>
      <c r="I77" s="192"/>
      <c r="N77" s="198"/>
    </row>
    <row r="78" spans="1:14" ht="34.5">
      <c r="A78" s="199"/>
      <c r="B78" s="192" t="s">
        <v>70</v>
      </c>
      <c r="G78" s="198"/>
      <c r="H78" s="199"/>
      <c r="I78" s="192" t="s">
        <v>71</v>
      </c>
      <c r="N78" s="198"/>
    </row>
    <row r="79" spans="1:14" ht="51" customHeight="1">
      <c r="A79" s="199"/>
      <c r="B79" s="189" t="s">
        <v>65</v>
      </c>
      <c r="C79" s="189"/>
      <c r="D79" s="189"/>
      <c r="E79" s="189" t="s">
        <v>64</v>
      </c>
      <c r="F79" s="193">
        <f>'Uitbet-ma'!$E$4</f>
        <v>4</v>
      </c>
      <c r="G79" s="198"/>
      <c r="H79" s="199"/>
      <c r="I79" s="189" t="s">
        <v>65</v>
      </c>
      <c r="J79" s="189"/>
      <c r="K79" s="189"/>
      <c r="L79" s="189" t="s">
        <v>64</v>
      </c>
      <c r="M79" s="193">
        <f>'Uitbet-ma'!$E$4</f>
        <v>4</v>
      </c>
      <c r="N79" s="198"/>
    </row>
    <row r="80" spans="1:14" ht="34.5">
      <c r="A80" s="199"/>
      <c r="B80" s="189"/>
      <c r="G80" s="198"/>
      <c r="H80" s="199"/>
      <c r="I80" s="189"/>
      <c r="N80" s="198"/>
    </row>
    <row r="81" spans="1:14" ht="34.5">
      <c r="A81" s="199"/>
      <c r="B81" s="194" t="s">
        <v>66</v>
      </c>
      <c r="C81" s="189" t="s">
        <v>64</v>
      </c>
      <c r="D81" s="252">
        <f>'Uitbet-di'!$E$14</f>
        <v>0</v>
      </c>
      <c r="E81" s="252"/>
      <c r="F81" s="252"/>
      <c r="G81" s="198"/>
      <c r="H81" s="199"/>
      <c r="I81" s="194" t="s">
        <v>66</v>
      </c>
      <c r="J81" s="189" t="s">
        <v>64</v>
      </c>
      <c r="K81" s="252">
        <f>'Uitbet-di'!$E$27</f>
        <v>0</v>
      </c>
      <c r="L81" s="252"/>
      <c r="M81" s="252"/>
      <c r="N81" s="198"/>
    </row>
    <row r="82" spans="1:14" ht="48.75" customHeight="1">
      <c r="A82" s="199"/>
      <c r="B82" s="194" t="s">
        <v>1</v>
      </c>
      <c r="C82" s="189" t="s">
        <v>64</v>
      </c>
      <c r="D82" s="253">
        <f>'Uitbet-di'!$A$4</f>
        <v>0</v>
      </c>
      <c r="E82" s="253"/>
      <c r="F82" s="253"/>
      <c r="G82" s="198"/>
      <c r="H82" s="199"/>
      <c r="I82" s="194" t="s">
        <v>1</v>
      </c>
      <c r="J82" s="189" t="s">
        <v>64</v>
      </c>
      <c r="K82" s="253">
        <f>'Uitbet-di'!$A$4</f>
        <v>0</v>
      </c>
      <c r="L82" s="253"/>
      <c r="M82" s="253"/>
      <c r="N82" s="198"/>
    </row>
    <row r="83" spans="1:14" ht="34.5">
      <c r="A83" s="199"/>
      <c r="B83" s="189"/>
      <c r="G83" s="198"/>
      <c r="H83" s="199"/>
      <c r="I83" s="189"/>
      <c r="N83" s="198"/>
    </row>
    <row r="84" spans="1:14" ht="34.5">
      <c r="A84" s="199"/>
      <c r="B84" s="189" t="s">
        <v>67</v>
      </c>
      <c r="G84" s="198"/>
      <c r="H84" s="199"/>
      <c r="I84" s="189" t="s">
        <v>67</v>
      </c>
      <c r="N84" s="198"/>
    </row>
    <row r="85" spans="1:14" ht="34.5">
      <c r="A85" s="199"/>
      <c r="B85" s="189"/>
      <c r="G85" s="198"/>
      <c r="H85" s="199"/>
      <c r="I85" s="189"/>
      <c r="N85" s="198"/>
    </row>
    <row r="86" spans="1:14" ht="24.75">
      <c r="A86" s="199"/>
      <c r="B86" s="195" t="s">
        <v>68</v>
      </c>
      <c r="G86" s="198"/>
      <c r="H86" s="199"/>
      <c r="I86" s="195" t="s">
        <v>68</v>
      </c>
      <c r="N86" s="198"/>
    </row>
    <row r="87" spans="1:14" ht="12.75">
      <c r="A87" s="199"/>
      <c r="G87" s="198"/>
      <c r="H87" s="199"/>
      <c r="N87" s="198"/>
    </row>
    <row r="88" spans="1:14" ht="13.5" thickBot="1">
      <c r="A88" s="201"/>
      <c r="B88" s="196"/>
      <c r="C88" s="197"/>
      <c r="D88" s="197"/>
      <c r="E88" s="197"/>
      <c r="F88" s="197"/>
      <c r="G88" s="200"/>
      <c r="H88" s="201"/>
      <c r="I88" s="196"/>
      <c r="J88" s="197"/>
      <c r="K88" s="197"/>
      <c r="L88" s="197"/>
      <c r="M88" s="197"/>
      <c r="N88" s="200"/>
    </row>
    <row r="89" spans="1:14" ht="15" customHeight="1" thickTop="1">
      <c r="A89" s="202"/>
      <c r="B89" s="203"/>
      <c r="C89" s="204"/>
      <c r="D89" s="204"/>
      <c r="E89" s="204"/>
      <c r="F89" s="204"/>
      <c r="G89" s="205"/>
      <c r="H89" s="202"/>
      <c r="I89" s="203"/>
      <c r="J89" s="204"/>
      <c r="K89" s="204"/>
      <c r="L89" s="204"/>
      <c r="M89" s="204"/>
      <c r="N89" s="205"/>
    </row>
    <row r="90" spans="1:14" ht="39" customHeight="1">
      <c r="A90" s="199"/>
      <c r="E90" s="184"/>
      <c r="F90" s="185"/>
      <c r="G90" s="198"/>
      <c r="H90" s="199"/>
      <c r="L90" s="184"/>
      <c r="M90" s="185"/>
      <c r="N90" s="198"/>
    </row>
    <row r="91" spans="1:14" ht="47.25" customHeight="1">
      <c r="A91" s="199"/>
      <c r="E91" s="186" t="str">
        <f>mm</f>
        <v>MM RUE NEUVE/NIEUWSTRAAT</v>
      </c>
      <c r="F91" s="185"/>
      <c r="G91" s="198"/>
      <c r="H91" s="199"/>
      <c r="L91" s="186" t="str">
        <f>mm</f>
        <v>MM RUE NEUVE/NIEUWSTRAAT</v>
      </c>
      <c r="M91" s="185"/>
      <c r="N91" s="198"/>
    </row>
    <row r="92" spans="1:14" ht="49.5" customHeight="1">
      <c r="A92" s="199"/>
      <c r="E92" s="184"/>
      <c r="F92" s="185"/>
      <c r="G92" s="198"/>
      <c r="H92" s="199"/>
      <c r="L92" s="184"/>
      <c r="M92" s="185"/>
      <c r="N92" s="198"/>
    </row>
    <row r="93" spans="1:14" ht="117.75" customHeight="1">
      <c r="A93" s="199"/>
      <c r="B93" s="250" t="s">
        <v>69</v>
      </c>
      <c r="C93" s="251"/>
      <c r="D93" s="251"/>
      <c r="E93" s="251"/>
      <c r="F93" s="251"/>
      <c r="G93" s="198"/>
      <c r="H93" s="199"/>
      <c r="I93" s="250" t="s">
        <v>69</v>
      </c>
      <c r="J93" s="251"/>
      <c r="K93" s="251"/>
      <c r="L93" s="251"/>
      <c r="M93" s="251"/>
      <c r="N93" s="198"/>
    </row>
    <row r="94" spans="1:14" ht="28.5" customHeight="1">
      <c r="A94" s="199"/>
      <c r="B94" s="187" t="s">
        <v>62</v>
      </c>
      <c r="G94" s="198"/>
      <c r="H94" s="199"/>
      <c r="I94" s="187" t="s">
        <v>62</v>
      </c>
      <c r="N94" s="198"/>
    </row>
    <row r="95" spans="1:14" ht="12.75">
      <c r="A95" s="199"/>
      <c r="B95" s="188"/>
      <c r="G95" s="198"/>
      <c r="H95" s="199"/>
      <c r="I95" s="188"/>
      <c r="N95" s="198"/>
    </row>
    <row r="96" spans="1:14" ht="12.75">
      <c r="A96" s="199"/>
      <c r="B96" s="188"/>
      <c r="G96" s="198"/>
      <c r="H96" s="199"/>
      <c r="I96" s="188"/>
      <c r="N96" s="198"/>
    </row>
    <row r="97" spans="1:14" ht="12.75">
      <c r="A97" s="199"/>
      <c r="B97" s="188"/>
      <c r="G97" s="198"/>
      <c r="H97" s="199"/>
      <c r="I97" s="188"/>
      <c r="N97" s="198"/>
    </row>
    <row r="98" spans="1:14" ht="37.5">
      <c r="A98" s="199"/>
      <c r="B98" s="189" t="s">
        <v>63</v>
      </c>
      <c r="C98" s="190"/>
      <c r="E98" s="189" t="s">
        <v>64</v>
      </c>
      <c r="F98" s="191">
        <f>'Uitbet-di'!$F$12</f>
        <v>0</v>
      </c>
      <c r="G98" s="198"/>
      <c r="H98" s="199"/>
      <c r="I98" s="189" t="s">
        <v>63</v>
      </c>
      <c r="J98" s="190"/>
      <c r="L98" s="189" t="s">
        <v>64</v>
      </c>
      <c r="M98" s="191">
        <f>'Uitbet-di'!$F$25</f>
        <v>0</v>
      </c>
      <c r="N98" s="198"/>
    </row>
    <row r="99" spans="1:14" ht="33.75" customHeight="1">
      <c r="A99" s="199"/>
      <c r="B99" s="192"/>
      <c r="G99" s="198"/>
      <c r="H99" s="199"/>
      <c r="I99" s="192"/>
      <c r="N99" s="198"/>
    </row>
    <row r="100" spans="1:14" ht="34.5">
      <c r="A100" s="199"/>
      <c r="B100" s="192" t="s">
        <v>70</v>
      </c>
      <c r="G100" s="198"/>
      <c r="H100" s="199"/>
      <c r="I100" s="192" t="s">
        <v>71</v>
      </c>
      <c r="N100" s="198"/>
    </row>
    <row r="101" spans="1:14" ht="51" customHeight="1">
      <c r="A101" s="199"/>
      <c r="B101" s="189" t="s">
        <v>65</v>
      </c>
      <c r="C101" s="189"/>
      <c r="D101" s="189"/>
      <c r="E101" s="189" t="s">
        <v>64</v>
      </c>
      <c r="F101" s="193">
        <f>'Uitbet-ma'!$F$4</f>
        <v>5</v>
      </c>
      <c r="G101" s="198"/>
      <c r="H101" s="199"/>
      <c r="I101" s="189" t="s">
        <v>65</v>
      </c>
      <c r="J101" s="189"/>
      <c r="K101" s="189"/>
      <c r="L101" s="189" t="s">
        <v>64</v>
      </c>
      <c r="M101" s="193">
        <f>'Uitbet-ma'!$F$4</f>
        <v>5</v>
      </c>
      <c r="N101" s="198"/>
    </row>
    <row r="102" spans="1:14" ht="34.5">
      <c r="A102" s="199"/>
      <c r="B102" s="189"/>
      <c r="G102" s="198"/>
      <c r="H102" s="199"/>
      <c r="I102" s="189"/>
      <c r="N102" s="198"/>
    </row>
    <row r="103" spans="1:14" ht="34.5">
      <c r="A103" s="199"/>
      <c r="B103" s="194" t="s">
        <v>66</v>
      </c>
      <c r="C103" s="189" t="s">
        <v>64</v>
      </c>
      <c r="D103" s="252">
        <f>'Uitbet-di'!$E$14</f>
        <v>0</v>
      </c>
      <c r="E103" s="252"/>
      <c r="F103" s="252"/>
      <c r="G103" s="198"/>
      <c r="H103" s="199"/>
      <c r="I103" s="194" t="s">
        <v>66</v>
      </c>
      <c r="J103" s="189" t="s">
        <v>64</v>
      </c>
      <c r="K103" s="252">
        <f>'Uitbet-di'!$E$27</f>
        <v>0</v>
      </c>
      <c r="L103" s="252"/>
      <c r="M103" s="252"/>
      <c r="N103" s="198"/>
    </row>
    <row r="104" spans="1:14" ht="48.75" customHeight="1">
      <c r="A104" s="199"/>
      <c r="B104" s="194" t="s">
        <v>1</v>
      </c>
      <c r="C104" s="189" t="s">
        <v>64</v>
      </c>
      <c r="D104" s="253">
        <f>'Uitbet-di'!$A$4</f>
        <v>0</v>
      </c>
      <c r="E104" s="253"/>
      <c r="F104" s="253"/>
      <c r="G104" s="198"/>
      <c r="H104" s="199"/>
      <c r="I104" s="194" t="s">
        <v>1</v>
      </c>
      <c r="J104" s="189" t="s">
        <v>64</v>
      </c>
      <c r="K104" s="253">
        <f>'Uitbet-di'!$A$4</f>
        <v>0</v>
      </c>
      <c r="L104" s="253"/>
      <c r="M104" s="253"/>
      <c r="N104" s="198"/>
    </row>
    <row r="105" spans="1:14" ht="34.5">
      <c r="A105" s="199"/>
      <c r="B105" s="189"/>
      <c r="G105" s="198"/>
      <c r="H105" s="199"/>
      <c r="I105" s="189"/>
      <c r="N105" s="198"/>
    </row>
    <row r="106" spans="1:14" ht="34.5">
      <c r="A106" s="199"/>
      <c r="B106" s="189" t="s">
        <v>67</v>
      </c>
      <c r="G106" s="198"/>
      <c r="H106" s="199"/>
      <c r="I106" s="189" t="s">
        <v>67</v>
      </c>
      <c r="N106" s="198"/>
    </row>
    <row r="107" spans="1:14" ht="34.5">
      <c r="A107" s="199"/>
      <c r="B107" s="189"/>
      <c r="G107" s="198"/>
      <c r="H107" s="199"/>
      <c r="I107" s="189"/>
      <c r="N107" s="198"/>
    </row>
    <row r="108" spans="1:14" ht="24.75">
      <c r="A108" s="199"/>
      <c r="B108" s="195" t="s">
        <v>68</v>
      </c>
      <c r="G108" s="198"/>
      <c r="H108" s="199"/>
      <c r="I108" s="195" t="s">
        <v>68</v>
      </c>
      <c r="N108" s="198"/>
    </row>
    <row r="109" spans="1:14" ht="12.75">
      <c r="A109" s="199"/>
      <c r="G109" s="198"/>
      <c r="H109" s="199"/>
      <c r="N109" s="198"/>
    </row>
    <row r="110" spans="1:14" ht="13.5" thickBot="1">
      <c r="A110" s="201"/>
      <c r="B110" s="196"/>
      <c r="C110" s="197"/>
      <c r="D110" s="197"/>
      <c r="E110" s="197"/>
      <c r="F110" s="197"/>
      <c r="G110" s="200"/>
      <c r="H110" s="201"/>
      <c r="I110" s="196"/>
      <c r="J110" s="197"/>
      <c r="K110" s="197"/>
      <c r="L110" s="197"/>
      <c r="M110" s="197"/>
      <c r="N110" s="200"/>
    </row>
    <row r="111" spans="1:14" ht="15" customHeight="1" thickTop="1">
      <c r="A111" s="202"/>
      <c r="B111" s="203"/>
      <c r="C111" s="204"/>
      <c r="D111" s="204"/>
      <c r="E111" s="204"/>
      <c r="F111" s="204"/>
      <c r="G111" s="205"/>
      <c r="H111" s="202"/>
      <c r="I111" s="203"/>
      <c r="J111" s="204"/>
      <c r="K111" s="204"/>
      <c r="L111" s="204"/>
      <c r="M111" s="204"/>
      <c r="N111" s="205"/>
    </row>
    <row r="112" spans="1:14" ht="39" customHeight="1">
      <c r="A112" s="199"/>
      <c r="E112" s="184"/>
      <c r="F112" s="185"/>
      <c r="G112" s="198"/>
      <c r="H112" s="199"/>
      <c r="L112" s="184"/>
      <c r="M112" s="185"/>
      <c r="N112" s="198"/>
    </row>
    <row r="113" spans="1:14" ht="47.25" customHeight="1">
      <c r="A113" s="199"/>
      <c r="E113" s="186" t="str">
        <f>mm</f>
        <v>MM RUE NEUVE/NIEUWSTRAAT</v>
      </c>
      <c r="F113" s="185"/>
      <c r="G113" s="198"/>
      <c r="H113" s="199"/>
      <c r="L113" s="186" t="str">
        <f>mm</f>
        <v>MM RUE NEUVE/NIEUWSTRAAT</v>
      </c>
      <c r="M113" s="185"/>
      <c r="N113" s="198"/>
    </row>
    <row r="114" spans="1:14" ht="49.5" customHeight="1">
      <c r="A114" s="199"/>
      <c r="E114" s="184"/>
      <c r="F114" s="185"/>
      <c r="G114" s="198"/>
      <c r="H114" s="199"/>
      <c r="L114" s="184"/>
      <c r="M114" s="185"/>
      <c r="N114" s="198"/>
    </row>
    <row r="115" spans="1:14" ht="117.75" customHeight="1">
      <c r="A115" s="199"/>
      <c r="B115" s="250" t="s">
        <v>69</v>
      </c>
      <c r="C115" s="251"/>
      <c r="D115" s="251"/>
      <c r="E115" s="251"/>
      <c r="F115" s="251"/>
      <c r="G115" s="198"/>
      <c r="H115" s="199"/>
      <c r="I115" s="250" t="s">
        <v>69</v>
      </c>
      <c r="J115" s="251"/>
      <c r="K115" s="251"/>
      <c r="L115" s="251"/>
      <c r="M115" s="251"/>
      <c r="N115" s="198"/>
    </row>
    <row r="116" spans="1:14" ht="28.5" customHeight="1">
      <c r="A116" s="199"/>
      <c r="B116" s="187" t="s">
        <v>62</v>
      </c>
      <c r="G116" s="198"/>
      <c r="H116" s="199"/>
      <c r="I116" s="187" t="s">
        <v>62</v>
      </c>
      <c r="N116" s="198"/>
    </row>
    <row r="117" spans="1:14" ht="12.75">
      <c r="A117" s="199"/>
      <c r="B117" s="188"/>
      <c r="G117" s="198"/>
      <c r="H117" s="199"/>
      <c r="I117" s="188"/>
      <c r="N117" s="198"/>
    </row>
    <row r="118" spans="1:14" ht="12.75">
      <c r="A118" s="199"/>
      <c r="B118" s="188"/>
      <c r="G118" s="198"/>
      <c r="H118" s="199"/>
      <c r="I118" s="188"/>
      <c r="N118" s="198"/>
    </row>
    <row r="119" spans="1:14" ht="12.75">
      <c r="A119" s="199"/>
      <c r="B119" s="188"/>
      <c r="G119" s="198"/>
      <c r="H119" s="199"/>
      <c r="I119" s="188"/>
      <c r="N119" s="198"/>
    </row>
    <row r="120" spans="1:14" ht="37.5">
      <c r="A120" s="199"/>
      <c r="B120" s="189" t="s">
        <v>63</v>
      </c>
      <c r="C120" s="190"/>
      <c r="E120" s="189" t="s">
        <v>64</v>
      </c>
      <c r="F120" s="191">
        <f>'Uitbet-di'!$G$12</f>
        <v>0</v>
      </c>
      <c r="G120" s="198"/>
      <c r="H120" s="199"/>
      <c r="I120" s="189" t="s">
        <v>63</v>
      </c>
      <c r="J120" s="190"/>
      <c r="L120" s="189" t="s">
        <v>64</v>
      </c>
      <c r="M120" s="191">
        <f>'Uitbet-di'!$G$25</f>
        <v>0</v>
      </c>
      <c r="N120" s="198"/>
    </row>
    <row r="121" spans="1:14" ht="33.75" customHeight="1">
      <c r="A121" s="199"/>
      <c r="B121" s="192"/>
      <c r="G121" s="198"/>
      <c r="H121" s="199"/>
      <c r="I121" s="192"/>
      <c r="N121" s="198"/>
    </row>
    <row r="122" spans="1:14" ht="34.5">
      <c r="A122" s="199"/>
      <c r="B122" s="192" t="s">
        <v>70</v>
      </c>
      <c r="G122" s="198"/>
      <c r="H122" s="199"/>
      <c r="I122" s="192" t="s">
        <v>71</v>
      </c>
      <c r="N122" s="198"/>
    </row>
    <row r="123" spans="1:14" ht="51" customHeight="1">
      <c r="A123" s="199"/>
      <c r="B123" s="189" t="s">
        <v>65</v>
      </c>
      <c r="C123" s="189"/>
      <c r="D123" s="189"/>
      <c r="E123" s="189" t="s">
        <v>64</v>
      </c>
      <c r="F123" s="193">
        <f>'Uitbet-ma'!$G$4</f>
        <v>6</v>
      </c>
      <c r="G123" s="198"/>
      <c r="H123" s="199"/>
      <c r="I123" s="189" t="s">
        <v>65</v>
      </c>
      <c r="J123" s="189"/>
      <c r="K123" s="189"/>
      <c r="L123" s="189" t="s">
        <v>64</v>
      </c>
      <c r="M123" s="193">
        <f>'Uitbet-ma'!$G$4</f>
        <v>6</v>
      </c>
      <c r="N123" s="198"/>
    </row>
    <row r="124" spans="1:14" ht="34.5">
      <c r="A124" s="199"/>
      <c r="B124" s="189"/>
      <c r="G124" s="198"/>
      <c r="H124" s="199"/>
      <c r="I124" s="189"/>
      <c r="N124" s="198"/>
    </row>
    <row r="125" spans="1:14" ht="34.5">
      <c r="A125" s="199"/>
      <c r="B125" s="194" t="s">
        <v>66</v>
      </c>
      <c r="C125" s="189" t="s">
        <v>64</v>
      </c>
      <c r="D125" s="252">
        <f>'Uitbet-di'!$E$14</f>
        <v>0</v>
      </c>
      <c r="E125" s="252"/>
      <c r="F125" s="252"/>
      <c r="G125" s="198"/>
      <c r="H125" s="199"/>
      <c r="I125" s="194" t="s">
        <v>66</v>
      </c>
      <c r="J125" s="189" t="s">
        <v>64</v>
      </c>
      <c r="K125" s="252">
        <f>'Uitbet-di'!$E$27</f>
        <v>0</v>
      </c>
      <c r="L125" s="252"/>
      <c r="M125" s="252"/>
      <c r="N125" s="198"/>
    </row>
    <row r="126" spans="1:14" ht="48.75" customHeight="1">
      <c r="A126" s="199"/>
      <c r="B126" s="194" t="s">
        <v>1</v>
      </c>
      <c r="C126" s="189" t="s">
        <v>64</v>
      </c>
      <c r="D126" s="253">
        <f>'Uitbet-di'!$A$4</f>
        <v>0</v>
      </c>
      <c r="E126" s="253"/>
      <c r="F126" s="253"/>
      <c r="G126" s="198"/>
      <c r="H126" s="199"/>
      <c r="I126" s="194" t="s">
        <v>1</v>
      </c>
      <c r="J126" s="189" t="s">
        <v>64</v>
      </c>
      <c r="K126" s="253">
        <f>'Uitbet-di'!$A$4</f>
        <v>0</v>
      </c>
      <c r="L126" s="253"/>
      <c r="M126" s="253"/>
      <c r="N126" s="198"/>
    </row>
    <row r="127" spans="1:14" ht="34.5">
      <c r="A127" s="199"/>
      <c r="B127" s="189"/>
      <c r="G127" s="198"/>
      <c r="H127" s="199"/>
      <c r="I127" s="189"/>
      <c r="N127" s="198"/>
    </row>
    <row r="128" spans="1:14" ht="34.5">
      <c r="A128" s="199"/>
      <c r="B128" s="189" t="s">
        <v>67</v>
      </c>
      <c r="G128" s="198"/>
      <c r="H128" s="199"/>
      <c r="I128" s="189" t="s">
        <v>67</v>
      </c>
      <c r="N128" s="198"/>
    </row>
    <row r="129" spans="1:14" ht="34.5">
      <c r="A129" s="199"/>
      <c r="B129" s="189"/>
      <c r="G129" s="198"/>
      <c r="H129" s="199"/>
      <c r="I129" s="189"/>
      <c r="N129" s="198"/>
    </row>
    <row r="130" spans="1:14" ht="24.75">
      <c r="A130" s="199"/>
      <c r="B130" s="195" t="s">
        <v>68</v>
      </c>
      <c r="G130" s="198"/>
      <c r="H130" s="199"/>
      <c r="I130" s="195" t="s">
        <v>68</v>
      </c>
      <c r="N130" s="198"/>
    </row>
    <row r="131" spans="1:14" ht="12.75">
      <c r="A131" s="199"/>
      <c r="G131" s="198"/>
      <c r="H131" s="199"/>
      <c r="N131" s="198"/>
    </row>
    <row r="132" spans="1:14" ht="13.5" thickBot="1">
      <c r="A132" s="201"/>
      <c r="B132" s="196"/>
      <c r="C132" s="197"/>
      <c r="D132" s="197"/>
      <c r="E132" s="197"/>
      <c r="F132" s="197"/>
      <c r="G132" s="200"/>
      <c r="H132" s="201"/>
      <c r="I132" s="196"/>
      <c r="J132" s="197"/>
      <c r="K132" s="197"/>
      <c r="L132" s="197"/>
      <c r="M132" s="197"/>
      <c r="N132" s="200"/>
    </row>
    <row r="133" spans="1:14" ht="15" customHeight="1" thickTop="1">
      <c r="A133" s="202"/>
      <c r="B133" s="203"/>
      <c r="C133" s="204"/>
      <c r="D133" s="204"/>
      <c r="E133" s="204"/>
      <c r="F133" s="204"/>
      <c r="G133" s="205"/>
      <c r="H133" s="202"/>
      <c r="I133" s="203"/>
      <c r="J133" s="204"/>
      <c r="K133" s="204"/>
      <c r="L133" s="204"/>
      <c r="M133" s="204"/>
      <c r="N133" s="205"/>
    </row>
    <row r="134" spans="1:14" ht="39" customHeight="1">
      <c r="A134" s="199"/>
      <c r="E134" s="184"/>
      <c r="F134" s="185"/>
      <c r="G134" s="198"/>
      <c r="H134" s="199"/>
      <c r="L134" s="184"/>
      <c r="M134" s="185"/>
      <c r="N134" s="198"/>
    </row>
    <row r="135" spans="1:14" ht="47.25" customHeight="1">
      <c r="A135" s="199"/>
      <c r="E135" s="186" t="str">
        <f>mm</f>
        <v>MM RUE NEUVE/NIEUWSTRAAT</v>
      </c>
      <c r="F135" s="185"/>
      <c r="G135" s="198"/>
      <c r="H135" s="199"/>
      <c r="L135" s="186" t="str">
        <f>mm</f>
        <v>MM RUE NEUVE/NIEUWSTRAAT</v>
      </c>
      <c r="M135" s="185"/>
      <c r="N135" s="198"/>
    </row>
    <row r="136" spans="1:14" ht="49.5" customHeight="1">
      <c r="A136" s="199"/>
      <c r="E136" s="184"/>
      <c r="F136" s="185"/>
      <c r="G136" s="198"/>
      <c r="H136" s="199"/>
      <c r="L136" s="184"/>
      <c r="M136" s="185"/>
      <c r="N136" s="198"/>
    </row>
    <row r="137" spans="1:14" ht="117.75" customHeight="1">
      <c r="A137" s="199"/>
      <c r="B137" s="250" t="s">
        <v>69</v>
      </c>
      <c r="C137" s="251"/>
      <c r="D137" s="251"/>
      <c r="E137" s="251"/>
      <c r="F137" s="251"/>
      <c r="G137" s="198"/>
      <c r="H137" s="199"/>
      <c r="I137" s="250" t="s">
        <v>69</v>
      </c>
      <c r="J137" s="251"/>
      <c r="K137" s="251"/>
      <c r="L137" s="251"/>
      <c r="M137" s="251"/>
      <c r="N137" s="198"/>
    </row>
    <row r="138" spans="1:14" ht="28.5" customHeight="1">
      <c r="A138" s="199"/>
      <c r="B138" s="187" t="s">
        <v>62</v>
      </c>
      <c r="G138" s="198"/>
      <c r="H138" s="199"/>
      <c r="I138" s="187" t="s">
        <v>62</v>
      </c>
      <c r="N138" s="198"/>
    </row>
    <row r="139" spans="1:14" ht="12.75">
      <c r="A139" s="199"/>
      <c r="B139" s="188"/>
      <c r="G139" s="198"/>
      <c r="H139" s="199"/>
      <c r="I139" s="188"/>
      <c r="N139" s="198"/>
    </row>
    <row r="140" spans="1:14" ht="12.75">
      <c r="A140" s="199"/>
      <c r="B140" s="188"/>
      <c r="G140" s="198"/>
      <c r="H140" s="199"/>
      <c r="I140" s="188"/>
      <c r="N140" s="198"/>
    </row>
    <row r="141" spans="1:14" ht="12.75">
      <c r="A141" s="199"/>
      <c r="B141" s="188"/>
      <c r="G141" s="198"/>
      <c r="H141" s="199"/>
      <c r="I141" s="188"/>
      <c r="N141" s="198"/>
    </row>
    <row r="142" spans="1:14" ht="37.5">
      <c r="A142" s="199"/>
      <c r="B142" s="189" t="s">
        <v>63</v>
      </c>
      <c r="C142" s="190"/>
      <c r="E142" s="189" t="s">
        <v>64</v>
      </c>
      <c r="F142" s="191">
        <f>'Uitbet-di'!$H$12</f>
        <v>0</v>
      </c>
      <c r="G142" s="198"/>
      <c r="H142" s="199"/>
      <c r="I142" s="189" t="s">
        <v>63</v>
      </c>
      <c r="J142" s="190"/>
      <c r="L142" s="189" t="s">
        <v>64</v>
      </c>
      <c r="M142" s="191">
        <f>'Uitbet-di'!$H$25</f>
        <v>0</v>
      </c>
      <c r="N142" s="198"/>
    </row>
    <row r="143" spans="1:14" ht="33.75" customHeight="1">
      <c r="A143" s="199"/>
      <c r="B143" s="192"/>
      <c r="G143" s="198"/>
      <c r="H143" s="199"/>
      <c r="I143" s="192"/>
      <c r="N143" s="198"/>
    </row>
    <row r="144" spans="1:14" ht="34.5">
      <c r="A144" s="199"/>
      <c r="B144" s="192" t="s">
        <v>70</v>
      </c>
      <c r="G144" s="198"/>
      <c r="H144" s="199"/>
      <c r="I144" s="192" t="s">
        <v>71</v>
      </c>
      <c r="N144" s="198"/>
    </row>
    <row r="145" spans="1:14" ht="51" customHeight="1">
      <c r="A145" s="199"/>
      <c r="B145" s="189" t="s">
        <v>65</v>
      </c>
      <c r="C145" s="189"/>
      <c r="D145" s="189"/>
      <c r="E145" s="189" t="s">
        <v>64</v>
      </c>
      <c r="F145" s="193">
        <f>'Uitbet-ma'!$H$4</f>
        <v>7</v>
      </c>
      <c r="G145" s="198"/>
      <c r="H145" s="199"/>
      <c r="I145" s="189" t="s">
        <v>65</v>
      </c>
      <c r="J145" s="189"/>
      <c r="K145" s="189"/>
      <c r="L145" s="189" t="s">
        <v>64</v>
      </c>
      <c r="M145" s="193">
        <f>'Uitbet-ma'!$H$4</f>
        <v>7</v>
      </c>
      <c r="N145" s="198"/>
    </row>
    <row r="146" spans="1:14" ht="34.5">
      <c r="A146" s="199"/>
      <c r="B146" s="189"/>
      <c r="G146" s="198"/>
      <c r="H146" s="199"/>
      <c r="I146" s="189"/>
      <c r="N146" s="198"/>
    </row>
    <row r="147" spans="1:14" ht="34.5">
      <c r="A147" s="199"/>
      <c r="B147" s="194" t="s">
        <v>66</v>
      </c>
      <c r="C147" s="189" t="s">
        <v>64</v>
      </c>
      <c r="D147" s="252">
        <f>'Uitbet-di'!$E$14</f>
        <v>0</v>
      </c>
      <c r="E147" s="252"/>
      <c r="F147" s="252"/>
      <c r="G147" s="198"/>
      <c r="H147" s="199"/>
      <c r="I147" s="194" t="s">
        <v>66</v>
      </c>
      <c r="J147" s="189" t="s">
        <v>64</v>
      </c>
      <c r="K147" s="252">
        <f>'Uitbet-di'!$E$27</f>
        <v>0</v>
      </c>
      <c r="L147" s="252"/>
      <c r="M147" s="252"/>
      <c r="N147" s="198"/>
    </row>
    <row r="148" spans="1:14" ht="48.75" customHeight="1">
      <c r="A148" s="199"/>
      <c r="B148" s="194" t="s">
        <v>1</v>
      </c>
      <c r="C148" s="189" t="s">
        <v>64</v>
      </c>
      <c r="D148" s="253">
        <f>'Uitbet-di'!$A$4</f>
        <v>0</v>
      </c>
      <c r="E148" s="253"/>
      <c r="F148" s="253"/>
      <c r="G148" s="198"/>
      <c r="H148" s="199"/>
      <c r="I148" s="194" t="s">
        <v>1</v>
      </c>
      <c r="J148" s="189" t="s">
        <v>64</v>
      </c>
      <c r="K148" s="253">
        <f>'Uitbet-di'!$A$4</f>
        <v>0</v>
      </c>
      <c r="L148" s="253"/>
      <c r="M148" s="253"/>
      <c r="N148" s="198"/>
    </row>
    <row r="149" spans="1:14" ht="34.5">
      <c r="A149" s="199"/>
      <c r="B149" s="189"/>
      <c r="G149" s="198"/>
      <c r="H149" s="199"/>
      <c r="I149" s="189"/>
      <c r="N149" s="198"/>
    </row>
    <row r="150" spans="1:14" ht="34.5">
      <c r="A150" s="199"/>
      <c r="B150" s="189" t="s">
        <v>67</v>
      </c>
      <c r="G150" s="198"/>
      <c r="H150" s="199"/>
      <c r="I150" s="189" t="s">
        <v>67</v>
      </c>
      <c r="N150" s="198"/>
    </row>
    <row r="151" spans="1:14" ht="34.5">
      <c r="A151" s="199"/>
      <c r="B151" s="189"/>
      <c r="G151" s="198"/>
      <c r="H151" s="199"/>
      <c r="I151" s="189"/>
      <c r="N151" s="198"/>
    </row>
    <row r="152" spans="1:14" ht="24.75">
      <c r="A152" s="199"/>
      <c r="B152" s="195" t="s">
        <v>68</v>
      </c>
      <c r="G152" s="198"/>
      <c r="H152" s="199"/>
      <c r="I152" s="195" t="s">
        <v>68</v>
      </c>
      <c r="N152" s="198"/>
    </row>
    <row r="153" spans="1:14" ht="12.75">
      <c r="A153" s="199"/>
      <c r="G153" s="198"/>
      <c r="H153" s="199"/>
      <c r="N153" s="198"/>
    </row>
    <row r="154" spans="1:14" ht="13.5" thickBot="1">
      <c r="A154" s="201"/>
      <c r="B154" s="196"/>
      <c r="C154" s="197"/>
      <c r="D154" s="197"/>
      <c r="E154" s="197"/>
      <c r="F154" s="197"/>
      <c r="G154" s="200"/>
      <c r="H154" s="201"/>
      <c r="I154" s="196"/>
      <c r="J154" s="197"/>
      <c r="K154" s="197"/>
      <c r="L154" s="197"/>
      <c r="M154" s="197"/>
      <c r="N154" s="200"/>
    </row>
    <row r="155" spans="1:14" ht="15" customHeight="1" thickTop="1">
      <c r="A155" s="202"/>
      <c r="B155" s="203"/>
      <c r="C155" s="204"/>
      <c r="D155" s="204"/>
      <c r="E155" s="204"/>
      <c r="F155" s="204"/>
      <c r="G155" s="205"/>
      <c r="H155" s="202"/>
      <c r="I155" s="203"/>
      <c r="J155" s="204"/>
      <c r="K155" s="204"/>
      <c r="L155" s="204"/>
      <c r="M155" s="204"/>
      <c r="N155" s="205"/>
    </row>
    <row r="156" spans="1:14" ht="39" customHeight="1">
      <c r="A156" s="199"/>
      <c r="E156" s="184"/>
      <c r="F156" s="185"/>
      <c r="G156" s="198"/>
      <c r="H156" s="199"/>
      <c r="L156" s="184"/>
      <c r="M156" s="185"/>
      <c r="N156" s="198"/>
    </row>
    <row r="157" spans="1:14" ht="47.25" customHeight="1">
      <c r="A157" s="199"/>
      <c r="E157" s="186" t="str">
        <f>mm</f>
        <v>MM RUE NEUVE/NIEUWSTRAAT</v>
      </c>
      <c r="F157" s="185"/>
      <c r="G157" s="198"/>
      <c r="H157" s="199"/>
      <c r="L157" s="186" t="str">
        <f>mm</f>
        <v>MM RUE NEUVE/NIEUWSTRAAT</v>
      </c>
      <c r="M157" s="185"/>
      <c r="N157" s="198"/>
    </row>
    <row r="158" spans="1:14" ht="49.5" customHeight="1">
      <c r="A158" s="199"/>
      <c r="E158" s="184"/>
      <c r="F158" s="185"/>
      <c r="G158" s="198"/>
      <c r="H158" s="199"/>
      <c r="L158" s="184"/>
      <c r="M158" s="185"/>
      <c r="N158" s="198"/>
    </row>
    <row r="159" spans="1:14" ht="117.75" customHeight="1">
      <c r="A159" s="199"/>
      <c r="B159" s="250" t="s">
        <v>69</v>
      </c>
      <c r="C159" s="251"/>
      <c r="D159" s="251"/>
      <c r="E159" s="251"/>
      <c r="F159" s="251"/>
      <c r="G159" s="198"/>
      <c r="H159" s="199"/>
      <c r="I159" s="250" t="s">
        <v>69</v>
      </c>
      <c r="J159" s="251"/>
      <c r="K159" s="251"/>
      <c r="L159" s="251"/>
      <c r="M159" s="251"/>
      <c r="N159" s="198"/>
    </row>
    <row r="160" spans="1:14" ht="28.5" customHeight="1">
      <c r="A160" s="199"/>
      <c r="B160" s="187" t="s">
        <v>62</v>
      </c>
      <c r="G160" s="198"/>
      <c r="H160" s="199"/>
      <c r="I160" s="187" t="s">
        <v>62</v>
      </c>
      <c r="N160" s="198"/>
    </row>
    <row r="161" spans="1:14" ht="12.75">
      <c r="A161" s="199"/>
      <c r="B161" s="188"/>
      <c r="G161" s="198"/>
      <c r="H161" s="199"/>
      <c r="I161" s="188"/>
      <c r="N161" s="198"/>
    </row>
    <row r="162" spans="1:14" ht="12.75">
      <c r="A162" s="199"/>
      <c r="B162" s="188"/>
      <c r="G162" s="198"/>
      <c r="H162" s="199"/>
      <c r="I162" s="188"/>
      <c r="N162" s="198"/>
    </row>
    <row r="163" spans="1:14" ht="12.75">
      <c r="A163" s="199"/>
      <c r="B163" s="188"/>
      <c r="G163" s="198"/>
      <c r="H163" s="199"/>
      <c r="I163" s="188"/>
      <c r="N163" s="198"/>
    </row>
    <row r="164" spans="1:14" ht="37.5">
      <c r="A164" s="199"/>
      <c r="B164" s="189" t="s">
        <v>63</v>
      </c>
      <c r="C164" s="190"/>
      <c r="E164" s="189" t="s">
        <v>64</v>
      </c>
      <c r="F164" s="191">
        <f>'Uitbet-di'!$I$12</f>
        <v>0</v>
      </c>
      <c r="G164" s="198"/>
      <c r="H164" s="199"/>
      <c r="I164" s="189" t="s">
        <v>63</v>
      </c>
      <c r="J164" s="190"/>
      <c r="L164" s="189" t="s">
        <v>64</v>
      </c>
      <c r="M164" s="191">
        <f>'Uitbet-di'!$I$25</f>
        <v>0</v>
      </c>
      <c r="N164" s="198"/>
    </row>
    <row r="165" spans="1:14" ht="33.75" customHeight="1">
      <c r="A165" s="199"/>
      <c r="B165" s="192"/>
      <c r="G165" s="198"/>
      <c r="H165" s="199"/>
      <c r="I165" s="192"/>
      <c r="N165" s="198"/>
    </row>
    <row r="166" spans="1:14" ht="34.5">
      <c r="A166" s="199"/>
      <c r="B166" s="192" t="s">
        <v>70</v>
      </c>
      <c r="G166" s="198"/>
      <c r="H166" s="199"/>
      <c r="I166" s="192" t="s">
        <v>71</v>
      </c>
      <c r="N166" s="198"/>
    </row>
    <row r="167" spans="1:14" ht="51" customHeight="1">
      <c r="A167" s="199"/>
      <c r="B167" s="189" t="s">
        <v>65</v>
      </c>
      <c r="C167" s="189"/>
      <c r="D167" s="189"/>
      <c r="E167" s="189" t="s">
        <v>64</v>
      </c>
      <c r="F167" s="193">
        <f>'Uitbet-ma'!$I$4</f>
        <v>8</v>
      </c>
      <c r="G167" s="198"/>
      <c r="H167" s="199"/>
      <c r="I167" s="189" t="s">
        <v>65</v>
      </c>
      <c r="J167" s="189"/>
      <c r="K167" s="189"/>
      <c r="L167" s="189" t="s">
        <v>64</v>
      </c>
      <c r="M167" s="193">
        <f>'Uitbet-ma'!$I$4</f>
        <v>8</v>
      </c>
      <c r="N167" s="198"/>
    </row>
    <row r="168" spans="1:14" ht="34.5">
      <c r="A168" s="199"/>
      <c r="B168" s="189"/>
      <c r="G168" s="198"/>
      <c r="H168" s="199"/>
      <c r="I168" s="189"/>
      <c r="N168" s="198"/>
    </row>
    <row r="169" spans="1:14" ht="34.5">
      <c r="A169" s="199"/>
      <c r="B169" s="194" t="s">
        <v>66</v>
      </c>
      <c r="C169" s="189" t="s">
        <v>64</v>
      </c>
      <c r="D169" s="252">
        <f>'Uitbet-di'!$E$14</f>
        <v>0</v>
      </c>
      <c r="E169" s="252"/>
      <c r="F169" s="252"/>
      <c r="G169" s="198"/>
      <c r="H169" s="199"/>
      <c r="I169" s="194" t="s">
        <v>66</v>
      </c>
      <c r="J169" s="189" t="s">
        <v>64</v>
      </c>
      <c r="K169" s="252">
        <f>'Uitbet-di'!$E$27</f>
        <v>0</v>
      </c>
      <c r="L169" s="252"/>
      <c r="M169" s="252"/>
      <c r="N169" s="198"/>
    </row>
    <row r="170" spans="1:14" ht="48.75" customHeight="1">
      <c r="A170" s="199"/>
      <c r="B170" s="194" t="s">
        <v>1</v>
      </c>
      <c r="C170" s="189" t="s">
        <v>64</v>
      </c>
      <c r="D170" s="253">
        <f>'Uitbet-di'!$A$4</f>
        <v>0</v>
      </c>
      <c r="E170" s="253"/>
      <c r="F170" s="253"/>
      <c r="G170" s="198"/>
      <c r="H170" s="199"/>
      <c r="I170" s="194" t="s">
        <v>1</v>
      </c>
      <c r="J170" s="189" t="s">
        <v>64</v>
      </c>
      <c r="K170" s="253">
        <f>'Uitbet-di'!$A$4</f>
        <v>0</v>
      </c>
      <c r="L170" s="253"/>
      <c r="M170" s="253"/>
      <c r="N170" s="198"/>
    </row>
    <row r="171" spans="1:14" ht="34.5">
      <c r="A171" s="199"/>
      <c r="B171" s="189"/>
      <c r="G171" s="198"/>
      <c r="H171" s="199"/>
      <c r="I171" s="189"/>
      <c r="N171" s="198"/>
    </row>
    <row r="172" spans="1:14" ht="34.5">
      <c r="A172" s="199"/>
      <c r="B172" s="189" t="s">
        <v>67</v>
      </c>
      <c r="G172" s="198"/>
      <c r="H172" s="199"/>
      <c r="I172" s="189" t="s">
        <v>67</v>
      </c>
      <c r="N172" s="198"/>
    </row>
    <row r="173" spans="1:14" ht="34.5">
      <c r="A173" s="199"/>
      <c r="B173" s="189"/>
      <c r="G173" s="198"/>
      <c r="H173" s="199"/>
      <c r="I173" s="189"/>
      <c r="N173" s="198"/>
    </row>
    <row r="174" spans="1:14" ht="24.75">
      <c r="A174" s="199"/>
      <c r="B174" s="195" t="s">
        <v>68</v>
      </c>
      <c r="G174" s="198"/>
      <c r="H174" s="199"/>
      <c r="I174" s="195" t="s">
        <v>68</v>
      </c>
      <c r="N174" s="198"/>
    </row>
    <row r="175" spans="1:14" ht="12.75">
      <c r="A175" s="199"/>
      <c r="G175" s="198"/>
      <c r="H175" s="199"/>
      <c r="N175" s="198"/>
    </row>
    <row r="176" spans="1:14" ht="13.5" thickBot="1">
      <c r="A176" s="201"/>
      <c r="B176" s="196"/>
      <c r="C176" s="197"/>
      <c r="D176" s="197"/>
      <c r="E176" s="197"/>
      <c r="F176" s="197"/>
      <c r="G176" s="200"/>
      <c r="H176" s="201"/>
      <c r="I176" s="196"/>
      <c r="J176" s="197"/>
      <c r="K176" s="197"/>
      <c r="L176" s="197"/>
      <c r="M176" s="197"/>
      <c r="N176" s="200"/>
    </row>
    <row r="177" spans="1:14" ht="15" customHeight="1" thickTop="1">
      <c r="A177" s="202"/>
      <c r="B177" s="203"/>
      <c r="C177" s="204"/>
      <c r="D177" s="204"/>
      <c r="E177" s="204"/>
      <c r="F177" s="204"/>
      <c r="G177" s="205"/>
      <c r="H177" s="202"/>
      <c r="I177" s="203"/>
      <c r="J177" s="204"/>
      <c r="K177" s="204"/>
      <c r="L177" s="204"/>
      <c r="M177" s="204"/>
      <c r="N177" s="205"/>
    </row>
    <row r="178" spans="1:14" ht="39" customHeight="1">
      <c r="A178" s="199"/>
      <c r="E178" s="184"/>
      <c r="F178" s="185"/>
      <c r="G178" s="198"/>
      <c r="H178" s="199"/>
      <c r="L178" s="184"/>
      <c r="M178" s="185"/>
      <c r="N178" s="198"/>
    </row>
    <row r="179" spans="1:14" ht="47.25" customHeight="1">
      <c r="A179" s="199"/>
      <c r="E179" s="186" t="str">
        <f>mm</f>
        <v>MM RUE NEUVE/NIEUWSTRAAT</v>
      </c>
      <c r="F179" s="185"/>
      <c r="G179" s="198"/>
      <c r="H179" s="199"/>
      <c r="L179" s="186" t="str">
        <f>mm</f>
        <v>MM RUE NEUVE/NIEUWSTRAAT</v>
      </c>
      <c r="M179" s="185"/>
      <c r="N179" s="198"/>
    </row>
    <row r="180" spans="1:14" ht="49.5" customHeight="1">
      <c r="A180" s="199"/>
      <c r="E180" s="184"/>
      <c r="F180" s="185"/>
      <c r="G180" s="198"/>
      <c r="H180" s="199"/>
      <c r="L180" s="184"/>
      <c r="M180" s="185"/>
      <c r="N180" s="198"/>
    </row>
    <row r="181" spans="1:14" ht="117.75" customHeight="1">
      <c r="A181" s="199"/>
      <c r="B181" s="250" t="s">
        <v>69</v>
      </c>
      <c r="C181" s="251"/>
      <c r="D181" s="251"/>
      <c r="E181" s="251"/>
      <c r="F181" s="251"/>
      <c r="G181" s="198"/>
      <c r="H181" s="199"/>
      <c r="I181" s="250" t="s">
        <v>69</v>
      </c>
      <c r="J181" s="251"/>
      <c r="K181" s="251"/>
      <c r="L181" s="251"/>
      <c r="M181" s="251"/>
      <c r="N181" s="198"/>
    </row>
    <row r="182" spans="1:14" ht="28.5" customHeight="1">
      <c r="A182" s="199"/>
      <c r="B182" s="187" t="s">
        <v>62</v>
      </c>
      <c r="G182" s="198"/>
      <c r="H182" s="199"/>
      <c r="I182" s="187" t="s">
        <v>62</v>
      </c>
      <c r="N182" s="198"/>
    </row>
    <row r="183" spans="1:14" ht="12.75">
      <c r="A183" s="199"/>
      <c r="B183" s="188"/>
      <c r="G183" s="198"/>
      <c r="H183" s="199"/>
      <c r="I183" s="188"/>
      <c r="N183" s="198"/>
    </row>
    <row r="184" spans="1:14" ht="12.75">
      <c r="A184" s="199"/>
      <c r="B184" s="188"/>
      <c r="G184" s="198"/>
      <c r="H184" s="199"/>
      <c r="I184" s="188"/>
      <c r="N184" s="198"/>
    </row>
    <row r="185" spans="1:14" ht="12.75">
      <c r="A185" s="199"/>
      <c r="B185" s="188"/>
      <c r="G185" s="198"/>
      <c r="H185" s="199"/>
      <c r="I185" s="188"/>
      <c r="N185" s="198"/>
    </row>
    <row r="186" spans="1:14" ht="37.5">
      <c r="A186" s="199"/>
      <c r="B186" s="189" t="s">
        <v>63</v>
      </c>
      <c r="C186" s="190"/>
      <c r="E186" s="189" t="s">
        <v>64</v>
      </c>
      <c r="F186" s="191">
        <f>'Uitbet-di'!$J$12</f>
        <v>0</v>
      </c>
      <c r="G186" s="198"/>
      <c r="H186" s="199"/>
      <c r="I186" s="189" t="s">
        <v>63</v>
      </c>
      <c r="J186" s="190"/>
      <c r="L186" s="189" t="s">
        <v>64</v>
      </c>
      <c r="M186" s="191">
        <f>'Uitbet-di'!$J$25</f>
        <v>0</v>
      </c>
      <c r="N186" s="198"/>
    </row>
    <row r="187" spans="1:14" ht="33.75" customHeight="1">
      <c r="A187" s="199"/>
      <c r="B187" s="192"/>
      <c r="G187" s="198"/>
      <c r="H187" s="199"/>
      <c r="I187" s="192"/>
      <c r="N187" s="198"/>
    </row>
    <row r="188" spans="1:14" ht="34.5">
      <c r="A188" s="199"/>
      <c r="B188" s="192" t="s">
        <v>70</v>
      </c>
      <c r="G188" s="198"/>
      <c r="H188" s="199"/>
      <c r="I188" s="192" t="s">
        <v>71</v>
      </c>
      <c r="N188" s="198"/>
    </row>
    <row r="189" spans="1:14" ht="51" customHeight="1">
      <c r="A189" s="199"/>
      <c r="B189" s="189" t="s">
        <v>65</v>
      </c>
      <c r="C189" s="189"/>
      <c r="D189" s="189"/>
      <c r="E189" s="189" t="s">
        <v>64</v>
      </c>
      <c r="F189" s="193">
        <f>'Uitbet-ma'!$J$4</f>
        <v>9</v>
      </c>
      <c r="G189" s="198"/>
      <c r="H189" s="199"/>
      <c r="I189" s="189" t="s">
        <v>65</v>
      </c>
      <c r="J189" s="189"/>
      <c r="K189" s="189"/>
      <c r="L189" s="189" t="s">
        <v>64</v>
      </c>
      <c r="M189" s="193">
        <f>'Uitbet-ma'!$J$4</f>
        <v>9</v>
      </c>
      <c r="N189" s="198"/>
    </row>
    <row r="190" spans="1:14" ht="34.5">
      <c r="A190" s="199"/>
      <c r="B190" s="189"/>
      <c r="G190" s="198"/>
      <c r="H190" s="199"/>
      <c r="I190" s="189"/>
      <c r="N190" s="198"/>
    </row>
    <row r="191" spans="1:14" ht="34.5">
      <c r="A191" s="199"/>
      <c r="B191" s="194" t="s">
        <v>66</v>
      </c>
      <c r="C191" s="189" t="s">
        <v>64</v>
      </c>
      <c r="D191" s="252">
        <f>'Uitbet-di'!$E$14</f>
        <v>0</v>
      </c>
      <c r="E191" s="252"/>
      <c r="F191" s="252"/>
      <c r="G191" s="198"/>
      <c r="H191" s="199"/>
      <c r="I191" s="194" t="s">
        <v>66</v>
      </c>
      <c r="J191" s="189" t="s">
        <v>64</v>
      </c>
      <c r="K191" s="252">
        <f>'Uitbet-di'!$E$27</f>
        <v>0</v>
      </c>
      <c r="L191" s="252"/>
      <c r="M191" s="252"/>
      <c r="N191" s="198"/>
    </row>
    <row r="192" spans="1:14" ht="48.75" customHeight="1">
      <c r="A192" s="199"/>
      <c r="B192" s="194" t="s">
        <v>1</v>
      </c>
      <c r="C192" s="189" t="s">
        <v>64</v>
      </c>
      <c r="D192" s="253">
        <f>'Uitbet-di'!$A$4</f>
        <v>0</v>
      </c>
      <c r="E192" s="253"/>
      <c r="F192" s="253"/>
      <c r="G192" s="198"/>
      <c r="H192" s="199"/>
      <c r="I192" s="194" t="s">
        <v>1</v>
      </c>
      <c r="J192" s="189" t="s">
        <v>64</v>
      </c>
      <c r="K192" s="253">
        <f>'Uitbet-di'!$A$4</f>
        <v>0</v>
      </c>
      <c r="L192" s="253"/>
      <c r="M192" s="253"/>
      <c r="N192" s="198"/>
    </row>
    <row r="193" spans="1:14" ht="34.5">
      <c r="A193" s="199"/>
      <c r="B193" s="189"/>
      <c r="G193" s="198"/>
      <c r="H193" s="199"/>
      <c r="I193" s="189"/>
      <c r="N193" s="198"/>
    </row>
    <row r="194" spans="1:14" ht="34.5">
      <c r="A194" s="199"/>
      <c r="B194" s="189" t="s">
        <v>67</v>
      </c>
      <c r="G194" s="198"/>
      <c r="H194" s="199"/>
      <c r="I194" s="189" t="s">
        <v>67</v>
      </c>
      <c r="N194" s="198"/>
    </row>
    <row r="195" spans="1:14" ht="34.5">
      <c r="A195" s="199"/>
      <c r="B195" s="189"/>
      <c r="G195" s="198"/>
      <c r="H195" s="199"/>
      <c r="I195" s="189"/>
      <c r="N195" s="198"/>
    </row>
    <row r="196" spans="1:14" ht="24.75">
      <c r="A196" s="199"/>
      <c r="B196" s="195" t="s">
        <v>68</v>
      </c>
      <c r="G196" s="198"/>
      <c r="H196" s="199"/>
      <c r="I196" s="195" t="s">
        <v>68</v>
      </c>
      <c r="N196" s="198"/>
    </row>
    <row r="197" spans="1:14" ht="12.75">
      <c r="A197" s="199"/>
      <c r="G197" s="198"/>
      <c r="H197" s="199"/>
      <c r="N197" s="198"/>
    </row>
    <row r="198" spans="1:14" ht="13.5" thickBot="1">
      <c r="A198" s="201"/>
      <c r="B198" s="196"/>
      <c r="C198" s="197"/>
      <c r="D198" s="197"/>
      <c r="E198" s="197"/>
      <c r="F198" s="197"/>
      <c r="G198" s="200"/>
      <c r="H198" s="201"/>
      <c r="I198" s="196"/>
      <c r="J198" s="197"/>
      <c r="K198" s="197"/>
      <c r="L198" s="197"/>
      <c r="M198" s="197"/>
      <c r="N198" s="200"/>
    </row>
    <row r="199" spans="1:14" ht="15" customHeight="1" thickTop="1">
      <c r="A199" s="202"/>
      <c r="B199" s="203"/>
      <c r="C199" s="204"/>
      <c r="D199" s="204"/>
      <c r="E199" s="204"/>
      <c r="F199" s="204"/>
      <c r="G199" s="205"/>
      <c r="H199" s="202"/>
      <c r="I199" s="203"/>
      <c r="J199" s="204"/>
      <c r="K199" s="204"/>
      <c r="L199" s="204"/>
      <c r="M199" s="204"/>
      <c r="N199" s="205"/>
    </row>
    <row r="200" spans="1:14" ht="39" customHeight="1">
      <c r="A200" s="199"/>
      <c r="E200" s="184"/>
      <c r="F200" s="185"/>
      <c r="G200" s="198"/>
      <c r="H200" s="199"/>
      <c r="L200" s="184"/>
      <c r="M200" s="185"/>
      <c r="N200" s="198"/>
    </row>
    <row r="201" spans="1:14" ht="47.25" customHeight="1">
      <c r="A201" s="199"/>
      <c r="E201" s="186" t="str">
        <f>mm</f>
        <v>MM RUE NEUVE/NIEUWSTRAAT</v>
      </c>
      <c r="F201" s="185"/>
      <c r="G201" s="198"/>
      <c r="H201" s="199"/>
      <c r="L201" s="186" t="str">
        <f>mm</f>
        <v>MM RUE NEUVE/NIEUWSTRAAT</v>
      </c>
      <c r="M201" s="185"/>
      <c r="N201" s="198"/>
    </row>
    <row r="202" spans="1:14" ht="49.5" customHeight="1">
      <c r="A202" s="199"/>
      <c r="E202" s="184"/>
      <c r="F202" s="185"/>
      <c r="G202" s="198"/>
      <c r="H202" s="199"/>
      <c r="L202" s="184"/>
      <c r="M202" s="185"/>
      <c r="N202" s="198"/>
    </row>
    <row r="203" spans="1:14" ht="117.75" customHeight="1">
      <c r="A203" s="199"/>
      <c r="B203" s="250" t="s">
        <v>69</v>
      </c>
      <c r="C203" s="251"/>
      <c r="D203" s="251"/>
      <c r="E203" s="251"/>
      <c r="F203" s="251"/>
      <c r="G203" s="198"/>
      <c r="H203" s="199"/>
      <c r="I203" s="250" t="s">
        <v>69</v>
      </c>
      <c r="J203" s="251"/>
      <c r="K203" s="251"/>
      <c r="L203" s="251"/>
      <c r="M203" s="251"/>
      <c r="N203" s="198"/>
    </row>
    <row r="204" spans="1:14" ht="28.5" customHeight="1">
      <c r="A204" s="199"/>
      <c r="B204" s="187" t="s">
        <v>62</v>
      </c>
      <c r="G204" s="198"/>
      <c r="H204" s="199"/>
      <c r="I204" s="187" t="s">
        <v>62</v>
      </c>
      <c r="N204" s="198"/>
    </row>
    <row r="205" spans="1:14" ht="12.75">
      <c r="A205" s="199"/>
      <c r="B205" s="188"/>
      <c r="G205" s="198"/>
      <c r="H205" s="199"/>
      <c r="I205" s="188"/>
      <c r="N205" s="198"/>
    </row>
    <row r="206" spans="1:14" ht="12.75">
      <c r="A206" s="199"/>
      <c r="B206" s="188"/>
      <c r="G206" s="198"/>
      <c r="H206" s="199"/>
      <c r="I206" s="188"/>
      <c r="N206" s="198"/>
    </row>
    <row r="207" spans="1:14" ht="12.75">
      <c r="A207" s="199"/>
      <c r="B207" s="188"/>
      <c r="G207" s="198"/>
      <c r="H207" s="199"/>
      <c r="I207" s="188"/>
      <c r="N207" s="198"/>
    </row>
    <row r="208" spans="1:14" ht="37.5">
      <c r="A208" s="199"/>
      <c r="B208" s="189" t="s">
        <v>63</v>
      </c>
      <c r="C208" s="190"/>
      <c r="E208" s="189" t="s">
        <v>64</v>
      </c>
      <c r="F208" s="191">
        <f>'Uitbet-di'!$K$12</f>
        <v>0</v>
      </c>
      <c r="G208" s="198"/>
      <c r="H208" s="199"/>
      <c r="I208" s="189" t="s">
        <v>63</v>
      </c>
      <c r="J208" s="190"/>
      <c r="L208" s="189" t="s">
        <v>64</v>
      </c>
      <c r="M208" s="191">
        <f>'Uitbet-di'!$K$25</f>
        <v>0</v>
      </c>
      <c r="N208" s="198"/>
    </row>
    <row r="209" spans="1:14" ht="33.75" customHeight="1">
      <c r="A209" s="199"/>
      <c r="B209" s="192"/>
      <c r="G209" s="198"/>
      <c r="H209" s="199"/>
      <c r="I209" s="192"/>
      <c r="N209" s="198"/>
    </row>
    <row r="210" spans="1:14" ht="34.5">
      <c r="A210" s="199"/>
      <c r="B210" s="192" t="s">
        <v>70</v>
      </c>
      <c r="G210" s="198"/>
      <c r="H210" s="199"/>
      <c r="I210" s="192" t="s">
        <v>71</v>
      </c>
      <c r="N210" s="198"/>
    </row>
    <row r="211" spans="1:14" ht="51" customHeight="1">
      <c r="A211" s="199"/>
      <c r="B211" s="189" t="s">
        <v>65</v>
      </c>
      <c r="C211" s="189"/>
      <c r="D211" s="189"/>
      <c r="E211" s="189" t="s">
        <v>64</v>
      </c>
      <c r="F211" s="193">
        <f>'Uitbet-ma'!$K$4</f>
        <v>10</v>
      </c>
      <c r="G211" s="198"/>
      <c r="H211" s="199"/>
      <c r="I211" s="189" t="s">
        <v>65</v>
      </c>
      <c r="J211" s="189"/>
      <c r="K211" s="189"/>
      <c r="L211" s="189" t="s">
        <v>64</v>
      </c>
      <c r="M211" s="193">
        <f>'Uitbet-ma'!$K$4</f>
        <v>10</v>
      </c>
      <c r="N211" s="198"/>
    </row>
    <row r="212" spans="1:14" ht="34.5">
      <c r="A212" s="199"/>
      <c r="B212" s="189"/>
      <c r="G212" s="198"/>
      <c r="H212" s="199"/>
      <c r="I212" s="189"/>
      <c r="N212" s="198"/>
    </row>
    <row r="213" spans="1:14" ht="34.5">
      <c r="A213" s="199"/>
      <c r="B213" s="194" t="s">
        <v>66</v>
      </c>
      <c r="C213" s="189" t="s">
        <v>64</v>
      </c>
      <c r="D213" s="252">
        <f>'Uitbet-di'!$E$14</f>
        <v>0</v>
      </c>
      <c r="E213" s="252"/>
      <c r="F213" s="252"/>
      <c r="G213" s="198"/>
      <c r="H213" s="199"/>
      <c r="I213" s="194" t="s">
        <v>66</v>
      </c>
      <c r="J213" s="189" t="s">
        <v>64</v>
      </c>
      <c r="K213" s="252">
        <f>'Uitbet-di'!$E$27</f>
        <v>0</v>
      </c>
      <c r="L213" s="252"/>
      <c r="M213" s="252"/>
      <c r="N213" s="198"/>
    </row>
    <row r="214" spans="1:14" ht="48.75" customHeight="1">
      <c r="A214" s="199"/>
      <c r="B214" s="194" t="s">
        <v>1</v>
      </c>
      <c r="C214" s="189" t="s">
        <v>64</v>
      </c>
      <c r="D214" s="253">
        <f>'Uitbet-di'!$A$4</f>
        <v>0</v>
      </c>
      <c r="E214" s="253"/>
      <c r="F214" s="253"/>
      <c r="G214" s="198"/>
      <c r="H214" s="199"/>
      <c r="I214" s="194" t="s">
        <v>1</v>
      </c>
      <c r="J214" s="189" t="s">
        <v>64</v>
      </c>
      <c r="K214" s="253">
        <f>'Uitbet-di'!$A$4</f>
        <v>0</v>
      </c>
      <c r="L214" s="253"/>
      <c r="M214" s="253"/>
      <c r="N214" s="198"/>
    </row>
    <row r="215" spans="1:14" ht="34.5">
      <c r="A215" s="199"/>
      <c r="B215" s="189"/>
      <c r="G215" s="198"/>
      <c r="H215" s="199"/>
      <c r="I215" s="189"/>
      <c r="N215" s="198"/>
    </row>
    <row r="216" spans="1:14" ht="34.5">
      <c r="A216" s="199"/>
      <c r="B216" s="189" t="s">
        <v>67</v>
      </c>
      <c r="G216" s="198"/>
      <c r="H216" s="199"/>
      <c r="I216" s="189" t="s">
        <v>67</v>
      </c>
      <c r="N216" s="198"/>
    </row>
    <row r="217" spans="1:14" ht="34.5">
      <c r="A217" s="199"/>
      <c r="B217" s="189"/>
      <c r="G217" s="198"/>
      <c r="H217" s="199"/>
      <c r="I217" s="189"/>
      <c r="N217" s="198"/>
    </row>
    <row r="218" spans="1:14" ht="24.75">
      <c r="A218" s="199"/>
      <c r="B218" s="195" t="s">
        <v>68</v>
      </c>
      <c r="G218" s="198"/>
      <c r="H218" s="199"/>
      <c r="I218" s="195" t="s">
        <v>68</v>
      </c>
      <c r="N218" s="198"/>
    </row>
    <row r="219" spans="1:14" ht="12.75">
      <c r="A219" s="199"/>
      <c r="G219" s="198"/>
      <c r="H219" s="199"/>
      <c r="N219" s="198"/>
    </row>
    <row r="220" spans="1:14" ht="13.5" thickBot="1">
      <c r="A220" s="201"/>
      <c r="B220" s="196"/>
      <c r="C220" s="197"/>
      <c r="D220" s="197"/>
      <c r="E220" s="197"/>
      <c r="F220" s="197"/>
      <c r="G220" s="200"/>
      <c r="H220" s="201"/>
      <c r="I220" s="196"/>
      <c r="J220" s="197"/>
      <c r="K220" s="197"/>
      <c r="L220" s="197"/>
      <c r="M220" s="197"/>
      <c r="N220" s="200"/>
    </row>
    <row r="221" spans="1:14" ht="15" customHeight="1" thickTop="1">
      <c r="A221" s="202"/>
      <c r="B221" s="203"/>
      <c r="C221" s="204"/>
      <c r="D221" s="204"/>
      <c r="E221" s="204"/>
      <c r="F221" s="204"/>
      <c r="G221" s="205"/>
      <c r="H221" s="202"/>
      <c r="I221" s="203"/>
      <c r="J221" s="204"/>
      <c r="K221" s="204"/>
      <c r="L221" s="204"/>
      <c r="M221" s="204"/>
      <c r="N221" s="205"/>
    </row>
    <row r="222" spans="1:14" ht="39" customHeight="1">
      <c r="A222" s="199"/>
      <c r="E222" s="184"/>
      <c r="F222" s="185"/>
      <c r="G222" s="198"/>
      <c r="H222" s="199"/>
      <c r="L222" s="184"/>
      <c r="M222" s="185"/>
      <c r="N222" s="198"/>
    </row>
    <row r="223" spans="1:14" ht="47.25" customHeight="1">
      <c r="A223" s="199"/>
      <c r="E223" s="186" t="str">
        <f>mm</f>
        <v>MM RUE NEUVE/NIEUWSTRAAT</v>
      </c>
      <c r="F223" s="185"/>
      <c r="G223" s="198"/>
      <c r="H223" s="199"/>
      <c r="L223" s="186" t="str">
        <f>mm</f>
        <v>MM RUE NEUVE/NIEUWSTRAAT</v>
      </c>
      <c r="M223" s="185"/>
      <c r="N223" s="198"/>
    </row>
    <row r="224" spans="1:14" ht="49.5" customHeight="1">
      <c r="A224" s="199"/>
      <c r="E224" s="184"/>
      <c r="F224" s="185"/>
      <c r="G224" s="198"/>
      <c r="H224" s="199"/>
      <c r="L224" s="184"/>
      <c r="M224" s="185"/>
      <c r="N224" s="198"/>
    </row>
    <row r="225" spans="1:14" ht="117.75" customHeight="1">
      <c r="A225" s="199"/>
      <c r="B225" s="250" t="s">
        <v>69</v>
      </c>
      <c r="C225" s="251"/>
      <c r="D225" s="251"/>
      <c r="E225" s="251"/>
      <c r="F225" s="251"/>
      <c r="G225" s="198"/>
      <c r="H225" s="199"/>
      <c r="I225" s="250" t="s">
        <v>69</v>
      </c>
      <c r="J225" s="251"/>
      <c r="K225" s="251"/>
      <c r="L225" s="251"/>
      <c r="M225" s="251"/>
      <c r="N225" s="198"/>
    </row>
    <row r="226" spans="1:14" ht="28.5" customHeight="1">
      <c r="A226" s="199"/>
      <c r="B226" s="187" t="s">
        <v>62</v>
      </c>
      <c r="G226" s="198"/>
      <c r="H226" s="199"/>
      <c r="I226" s="187" t="s">
        <v>62</v>
      </c>
      <c r="N226" s="198"/>
    </row>
    <row r="227" spans="1:14" ht="12.75">
      <c r="A227" s="199"/>
      <c r="B227" s="188"/>
      <c r="G227" s="198"/>
      <c r="H227" s="199"/>
      <c r="I227" s="188"/>
      <c r="N227" s="198"/>
    </row>
    <row r="228" spans="1:14" ht="12.75">
      <c r="A228" s="199"/>
      <c r="B228" s="188"/>
      <c r="G228" s="198"/>
      <c r="H228" s="199"/>
      <c r="I228" s="188"/>
      <c r="N228" s="198"/>
    </row>
    <row r="229" spans="1:14" ht="12.75">
      <c r="A229" s="199"/>
      <c r="B229" s="188"/>
      <c r="G229" s="198"/>
      <c r="H229" s="199"/>
      <c r="I229" s="188"/>
      <c r="N229" s="198"/>
    </row>
    <row r="230" spans="1:14" ht="37.5">
      <c r="A230" s="199"/>
      <c r="B230" s="189" t="s">
        <v>63</v>
      </c>
      <c r="C230" s="190"/>
      <c r="E230" s="189" t="s">
        <v>64</v>
      </c>
      <c r="F230" s="191">
        <f>'Uitbet-di'!$L$12</f>
        <v>0</v>
      </c>
      <c r="G230" s="198"/>
      <c r="H230" s="199"/>
      <c r="I230" s="189" t="s">
        <v>63</v>
      </c>
      <c r="J230" s="190"/>
      <c r="L230" s="189" t="s">
        <v>64</v>
      </c>
      <c r="M230" s="191">
        <f>'Uitbet-di'!$L$25</f>
        <v>0</v>
      </c>
      <c r="N230" s="198"/>
    </row>
    <row r="231" spans="1:14" ht="33.75" customHeight="1">
      <c r="A231" s="199"/>
      <c r="B231" s="192"/>
      <c r="G231" s="198"/>
      <c r="H231" s="199"/>
      <c r="I231" s="192"/>
      <c r="N231" s="198"/>
    </row>
    <row r="232" spans="1:14" ht="34.5">
      <c r="A232" s="199"/>
      <c r="B232" s="192" t="s">
        <v>70</v>
      </c>
      <c r="G232" s="198"/>
      <c r="H232" s="199"/>
      <c r="I232" s="192" t="s">
        <v>71</v>
      </c>
      <c r="N232" s="198"/>
    </row>
    <row r="233" spans="1:14" ht="51" customHeight="1">
      <c r="A233" s="199"/>
      <c r="B233" s="189" t="s">
        <v>65</v>
      </c>
      <c r="C233" s="189"/>
      <c r="D233" s="189"/>
      <c r="E233" s="189" t="s">
        <v>64</v>
      </c>
      <c r="F233" s="193">
        <f>'Uitbet-ma'!$L$4</f>
        <v>11</v>
      </c>
      <c r="G233" s="198"/>
      <c r="H233" s="199"/>
      <c r="I233" s="189" t="s">
        <v>65</v>
      </c>
      <c r="J233" s="189"/>
      <c r="K233" s="189"/>
      <c r="L233" s="189" t="s">
        <v>64</v>
      </c>
      <c r="M233" s="193">
        <f>'Uitbet-ma'!$L$4</f>
        <v>11</v>
      </c>
      <c r="N233" s="198"/>
    </row>
    <row r="234" spans="1:14" ht="34.5">
      <c r="A234" s="199"/>
      <c r="B234" s="189"/>
      <c r="G234" s="198"/>
      <c r="H234" s="199"/>
      <c r="I234" s="189"/>
      <c r="N234" s="198"/>
    </row>
    <row r="235" spans="1:14" ht="34.5">
      <c r="A235" s="199"/>
      <c r="B235" s="194" t="s">
        <v>66</v>
      </c>
      <c r="C235" s="189" t="s">
        <v>64</v>
      </c>
      <c r="D235" s="252">
        <f>'Uitbet-di'!$E$14</f>
        <v>0</v>
      </c>
      <c r="E235" s="252"/>
      <c r="F235" s="252"/>
      <c r="G235" s="198"/>
      <c r="H235" s="199"/>
      <c r="I235" s="194" t="s">
        <v>66</v>
      </c>
      <c r="J235" s="189" t="s">
        <v>64</v>
      </c>
      <c r="K235" s="252">
        <f>'Uitbet-di'!$E$27</f>
        <v>0</v>
      </c>
      <c r="L235" s="252"/>
      <c r="M235" s="252"/>
      <c r="N235" s="198"/>
    </row>
    <row r="236" spans="1:14" ht="48.75" customHeight="1">
      <c r="A236" s="199"/>
      <c r="B236" s="194" t="s">
        <v>1</v>
      </c>
      <c r="C236" s="189" t="s">
        <v>64</v>
      </c>
      <c r="D236" s="253">
        <f>'Uitbet-di'!$A$4</f>
        <v>0</v>
      </c>
      <c r="E236" s="253"/>
      <c r="F236" s="253"/>
      <c r="G236" s="198"/>
      <c r="H236" s="199"/>
      <c r="I236" s="194" t="s">
        <v>1</v>
      </c>
      <c r="J236" s="189" t="s">
        <v>64</v>
      </c>
      <c r="K236" s="253">
        <f>'Uitbet-di'!$A$4</f>
        <v>0</v>
      </c>
      <c r="L236" s="253"/>
      <c r="M236" s="253"/>
      <c r="N236" s="198"/>
    </row>
    <row r="237" spans="1:14" ht="34.5">
      <c r="A237" s="199"/>
      <c r="B237" s="189"/>
      <c r="G237" s="198"/>
      <c r="H237" s="199"/>
      <c r="I237" s="189"/>
      <c r="N237" s="198"/>
    </row>
    <row r="238" spans="1:14" ht="34.5">
      <c r="A238" s="199"/>
      <c r="B238" s="189" t="s">
        <v>67</v>
      </c>
      <c r="G238" s="198"/>
      <c r="H238" s="199"/>
      <c r="I238" s="189" t="s">
        <v>67</v>
      </c>
      <c r="N238" s="198"/>
    </row>
    <row r="239" spans="1:14" ht="34.5">
      <c r="A239" s="199"/>
      <c r="B239" s="189"/>
      <c r="G239" s="198"/>
      <c r="H239" s="199"/>
      <c r="I239" s="189"/>
      <c r="N239" s="198"/>
    </row>
    <row r="240" spans="1:14" ht="24.75">
      <c r="A240" s="199"/>
      <c r="B240" s="195" t="s">
        <v>68</v>
      </c>
      <c r="G240" s="198"/>
      <c r="H240" s="199"/>
      <c r="I240" s="195" t="s">
        <v>68</v>
      </c>
      <c r="N240" s="198"/>
    </row>
    <row r="241" spans="1:14" ht="12.75">
      <c r="A241" s="199"/>
      <c r="G241" s="198"/>
      <c r="H241" s="199"/>
      <c r="N241" s="198"/>
    </row>
    <row r="242" spans="1:14" ht="13.5" thickBot="1">
      <c r="A242" s="201"/>
      <c r="B242" s="196"/>
      <c r="C242" s="197"/>
      <c r="D242" s="197"/>
      <c r="E242" s="197"/>
      <c r="F242" s="197"/>
      <c r="G242" s="200"/>
      <c r="H242" s="201"/>
      <c r="I242" s="196"/>
      <c r="J242" s="197"/>
      <c r="K242" s="197"/>
      <c r="L242" s="197"/>
      <c r="M242" s="197"/>
      <c r="N242" s="200"/>
    </row>
    <row r="243" spans="1:14" ht="15" customHeight="1" thickTop="1">
      <c r="A243" s="202"/>
      <c r="B243" s="203"/>
      <c r="C243" s="204"/>
      <c r="D243" s="204"/>
      <c r="E243" s="204"/>
      <c r="F243" s="204"/>
      <c r="G243" s="205"/>
      <c r="H243" s="202"/>
      <c r="I243" s="203"/>
      <c r="J243" s="204"/>
      <c r="K243" s="204"/>
      <c r="L243" s="204"/>
      <c r="M243" s="204"/>
      <c r="N243" s="205"/>
    </row>
    <row r="244" spans="1:14" ht="39" customHeight="1">
      <c r="A244" s="199"/>
      <c r="E244" s="184"/>
      <c r="F244" s="185"/>
      <c r="G244" s="198"/>
      <c r="H244" s="199"/>
      <c r="L244" s="184"/>
      <c r="M244" s="185"/>
      <c r="N244" s="198"/>
    </row>
    <row r="245" spans="1:14" ht="47.25" customHeight="1">
      <c r="A245" s="199"/>
      <c r="E245" s="186" t="str">
        <f>mm</f>
        <v>MM RUE NEUVE/NIEUWSTRAAT</v>
      </c>
      <c r="F245" s="185"/>
      <c r="G245" s="198"/>
      <c r="H245" s="199"/>
      <c r="L245" s="186" t="str">
        <f>mm</f>
        <v>MM RUE NEUVE/NIEUWSTRAAT</v>
      </c>
      <c r="M245" s="185"/>
      <c r="N245" s="198"/>
    </row>
    <row r="246" spans="1:14" ht="49.5" customHeight="1">
      <c r="A246" s="199"/>
      <c r="E246" s="184"/>
      <c r="F246" s="185"/>
      <c r="G246" s="198"/>
      <c r="H246" s="199"/>
      <c r="L246" s="184"/>
      <c r="M246" s="185"/>
      <c r="N246" s="198"/>
    </row>
    <row r="247" spans="1:14" ht="117.75" customHeight="1">
      <c r="A247" s="199"/>
      <c r="B247" s="250" t="s">
        <v>69</v>
      </c>
      <c r="C247" s="251"/>
      <c r="D247" s="251"/>
      <c r="E247" s="251"/>
      <c r="F247" s="251"/>
      <c r="G247" s="198"/>
      <c r="H247" s="199"/>
      <c r="I247" s="250" t="s">
        <v>69</v>
      </c>
      <c r="J247" s="251"/>
      <c r="K247" s="251"/>
      <c r="L247" s="251"/>
      <c r="M247" s="251"/>
      <c r="N247" s="198"/>
    </row>
    <row r="248" spans="1:14" ht="28.5" customHeight="1">
      <c r="A248" s="199"/>
      <c r="B248" s="187" t="s">
        <v>62</v>
      </c>
      <c r="G248" s="198"/>
      <c r="H248" s="199"/>
      <c r="I248" s="187" t="s">
        <v>62</v>
      </c>
      <c r="N248" s="198"/>
    </row>
    <row r="249" spans="1:14" ht="12.75">
      <c r="A249" s="199"/>
      <c r="B249" s="188"/>
      <c r="G249" s="198"/>
      <c r="H249" s="199"/>
      <c r="I249" s="188"/>
      <c r="N249" s="198"/>
    </row>
    <row r="250" spans="1:14" ht="12.75">
      <c r="A250" s="199"/>
      <c r="B250" s="188"/>
      <c r="G250" s="198"/>
      <c r="H250" s="199"/>
      <c r="I250" s="188"/>
      <c r="N250" s="198"/>
    </row>
    <row r="251" spans="1:14" ht="12.75">
      <c r="A251" s="199"/>
      <c r="B251" s="188"/>
      <c r="G251" s="198"/>
      <c r="H251" s="199"/>
      <c r="I251" s="188"/>
      <c r="N251" s="198"/>
    </row>
    <row r="252" spans="1:14" ht="37.5">
      <c r="A252" s="199"/>
      <c r="B252" s="189" t="s">
        <v>63</v>
      </c>
      <c r="C252" s="190"/>
      <c r="E252" s="189" t="s">
        <v>64</v>
      </c>
      <c r="F252" s="191">
        <f>'Uitbet-di'!$M$12</f>
        <v>0</v>
      </c>
      <c r="G252" s="198"/>
      <c r="H252" s="199"/>
      <c r="I252" s="189" t="s">
        <v>63</v>
      </c>
      <c r="J252" s="190"/>
      <c r="L252" s="189" t="s">
        <v>64</v>
      </c>
      <c r="M252" s="191">
        <f>'Uitbet-di'!$M$25</f>
        <v>0</v>
      </c>
      <c r="N252" s="198"/>
    </row>
    <row r="253" spans="1:14" ht="33.75" customHeight="1">
      <c r="A253" s="199"/>
      <c r="B253" s="192"/>
      <c r="G253" s="198"/>
      <c r="H253" s="199"/>
      <c r="I253" s="192"/>
      <c r="N253" s="198"/>
    </row>
    <row r="254" spans="1:14" ht="34.5">
      <c r="A254" s="199"/>
      <c r="B254" s="192" t="s">
        <v>70</v>
      </c>
      <c r="G254" s="198"/>
      <c r="H254" s="199"/>
      <c r="I254" s="192" t="s">
        <v>71</v>
      </c>
      <c r="N254" s="198"/>
    </row>
    <row r="255" spans="1:14" ht="51" customHeight="1">
      <c r="A255" s="199"/>
      <c r="B255" s="189" t="s">
        <v>65</v>
      </c>
      <c r="C255" s="189"/>
      <c r="D255" s="189"/>
      <c r="E255" s="189" t="s">
        <v>64</v>
      </c>
      <c r="F255" s="193">
        <f>'Uitbet-ma'!$M$4</f>
        <v>12</v>
      </c>
      <c r="G255" s="198"/>
      <c r="H255" s="199"/>
      <c r="I255" s="189" t="s">
        <v>65</v>
      </c>
      <c r="J255" s="189"/>
      <c r="K255" s="189"/>
      <c r="L255" s="189" t="s">
        <v>64</v>
      </c>
      <c r="M255" s="193">
        <f>'Uitbet-ma'!$M$4</f>
        <v>12</v>
      </c>
      <c r="N255" s="198"/>
    </row>
    <row r="256" spans="1:14" ht="34.5">
      <c r="A256" s="199"/>
      <c r="B256" s="189"/>
      <c r="G256" s="198"/>
      <c r="H256" s="199"/>
      <c r="I256" s="189"/>
      <c r="N256" s="198"/>
    </row>
    <row r="257" spans="1:14" ht="34.5">
      <c r="A257" s="199"/>
      <c r="B257" s="194" t="s">
        <v>66</v>
      </c>
      <c r="C257" s="189" t="s">
        <v>64</v>
      </c>
      <c r="D257" s="252">
        <f>'Uitbet-di'!$E$14</f>
        <v>0</v>
      </c>
      <c r="E257" s="252"/>
      <c r="F257" s="252"/>
      <c r="G257" s="198"/>
      <c r="H257" s="199"/>
      <c r="I257" s="194" t="s">
        <v>66</v>
      </c>
      <c r="J257" s="189" t="s">
        <v>64</v>
      </c>
      <c r="K257" s="252">
        <f>'Uitbet-di'!$E$27</f>
        <v>0</v>
      </c>
      <c r="L257" s="252"/>
      <c r="M257" s="252"/>
      <c r="N257" s="198"/>
    </row>
    <row r="258" spans="1:14" ht="48.75" customHeight="1">
      <c r="A258" s="199"/>
      <c r="B258" s="194" t="s">
        <v>1</v>
      </c>
      <c r="C258" s="189" t="s">
        <v>64</v>
      </c>
      <c r="D258" s="253">
        <f>'Uitbet-di'!$A$4</f>
        <v>0</v>
      </c>
      <c r="E258" s="253"/>
      <c r="F258" s="253"/>
      <c r="G258" s="198"/>
      <c r="H258" s="199"/>
      <c r="I258" s="194" t="s">
        <v>1</v>
      </c>
      <c r="J258" s="189" t="s">
        <v>64</v>
      </c>
      <c r="K258" s="253">
        <f>'Uitbet-di'!$A$4</f>
        <v>0</v>
      </c>
      <c r="L258" s="253"/>
      <c r="M258" s="253"/>
      <c r="N258" s="198"/>
    </row>
    <row r="259" spans="1:14" ht="34.5">
      <c r="A259" s="199"/>
      <c r="B259" s="189"/>
      <c r="G259" s="198"/>
      <c r="H259" s="199"/>
      <c r="I259" s="189"/>
      <c r="N259" s="198"/>
    </row>
    <row r="260" spans="1:14" ht="34.5">
      <c r="A260" s="199"/>
      <c r="B260" s="189" t="s">
        <v>67</v>
      </c>
      <c r="G260" s="198"/>
      <c r="H260" s="199"/>
      <c r="I260" s="189" t="s">
        <v>67</v>
      </c>
      <c r="N260" s="198"/>
    </row>
    <row r="261" spans="1:14" ht="34.5">
      <c r="A261" s="199"/>
      <c r="B261" s="189"/>
      <c r="G261" s="198"/>
      <c r="H261" s="199"/>
      <c r="I261" s="189"/>
      <c r="N261" s="198"/>
    </row>
    <row r="262" spans="1:14" ht="24.75">
      <c r="A262" s="199"/>
      <c r="B262" s="195" t="s">
        <v>68</v>
      </c>
      <c r="G262" s="198"/>
      <c r="H262" s="199"/>
      <c r="I262" s="195" t="s">
        <v>68</v>
      </c>
      <c r="N262" s="198"/>
    </row>
    <row r="263" spans="1:14" ht="12.75">
      <c r="A263" s="199"/>
      <c r="G263" s="198"/>
      <c r="H263" s="199"/>
      <c r="N263" s="198"/>
    </row>
    <row r="264" spans="1:14" ht="13.5" thickBot="1">
      <c r="A264" s="201"/>
      <c r="B264" s="196"/>
      <c r="C264" s="197"/>
      <c r="D264" s="197"/>
      <c r="E264" s="197"/>
      <c r="F264" s="197"/>
      <c r="G264" s="200"/>
      <c r="H264" s="201"/>
      <c r="I264" s="196"/>
      <c r="J264" s="197"/>
      <c r="K264" s="197"/>
      <c r="L264" s="197"/>
      <c r="M264" s="197"/>
      <c r="N264" s="200"/>
    </row>
    <row r="265" spans="1:14" ht="15" customHeight="1" thickTop="1">
      <c r="A265" s="202"/>
      <c r="B265" s="203"/>
      <c r="C265" s="204"/>
      <c r="D265" s="204"/>
      <c r="E265" s="204"/>
      <c r="F265" s="204"/>
      <c r="G265" s="205"/>
      <c r="H265" s="202"/>
      <c r="I265" s="203"/>
      <c r="J265" s="204"/>
      <c r="K265" s="204"/>
      <c r="L265" s="204"/>
      <c r="M265" s="204"/>
      <c r="N265" s="205"/>
    </row>
    <row r="266" spans="1:14" ht="39" customHeight="1">
      <c r="A266" s="199"/>
      <c r="E266" s="184"/>
      <c r="F266" s="185"/>
      <c r="G266" s="198"/>
      <c r="H266" s="199"/>
      <c r="L266" s="184"/>
      <c r="M266" s="185"/>
      <c r="N266" s="198"/>
    </row>
    <row r="267" spans="1:14" ht="47.25" customHeight="1">
      <c r="A267" s="199"/>
      <c r="E267" s="186" t="str">
        <f>mm</f>
        <v>MM RUE NEUVE/NIEUWSTRAAT</v>
      </c>
      <c r="F267" s="185"/>
      <c r="G267" s="198"/>
      <c r="H267" s="199"/>
      <c r="L267" s="186" t="str">
        <f>mm</f>
        <v>MM RUE NEUVE/NIEUWSTRAAT</v>
      </c>
      <c r="M267" s="185"/>
      <c r="N267" s="198"/>
    </row>
    <row r="268" spans="1:14" ht="49.5" customHeight="1">
      <c r="A268" s="199"/>
      <c r="E268" s="184"/>
      <c r="F268" s="185"/>
      <c r="G268" s="198"/>
      <c r="H268" s="199"/>
      <c r="L268" s="184"/>
      <c r="M268" s="185"/>
      <c r="N268" s="198"/>
    </row>
    <row r="269" spans="1:14" ht="117.75" customHeight="1">
      <c r="A269" s="199"/>
      <c r="B269" s="250" t="s">
        <v>69</v>
      </c>
      <c r="C269" s="251"/>
      <c r="D269" s="251"/>
      <c r="E269" s="251"/>
      <c r="F269" s="251"/>
      <c r="G269" s="198"/>
      <c r="H269" s="199"/>
      <c r="I269" s="250" t="s">
        <v>69</v>
      </c>
      <c r="J269" s="251"/>
      <c r="K269" s="251"/>
      <c r="L269" s="251"/>
      <c r="M269" s="251"/>
      <c r="N269" s="198"/>
    </row>
    <row r="270" spans="1:14" ht="28.5" customHeight="1">
      <c r="A270" s="199"/>
      <c r="B270" s="187" t="s">
        <v>62</v>
      </c>
      <c r="G270" s="198"/>
      <c r="H270" s="199"/>
      <c r="I270" s="187" t="s">
        <v>62</v>
      </c>
      <c r="N270" s="198"/>
    </row>
    <row r="271" spans="1:14" ht="12.75">
      <c r="A271" s="199"/>
      <c r="B271" s="188"/>
      <c r="G271" s="198"/>
      <c r="H271" s="199"/>
      <c r="I271" s="188"/>
      <c r="N271" s="198"/>
    </row>
    <row r="272" spans="1:14" ht="12.75">
      <c r="A272" s="199"/>
      <c r="B272" s="188"/>
      <c r="G272" s="198"/>
      <c r="H272" s="199"/>
      <c r="I272" s="188"/>
      <c r="N272" s="198"/>
    </row>
    <row r="273" spans="1:14" ht="12.75">
      <c r="A273" s="199"/>
      <c r="B273" s="188"/>
      <c r="G273" s="198"/>
      <c r="H273" s="199"/>
      <c r="I273" s="188"/>
      <c r="N273" s="198"/>
    </row>
    <row r="274" spans="1:14" ht="37.5">
      <c r="A274" s="199"/>
      <c r="B274" s="189" t="s">
        <v>63</v>
      </c>
      <c r="C274" s="190"/>
      <c r="E274" s="189" t="s">
        <v>64</v>
      </c>
      <c r="F274" s="191">
        <f>'Uitbet-di'!$N$12</f>
        <v>0</v>
      </c>
      <c r="G274" s="198"/>
      <c r="H274" s="199"/>
      <c r="I274" s="189" t="s">
        <v>63</v>
      </c>
      <c r="J274" s="190"/>
      <c r="L274" s="189" t="s">
        <v>64</v>
      </c>
      <c r="M274" s="191">
        <f>'Uitbet-di'!$N$25</f>
        <v>0</v>
      </c>
      <c r="N274" s="198"/>
    </row>
    <row r="275" spans="1:14" ht="33.75" customHeight="1">
      <c r="A275" s="199"/>
      <c r="B275" s="192"/>
      <c r="G275" s="198"/>
      <c r="H275" s="199"/>
      <c r="I275" s="192"/>
      <c r="N275" s="198"/>
    </row>
    <row r="276" spans="1:14" ht="34.5">
      <c r="A276" s="199"/>
      <c r="B276" s="192" t="s">
        <v>70</v>
      </c>
      <c r="G276" s="198"/>
      <c r="H276" s="199"/>
      <c r="I276" s="192" t="s">
        <v>71</v>
      </c>
      <c r="N276" s="198"/>
    </row>
    <row r="277" spans="1:14" ht="51" customHeight="1">
      <c r="A277" s="199"/>
      <c r="B277" s="189" t="s">
        <v>65</v>
      </c>
      <c r="C277" s="189"/>
      <c r="D277" s="189"/>
      <c r="E277" s="189" t="s">
        <v>64</v>
      </c>
      <c r="F277" s="193">
        <f>'Uitbet-ma'!$N$4</f>
        <v>13</v>
      </c>
      <c r="G277" s="198"/>
      <c r="H277" s="199"/>
      <c r="I277" s="189" t="s">
        <v>65</v>
      </c>
      <c r="J277" s="189"/>
      <c r="K277" s="189"/>
      <c r="L277" s="189" t="s">
        <v>64</v>
      </c>
      <c r="M277" s="193">
        <f>'Uitbet-ma'!$N$4</f>
        <v>13</v>
      </c>
      <c r="N277" s="198"/>
    </row>
    <row r="278" spans="1:14" ht="34.5">
      <c r="A278" s="199"/>
      <c r="B278" s="189"/>
      <c r="G278" s="198"/>
      <c r="H278" s="199"/>
      <c r="I278" s="189"/>
      <c r="N278" s="198"/>
    </row>
    <row r="279" spans="1:14" ht="34.5">
      <c r="A279" s="199"/>
      <c r="B279" s="194" t="s">
        <v>66</v>
      </c>
      <c r="C279" s="189" t="s">
        <v>64</v>
      </c>
      <c r="D279" s="252">
        <f>'Uitbet-di'!$E$14</f>
        <v>0</v>
      </c>
      <c r="E279" s="252"/>
      <c r="F279" s="252"/>
      <c r="G279" s="198"/>
      <c r="H279" s="199"/>
      <c r="I279" s="194" t="s">
        <v>66</v>
      </c>
      <c r="J279" s="189" t="s">
        <v>64</v>
      </c>
      <c r="K279" s="252">
        <f>'Uitbet-di'!$E$27</f>
        <v>0</v>
      </c>
      <c r="L279" s="252"/>
      <c r="M279" s="252"/>
      <c r="N279" s="198"/>
    </row>
    <row r="280" spans="1:14" ht="48.75" customHeight="1">
      <c r="A280" s="199"/>
      <c r="B280" s="194" t="s">
        <v>1</v>
      </c>
      <c r="C280" s="189" t="s">
        <v>64</v>
      </c>
      <c r="D280" s="253">
        <f>'Uitbet-di'!$A$4</f>
        <v>0</v>
      </c>
      <c r="E280" s="253"/>
      <c r="F280" s="253"/>
      <c r="G280" s="198"/>
      <c r="H280" s="199"/>
      <c r="I280" s="194" t="s">
        <v>1</v>
      </c>
      <c r="J280" s="189" t="s">
        <v>64</v>
      </c>
      <c r="K280" s="253">
        <f>'Uitbet-di'!$A$4</f>
        <v>0</v>
      </c>
      <c r="L280" s="253"/>
      <c r="M280" s="253"/>
      <c r="N280" s="198"/>
    </row>
    <row r="281" spans="1:14" ht="34.5">
      <c r="A281" s="199"/>
      <c r="B281" s="189"/>
      <c r="G281" s="198"/>
      <c r="H281" s="199"/>
      <c r="I281" s="189"/>
      <c r="N281" s="198"/>
    </row>
    <row r="282" spans="1:14" ht="34.5">
      <c r="A282" s="199"/>
      <c r="B282" s="189" t="s">
        <v>67</v>
      </c>
      <c r="G282" s="198"/>
      <c r="H282" s="199"/>
      <c r="I282" s="189" t="s">
        <v>67</v>
      </c>
      <c r="N282" s="198"/>
    </row>
    <row r="283" spans="1:14" ht="34.5">
      <c r="A283" s="199"/>
      <c r="B283" s="189"/>
      <c r="G283" s="198"/>
      <c r="H283" s="199"/>
      <c r="I283" s="189"/>
      <c r="N283" s="198"/>
    </row>
    <row r="284" spans="1:14" ht="24.75">
      <c r="A284" s="199"/>
      <c r="B284" s="195" t="s">
        <v>68</v>
      </c>
      <c r="G284" s="198"/>
      <c r="H284" s="199"/>
      <c r="I284" s="195" t="s">
        <v>68</v>
      </c>
      <c r="N284" s="198"/>
    </row>
    <row r="285" spans="1:14" ht="12.75">
      <c r="A285" s="199"/>
      <c r="G285" s="198"/>
      <c r="H285" s="199"/>
      <c r="N285" s="198"/>
    </row>
    <row r="286" spans="1:14" ht="13.5" thickBot="1">
      <c r="A286" s="201"/>
      <c r="B286" s="196"/>
      <c r="C286" s="197"/>
      <c r="D286" s="197"/>
      <c r="E286" s="197"/>
      <c r="F286" s="197"/>
      <c r="G286" s="200"/>
      <c r="H286" s="201"/>
      <c r="I286" s="196"/>
      <c r="J286" s="197"/>
      <c r="K286" s="197"/>
      <c r="L286" s="197"/>
      <c r="M286" s="197"/>
      <c r="N286" s="200"/>
    </row>
    <row r="287" spans="1:14" ht="15" customHeight="1" thickTop="1">
      <c r="A287" s="202"/>
      <c r="B287" s="203"/>
      <c r="C287" s="204"/>
      <c r="D287" s="204"/>
      <c r="E287" s="204"/>
      <c r="F287" s="204"/>
      <c r="G287" s="205"/>
      <c r="H287" s="202"/>
      <c r="I287" s="203"/>
      <c r="J287" s="204"/>
      <c r="K287" s="204"/>
      <c r="L287" s="204"/>
      <c r="M287" s="204"/>
      <c r="N287" s="205"/>
    </row>
    <row r="288" spans="1:14" ht="39" customHeight="1">
      <c r="A288" s="199"/>
      <c r="E288" s="184"/>
      <c r="F288" s="185"/>
      <c r="G288" s="198"/>
      <c r="H288" s="199"/>
      <c r="L288" s="184"/>
      <c r="M288" s="185"/>
      <c r="N288" s="198"/>
    </row>
    <row r="289" spans="1:14" ht="47.25" customHeight="1">
      <c r="A289" s="199"/>
      <c r="E289" s="186" t="str">
        <f>mm</f>
        <v>MM RUE NEUVE/NIEUWSTRAAT</v>
      </c>
      <c r="F289" s="185"/>
      <c r="G289" s="198"/>
      <c r="H289" s="199"/>
      <c r="L289" s="186" t="str">
        <f>mm</f>
        <v>MM RUE NEUVE/NIEUWSTRAAT</v>
      </c>
      <c r="M289" s="185"/>
      <c r="N289" s="198"/>
    </row>
    <row r="290" spans="1:14" ht="49.5" customHeight="1">
      <c r="A290" s="199"/>
      <c r="E290" s="184"/>
      <c r="F290" s="185"/>
      <c r="G290" s="198"/>
      <c r="H290" s="199"/>
      <c r="L290" s="184"/>
      <c r="M290" s="185"/>
      <c r="N290" s="198"/>
    </row>
    <row r="291" spans="1:14" ht="117.75" customHeight="1">
      <c r="A291" s="199"/>
      <c r="B291" s="250" t="s">
        <v>69</v>
      </c>
      <c r="C291" s="251"/>
      <c r="D291" s="251"/>
      <c r="E291" s="251"/>
      <c r="F291" s="251"/>
      <c r="G291" s="198"/>
      <c r="H291" s="199"/>
      <c r="I291" s="250" t="s">
        <v>69</v>
      </c>
      <c r="J291" s="251"/>
      <c r="K291" s="251"/>
      <c r="L291" s="251"/>
      <c r="M291" s="251"/>
      <c r="N291" s="198"/>
    </row>
    <row r="292" spans="1:14" ht="28.5" customHeight="1">
      <c r="A292" s="199"/>
      <c r="B292" s="187" t="s">
        <v>62</v>
      </c>
      <c r="G292" s="198"/>
      <c r="H292" s="199"/>
      <c r="I292" s="187" t="s">
        <v>62</v>
      </c>
      <c r="N292" s="198"/>
    </row>
    <row r="293" spans="1:14" ht="12.75">
      <c r="A293" s="199"/>
      <c r="B293" s="188"/>
      <c r="G293" s="198"/>
      <c r="H293" s="199"/>
      <c r="I293" s="188"/>
      <c r="N293" s="198"/>
    </row>
    <row r="294" spans="1:14" ht="12.75">
      <c r="A294" s="199"/>
      <c r="B294" s="188"/>
      <c r="G294" s="198"/>
      <c r="H294" s="199"/>
      <c r="I294" s="188"/>
      <c r="N294" s="198"/>
    </row>
    <row r="295" spans="1:14" ht="12.75">
      <c r="A295" s="199"/>
      <c r="B295" s="188"/>
      <c r="G295" s="198"/>
      <c r="H295" s="199"/>
      <c r="I295" s="188"/>
      <c r="N295" s="198"/>
    </row>
    <row r="296" spans="1:14" ht="37.5">
      <c r="A296" s="199"/>
      <c r="B296" s="189" t="s">
        <v>63</v>
      </c>
      <c r="C296" s="190"/>
      <c r="E296" s="189" t="s">
        <v>64</v>
      </c>
      <c r="F296" s="191">
        <f>'Uitbet-di'!$O$12</f>
        <v>0</v>
      </c>
      <c r="G296" s="198"/>
      <c r="H296" s="199"/>
      <c r="I296" s="189" t="s">
        <v>63</v>
      </c>
      <c r="J296" s="190"/>
      <c r="L296" s="189" t="s">
        <v>64</v>
      </c>
      <c r="M296" s="191">
        <f>'Uitbet-di'!$O$25</f>
        <v>0</v>
      </c>
      <c r="N296" s="198"/>
    </row>
    <row r="297" spans="1:14" ht="33.75" customHeight="1">
      <c r="A297" s="199"/>
      <c r="B297" s="192"/>
      <c r="G297" s="198"/>
      <c r="H297" s="199"/>
      <c r="I297" s="192"/>
      <c r="N297" s="198"/>
    </row>
    <row r="298" spans="1:14" ht="34.5">
      <c r="A298" s="199"/>
      <c r="B298" s="192" t="s">
        <v>70</v>
      </c>
      <c r="G298" s="198"/>
      <c r="H298" s="199"/>
      <c r="I298" s="192" t="s">
        <v>71</v>
      </c>
      <c r="N298" s="198"/>
    </row>
    <row r="299" spans="1:14" ht="51" customHeight="1">
      <c r="A299" s="199"/>
      <c r="B299" s="189" t="s">
        <v>65</v>
      </c>
      <c r="C299" s="189"/>
      <c r="D299" s="189"/>
      <c r="E299" s="189" t="s">
        <v>64</v>
      </c>
      <c r="F299" s="193">
        <f>'Uitbet-ma'!$O$4</f>
        <v>14</v>
      </c>
      <c r="G299" s="198"/>
      <c r="H299" s="199"/>
      <c r="I299" s="189" t="s">
        <v>65</v>
      </c>
      <c r="J299" s="189"/>
      <c r="K299" s="189"/>
      <c r="L299" s="189" t="s">
        <v>64</v>
      </c>
      <c r="M299" s="193">
        <f>'Uitbet-ma'!$O$4</f>
        <v>14</v>
      </c>
      <c r="N299" s="198"/>
    </row>
    <row r="300" spans="1:14" ht="34.5">
      <c r="A300" s="199"/>
      <c r="B300" s="189"/>
      <c r="G300" s="198"/>
      <c r="H300" s="199"/>
      <c r="I300" s="189"/>
      <c r="N300" s="198"/>
    </row>
    <row r="301" spans="1:14" ht="34.5">
      <c r="A301" s="199"/>
      <c r="B301" s="194" t="s">
        <v>66</v>
      </c>
      <c r="C301" s="189" t="s">
        <v>64</v>
      </c>
      <c r="D301" s="252">
        <f>'Uitbet-di'!$E$14</f>
        <v>0</v>
      </c>
      <c r="E301" s="252"/>
      <c r="F301" s="252"/>
      <c r="G301" s="198"/>
      <c r="H301" s="199"/>
      <c r="I301" s="194" t="s">
        <v>66</v>
      </c>
      <c r="J301" s="189" t="s">
        <v>64</v>
      </c>
      <c r="K301" s="252">
        <f>'Uitbet-di'!$E$27</f>
        <v>0</v>
      </c>
      <c r="L301" s="252"/>
      <c r="M301" s="252"/>
      <c r="N301" s="198"/>
    </row>
    <row r="302" spans="1:14" ht="48.75" customHeight="1">
      <c r="A302" s="199"/>
      <c r="B302" s="194" t="s">
        <v>1</v>
      </c>
      <c r="C302" s="189" t="s">
        <v>64</v>
      </c>
      <c r="D302" s="253">
        <f>'Uitbet-di'!$A$4</f>
        <v>0</v>
      </c>
      <c r="E302" s="253"/>
      <c r="F302" s="253"/>
      <c r="G302" s="198"/>
      <c r="H302" s="199"/>
      <c r="I302" s="194" t="s">
        <v>1</v>
      </c>
      <c r="J302" s="189" t="s">
        <v>64</v>
      </c>
      <c r="K302" s="253">
        <f>'Uitbet-di'!$A$4</f>
        <v>0</v>
      </c>
      <c r="L302" s="253"/>
      <c r="M302" s="253"/>
      <c r="N302" s="198"/>
    </row>
    <row r="303" spans="1:14" ht="34.5">
      <c r="A303" s="199"/>
      <c r="B303" s="189"/>
      <c r="G303" s="198"/>
      <c r="H303" s="199"/>
      <c r="I303" s="189"/>
      <c r="N303" s="198"/>
    </row>
    <row r="304" spans="1:14" ht="34.5">
      <c r="A304" s="199"/>
      <c r="B304" s="189" t="s">
        <v>67</v>
      </c>
      <c r="G304" s="198"/>
      <c r="H304" s="199"/>
      <c r="I304" s="189" t="s">
        <v>67</v>
      </c>
      <c r="N304" s="198"/>
    </row>
    <row r="305" spans="1:14" ht="34.5">
      <c r="A305" s="199"/>
      <c r="B305" s="189"/>
      <c r="G305" s="198"/>
      <c r="H305" s="199"/>
      <c r="I305" s="189"/>
      <c r="N305" s="198"/>
    </row>
    <row r="306" spans="1:14" ht="24.75">
      <c r="A306" s="199"/>
      <c r="B306" s="195" t="s">
        <v>68</v>
      </c>
      <c r="G306" s="198"/>
      <c r="H306" s="199"/>
      <c r="I306" s="195" t="s">
        <v>68</v>
      </c>
      <c r="N306" s="198"/>
    </row>
    <row r="307" spans="1:14" ht="12.75">
      <c r="A307" s="199"/>
      <c r="G307" s="198"/>
      <c r="H307" s="199"/>
      <c r="N307" s="198"/>
    </row>
    <row r="308" spans="1:14" ht="13.5" thickBot="1">
      <c r="A308" s="201"/>
      <c r="B308" s="196"/>
      <c r="C308" s="197"/>
      <c r="D308" s="197"/>
      <c r="E308" s="197"/>
      <c r="F308" s="197"/>
      <c r="G308" s="200"/>
      <c r="H308" s="201"/>
      <c r="I308" s="196"/>
      <c r="J308" s="197"/>
      <c r="K308" s="197"/>
      <c r="L308" s="197"/>
      <c r="M308" s="197"/>
      <c r="N308" s="200"/>
    </row>
    <row r="309" spans="1:14" ht="15" customHeight="1" thickTop="1">
      <c r="A309" s="202"/>
      <c r="B309" s="203"/>
      <c r="C309" s="204"/>
      <c r="D309" s="204"/>
      <c r="E309" s="204"/>
      <c r="F309" s="204"/>
      <c r="G309" s="205"/>
      <c r="H309" s="202"/>
      <c r="I309" s="203"/>
      <c r="J309" s="204"/>
      <c r="K309" s="204"/>
      <c r="L309" s="204"/>
      <c r="M309" s="204"/>
      <c r="N309" s="205"/>
    </row>
    <row r="310" spans="1:14" ht="39" customHeight="1">
      <c r="A310" s="199"/>
      <c r="E310" s="184"/>
      <c r="F310" s="185"/>
      <c r="G310" s="198"/>
      <c r="H310" s="199"/>
      <c r="L310" s="184"/>
      <c r="M310" s="185"/>
      <c r="N310" s="198"/>
    </row>
    <row r="311" spans="1:14" ht="47.25" customHeight="1">
      <c r="A311" s="199"/>
      <c r="E311" s="186" t="str">
        <f>mm</f>
        <v>MM RUE NEUVE/NIEUWSTRAAT</v>
      </c>
      <c r="F311" s="185"/>
      <c r="G311" s="198"/>
      <c r="H311" s="199"/>
      <c r="L311" s="186" t="str">
        <f>mm</f>
        <v>MM RUE NEUVE/NIEUWSTRAAT</v>
      </c>
      <c r="M311" s="185"/>
      <c r="N311" s="198"/>
    </row>
    <row r="312" spans="1:14" ht="49.5" customHeight="1">
      <c r="A312" s="199"/>
      <c r="E312" s="184"/>
      <c r="F312" s="185"/>
      <c r="G312" s="198"/>
      <c r="H312" s="199"/>
      <c r="L312" s="184"/>
      <c r="M312" s="185"/>
      <c r="N312" s="198"/>
    </row>
    <row r="313" spans="1:14" ht="117.75" customHeight="1">
      <c r="A313" s="199"/>
      <c r="B313" s="250" t="s">
        <v>69</v>
      </c>
      <c r="C313" s="251"/>
      <c r="D313" s="251"/>
      <c r="E313" s="251"/>
      <c r="F313" s="251"/>
      <c r="G313" s="198"/>
      <c r="H313" s="199"/>
      <c r="I313" s="250" t="s">
        <v>69</v>
      </c>
      <c r="J313" s="251"/>
      <c r="K313" s="251"/>
      <c r="L313" s="251"/>
      <c r="M313" s="251"/>
      <c r="N313" s="198"/>
    </row>
    <row r="314" spans="1:14" ht="28.5" customHeight="1">
      <c r="A314" s="199"/>
      <c r="B314" s="187" t="s">
        <v>62</v>
      </c>
      <c r="G314" s="198"/>
      <c r="H314" s="199"/>
      <c r="I314" s="187" t="s">
        <v>62</v>
      </c>
      <c r="N314" s="198"/>
    </row>
    <row r="315" spans="1:14" ht="12.75">
      <c r="A315" s="199"/>
      <c r="B315" s="188"/>
      <c r="G315" s="198"/>
      <c r="H315" s="199"/>
      <c r="I315" s="188"/>
      <c r="N315" s="198"/>
    </row>
    <row r="316" spans="1:14" ht="12.75">
      <c r="A316" s="199"/>
      <c r="B316" s="188"/>
      <c r="G316" s="198"/>
      <c r="H316" s="199"/>
      <c r="I316" s="188"/>
      <c r="N316" s="198"/>
    </row>
    <row r="317" spans="1:14" ht="12.75">
      <c r="A317" s="199"/>
      <c r="B317" s="188"/>
      <c r="G317" s="198"/>
      <c r="H317" s="199"/>
      <c r="I317" s="188"/>
      <c r="N317" s="198"/>
    </row>
    <row r="318" spans="1:14" ht="37.5">
      <c r="A318" s="199"/>
      <c r="B318" s="189" t="s">
        <v>63</v>
      </c>
      <c r="C318" s="190"/>
      <c r="E318" s="189" t="s">
        <v>64</v>
      </c>
      <c r="F318" s="191">
        <f>'Uitbet-di'!$P$12</f>
        <v>0</v>
      </c>
      <c r="G318" s="198"/>
      <c r="H318" s="199"/>
      <c r="I318" s="189" t="s">
        <v>63</v>
      </c>
      <c r="J318" s="190"/>
      <c r="L318" s="189" t="s">
        <v>64</v>
      </c>
      <c r="M318" s="191">
        <f>'Uitbet-di'!$P$25</f>
        <v>0</v>
      </c>
      <c r="N318" s="198"/>
    </row>
    <row r="319" spans="1:14" ht="33.75" customHeight="1">
      <c r="A319" s="199"/>
      <c r="B319" s="192"/>
      <c r="G319" s="198"/>
      <c r="H319" s="199"/>
      <c r="I319" s="192"/>
      <c r="N319" s="198"/>
    </row>
    <row r="320" spans="1:14" ht="34.5">
      <c r="A320" s="199"/>
      <c r="B320" s="192" t="s">
        <v>70</v>
      </c>
      <c r="G320" s="198"/>
      <c r="H320" s="199"/>
      <c r="I320" s="192" t="s">
        <v>71</v>
      </c>
      <c r="N320" s="198"/>
    </row>
    <row r="321" spans="1:14" ht="51" customHeight="1">
      <c r="A321" s="199"/>
      <c r="B321" s="189" t="s">
        <v>65</v>
      </c>
      <c r="C321" s="189"/>
      <c r="D321" s="189"/>
      <c r="E321" s="189" t="s">
        <v>64</v>
      </c>
      <c r="F321" s="193">
        <f>'Uitbet-ma'!$P$4</f>
        <v>15</v>
      </c>
      <c r="G321" s="198"/>
      <c r="H321" s="199"/>
      <c r="I321" s="189" t="s">
        <v>65</v>
      </c>
      <c r="J321" s="189"/>
      <c r="K321" s="189"/>
      <c r="L321" s="189" t="s">
        <v>64</v>
      </c>
      <c r="M321" s="193">
        <f>'Uitbet-ma'!$P$4</f>
        <v>15</v>
      </c>
      <c r="N321" s="198"/>
    </row>
    <row r="322" spans="1:14" ht="34.5">
      <c r="A322" s="199"/>
      <c r="B322" s="189"/>
      <c r="G322" s="198"/>
      <c r="H322" s="199"/>
      <c r="I322" s="189"/>
      <c r="N322" s="198"/>
    </row>
    <row r="323" spans="1:14" ht="34.5">
      <c r="A323" s="199"/>
      <c r="B323" s="194" t="s">
        <v>66</v>
      </c>
      <c r="C323" s="189" t="s">
        <v>64</v>
      </c>
      <c r="D323" s="252">
        <f>'Uitbet-di'!$E$14</f>
        <v>0</v>
      </c>
      <c r="E323" s="252"/>
      <c r="F323" s="252"/>
      <c r="G323" s="198"/>
      <c r="H323" s="199"/>
      <c r="I323" s="194" t="s">
        <v>66</v>
      </c>
      <c r="J323" s="189" t="s">
        <v>64</v>
      </c>
      <c r="K323" s="252">
        <f>'Uitbet-di'!$E$27</f>
        <v>0</v>
      </c>
      <c r="L323" s="252"/>
      <c r="M323" s="252"/>
      <c r="N323" s="198"/>
    </row>
    <row r="324" spans="1:14" ht="48.75" customHeight="1">
      <c r="A324" s="199"/>
      <c r="B324" s="194" t="s">
        <v>1</v>
      </c>
      <c r="C324" s="189" t="s">
        <v>64</v>
      </c>
      <c r="D324" s="253">
        <f>'Uitbet-di'!$A$4</f>
        <v>0</v>
      </c>
      <c r="E324" s="253"/>
      <c r="F324" s="253"/>
      <c r="G324" s="198"/>
      <c r="H324" s="199"/>
      <c r="I324" s="194" t="s">
        <v>1</v>
      </c>
      <c r="J324" s="189" t="s">
        <v>64</v>
      </c>
      <c r="K324" s="253">
        <f>'Uitbet-di'!$A$4</f>
        <v>0</v>
      </c>
      <c r="L324" s="253"/>
      <c r="M324" s="253"/>
      <c r="N324" s="198"/>
    </row>
    <row r="325" spans="1:14" ht="34.5">
      <c r="A325" s="199"/>
      <c r="B325" s="189"/>
      <c r="G325" s="198"/>
      <c r="H325" s="199"/>
      <c r="I325" s="189"/>
      <c r="N325" s="198"/>
    </row>
    <row r="326" spans="1:14" ht="34.5">
      <c r="A326" s="199"/>
      <c r="B326" s="189" t="s">
        <v>67</v>
      </c>
      <c r="G326" s="198"/>
      <c r="H326" s="199"/>
      <c r="I326" s="189" t="s">
        <v>67</v>
      </c>
      <c r="N326" s="198"/>
    </row>
    <row r="327" spans="1:14" ht="34.5">
      <c r="A327" s="199"/>
      <c r="B327" s="189"/>
      <c r="G327" s="198"/>
      <c r="H327" s="199"/>
      <c r="I327" s="189"/>
      <c r="N327" s="198"/>
    </row>
    <row r="328" spans="1:14" ht="24.75">
      <c r="A328" s="199"/>
      <c r="B328" s="195" t="s">
        <v>68</v>
      </c>
      <c r="G328" s="198"/>
      <c r="H328" s="199"/>
      <c r="I328" s="195" t="s">
        <v>68</v>
      </c>
      <c r="N328" s="198"/>
    </row>
    <row r="329" spans="1:14" ht="12.75">
      <c r="A329" s="199"/>
      <c r="G329" s="198"/>
      <c r="H329" s="199"/>
      <c r="N329" s="198"/>
    </row>
    <row r="330" spans="1:14" ht="13.5" thickBot="1">
      <c r="A330" s="201"/>
      <c r="B330" s="196"/>
      <c r="C330" s="197"/>
      <c r="D330" s="197"/>
      <c r="E330" s="197"/>
      <c r="F330" s="197"/>
      <c r="G330" s="200"/>
      <c r="H330" s="201"/>
      <c r="I330" s="196"/>
      <c r="J330" s="197"/>
      <c r="K330" s="197"/>
      <c r="L330" s="197"/>
      <c r="M330" s="197"/>
      <c r="N330" s="200"/>
    </row>
    <row r="331" spans="1:14" ht="15" customHeight="1" thickTop="1">
      <c r="A331" s="202"/>
      <c r="B331" s="203"/>
      <c r="C331" s="204"/>
      <c r="D331" s="204"/>
      <c r="E331" s="204"/>
      <c r="F331" s="204"/>
      <c r="G331" s="204"/>
      <c r="H331" s="204"/>
      <c r="I331" s="203"/>
      <c r="J331" s="204"/>
      <c r="K331" s="204"/>
      <c r="L331" s="204"/>
      <c r="M331" s="204"/>
      <c r="N331" s="205"/>
    </row>
    <row r="332" ht="12.75"/>
    <row r="333" ht="12.75"/>
  </sheetData>
  <sheetProtection password="C6A9" sheet="1" objects="1" scenarios="1"/>
  <mergeCells count="90">
    <mergeCell ref="B269:F269"/>
    <mergeCell ref="D279:F279"/>
    <mergeCell ref="D280:F280"/>
    <mergeCell ref="D236:F236"/>
    <mergeCell ref="B247:F247"/>
    <mergeCell ref="D257:F257"/>
    <mergeCell ref="D258:F258"/>
    <mergeCell ref="D192:F192"/>
    <mergeCell ref="B203:F203"/>
    <mergeCell ref="D213:F213"/>
    <mergeCell ref="D214:F214"/>
    <mergeCell ref="B225:F225"/>
    <mergeCell ref="D235:F235"/>
    <mergeCell ref="D148:F148"/>
    <mergeCell ref="B159:F159"/>
    <mergeCell ref="D169:F169"/>
    <mergeCell ref="D170:F170"/>
    <mergeCell ref="B181:F181"/>
    <mergeCell ref="D191:F191"/>
    <mergeCell ref="D104:F104"/>
    <mergeCell ref="B115:F115"/>
    <mergeCell ref="D125:F125"/>
    <mergeCell ref="D126:F126"/>
    <mergeCell ref="B137:F137"/>
    <mergeCell ref="D147:F147"/>
    <mergeCell ref="B5:F5"/>
    <mergeCell ref="D16:F16"/>
    <mergeCell ref="D15:F15"/>
    <mergeCell ref="B27:F27"/>
    <mergeCell ref="D37:F37"/>
    <mergeCell ref="D38:F38"/>
    <mergeCell ref="I49:M49"/>
    <mergeCell ref="K59:M59"/>
    <mergeCell ref="B291:F291"/>
    <mergeCell ref="D301:F301"/>
    <mergeCell ref="D302:F302"/>
    <mergeCell ref="B313:F313"/>
    <mergeCell ref="B49:F49"/>
    <mergeCell ref="D59:F59"/>
    <mergeCell ref="D60:F60"/>
    <mergeCell ref="B71:F71"/>
    <mergeCell ref="I5:M5"/>
    <mergeCell ref="K15:M15"/>
    <mergeCell ref="K16:M16"/>
    <mergeCell ref="I27:M27"/>
    <mergeCell ref="K37:M37"/>
    <mergeCell ref="K38:M38"/>
    <mergeCell ref="K60:M60"/>
    <mergeCell ref="I71:M71"/>
    <mergeCell ref="K81:M81"/>
    <mergeCell ref="K82:M82"/>
    <mergeCell ref="D323:F323"/>
    <mergeCell ref="D324:F324"/>
    <mergeCell ref="D81:F81"/>
    <mergeCell ref="D82:F82"/>
    <mergeCell ref="B93:F93"/>
    <mergeCell ref="D103:F103"/>
    <mergeCell ref="K125:M125"/>
    <mergeCell ref="K126:M126"/>
    <mergeCell ref="I137:M137"/>
    <mergeCell ref="K147:M147"/>
    <mergeCell ref="I93:M93"/>
    <mergeCell ref="K103:M103"/>
    <mergeCell ref="K104:M104"/>
    <mergeCell ref="I115:M115"/>
    <mergeCell ref="I181:M181"/>
    <mergeCell ref="K191:M191"/>
    <mergeCell ref="K192:M192"/>
    <mergeCell ref="I203:M203"/>
    <mergeCell ref="K148:M148"/>
    <mergeCell ref="I159:M159"/>
    <mergeCell ref="K169:M169"/>
    <mergeCell ref="K170:M170"/>
    <mergeCell ref="K236:M236"/>
    <mergeCell ref="I247:M247"/>
    <mergeCell ref="K257:M257"/>
    <mergeCell ref="K258:M258"/>
    <mergeCell ref="K213:M213"/>
    <mergeCell ref="K214:M214"/>
    <mergeCell ref="I225:M225"/>
    <mergeCell ref="K235:M235"/>
    <mergeCell ref="K324:M324"/>
    <mergeCell ref="K301:M301"/>
    <mergeCell ref="K302:M302"/>
    <mergeCell ref="I313:M313"/>
    <mergeCell ref="K323:M323"/>
    <mergeCell ref="I269:M269"/>
    <mergeCell ref="K279:M279"/>
    <mergeCell ref="K280:M280"/>
    <mergeCell ref="I291:M291"/>
  </mergeCells>
  <printOptions/>
  <pageMargins left="3.41" right="0.3" top="1.07" bottom="0.76" header="0.5" footer="0.5"/>
  <pageSetup horizontalDpi="600" verticalDpi="600" orientation="portrait" paperSize="9" scale="90" r:id="rId3"/>
  <drawing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3"/>
  <dimension ref="A1:N331"/>
  <sheetViews>
    <sheetView showGridLines="0" zoomScale="50" zoomScaleNormal="50" zoomScalePageLayoutView="0" workbookViewId="0" topLeftCell="A1">
      <selection activeCell="L47" sqref="L47"/>
    </sheetView>
  </sheetViews>
  <sheetFormatPr defaultColWidth="11.421875" defaultRowHeight="12.75"/>
  <cols>
    <col min="1" max="1" width="4.421875" style="0" customWidth="1"/>
    <col min="2" max="2" width="13.7109375" style="183" customWidth="1"/>
    <col min="3" max="3" width="3.140625" style="0" customWidth="1"/>
    <col min="4" max="4" width="9.421875" style="0" customWidth="1"/>
    <col min="5" max="5" width="3.140625" style="0" customWidth="1"/>
    <col min="6" max="6" width="33.7109375" style="0" customWidth="1"/>
    <col min="7" max="8" width="3.7109375" style="0" customWidth="1"/>
    <col min="9" max="9" width="13.7109375" style="183" customWidth="1"/>
    <col min="10" max="10" width="3.140625" style="0" customWidth="1"/>
    <col min="11" max="11" width="9.421875" style="0" customWidth="1"/>
    <col min="12" max="12" width="3.140625" style="0" customWidth="1"/>
    <col min="13" max="13" width="33.7109375" style="0" customWidth="1"/>
    <col min="14" max="14" width="3.7109375" style="0" customWidth="1"/>
    <col min="15" max="16384" width="8.8515625" style="0" customWidth="1"/>
  </cols>
  <sheetData>
    <row r="1" spans="1:14" ht="21" customHeight="1" thickTop="1">
      <c r="A1" s="202"/>
      <c r="B1" s="203"/>
      <c r="C1" s="204"/>
      <c r="D1" s="204"/>
      <c r="E1" s="204"/>
      <c r="F1" s="204"/>
      <c r="G1" s="205"/>
      <c r="H1" s="202"/>
      <c r="I1" s="203"/>
      <c r="J1" s="204"/>
      <c r="K1" s="204"/>
      <c r="L1" s="204"/>
      <c r="M1" s="204"/>
      <c r="N1" s="205"/>
    </row>
    <row r="2" spans="1:14" ht="39" customHeight="1">
      <c r="A2" s="199"/>
      <c r="E2" s="184"/>
      <c r="F2" s="185"/>
      <c r="G2" s="198"/>
      <c r="H2" s="199"/>
      <c r="L2" s="184"/>
      <c r="M2" s="185"/>
      <c r="N2" s="198"/>
    </row>
    <row r="3" spans="1:14" ht="47.25" customHeight="1">
      <c r="A3" s="199"/>
      <c r="E3" s="186" t="str">
        <f>mm</f>
        <v>MM RUE NEUVE/NIEUWSTRAAT</v>
      </c>
      <c r="F3" s="185"/>
      <c r="G3" s="198"/>
      <c r="H3" s="199"/>
      <c r="L3" s="186" t="str">
        <f>mm</f>
        <v>MM RUE NEUVE/NIEUWSTRAAT</v>
      </c>
      <c r="M3" s="185"/>
      <c r="N3" s="198"/>
    </row>
    <row r="4" spans="1:14" ht="49.5" customHeight="1">
      <c r="A4" s="199"/>
      <c r="E4" s="184"/>
      <c r="F4" s="185"/>
      <c r="G4" s="198"/>
      <c r="H4" s="199"/>
      <c r="L4" s="184"/>
      <c r="M4" s="185"/>
      <c r="N4" s="198"/>
    </row>
    <row r="5" spans="1:14" ht="117.75" customHeight="1">
      <c r="A5" s="199"/>
      <c r="B5" s="250" t="s">
        <v>69</v>
      </c>
      <c r="C5" s="251"/>
      <c r="D5" s="251"/>
      <c r="E5" s="251"/>
      <c r="F5" s="251"/>
      <c r="G5" s="198"/>
      <c r="H5" s="199"/>
      <c r="I5" s="250" t="s">
        <v>69</v>
      </c>
      <c r="J5" s="251"/>
      <c r="K5" s="251"/>
      <c r="L5" s="251"/>
      <c r="M5" s="251"/>
      <c r="N5" s="198"/>
    </row>
    <row r="6" spans="1:14" ht="28.5" customHeight="1">
      <c r="A6" s="199"/>
      <c r="B6" s="187" t="s">
        <v>62</v>
      </c>
      <c r="G6" s="198"/>
      <c r="H6" s="199"/>
      <c r="I6" s="187" t="s">
        <v>62</v>
      </c>
      <c r="N6" s="198"/>
    </row>
    <row r="7" spans="1:14" ht="12.75">
      <c r="A7" s="199"/>
      <c r="B7" s="188"/>
      <c r="G7" s="198"/>
      <c r="H7" s="199"/>
      <c r="I7" s="188"/>
      <c r="N7" s="198"/>
    </row>
    <row r="8" spans="1:14" ht="12.75">
      <c r="A8" s="199"/>
      <c r="B8" s="188"/>
      <c r="G8" s="198"/>
      <c r="H8" s="199"/>
      <c r="I8" s="188"/>
      <c r="N8" s="198"/>
    </row>
    <row r="9" spans="1:14" ht="12.75">
      <c r="A9" s="199"/>
      <c r="B9" s="188"/>
      <c r="G9" s="198"/>
      <c r="H9" s="199"/>
      <c r="I9" s="188"/>
      <c r="N9" s="198"/>
    </row>
    <row r="10" spans="1:14" ht="37.5">
      <c r="A10" s="199"/>
      <c r="B10" s="189" t="s">
        <v>63</v>
      </c>
      <c r="C10" s="190"/>
      <c r="E10" s="189" t="s">
        <v>64</v>
      </c>
      <c r="F10" s="191">
        <f>'Uitbet-wo'!$B$12</f>
        <v>0</v>
      </c>
      <c r="G10" s="198"/>
      <c r="H10" s="199"/>
      <c r="I10" s="189" t="s">
        <v>63</v>
      </c>
      <c r="J10" s="190"/>
      <c r="L10" s="189" t="s">
        <v>64</v>
      </c>
      <c r="M10" s="191">
        <f>'Uitbet-wo'!$B$25</f>
        <v>0</v>
      </c>
      <c r="N10" s="198"/>
    </row>
    <row r="11" spans="1:14" ht="33.75" customHeight="1">
      <c r="A11" s="199"/>
      <c r="B11" s="192"/>
      <c r="G11" s="198"/>
      <c r="H11" s="199"/>
      <c r="I11" s="192"/>
      <c r="N11" s="198"/>
    </row>
    <row r="12" spans="1:14" ht="34.5">
      <c r="A12" s="199"/>
      <c r="B12" s="192" t="s">
        <v>70</v>
      </c>
      <c r="G12" s="198"/>
      <c r="H12" s="199"/>
      <c r="I12" s="192" t="s">
        <v>71</v>
      </c>
      <c r="N12" s="198"/>
    </row>
    <row r="13" spans="1:14" ht="51" customHeight="1">
      <c r="A13" s="199"/>
      <c r="B13" s="189" t="s">
        <v>65</v>
      </c>
      <c r="C13" s="189"/>
      <c r="D13" s="189"/>
      <c r="E13" s="189" t="s">
        <v>64</v>
      </c>
      <c r="F13" s="193">
        <f>'Uitbet-ma'!$B$4</f>
        <v>1</v>
      </c>
      <c r="G13" s="198"/>
      <c r="H13" s="199"/>
      <c r="I13" s="189" t="s">
        <v>65</v>
      </c>
      <c r="J13" s="189"/>
      <c r="K13" s="189"/>
      <c r="L13" s="189" t="s">
        <v>64</v>
      </c>
      <c r="M13" s="193">
        <f>'Uitbet-ma'!$B$4</f>
        <v>1</v>
      </c>
      <c r="N13" s="198"/>
    </row>
    <row r="14" spans="1:14" ht="34.5">
      <c r="A14" s="199"/>
      <c r="B14" s="189"/>
      <c r="G14" s="198"/>
      <c r="H14" s="199"/>
      <c r="I14" s="189"/>
      <c r="N14" s="198"/>
    </row>
    <row r="15" spans="1:14" ht="34.5">
      <c r="A15" s="199"/>
      <c r="B15" s="194" t="s">
        <v>66</v>
      </c>
      <c r="C15" s="189" t="s">
        <v>64</v>
      </c>
      <c r="D15" s="252">
        <f>'Uitbet-wo'!$E$14</f>
        <v>0</v>
      </c>
      <c r="E15" s="252"/>
      <c r="F15" s="252"/>
      <c r="G15" s="198"/>
      <c r="H15" s="199"/>
      <c r="I15" s="194" t="s">
        <v>66</v>
      </c>
      <c r="J15" s="189" t="s">
        <v>64</v>
      </c>
      <c r="K15" s="252">
        <f>'Uitbet-wo'!$E$27</f>
        <v>0</v>
      </c>
      <c r="L15" s="252"/>
      <c r="M15" s="252"/>
      <c r="N15" s="198"/>
    </row>
    <row r="16" spans="1:14" ht="48.75" customHeight="1">
      <c r="A16" s="199"/>
      <c r="B16" s="194" t="s">
        <v>1</v>
      </c>
      <c r="C16" s="189" t="s">
        <v>64</v>
      </c>
      <c r="D16" s="253">
        <f>'Uitbet-wo'!$A$4</f>
        <v>0</v>
      </c>
      <c r="E16" s="253"/>
      <c r="F16" s="253"/>
      <c r="G16" s="198"/>
      <c r="H16" s="199"/>
      <c r="I16" s="194" t="s">
        <v>1</v>
      </c>
      <c r="J16" s="189" t="s">
        <v>64</v>
      </c>
      <c r="K16" s="253">
        <f>'Uitbet-wo'!$A$4</f>
        <v>0</v>
      </c>
      <c r="L16" s="253"/>
      <c r="M16" s="253"/>
      <c r="N16" s="198"/>
    </row>
    <row r="17" spans="1:14" ht="34.5">
      <c r="A17" s="199"/>
      <c r="B17" s="189"/>
      <c r="G17" s="198"/>
      <c r="H17" s="199"/>
      <c r="I17" s="189"/>
      <c r="N17" s="198"/>
    </row>
    <row r="18" spans="1:14" ht="34.5">
      <c r="A18" s="199"/>
      <c r="B18" s="189" t="s">
        <v>67</v>
      </c>
      <c r="G18" s="198"/>
      <c r="H18" s="199"/>
      <c r="I18" s="189" t="s">
        <v>67</v>
      </c>
      <c r="N18" s="198"/>
    </row>
    <row r="19" spans="1:14" ht="34.5">
      <c r="A19" s="199"/>
      <c r="B19" s="189"/>
      <c r="G19" s="198"/>
      <c r="H19" s="199"/>
      <c r="I19" s="189"/>
      <c r="N19" s="198"/>
    </row>
    <row r="20" spans="1:14" ht="24.75">
      <c r="A20" s="199"/>
      <c r="B20" s="195" t="s">
        <v>68</v>
      </c>
      <c r="G20" s="198"/>
      <c r="H20" s="199"/>
      <c r="I20" s="195" t="s">
        <v>68</v>
      </c>
      <c r="N20" s="198"/>
    </row>
    <row r="21" spans="1:14" ht="12.75">
      <c r="A21" s="199"/>
      <c r="G21" s="198"/>
      <c r="H21" s="199"/>
      <c r="N21" s="198"/>
    </row>
    <row r="22" spans="1:14" ht="13.5" thickBot="1">
      <c r="A22" s="201"/>
      <c r="B22" s="196"/>
      <c r="C22" s="197"/>
      <c r="D22" s="197"/>
      <c r="E22" s="197"/>
      <c r="F22" s="197"/>
      <c r="G22" s="200"/>
      <c r="H22" s="201"/>
      <c r="I22" s="196"/>
      <c r="J22" s="197"/>
      <c r="K22" s="197"/>
      <c r="L22" s="197"/>
      <c r="M22" s="197"/>
      <c r="N22" s="200"/>
    </row>
    <row r="23" spans="1:14" ht="15" customHeight="1" thickTop="1">
      <c r="A23" s="202"/>
      <c r="B23" s="203"/>
      <c r="C23" s="204"/>
      <c r="D23" s="204"/>
      <c r="E23" s="204"/>
      <c r="F23" s="204"/>
      <c r="G23" s="205"/>
      <c r="H23" s="202"/>
      <c r="I23" s="203"/>
      <c r="J23" s="204"/>
      <c r="K23" s="204"/>
      <c r="L23" s="204"/>
      <c r="M23" s="204"/>
      <c r="N23" s="205"/>
    </row>
    <row r="24" spans="1:14" ht="39" customHeight="1">
      <c r="A24" s="199"/>
      <c r="E24" s="184"/>
      <c r="F24" s="185"/>
      <c r="G24" s="198"/>
      <c r="H24" s="199"/>
      <c r="L24" s="184"/>
      <c r="M24" s="185"/>
      <c r="N24" s="198"/>
    </row>
    <row r="25" spans="1:14" ht="47.25" customHeight="1">
      <c r="A25" s="199"/>
      <c r="E25" s="186" t="str">
        <f>mm</f>
        <v>MM RUE NEUVE/NIEUWSTRAAT</v>
      </c>
      <c r="F25" s="185"/>
      <c r="G25" s="198"/>
      <c r="H25" s="199"/>
      <c r="L25" s="186" t="str">
        <f>mm</f>
        <v>MM RUE NEUVE/NIEUWSTRAAT</v>
      </c>
      <c r="M25" s="185"/>
      <c r="N25" s="198"/>
    </row>
    <row r="26" spans="1:14" ht="49.5" customHeight="1">
      <c r="A26" s="199"/>
      <c r="E26" s="184"/>
      <c r="F26" s="185"/>
      <c r="G26" s="198"/>
      <c r="H26" s="199"/>
      <c r="L26" s="184"/>
      <c r="M26" s="185"/>
      <c r="N26" s="198"/>
    </row>
    <row r="27" spans="1:14" ht="117.75" customHeight="1">
      <c r="A27" s="199"/>
      <c r="B27" s="250" t="s">
        <v>69</v>
      </c>
      <c r="C27" s="251"/>
      <c r="D27" s="251"/>
      <c r="E27" s="251"/>
      <c r="F27" s="251"/>
      <c r="G27" s="198"/>
      <c r="H27" s="199"/>
      <c r="I27" s="250" t="s">
        <v>69</v>
      </c>
      <c r="J27" s="251"/>
      <c r="K27" s="251"/>
      <c r="L27" s="251"/>
      <c r="M27" s="251"/>
      <c r="N27" s="198"/>
    </row>
    <row r="28" spans="1:14" ht="28.5" customHeight="1">
      <c r="A28" s="199"/>
      <c r="B28" s="187" t="s">
        <v>62</v>
      </c>
      <c r="G28" s="198"/>
      <c r="H28" s="199"/>
      <c r="I28" s="187" t="s">
        <v>62</v>
      </c>
      <c r="N28" s="198"/>
    </row>
    <row r="29" spans="1:14" ht="12.75">
      <c r="A29" s="199"/>
      <c r="B29" s="188"/>
      <c r="G29" s="198"/>
      <c r="H29" s="199"/>
      <c r="I29" s="188"/>
      <c r="N29" s="198"/>
    </row>
    <row r="30" spans="1:14" ht="12.75">
      <c r="A30" s="199"/>
      <c r="B30" s="188"/>
      <c r="G30" s="198"/>
      <c r="H30" s="199"/>
      <c r="I30" s="188"/>
      <c r="N30" s="198"/>
    </row>
    <row r="31" spans="1:14" ht="12.75">
      <c r="A31" s="199"/>
      <c r="B31" s="188"/>
      <c r="G31" s="198"/>
      <c r="H31" s="199"/>
      <c r="I31" s="188"/>
      <c r="N31" s="198"/>
    </row>
    <row r="32" spans="1:14" ht="37.5">
      <c r="A32" s="199"/>
      <c r="B32" s="189" t="s">
        <v>63</v>
      </c>
      <c r="C32" s="190"/>
      <c r="E32" s="189" t="s">
        <v>64</v>
      </c>
      <c r="F32" s="191">
        <f>'Uitbet-wo'!$C$12</f>
        <v>0</v>
      </c>
      <c r="G32" s="198"/>
      <c r="H32" s="199"/>
      <c r="I32" s="189" t="s">
        <v>63</v>
      </c>
      <c r="J32" s="190"/>
      <c r="L32" s="189" t="s">
        <v>64</v>
      </c>
      <c r="M32" s="191">
        <f>'Uitbet-wo'!$C$25</f>
        <v>0</v>
      </c>
      <c r="N32" s="198"/>
    </row>
    <row r="33" spans="1:14" ht="33.75" customHeight="1">
      <c r="A33" s="199"/>
      <c r="B33" s="192"/>
      <c r="G33" s="198"/>
      <c r="H33" s="199"/>
      <c r="I33" s="192"/>
      <c r="N33" s="198"/>
    </row>
    <row r="34" spans="1:14" ht="34.5">
      <c r="A34" s="199"/>
      <c r="B34" s="192" t="s">
        <v>70</v>
      </c>
      <c r="G34" s="198"/>
      <c r="H34" s="199"/>
      <c r="I34" s="192" t="s">
        <v>71</v>
      </c>
      <c r="N34" s="198"/>
    </row>
    <row r="35" spans="1:14" ht="51" customHeight="1">
      <c r="A35" s="199"/>
      <c r="B35" s="189" t="s">
        <v>65</v>
      </c>
      <c r="C35" s="189"/>
      <c r="D35" s="189"/>
      <c r="E35" s="189" t="s">
        <v>64</v>
      </c>
      <c r="F35" s="193">
        <f>'Uitbet-ma'!$C$4</f>
        <v>2</v>
      </c>
      <c r="G35" s="198"/>
      <c r="H35" s="199"/>
      <c r="I35" s="189" t="s">
        <v>65</v>
      </c>
      <c r="J35" s="189"/>
      <c r="K35" s="189"/>
      <c r="L35" s="189" t="s">
        <v>64</v>
      </c>
      <c r="M35" s="193">
        <f>'Uitbet-ma'!$C$4</f>
        <v>2</v>
      </c>
      <c r="N35" s="198"/>
    </row>
    <row r="36" spans="1:14" ht="34.5">
      <c r="A36" s="199"/>
      <c r="B36" s="189"/>
      <c r="G36" s="198"/>
      <c r="H36" s="199"/>
      <c r="I36" s="189"/>
      <c r="N36" s="198"/>
    </row>
    <row r="37" spans="1:14" ht="34.5">
      <c r="A37" s="199"/>
      <c r="B37" s="194" t="s">
        <v>66</v>
      </c>
      <c r="C37" s="189" t="s">
        <v>64</v>
      </c>
      <c r="D37" s="252">
        <f>'Uitbet-wo'!$E$14</f>
        <v>0</v>
      </c>
      <c r="E37" s="252"/>
      <c r="F37" s="252"/>
      <c r="G37" s="198"/>
      <c r="H37" s="199"/>
      <c r="I37" s="194" t="s">
        <v>66</v>
      </c>
      <c r="J37" s="189" t="s">
        <v>64</v>
      </c>
      <c r="K37" s="252">
        <f>'Uitbet-wo'!$E$27</f>
        <v>0</v>
      </c>
      <c r="L37" s="252"/>
      <c r="M37" s="252"/>
      <c r="N37" s="198"/>
    </row>
    <row r="38" spans="1:14" ht="48.75" customHeight="1">
      <c r="A38" s="199"/>
      <c r="B38" s="194" t="s">
        <v>1</v>
      </c>
      <c r="C38" s="189" t="s">
        <v>64</v>
      </c>
      <c r="D38" s="253">
        <f>'Uitbet-wo'!$A$4</f>
        <v>0</v>
      </c>
      <c r="E38" s="253"/>
      <c r="F38" s="253"/>
      <c r="G38" s="198"/>
      <c r="H38" s="199"/>
      <c r="I38" s="194" t="s">
        <v>1</v>
      </c>
      <c r="J38" s="189" t="s">
        <v>64</v>
      </c>
      <c r="K38" s="253">
        <f>'Uitbet-wo'!$A$4</f>
        <v>0</v>
      </c>
      <c r="L38" s="253"/>
      <c r="M38" s="253"/>
      <c r="N38" s="198"/>
    </row>
    <row r="39" spans="1:14" ht="34.5">
      <c r="A39" s="199"/>
      <c r="B39" s="189"/>
      <c r="G39" s="198"/>
      <c r="H39" s="199"/>
      <c r="I39" s="189"/>
      <c r="N39" s="198"/>
    </row>
    <row r="40" spans="1:14" ht="34.5">
      <c r="A40" s="199"/>
      <c r="B40" s="189" t="s">
        <v>67</v>
      </c>
      <c r="G40" s="198"/>
      <c r="H40" s="199"/>
      <c r="I40" s="189" t="s">
        <v>67</v>
      </c>
      <c r="N40" s="198"/>
    </row>
    <row r="41" spans="1:14" ht="34.5">
      <c r="A41" s="199"/>
      <c r="B41" s="189"/>
      <c r="G41" s="198"/>
      <c r="H41" s="199"/>
      <c r="I41" s="189"/>
      <c r="N41" s="198"/>
    </row>
    <row r="42" spans="1:14" ht="24.75">
      <c r="A42" s="199"/>
      <c r="B42" s="195" t="s">
        <v>68</v>
      </c>
      <c r="G42" s="198"/>
      <c r="H42" s="199"/>
      <c r="I42" s="195" t="s">
        <v>68</v>
      </c>
      <c r="N42" s="198"/>
    </row>
    <row r="43" spans="1:14" ht="12.75">
      <c r="A43" s="199"/>
      <c r="G43" s="198"/>
      <c r="H43" s="199"/>
      <c r="N43" s="198"/>
    </row>
    <row r="44" spans="1:14" ht="13.5" thickBot="1">
      <c r="A44" s="201"/>
      <c r="B44" s="196"/>
      <c r="C44" s="197"/>
      <c r="D44" s="197"/>
      <c r="E44" s="197"/>
      <c r="F44" s="197"/>
      <c r="G44" s="200"/>
      <c r="H44" s="201"/>
      <c r="I44" s="196"/>
      <c r="J44" s="197"/>
      <c r="K44" s="197"/>
      <c r="L44" s="197"/>
      <c r="M44" s="197"/>
      <c r="N44" s="200"/>
    </row>
    <row r="45" spans="1:14" ht="15" customHeight="1" thickTop="1">
      <c r="A45" s="202"/>
      <c r="B45" s="203"/>
      <c r="C45" s="204"/>
      <c r="D45" s="204"/>
      <c r="E45" s="204"/>
      <c r="F45" s="204"/>
      <c r="G45" s="205"/>
      <c r="H45" s="202"/>
      <c r="I45" s="203"/>
      <c r="J45" s="204"/>
      <c r="K45" s="204"/>
      <c r="L45" s="204"/>
      <c r="M45" s="204"/>
      <c r="N45" s="205"/>
    </row>
    <row r="46" spans="1:14" ht="39" customHeight="1">
      <c r="A46" s="199"/>
      <c r="E46" s="184"/>
      <c r="F46" s="185"/>
      <c r="G46" s="198"/>
      <c r="H46" s="199"/>
      <c r="L46" s="184"/>
      <c r="M46" s="185"/>
      <c r="N46" s="198"/>
    </row>
    <row r="47" spans="1:14" ht="47.25" customHeight="1">
      <c r="A47" s="199"/>
      <c r="E47" s="186" t="str">
        <f>mm</f>
        <v>MM RUE NEUVE/NIEUWSTRAAT</v>
      </c>
      <c r="F47" s="185"/>
      <c r="G47" s="198"/>
      <c r="H47" s="199"/>
      <c r="L47" s="186" t="str">
        <f>mm</f>
        <v>MM RUE NEUVE/NIEUWSTRAAT</v>
      </c>
      <c r="M47" s="185"/>
      <c r="N47" s="198"/>
    </row>
    <row r="48" spans="1:14" ht="49.5" customHeight="1">
      <c r="A48" s="199"/>
      <c r="E48" s="184"/>
      <c r="F48" s="185"/>
      <c r="G48" s="198"/>
      <c r="H48" s="199"/>
      <c r="L48" s="184"/>
      <c r="M48" s="185"/>
      <c r="N48" s="198"/>
    </row>
    <row r="49" spans="1:14" ht="117.75" customHeight="1">
      <c r="A49" s="199"/>
      <c r="B49" s="250" t="s">
        <v>69</v>
      </c>
      <c r="C49" s="251"/>
      <c r="D49" s="251"/>
      <c r="E49" s="251"/>
      <c r="F49" s="251"/>
      <c r="G49" s="198"/>
      <c r="H49" s="199"/>
      <c r="I49" s="250" t="s">
        <v>69</v>
      </c>
      <c r="J49" s="251"/>
      <c r="K49" s="251"/>
      <c r="L49" s="251"/>
      <c r="M49" s="251"/>
      <c r="N49" s="198"/>
    </row>
    <row r="50" spans="1:14" ht="28.5" customHeight="1">
      <c r="A50" s="199"/>
      <c r="B50" s="187" t="s">
        <v>62</v>
      </c>
      <c r="G50" s="198"/>
      <c r="H50" s="199"/>
      <c r="I50" s="187" t="s">
        <v>62</v>
      </c>
      <c r="N50" s="198"/>
    </row>
    <row r="51" spans="1:14" ht="12.75">
      <c r="A51" s="199"/>
      <c r="B51" s="188"/>
      <c r="G51" s="198"/>
      <c r="H51" s="199"/>
      <c r="I51" s="188"/>
      <c r="N51" s="198"/>
    </row>
    <row r="52" spans="1:14" ht="12.75">
      <c r="A52" s="199"/>
      <c r="B52" s="188"/>
      <c r="G52" s="198"/>
      <c r="H52" s="199"/>
      <c r="I52" s="188"/>
      <c r="N52" s="198"/>
    </row>
    <row r="53" spans="1:14" ht="12.75">
      <c r="A53" s="199"/>
      <c r="B53" s="188"/>
      <c r="G53" s="198"/>
      <c r="H53" s="199"/>
      <c r="I53" s="188"/>
      <c r="N53" s="198"/>
    </row>
    <row r="54" spans="1:14" ht="37.5">
      <c r="A54" s="199"/>
      <c r="B54" s="189" t="s">
        <v>63</v>
      </c>
      <c r="C54" s="190"/>
      <c r="E54" s="189" t="s">
        <v>64</v>
      </c>
      <c r="F54" s="191">
        <f>'Uitbet-wo'!$D$12</f>
        <v>0</v>
      </c>
      <c r="G54" s="198"/>
      <c r="H54" s="199"/>
      <c r="I54" s="189" t="s">
        <v>63</v>
      </c>
      <c r="J54" s="190"/>
      <c r="L54" s="189" t="s">
        <v>64</v>
      </c>
      <c r="M54" s="191">
        <f>'Uitbet-wo'!$D$25</f>
        <v>0</v>
      </c>
      <c r="N54" s="198"/>
    </row>
    <row r="55" spans="1:14" ht="33.75" customHeight="1">
      <c r="A55" s="199"/>
      <c r="B55" s="192"/>
      <c r="G55" s="198"/>
      <c r="H55" s="199"/>
      <c r="I55" s="192"/>
      <c r="N55" s="198"/>
    </row>
    <row r="56" spans="1:14" ht="34.5">
      <c r="A56" s="199"/>
      <c r="B56" s="192" t="s">
        <v>70</v>
      </c>
      <c r="G56" s="198"/>
      <c r="H56" s="199"/>
      <c r="I56" s="192" t="s">
        <v>71</v>
      </c>
      <c r="N56" s="198"/>
    </row>
    <row r="57" spans="1:14" ht="51" customHeight="1">
      <c r="A57" s="199"/>
      <c r="B57" s="189" t="s">
        <v>65</v>
      </c>
      <c r="C57" s="189"/>
      <c r="D57" s="189"/>
      <c r="E57" s="189" t="s">
        <v>64</v>
      </c>
      <c r="F57" s="193">
        <f>'Uitbet-ma'!$D$4</f>
        <v>3</v>
      </c>
      <c r="G57" s="198"/>
      <c r="H57" s="199"/>
      <c r="I57" s="189" t="s">
        <v>65</v>
      </c>
      <c r="J57" s="189"/>
      <c r="K57" s="189"/>
      <c r="L57" s="189" t="s">
        <v>64</v>
      </c>
      <c r="M57" s="193">
        <f>'Uitbet-ma'!$D$4</f>
        <v>3</v>
      </c>
      <c r="N57" s="198"/>
    </row>
    <row r="58" spans="1:14" ht="34.5">
      <c r="A58" s="199"/>
      <c r="B58" s="189"/>
      <c r="G58" s="198"/>
      <c r="H58" s="199"/>
      <c r="I58" s="189"/>
      <c r="N58" s="198"/>
    </row>
    <row r="59" spans="1:14" ht="34.5">
      <c r="A59" s="199"/>
      <c r="B59" s="194" t="s">
        <v>66</v>
      </c>
      <c r="C59" s="189" t="s">
        <v>64</v>
      </c>
      <c r="D59" s="252">
        <f>'Uitbet-wo'!$E$14</f>
        <v>0</v>
      </c>
      <c r="E59" s="252"/>
      <c r="F59" s="252"/>
      <c r="G59" s="198"/>
      <c r="H59" s="199"/>
      <c r="I59" s="194" t="s">
        <v>66</v>
      </c>
      <c r="J59" s="189" t="s">
        <v>64</v>
      </c>
      <c r="K59" s="252">
        <f>'Uitbet-wo'!$E$27</f>
        <v>0</v>
      </c>
      <c r="L59" s="252"/>
      <c r="M59" s="252"/>
      <c r="N59" s="198"/>
    </row>
    <row r="60" spans="1:14" ht="48.75" customHeight="1">
      <c r="A60" s="199"/>
      <c r="B60" s="194" t="s">
        <v>1</v>
      </c>
      <c r="C60" s="189" t="s">
        <v>64</v>
      </c>
      <c r="D60" s="253">
        <f>'Uitbet-wo'!$A$4</f>
        <v>0</v>
      </c>
      <c r="E60" s="253"/>
      <c r="F60" s="253"/>
      <c r="G60" s="198"/>
      <c r="H60" s="199"/>
      <c r="I60" s="194" t="s">
        <v>1</v>
      </c>
      <c r="J60" s="189" t="s">
        <v>64</v>
      </c>
      <c r="K60" s="253">
        <f>'Uitbet-wo'!$A$4</f>
        <v>0</v>
      </c>
      <c r="L60" s="253"/>
      <c r="M60" s="253"/>
      <c r="N60" s="198"/>
    </row>
    <row r="61" spans="1:14" ht="34.5">
      <c r="A61" s="199"/>
      <c r="B61" s="189"/>
      <c r="G61" s="198"/>
      <c r="H61" s="199"/>
      <c r="I61" s="189"/>
      <c r="N61" s="198"/>
    </row>
    <row r="62" spans="1:14" ht="34.5">
      <c r="A62" s="199"/>
      <c r="B62" s="189" t="s">
        <v>67</v>
      </c>
      <c r="G62" s="198"/>
      <c r="H62" s="199"/>
      <c r="I62" s="189" t="s">
        <v>67</v>
      </c>
      <c r="N62" s="198"/>
    </row>
    <row r="63" spans="1:14" ht="34.5">
      <c r="A63" s="199"/>
      <c r="B63" s="189"/>
      <c r="G63" s="198"/>
      <c r="H63" s="199"/>
      <c r="I63" s="189"/>
      <c r="N63" s="198"/>
    </row>
    <row r="64" spans="1:14" ht="24.75">
      <c r="A64" s="199"/>
      <c r="B64" s="195" t="s">
        <v>68</v>
      </c>
      <c r="G64" s="198"/>
      <c r="H64" s="199"/>
      <c r="I64" s="195" t="s">
        <v>68</v>
      </c>
      <c r="N64" s="198"/>
    </row>
    <row r="65" spans="1:14" ht="12.75">
      <c r="A65" s="199"/>
      <c r="G65" s="198"/>
      <c r="H65" s="199"/>
      <c r="N65" s="198"/>
    </row>
    <row r="66" spans="1:14" ht="13.5" thickBot="1">
      <c r="A66" s="201"/>
      <c r="B66" s="196"/>
      <c r="C66" s="197"/>
      <c r="D66" s="197"/>
      <c r="E66" s="197"/>
      <c r="F66" s="197"/>
      <c r="G66" s="200"/>
      <c r="H66" s="201"/>
      <c r="I66" s="196"/>
      <c r="J66" s="197"/>
      <c r="K66" s="197"/>
      <c r="L66" s="197"/>
      <c r="M66" s="197"/>
      <c r="N66" s="200"/>
    </row>
    <row r="67" spans="1:14" ht="15" customHeight="1" thickTop="1">
      <c r="A67" s="202"/>
      <c r="B67" s="203"/>
      <c r="C67" s="204"/>
      <c r="D67" s="204"/>
      <c r="E67" s="204"/>
      <c r="F67" s="204"/>
      <c r="G67" s="205"/>
      <c r="H67" s="202"/>
      <c r="I67" s="203"/>
      <c r="J67" s="204"/>
      <c r="K67" s="204"/>
      <c r="L67" s="204"/>
      <c r="M67" s="204"/>
      <c r="N67" s="205"/>
    </row>
    <row r="68" spans="1:14" ht="39" customHeight="1">
      <c r="A68" s="199"/>
      <c r="E68" s="184"/>
      <c r="F68" s="185"/>
      <c r="G68" s="198"/>
      <c r="H68" s="199"/>
      <c r="L68" s="184"/>
      <c r="M68" s="185"/>
      <c r="N68" s="198"/>
    </row>
    <row r="69" spans="1:14" ht="47.25" customHeight="1">
      <c r="A69" s="199"/>
      <c r="E69" s="186" t="str">
        <f>mm</f>
        <v>MM RUE NEUVE/NIEUWSTRAAT</v>
      </c>
      <c r="F69" s="185"/>
      <c r="G69" s="198"/>
      <c r="H69" s="199"/>
      <c r="L69" s="186" t="str">
        <f>mm</f>
        <v>MM RUE NEUVE/NIEUWSTRAAT</v>
      </c>
      <c r="M69" s="185"/>
      <c r="N69" s="198"/>
    </row>
    <row r="70" spans="1:14" ht="49.5" customHeight="1">
      <c r="A70" s="199"/>
      <c r="E70" s="184"/>
      <c r="F70" s="185"/>
      <c r="G70" s="198"/>
      <c r="H70" s="199"/>
      <c r="L70" s="184"/>
      <c r="M70" s="185"/>
      <c r="N70" s="198"/>
    </row>
    <row r="71" spans="1:14" ht="117.75" customHeight="1">
      <c r="A71" s="199"/>
      <c r="B71" s="250" t="s">
        <v>69</v>
      </c>
      <c r="C71" s="251"/>
      <c r="D71" s="251"/>
      <c r="E71" s="251"/>
      <c r="F71" s="251"/>
      <c r="G71" s="198"/>
      <c r="H71" s="199"/>
      <c r="I71" s="250" t="s">
        <v>69</v>
      </c>
      <c r="J71" s="251"/>
      <c r="K71" s="251"/>
      <c r="L71" s="251"/>
      <c r="M71" s="251"/>
      <c r="N71" s="198"/>
    </row>
    <row r="72" spans="1:14" ht="28.5" customHeight="1">
      <c r="A72" s="199"/>
      <c r="B72" s="187" t="s">
        <v>62</v>
      </c>
      <c r="G72" s="198"/>
      <c r="H72" s="199"/>
      <c r="I72" s="187" t="s">
        <v>62</v>
      </c>
      <c r="N72" s="198"/>
    </row>
    <row r="73" spans="1:14" ht="12.75">
      <c r="A73" s="199"/>
      <c r="B73" s="188"/>
      <c r="G73" s="198"/>
      <c r="H73" s="199"/>
      <c r="I73" s="188"/>
      <c r="N73" s="198"/>
    </row>
    <row r="74" spans="1:14" ht="12.75">
      <c r="A74" s="199"/>
      <c r="B74" s="188"/>
      <c r="G74" s="198"/>
      <c r="H74" s="199"/>
      <c r="I74" s="188"/>
      <c r="N74" s="198"/>
    </row>
    <row r="75" spans="1:14" ht="12.75">
      <c r="A75" s="199"/>
      <c r="B75" s="188"/>
      <c r="G75" s="198"/>
      <c r="H75" s="199"/>
      <c r="I75" s="188"/>
      <c r="N75" s="198"/>
    </row>
    <row r="76" spans="1:14" ht="37.5">
      <c r="A76" s="199"/>
      <c r="B76" s="189" t="s">
        <v>63</v>
      </c>
      <c r="C76" s="190"/>
      <c r="E76" s="189" t="s">
        <v>64</v>
      </c>
      <c r="F76" s="191">
        <f>'Uitbet-wo'!$E$12</f>
        <v>0</v>
      </c>
      <c r="G76" s="198"/>
      <c r="H76" s="199"/>
      <c r="I76" s="189" t="s">
        <v>63</v>
      </c>
      <c r="J76" s="190"/>
      <c r="L76" s="189" t="s">
        <v>64</v>
      </c>
      <c r="M76" s="191">
        <f>'Uitbet-wo'!$E$25</f>
        <v>0</v>
      </c>
      <c r="N76" s="198"/>
    </row>
    <row r="77" spans="1:14" ht="33.75" customHeight="1">
      <c r="A77" s="199"/>
      <c r="B77" s="192"/>
      <c r="G77" s="198"/>
      <c r="H77" s="199"/>
      <c r="I77" s="192"/>
      <c r="N77" s="198"/>
    </row>
    <row r="78" spans="1:14" ht="34.5">
      <c r="A78" s="199"/>
      <c r="B78" s="192" t="s">
        <v>70</v>
      </c>
      <c r="G78" s="198"/>
      <c r="H78" s="199"/>
      <c r="I78" s="192" t="s">
        <v>71</v>
      </c>
      <c r="N78" s="198"/>
    </row>
    <row r="79" spans="1:14" ht="51" customHeight="1">
      <c r="A79" s="199"/>
      <c r="B79" s="189" t="s">
        <v>65</v>
      </c>
      <c r="C79" s="189"/>
      <c r="D79" s="189"/>
      <c r="E79" s="189" t="s">
        <v>64</v>
      </c>
      <c r="F79" s="193">
        <f>'Uitbet-ma'!$E$4</f>
        <v>4</v>
      </c>
      <c r="G79" s="198"/>
      <c r="H79" s="199"/>
      <c r="I79" s="189" t="s">
        <v>65</v>
      </c>
      <c r="J79" s="189"/>
      <c r="K79" s="189"/>
      <c r="L79" s="189" t="s">
        <v>64</v>
      </c>
      <c r="M79" s="193">
        <f>'Uitbet-ma'!$E$4</f>
        <v>4</v>
      </c>
      <c r="N79" s="198"/>
    </row>
    <row r="80" spans="1:14" ht="34.5">
      <c r="A80" s="199"/>
      <c r="B80" s="189"/>
      <c r="G80" s="198"/>
      <c r="H80" s="199"/>
      <c r="I80" s="189"/>
      <c r="N80" s="198"/>
    </row>
    <row r="81" spans="1:14" ht="34.5">
      <c r="A81" s="199"/>
      <c r="B81" s="194" t="s">
        <v>66</v>
      </c>
      <c r="C81" s="189" t="s">
        <v>64</v>
      </c>
      <c r="D81" s="252">
        <f>'Uitbet-wo'!$E$14</f>
        <v>0</v>
      </c>
      <c r="E81" s="252"/>
      <c r="F81" s="252"/>
      <c r="G81" s="198"/>
      <c r="H81" s="199"/>
      <c r="I81" s="194" t="s">
        <v>66</v>
      </c>
      <c r="J81" s="189" t="s">
        <v>64</v>
      </c>
      <c r="K81" s="252">
        <f>'Uitbet-wo'!$E$27</f>
        <v>0</v>
      </c>
      <c r="L81" s="252"/>
      <c r="M81" s="252"/>
      <c r="N81" s="198"/>
    </row>
    <row r="82" spans="1:14" ht="48.75" customHeight="1">
      <c r="A82" s="199"/>
      <c r="B82" s="194" t="s">
        <v>1</v>
      </c>
      <c r="C82" s="189" t="s">
        <v>64</v>
      </c>
      <c r="D82" s="253">
        <f>'Uitbet-wo'!$A$4</f>
        <v>0</v>
      </c>
      <c r="E82" s="253"/>
      <c r="F82" s="253"/>
      <c r="G82" s="198"/>
      <c r="H82" s="199"/>
      <c r="I82" s="194" t="s">
        <v>1</v>
      </c>
      <c r="J82" s="189" t="s">
        <v>64</v>
      </c>
      <c r="K82" s="253">
        <f>'Uitbet-wo'!$A$4</f>
        <v>0</v>
      </c>
      <c r="L82" s="253"/>
      <c r="M82" s="253"/>
      <c r="N82" s="198"/>
    </row>
    <row r="83" spans="1:14" ht="34.5">
      <c r="A83" s="199"/>
      <c r="B83" s="189"/>
      <c r="G83" s="198"/>
      <c r="H83" s="199"/>
      <c r="I83" s="189"/>
      <c r="N83" s="198"/>
    </row>
    <row r="84" spans="1:14" ht="34.5">
      <c r="A84" s="199"/>
      <c r="B84" s="189" t="s">
        <v>67</v>
      </c>
      <c r="G84" s="198"/>
      <c r="H84" s="199"/>
      <c r="I84" s="189" t="s">
        <v>67</v>
      </c>
      <c r="N84" s="198"/>
    </row>
    <row r="85" spans="1:14" ht="34.5">
      <c r="A85" s="199"/>
      <c r="B85" s="189"/>
      <c r="G85" s="198"/>
      <c r="H85" s="199"/>
      <c r="I85" s="189"/>
      <c r="N85" s="198"/>
    </row>
    <row r="86" spans="1:14" ht="24.75">
      <c r="A86" s="199"/>
      <c r="B86" s="195" t="s">
        <v>68</v>
      </c>
      <c r="G86" s="198"/>
      <c r="H86" s="199"/>
      <c r="I86" s="195" t="s">
        <v>68</v>
      </c>
      <c r="N86" s="198"/>
    </row>
    <row r="87" spans="1:14" ht="12.75">
      <c r="A87" s="199"/>
      <c r="G87" s="198"/>
      <c r="H87" s="199"/>
      <c r="N87" s="198"/>
    </row>
    <row r="88" spans="1:14" ht="13.5" thickBot="1">
      <c r="A88" s="201"/>
      <c r="B88" s="196"/>
      <c r="C88" s="197"/>
      <c r="D88" s="197"/>
      <c r="E88" s="197"/>
      <c r="F88" s="197"/>
      <c r="G88" s="200"/>
      <c r="H88" s="201"/>
      <c r="I88" s="196"/>
      <c r="J88" s="197"/>
      <c r="K88" s="197"/>
      <c r="L88" s="197"/>
      <c r="M88" s="197"/>
      <c r="N88" s="200"/>
    </row>
    <row r="89" spans="1:14" ht="15" customHeight="1" thickTop="1">
      <c r="A89" s="202"/>
      <c r="B89" s="203"/>
      <c r="C89" s="204"/>
      <c r="D89" s="204"/>
      <c r="E89" s="204"/>
      <c r="F89" s="204"/>
      <c r="G89" s="205"/>
      <c r="H89" s="202"/>
      <c r="I89" s="203"/>
      <c r="J89" s="204"/>
      <c r="K89" s="204"/>
      <c r="L89" s="204"/>
      <c r="M89" s="204"/>
      <c r="N89" s="205"/>
    </row>
    <row r="90" spans="1:14" ht="39" customHeight="1">
      <c r="A90" s="199"/>
      <c r="E90" s="184"/>
      <c r="F90" s="185"/>
      <c r="G90" s="198"/>
      <c r="H90" s="199"/>
      <c r="L90" s="184"/>
      <c r="M90" s="185"/>
      <c r="N90" s="198"/>
    </row>
    <row r="91" spans="1:14" ht="47.25" customHeight="1">
      <c r="A91" s="199"/>
      <c r="E91" s="186" t="str">
        <f>mm</f>
        <v>MM RUE NEUVE/NIEUWSTRAAT</v>
      </c>
      <c r="F91" s="185"/>
      <c r="G91" s="198"/>
      <c r="H91" s="199"/>
      <c r="L91" s="186" t="str">
        <f>mm</f>
        <v>MM RUE NEUVE/NIEUWSTRAAT</v>
      </c>
      <c r="M91" s="185"/>
      <c r="N91" s="198"/>
    </row>
    <row r="92" spans="1:14" ht="49.5" customHeight="1">
      <c r="A92" s="199"/>
      <c r="E92" s="184"/>
      <c r="F92" s="185"/>
      <c r="G92" s="198"/>
      <c r="H92" s="199"/>
      <c r="L92" s="184"/>
      <c r="M92" s="185"/>
      <c r="N92" s="198"/>
    </row>
    <row r="93" spans="1:14" ht="117.75" customHeight="1">
      <c r="A93" s="199"/>
      <c r="B93" s="250" t="s">
        <v>69</v>
      </c>
      <c r="C93" s="251"/>
      <c r="D93" s="251"/>
      <c r="E93" s="251"/>
      <c r="F93" s="251"/>
      <c r="G93" s="198"/>
      <c r="H93" s="199"/>
      <c r="I93" s="250" t="s">
        <v>69</v>
      </c>
      <c r="J93" s="251"/>
      <c r="K93" s="251"/>
      <c r="L93" s="251"/>
      <c r="M93" s="251"/>
      <c r="N93" s="198"/>
    </row>
    <row r="94" spans="1:14" ht="28.5" customHeight="1">
      <c r="A94" s="199"/>
      <c r="B94" s="187" t="s">
        <v>62</v>
      </c>
      <c r="G94" s="198"/>
      <c r="H94" s="199"/>
      <c r="I94" s="187" t="s">
        <v>62</v>
      </c>
      <c r="N94" s="198"/>
    </row>
    <row r="95" spans="1:14" ht="12.75">
      <c r="A95" s="199"/>
      <c r="B95" s="188"/>
      <c r="G95" s="198"/>
      <c r="H95" s="199"/>
      <c r="I95" s="188"/>
      <c r="N95" s="198"/>
    </row>
    <row r="96" spans="1:14" ht="12.75">
      <c r="A96" s="199"/>
      <c r="B96" s="188"/>
      <c r="G96" s="198"/>
      <c r="H96" s="199"/>
      <c r="I96" s="188"/>
      <c r="N96" s="198"/>
    </row>
    <row r="97" spans="1:14" ht="12.75">
      <c r="A97" s="199"/>
      <c r="B97" s="188"/>
      <c r="G97" s="198"/>
      <c r="H97" s="199"/>
      <c r="I97" s="188"/>
      <c r="N97" s="198"/>
    </row>
    <row r="98" spans="1:14" ht="37.5">
      <c r="A98" s="199"/>
      <c r="B98" s="189" t="s">
        <v>63</v>
      </c>
      <c r="C98" s="190"/>
      <c r="E98" s="189" t="s">
        <v>64</v>
      </c>
      <c r="F98" s="191">
        <f>'Uitbet-wo'!$F$12</f>
        <v>0</v>
      </c>
      <c r="G98" s="198"/>
      <c r="H98" s="199"/>
      <c r="I98" s="189" t="s">
        <v>63</v>
      </c>
      <c r="J98" s="190"/>
      <c r="L98" s="189" t="s">
        <v>64</v>
      </c>
      <c r="M98" s="191">
        <f>'Uitbet-wo'!$F$25</f>
        <v>0</v>
      </c>
      <c r="N98" s="198"/>
    </row>
    <row r="99" spans="1:14" ht="33.75" customHeight="1">
      <c r="A99" s="199"/>
      <c r="B99" s="192"/>
      <c r="G99" s="198"/>
      <c r="H99" s="199"/>
      <c r="I99" s="192"/>
      <c r="N99" s="198"/>
    </row>
    <row r="100" spans="1:14" ht="34.5">
      <c r="A100" s="199"/>
      <c r="B100" s="192" t="s">
        <v>70</v>
      </c>
      <c r="G100" s="198"/>
      <c r="H100" s="199"/>
      <c r="I100" s="192" t="s">
        <v>71</v>
      </c>
      <c r="N100" s="198"/>
    </row>
    <row r="101" spans="1:14" ht="51" customHeight="1">
      <c r="A101" s="199"/>
      <c r="B101" s="189" t="s">
        <v>65</v>
      </c>
      <c r="C101" s="189"/>
      <c r="D101" s="189"/>
      <c r="E101" s="189" t="s">
        <v>64</v>
      </c>
      <c r="F101" s="193">
        <f>'Uitbet-ma'!$F$4</f>
        <v>5</v>
      </c>
      <c r="G101" s="198"/>
      <c r="H101" s="199"/>
      <c r="I101" s="189" t="s">
        <v>65</v>
      </c>
      <c r="J101" s="189"/>
      <c r="K101" s="189"/>
      <c r="L101" s="189" t="s">
        <v>64</v>
      </c>
      <c r="M101" s="193">
        <f>'Uitbet-ma'!$F$4</f>
        <v>5</v>
      </c>
      <c r="N101" s="198"/>
    </row>
    <row r="102" spans="1:14" ht="34.5">
      <c r="A102" s="199"/>
      <c r="B102" s="189"/>
      <c r="G102" s="198"/>
      <c r="H102" s="199"/>
      <c r="I102" s="189"/>
      <c r="N102" s="198"/>
    </row>
    <row r="103" spans="1:14" ht="34.5">
      <c r="A103" s="199"/>
      <c r="B103" s="194" t="s">
        <v>66</v>
      </c>
      <c r="C103" s="189" t="s">
        <v>64</v>
      </c>
      <c r="D103" s="252">
        <f>'Uitbet-wo'!$E$14</f>
        <v>0</v>
      </c>
      <c r="E103" s="252"/>
      <c r="F103" s="252"/>
      <c r="G103" s="198"/>
      <c r="H103" s="199"/>
      <c r="I103" s="194" t="s">
        <v>66</v>
      </c>
      <c r="J103" s="189" t="s">
        <v>64</v>
      </c>
      <c r="K103" s="252">
        <f>'Uitbet-wo'!$E$27</f>
        <v>0</v>
      </c>
      <c r="L103" s="252"/>
      <c r="M103" s="252"/>
      <c r="N103" s="198"/>
    </row>
    <row r="104" spans="1:14" ht="48.75" customHeight="1">
      <c r="A104" s="199"/>
      <c r="B104" s="194" t="s">
        <v>1</v>
      </c>
      <c r="C104" s="189" t="s">
        <v>64</v>
      </c>
      <c r="D104" s="253">
        <f>'Uitbet-wo'!$A$4</f>
        <v>0</v>
      </c>
      <c r="E104" s="253"/>
      <c r="F104" s="253"/>
      <c r="G104" s="198"/>
      <c r="H104" s="199"/>
      <c r="I104" s="194" t="s">
        <v>1</v>
      </c>
      <c r="J104" s="189" t="s">
        <v>64</v>
      </c>
      <c r="K104" s="253">
        <f>'Uitbet-wo'!$A$4</f>
        <v>0</v>
      </c>
      <c r="L104" s="253"/>
      <c r="M104" s="253"/>
      <c r="N104" s="198"/>
    </row>
    <row r="105" spans="1:14" ht="34.5">
      <c r="A105" s="199"/>
      <c r="B105" s="189"/>
      <c r="G105" s="198"/>
      <c r="H105" s="199"/>
      <c r="I105" s="189"/>
      <c r="N105" s="198"/>
    </row>
    <row r="106" spans="1:14" ht="34.5">
      <c r="A106" s="199"/>
      <c r="B106" s="189" t="s">
        <v>67</v>
      </c>
      <c r="G106" s="198"/>
      <c r="H106" s="199"/>
      <c r="I106" s="189" t="s">
        <v>67</v>
      </c>
      <c r="N106" s="198"/>
    </row>
    <row r="107" spans="1:14" ht="34.5">
      <c r="A107" s="199"/>
      <c r="B107" s="189"/>
      <c r="G107" s="198"/>
      <c r="H107" s="199"/>
      <c r="I107" s="189"/>
      <c r="N107" s="198"/>
    </row>
    <row r="108" spans="1:14" ht="24.75">
      <c r="A108" s="199"/>
      <c r="B108" s="195" t="s">
        <v>68</v>
      </c>
      <c r="G108" s="198"/>
      <c r="H108" s="199"/>
      <c r="I108" s="195" t="s">
        <v>68</v>
      </c>
      <c r="N108" s="198"/>
    </row>
    <row r="109" spans="1:14" ht="12.75">
      <c r="A109" s="199"/>
      <c r="G109" s="198"/>
      <c r="H109" s="199"/>
      <c r="N109" s="198"/>
    </row>
    <row r="110" spans="1:14" ht="13.5" thickBot="1">
      <c r="A110" s="201"/>
      <c r="B110" s="196"/>
      <c r="C110" s="197"/>
      <c r="D110" s="197"/>
      <c r="E110" s="197"/>
      <c r="F110" s="197"/>
      <c r="G110" s="200"/>
      <c r="H110" s="201"/>
      <c r="I110" s="196"/>
      <c r="J110" s="197"/>
      <c r="K110" s="197"/>
      <c r="L110" s="197"/>
      <c r="M110" s="197"/>
      <c r="N110" s="200"/>
    </row>
    <row r="111" spans="1:14" ht="15" customHeight="1" thickTop="1">
      <c r="A111" s="202"/>
      <c r="B111" s="203"/>
      <c r="C111" s="204"/>
      <c r="D111" s="204"/>
      <c r="E111" s="204"/>
      <c r="F111" s="204"/>
      <c r="G111" s="205"/>
      <c r="H111" s="202"/>
      <c r="I111" s="203"/>
      <c r="J111" s="204"/>
      <c r="K111" s="204"/>
      <c r="L111" s="204"/>
      <c r="M111" s="204"/>
      <c r="N111" s="205"/>
    </row>
    <row r="112" spans="1:14" ht="39" customHeight="1">
      <c r="A112" s="199"/>
      <c r="E112" s="184"/>
      <c r="F112" s="185"/>
      <c r="G112" s="198"/>
      <c r="H112" s="199"/>
      <c r="L112" s="184"/>
      <c r="M112" s="185"/>
      <c r="N112" s="198"/>
    </row>
    <row r="113" spans="1:14" ht="47.25" customHeight="1">
      <c r="A113" s="199"/>
      <c r="E113" s="186" t="str">
        <f>mm</f>
        <v>MM RUE NEUVE/NIEUWSTRAAT</v>
      </c>
      <c r="F113" s="185"/>
      <c r="G113" s="198"/>
      <c r="H113" s="199"/>
      <c r="L113" s="186" t="str">
        <f>mm</f>
        <v>MM RUE NEUVE/NIEUWSTRAAT</v>
      </c>
      <c r="M113" s="185"/>
      <c r="N113" s="198"/>
    </row>
    <row r="114" spans="1:14" ht="49.5" customHeight="1">
      <c r="A114" s="199"/>
      <c r="E114" s="184"/>
      <c r="F114" s="185"/>
      <c r="G114" s="198"/>
      <c r="H114" s="199"/>
      <c r="L114" s="184"/>
      <c r="M114" s="185"/>
      <c r="N114" s="198"/>
    </row>
    <row r="115" spans="1:14" ht="117.75" customHeight="1">
      <c r="A115" s="199"/>
      <c r="B115" s="250" t="s">
        <v>69</v>
      </c>
      <c r="C115" s="251"/>
      <c r="D115" s="251"/>
      <c r="E115" s="251"/>
      <c r="F115" s="251"/>
      <c r="G115" s="198"/>
      <c r="H115" s="199"/>
      <c r="I115" s="250" t="s">
        <v>69</v>
      </c>
      <c r="J115" s="251"/>
      <c r="K115" s="251"/>
      <c r="L115" s="251"/>
      <c r="M115" s="251"/>
      <c r="N115" s="198"/>
    </row>
    <row r="116" spans="1:14" ht="28.5" customHeight="1">
      <c r="A116" s="199"/>
      <c r="B116" s="187" t="s">
        <v>62</v>
      </c>
      <c r="G116" s="198"/>
      <c r="H116" s="199"/>
      <c r="I116" s="187" t="s">
        <v>62</v>
      </c>
      <c r="N116" s="198"/>
    </row>
    <row r="117" spans="1:14" ht="12.75">
      <c r="A117" s="199"/>
      <c r="B117" s="188"/>
      <c r="G117" s="198"/>
      <c r="H117" s="199"/>
      <c r="I117" s="188"/>
      <c r="N117" s="198"/>
    </row>
    <row r="118" spans="1:14" ht="12.75">
      <c r="A118" s="199"/>
      <c r="B118" s="188"/>
      <c r="G118" s="198"/>
      <c r="H118" s="199"/>
      <c r="I118" s="188"/>
      <c r="N118" s="198"/>
    </row>
    <row r="119" spans="1:14" ht="12.75">
      <c r="A119" s="199"/>
      <c r="B119" s="188"/>
      <c r="G119" s="198"/>
      <c r="H119" s="199"/>
      <c r="I119" s="188"/>
      <c r="N119" s="198"/>
    </row>
    <row r="120" spans="1:14" ht="37.5">
      <c r="A120" s="199"/>
      <c r="B120" s="189" t="s">
        <v>63</v>
      </c>
      <c r="C120" s="190"/>
      <c r="E120" s="189" t="s">
        <v>64</v>
      </c>
      <c r="F120" s="191">
        <f>'Uitbet-wo'!$G$12</f>
        <v>0</v>
      </c>
      <c r="G120" s="198"/>
      <c r="H120" s="199"/>
      <c r="I120" s="189" t="s">
        <v>63</v>
      </c>
      <c r="J120" s="190"/>
      <c r="L120" s="189" t="s">
        <v>64</v>
      </c>
      <c r="M120" s="191">
        <f>'Uitbet-wo'!$G$25</f>
        <v>0</v>
      </c>
      <c r="N120" s="198"/>
    </row>
    <row r="121" spans="1:14" ht="33.75" customHeight="1">
      <c r="A121" s="199"/>
      <c r="B121" s="192"/>
      <c r="G121" s="198"/>
      <c r="H121" s="199"/>
      <c r="I121" s="192"/>
      <c r="N121" s="198"/>
    </row>
    <row r="122" spans="1:14" ht="34.5">
      <c r="A122" s="199"/>
      <c r="B122" s="192" t="s">
        <v>70</v>
      </c>
      <c r="G122" s="198"/>
      <c r="H122" s="199"/>
      <c r="I122" s="192" t="s">
        <v>71</v>
      </c>
      <c r="N122" s="198"/>
    </row>
    <row r="123" spans="1:14" ht="51" customHeight="1">
      <c r="A123" s="199"/>
      <c r="B123" s="189" t="s">
        <v>65</v>
      </c>
      <c r="C123" s="189"/>
      <c r="D123" s="189"/>
      <c r="E123" s="189" t="s">
        <v>64</v>
      </c>
      <c r="F123" s="193">
        <f>'Uitbet-ma'!$G$4</f>
        <v>6</v>
      </c>
      <c r="G123" s="198"/>
      <c r="H123" s="199"/>
      <c r="I123" s="189" t="s">
        <v>65</v>
      </c>
      <c r="J123" s="189"/>
      <c r="K123" s="189"/>
      <c r="L123" s="189" t="s">
        <v>64</v>
      </c>
      <c r="M123" s="193">
        <f>'Uitbet-ma'!$G$4</f>
        <v>6</v>
      </c>
      <c r="N123" s="198"/>
    </row>
    <row r="124" spans="1:14" ht="34.5">
      <c r="A124" s="199"/>
      <c r="B124" s="189"/>
      <c r="G124" s="198"/>
      <c r="H124" s="199"/>
      <c r="I124" s="189"/>
      <c r="N124" s="198"/>
    </row>
    <row r="125" spans="1:14" ht="34.5">
      <c r="A125" s="199"/>
      <c r="B125" s="194" t="s">
        <v>66</v>
      </c>
      <c r="C125" s="189" t="s">
        <v>64</v>
      </c>
      <c r="D125" s="252">
        <f>'Uitbet-wo'!$E$14</f>
        <v>0</v>
      </c>
      <c r="E125" s="252"/>
      <c r="F125" s="252"/>
      <c r="G125" s="198"/>
      <c r="H125" s="199"/>
      <c r="I125" s="194" t="s">
        <v>66</v>
      </c>
      <c r="J125" s="189" t="s">
        <v>64</v>
      </c>
      <c r="K125" s="252">
        <f>'Uitbet-wo'!$E$27</f>
        <v>0</v>
      </c>
      <c r="L125" s="252"/>
      <c r="M125" s="252"/>
      <c r="N125" s="198"/>
    </row>
    <row r="126" spans="1:14" ht="48.75" customHeight="1">
      <c r="A126" s="199"/>
      <c r="B126" s="194" t="s">
        <v>1</v>
      </c>
      <c r="C126" s="189" t="s">
        <v>64</v>
      </c>
      <c r="D126" s="253">
        <f>'Uitbet-wo'!$A$4</f>
        <v>0</v>
      </c>
      <c r="E126" s="253"/>
      <c r="F126" s="253"/>
      <c r="G126" s="198"/>
      <c r="H126" s="199"/>
      <c r="I126" s="194" t="s">
        <v>1</v>
      </c>
      <c r="J126" s="189" t="s">
        <v>64</v>
      </c>
      <c r="K126" s="253">
        <f>'Uitbet-wo'!$A$4</f>
        <v>0</v>
      </c>
      <c r="L126" s="253"/>
      <c r="M126" s="253"/>
      <c r="N126" s="198"/>
    </row>
    <row r="127" spans="1:14" ht="34.5">
      <c r="A127" s="199"/>
      <c r="B127" s="189"/>
      <c r="G127" s="198"/>
      <c r="H127" s="199"/>
      <c r="I127" s="189"/>
      <c r="N127" s="198"/>
    </row>
    <row r="128" spans="1:14" ht="34.5">
      <c r="A128" s="199"/>
      <c r="B128" s="189" t="s">
        <v>67</v>
      </c>
      <c r="G128" s="198"/>
      <c r="H128" s="199"/>
      <c r="I128" s="189" t="s">
        <v>67</v>
      </c>
      <c r="N128" s="198"/>
    </row>
    <row r="129" spans="1:14" ht="34.5">
      <c r="A129" s="199"/>
      <c r="B129" s="189"/>
      <c r="G129" s="198"/>
      <c r="H129" s="199"/>
      <c r="I129" s="189"/>
      <c r="N129" s="198"/>
    </row>
    <row r="130" spans="1:14" ht="24.75">
      <c r="A130" s="199"/>
      <c r="B130" s="195" t="s">
        <v>68</v>
      </c>
      <c r="G130" s="198"/>
      <c r="H130" s="199"/>
      <c r="I130" s="195" t="s">
        <v>68</v>
      </c>
      <c r="N130" s="198"/>
    </row>
    <row r="131" spans="1:14" ht="12.75">
      <c r="A131" s="199"/>
      <c r="G131" s="198"/>
      <c r="H131" s="199"/>
      <c r="N131" s="198"/>
    </row>
    <row r="132" spans="1:14" ht="13.5" thickBot="1">
      <c r="A132" s="201"/>
      <c r="B132" s="196"/>
      <c r="C132" s="197"/>
      <c r="D132" s="197"/>
      <c r="E132" s="197"/>
      <c r="F132" s="197"/>
      <c r="G132" s="200"/>
      <c r="H132" s="201"/>
      <c r="I132" s="196"/>
      <c r="J132" s="197"/>
      <c r="K132" s="197"/>
      <c r="L132" s="197"/>
      <c r="M132" s="197"/>
      <c r="N132" s="200"/>
    </row>
    <row r="133" spans="1:14" ht="15" customHeight="1" thickTop="1">
      <c r="A133" s="202"/>
      <c r="B133" s="203"/>
      <c r="C133" s="204"/>
      <c r="D133" s="204"/>
      <c r="E133" s="204"/>
      <c r="F133" s="204"/>
      <c r="G133" s="205"/>
      <c r="H133" s="202"/>
      <c r="I133" s="203"/>
      <c r="J133" s="204"/>
      <c r="K133" s="204"/>
      <c r="L133" s="204"/>
      <c r="M133" s="204"/>
      <c r="N133" s="205"/>
    </row>
    <row r="134" spans="1:14" ht="39" customHeight="1">
      <c r="A134" s="199"/>
      <c r="E134" s="184"/>
      <c r="F134" s="185"/>
      <c r="G134" s="198"/>
      <c r="H134" s="199"/>
      <c r="L134" s="184"/>
      <c r="M134" s="185"/>
      <c r="N134" s="198"/>
    </row>
    <row r="135" spans="1:14" ht="47.25" customHeight="1">
      <c r="A135" s="199"/>
      <c r="E135" s="186" t="str">
        <f>mm</f>
        <v>MM RUE NEUVE/NIEUWSTRAAT</v>
      </c>
      <c r="F135" s="185"/>
      <c r="G135" s="198"/>
      <c r="H135" s="199"/>
      <c r="L135" s="186" t="str">
        <f>mm</f>
        <v>MM RUE NEUVE/NIEUWSTRAAT</v>
      </c>
      <c r="M135" s="185"/>
      <c r="N135" s="198"/>
    </row>
    <row r="136" spans="1:14" ht="49.5" customHeight="1">
      <c r="A136" s="199"/>
      <c r="E136" s="184"/>
      <c r="F136" s="185"/>
      <c r="G136" s="198"/>
      <c r="H136" s="199"/>
      <c r="L136" s="184"/>
      <c r="M136" s="185"/>
      <c r="N136" s="198"/>
    </row>
    <row r="137" spans="1:14" ht="117.75" customHeight="1">
      <c r="A137" s="199"/>
      <c r="B137" s="250" t="s">
        <v>69</v>
      </c>
      <c r="C137" s="251"/>
      <c r="D137" s="251"/>
      <c r="E137" s="251"/>
      <c r="F137" s="251"/>
      <c r="G137" s="198"/>
      <c r="H137" s="199"/>
      <c r="I137" s="250" t="s">
        <v>69</v>
      </c>
      <c r="J137" s="251"/>
      <c r="K137" s="251"/>
      <c r="L137" s="251"/>
      <c r="M137" s="251"/>
      <c r="N137" s="198"/>
    </row>
    <row r="138" spans="1:14" ht="28.5" customHeight="1">
      <c r="A138" s="199"/>
      <c r="B138" s="187" t="s">
        <v>62</v>
      </c>
      <c r="G138" s="198"/>
      <c r="H138" s="199"/>
      <c r="I138" s="187" t="s">
        <v>62</v>
      </c>
      <c r="N138" s="198"/>
    </row>
    <row r="139" spans="1:14" ht="12.75">
      <c r="A139" s="199"/>
      <c r="B139" s="188"/>
      <c r="G139" s="198"/>
      <c r="H139" s="199"/>
      <c r="I139" s="188"/>
      <c r="N139" s="198"/>
    </row>
    <row r="140" spans="1:14" ht="12.75">
      <c r="A140" s="199"/>
      <c r="B140" s="188"/>
      <c r="G140" s="198"/>
      <c r="H140" s="199"/>
      <c r="I140" s="188"/>
      <c r="N140" s="198"/>
    </row>
    <row r="141" spans="1:14" ht="12.75">
      <c r="A141" s="199"/>
      <c r="B141" s="188"/>
      <c r="G141" s="198"/>
      <c r="H141" s="199"/>
      <c r="I141" s="188"/>
      <c r="N141" s="198"/>
    </row>
    <row r="142" spans="1:14" ht="37.5">
      <c r="A142" s="199"/>
      <c r="B142" s="189" t="s">
        <v>63</v>
      </c>
      <c r="C142" s="190"/>
      <c r="E142" s="189" t="s">
        <v>64</v>
      </c>
      <c r="F142" s="191">
        <f>'Uitbet-wo'!$H$12</f>
        <v>0</v>
      </c>
      <c r="G142" s="198"/>
      <c r="H142" s="199"/>
      <c r="I142" s="189" t="s">
        <v>63</v>
      </c>
      <c r="J142" s="190"/>
      <c r="L142" s="189" t="s">
        <v>64</v>
      </c>
      <c r="M142" s="191">
        <f>'Uitbet-wo'!$H$25</f>
        <v>0</v>
      </c>
      <c r="N142" s="198"/>
    </row>
    <row r="143" spans="1:14" ht="33.75" customHeight="1">
      <c r="A143" s="199"/>
      <c r="B143" s="192"/>
      <c r="G143" s="198"/>
      <c r="H143" s="199"/>
      <c r="I143" s="192"/>
      <c r="N143" s="198"/>
    </row>
    <row r="144" spans="1:14" ht="34.5">
      <c r="A144" s="199"/>
      <c r="B144" s="192" t="s">
        <v>70</v>
      </c>
      <c r="G144" s="198"/>
      <c r="H144" s="199"/>
      <c r="I144" s="192" t="s">
        <v>71</v>
      </c>
      <c r="N144" s="198"/>
    </row>
    <row r="145" spans="1:14" ht="51" customHeight="1">
      <c r="A145" s="199"/>
      <c r="B145" s="189" t="s">
        <v>65</v>
      </c>
      <c r="C145" s="189"/>
      <c r="D145" s="189"/>
      <c r="E145" s="189" t="s">
        <v>64</v>
      </c>
      <c r="F145" s="193">
        <f>'Uitbet-ma'!$H$4</f>
        <v>7</v>
      </c>
      <c r="G145" s="198"/>
      <c r="H145" s="199"/>
      <c r="I145" s="189" t="s">
        <v>65</v>
      </c>
      <c r="J145" s="189"/>
      <c r="K145" s="189"/>
      <c r="L145" s="189" t="s">
        <v>64</v>
      </c>
      <c r="M145" s="193">
        <f>'Uitbet-ma'!$H$4</f>
        <v>7</v>
      </c>
      <c r="N145" s="198"/>
    </row>
    <row r="146" spans="1:14" ht="34.5">
      <c r="A146" s="199"/>
      <c r="B146" s="189"/>
      <c r="G146" s="198"/>
      <c r="H146" s="199"/>
      <c r="I146" s="189"/>
      <c r="N146" s="198"/>
    </row>
    <row r="147" spans="1:14" ht="34.5">
      <c r="A147" s="199"/>
      <c r="B147" s="194" t="s">
        <v>66</v>
      </c>
      <c r="C147" s="189" t="s">
        <v>64</v>
      </c>
      <c r="D147" s="252">
        <f>'Uitbet-wo'!$E$14</f>
        <v>0</v>
      </c>
      <c r="E147" s="252"/>
      <c r="F147" s="252"/>
      <c r="G147" s="198"/>
      <c r="H147" s="199"/>
      <c r="I147" s="194" t="s">
        <v>66</v>
      </c>
      <c r="J147" s="189" t="s">
        <v>64</v>
      </c>
      <c r="K147" s="252">
        <f>'Uitbet-wo'!$E$27</f>
        <v>0</v>
      </c>
      <c r="L147" s="252"/>
      <c r="M147" s="252"/>
      <c r="N147" s="198"/>
    </row>
    <row r="148" spans="1:14" ht="48.75" customHeight="1">
      <c r="A148" s="199"/>
      <c r="B148" s="194" t="s">
        <v>1</v>
      </c>
      <c r="C148" s="189" t="s">
        <v>64</v>
      </c>
      <c r="D148" s="253">
        <f>'Uitbet-wo'!$A$4</f>
        <v>0</v>
      </c>
      <c r="E148" s="253"/>
      <c r="F148" s="253"/>
      <c r="G148" s="198"/>
      <c r="H148" s="199"/>
      <c r="I148" s="194" t="s">
        <v>1</v>
      </c>
      <c r="J148" s="189" t="s">
        <v>64</v>
      </c>
      <c r="K148" s="253">
        <f>'Uitbet-wo'!$A$4</f>
        <v>0</v>
      </c>
      <c r="L148" s="253"/>
      <c r="M148" s="253"/>
      <c r="N148" s="198"/>
    </row>
    <row r="149" spans="1:14" ht="34.5">
      <c r="A149" s="199"/>
      <c r="B149" s="189"/>
      <c r="G149" s="198"/>
      <c r="H149" s="199"/>
      <c r="I149" s="189"/>
      <c r="N149" s="198"/>
    </row>
    <row r="150" spans="1:14" ht="34.5">
      <c r="A150" s="199"/>
      <c r="B150" s="189" t="s">
        <v>67</v>
      </c>
      <c r="G150" s="198"/>
      <c r="H150" s="199"/>
      <c r="I150" s="189" t="s">
        <v>67</v>
      </c>
      <c r="N150" s="198"/>
    </row>
    <row r="151" spans="1:14" ht="34.5">
      <c r="A151" s="199"/>
      <c r="B151" s="189"/>
      <c r="G151" s="198"/>
      <c r="H151" s="199"/>
      <c r="I151" s="189"/>
      <c r="N151" s="198"/>
    </row>
    <row r="152" spans="1:14" ht="24.75">
      <c r="A152" s="199"/>
      <c r="B152" s="195" t="s">
        <v>68</v>
      </c>
      <c r="G152" s="198"/>
      <c r="H152" s="199"/>
      <c r="I152" s="195" t="s">
        <v>68</v>
      </c>
      <c r="N152" s="198"/>
    </row>
    <row r="153" spans="1:14" ht="12.75">
      <c r="A153" s="199"/>
      <c r="G153" s="198"/>
      <c r="H153" s="199"/>
      <c r="N153" s="198"/>
    </row>
    <row r="154" spans="1:14" ht="13.5" thickBot="1">
      <c r="A154" s="201"/>
      <c r="B154" s="196"/>
      <c r="C154" s="197"/>
      <c r="D154" s="197"/>
      <c r="E154" s="197"/>
      <c r="F154" s="197"/>
      <c r="G154" s="200"/>
      <c r="H154" s="201"/>
      <c r="I154" s="196"/>
      <c r="J154" s="197"/>
      <c r="K154" s="197"/>
      <c r="L154" s="197"/>
      <c r="M154" s="197"/>
      <c r="N154" s="200"/>
    </row>
    <row r="155" spans="1:14" ht="15" customHeight="1" thickTop="1">
      <c r="A155" s="202"/>
      <c r="B155" s="203"/>
      <c r="C155" s="204"/>
      <c r="D155" s="204"/>
      <c r="E155" s="204"/>
      <c r="F155" s="204"/>
      <c r="G155" s="205"/>
      <c r="H155" s="202"/>
      <c r="I155" s="203"/>
      <c r="J155" s="204"/>
      <c r="K155" s="204"/>
      <c r="L155" s="204"/>
      <c r="M155" s="204"/>
      <c r="N155" s="205"/>
    </row>
    <row r="156" spans="1:14" ht="39" customHeight="1">
      <c r="A156" s="199"/>
      <c r="E156" s="184"/>
      <c r="F156" s="185"/>
      <c r="G156" s="198"/>
      <c r="H156" s="199"/>
      <c r="L156" s="184"/>
      <c r="M156" s="185"/>
      <c r="N156" s="198"/>
    </row>
    <row r="157" spans="1:14" ht="47.25" customHeight="1">
      <c r="A157" s="199"/>
      <c r="E157" s="186" t="str">
        <f>mm</f>
        <v>MM RUE NEUVE/NIEUWSTRAAT</v>
      </c>
      <c r="F157" s="185"/>
      <c r="G157" s="198"/>
      <c r="H157" s="199"/>
      <c r="L157" s="186" t="str">
        <f>mm</f>
        <v>MM RUE NEUVE/NIEUWSTRAAT</v>
      </c>
      <c r="M157" s="185"/>
      <c r="N157" s="198"/>
    </row>
    <row r="158" spans="1:14" ht="49.5" customHeight="1">
      <c r="A158" s="199"/>
      <c r="E158" s="184"/>
      <c r="F158" s="185"/>
      <c r="G158" s="198"/>
      <c r="H158" s="199"/>
      <c r="L158" s="184"/>
      <c r="M158" s="185"/>
      <c r="N158" s="198"/>
    </row>
    <row r="159" spans="1:14" ht="117.75" customHeight="1">
      <c r="A159" s="199"/>
      <c r="B159" s="250" t="s">
        <v>69</v>
      </c>
      <c r="C159" s="251"/>
      <c r="D159" s="251"/>
      <c r="E159" s="251"/>
      <c r="F159" s="251"/>
      <c r="G159" s="198"/>
      <c r="H159" s="199"/>
      <c r="I159" s="250" t="s">
        <v>69</v>
      </c>
      <c r="J159" s="251"/>
      <c r="K159" s="251"/>
      <c r="L159" s="251"/>
      <c r="M159" s="251"/>
      <c r="N159" s="198"/>
    </row>
    <row r="160" spans="1:14" ht="28.5" customHeight="1">
      <c r="A160" s="199"/>
      <c r="B160" s="187" t="s">
        <v>62</v>
      </c>
      <c r="G160" s="198"/>
      <c r="H160" s="199"/>
      <c r="I160" s="187" t="s">
        <v>62</v>
      </c>
      <c r="N160" s="198"/>
    </row>
    <row r="161" spans="1:14" ht="12.75">
      <c r="A161" s="199"/>
      <c r="B161" s="188"/>
      <c r="G161" s="198"/>
      <c r="H161" s="199"/>
      <c r="I161" s="188"/>
      <c r="N161" s="198"/>
    </row>
    <row r="162" spans="1:14" ht="12.75">
      <c r="A162" s="199"/>
      <c r="B162" s="188"/>
      <c r="G162" s="198"/>
      <c r="H162" s="199"/>
      <c r="I162" s="188"/>
      <c r="N162" s="198"/>
    </row>
    <row r="163" spans="1:14" ht="12.75">
      <c r="A163" s="199"/>
      <c r="B163" s="188"/>
      <c r="G163" s="198"/>
      <c r="H163" s="199"/>
      <c r="I163" s="188"/>
      <c r="N163" s="198"/>
    </row>
    <row r="164" spans="1:14" ht="37.5">
      <c r="A164" s="199"/>
      <c r="B164" s="189" t="s">
        <v>63</v>
      </c>
      <c r="C164" s="190"/>
      <c r="E164" s="189" t="s">
        <v>64</v>
      </c>
      <c r="F164" s="191">
        <f>'Uitbet-wo'!$I$12</f>
        <v>0</v>
      </c>
      <c r="G164" s="198"/>
      <c r="H164" s="199"/>
      <c r="I164" s="189" t="s">
        <v>63</v>
      </c>
      <c r="J164" s="190"/>
      <c r="L164" s="189" t="s">
        <v>64</v>
      </c>
      <c r="M164" s="191">
        <f>'Uitbet-wo'!$I$25</f>
        <v>0</v>
      </c>
      <c r="N164" s="198"/>
    </row>
    <row r="165" spans="1:14" ht="33.75" customHeight="1">
      <c r="A165" s="199"/>
      <c r="B165" s="192"/>
      <c r="G165" s="198"/>
      <c r="H165" s="199"/>
      <c r="I165" s="192"/>
      <c r="N165" s="198"/>
    </row>
    <row r="166" spans="1:14" ht="34.5">
      <c r="A166" s="199"/>
      <c r="B166" s="192" t="s">
        <v>70</v>
      </c>
      <c r="G166" s="198"/>
      <c r="H166" s="199"/>
      <c r="I166" s="192" t="s">
        <v>71</v>
      </c>
      <c r="N166" s="198"/>
    </row>
    <row r="167" spans="1:14" ht="51" customHeight="1">
      <c r="A167" s="199"/>
      <c r="B167" s="189" t="s">
        <v>65</v>
      </c>
      <c r="C167" s="189"/>
      <c r="D167" s="189"/>
      <c r="E167" s="189" t="s">
        <v>64</v>
      </c>
      <c r="F167" s="193">
        <f>'Uitbet-ma'!$I$4</f>
        <v>8</v>
      </c>
      <c r="G167" s="198"/>
      <c r="H167" s="199"/>
      <c r="I167" s="189" t="s">
        <v>65</v>
      </c>
      <c r="J167" s="189"/>
      <c r="K167" s="189"/>
      <c r="L167" s="189" t="s">
        <v>64</v>
      </c>
      <c r="M167" s="193">
        <f>'Uitbet-ma'!$I$4</f>
        <v>8</v>
      </c>
      <c r="N167" s="198"/>
    </row>
    <row r="168" spans="1:14" ht="34.5">
      <c r="A168" s="199"/>
      <c r="B168" s="189"/>
      <c r="G168" s="198"/>
      <c r="H168" s="199"/>
      <c r="I168" s="189"/>
      <c r="N168" s="198"/>
    </row>
    <row r="169" spans="1:14" ht="34.5">
      <c r="A169" s="199"/>
      <c r="B169" s="194" t="s">
        <v>66</v>
      </c>
      <c r="C169" s="189" t="s">
        <v>64</v>
      </c>
      <c r="D169" s="252">
        <f>'Uitbet-wo'!$E$14</f>
        <v>0</v>
      </c>
      <c r="E169" s="252"/>
      <c r="F169" s="252"/>
      <c r="G169" s="198"/>
      <c r="H169" s="199"/>
      <c r="I169" s="194" t="s">
        <v>66</v>
      </c>
      <c r="J169" s="189" t="s">
        <v>64</v>
      </c>
      <c r="K169" s="252">
        <f>'Uitbet-wo'!$E$27</f>
        <v>0</v>
      </c>
      <c r="L169" s="252"/>
      <c r="M169" s="252"/>
      <c r="N169" s="198"/>
    </row>
    <row r="170" spans="1:14" ht="48.75" customHeight="1">
      <c r="A170" s="199"/>
      <c r="B170" s="194" t="s">
        <v>1</v>
      </c>
      <c r="C170" s="189" t="s">
        <v>64</v>
      </c>
      <c r="D170" s="253">
        <f>'Uitbet-wo'!$A$4</f>
        <v>0</v>
      </c>
      <c r="E170" s="253"/>
      <c r="F170" s="253"/>
      <c r="G170" s="198"/>
      <c r="H170" s="199"/>
      <c r="I170" s="194" t="s">
        <v>1</v>
      </c>
      <c r="J170" s="189" t="s">
        <v>64</v>
      </c>
      <c r="K170" s="253">
        <f>'Uitbet-wo'!$A$4</f>
        <v>0</v>
      </c>
      <c r="L170" s="253"/>
      <c r="M170" s="253"/>
      <c r="N170" s="198"/>
    </row>
    <row r="171" spans="1:14" ht="34.5">
      <c r="A171" s="199"/>
      <c r="B171" s="189"/>
      <c r="G171" s="198"/>
      <c r="H171" s="199"/>
      <c r="I171" s="189"/>
      <c r="N171" s="198"/>
    </row>
    <row r="172" spans="1:14" ht="34.5">
      <c r="A172" s="199"/>
      <c r="B172" s="189" t="s">
        <v>67</v>
      </c>
      <c r="G172" s="198"/>
      <c r="H172" s="199"/>
      <c r="I172" s="189" t="s">
        <v>67</v>
      </c>
      <c r="N172" s="198"/>
    </row>
    <row r="173" spans="1:14" ht="34.5">
      <c r="A173" s="199"/>
      <c r="B173" s="189"/>
      <c r="G173" s="198"/>
      <c r="H173" s="199"/>
      <c r="I173" s="189"/>
      <c r="N173" s="198"/>
    </row>
    <row r="174" spans="1:14" ht="24.75">
      <c r="A174" s="199"/>
      <c r="B174" s="195" t="s">
        <v>68</v>
      </c>
      <c r="G174" s="198"/>
      <c r="H174" s="199"/>
      <c r="I174" s="195" t="s">
        <v>68</v>
      </c>
      <c r="N174" s="198"/>
    </row>
    <row r="175" spans="1:14" ht="12.75">
      <c r="A175" s="199"/>
      <c r="G175" s="198"/>
      <c r="H175" s="199"/>
      <c r="N175" s="198"/>
    </row>
    <row r="176" spans="1:14" ht="13.5" thickBot="1">
      <c r="A176" s="201"/>
      <c r="B176" s="196"/>
      <c r="C176" s="197"/>
      <c r="D176" s="197"/>
      <c r="E176" s="197"/>
      <c r="F176" s="197"/>
      <c r="G176" s="200"/>
      <c r="H176" s="201"/>
      <c r="I176" s="196"/>
      <c r="J176" s="197"/>
      <c r="K176" s="197"/>
      <c r="L176" s="197"/>
      <c r="M176" s="197"/>
      <c r="N176" s="200"/>
    </row>
    <row r="177" spans="1:14" ht="15" customHeight="1" thickTop="1">
      <c r="A177" s="202"/>
      <c r="B177" s="203"/>
      <c r="C177" s="204"/>
      <c r="D177" s="204"/>
      <c r="E177" s="204"/>
      <c r="F177" s="204"/>
      <c r="G177" s="205"/>
      <c r="H177" s="202"/>
      <c r="I177" s="203"/>
      <c r="J177" s="204"/>
      <c r="K177" s="204"/>
      <c r="L177" s="204"/>
      <c r="M177" s="204"/>
      <c r="N177" s="205"/>
    </row>
    <row r="178" spans="1:14" ht="39" customHeight="1">
      <c r="A178" s="199"/>
      <c r="E178" s="184"/>
      <c r="F178" s="185"/>
      <c r="G178" s="198"/>
      <c r="H178" s="199"/>
      <c r="L178" s="184"/>
      <c r="M178" s="185"/>
      <c r="N178" s="198"/>
    </row>
    <row r="179" spans="1:14" ht="47.25" customHeight="1">
      <c r="A179" s="199"/>
      <c r="E179" s="186" t="str">
        <f>mm</f>
        <v>MM RUE NEUVE/NIEUWSTRAAT</v>
      </c>
      <c r="F179" s="185"/>
      <c r="G179" s="198"/>
      <c r="H179" s="199"/>
      <c r="L179" s="186" t="str">
        <f>mm</f>
        <v>MM RUE NEUVE/NIEUWSTRAAT</v>
      </c>
      <c r="M179" s="185"/>
      <c r="N179" s="198"/>
    </row>
    <row r="180" spans="1:14" ht="49.5" customHeight="1">
      <c r="A180" s="199"/>
      <c r="E180" s="184"/>
      <c r="F180" s="185"/>
      <c r="G180" s="198"/>
      <c r="H180" s="199"/>
      <c r="L180" s="184"/>
      <c r="M180" s="185"/>
      <c r="N180" s="198"/>
    </row>
    <row r="181" spans="1:14" ht="117.75" customHeight="1">
      <c r="A181" s="199"/>
      <c r="B181" s="250" t="s">
        <v>69</v>
      </c>
      <c r="C181" s="251"/>
      <c r="D181" s="251"/>
      <c r="E181" s="251"/>
      <c r="F181" s="251"/>
      <c r="G181" s="198"/>
      <c r="H181" s="199"/>
      <c r="I181" s="250" t="s">
        <v>69</v>
      </c>
      <c r="J181" s="251"/>
      <c r="K181" s="251"/>
      <c r="L181" s="251"/>
      <c r="M181" s="251"/>
      <c r="N181" s="198"/>
    </row>
    <row r="182" spans="1:14" ht="28.5" customHeight="1">
      <c r="A182" s="199"/>
      <c r="B182" s="187" t="s">
        <v>62</v>
      </c>
      <c r="G182" s="198"/>
      <c r="H182" s="199"/>
      <c r="I182" s="187" t="s">
        <v>62</v>
      </c>
      <c r="N182" s="198"/>
    </row>
    <row r="183" spans="1:14" ht="12.75">
      <c r="A183" s="199"/>
      <c r="B183" s="188"/>
      <c r="G183" s="198"/>
      <c r="H183" s="199"/>
      <c r="I183" s="188"/>
      <c r="N183" s="198"/>
    </row>
    <row r="184" spans="1:14" ht="12.75">
      <c r="A184" s="199"/>
      <c r="B184" s="188"/>
      <c r="G184" s="198"/>
      <c r="H184" s="199"/>
      <c r="I184" s="188"/>
      <c r="N184" s="198"/>
    </row>
    <row r="185" spans="1:14" ht="12.75">
      <c r="A185" s="199"/>
      <c r="B185" s="188"/>
      <c r="G185" s="198"/>
      <c r="H185" s="199"/>
      <c r="I185" s="188"/>
      <c r="N185" s="198"/>
    </row>
    <row r="186" spans="1:14" ht="37.5">
      <c r="A186" s="199"/>
      <c r="B186" s="189" t="s">
        <v>63</v>
      </c>
      <c r="C186" s="190"/>
      <c r="E186" s="189" t="s">
        <v>64</v>
      </c>
      <c r="F186" s="191">
        <f>'Uitbet-wo'!$J$12</f>
        <v>0</v>
      </c>
      <c r="G186" s="198"/>
      <c r="H186" s="199"/>
      <c r="I186" s="189" t="s">
        <v>63</v>
      </c>
      <c r="J186" s="190"/>
      <c r="L186" s="189" t="s">
        <v>64</v>
      </c>
      <c r="M186" s="191">
        <f>'Uitbet-wo'!$J$25</f>
        <v>0</v>
      </c>
      <c r="N186" s="198"/>
    </row>
    <row r="187" spans="1:14" ht="33.75" customHeight="1">
      <c r="A187" s="199"/>
      <c r="B187" s="192"/>
      <c r="G187" s="198"/>
      <c r="H187" s="199"/>
      <c r="I187" s="192"/>
      <c r="N187" s="198"/>
    </row>
    <row r="188" spans="1:14" ht="34.5">
      <c r="A188" s="199"/>
      <c r="B188" s="192" t="s">
        <v>70</v>
      </c>
      <c r="G188" s="198"/>
      <c r="H188" s="199"/>
      <c r="I188" s="192" t="s">
        <v>71</v>
      </c>
      <c r="N188" s="198"/>
    </row>
    <row r="189" spans="1:14" ht="51" customHeight="1">
      <c r="A189" s="199"/>
      <c r="B189" s="189" t="s">
        <v>65</v>
      </c>
      <c r="C189" s="189"/>
      <c r="D189" s="189"/>
      <c r="E189" s="189" t="s">
        <v>64</v>
      </c>
      <c r="F189" s="193">
        <f>'Uitbet-ma'!$J$4</f>
        <v>9</v>
      </c>
      <c r="G189" s="198"/>
      <c r="H189" s="199"/>
      <c r="I189" s="189" t="s">
        <v>65</v>
      </c>
      <c r="J189" s="189"/>
      <c r="K189" s="189"/>
      <c r="L189" s="189" t="s">
        <v>64</v>
      </c>
      <c r="M189" s="193">
        <f>'Uitbet-ma'!$J$4</f>
        <v>9</v>
      </c>
      <c r="N189" s="198"/>
    </row>
    <row r="190" spans="1:14" ht="34.5">
      <c r="A190" s="199"/>
      <c r="B190" s="189"/>
      <c r="G190" s="198"/>
      <c r="H190" s="199"/>
      <c r="I190" s="189"/>
      <c r="N190" s="198"/>
    </row>
    <row r="191" spans="1:14" ht="34.5">
      <c r="A191" s="199"/>
      <c r="B191" s="194" t="s">
        <v>66</v>
      </c>
      <c r="C191" s="189" t="s">
        <v>64</v>
      </c>
      <c r="D191" s="252">
        <f>'Uitbet-wo'!$E$14</f>
        <v>0</v>
      </c>
      <c r="E191" s="252"/>
      <c r="F191" s="252"/>
      <c r="G191" s="198"/>
      <c r="H191" s="199"/>
      <c r="I191" s="194" t="s">
        <v>66</v>
      </c>
      <c r="J191" s="189" t="s">
        <v>64</v>
      </c>
      <c r="K191" s="252">
        <f>'Uitbet-wo'!$E$27</f>
        <v>0</v>
      </c>
      <c r="L191" s="252"/>
      <c r="M191" s="252"/>
      <c r="N191" s="198"/>
    </row>
    <row r="192" spans="1:14" ht="48.75" customHeight="1">
      <c r="A192" s="199"/>
      <c r="B192" s="194" t="s">
        <v>1</v>
      </c>
      <c r="C192" s="189" t="s">
        <v>64</v>
      </c>
      <c r="D192" s="253">
        <f>'Uitbet-wo'!$A$4</f>
        <v>0</v>
      </c>
      <c r="E192" s="253"/>
      <c r="F192" s="253"/>
      <c r="G192" s="198"/>
      <c r="H192" s="199"/>
      <c r="I192" s="194" t="s">
        <v>1</v>
      </c>
      <c r="J192" s="189" t="s">
        <v>64</v>
      </c>
      <c r="K192" s="253">
        <f>'Uitbet-wo'!$A$4</f>
        <v>0</v>
      </c>
      <c r="L192" s="253"/>
      <c r="M192" s="253"/>
      <c r="N192" s="198"/>
    </row>
    <row r="193" spans="1:14" ht="34.5">
      <c r="A193" s="199"/>
      <c r="B193" s="189"/>
      <c r="G193" s="198"/>
      <c r="H193" s="199"/>
      <c r="I193" s="189"/>
      <c r="N193" s="198"/>
    </row>
    <row r="194" spans="1:14" ht="34.5">
      <c r="A194" s="199"/>
      <c r="B194" s="189" t="s">
        <v>67</v>
      </c>
      <c r="G194" s="198"/>
      <c r="H194" s="199"/>
      <c r="I194" s="189" t="s">
        <v>67</v>
      </c>
      <c r="N194" s="198"/>
    </row>
    <row r="195" spans="1:14" ht="34.5">
      <c r="A195" s="199"/>
      <c r="B195" s="189"/>
      <c r="G195" s="198"/>
      <c r="H195" s="199"/>
      <c r="I195" s="189"/>
      <c r="N195" s="198"/>
    </row>
    <row r="196" spans="1:14" ht="24.75">
      <c r="A196" s="199"/>
      <c r="B196" s="195" t="s">
        <v>68</v>
      </c>
      <c r="G196" s="198"/>
      <c r="H196" s="199"/>
      <c r="I196" s="195" t="s">
        <v>68</v>
      </c>
      <c r="N196" s="198"/>
    </row>
    <row r="197" spans="1:14" ht="12.75">
      <c r="A197" s="199"/>
      <c r="G197" s="198"/>
      <c r="H197" s="199"/>
      <c r="N197" s="198"/>
    </row>
    <row r="198" spans="1:14" ht="13.5" thickBot="1">
      <c r="A198" s="201"/>
      <c r="B198" s="196"/>
      <c r="C198" s="197"/>
      <c r="D198" s="197"/>
      <c r="E198" s="197"/>
      <c r="F198" s="197"/>
      <c r="G198" s="200"/>
      <c r="H198" s="201"/>
      <c r="I198" s="196"/>
      <c r="J198" s="197"/>
      <c r="K198" s="197"/>
      <c r="L198" s="197"/>
      <c r="M198" s="197"/>
      <c r="N198" s="200"/>
    </row>
    <row r="199" spans="1:14" ht="15" customHeight="1" thickTop="1">
      <c r="A199" s="202"/>
      <c r="B199" s="203"/>
      <c r="C199" s="204"/>
      <c r="D199" s="204"/>
      <c r="E199" s="204"/>
      <c r="F199" s="204"/>
      <c r="G199" s="205"/>
      <c r="H199" s="202"/>
      <c r="I199" s="203"/>
      <c r="J199" s="204"/>
      <c r="K199" s="204"/>
      <c r="L199" s="204"/>
      <c r="M199" s="204"/>
      <c r="N199" s="205"/>
    </row>
    <row r="200" spans="1:14" ht="39" customHeight="1">
      <c r="A200" s="199"/>
      <c r="E200" s="184"/>
      <c r="F200" s="185"/>
      <c r="G200" s="198"/>
      <c r="H200" s="199"/>
      <c r="L200" s="184"/>
      <c r="M200" s="185"/>
      <c r="N200" s="198"/>
    </row>
    <row r="201" spans="1:14" ht="47.25" customHeight="1">
      <c r="A201" s="199"/>
      <c r="E201" s="186" t="str">
        <f>mm</f>
        <v>MM RUE NEUVE/NIEUWSTRAAT</v>
      </c>
      <c r="F201" s="185"/>
      <c r="G201" s="198"/>
      <c r="H201" s="199"/>
      <c r="L201" s="186" t="str">
        <f>mm</f>
        <v>MM RUE NEUVE/NIEUWSTRAAT</v>
      </c>
      <c r="M201" s="185"/>
      <c r="N201" s="198"/>
    </row>
    <row r="202" spans="1:14" ht="49.5" customHeight="1">
      <c r="A202" s="199"/>
      <c r="E202" s="184"/>
      <c r="F202" s="185"/>
      <c r="G202" s="198"/>
      <c r="H202" s="199"/>
      <c r="L202" s="184"/>
      <c r="M202" s="185"/>
      <c r="N202" s="198"/>
    </row>
    <row r="203" spans="1:14" ht="117.75" customHeight="1">
      <c r="A203" s="199"/>
      <c r="B203" s="250" t="s">
        <v>69</v>
      </c>
      <c r="C203" s="251"/>
      <c r="D203" s="251"/>
      <c r="E203" s="251"/>
      <c r="F203" s="251"/>
      <c r="G203" s="198"/>
      <c r="H203" s="199"/>
      <c r="I203" s="250" t="s">
        <v>69</v>
      </c>
      <c r="J203" s="251"/>
      <c r="K203" s="251"/>
      <c r="L203" s="251"/>
      <c r="M203" s="251"/>
      <c r="N203" s="198"/>
    </row>
    <row r="204" spans="1:14" ht="28.5" customHeight="1">
      <c r="A204" s="199"/>
      <c r="B204" s="187" t="s">
        <v>62</v>
      </c>
      <c r="G204" s="198"/>
      <c r="H204" s="199"/>
      <c r="I204" s="187" t="s">
        <v>62</v>
      </c>
      <c r="N204" s="198"/>
    </row>
    <row r="205" spans="1:14" ht="12.75">
      <c r="A205" s="199"/>
      <c r="B205" s="188"/>
      <c r="G205" s="198"/>
      <c r="H205" s="199"/>
      <c r="I205" s="188"/>
      <c r="N205" s="198"/>
    </row>
    <row r="206" spans="1:14" ht="12.75">
      <c r="A206" s="199"/>
      <c r="B206" s="188"/>
      <c r="G206" s="198"/>
      <c r="H206" s="199"/>
      <c r="I206" s="188"/>
      <c r="N206" s="198"/>
    </row>
    <row r="207" spans="1:14" ht="12.75">
      <c r="A207" s="199"/>
      <c r="B207" s="188"/>
      <c r="G207" s="198"/>
      <c r="H207" s="199"/>
      <c r="I207" s="188"/>
      <c r="N207" s="198"/>
    </row>
    <row r="208" spans="1:14" ht="37.5">
      <c r="A208" s="199"/>
      <c r="B208" s="189" t="s">
        <v>63</v>
      </c>
      <c r="C208" s="190"/>
      <c r="E208" s="189" t="s">
        <v>64</v>
      </c>
      <c r="F208" s="191">
        <f>'Uitbet-wo'!$K$12</f>
        <v>0</v>
      </c>
      <c r="G208" s="198"/>
      <c r="H208" s="199"/>
      <c r="I208" s="189" t="s">
        <v>63</v>
      </c>
      <c r="J208" s="190"/>
      <c r="L208" s="189" t="s">
        <v>64</v>
      </c>
      <c r="M208" s="191">
        <f>'Uitbet-wo'!$K$25</f>
        <v>0</v>
      </c>
      <c r="N208" s="198"/>
    </row>
    <row r="209" spans="1:14" ht="33.75" customHeight="1">
      <c r="A209" s="199"/>
      <c r="B209" s="192"/>
      <c r="G209" s="198"/>
      <c r="H209" s="199"/>
      <c r="I209" s="192"/>
      <c r="N209" s="198"/>
    </row>
    <row r="210" spans="1:14" ht="34.5">
      <c r="A210" s="199"/>
      <c r="B210" s="192" t="s">
        <v>70</v>
      </c>
      <c r="G210" s="198"/>
      <c r="H210" s="199"/>
      <c r="I210" s="192" t="s">
        <v>71</v>
      </c>
      <c r="N210" s="198"/>
    </row>
    <row r="211" spans="1:14" ht="51" customHeight="1">
      <c r="A211" s="199"/>
      <c r="B211" s="189" t="s">
        <v>65</v>
      </c>
      <c r="C211" s="189"/>
      <c r="D211" s="189"/>
      <c r="E211" s="189" t="s">
        <v>64</v>
      </c>
      <c r="F211" s="193">
        <f>'Uitbet-ma'!$K$4</f>
        <v>10</v>
      </c>
      <c r="G211" s="198"/>
      <c r="H211" s="199"/>
      <c r="I211" s="189" t="s">
        <v>65</v>
      </c>
      <c r="J211" s="189"/>
      <c r="K211" s="189"/>
      <c r="L211" s="189" t="s">
        <v>64</v>
      </c>
      <c r="M211" s="193">
        <f>'Uitbet-ma'!$K$4</f>
        <v>10</v>
      </c>
      <c r="N211" s="198"/>
    </row>
    <row r="212" spans="1:14" ht="34.5">
      <c r="A212" s="199"/>
      <c r="B212" s="189"/>
      <c r="G212" s="198"/>
      <c r="H212" s="199"/>
      <c r="I212" s="189"/>
      <c r="N212" s="198"/>
    </row>
    <row r="213" spans="1:14" ht="34.5">
      <c r="A213" s="199"/>
      <c r="B213" s="194" t="s">
        <v>66</v>
      </c>
      <c r="C213" s="189" t="s">
        <v>64</v>
      </c>
      <c r="D213" s="252">
        <f>'Uitbet-wo'!$E$14</f>
        <v>0</v>
      </c>
      <c r="E213" s="252"/>
      <c r="F213" s="252"/>
      <c r="G213" s="198"/>
      <c r="H213" s="199"/>
      <c r="I213" s="194" t="s">
        <v>66</v>
      </c>
      <c r="J213" s="189" t="s">
        <v>64</v>
      </c>
      <c r="K213" s="252">
        <f>'Uitbet-wo'!$E$27</f>
        <v>0</v>
      </c>
      <c r="L213" s="252"/>
      <c r="M213" s="252"/>
      <c r="N213" s="198"/>
    </row>
    <row r="214" spans="1:14" ht="48.75" customHeight="1">
      <c r="A214" s="199"/>
      <c r="B214" s="194" t="s">
        <v>1</v>
      </c>
      <c r="C214" s="189" t="s">
        <v>64</v>
      </c>
      <c r="D214" s="253">
        <f>'Uitbet-wo'!$A$4</f>
        <v>0</v>
      </c>
      <c r="E214" s="253"/>
      <c r="F214" s="253"/>
      <c r="G214" s="198"/>
      <c r="H214" s="199"/>
      <c r="I214" s="194" t="s">
        <v>1</v>
      </c>
      <c r="J214" s="189" t="s">
        <v>64</v>
      </c>
      <c r="K214" s="253">
        <f>'Uitbet-wo'!$A$4</f>
        <v>0</v>
      </c>
      <c r="L214" s="253"/>
      <c r="M214" s="253"/>
      <c r="N214" s="198"/>
    </row>
    <row r="215" spans="1:14" ht="34.5">
      <c r="A215" s="199"/>
      <c r="B215" s="189"/>
      <c r="G215" s="198"/>
      <c r="H215" s="199"/>
      <c r="I215" s="189"/>
      <c r="N215" s="198"/>
    </row>
    <row r="216" spans="1:14" ht="34.5">
      <c r="A216" s="199"/>
      <c r="B216" s="189" t="s">
        <v>67</v>
      </c>
      <c r="G216" s="198"/>
      <c r="H216" s="199"/>
      <c r="I216" s="189" t="s">
        <v>67</v>
      </c>
      <c r="N216" s="198"/>
    </row>
    <row r="217" spans="1:14" ht="34.5">
      <c r="A217" s="199"/>
      <c r="B217" s="189"/>
      <c r="G217" s="198"/>
      <c r="H217" s="199"/>
      <c r="I217" s="189"/>
      <c r="N217" s="198"/>
    </row>
    <row r="218" spans="1:14" ht="24.75">
      <c r="A218" s="199"/>
      <c r="B218" s="195" t="s">
        <v>68</v>
      </c>
      <c r="G218" s="198"/>
      <c r="H218" s="199"/>
      <c r="I218" s="195" t="s">
        <v>68</v>
      </c>
      <c r="N218" s="198"/>
    </row>
    <row r="219" spans="1:14" ht="12.75">
      <c r="A219" s="199"/>
      <c r="G219" s="198"/>
      <c r="H219" s="199"/>
      <c r="N219" s="198"/>
    </row>
    <row r="220" spans="1:14" ht="13.5" thickBot="1">
      <c r="A220" s="201"/>
      <c r="B220" s="196"/>
      <c r="C220" s="197"/>
      <c r="D220" s="197"/>
      <c r="E220" s="197"/>
      <c r="F220" s="197"/>
      <c r="G220" s="200"/>
      <c r="H220" s="201"/>
      <c r="I220" s="196"/>
      <c r="J220" s="197"/>
      <c r="K220" s="197"/>
      <c r="L220" s="197"/>
      <c r="M220" s="197"/>
      <c r="N220" s="200"/>
    </row>
    <row r="221" spans="1:14" ht="15" customHeight="1" thickTop="1">
      <c r="A221" s="202"/>
      <c r="B221" s="203"/>
      <c r="C221" s="204"/>
      <c r="D221" s="204"/>
      <c r="E221" s="204"/>
      <c r="F221" s="204"/>
      <c r="G221" s="205"/>
      <c r="H221" s="202"/>
      <c r="I221" s="203"/>
      <c r="J221" s="204"/>
      <c r="K221" s="204"/>
      <c r="L221" s="204"/>
      <c r="M221" s="204"/>
      <c r="N221" s="205"/>
    </row>
    <row r="222" spans="1:14" ht="39" customHeight="1">
      <c r="A222" s="199"/>
      <c r="E222" s="184"/>
      <c r="F222" s="185"/>
      <c r="G222" s="198"/>
      <c r="H222" s="199"/>
      <c r="L222" s="184"/>
      <c r="M222" s="185"/>
      <c r="N222" s="198"/>
    </row>
    <row r="223" spans="1:14" ht="47.25" customHeight="1">
      <c r="A223" s="199"/>
      <c r="E223" s="186" t="str">
        <f>mm</f>
        <v>MM RUE NEUVE/NIEUWSTRAAT</v>
      </c>
      <c r="F223" s="185"/>
      <c r="G223" s="198"/>
      <c r="H223" s="199"/>
      <c r="L223" s="186" t="str">
        <f>mm</f>
        <v>MM RUE NEUVE/NIEUWSTRAAT</v>
      </c>
      <c r="M223" s="185"/>
      <c r="N223" s="198"/>
    </row>
    <row r="224" spans="1:14" ht="49.5" customHeight="1">
      <c r="A224" s="199"/>
      <c r="E224" s="184"/>
      <c r="F224" s="185"/>
      <c r="G224" s="198"/>
      <c r="H224" s="199"/>
      <c r="L224" s="184"/>
      <c r="M224" s="185"/>
      <c r="N224" s="198"/>
    </row>
    <row r="225" spans="1:14" ht="117.75" customHeight="1">
      <c r="A225" s="199"/>
      <c r="B225" s="250" t="s">
        <v>69</v>
      </c>
      <c r="C225" s="251"/>
      <c r="D225" s="251"/>
      <c r="E225" s="251"/>
      <c r="F225" s="251"/>
      <c r="G225" s="198"/>
      <c r="H225" s="199"/>
      <c r="I225" s="250" t="s">
        <v>69</v>
      </c>
      <c r="J225" s="251"/>
      <c r="K225" s="251"/>
      <c r="L225" s="251"/>
      <c r="M225" s="251"/>
      <c r="N225" s="198"/>
    </row>
    <row r="226" spans="1:14" ht="28.5" customHeight="1">
      <c r="A226" s="199"/>
      <c r="B226" s="187" t="s">
        <v>62</v>
      </c>
      <c r="G226" s="198"/>
      <c r="H226" s="199"/>
      <c r="I226" s="187" t="s">
        <v>62</v>
      </c>
      <c r="N226" s="198"/>
    </row>
    <row r="227" spans="1:14" ht="12.75">
      <c r="A227" s="199"/>
      <c r="B227" s="188"/>
      <c r="G227" s="198"/>
      <c r="H227" s="199"/>
      <c r="I227" s="188"/>
      <c r="N227" s="198"/>
    </row>
    <row r="228" spans="1:14" ht="12.75">
      <c r="A228" s="199"/>
      <c r="B228" s="188"/>
      <c r="G228" s="198"/>
      <c r="H228" s="199"/>
      <c r="I228" s="188"/>
      <c r="N228" s="198"/>
    </row>
    <row r="229" spans="1:14" ht="12.75">
      <c r="A229" s="199"/>
      <c r="B229" s="188"/>
      <c r="G229" s="198"/>
      <c r="H229" s="199"/>
      <c r="I229" s="188"/>
      <c r="N229" s="198"/>
    </row>
    <row r="230" spans="1:14" ht="37.5">
      <c r="A230" s="199"/>
      <c r="B230" s="189" t="s">
        <v>63</v>
      </c>
      <c r="C230" s="190"/>
      <c r="E230" s="189" t="s">
        <v>64</v>
      </c>
      <c r="F230" s="191">
        <f>'Uitbet-wo'!$L$12</f>
        <v>0</v>
      </c>
      <c r="G230" s="198"/>
      <c r="H230" s="199"/>
      <c r="I230" s="189" t="s">
        <v>63</v>
      </c>
      <c r="J230" s="190"/>
      <c r="L230" s="189" t="s">
        <v>64</v>
      </c>
      <c r="M230" s="191">
        <f>'Uitbet-wo'!$L$25</f>
        <v>0</v>
      </c>
      <c r="N230" s="198"/>
    </row>
    <row r="231" spans="1:14" ht="33.75" customHeight="1">
      <c r="A231" s="199"/>
      <c r="B231" s="192"/>
      <c r="G231" s="198"/>
      <c r="H231" s="199"/>
      <c r="I231" s="192"/>
      <c r="N231" s="198"/>
    </row>
    <row r="232" spans="1:14" ht="34.5">
      <c r="A232" s="199"/>
      <c r="B232" s="192" t="s">
        <v>70</v>
      </c>
      <c r="G232" s="198"/>
      <c r="H232" s="199"/>
      <c r="I232" s="192" t="s">
        <v>71</v>
      </c>
      <c r="N232" s="198"/>
    </row>
    <row r="233" spans="1:14" ht="51" customHeight="1">
      <c r="A233" s="199"/>
      <c r="B233" s="189" t="s">
        <v>65</v>
      </c>
      <c r="C233" s="189"/>
      <c r="D233" s="189"/>
      <c r="E233" s="189" t="s">
        <v>64</v>
      </c>
      <c r="F233" s="193">
        <f>'Uitbet-ma'!$L$4</f>
        <v>11</v>
      </c>
      <c r="G233" s="198"/>
      <c r="H233" s="199"/>
      <c r="I233" s="189" t="s">
        <v>65</v>
      </c>
      <c r="J233" s="189"/>
      <c r="K233" s="189"/>
      <c r="L233" s="189" t="s">
        <v>64</v>
      </c>
      <c r="M233" s="193">
        <f>'Uitbet-ma'!$L$4</f>
        <v>11</v>
      </c>
      <c r="N233" s="198"/>
    </row>
    <row r="234" spans="1:14" ht="34.5">
      <c r="A234" s="199"/>
      <c r="B234" s="189"/>
      <c r="G234" s="198"/>
      <c r="H234" s="199"/>
      <c r="I234" s="189"/>
      <c r="N234" s="198"/>
    </row>
    <row r="235" spans="1:14" ht="34.5">
      <c r="A235" s="199"/>
      <c r="B235" s="194" t="s">
        <v>66</v>
      </c>
      <c r="C235" s="189" t="s">
        <v>64</v>
      </c>
      <c r="D235" s="252">
        <f>'Uitbet-wo'!$E$14</f>
        <v>0</v>
      </c>
      <c r="E235" s="252"/>
      <c r="F235" s="252"/>
      <c r="G235" s="198"/>
      <c r="H235" s="199"/>
      <c r="I235" s="194" t="s">
        <v>66</v>
      </c>
      <c r="J235" s="189" t="s">
        <v>64</v>
      </c>
      <c r="K235" s="252">
        <f>'Uitbet-wo'!$E$27</f>
        <v>0</v>
      </c>
      <c r="L235" s="252"/>
      <c r="M235" s="252"/>
      <c r="N235" s="198"/>
    </row>
    <row r="236" spans="1:14" ht="48.75" customHeight="1">
      <c r="A236" s="199"/>
      <c r="B236" s="194" t="s">
        <v>1</v>
      </c>
      <c r="C236" s="189" t="s">
        <v>64</v>
      </c>
      <c r="D236" s="253">
        <f>'Uitbet-wo'!$A$4</f>
        <v>0</v>
      </c>
      <c r="E236" s="253"/>
      <c r="F236" s="253"/>
      <c r="G236" s="198"/>
      <c r="H236" s="199"/>
      <c r="I236" s="194" t="s">
        <v>1</v>
      </c>
      <c r="J236" s="189" t="s">
        <v>64</v>
      </c>
      <c r="K236" s="253">
        <f>'Uitbet-wo'!$A$4</f>
        <v>0</v>
      </c>
      <c r="L236" s="253"/>
      <c r="M236" s="253"/>
      <c r="N236" s="198"/>
    </row>
    <row r="237" spans="1:14" ht="34.5">
      <c r="A237" s="199"/>
      <c r="B237" s="189"/>
      <c r="G237" s="198"/>
      <c r="H237" s="199"/>
      <c r="I237" s="189"/>
      <c r="N237" s="198"/>
    </row>
    <row r="238" spans="1:14" ht="34.5">
      <c r="A238" s="199"/>
      <c r="B238" s="189" t="s">
        <v>67</v>
      </c>
      <c r="G238" s="198"/>
      <c r="H238" s="199"/>
      <c r="I238" s="189" t="s">
        <v>67</v>
      </c>
      <c r="N238" s="198"/>
    </row>
    <row r="239" spans="1:14" ht="34.5">
      <c r="A239" s="199"/>
      <c r="B239" s="189"/>
      <c r="G239" s="198"/>
      <c r="H239" s="199"/>
      <c r="I239" s="189"/>
      <c r="N239" s="198"/>
    </row>
    <row r="240" spans="1:14" ht="24.75">
      <c r="A240" s="199"/>
      <c r="B240" s="195" t="s">
        <v>68</v>
      </c>
      <c r="G240" s="198"/>
      <c r="H240" s="199"/>
      <c r="I240" s="195" t="s">
        <v>68</v>
      </c>
      <c r="N240" s="198"/>
    </row>
    <row r="241" spans="1:14" ht="12.75">
      <c r="A241" s="199"/>
      <c r="G241" s="198"/>
      <c r="H241" s="199"/>
      <c r="N241" s="198"/>
    </row>
    <row r="242" spans="1:14" ht="13.5" thickBot="1">
      <c r="A242" s="201"/>
      <c r="B242" s="196"/>
      <c r="C242" s="197"/>
      <c r="D242" s="197"/>
      <c r="E242" s="197"/>
      <c r="F242" s="197"/>
      <c r="G242" s="200"/>
      <c r="H242" s="201"/>
      <c r="I242" s="196"/>
      <c r="J242" s="197"/>
      <c r="K242" s="197"/>
      <c r="L242" s="197"/>
      <c r="M242" s="197"/>
      <c r="N242" s="200"/>
    </row>
    <row r="243" spans="1:14" ht="15" customHeight="1" thickTop="1">
      <c r="A243" s="202"/>
      <c r="B243" s="203"/>
      <c r="C243" s="204"/>
      <c r="D243" s="204"/>
      <c r="E243" s="204"/>
      <c r="F243" s="204"/>
      <c r="G243" s="205"/>
      <c r="H243" s="202"/>
      <c r="I243" s="203"/>
      <c r="J243" s="204"/>
      <c r="K243" s="204"/>
      <c r="L243" s="204"/>
      <c r="M243" s="204"/>
      <c r="N243" s="205"/>
    </row>
    <row r="244" spans="1:14" ht="39" customHeight="1">
      <c r="A244" s="199"/>
      <c r="E244" s="184"/>
      <c r="F244" s="185"/>
      <c r="G244" s="198"/>
      <c r="H244" s="199"/>
      <c r="L244" s="184"/>
      <c r="M244" s="185"/>
      <c r="N244" s="198"/>
    </row>
    <row r="245" spans="1:14" ht="47.25" customHeight="1">
      <c r="A245" s="199"/>
      <c r="E245" s="186" t="str">
        <f>mm</f>
        <v>MM RUE NEUVE/NIEUWSTRAAT</v>
      </c>
      <c r="F245" s="185"/>
      <c r="G245" s="198"/>
      <c r="H245" s="199"/>
      <c r="L245" s="186" t="str">
        <f>mm</f>
        <v>MM RUE NEUVE/NIEUWSTRAAT</v>
      </c>
      <c r="M245" s="185"/>
      <c r="N245" s="198"/>
    </row>
    <row r="246" spans="1:14" ht="49.5" customHeight="1">
      <c r="A246" s="199"/>
      <c r="E246" s="184"/>
      <c r="F246" s="185"/>
      <c r="G246" s="198"/>
      <c r="H246" s="199"/>
      <c r="L246" s="184"/>
      <c r="M246" s="185"/>
      <c r="N246" s="198"/>
    </row>
    <row r="247" spans="1:14" ht="117.75" customHeight="1">
      <c r="A247" s="199"/>
      <c r="B247" s="250" t="s">
        <v>69</v>
      </c>
      <c r="C247" s="251"/>
      <c r="D247" s="251"/>
      <c r="E247" s="251"/>
      <c r="F247" s="251"/>
      <c r="G247" s="198"/>
      <c r="H247" s="199"/>
      <c r="I247" s="250" t="s">
        <v>69</v>
      </c>
      <c r="J247" s="251"/>
      <c r="K247" s="251"/>
      <c r="L247" s="251"/>
      <c r="M247" s="251"/>
      <c r="N247" s="198"/>
    </row>
    <row r="248" spans="1:14" ht="28.5" customHeight="1">
      <c r="A248" s="199"/>
      <c r="B248" s="187" t="s">
        <v>62</v>
      </c>
      <c r="G248" s="198"/>
      <c r="H248" s="199"/>
      <c r="I248" s="187" t="s">
        <v>62</v>
      </c>
      <c r="N248" s="198"/>
    </row>
    <row r="249" spans="1:14" ht="12.75">
      <c r="A249" s="199"/>
      <c r="B249" s="188"/>
      <c r="G249" s="198"/>
      <c r="H249" s="199"/>
      <c r="I249" s="188"/>
      <c r="N249" s="198"/>
    </row>
    <row r="250" spans="1:14" ht="12.75">
      <c r="A250" s="199"/>
      <c r="B250" s="188"/>
      <c r="G250" s="198"/>
      <c r="H250" s="199"/>
      <c r="I250" s="188"/>
      <c r="N250" s="198"/>
    </row>
    <row r="251" spans="1:14" ht="12.75">
      <c r="A251" s="199"/>
      <c r="B251" s="188"/>
      <c r="G251" s="198"/>
      <c r="H251" s="199"/>
      <c r="I251" s="188"/>
      <c r="N251" s="198"/>
    </row>
    <row r="252" spans="1:14" ht="37.5">
      <c r="A252" s="199"/>
      <c r="B252" s="189" t="s">
        <v>63</v>
      </c>
      <c r="C252" s="190"/>
      <c r="E252" s="189" t="s">
        <v>64</v>
      </c>
      <c r="F252" s="191">
        <f>'Uitbet-wo'!$M$12</f>
        <v>0</v>
      </c>
      <c r="G252" s="198"/>
      <c r="H252" s="199"/>
      <c r="I252" s="189" t="s">
        <v>63</v>
      </c>
      <c r="J252" s="190"/>
      <c r="L252" s="189" t="s">
        <v>64</v>
      </c>
      <c r="M252" s="191">
        <f>'Uitbet-wo'!$M$25</f>
        <v>0</v>
      </c>
      <c r="N252" s="198"/>
    </row>
    <row r="253" spans="1:14" ht="33.75" customHeight="1">
      <c r="A253" s="199"/>
      <c r="B253" s="192"/>
      <c r="G253" s="198"/>
      <c r="H253" s="199"/>
      <c r="I253" s="192"/>
      <c r="N253" s="198"/>
    </row>
    <row r="254" spans="1:14" ht="34.5">
      <c r="A254" s="199"/>
      <c r="B254" s="192" t="s">
        <v>70</v>
      </c>
      <c r="G254" s="198"/>
      <c r="H254" s="199"/>
      <c r="I254" s="192" t="s">
        <v>71</v>
      </c>
      <c r="N254" s="198"/>
    </row>
    <row r="255" spans="1:14" ht="51" customHeight="1">
      <c r="A255" s="199"/>
      <c r="B255" s="189" t="s">
        <v>65</v>
      </c>
      <c r="C255" s="189"/>
      <c r="D255" s="189"/>
      <c r="E255" s="189" t="s">
        <v>64</v>
      </c>
      <c r="F255" s="193">
        <f>'Uitbet-ma'!$M$4</f>
        <v>12</v>
      </c>
      <c r="G255" s="198"/>
      <c r="H255" s="199"/>
      <c r="I255" s="189" t="s">
        <v>65</v>
      </c>
      <c r="J255" s="189"/>
      <c r="K255" s="189"/>
      <c r="L255" s="189" t="s">
        <v>64</v>
      </c>
      <c r="M255" s="193">
        <f>'Uitbet-ma'!$M$4</f>
        <v>12</v>
      </c>
      <c r="N255" s="198"/>
    </row>
    <row r="256" spans="1:14" ht="34.5">
      <c r="A256" s="199"/>
      <c r="B256" s="189"/>
      <c r="G256" s="198"/>
      <c r="H256" s="199"/>
      <c r="I256" s="189"/>
      <c r="N256" s="198"/>
    </row>
    <row r="257" spans="1:14" ht="34.5">
      <c r="A257" s="199"/>
      <c r="B257" s="194" t="s">
        <v>66</v>
      </c>
      <c r="C257" s="189" t="s">
        <v>64</v>
      </c>
      <c r="D257" s="252">
        <f>'Uitbet-wo'!$E$14</f>
        <v>0</v>
      </c>
      <c r="E257" s="252"/>
      <c r="F257" s="252"/>
      <c r="G257" s="198"/>
      <c r="H257" s="199"/>
      <c r="I257" s="194" t="s">
        <v>66</v>
      </c>
      <c r="J257" s="189" t="s">
        <v>64</v>
      </c>
      <c r="K257" s="252">
        <f>'Uitbet-wo'!$E$27</f>
        <v>0</v>
      </c>
      <c r="L257" s="252"/>
      <c r="M257" s="252"/>
      <c r="N257" s="198"/>
    </row>
    <row r="258" spans="1:14" ht="48.75" customHeight="1">
      <c r="A258" s="199"/>
      <c r="B258" s="194" t="s">
        <v>1</v>
      </c>
      <c r="C258" s="189" t="s">
        <v>64</v>
      </c>
      <c r="D258" s="253">
        <f>'Uitbet-wo'!$A$4</f>
        <v>0</v>
      </c>
      <c r="E258" s="253"/>
      <c r="F258" s="253"/>
      <c r="G258" s="198"/>
      <c r="H258" s="199"/>
      <c r="I258" s="194" t="s">
        <v>1</v>
      </c>
      <c r="J258" s="189" t="s">
        <v>64</v>
      </c>
      <c r="K258" s="253">
        <f>'Uitbet-wo'!$A$4</f>
        <v>0</v>
      </c>
      <c r="L258" s="253"/>
      <c r="M258" s="253"/>
      <c r="N258" s="198"/>
    </row>
    <row r="259" spans="1:14" ht="34.5">
      <c r="A259" s="199"/>
      <c r="B259" s="189"/>
      <c r="G259" s="198"/>
      <c r="H259" s="199"/>
      <c r="I259" s="189"/>
      <c r="N259" s="198"/>
    </row>
    <row r="260" spans="1:14" ht="34.5">
      <c r="A260" s="199"/>
      <c r="B260" s="189" t="s">
        <v>67</v>
      </c>
      <c r="G260" s="198"/>
      <c r="H260" s="199"/>
      <c r="I260" s="189" t="s">
        <v>67</v>
      </c>
      <c r="N260" s="198"/>
    </row>
    <row r="261" spans="1:14" ht="34.5">
      <c r="A261" s="199"/>
      <c r="B261" s="189"/>
      <c r="G261" s="198"/>
      <c r="H261" s="199"/>
      <c r="I261" s="189"/>
      <c r="N261" s="198"/>
    </row>
    <row r="262" spans="1:14" ht="24.75">
      <c r="A262" s="199"/>
      <c r="B262" s="195" t="s">
        <v>68</v>
      </c>
      <c r="G262" s="198"/>
      <c r="H262" s="199"/>
      <c r="I262" s="195" t="s">
        <v>68</v>
      </c>
      <c r="N262" s="198"/>
    </row>
    <row r="263" spans="1:14" ht="12.75">
      <c r="A263" s="199"/>
      <c r="G263" s="198"/>
      <c r="H263" s="199"/>
      <c r="N263" s="198"/>
    </row>
    <row r="264" spans="1:14" ht="13.5" thickBot="1">
      <c r="A264" s="201"/>
      <c r="B264" s="196"/>
      <c r="C264" s="197"/>
      <c r="D264" s="197"/>
      <c r="E264" s="197"/>
      <c r="F264" s="197"/>
      <c r="G264" s="200"/>
      <c r="H264" s="201"/>
      <c r="I264" s="196"/>
      <c r="J264" s="197"/>
      <c r="K264" s="197"/>
      <c r="L264" s="197"/>
      <c r="M264" s="197"/>
      <c r="N264" s="200"/>
    </row>
    <row r="265" spans="1:14" ht="15" customHeight="1" thickTop="1">
      <c r="A265" s="202"/>
      <c r="B265" s="203"/>
      <c r="C265" s="204"/>
      <c r="D265" s="204"/>
      <c r="E265" s="204"/>
      <c r="F265" s="204"/>
      <c r="G265" s="205"/>
      <c r="H265" s="202"/>
      <c r="I265" s="203"/>
      <c r="J265" s="204"/>
      <c r="K265" s="204"/>
      <c r="L265" s="204"/>
      <c r="M265" s="204"/>
      <c r="N265" s="205"/>
    </row>
    <row r="266" spans="1:14" ht="39" customHeight="1">
      <c r="A266" s="199"/>
      <c r="E266" s="184"/>
      <c r="F266" s="185"/>
      <c r="G266" s="198"/>
      <c r="H266" s="199"/>
      <c r="L266" s="184"/>
      <c r="M266" s="185"/>
      <c r="N266" s="198"/>
    </row>
    <row r="267" spans="1:14" ht="47.25" customHeight="1">
      <c r="A267" s="199"/>
      <c r="E267" s="186" t="str">
        <f>mm</f>
        <v>MM RUE NEUVE/NIEUWSTRAAT</v>
      </c>
      <c r="F267" s="185"/>
      <c r="G267" s="198"/>
      <c r="H267" s="199"/>
      <c r="L267" s="186" t="str">
        <f>mm</f>
        <v>MM RUE NEUVE/NIEUWSTRAAT</v>
      </c>
      <c r="M267" s="185"/>
      <c r="N267" s="198"/>
    </row>
    <row r="268" spans="1:14" ht="49.5" customHeight="1">
      <c r="A268" s="199"/>
      <c r="E268" s="184"/>
      <c r="F268" s="185"/>
      <c r="G268" s="198"/>
      <c r="H268" s="199"/>
      <c r="L268" s="184"/>
      <c r="M268" s="185"/>
      <c r="N268" s="198"/>
    </row>
    <row r="269" spans="1:14" ht="117.75" customHeight="1">
      <c r="A269" s="199"/>
      <c r="B269" s="250" t="s">
        <v>69</v>
      </c>
      <c r="C269" s="251"/>
      <c r="D269" s="251"/>
      <c r="E269" s="251"/>
      <c r="F269" s="251"/>
      <c r="G269" s="198"/>
      <c r="H269" s="199"/>
      <c r="I269" s="250" t="s">
        <v>69</v>
      </c>
      <c r="J269" s="251"/>
      <c r="K269" s="251"/>
      <c r="L269" s="251"/>
      <c r="M269" s="251"/>
      <c r="N269" s="198"/>
    </row>
    <row r="270" spans="1:14" ht="28.5" customHeight="1">
      <c r="A270" s="199"/>
      <c r="B270" s="187" t="s">
        <v>62</v>
      </c>
      <c r="G270" s="198"/>
      <c r="H270" s="199"/>
      <c r="I270" s="187" t="s">
        <v>62</v>
      </c>
      <c r="N270" s="198"/>
    </row>
    <row r="271" spans="1:14" ht="12.75">
      <c r="A271" s="199"/>
      <c r="B271" s="188"/>
      <c r="G271" s="198"/>
      <c r="H271" s="199"/>
      <c r="I271" s="188"/>
      <c r="N271" s="198"/>
    </row>
    <row r="272" spans="1:14" ht="12.75">
      <c r="A272" s="199"/>
      <c r="B272" s="188"/>
      <c r="G272" s="198"/>
      <c r="H272" s="199"/>
      <c r="I272" s="188"/>
      <c r="N272" s="198"/>
    </row>
    <row r="273" spans="1:14" ht="12.75">
      <c r="A273" s="199"/>
      <c r="B273" s="188"/>
      <c r="G273" s="198"/>
      <c r="H273" s="199"/>
      <c r="I273" s="188"/>
      <c r="N273" s="198"/>
    </row>
    <row r="274" spans="1:14" ht="37.5">
      <c r="A274" s="199"/>
      <c r="B274" s="189" t="s">
        <v>63</v>
      </c>
      <c r="C274" s="190"/>
      <c r="E274" s="189" t="s">
        <v>64</v>
      </c>
      <c r="F274" s="191">
        <f>'Uitbet-wo'!$N$12</f>
        <v>0</v>
      </c>
      <c r="G274" s="198"/>
      <c r="H274" s="199"/>
      <c r="I274" s="189" t="s">
        <v>63</v>
      </c>
      <c r="J274" s="190"/>
      <c r="L274" s="189" t="s">
        <v>64</v>
      </c>
      <c r="M274" s="191">
        <f>'Uitbet-wo'!$N$25</f>
        <v>0</v>
      </c>
      <c r="N274" s="198"/>
    </row>
    <row r="275" spans="1:14" ht="33.75" customHeight="1">
      <c r="A275" s="199"/>
      <c r="B275" s="192"/>
      <c r="G275" s="198"/>
      <c r="H275" s="199"/>
      <c r="I275" s="192"/>
      <c r="N275" s="198"/>
    </row>
    <row r="276" spans="1:14" ht="34.5">
      <c r="A276" s="199"/>
      <c r="B276" s="192" t="s">
        <v>70</v>
      </c>
      <c r="G276" s="198"/>
      <c r="H276" s="199"/>
      <c r="I276" s="192" t="s">
        <v>71</v>
      </c>
      <c r="N276" s="198"/>
    </row>
    <row r="277" spans="1:14" ht="51" customHeight="1">
      <c r="A277" s="199"/>
      <c r="B277" s="189" t="s">
        <v>65</v>
      </c>
      <c r="C277" s="189"/>
      <c r="D277" s="189"/>
      <c r="E277" s="189" t="s">
        <v>64</v>
      </c>
      <c r="F277" s="193">
        <f>'Uitbet-ma'!$N$4</f>
        <v>13</v>
      </c>
      <c r="G277" s="198"/>
      <c r="H277" s="199"/>
      <c r="I277" s="189" t="s">
        <v>65</v>
      </c>
      <c r="J277" s="189"/>
      <c r="K277" s="189"/>
      <c r="L277" s="189" t="s">
        <v>64</v>
      </c>
      <c r="M277" s="193">
        <f>'Uitbet-ma'!$N$4</f>
        <v>13</v>
      </c>
      <c r="N277" s="198"/>
    </row>
    <row r="278" spans="1:14" ht="34.5">
      <c r="A278" s="199"/>
      <c r="B278" s="189"/>
      <c r="G278" s="198"/>
      <c r="H278" s="199"/>
      <c r="I278" s="189"/>
      <c r="N278" s="198"/>
    </row>
    <row r="279" spans="1:14" ht="34.5">
      <c r="A279" s="199"/>
      <c r="B279" s="194" t="s">
        <v>66</v>
      </c>
      <c r="C279" s="189" t="s">
        <v>64</v>
      </c>
      <c r="D279" s="252">
        <f>'Uitbet-wo'!$E$14</f>
        <v>0</v>
      </c>
      <c r="E279" s="252"/>
      <c r="F279" s="252"/>
      <c r="G279" s="198"/>
      <c r="H279" s="199"/>
      <c r="I279" s="194" t="s">
        <v>66</v>
      </c>
      <c r="J279" s="189" t="s">
        <v>64</v>
      </c>
      <c r="K279" s="252">
        <f>'Uitbet-wo'!$E$27</f>
        <v>0</v>
      </c>
      <c r="L279" s="252"/>
      <c r="M279" s="252"/>
      <c r="N279" s="198"/>
    </row>
    <row r="280" spans="1:14" ht="48.75" customHeight="1">
      <c r="A280" s="199"/>
      <c r="B280" s="194" t="s">
        <v>1</v>
      </c>
      <c r="C280" s="189" t="s">
        <v>64</v>
      </c>
      <c r="D280" s="253">
        <f>'Uitbet-wo'!$A$4</f>
        <v>0</v>
      </c>
      <c r="E280" s="253"/>
      <c r="F280" s="253"/>
      <c r="G280" s="198"/>
      <c r="H280" s="199"/>
      <c r="I280" s="194" t="s">
        <v>1</v>
      </c>
      <c r="J280" s="189" t="s">
        <v>64</v>
      </c>
      <c r="K280" s="253">
        <f>'Uitbet-wo'!$A$4</f>
        <v>0</v>
      </c>
      <c r="L280" s="253"/>
      <c r="M280" s="253"/>
      <c r="N280" s="198"/>
    </row>
    <row r="281" spans="1:14" ht="34.5">
      <c r="A281" s="199"/>
      <c r="B281" s="189"/>
      <c r="G281" s="198"/>
      <c r="H281" s="199"/>
      <c r="I281" s="189"/>
      <c r="N281" s="198"/>
    </row>
    <row r="282" spans="1:14" ht="34.5">
      <c r="A282" s="199"/>
      <c r="B282" s="189" t="s">
        <v>67</v>
      </c>
      <c r="G282" s="198"/>
      <c r="H282" s="199"/>
      <c r="I282" s="189" t="s">
        <v>67</v>
      </c>
      <c r="N282" s="198"/>
    </row>
    <row r="283" spans="1:14" ht="34.5">
      <c r="A283" s="199"/>
      <c r="B283" s="189"/>
      <c r="G283" s="198"/>
      <c r="H283" s="199"/>
      <c r="I283" s="189"/>
      <c r="N283" s="198"/>
    </row>
    <row r="284" spans="1:14" ht="24.75">
      <c r="A284" s="199"/>
      <c r="B284" s="195" t="s">
        <v>68</v>
      </c>
      <c r="G284" s="198"/>
      <c r="H284" s="199"/>
      <c r="I284" s="195" t="s">
        <v>68</v>
      </c>
      <c r="N284" s="198"/>
    </row>
    <row r="285" spans="1:14" ht="12.75">
      <c r="A285" s="199"/>
      <c r="G285" s="198"/>
      <c r="H285" s="199"/>
      <c r="N285" s="198"/>
    </row>
    <row r="286" spans="1:14" ht="13.5" thickBot="1">
      <c r="A286" s="201"/>
      <c r="B286" s="196"/>
      <c r="C286" s="197"/>
      <c r="D286" s="197"/>
      <c r="E286" s="197"/>
      <c r="F286" s="197"/>
      <c r="G286" s="200"/>
      <c r="H286" s="201"/>
      <c r="I286" s="196"/>
      <c r="J286" s="197"/>
      <c r="K286" s="197"/>
      <c r="L286" s="197"/>
      <c r="M286" s="197"/>
      <c r="N286" s="200"/>
    </row>
    <row r="287" spans="1:14" ht="15" customHeight="1" thickTop="1">
      <c r="A287" s="202"/>
      <c r="B287" s="203"/>
      <c r="C287" s="204"/>
      <c r="D287" s="204"/>
      <c r="E287" s="204"/>
      <c r="F287" s="204"/>
      <c r="G287" s="205"/>
      <c r="H287" s="202"/>
      <c r="I287" s="203"/>
      <c r="J287" s="204"/>
      <c r="K287" s="204"/>
      <c r="L287" s="204"/>
      <c r="M287" s="204"/>
      <c r="N287" s="205"/>
    </row>
    <row r="288" spans="1:14" ht="39" customHeight="1">
      <c r="A288" s="199"/>
      <c r="E288" s="184"/>
      <c r="F288" s="185"/>
      <c r="G288" s="198"/>
      <c r="H288" s="199"/>
      <c r="L288" s="184"/>
      <c r="M288" s="185"/>
      <c r="N288" s="198"/>
    </row>
    <row r="289" spans="1:14" ht="47.25" customHeight="1">
      <c r="A289" s="199"/>
      <c r="E289" s="186" t="str">
        <f>mm</f>
        <v>MM RUE NEUVE/NIEUWSTRAAT</v>
      </c>
      <c r="F289" s="185"/>
      <c r="G289" s="198"/>
      <c r="H289" s="199"/>
      <c r="L289" s="186" t="str">
        <f>mm</f>
        <v>MM RUE NEUVE/NIEUWSTRAAT</v>
      </c>
      <c r="M289" s="185"/>
      <c r="N289" s="198"/>
    </row>
    <row r="290" spans="1:14" ht="49.5" customHeight="1">
      <c r="A290" s="199"/>
      <c r="E290" s="184"/>
      <c r="F290" s="185"/>
      <c r="G290" s="198"/>
      <c r="H290" s="199"/>
      <c r="L290" s="184"/>
      <c r="M290" s="185"/>
      <c r="N290" s="198"/>
    </row>
    <row r="291" spans="1:14" ht="117.75" customHeight="1">
      <c r="A291" s="199"/>
      <c r="B291" s="250" t="s">
        <v>69</v>
      </c>
      <c r="C291" s="251"/>
      <c r="D291" s="251"/>
      <c r="E291" s="251"/>
      <c r="F291" s="251"/>
      <c r="G291" s="198"/>
      <c r="H291" s="199"/>
      <c r="I291" s="250" t="s">
        <v>69</v>
      </c>
      <c r="J291" s="251"/>
      <c r="K291" s="251"/>
      <c r="L291" s="251"/>
      <c r="M291" s="251"/>
      <c r="N291" s="198"/>
    </row>
    <row r="292" spans="1:14" ht="28.5" customHeight="1">
      <c r="A292" s="199"/>
      <c r="B292" s="187" t="s">
        <v>62</v>
      </c>
      <c r="G292" s="198"/>
      <c r="H292" s="199"/>
      <c r="I292" s="187" t="s">
        <v>62</v>
      </c>
      <c r="N292" s="198"/>
    </row>
    <row r="293" spans="1:14" ht="12.75">
      <c r="A293" s="199"/>
      <c r="B293" s="188"/>
      <c r="G293" s="198"/>
      <c r="H293" s="199"/>
      <c r="I293" s="188"/>
      <c r="N293" s="198"/>
    </row>
    <row r="294" spans="1:14" ht="12.75">
      <c r="A294" s="199"/>
      <c r="B294" s="188"/>
      <c r="G294" s="198"/>
      <c r="H294" s="199"/>
      <c r="I294" s="188"/>
      <c r="N294" s="198"/>
    </row>
    <row r="295" spans="1:14" ht="12.75">
      <c r="A295" s="199"/>
      <c r="B295" s="188"/>
      <c r="G295" s="198"/>
      <c r="H295" s="199"/>
      <c r="I295" s="188"/>
      <c r="N295" s="198"/>
    </row>
    <row r="296" spans="1:14" ht="37.5">
      <c r="A296" s="199"/>
      <c r="B296" s="189" t="s">
        <v>63</v>
      </c>
      <c r="C296" s="190"/>
      <c r="E296" s="189" t="s">
        <v>64</v>
      </c>
      <c r="F296" s="191">
        <f>'Uitbet-wo'!$O$12</f>
        <v>0</v>
      </c>
      <c r="G296" s="198"/>
      <c r="H296" s="199"/>
      <c r="I296" s="189" t="s">
        <v>63</v>
      </c>
      <c r="J296" s="190"/>
      <c r="L296" s="189" t="s">
        <v>64</v>
      </c>
      <c r="M296" s="191">
        <f>'Uitbet-wo'!$O$25</f>
        <v>0</v>
      </c>
      <c r="N296" s="198"/>
    </row>
    <row r="297" spans="1:14" ht="33.75" customHeight="1">
      <c r="A297" s="199"/>
      <c r="B297" s="192"/>
      <c r="G297" s="198"/>
      <c r="H297" s="199"/>
      <c r="I297" s="192"/>
      <c r="N297" s="198"/>
    </row>
    <row r="298" spans="1:14" ht="34.5">
      <c r="A298" s="199"/>
      <c r="B298" s="192" t="s">
        <v>70</v>
      </c>
      <c r="G298" s="198"/>
      <c r="H298" s="199"/>
      <c r="I298" s="192" t="s">
        <v>71</v>
      </c>
      <c r="N298" s="198"/>
    </row>
    <row r="299" spans="1:14" ht="51" customHeight="1">
      <c r="A299" s="199"/>
      <c r="B299" s="189" t="s">
        <v>65</v>
      </c>
      <c r="C299" s="189"/>
      <c r="D299" s="189"/>
      <c r="E299" s="189" t="s">
        <v>64</v>
      </c>
      <c r="F299" s="193">
        <f>'Uitbet-ma'!$O$4</f>
        <v>14</v>
      </c>
      <c r="G299" s="198"/>
      <c r="H299" s="199"/>
      <c r="I299" s="189" t="s">
        <v>65</v>
      </c>
      <c r="J299" s="189"/>
      <c r="K299" s="189"/>
      <c r="L299" s="189" t="s">
        <v>64</v>
      </c>
      <c r="M299" s="193">
        <f>'Uitbet-ma'!$O$4</f>
        <v>14</v>
      </c>
      <c r="N299" s="198"/>
    </row>
    <row r="300" spans="1:14" ht="34.5">
      <c r="A300" s="199"/>
      <c r="B300" s="189"/>
      <c r="G300" s="198"/>
      <c r="H300" s="199"/>
      <c r="I300" s="189"/>
      <c r="N300" s="198"/>
    </row>
    <row r="301" spans="1:14" ht="34.5">
      <c r="A301" s="199"/>
      <c r="B301" s="194" t="s">
        <v>66</v>
      </c>
      <c r="C301" s="189" t="s">
        <v>64</v>
      </c>
      <c r="D301" s="252">
        <f>'Uitbet-wo'!$E$14</f>
        <v>0</v>
      </c>
      <c r="E301" s="252"/>
      <c r="F301" s="252"/>
      <c r="G301" s="198"/>
      <c r="H301" s="199"/>
      <c r="I301" s="194" t="s">
        <v>66</v>
      </c>
      <c r="J301" s="189" t="s">
        <v>64</v>
      </c>
      <c r="K301" s="252">
        <f>'Uitbet-wo'!$E$27</f>
        <v>0</v>
      </c>
      <c r="L301" s="252"/>
      <c r="M301" s="252"/>
      <c r="N301" s="198"/>
    </row>
    <row r="302" spans="1:14" ht="48.75" customHeight="1">
      <c r="A302" s="199"/>
      <c r="B302" s="194" t="s">
        <v>1</v>
      </c>
      <c r="C302" s="189" t="s">
        <v>64</v>
      </c>
      <c r="D302" s="253">
        <f>'Uitbet-wo'!$A$4</f>
        <v>0</v>
      </c>
      <c r="E302" s="253"/>
      <c r="F302" s="253"/>
      <c r="G302" s="198"/>
      <c r="H302" s="199"/>
      <c r="I302" s="194" t="s">
        <v>1</v>
      </c>
      <c r="J302" s="189" t="s">
        <v>64</v>
      </c>
      <c r="K302" s="253">
        <f>'Uitbet-wo'!$A$4</f>
        <v>0</v>
      </c>
      <c r="L302" s="253"/>
      <c r="M302" s="253"/>
      <c r="N302" s="198"/>
    </row>
    <row r="303" spans="1:14" ht="34.5">
      <c r="A303" s="199"/>
      <c r="B303" s="189"/>
      <c r="G303" s="198"/>
      <c r="H303" s="199"/>
      <c r="I303" s="189"/>
      <c r="N303" s="198"/>
    </row>
    <row r="304" spans="1:14" ht="34.5">
      <c r="A304" s="199"/>
      <c r="B304" s="189" t="s">
        <v>67</v>
      </c>
      <c r="G304" s="198"/>
      <c r="H304" s="199"/>
      <c r="I304" s="189" t="s">
        <v>67</v>
      </c>
      <c r="N304" s="198"/>
    </row>
    <row r="305" spans="1:14" ht="34.5">
      <c r="A305" s="199"/>
      <c r="B305" s="189"/>
      <c r="G305" s="198"/>
      <c r="H305" s="199"/>
      <c r="I305" s="189"/>
      <c r="N305" s="198"/>
    </row>
    <row r="306" spans="1:14" ht="24.75">
      <c r="A306" s="199"/>
      <c r="B306" s="195" t="s">
        <v>68</v>
      </c>
      <c r="G306" s="198"/>
      <c r="H306" s="199"/>
      <c r="I306" s="195" t="s">
        <v>68</v>
      </c>
      <c r="N306" s="198"/>
    </row>
    <row r="307" spans="1:14" ht="12.75">
      <c r="A307" s="199"/>
      <c r="G307" s="198"/>
      <c r="H307" s="199"/>
      <c r="N307" s="198"/>
    </row>
    <row r="308" spans="1:14" ht="13.5" thickBot="1">
      <c r="A308" s="201"/>
      <c r="B308" s="196"/>
      <c r="C308" s="197"/>
      <c r="D308" s="197"/>
      <c r="E308" s="197"/>
      <c r="F308" s="197"/>
      <c r="G308" s="200"/>
      <c r="H308" s="201"/>
      <c r="I308" s="196"/>
      <c r="J308" s="197"/>
      <c r="K308" s="197"/>
      <c r="L308" s="197"/>
      <c r="M308" s="197"/>
      <c r="N308" s="200"/>
    </row>
    <row r="309" spans="1:14" ht="15" customHeight="1" thickTop="1">
      <c r="A309" s="202"/>
      <c r="B309" s="203"/>
      <c r="C309" s="204"/>
      <c r="D309" s="204"/>
      <c r="E309" s="204"/>
      <c r="F309" s="204"/>
      <c r="G309" s="205"/>
      <c r="H309" s="202"/>
      <c r="I309" s="203"/>
      <c r="J309" s="204"/>
      <c r="K309" s="204"/>
      <c r="L309" s="204"/>
      <c r="M309" s="204"/>
      <c r="N309" s="205"/>
    </row>
    <row r="310" spans="1:14" ht="39" customHeight="1">
      <c r="A310" s="199"/>
      <c r="E310" s="184"/>
      <c r="F310" s="185"/>
      <c r="G310" s="198"/>
      <c r="H310" s="199"/>
      <c r="L310" s="184"/>
      <c r="M310" s="185"/>
      <c r="N310" s="198"/>
    </row>
    <row r="311" spans="1:14" ht="47.25" customHeight="1">
      <c r="A311" s="199"/>
      <c r="E311" s="186" t="str">
        <f>mm</f>
        <v>MM RUE NEUVE/NIEUWSTRAAT</v>
      </c>
      <c r="F311" s="185"/>
      <c r="G311" s="198"/>
      <c r="H311" s="199"/>
      <c r="L311" s="186" t="str">
        <f>mm</f>
        <v>MM RUE NEUVE/NIEUWSTRAAT</v>
      </c>
      <c r="M311" s="185"/>
      <c r="N311" s="198"/>
    </row>
    <row r="312" spans="1:14" ht="49.5" customHeight="1">
      <c r="A312" s="199"/>
      <c r="E312" s="184"/>
      <c r="F312" s="185"/>
      <c r="G312" s="198"/>
      <c r="H312" s="199"/>
      <c r="L312" s="184"/>
      <c r="M312" s="185"/>
      <c r="N312" s="198"/>
    </row>
    <row r="313" spans="1:14" ht="117.75" customHeight="1">
      <c r="A313" s="199"/>
      <c r="B313" s="250" t="s">
        <v>69</v>
      </c>
      <c r="C313" s="251"/>
      <c r="D313" s="251"/>
      <c r="E313" s="251"/>
      <c r="F313" s="251"/>
      <c r="G313" s="198"/>
      <c r="H313" s="199"/>
      <c r="I313" s="250" t="s">
        <v>69</v>
      </c>
      <c r="J313" s="251"/>
      <c r="K313" s="251"/>
      <c r="L313" s="251"/>
      <c r="M313" s="251"/>
      <c r="N313" s="198"/>
    </row>
    <row r="314" spans="1:14" ht="28.5" customHeight="1">
      <c r="A314" s="199"/>
      <c r="B314" s="187" t="s">
        <v>62</v>
      </c>
      <c r="G314" s="198"/>
      <c r="H314" s="199"/>
      <c r="I314" s="187" t="s">
        <v>62</v>
      </c>
      <c r="N314" s="198"/>
    </row>
    <row r="315" spans="1:14" ht="12.75">
      <c r="A315" s="199"/>
      <c r="B315" s="188"/>
      <c r="G315" s="198"/>
      <c r="H315" s="199"/>
      <c r="I315" s="188"/>
      <c r="N315" s="198"/>
    </row>
    <row r="316" spans="1:14" ht="12.75">
      <c r="A316" s="199"/>
      <c r="B316" s="188"/>
      <c r="G316" s="198"/>
      <c r="H316" s="199"/>
      <c r="I316" s="188"/>
      <c r="N316" s="198"/>
    </row>
    <row r="317" spans="1:14" ht="12.75">
      <c r="A317" s="199"/>
      <c r="B317" s="188"/>
      <c r="G317" s="198"/>
      <c r="H317" s="199"/>
      <c r="I317" s="188"/>
      <c r="N317" s="198"/>
    </row>
    <row r="318" spans="1:14" ht="37.5">
      <c r="A318" s="199"/>
      <c r="B318" s="189" t="s">
        <v>63</v>
      </c>
      <c r="C318" s="190"/>
      <c r="E318" s="189" t="s">
        <v>64</v>
      </c>
      <c r="F318" s="191">
        <f>'Uitbet-wo'!$P$12</f>
        <v>0</v>
      </c>
      <c r="G318" s="198"/>
      <c r="H318" s="199"/>
      <c r="I318" s="189" t="s">
        <v>63</v>
      </c>
      <c r="J318" s="190"/>
      <c r="L318" s="189" t="s">
        <v>64</v>
      </c>
      <c r="M318" s="191">
        <f>'Uitbet-wo'!$P$25</f>
        <v>0</v>
      </c>
      <c r="N318" s="198"/>
    </row>
    <row r="319" spans="1:14" ht="33.75" customHeight="1">
      <c r="A319" s="199"/>
      <c r="B319" s="192"/>
      <c r="G319" s="198"/>
      <c r="H319" s="199"/>
      <c r="I319" s="192"/>
      <c r="N319" s="198"/>
    </row>
    <row r="320" spans="1:14" ht="34.5">
      <c r="A320" s="199"/>
      <c r="B320" s="192" t="s">
        <v>70</v>
      </c>
      <c r="G320" s="198"/>
      <c r="H320" s="199"/>
      <c r="I320" s="192" t="s">
        <v>71</v>
      </c>
      <c r="N320" s="198"/>
    </row>
    <row r="321" spans="1:14" ht="51" customHeight="1">
      <c r="A321" s="199"/>
      <c r="B321" s="189" t="s">
        <v>65</v>
      </c>
      <c r="C321" s="189"/>
      <c r="D321" s="189"/>
      <c r="E321" s="189" t="s">
        <v>64</v>
      </c>
      <c r="F321" s="193">
        <f>'Uitbet-ma'!$P$4</f>
        <v>15</v>
      </c>
      <c r="G321" s="198"/>
      <c r="H321" s="199"/>
      <c r="I321" s="189" t="s">
        <v>65</v>
      </c>
      <c r="J321" s="189"/>
      <c r="K321" s="189"/>
      <c r="L321" s="189" t="s">
        <v>64</v>
      </c>
      <c r="M321" s="193">
        <f>'Uitbet-ma'!$P$4</f>
        <v>15</v>
      </c>
      <c r="N321" s="198"/>
    </row>
    <row r="322" spans="1:14" ht="34.5">
      <c r="A322" s="199"/>
      <c r="B322" s="189"/>
      <c r="G322" s="198"/>
      <c r="H322" s="199"/>
      <c r="I322" s="189"/>
      <c r="N322" s="198"/>
    </row>
    <row r="323" spans="1:14" ht="34.5">
      <c r="A323" s="199"/>
      <c r="B323" s="194" t="s">
        <v>66</v>
      </c>
      <c r="C323" s="189" t="s">
        <v>64</v>
      </c>
      <c r="D323" s="252">
        <f>'Uitbet-wo'!$E$14</f>
        <v>0</v>
      </c>
      <c r="E323" s="252"/>
      <c r="F323" s="252"/>
      <c r="G323" s="198"/>
      <c r="H323" s="199"/>
      <c r="I323" s="194" t="s">
        <v>66</v>
      </c>
      <c r="J323" s="189" t="s">
        <v>64</v>
      </c>
      <c r="K323" s="252">
        <f>'Uitbet-wo'!$E$27</f>
        <v>0</v>
      </c>
      <c r="L323" s="252"/>
      <c r="M323" s="252"/>
      <c r="N323" s="198"/>
    </row>
    <row r="324" spans="1:14" ht="48.75" customHeight="1">
      <c r="A324" s="199"/>
      <c r="B324" s="194" t="s">
        <v>1</v>
      </c>
      <c r="C324" s="189" t="s">
        <v>64</v>
      </c>
      <c r="D324" s="253">
        <f>'Uitbet-wo'!$A$4</f>
        <v>0</v>
      </c>
      <c r="E324" s="253"/>
      <c r="F324" s="253"/>
      <c r="G324" s="198"/>
      <c r="H324" s="199"/>
      <c r="I324" s="194" t="s">
        <v>1</v>
      </c>
      <c r="J324" s="189" t="s">
        <v>64</v>
      </c>
      <c r="K324" s="253">
        <f>'Uitbet-wo'!$A$4</f>
        <v>0</v>
      </c>
      <c r="L324" s="253"/>
      <c r="M324" s="253"/>
      <c r="N324" s="198"/>
    </row>
    <row r="325" spans="1:14" ht="34.5">
      <c r="A325" s="199"/>
      <c r="B325" s="189"/>
      <c r="G325" s="198"/>
      <c r="H325" s="199"/>
      <c r="I325" s="189"/>
      <c r="N325" s="198"/>
    </row>
    <row r="326" spans="1:14" ht="34.5">
      <c r="A326" s="199"/>
      <c r="B326" s="189" t="s">
        <v>67</v>
      </c>
      <c r="G326" s="198"/>
      <c r="H326" s="199"/>
      <c r="I326" s="189" t="s">
        <v>67</v>
      </c>
      <c r="N326" s="198"/>
    </row>
    <row r="327" spans="1:14" ht="34.5">
      <c r="A327" s="199"/>
      <c r="B327" s="189"/>
      <c r="G327" s="198"/>
      <c r="H327" s="199"/>
      <c r="I327" s="189"/>
      <c r="N327" s="198"/>
    </row>
    <row r="328" spans="1:14" ht="24.75">
      <c r="A328" s="199"/>
      <c r="B328" s="195" t="s">
        <v>68</v>
      </c>
      <c r="G328" s="198"/>
      <c r="H328" s="199"/>
      <c r="I328" s="195" t="s">
        <v>68</v>
      </c>
      <c r="N328" s="198"/>
    </row>
    <row r="329" spans="1:14" ht="12.75">
      <c r="A329" s="199"/>
      <c r="G329" s="198"/>
      <c r="H329" s="199"/>
      <c r="N329" s="198"/>
    </row>
    <row r="330" spans="1:14" ht="13.5" thickBot="1">
      <c r="A330" s="201"/>
      <c r="B330" s="196"/>
      <c r="C330" s="197"/>
      <c r="D330" s="197"/>
      <c r="E330" s="197"/>
      <c r="F330" s="197"/>
      <c r="G330" s="200"/>
      <c r="H330" s="201"/>
      <c r="I330" s="196"/>
      <c r="J330" s="197"/>
      <c r="K330" s="197"/>
      <c r="L330" s="197"/>
      <c r="M330" s="197"/>
      <c r="N330" s="200"/>
    </row>
    <row r="331" spans="1:14" ht="15" customHeight="1" thickTop="1">
      <c r="A331" s="202"/>
      <c r="B331" s="203"/>
      <c r="C331" s="204"/>
      <c r="D331" s="204"/>
      <c r="E331" s="204"/>
      <c r="F331" s="204"/>
      <c r="G331" s="204"/>
      <c r="H331" s="204"/>
      <c r="I331" s="203"/>
      <c r="J331" s="204"/>
      <c r="K331" s="204"/>
      <c r="L331" s="204"/>
      <c r="M331" s="204"/>
      <c r="N331" s="205"/>
    </row>
    <row r="332" ht="12.75"/>
    <row r="333" ht="12.75"/>
  </sheetData>
  <sheetProtection password="C6A9" sheet="1" objects="1" scenarios="1"/>
  <mergeCells count="90">
    <mergeCell ref="I269:M269"/>
    <mergeCell ref="K279:M279"/>
    <mergeCell ref="K280:M280"/>
    <mergeCell ref="I291:M291"/>
    <mergeCell ref="K324:M324"/>
    <mergeCell ref="K301:M301"/>
    <mergeCell ref="K302:M302"/>
    <mergeCell ref="I313:M313"/>
    <mergeCell ref="K323:M323"/>
    <mergeCell ref="I225:M225"/>
    <mergeCell ref="K235:M235"/>
    <mergeCell ref="K236:M236"/>
    <mergeCell ref="I247:M247"/>
    <mergeCell ref="K257:M257"/>
    <mergeCell ref="K258:M258"/>
    <mergeCell ref="I181:M181"/>
    <mergeCell ref="K191:M191"/>
    <mergeCell ref="K192:M192"/>
    <mergeCell ref="I203:M203"/>
    <mergeCell ref="K213:M213"/>
    <mergeCell ref="K214:M214"/>
    <mergeCell ref="I137:M137"/>
    <mergeCell ref="K147:M147"/>
    <mergeCell ref="K148:M148"/>
    <mergeCell ref="I159:M159"/>
    <mergeCell ref="K169:M169"/>
    <mergeCell ref="K170:M170"/>
    <mergeCell ref="I93:M93"/>
    <mergeCell ref="K103:M103"/>
    <mergeCell ref="K104:M104"/>
    <mergeCell ref="I115:M115"/>
    <mergeCell ref="K125:M125"/>
    <mergeCell ref="K126:M126"/>
    <mergeCell ref="I49:M49"/>
    <mergeCell ref="K59:M59"/>
    <mergeCell ref="K60:M60"/>
    <mergeCell ref="I71:M71"/>
    <mergeCell ref="K81:M81"/>
    <mergeCell ref="K82:M82"/>
    <mergeCell ref="I5:M5"/>
    <mergeCell ref="K15:M15"/>
    <mergeCell ref="K16:M16"/>
    <mergeCell ref="I27:M27"/>
    <mergeCell ref="K37:M37"/>
    <mergeCell ref="K38:M38"/>
    <mergeCell ref="B291:F291"/>
    <mergeCell ref="D301:F301"/>
    <mergeCell ref="D302:F302"/>
    <mergeCell ref="B313:F313"/>
    <mergeCell ref="D323:F323"/>
    <mergeCell ref="D324:F324"/>
    <mergeCell ref="D37:F37"/>
    <mergeCell ref="D38:F38"/>
    <mergeCell ref="B49:F49"/>
    <mergeCell ref="D59:F59"/>
    <mergeCell ref="B5:F5"/>
    <mergeCell ref="D16:F16"/>
    <mergeCell ref="D15:F15"/>
    <mergeCell ref="B27:F27"/>
    <mergeCell ref="B93:F93"/>
    <mergeCell ref="D103:F103"/>
    <mergeCell ref="D104:F104"/>
    <mergeCell ref="B115:F115"/>
    <mergeCell ref="D60:F60"/>
    <mergeCell ref="B71:F71"/>
    <mergeCell ref="D81:F81"/>
    <mergeCell ref="D82:F82"/>
    <mergeCell ref="D148:F148"/>
    <mergeCell ref="B159:F159"/>
    <mergeCell ref="D169:F169"/>
    <mergeCell ref="D170:F170"/>
    <mergeCell ref="D125:F125"/>
    <mergeCell ref="D126:F126"/>
    <mergeCell ref="B137:F137"/>
    <mergeCell ref="D147:F147"/>
    <mergeCell ref="D213:F213"/>
    <mergeCell ref="D214:F214"/>
    <mergeCell ref="B225:F225"/>
    <mergeCell ref="D235:F235"/>
    <mergeCell ref="B181:F181"/>
    <mergeCell ref="D191:F191"/>
    <mergeCell ref="D192:F192"/>
    <mergeCell ref="B203:F203"/>
    <mergeCell ref="B269:F269"/>
    <mergeCell ref="D279:F279"/>
    <mergeCell ref="D280:F280"/>
    <mergeCell ref="D236:F236"/>
    <mergeCell ref="B247:F247"/>
    <mergeCell ref="D257:F257"/>
    <mergeCell ref="D258:F258"/>
  </mergeCells>
  <printOptions/>
  <pageMargins left="3.41" right="0.3" top="1.07" bottom="0.76" header="0.5" footer="0.5"/>
  <pageSetup horizontalDpi="600" verticalDpi="600" orientation="portrait" paperSize="9" scale="90" r:id="rId3"/>
  <drawing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4"/>
  <dimension ref="A1:N331"/>
  <sheetViews>
    <sheetView showGridLines="0" zoomScale="50" zoomScaleNormal="50" zoomScalePageLayoutView="0" workbookViewId="0" topLeftCell="A1">
      <selection activeCell="A3" sqref="A3"/>
    </sheetView>
  </sheetViews>
  <sheetFormatPr defaultColWidth="11.421875" defaultRowHeight="12.75"/>
  <cols>
    <col min="1" max="1" width="4.421875" style="0" customWidth="1"/>
    <col min="2" max="2" width="13.7109375" style="183" customWidth="1"/>
    <col min="3" max="3" width="3.140625" style="0" customWidth="1"/>
    <col min="4" max="4" width="9.421875" style="0" customWidth="1"/>
    <col min="5" max="5" width="3.140625" style="0" customWidth="1"/>
    <col min="6" max="6" width="33.7109375" style="0" customWidth="1"/>
    <col min="7" max="8" width="3.7109375" style="0" customWidth="1"/>
    <col min="9" max="9" width="13.7109375" style="183" customWidth="1"/>
    <col min="10" max="10" width="3.140625" style="0" customWidth="1"/>
    <col min="11" max="11" width="9.421875" style="0" customWidth="1"/>
    <col min="12" max="12" width="3.140625" style="0" customWidth="1"/>
    <col min="13" max="13" width="33.7109375" style="0" customWidth="1"/>
    <col min="14" max="14" width="3.7109375" style="0" customWidth="1"/>
    <col min="15" max="16384" width="8.8515625" style="0" customWidth="1"/>
  </cols>
  <sheetData>
    <row r="1" spans="1:14" ht="21" customHeight="1" thickTop="1">
      <c r="A1" s="202"/>
      <c r="B1" s="203"/>
      <c r="C1" s="204"/>
      <c r="D1" s="204"/>
      <c r="E1" s="204"/>
      <c r="F1" s="204"/>
      <c r="G1" s="205"/>
      <c r="H1" s="202"/>
      <c r="I1" s="203"/>
      <c r="J1" s="204"/>
      <c r="K1" s="204"/>
      <c r="L1" s="204"/>
      <c r="M1" s="204"/>
      <c r="N1" s="205"/>
    </row>
    <row r="2" spans="1:14" ht="39" customHeight="1">
      <c r="A2" s="199"/>
      <c r="E2" s="184"/>
      <c r="F2" s="185"/>
      <c r="G2" s="198"/>
      <c r="H2" s="199"/>
      <c r="L2" s="184"/>
      <c r="M2" s="185"/>
      <c r="N2" s="198"/>
    </row>
    <row r="3" spans="1:14" ht="47.25" customHeight="1">
      <c r="A3" s="199"/>
      <c r="E3" s="186" t="str">
        <f>mm</f>
        <v>MM RUE NEUVE/NIEUWSTRAAT</v>
      </c>
      <c r="F3" s="185"/>
      <c r="G3" s="198"/>
      <c r="H3" s="199"/>
      <c r="L3" s="186" t="str">
        <f>mm</f>
        <v>MM RUE NEUVE/NIEUWSTRAAT</v>
      </c>
      <c r="M3" s="185"/>
      <c r="N3" s="198"/>
    </row>
    <row r="4" spans="1:14" ht="49.5" customHeight="1">
      <c r="A4" s="199"/>
      <c r="E4" s="184"/>
      <c r="F4" s="185"/>
      <c r="G4" s="198"/>
      <c r="H4" s="199"/>
      <c r="L4" s="184"/>
      <c r="M4" s="185"/>
      <c r="N4" s="198"/>
    </row>
    <row r="5" spans="1:14" ht="117.75" customHeight="1">
      <c r="A5" s="199"/>
      <c r="B5" s="250" t="s">
        <v>69</v>
      </c>
      <c r="C5" s="251"/>
      <c r="D5" s="251"/>
      <c r="E5" s="251"/>
      <c r="F5" s="251"/>
      <c r="G5" s="198"/>
      <c r="H5" s="199"/>
      <c r="I5" s="250" t="s">
        <v>69</v>
      </c>
      <c r="J5" s="251"/>
      <c r="K5" s="251"/>
      <c r="L5" s="251"/>
      <c r="M5" s="251"/>
      <c r="N5" s="198"/>
    </row>
    <row r="6" spans="1:14" ht="28.5" customHeight="1">
      <c r="A6" s="199"/>
      <c r="B6" s="187" t="s">
        <v>62</v>
      </c>
      <c r="G6" s="198"/>
      <c r="H6" s="199"/>
      <c r="I6" s="187" t="s">
        <v>62</v>
      </c>
      <c r="N6" s="198"/>
    </row>
    <row r="7" spans="1:14" ht="12.75">
      <c r="A7" s="199"/>
      <c r="B7" s="188"/>
      <c r="G7" s="198"/>
      <c r="H7" s="199"/>
      <c r="I7" s="188"/>
      <c r="N7" s="198"/>
    </row>
    <row r="8" spans="1:14" ht="12.75">
      <c r="A8" s="199"/>
      <c r="B8" s="188"/>
      <c r="G8" s="198"/>
      <c r="H8" s="199"/>
      <c r="I8" s="188"/>
      <c r="N8" s="198"/>
    </row>
    <row r="9" spans="1:14" ht="12.75">
      <c r="A9" s="199"/>
      <c r="B9" s="188"/>
      <c r="G9" s="198"/>
      <c r="H9" s="199"/>
      <c r="I9" s="188"/>
      <c r="N9" s="198"/>
    </row>
    <row r="10" spans="1:14" ht="37.5">
      <c r="A10" s="199"/>
      <c r="B10" s="189" t="s">
        <v>63</v>
      </c>
      <c r="C10" s="190"/>
      <c r="E10" s="189" t="s">
        <v>64</v>
      </c>
      <c r="F10" s="191">
        <f>'Uitbet-do'!$B$12</f>
        <v>0</v>
      </c>
      <c r="G10" s="198"/>
      <c r="H10" s="199"/>
      <c r="I10" s="189" t="s">
        <v>63</v>
      </c>
      <c r="J10" s="190"/>
      <c r="L10" s="189" t="s">
        <v>64</v>
      </c>
      <c r="M10" s="191">
        <f>'Uitbet-do'!$B$25</f>
        <v>0</v>
      </c>
      <c r="N10" s="198"/>
    </row>
    <row r="11" spans="1:14" ht="33.75" customHeight="1">
      <c r="A11" s="199"/>
      <c r="B11" s="192"/>
      <c r="G11" s="198"/>
      <c r="H11" s="199"/>
      <c r="I11" s="192"/>
      <c r="N11" s="198"/>
    </row>
    <row r="12" spans="1:14" ht="34.5">
      <c r="A12" s="199"/>
      <c r="B12" s="192" t="s">
        <v>70</v>
      </c>
      <c r="G12" s="198"/>
      <c r="H12" s="199"/>
      <c r="I12" s="192" t="s">
        <v>71</v>
      </c>
      <c r="N12" s="198"/>
    </row>
    <row r="13" spans="1:14" ht="51" customHeight="1">
      <c r="A13" s="199"/>
      <c r="B13" s="189" t="s">
        <v>65</v>
      </c>
      <c r="C13" s="189"/>
      <c r="D13" s="189"/>
      <c r="E13" s="189" t="s">
        <v>64</v>
      </c>
      <c r="F13" s="193">
        <f>'Uitbet-ma'!$B$4</f>
        <v>1</v>
      </c>
      <c r="G13" s="198"/>
      <c r="H13" s="199"/>
      <c r="I13" s="189" t="s">
        <v>65</v>
      </c>
      <c r="J13" s="189"/>
      <c r="K13" s="189"/>
      <c r="L13" s="189" t="s">
        <v>64</v>
      </c>
      <c r="M13" s="193">
        <f>'Uitbet-ma'!$B$4</f>
        <v>1</v>
      </c>
      <c r="N13" s="198"/>
    </row>
    <row r="14" spans="1:14" ht="34.5">
      <c r="A14" s="199"/>
      <c r="B14" s="189"/>
      <c r="G14" s="198"/>
      <c r="H14" s="199"/>
      <c r="I14" s="189"/>
      <c r="N14" s="198"/>
    </row>
    <row r="15" spans="1:14" ht="34.5">
      <c r="A15" s="199"/>
      <c r="B15" s="194" t="s">
        <v>66</v>
      </c>
      <c r="C15" s="189" t="s">
        <v>64</v>
      </c>
      <c r="D15" s="252">
        <f>'Uitbet-do'!$E$14</f>
        <v>0</v>
      </c>
      <c r="E15" s="252"/>
      <c r="F15" s="252"/>
      <c r="G15" s="198"/>
      <c r="H15" s="199"/>
      <c r="I15" s="194" t="s">
        <v>66</v>
      </c>
      <c r="J15" s="189" t="s">
        <v>64</v>
      </c>
      <c r="K15" s="252">
        <f>'Uitbet-do'!$E$27</f>
        <v>0</v>
      </c>
      <c r="L15" s="252"/>
      <c r="M15" s="252"/>
      <c r="N15" s="198"/>
    </row>
    <row r="16" spans="1:14" ht="48.75" customHeight="1">
      <c r="A16" s="199"/>
      <c r="B16" s="194" t="s">
        <v>1</v>
      </c>
      <c r="C16" s="189" t="s">
        <v>64</v>
      </c>
      <c r="D16" s="253">
        <f>'Uitbet-do'!$A$4</f>
        <v>0</v>
      </c>
      <c r="E16" s="253"/>
      <c r="F16" s="253"/>
      <c r="G16" s="198"/>
      <c r="H16" s="199"/>
      <c r="I16" s="194" t="s">
        <v>1</v>
      </c>
      <c r="J16" s="189" t="s">
        <v>64</v>
      </c>
      <c r="K16" s="253">
        <f>'Uitbet-do'!$A$4</f>
        <v>0</v>
      </c>
      <c r="L16" s="253"/>
      <c r="M16" s="253"/>
      <c r="N16" s="198"/>
    </row>
    <row r="17" spans="1:14" ht="34.5">
      <c r="A17" s="199"/>
      <c r="B17" s="189"/>
      <c r="G17" s="198"/>
      <c r="H17" s="199"/>
      <c r="I17" s="189"/>
      <c r="N17" s="198"/>
    </row>
    <row r="18" spans="1:14" ht="34.5">
      <c r="A18" s="199"/>
      <c r="B18" s="189" t="s">
        <v>67</v>
      </c>
      <c r="G18" s="198"/>
      <c r="H18" s="199"/>
      <c r="I18" s="189" t="s">
        <v>67</v>
      </c>
      <c r="N18" s="198"/>
    </row>
    <row r="19" spans="1:14" ht="34.5">
      <c r="A19" s="199"/>
      <c r="B19" s="189"/>
      <c r="G19" s="198"/>
      <c r="H19" s="199"/>
      <c r="I19" s="189"/>
      <c r="N19" s="198"/>
    </row>
    <row r="20" spans="1:14" ht="24.75">
      <c r="A20" s="199"/>
      <c r="B20" s="195" t="s">
        <v>68</v>
      </c>
      <c r="G20" s="198"/>
      <c r="H20" s="199"/>
      <c r="I20" s="195" t="s">
        <v>68</v>
      </c>
      <c r="N20" s="198"/>
    </row>
    <row r="21" spans="1:14" ht="12.75">
      <c r="A21" s="199"/>
      <c r="G21" s="198"/>
      <c r="H21" s="199"/>
      <c r="N21" s="198"/>
    </row>
    <row r="22" spans="1:14" ht="13.5" thickBot="1">
      <c r="A22" s="201"/>
      <c r="B22" s="196"/>
      <c r="C22" s="197"/>
      <c r="D22" s="197"/>
      <c r="E22" s="197"/>
      <c r="F22" s="197"/>
      <c r="G22" s="200"/>
      <c r="H22" s="201"/>
      <c r="I22" s="196"/>
      <c r="J22" s="197"/>
      <c r="K22" s="197"/>
      <c r="L22" s="197"/>
      <c r="M22" s="197"/>
      <c r="N22" s="200"/>
    </row>
    <row r="23" spans="1:14" ht="15" customHeight="1" thickTop="1">
      <c r="A23" s="202"/>
      <c r="B23" s="203"/>
      <c r="C23" s="204"/>
      <c r="D23" s="204"/>
      <c r="E23" s="204"/>
      <c r="F23" s="204"/>
      <c r="G23" s="205"/>
      <c r="H23" s="202"/>
      <c r="I23" s="203"/>
      <c r="J23" s="204"/>
      <c r="K23" s="204"/>
      <c r="L23" s="204"/>
      <c r="M23" s="204"/>
      <c r="N23" s="205"/>
    </row>
    <row r="24" spans="1:14" ht="39" customHeight="1">
      <c r="A24" s="199"/>
      <c r="E24" s="184"/>
      <c r="F24" s="185"/>
      <c r="G24" s="198"/>
      <c r="H24" s="199"/>
      <c r="L24" s="184"/>
      <c r="M24" s="185"/>
      <c r="N24" s="198"/>
    </row>
    <row r="25" spans="1:14" ht="47.25" customHeight="1">
      <c r="A25" s="199"/>
      <c r="E25" s="186" t="str">
        <f>mm</f>
        <v>MM RUE NEUVE/NIEUWSTRAAT</v>
      </c>
      <c r="F25" s="185"/>
      <c r="G25" s="198"/>
      <c r="H25" s="199"/>
      <c r="L25" s="186" t="str">
        <f>mm</f>
        <v>MM RUE NEUVE/NIEUWSTRAAT</v>
      </c>
      <c r="M25" s="185"/>
      <c r="N25" s="198"/>
    </row>
    <row r="26" spans="1:14" ht="49.5" customHeight="1">
      <c r="A26" s="199"/>
      <c r="E26" s="184"/>
      <c r="F26" s="185"/>
      <c r="G26" s="198"/>
      <c r="H26" s="199"/>
      <c r="L26" s="184"/>
      <c r="M26" s="185"/>
      <c r="N26" s="198"/>
    </row>
    <row r="27" spans="1:14" ht="117.75" customHeight="1">
      <c r="A27" s="199"/>
      <c r="B27" s="250" t="s">
        <v>69</v>
      </c>
      <c r="C27" s="251"/>
      <c r="D27" s="251"/>
      <c r="E27" s="251"/>
      <c r="F27" s="251"/>
      <c r="G27" s="198"/>
      <c r="H27" s="199"/>
      <c r="I27" s="250" t="s">
        <v>69</v>
      </c>
      <c r="J27" s="251"/>
      <c r="K27" s="251"/>
      <c r="L27" s="251"/>
      <c r="M27" s="251"/>
      <c r="N27" s="198"/>
    </row>
    <row r="28" spans="1:14" ht="28.5" customHeight="1">
      <c r="A28" s="199"/>
      <c r="B28" s="187" t="s">
        <v>62</v>
      </c>
      <c r="G28" s="198"/>
      <c r="H28" s="199"/>
      <c r="I28" s="187" t="s">
        <v>62</v>
      </c>
      <c r="N28" s="198"/>
    </row>
    <row r="29" spans="1:14" ht="12.75">
      <c r="A29" s="199"/>
      <c r="B29" s="188"/>
      <c r="G29" s="198"/>
      <c r="H29" s="199"/>
      <c r="I29" s="188"/>
      <c r="N29" s="198"/>
    </row>
    <row r="30" spans="1:14" ht="12.75">
      <c r="A30" s="199"/>
      <c r="B30" s="188"/>
      <c r="G30" s="198"/>
      <c r="H30" s="199"/>
      <c r="I30" s="188"/>
      <c r="N30" s="198"/>
    </row>
    <row r="31" spans="1:14" ht="12.75">
      <c r="A31" s="199"/>
      <c r="B31" s="188"/>
      <c r="G31" s="198"/>
      <c r="H31" s="199"/>
      <c r="I31" s="188"/>
      <c r="N31" s="198"/>
    </row>
    <row r="32" spans="1:14" ht="37.5">
      <c r="A32" s="199"/>
      <c r="B32" s="189" t="s">
        <v>63</v>
      </c>
      <c r="C32" s="190"/>
      <c r="E32" s="189" t="s">
        <v>64</v>
      </c>
      <c r="F32" s="191">
        <f>'Uitbet-do'!$C$12</f>
        <v>0</v>
      </c>
      <c r="G32" s="198"/>
      <c r="H32" s="199"/>
      <c r="I32" s="189" t="s">
        <v>63</v>
      </c>
      <c r="J32" s="190"/>
      <c r="L32" s="189" t="s">
        <v>64</v>
      </c>
      <c r="M32" s="191">
        <f>'Uitbet-do'!$C$25</f>
        <v>0</v>
      </c>
      <c r="N32" s="198"/>
    </row>
    <row r="33" spans="1:14" ht="33.75" customHeight="1">
      <c r="A33" s="199"/>
      <c r="B33" s="192"/>
      <c r="G33" s="198"/>
      <c r="H33" s="199"/>
      <c r="I33" s="192"/>
      <c r="N33" s="198"/>
    </row>
    <row r="34" spans="1:14" ht="34.5">
      <c r="A34" s="199"/>
      <c r="B34" s="192" t="s">
        <v>70</v>
      </c>
      <c r="G34" s="198"/>
      <c r="H34" s="199"/>
      <c r="I34" s="192" t="s">
        <v>71</v>
      </c>
      <c r="N34" s="198"/>
    </row>
    <row r="35" spans="1:14" ht="51" customHeight="1">
      <c r="A35" s="199"/>
      <c r="B35" s="189" t="s">
        <v>65</v>
      </c>
      <c r="C35" s="189"/>
      <c r="D35" s="189"/>
      <c r="E35" s="189" t="s">
        <v>64</v>
      </c>
      <c r="F35" s="193">
        <f>'Uitbet-ma'!$C$4</f>
        <v>2</v>
      </c>
      <c r="G35" s="198"/>
      <c r="H35" s="199"/>
      <c r="I35" s="189" t="s">
        <v>65</v>
      </c>
      <c r="J35" s="189"/>
      <c r="K35" s="189"/>
      <c r="L35" s="189" t="s">
        <v>64</v>
      </c>
      <c r="M35" s="193">
        <f>'Uitbet-ma'!$C$4</f>
        <v>2</v>
      </c>
      <c r="N35" s="198"/>
    </row>
    <row r="36" spans="1:14" ht="34.5">
      <c r="A36" s="199"/>
      <c r="B36" s="189"/>
      <c r="G36" s="198"/>
      <c r="H36" s="199"/>
      <c r="I36" s="189"/>
      <c r="N36" s="198"/>
    </row>
    <row r="37" spans="1:14" ht="34.5">
      <c r="A37" s="199"/>
      <c r="B37" s="194" t="s">
        <v>66</v>
      </c>
      <c r="C37" s="189" t="s">
        <v>64</v>
      </c>
      <c r="D37" s="252">
        <f>'Uitbet-do'!$E$14</f>
        <v>0</v>
      </c>
      <c r="E37" s="252"/>
      <c r="F37" s="252"/>
      <c r="G37" s="198"/>
      <c r="H37" s="199"/>
      <c r="I37" s="194" t="s">
        <v>66</v>
      </c>
      <c r="J37" s="189" t="s">
        <v>64</v>
      </c>
      <c r="K37" s="252">
        <f>'Uitbet-do'!$E$27</f>
        <v>0</v>
      </c>
      <c r="L37" s="252"/>
      <c r="M37" s="252"/>
      <c r="N37" s="198"/>
    </row>
    <row r="38" spans="1:14" ht="48.75" customHeight="1">
      <c r="A38" s="199"/>
      <c r="B38" s="194" t="s">
        <v>1</v>
      </c>
      <c r="C38" s="189" t="s">
        <v>64</v>
      </c>
      <c r="D38" s="253">
        <f>'Uitbet-do'!$A$4</f>
        <v>0</v>
      </c>
      <c r="E38" s="253"/>
      <c r="F38" s="253"/>
      <c r="G38" s="198"/>
      <c r="H38" s="199"/>
      <c r="I38" s="194" t="s">
        <v>1</v>
      </c>
      <c r="J38" s="189" t="s">
        <v>64</v>
      </c>
      <c r="K38" s="253">
        <f>'Uitbet-do'!$A$4</f>
        <v>0</v>
      </c>
      <c r="L38" s="253"/>
      <c r="M38" s="253"/>
      <c r="N38" s="198"/>
    </row>
    <row r="39" spans="1:14" ht="34.5">
      <c r="A39" s="199"/>
      <c r="B39" s="189"/>
      <c r="G39" s="198"/>
      <c r="H39" s="199"/>
      <c r="I39" s="189"/>
      <c r="N39" s="198"/>
    </row>
    <row r="40" spans="1:14" ht="34.5">
      <c r="A40" s="199"/>
      <c r="B40" s="189" t="s">
        <v>67</v>
      </c>
      <c r="G40" s="198"/>
      <c r="H40" s="199"/>
      <c r="I40" s="189" t="s">
        <v>67</v>
      </c>
      <c r="N40" s="198"/>
    </row>
    <row r="41" spans="1:14" ht="34.5">
      <c r="A41" s="199"/>
      <c r="B41" s="189"/>
      <c r="G41" s="198"/>
      <c r="H41" s="199"/>
      <c r="I41" s="189"/>
      <c r="N41" s="198"/>
    </row>
    <row r="42" spans="1:14" ht="24.75">
      <c r="A42" s="199"/>
      <c r="B42" s="195" t="s">
        <v>68</v>
      </c>
      <c r="G42" s="198"/>
      <c r="H42" s="199"/>
      <c r="I42" s="195" t="s">
        <v>68</v>
      </c>
      <c r="N42" s="198"/>
    </row>
    <row r="43" spans="1:14" ht="12.75">
      <c r="A43" s="199"/>
      <c r="G43" s="198"/>
      <c r="H43" s="199"/>
      <c r="N43" s="198"/>
    </row>
    <row r="44" spans="1:14" ht="13.5" thickBot="1">
      <c r="A44" s="201"/>
      <c r="B44" s="196"/>
      <c r="C44" s="197"/>
      <c r="D44" s="197"/>
      <c r="E44" s="197"/>
      <c r="F44" s="197"/>
      <c r="G44" s="200"/>
      <c r="H44" s="201"/>
      <c r="I44" s="196"/>
      <c r="J44" s="197"/>
      <c r="K44" s="197"/>
      <c r="L44" s="197"/>
      <c r="M44" s="197"/>
      <c r="N44" s="200"/>
    </row>
    <row r="45" spans="1:14" ht="15" customHeight="1" thickTop="1">
      <c r="A45" s="202"/>
      <c r="B45" s="203"/>
      <c r="C45" s="204"/>
      <c r="D45" s="204"/>
      <c r="E45" s="204"/>
      <c r="F45" s="204"/>
      <c r="G45" s="205"/>
      <c r="H45" s="202"/>
      <c r="I45" s="203"/>
      <c r="J45" s="204"/>
      <c r="K45" s="204"/>
      <c r="L45" s="204"/>
      <c r="M45" s="204"/>
      <c r="N45" s="205"/>
    </row>
    <row r="46" spans="1:14" ht="39" customHeight="1">
      <c r="A46" s="199"/>
      <c r="E46" s="184"/>
      <c r="F46" s="185"/>
      <c r="G46" s="198"/>
      <c r="H46" s="199"/>
      <c r="L46" s="184"/>
      <c r="M46" s="185"/>
      <c r="N46" s="198"/>
    </row>
    <row r="47" spans="1:14" ht="47.25" customHeight="1">
      <c r="A47" s="199"/>
      <c r="E47" s="186" t="str">
        <f>mm</f>
        <v>MM RUE NEUVE/NIEUWSTRAAT</v>
      </c>
      <c r="F47" s="185"/>
      <c r="G47" s="198"/>
      <c r="H47" s="199"/>
      <c r="L47" s="186" t="str">
        <f>mm</f>
        <v>MM RUE NEUVE/NIEUWSTRAAT</v>
      </c>
      <c r="M47" s="185"/>
      <c r="N47" s="198"/>
    </row>
    <row r="48" spans="1:14" ht="49.5" customHeight="1">
      <c r="A48" s="199"/>
      <c r="E48" s="184"/>
      <c r="F48" s="185"/>
      <c r="G48" s="198"/>
      <c r="H48" s="199"/>
      <c r="L48" s="184"/>
      <c r="M48" s="185"/>
      <c r="N48" s="198"/>
    </row>
    <row r="49" spans="1:14" ht="117.75" customHeight="1">
      <c r="A49" s="199"/>
      <c r="B49" s="250" t="s">
        <v>69</v>
      </c>
      <c r="C49" s="251"/>
      <c r="D49" s="251"/>
      <c r="E49" s="251"/>
      <c r="F49" s="251"/>
      <c r="G49" s="198"/>
      <c r="H49" s="199"/>
      <c r="I49" s="250" t="s">
        <v>69</v>
      </c>
      <c r="J49" s="251"/>
      <c r="K49" s="251"/>
      <c r="L49" s="251"/>
      <c r="M49" s="251"/>
      <c r="N49" s="198"/>
    </row>
    <row r="50" spans="1:14" ht="28.5" customHeight="1">
      <c r="A50" s="199"/>
      <c r="B50" s="187" t="s">
        <v>62</v>
      </c>
      <c r="G50" s="198"/>
      <c r="H50" s="199"/>
      <c r="I50" s="187" t="s">
        <v>62</v>
      </c>
      <c r="N50" s="198"/>
    </row>
    <row r="51" spans="1:14" ht="12.75">
      <c r="A51" s="199"/>
      <c r="B51" s="188"/>
      <c r="G51" s="198"/>
      <c r="H51" s="199"/>
      <c r="I51" s="188"/>
      <c r="N51" s="198"/>
    </row>
    <row r="52" spans="1:14" ht="12.75">
      <c r="A52" s="199"/>
      <c r="B52" s="188"/>
      <c r="G52" s="198"/>
      <c r="H52" s="199"/>
      <c r="I52" s="188"/>
      <c r="N52" s="198"/>
    </row>
    <row r="53" spans="1:14" ht="12.75">
      <c r="A53" s="199"/>
      <c r="B53" s="188"/>
      <c r="G53" s="198"/>
      <c r="H53" s="199"/>
      <c r="I53" s="188"/>
      <c r="N53" s="198"/>
    </row>
    <row r="54" spans="1:14" ht="37.5">
      <c r="A54" s="199"/>
      <c r="B54" s="189" t="s">
        <v>63</v>
      </c>
      <c r="C54" s="190"/>
      <c r="E54" s="189" t="s">
        <v>64</v>
      </c>
      <c r="F54" s="191">
        <f>'Uitbet-do'!$D$12</f>
        <v>0</v>
      </c>
      <c r="G54" s="198"/>
      <c r="H54" s="199"/>
      <c r="I54" s="189" t="s">
        <v>63</v>
      </c>
      <c r="J54" s="190"/>
      <c r="L54" s="189" t="s">
        <v>64</v>
      </c>
      <c r="M54" s="191">
        <f>'Uitbet-do'!$D$25</f>
        <v>0</v>
      </c>
      <c r="N54" s="198"/>
    </row>
    <row r="55" spans="1:14" ht="33.75" customHeight="1">
      <c r="A55" s="199"/>
      <c r="B55" s="192"/>
      <c r="G55" s="198"/>
      <c r="H55" s="199"/>
      <c r="I55" s="192"/>
      <c r="N55" s="198"/>
    </row>
    <row r="56" spans="1:14" ht="34.5">
      <c r="A56" s="199"/>
      <c r="B56" s="192" t="s">
        <v>70</v>
      </c>
      <c r="G56" s="198"/>
      <c r="H56" s="199"/>
      <c r="I56" s="192" t="s">
        <v>71</v>
      </c>
      <c r="N56" s="198"/>
    </row>
    <row r="57" spans="1:14" ht="51" customHeight="1">
      <c r="A57" s="199"/>
      <c r="B57" s="189" t="s">
        <v>65</v>
      </c>
      <c r="C57" s="189"/>
      <c r="D57" s="189"/>
      <c r="E57" s="189" t="s">
        <v>64</v>
      </c>
      <c r="F57" s="193">
        <f>'Uitbet-ma'!$D$4</f>
        <v>3</v>
      </c>
      <c r="G57" s="198"/>
      <c r="H57" s="199"/>
      <c r="I57" s="189" t="s">
        <v>65</v>
      </c>
      <c r="J57" s="189"/>
      <c r="K57" s="189"/>
      <c r="L57" s="189" t="s">
        <v>64</v>
      </c>
      <c r="M57" s="193">
        <f>'Uitbet-ma'!$D$4</f>
        <v>3</v>
      </c>
      <c r="N57" s="198"/>
    </row>
    <row r="58" spans="1:14" ht="34.5">
      <c r="A58" s="199"/>
      <c r="B58" s="189"/>
      <c r="G58" s="198"/>
      <c r="H58" s="199"/>
      <c r="I58" s="189"/>
      <c r="N58" s="198"/>
    </row>
    <row r="59" spans="1:14" ht="34.5">
      <c r="A59" s="199"/>
      <c r="B59" s="194" t="s">
        <v>66</v>
      </c>
      <c r="C59" s="189" t="s">
        <v>64</v>
      </c>
      <c r="D59" s="252">
        <f>'Uitbet-do'!$E$14</f>
        <v>0</v>
      </c>
      <c r="E59" s="252"/>
      <c r="F59" s="252"/>
      <c r="G59" s="198"/>
      <c r="H59" s="199"/>
      <c r="I59" s="194" t="s">
        <v>66</v>
      </c>
      <c r="J59" s="189" t="s">
        <v>64</v>
      </c>
      <c r="K59" s="252">
        <f>'Uitbet-do'!$E$27</f>
        <v>0</v>
      </c>
      <c r="L59" s="252"/>
      <c r="M59" s="252"/>
      <c r="N59" s="198"/>
    </row>
    <row r="60" spans="1:14" ht="48.75" customHeight="1">
      <c r="A60" s="199"/>
      <c r="B60" s="194" t="s">
        <v>1</v>
      </c>
      <c r="C60" s="189" t="s">
        <v>64</v>
      </c>
      <c r="D60" s="253">
        <f>'Uitbet-do'!$A$4</f>
        <v>0</v>
      </c>
      <c r="E60" s="253"/>
      <c r="F60" s="253"/>
      <c r="G60" s="198"/>
      <c r="H60" s="199"/>
      <c r="I60" s="194" t="s">
        <v>1</v>
      </c>
      <c r="J60" s="189" t="s">
        <v>64</v>
      </c>
      <c r="K60" s="253">
        <f>'Uitbet-do'!$A$4</f>
        <v>0</v>
      </c>
      <c r="L60" s="253"/>
      <c r="M60" s="253"/>
      <c r="N60" s="198"/>
    </row>
    <row r="61" spans="1:14" ht="34.5">
      <c r="A61" s="199"/>
      <c r="B61" s="189"/>
      <c r="G61" s="198"/>
      <c r="H61" s="199"/>
      <c r="I61" s="189"/>
      <c r="N61" s="198"/>
    </row>
    <row r="62" spans="1:14" ht="34.5">
      <c r="A62" s="199"/>
      <c r="B62" s="189" t="s">
        <v>67</v>
      </c>
      <c r="G62" s="198"/>
      <c r="H62" s="199"/>
      <c r="I62" s="189" t="s">
        <v>67</v>
      </c>
      <c r="N62" s="198"/>
    </row>
    <row r="63" spans="1:14" ht="34.5">
      <c r="A63" s="199"/>
      <c r="B63" s="189"/>
      <c r="G63" s="198"/>
      <c r="H63" s="199"/>
      <c r="I63" s="189"/>
      <c r="N63" s="198"/>
    </row>
    <row r="64" spans="1:14" ht="24.75">
      <c r="A64" s="199"/>
      <c r="B64" s="195" t="s">
        <v>68</v>
      </c>
      <c r="G64" s="198"/>
      <c r="H64" s="199"/>
      <c r="I64" s="195" t="s">
        <v>68</v>
      </c>
      <c r="N64" s="198"/>
    </row>
    <row r="65" spans="1:14" ht="12.75">
      <c r="A65" s="199"/>
      <c r="G65" s="198"/>
      <c r="H65" s="199"/>
      <c r="N65" s="198"/>
    </row>
    <row r="66" spans="1:14" ht="13.5" thickBot="1">
      <c r="A66" s="201"/>
      <c r="B66" s="196"/>
      <c r="C66" s="197"/>
      <c r="D66" s="197"/>
      <c r="E66" s="197"/>
      <c r="F66" s="197"/>
      <c r="G66" s="200"/>
      <c r="H66" s="201"/>
      <c r="I66" s="196"/>
      <c r="J66" s="197"/>
      <c r="K66" s="197"/>
      <c r="L66" s="197"/>
      <c r="M66" s="197"/>
      <c r="N66" s="200"/>
    </row>
    <row r="67" spans="1:14" ht="15" customHeight="1" thickTop="1">
      <c r="A67" s="202"/>
      <c r="B67" s="203"/>
      <c r="C67" s="204"/>
      <c r="D67" s="204"/>
      <c r="E67" s="204"/>
      <c r="F67" s="204"/>
      <c r="G67" s="205"/>
      <c r="H67" s="202"/>
      <c r="I67" s="203"/>
      <c r="J67" s="204"/>
      <c r="K67" s="204"/>
      <c r="L67" s="204"/>
      <c r="M67" s="204"/>
      <c r="N67" s="205"/>
    </row>
    <row r="68" spans="1:14" ht="39" customHeight="1">
      <c r="A68" s="199"/>
      <c r="E68" s="184"/>
      <c r="F68" s="185"/>
      <c r="G68" s="198"/>
      <c r="H68" s="199"/>
      <c r="L68" s="184"/>
      <c r="M68" s="185"/>
      <c r="N68" s="198"/>
    </row>
    <row r="69" spans="1:14" ht="47.25" customHeight="1">
      <c r="A69" s="199"/>
      <c r="E69" s="186" t="str">
        <f>mm</f>
        <v>MM RUE NEUVE/NIEUWSTRAAT</v>
      </c>
      <c r="F69" s="185"/>
      <c r="G69" s="198"/>
      <c r="H69" s="199"/>
      <c r="L69" s="186" t="str">
        <f>mm</f>
        <v>MM RUE NEUVE/NIEUWSTRAAT</v>
      </c>
      <c r="M69" s="185"/>
      <c r="N69" s="198"/>
    </row>
    <row r="70" spans="1:14" ht="49.5" customHeight="1">
      <c r="A70" s="199"/>
      <c r="E70" s="184"/>
      <c r="F70" s="185"/>
      <c r="G70" s="198"/>
      <c r="H70" s="199"/>
      <c r="L70" s="184"/>
      <c r="M70" s="185"/>
      <c r="N70" s="198"/>
    </row>
    <row r="71" spans="1:14" ht="117.75" customHeight="1">
      <c r="A71" s="199"/>
      <c r="B71" s="250" t="s">
        <v>69</v>
      </c>
      <c r="C71" s="251"/>
      <c r="D71" s="251"/>
      <c r="E71" s="251"/>
      <c r="F71" s="251"/>
      <c r="G71" s="198"/>
      <c r="H71" s="199"/>
      <c r="I71" s="250" t="s">
        <v>69</v>
      </c>
      <c r="J71" s="251"/>
      <c r="K71" s="251"/>
      <c r="L71" s="251"/>
      <c r="M71" s="251"/>
      <c r="N71" s="198"/>
    </row>
    <row r="72" spans="1:14" ht="28.5" customHeight="1">
      <c r="A72" s="199"/>
      <c r="B72" s="187" t="s">
        <v>62</v>
      </c>
      <c r="G72" s="198"/>
      <c r="H72" s="199"/>
      <c r="I72" s="187" t="s">
        <v>62</v>
      </c>
      <c r="N72" s="198"/>
    </row>
    <row r="73" spans="1:14" ht="12.75">
      <c r="A73" s="199"/>
      <c r="B73" s="188"/>
      <c r="G73" s="198"/>
      <c r="H73" s="199"/>
      <c r="I73" s="188"/>
      <c r="N73" s="198"/>
    </row>
    <row r="74" spans="1:14" ht="12.75">
      <c r="A74" s="199"/>
      <c r="B74" s="188"/>
      <c r="G74" s="198"/>
      <c r="H74" s="199"/>
      <c r="I74" s="188"/>
      <c r="N74" s="198"/>
    </row>
    <row r="75" spans="1:14" ht="12.75">
      <c r="A75" s="199"/>
      <c r="B75" s="188"/>
      <c r="G75" s="198"/>
      <c r="H75" s="199"/>
      <c r="I75" s="188"/>
      <c r="N75" s="198"/>
    </row>
    <row r="76" spans="1:14" ht="37.5">
      <c r="A76" s="199"/>
      <c r="B76" s="189" t="s">
        <v>63</v>
      </c>
      <c r="C76" s="190"/>
      <c r="E76" s="189" t="s">
        <v>64</v>
      </c>
      <c r="F76" s="191">
        <f>'Uitbet-do'!$E$12</f>
        <v>0</v>
      </c>
      <c r="G76" s="198"/>
      <c r="H76" s="199"/>
      <c r="I76" s="189" t="s">
        <v>63</v>
      </c>
      <c r="J76" s="190"/>
      <c r="L76" s="189" t="s">
        <v>64</v>
      </c>
      <c r="M76" s="191">
        <f>'Uitbet-do'!$E$25</f>
        <v>0</v>
      </c>
      <c r="N76" s="198"/>
    </row>
    <row r="77" spans="1:14" ht="33.75" customHeight="1">
      <c r="A77" s="199"/>
      <c r="B77" s="192"/>
      <c r="G77" s="198"/>
      <c r="H77" s="199"/>
      <c r="I77" s="192"/>
      <c r="N77" s="198"/>
    </row>
    <row r="78" spans="1:14" ht="34.5">
      <c r="A78" s="199"/>
      <c r="B78" s="192" t="s">
        <v>70</v>
      </c>
      <c r="G78" s="198"/>
      <c r="H78" s="199"/>
      <c r="I78" s="192" t="s">
        <v>71</v>
      </c>
      <c r="N78" s="198"/>
    </row>
    <row r="79" spans="1:14" ht="51" customHeight="1">
      <c r="A79" s="199"/>
      <c r="B79" s="189" t="s">
        <v>65</v>
      </c>
      <c r="C79" s="189"/>
      <c r="D79" s="189"/>
      <c r="E79" s="189" t="s">
        <v>64</v>
      </c>
      <c r="F79" s="193">
        <f>'Uitbet-ma'!$E$4</f>
        <v>4</v>
      </c>
      <c r="G79" s="198"/>
      <c r="H79" s="199"/>
      <c r="I79" s="189" t="s">
        <v>65</v>
      </c>
      <c r="J79" s="189"/>
      <c r="K79" s="189"/>
      <c r="L79" s="189" t="s">
        <v>64</v>
      </c>
      <c r="M79" s="193">
        <f>'Uitbet-ma'!$E$4</f>
        <v>4</v>
      </c>
      <c r="N79" s="198"/>
    </row>
    <row r="80" spans="1:14" ht="34.5">
      <c r="A80" s="199"/>
      <c r="B80" s="189"/>
      <c r="G80" s="198"/>
      <c r="H80" s="199"/>
      <c r="I80" s="189"/>
      <c r="N80" s="198"/>
    </row>
    <row r="81" spans="1:14" ht="34.5">
      <c r="A81" s="199"/>
      <c r="B81" s="194" t="s">
        <v>66</v>
      </c>
      <c r="C81" s="189" t="s">
        <v>64</v>
      </c>
      <c r="D81" s="252">
        <f>'Uitbet-do'!$E$14</f>
        <v>0</v>
      </c>
      <c r="E81" s="252"/>
      <c r="F81" s="252"/>
      <c r="G81" s="198"/>
      <c r="H81" s="199"/>
      <c r="I81" s="194" t="s">
        <v>66</v>
      </c>
      <c r="J81" s="189" t="s">
        <v>64</v>
      </c>
      <c r="K81" s="252">
        <f>'Uitbet-do'!$E$27</f>
        <v>0</v>
      </c>
      <c r="L81" s="252"/>
      <c r="M81" s="252"/>
      <c r="N81" s="198"/>
    </row>
    <row r="82" spans="1:14" ht="48.75" customHeight="1">
      <c r="A82" s="199"/>
      <c r="B82" s="194" t="s">
        <v>1</v>
      </c>
      <c r="C82" s="189" t="s">
        <v>64</v>
      </c>
      <c r="D82" s="253">
        <f>'Uitbet-do'!$A$4</f>
        <v>0</v>
      </c>
      <c r="E82" s="253"/>
      <c r="F82" s="253"/>
      <c r="G82" s="198"/>
      <c r="H82" s="199"/>
      <c r="I82" s="194" t="s">
        <v>1</v>
      </c>
      <c r="J82" s="189" t="s">
        <v>64</v>
      </c>
      <c r="K82" s="253">
        <f>'Uitbet-do'!$A$4</f>
        <v>0</v>
      </c>
      <c r="L82" s="253"/>
      <c r="M82" s="253"/>
      <c r="N82" s="198"/>
    </row>
    <row r="83" spans="1:14" ht="34.5">
      <c r="A83" s="199"/>
      <c r="B83" s="189"/>
      <c r="G83" s="198"/>
      <c r="H83" s="199"/>
      <c r="I83" s="189"/>
      <c r="N83" s="198"/>
    </row>
    <row r="84" spans="1:14" ht="34.5">
      <c r="A84" s="199"/>
      <c r="B84" s="189" t="s">
        <v>67</v>
      </c>
      <c r="G84" s="198"/>
      <c r="H84" s="199"/>
      <c r="I84" s="189" t="s">
        <v>67</v>
      </c>
      <c r="N84" s="198"/>
    </row>
    <row r="85" spans="1:14" ht="34.5">
      <c r="A85" s="199"/>
      <c r="B85" s="189"/>
      <c r="G85" s="198"/>
      <c r="H85" s="199"/>
      <c r="I85" s="189"/>
      <c r="N85" s="198"/>
    </row>
    <row r="86" spans="1:14" ht="24.75">
      <c r="A86" s="199"/>
      <c r="B86" s="195" t="s">
        <v>68</v>
      </c>
      <c r="G86" s="198"/>
      <c r="H86" s="199"/>
      <c r="I86" s="195" t="s">
        <v>68</v>
      </c>
      <c r="N86" s="198"/>
    </row>
    <row r="87" spans="1:14" ht="12.75">
      <c r="A87" s="199"/>
      <c r="G87" s="198"/>
      <c r="H87" s="199"/>
      <c r="N87" s="198"/>
    </row>
    <row r="88" spans="1:14" ht="13.5" thickBot="1">
      <c r="A88" s="201"/>
      <c r="B88" s="196"/>
      <c r="C88" s="197"/>
      <c r="D88" s="197"/>
      <c r="E88" s="197"/>
      <c r="F88" s="197"/>
      <c r="G88" s="200"/>
      <c r="H88" s="201"/>
      <c r="I88" s="196"/>
      <c r="J88" s="197"/>
      <c r="K88" s="197"/>
      <c r="L88" s="197"/>
      <c r="M88" s="197"/>
      <c r="N88" s="200"/>
    </row>
    <row r="89" spans="1:14" ht="15" customHeight="1" thickTop="1">
      <c r="A89" s="202"/>
      <c r="B89" s="203"/>
      <c r="C89" s="204"/>
      <c r="D89" s="204"/>
      <c r="E89" s="204"/>
      <c r="F89" s="204"/>
      <c r="G89" s="205"/>
      <c r="H89" s="202"/>
      <c r="I89" s="203"/>
      <c r="J89" s="204"/>
      <c r="K89" s="204"/>
      <c r="L89" s="204"/>
      <c r="M89" s="204"/>
      <c r="N89" s="205"/>
    </row>
    <row r="90" spans="1:14" ht="39" customHeight="1">
      <c r="A90" s="199"/>
      <c r="E90" s="184"/>
      <c r="F90" s="185"/>
      <c r="G90" s="198"/>
      <c r="H90" s="199"/>
      <c r="L90" s="184"/>
      <c r="M90" s="185"/>
      <c r="N90" s="198"/>
    </row>
    <row r="91" spans="1:14" ht="47.25" customHeight="1">
      <c r="A91" s="199"/>
      <c r="E91" s="186" t="str">
        <f>mm</f>
        <v>MM RUE NEUVE/NIEUWSTRAAT</v>
      </c>
      <c r="F91" s="185"/>
      <c r="G91" s="198"/>
      <c r="H91" s="199"/>
      <c r="L91" s="186" t="str">
        <f>mm</f>
        <v>MM RUE NEUVE/NIEUWSTRAAT</v>
      </c>
      <c r="M91" s="185"/>
      <c r="N91" s="198"/>
    </row>
    <row r="92" spans="1:14" ht="49.5" customHeight="1">
      <c r="A92" s="199"/>
      <c r="E92" s="184"/>
      <c r="F92" s="185"/>
      <c r="G92" s="198"/>
      <c r="H92" s="199"/>
      <c r="L92" s="184"/>
      <c r="M92" s="185"/>
      <c r="N92" s="198"/>
    </row>
    <row r="93" spans="1:14" ht="117.75" customHeight="1">
      <c r="A93" s="199"/>
      <c r="B93" s="250" t="s">
        <v>69</v>
      </c>
      <c r="C93" s="251"/>
      <c r="D93" s="251"/>
      <c r="E93" s="251"/>
      <c r="F93" s="251"/>
      <c r="G93" s="198"/>
      <c r="H93" s="199"/>
      <c r="I93" s="250" t="s">
        <v>69</v>
      </c>
      <c r="J93" s="251"/>
      <c r="K93" s="251"/>
      <c r="L93" s="251"/>
      <c r="M93" s="251"/>
      <c r="N93" s="198"/>
    </row>
    <row r="94" spans="1:14" ht="28.5" customHeight="1">
      <c r="A94" s="199"/>
      <c r="B94" s="187" t="s">
        <v>62</v>
      </c>
      <c r="G94" s="198"/>
      <c r="H94" s="199"/>
      <c r="I94" s="187" t="s">
        <v>62</v>
      </c>
      <c r="N94" s="198"/>
    </row>
    <row r="95" spans="1:14" ht="12.75">
      <c r="A95" s="199"/>
      <c r="B95" s="188"/>
      <c r="G95" s="198"/>
      <c r="H95" s="199"/>
      <c r="I95" s="188"/>
      <c r="N95" s="198"/>
    </row>
    <row r="96" spans="1:14" ht="12.75">
      <c r="A96" s="199"/>
      <c r="B96" s="188"/>
      <c r="G96" s="198"/>
      <c r="H96" s="199"/>
      <c r="I96" s="188"/>
      <c r="N96" s="198"/>
    </row>
    <row r="97" spans="1:14" ht="12.75">
      <c r="A97" s="199"/>
      <c r="B97" s="188"/>
      <c r="G97" s="198"/>
      <c r="H97" s="199"/>
      <c r="I97" s="188"/>
      <c r="N97" s="198"/>
    </row>
    <row r="98" spans="1:14" ht="37.5">
      <c r="A98" s="199"/>
      <c r="B98" s="189" t="s">
        <v>63</v>
      </c>
      <c r="C98" s="190"/>
      <c r="E98" s="189" t="s">
        <v>64</v>
      </c>
      <c r="F98" s="191">
        <f>'Uitbet-do'!$F$12</f>
        <v>0</v>
      </c>
      <c r="G98" s="198"/>
      <c r="H98" s="199"/>
      <c r="I98" s="189" t="s">
        <v>63</v>
      </c>
      <c r="J98" s="190"/>
      <c r="L98" s="189" t="s">
        <v>64</v>
      </c>
      <c r="M98" s="191">
        <f>'Uitbet-do'!$F$25</f>
        <v>0</v>
      </c>
      <c r="N98" s="198"/>
    </row>
    <row r="99" spans="1:14" ht="33.75" customHeight="1">
      <c r="A99" s="199"/>
      <c r="B99" s="192"/>
      <c r="G99" s="198"/>
      <c r="H99" s="199"/>
      <c r="I99" s="192"/>
      <c r="N99" s="198"/>
    </row>
    <row r="100" spans="1:14" ht="34.5">
      <c r="A100" s="199"/>
      <c r="B100" s="192" t="s">
        <v>70</v>
      </c>
      <c r="G100" s="198"/>
      <c r="H100" s="199"/>
      <c r="I100" s="192" t="s">
        <v>71</v>
      </c>
      <c r="N100" s="198"/>
    </row>
    <row r="101" spans="1:14" ht="51" customHeight="1">
      <c r="A101" s="199"/>
      <c r="B101" s="189" t="s">
        <v>65</v>
      </c>
      <c r="C101" s="189"/>
      <c r="D101" s="189"/>
      <c r="E101" s="189" t="s">
        <v>64</v>
      </c>
      <c r="F101" s="193">
        <f>'Uitbet-ma'!$F$4</f>
        <v>5</v>
      </c>
      <c r="G101" s="198"/>
      <c r="H101" s="199"/>
      <c r="I101" s="189" t="s">
        <v>65</v>
      </c>
      <c r="J101" s="189"/>
      <c r="K101" s="189"/>
      <c r="L101" s="189" t="s">
        <v>64</v>
      </c>
      <c r="M101" s="193">
        <f>'Uitbet-ma'!$F$4</f>
        <v>5</v>
      </c>
      <c r="N101" s="198"/>
    </row>
    <row r="102" spans="1:14" ht="34.5">
      <c r="A102" s="199"/>
      <c r="B102" s="189"/>
      <c r="G102" s="198"/>
      <c r="H102" s="199"/>
      <c r="I102" s="189"/>
      <c r="N102" s="198"/>
    </row>
    <row r="103" spans="1:14" ht="34.5">
      <c r="A103" s="199"/>
      <c r="B103" s="194" t="s">
        <v>66</v>
      </c>
      <c r="C103" s="189" t="s">
        <v>64</v>
      </c>
      <c r="D103" s="252">
        <f>'Uitbet-do'!$E$14</f>
        <v>0</v>
      </c>
      <c r="E103" s="252"/>
      <c r="F103" s="252"/>
      <c r="G103" s="198"/>
      <c r="H103" s="199"/>
      <c r="I103" s="194" t="s">
        <v>66</v>
      </c>
      <c r="J103" s="189" t="s">
        <v>64</v>
      </c>
      <c r="K103" s="252">
        <f>'Uitbet-do'!$E$27</f>
        <v>0</v>
      </c>
      <c r="L103" s="252"/>
      <c r="M103" s="252"/>
      <c r="N103" s="198"/>
    </row>
    <row r="104" spans="1:14" ht="48.75" customHeight="1">
      <c r="A104" s="199"/>
      <c r="B104" s="194" t="s">
        <v>1</v>
      </c>
      <c r="C104" s="189" t="s">
        <v>64</v>
      </c>
      <c r="D104" s="253">
        <f>'Uitbet-do'!$A$4</f>
        <v>0</v>
      </c>
      <c r="E104" s="253"/>
      <c r="F104" s="253"/>
      <c r="G104" s="198"/>
      <c r="H104" s="199"/>
      <c r="I104" s="194" t="s">
        <v>1</v>
      </c>
      <c r="J104" s="189" t="s">
        <v>64</v>
      </c>
      <c r="K104" s="253">
        <f>'Uitbet-do'!$A$4</f>
        <v>0</v>
      </c>
      <c r="L104" s="253"/>
      <c r="M104" s="253"/>
      <c r="N104" s="198"/>
    </row>
    <row r="105" spans="1:14" ht="34.5">
      <c r="A105" s="199"/>
      <c r="B105" s="189"/>
      <c r="G105" s="198"/>
      <c r="H105" s="199"/>
      <c r="I105" s="189"/>
      <c r="N105" s="198"/>
    </row>
    <row r="106" spans="1:14" ht="34.5">
      <c r="A106" s="199"/>
      <c r="B106" s="189" t="s">
        <v>67</v>
      </c>
      <c r="G106" s="198"/>
      <c r="H106" s="199"/>
      <c r="I106" s="189" t="s">
        <v>67</v>
      </c>
      <c r="N106" s="198"/>
    </row>
    <row r="107" spans="1:14" ht="34.5">
      <c r="A107" s="199"/>
      <c r="B107" s="189"/>
      <c r="G107" s="198"/>
      <c r="H107" s="199"/>
      <c r="I107" s="189"/>
      <c r="N107" s="198"/>
    </row>
    <row r="108" spans="1:14" ht="24.75">
      <c r="A108" s="199"/>
      <c r="B108" s="195" t="s">
        <v>68</v>
      </c>
      <c r="G108" s="198"/>
      <c r="H108" s="199"/>
      <c r="I108" s="195" t="s">
        <v>68</v>
      </c>
      <c r="N108" s="198"/>
    </row>
    <row r="109" spans="1:14" ht="12.75">
      <c r="A109" s="199"/>
      <c r="G109" s="198"/>
      <c r="H109" s="199"/>
      <c r="N109" s="198"/>
    </row>
    <row r="110" spans="1:14" ht="13.5" thickBot="1">
      <c r="A110" s="201"/>
      <c r="B110" s="196"/>
      <c r="C110" s="197"/>
      <c r="D110" s="197"/>
      <c r="E110" s="197"/>
      <c r="F110" s="197"/>
      <c r="G110" s="200"/>
      <c r="H110" s="201"/>
      <c r="I110" s="196"/>
      <c r="J110" s="197"/>
      <c r="K110" s="197"/>
      <c r="L110" s="197"/>
      <c r="M110" s="197"/>
      <c r="N110" s="200"/>
    </row>
    <row r="111" spans="1:14" ht="15" customHeight="1" thickTop="1">
      <c r="A111" s="202"/>
      <c r="B111" s="203"/>
      <c r="C111" s="204"/>
      <c r="D111" s="204"/>
      <c r="E111" s="204"/>
      <c r="F111" s="204"/>
      <c r="G111" s="205"/>
      <c r="H111" s="202"/>
      <c r="I111" s="203"/>
      <c r="J111" s="204"/>
      <c r="K111" s="204"/>
      <c r="L111" s="204"/>
      <c r="M111" s="204"/>
      <c r="N111" s="205"/>
    </row>
    <row r="112" spans="1:14" ht="39" customHeight="1">
      <c r="A112" s="199"/>
      <c r="E112" s="184"/>
      <c r="F112" s="185"/>
      <c r="G112" s="198"/>
      <c r="H112" s="199"/>
      <c r="L112" s="184"/>
      <c r="M112" s="185"/>
      <c r="N112" s="198"/>
    </row>
    <row r="113" spans="1:14" ht="47.25" customHeight="1">
      <c r="A113" s="199"/>
      <c r="E113" s="186" t="str">
        <f>mm</f>
        <v>MM RUE NEUVE/NIEUWSTRAAT</v>
      </c>
      <c r="F113" s="185"/>
      <c r="G113" s="198"/>
      <c r="H113" s="199"/>
      <c r="L113" s="186" t="str">
        <f>mm</f>
        <v>MM RUE NEUVE/NIEUWSTRAAT</v>
      </c>
      <c r="M113" s="185"/>
      <c r="N113" s="198"/>
    </row>
    <row r="114" spans="1:14" ht="49.5" customHeight="1">
      <c r="A114" s="199"/>
      <c r="E114" s="184"/>
      <c r="F114" s="185"/>
      <c r="G114" s="198"/>
      <c r="H114" s="199"/>
      <c r="L114" s="184"/>
      <c r="M114" s="185"/>
      <c r="N114" s="198"/>
    </row>
    <row r="115" spans="1:14" ht="117.75" customHeight="1">
      <c r="A115" s="199"/>
      <c r="B115" s="250" t="s">
        <v>69</v>
      </c>
      <c r="C115" s="251"/>
      <c r="D115" s="251"/>
      <c r="E115" s="251"/>
      <c r="F115" s="251"/>
      <c r="G115" s="198"/>
      <c r="H115" s="199"/>
      <c r="I115" s="250" t="s">
        <v>69</v>
      </c>
      <c r="J115" s="251"/>
      <c r="K115" s="251"/>
      <c r="L115" s="251"/>
      <c r="M115" s="251"/>
      <c r="N115" s="198"/>
    </row>
    <row r="116" spans="1:14" ht="28.5" customHeight="1">
      <c r="A116" s="199"/>
      <c r="B116" s="187" t="s">
        <v>62</v>
      </c>
      <c r="G116" s="198"/>
      <c r="H116" s="199"/>
      <c r="I116" s="187" t="s">
        <v>62</v>
      </c>
      <c r="N116" s="198"/>
    </row>
    <row r="117" spans="1:14" ht="12.75">
      <c r="A117" s="199"/>
      <c r="B117" s="188"/>
      <c r="G117" s="198"/>
      <c r="H117" s="199"/>
      <c r="I117" s="188"/>
      <c r="N117" s="198"/>
    </row>
    <row r="118" spans="1:14" ht="12.75">
      <c r="A118" s="199"/>
      <c r="B118" s="188"/>
      <c r="G118" s="198"/>
      <c r="H118" s="199"/>
      <c r="I118" s="188"/>
      <c r="N118" s="198"/>
    </row>
    <row r="119" spans="1:14" ht="12.75">
      <c r="A119" s="199"/>
      <c r="B119" s="188"/>
      <c r="G119" s="198"/>
      <c r="H119" s="199"/>
      <c r="I119" s="188"/>
      <c r="N119" s="198"/>
    </row>
    <row r="120" spans="1:14" ht="37.5">
      <c r="A120" s="199"/>
      <c r="B120" s="189" t="s">
        <v>63</v>
      </c>
      <c r="C120" s="190"/>
      <c r="E120" s="189" t="s">
        <v>64</v>
      </c>
      <c r="F120" s="191">
        <f>'Uitbet-do'!$G$12</f>
        <v>0</v>
      </c>
      <c r="G120" s="198"/>
      <c r="H120" s="199"/>
      <c r="I120" s="189" t="s">
        <v>63</v>
      </c>
      <c r="J120" s="190"/>
      <c r="L120" s="189" t="s">
        <v>64</v>
      </c>
      <c r="M120" s="191">
        <f>'Uitbet-do'!$G$25</f>
        <v>0</v>
      </c>
      <c r="N120" s="198"/>
    </row>
    <row r="121" spans="1:14" ht="33.75" customHeight="1">
      <c r="A121" s="199"/>
      <c r="B121" s="192"/>
      <c r="G121" s="198"/>
      <c r="H121" s="199"/>
      <c r="I121" s="192"/>
      <c r="N121" s="198"/>
    </row>
    <row r="122" spans="1:14" ht="34.5">
      <c r="A122" s="199"/>
      <c r="B122" s="192" t="s">
        <v>70</v>
      </c>
      <c r="G122" s="198"/>
      <c r="H122" s="199"/>
      <c r="I122" s="192" t="s">
        <v>71</v>
      </c>
      <c r="N122" s="198"/>
    </row>
    <row r="123" spans="1:14" ht="51" customHeight="1">
      <c r="A123" s="199"/>
      <c r="B123" s="189" t="s">
        <v>65</v>
      </c>
      <c r="C123" s="189"/>
      <c r="D123" s="189"/>
      <c r="E123" s="189" t="s">
        <v>64</v>
      </c>
      <c r="F123" s="193">
        <f>'Uitbet-ma'!$G$4</f>
        <v>6</v>
      </c>
      <c r="G123" s="198"/>
      <c r="H123" s="199"/>
      <c r="I123" s="189" t="s">
        <v>65</v>
      </c>
      <c r="J123" s="189"/>
      <c r="K123" s="189"/>
      <c r="L123" s="189" t="s">
        <v>64</v>
      </c>
      <c r="M123" s="193">
        <f>'Uitbet-ma'!$G$4</f>
        <v>6</v>
      </c>
      <c r="N123" s="198"/>
    </row>
    <row r="124" spans="1:14" ht="34.5">
      <c r="A124" s="199"/>
      <c r="B124" s="189"/>
      <c r="G124" s="198"/>
      <c r="H124" s="199"/>
      <c r="I124" s="189"/>
      <c r="N124" s="198"/>
    </row>
    <row r="125" spans="1:14" ht="34.5">
      <c r="A125" s="199"/>
      <c r="B125" s="194" t="s">
        <v>66</v>
      </c>
      <c r="C125" s="189" t="s">
        <v>64</v>
      </c>
      <c r="D125" s="252">
        <f>'Uitbet-do'!$E$14</f>
        <v>0</v>
      </c>
      <c r="E125" s="252"/>
      <c r="F125" s="252"/>
      <c r="G125" s="198"/>
      <c r="H125" s="199"/>
      <c r="I125" s="194" t="s">
        <v>66</v>
      </c>
      <c r="J125" s="189" t="s">
        <v>64</v>
      </c>
      <c r="K125" s="252">
        <f>'Uitbet-do'!$E$27</f>
        <v>0</v>
      </c>
      <c r="L125" s="252"/>
      <c r="M125" s="252"/>
      <c r="N125" s="198"/>
    </row>
    <row r="126" spans="1:14" ht="48.75" customHeight="1">
      <c r="A126" s="199"/>
      <c r="B126" s="194" t="s">
        <v>1</v>
      </c>
      <c r="C126" s="189" t="s">
        <v>64</v>
      </c>
      <c r="D126" s="253">
        <f>'Uitbet-do'!$A$4</f>
        <v>0</v>
      </c>
      <c r="E126" s="253"/>
      <c r="F126" s="253"/>
      <c r="G126" s="198"/>
      <c r="H126" s="199"/>
      <c r="I126" s="194" t="s">
        <v>1</v>
      </c>
      <c r="J126" s="189" t="s">
        <v>64</v>
      </c>
      <c r="K126" s="253">
        <f>'Uitbet-do'!$A$4</f>
        <v>0</v>
      </c>
      <c r="L126" s="253"/>
      <c r="M126" s="253"/>
      <c r="N126" s="198"/>
    </row>
    <row r="127" spans="1:14" ht="34.5">
      <c r="A127" s="199"/>
      <c r="B127" s="189"/>
      <c r="G127" s="198"/>
      <c r="H127" s="199"/>
      <c r="I127" s="189"/>
      <c r="N127" s="198"/>
    </row>
    <row r="128" spans="1:14" ht="34.5">
      <c r="A128" s="199"/>
      <c r="B128" s="189" t="s">
        <v>67</v>
      </c>
      <c r="G128" s="198"/>
      <c r="H128" s="199"/>
      <c r="I128" s="189" t="s">
        <v>67</v>
      </c>
      <c r="N128" s="198"/>
    </row>
    <row r="129" spans="1:14" ht="34.5">
      <c r="A129" s="199"/>
      <c r="B129" s="189"/>
      <c r="G129" s="198"/>
      <c r="H129" s="199"/>
      <c r="I129" s="189"/>
      <c r="N129" s="198"/>
    </row>
    <row r="130" spans="1:14" ht="24.75">
      <c r="A130" s="199"/>
      <c r="B130" s="195" t="s">
        <v>68</v>
      </c>
      <c r="G130" s="198"/>
      <c r="H130" s="199"/>
      <c r="I130" s="195" t="s">
        <v>68</v>
      </c>
      <c r="N130" s="198"/>
    </row>
    <row r="131" spans="1:14" ht="12.75">
      <c r="A131" s="199"/>
      <c r="G131" s="198"/>
      <c r="H131" s="199"/>
      <c r="N131" s="198"/>
    </row>
    <row r="132" spans="1:14" ht="13.5" thickBot="1">
      <c r="A132" s="201"/>
      <c r="B132" s="196"/>
      <c r="C132" s="197"/>
      <c r="D132" s="197"/>
      <c r="E132" s="197"/>
      <c r="F132" s="197"/>
      <c r="G132" s="200"/>
      <c r="H132" s="201"/>
      <c r="I132" s="196"/>
      <c r="J132" s="197"/>
      <c r="K132" s="197"/>
      <c r="L132" s="197"/>
      <c r="M132" s="197"/>
      <c r="N132" s="200"/>
    </row>
    <row r="133" spans="1:14" ht="15" customHeight="1" thickTop="1">
      <c r="A133" s="202"/>
      <c r="B133" s="203"/>
      <c r="C133" s="204"/>
      <c r="D133" s="204"/>
      <c r="E133" s="204"/>
      <c r="F133" s="204"/>
      <c r="G133" s="205"/>
      <c r="H133" s="202"/>
      <c r="I133" s="203"/>
      <c r="J133" s="204"/>
      <c r="K133" s="204"/>
      <c r="L133" s="204"/>
      <c r="M133" s="204"/>
      <c r="N133" s="205"/>
    </row>
    <row r="134" spans="1:14" ht="39" customHeight="1">
      <c r="A134" s="199"/>
      <c r="E134" s="184"/>
      <c r="F134" s="185"/>
      <c r="G134" s="198"/>
      <c r="H134" s="199"/>
      <c r="L134" s="184"/>
      <c r="M134" s="185"/>
      <c r="N134" s="198"/>
    </row>
    <row r="135" spans="1:14" ht="47.25" customHeight="1">
      <c r="A135" s="199"/>
      <c r="E135" s="186" t="str">
        <f>mm</f>
        <v>MM RUE NEUVE/NIEUWSTRAAT</v>
      </c>
      <c r="F135" s="185"/>
      <c r="G135" s="198"/>
      <c r="H135" s="199"/>
      <c r="L135" s="186" t="str">
        <f>mm</f>
        <v>MM RUE NEUVE/NIEUWSTRAAT</v>
      </c>
      <c r="M135" s="185"/>
      <c r="N135" s="198"/>
    </row>
    <row r="136" spans="1:14" ht="49.5" customHeight="1">
      <c r="A136" s="199"/>
      <c r="E136" s="184"/>
      <c r="F136" s="185"/>
      <c r="G136" s="198"/>
      <c r="H136" s="199"/>
      <c r="L136" s="184"/>
      <c r="M136" s="185"/>
      <c r="N136" s="198"/>
    </row>
    <row r="137" spans="1:14" ht="117.75" customHeight="1">
      <c r="A137" s="199"/>
      <c r="B137" s="250" t="s">
        <v>69</v>
      </c>
      <c r="C137" s="251"/>
      <c r="D137" s="251"/>
      <c r="E137" s="251"/>
      <c r="F137" s="251"/>
      <c r="G137" s="198"/>
      <c r="H137" s="199"/>
      <c r="I137" s="250" t="s">
        <v>69</v>
      </c>
      <c r="J137" s="251"/>
      <c r="K137" s="251"/>
      <c r="L137" s="251"/>
      <c r="M137" s="251"/>
      <c r="N137" s="198"/>
    </row>
    <row r="138" spans="1:14" ht="28.5" customHeight="1">
      <c r="A138" s="199"/>
      <c r="B138" s="187" t="s">
        <v>62</v>
      </c>
      <c r="G138" s="198"/>
      <c r="H138" s="199"/>
      <c r="I138" s="187" t="s">
        <v>62</v>
      </c>
      <c r="N138" s="198"/>
    </row>
    <row r="139" spans="1:14" ht="12.75">
      <c r="A139" s="199"/>
      <c r="B139" s="188"/>
      <c r="G139" s="198"/>
      <c r="H139" s="199"/>
      <c r="I139" s="188"/>
      <c r="N139" s="198"/>
    </row>
    <row r="140" spans="1:14" ht="12.75">
      <c r="A140" s="199"/>
      <c r="B140" s="188"/>
      <c r="G140" s="198"/>
      <c r="H140" s="199"/>
      <c r="I140" s="188"/>
      <c r="N140" s="198"/>
    </row>
    <row r="141" spans="1:14" ht="12.75">
      <c r="A141" s="199"/>
      <c r="B141" s="188"/>
      <c r="G141" s="198"/>
      <c r="H141" s="199"/>
      <c r="I141" s="188"/>
      <c r="N141" s="198"/>
    </row>
    <row r="142" spans="1:14" ht="37.5">
      <c r="A142" s="199"/>
      <c r="B142" s="189" t="s">
        <v>63</v>
      </c>
      <c r="C142" s="190"/>
      <c r="E142" s="189" t="s">
        <v>64</v>
      </c>
      <c r="F142" s="191">
        <f>'Uitbet-do'!$H$12</f>
        <v>0</v>
      </c>
      <c r="G142" s="198"/>
      <c r="H142" s="199"/>
      <c r="I142" s="189" t="s">
        <v>63</v>
      </c>
      <c r="J142" s="190"/>
      <c r="L142" s="189" t="s">
        <v>64</v>
      </c>
      <c r="M142" s="191">
        <f>'Uitbet-do'!$H$25</f>
        <v>0</v>
      </c>
      <c r="N142" s="198"/>
    </row>
    <row r="143" spans="1:14" ht="33.75" customHeight="1">
      <c r="A143" s="199"/>
      <c r="B143" s="192"/>
      <c r="G143" s="198"/>
      <c r="H143" s="199"/>
      <c r="I143" s="192"/>
      <c r="N143" s="198"/>
    </row>
    <row r="144" spans="1:14" ht="34.5">
      <c r="A144" s="199"/>
      <c r="B144" s="192" t="s">
        <v>70</v>
      </c>
      <c r="G144" s="198"/>
      <c r="H144" s="199"/>
      <c r="I144" s="192" t="s">
        <v>71</v>
      </c>
      <c r="N144" s="198"/>
    </row>
    <row r="145" spans="1:14" ht="51" customHeight="1">
      <c r="A145" s="199"/>
      <c r="B145" s="189" t="s">
        <v>65</v>
      </c>
      <c r="C145" s="189"/>
      <c r="D145" s="189"/>
      <c r="E145" s="189" t="s">
        <v>64</v>
      </c>
      <c r="F145" s="193">
        <f>'Uitbet-ma'!$H$4</f>
        <v>7</v>
      </c>
      <c r="G145" s="198"/>
      <c r="H145" s="199"/>
      <c r="I145" s="189" t="s">
        <v>65</v>
      </c>
      <c r="J145" s="189"/>
      <c r="K145" s="189"/>
      <c r="L145" s="189" t="s">
        <v>64</v>
      </c>
      <c r="M145" s="193">
        <f>'Uitbet-ma'!$H$4</f>
        <v>7</v>
      </c>
      <c r="N145" s="198"/>
    </row>
    <row r="146" spans="1:14" ht="34.5">
      <c r="A146" s="199"/>
      <c r="B146" s="189"/>
      <c r="G146" s="198"/>
      <c r="H146" s="199"/>
      <c r="I146" s="189"/>
      <c r="N146" s="198"/>
    </row>
    <row r="147" spans="1:14" ht="34.5">
      <c r="A147" s="199"/>
      <c r="B147" s="194" t="s">
        <v>66</v>
      </c>
      <c r="C147" s="189" t="s">
        <v>64</v>
      </c>
      <c r="D147" s="252">
        <f>'Uitbet-do'!$E$14</f>
        <v>0</v>
      </c>
      <c r="E147" s="252"/>
      <c r="F147" s="252"/>
      <c r="G147" s="198"/>
      <c r="H147" s="199"/>
      <c r="I147" s="194" t="s">
        <v>66</v>
      </c>
      <c r="J147" s="189" t="s">
        <v>64</v>
      </c>
      <c r="K147" s="252">
        <f>'Uitbet-do'!$E$27</f>
        <v>0</v>
      </c>
      <c r="L147" s="252"/>
      <c r="M147" s="252"/>
      <c r="N147" s="198"/>
    </row>
    <row r="148" spans="1:14" ht="48.75" customHeight="1">
      <c r="A148" s="199"/>
      <c r="B148" s="194" t="s">
        <v>1</v>
      </c>
      <c r="C148" s="189" t="s">
        <v>64</v>
      </c>
      <c r="D148" s="253">
        <f>'Uitbet-do'!$A$4</f>
        <v>0</v>
      </c>
      <c r="E148" s="253"/>
      <c r="F148" s="253"/>
      <c r="G148" s="198"/>
      <c r="H148" s="199"/>
      <c r="I148" s="194" t="s">
        <v>1</v>
      </c>
      <c r="J148" s="189" t="s">
        <v>64</v>
      </c>
      <c r="K148" s="253">
        <f>'Uitbet-do'!$A$4</f>
        <v>0</v>
      </c>
      <c r="L148" s="253"/>
      <c r="M148" s="253"/>
      <c r="N148" s="198"/>
    </row>
    <row r="149" spans="1:14" ht="34.5">
      <c r="A149" s="199"/>
      <c r="B149" s="189"/>
      <c r="G149" s="198"/>
      <c r="H149" s="199"/>
      <c r="I149" s="189"/>
      <c r="N149" s="198"/>
    </row>
    <row r="150" spans="1:14" ht="34.5">
      <c r="A150" s="199"/>
      <c r="B150" s="189" t="s">
        <v>67</v>
      </c>
      <c r="G150" s="198"/>
      <c r="H150" s="199"/>
      <c r="I150" s="189" t="s">
        <v>67</v>
      </c>
      <c r="N150" s="198"/>
    </row>
    <row r="151" spans="1:14" ht="34.5">
      <c r="A151" s="199"/>
      <c r="B151" s="189"/>
      <c r="G151" s="198"/>
      <c r="H151" s="199"/>
      <c r="I151" s="189"/>
      <c r="N151" s="198"/>
    </row>
    <row r="152" spans="1:14" ht="24.75">
      <c r="A152" s="199"/>
      <c r="B152" s="195" t="s">
        <v>68</v>
      </c>
      <c r="G152" s="198"/>
      <c r="H152" s="199"/>
      <c r="I152" s="195" t="s">
        <v>68</v>
      </c>
      <c r="N152" s="198"/>
    </row>
    <row r="153" spans="1:14" ht="12.75">
      <c r="A153" s="199"/>
      <c r="G153" s="198"/>
      <c r="H153" s="199"/>
      <c r="N153" s="198"/>
    </row>
    <row r="154" spans="1:14" ht="13.5" thickBot="1">
      <c r="A154" s="201"/>
      <c r="B154" s="196"/>
      <c r="C154" s="197"/>
      <c r="D154" s="197"/>
      <c r="E154" s="197"/>
      <c r="F154" s="197"/>
      <c r="G154" s="200"/>
      <c r="H154" s="201"/>
      <c r="I154" s="196"/>
      <c r="J154" s="197"/>
      <c r="K154" s="197"/>
      <c r="L154" s="197"/>
      <c r="M154" s="197"/>
      <c r="N154" s="200"/>
    </row>
    <row r="155" spans="1:14" ht="15" customHeight="1" thickTop="1">
      <c r="A155" s="202"/>
      <c r="B155" s="203"/>
      <c r="C155" s="204"/>
      <c r="D155" s="204"/>
      <c r="E155" s="204"/>
      <c r="F155" s="204"/>
      <c r="G155" s="205"/>
      <c r="H155" s="202"/>
      <c r="I155" s="203"/>
      <c r="J155" s="204"/>
      <c r="K155" s="204"/>
      <c r="L155" s="204"/>
      <c r="M155" s="204"/>
      <c r="N155" s="205"/>
    </row>
    <row r="156" spans="1:14" ht="39" customHeight="1">
      <c r="A156" s="199"/>
      <c r="E156" s="184"/>
      <c r="F156" s="185"/>
      <c r="G156" s="198"/>
      <c r="H156" s="199"/>
      <c r="L156" s="184"/>
      <c r="M156" s="185"/>
      <c r="N156" s="198"/>
    </row>
    <row r="157" spans="1:14" ht="47.25" customHeight="1">
      <c r="A157" s="199"/>
      <c r="E157" s="186" t="str">
        <f>mm</f>
        <v>MM RUE NEUVE/NIEUWSTRAAT</v>
      </c>
      <c r="F157" s="185"/>
      <c r="G157" s="198"/>
      <c r="H157" s="199"/>
      <c r="L157" s="186" t="str">
        <f>mm</f>
        <v>MM RUE NEUVE/NIEUWSTRAAT</v>
      </c>
      <c r="M157" s="185"/>
      <c r="N157" s="198"/>
    </row>
    <row r="158" spans="1:14" ht="49.5" customHeight="1">
      <c r="A158" s="199"/>
      <c r="E158" s="184"/>
      <c r="F158" s="185"/>
      <c r="G158" s="198"/>
      <c r="H158" s="199"/>
      <c r="L158" s="184"/>
      <c r="M158" s="185"/>
      <c r="N158" s="198"/>
    </row>
    <row r="159" spans="1:14" ht="117.75" customHeight="1">
      <c r="A159" s="199"/>
      <c r="B159" s="250" t="s">
        <v>69</v>
      </c>
      <c r="C159" s="251"/>
      <c r="D159" s="251"/>
      <c r="E159" s="251"/>
      <c r="F159" s="251"/>
      <c r="G159" s="198"/>
      <c r="H159" s="199"/>
      <c r="I159" s="250" t="s">
        <v>69</v>
      </c>
      <c r="J159" s="251"/>
      <c r="K159" s="251"/>
      <c r="L159" s="251"/>
      <c r="M159" s="251"/>
      <c r="N159" s="198"/>
    </row>
    <row r="160" spans="1:14" ht="28.5" customHeight="1">
      <c r="A160" s="199"/>
      <c r="B160" s="187" t="s">
        <v>62</v>
      </c>
      <c r="G160" s="198"/>
      <c r="H160" s="199"/>
      <c r="I160" s="187" t="s">
        <v>62</v>
      </c>
      <c r="N160" s="198"/>
    </row>
    <row r="161" spans="1:14" ht="12.75">
      <c r="A161" s="199"/>
      <c r="B161" s="188"/>
      <c r="G161" s="198"/>
      <c r="H161" s="199"/>
      <c r="I161" s="188"/>
      <c r="N161" s="198"/>
    </row>
    <row r="162" spans="1:14" ht="12.75">
      <c r="A162" s="199"/>
      <c r="B162" s="188"/>
      <c r="G162" s="198"/>
      <c r="H162" s="199"/>
      <c r="I162" s="188"/>
      <c r="N162" s="198"/>
    </row>
    <row r="163" spans="1:14" ht="12.75">
      <c r="A163" s="199"/>
      <c r="B163" s="188"/>
      <c r="G163" s="198"/>
      <c r="H163" s="199"/>
      <c r="I163" s="188"/>
      <c r="N163" s="198"/>
    </row>
    <row r="164" spans="1:14" ht="37.5">
      <c r="A164" s="199"/>
      <c r="B164" s="189" t="s">
        <v>63</v>
      </c>
      <c r="C164" s="190"/>
      <c r="E164" s="189" t="s">
        <v>64</v>
      </c>
      <c r="F164" s="191">
        <f>'Uitbet-do'!$I$12</f>
        <v>0</v>
      </c>
      <c r="G164" s="198"/>
      <c r="H164" s="199"/>
      <c r="I164" s="189" t="s">
        <v>63</v>
      </c>
      <c r="J164" s="190"/>
      <c r="L164" s="189" t="s">
        <v>64</v>
      </c>
      <c r="M164" s="191">
        <f>'Uitbet-do'!$I$25</f>
        <v>0</v>
      </c>
      <c r="N164" s="198"/>
    </row>
    <row r="165" spans="1:14" ht="33.75" customHeight="1">
      <c r="A165" s="199"/>
      <c r="B165" s="192"/>
      <c r="G165" s="198"/>
      <c r="H165" s="199"/>
      <c r="I165" s="192"/>
      <c r="N165" s="198"/>
    </row>
    <row r="166" spans="1:14" ht="34.5">
      <c r="A166" s="199"/>
      <c r="B166" s="192" t="s">
        <v>70</v>
      </c>
      <c r="G166" s="198"/>
      <c r="H166" s="199"/>
      <c r="I166" s="192" t="s">
        <v>71</v>
      </c>
      <c r="N166" s="198"/>
    </row>
    <row r="167" spans="1:14" ht="51" customHeight="1">
      <c r="A167" s="199"/>
      <c r="B167" s="189" t="s">
        <v>65</v>
      </c>
      <c r="C167" s="189"/>
      <c r="D167" s="189"/>
      <c r="E167" s="189" t="s">
        <v>64</v>
      </c>
      <c r="F167" s="193">
        <f>'Uitbet-ma'!$I$4</f>
        <v>8</v>
      </c>
      <c r="G167" s="198"/>
      <c r="H167" s="199"/>
      <c r="I167" s="189" t="s">
        <v>65</v>
      </c>
      <c r="J167" s="189"/>
      <c r="K167" s="189"/>
      <c r="L167" s="189" t="s">
        <v>64</v>
      </c>
      <c r="M167" s="193">
        <f>'Uitbet-ma'!$I$4</f>
        <v>8</v>
      </c>
      <c r="N167" s="198"/>
    </row>
    <row r="168" spans="1:14" ht="34.5">
      <c r="A168" s="199"/>
      <c r="B168" s="189"/>
      <c r="G168" s="198"/>
      <c r="H168" s="199"/>
      <c r="I168" s="189"/>
      <c r="N168" s="198"/>
    </row>
    <row r="169" spans="1:14" ht="34.5">
      <c r="A169" s="199"/>
      <c r="B169" s="194" t="s">
        <v>66</v>
      </c>
      <c r="C169" s="189" t="s">
        <v>64</v>
      </c>
      <c r="D169" s="252">
        <f>'Uitbet-do'!$E$14</f>
        <v>0</v>
      </c>
      <c r="E169" s="252"/>
      <c r="F169" s="252"/>
      <c r="G169" s="198"/>
      <c r="H169" s="199"/>
      <c r="I169" s="194" t="s">
        <v>66</v>
      </c>
      <c r="J169" s="189" t="s">
        <v>64</v>
      </c>
      <c r="K169" s="252">
        <f>'Uitbet-do'!$E$27</f>
        <v>0</v>
      </c>
      <c r="L169" s="252"/>
      <c r="M169" s="252"/>
      <c r="N169" s="198"/>
    </row>
    <row r="170" spans="1:14" ht="48.75" customHeight="1">
      <c r="A170" s="199"/>
      <c r="B170" s="194" t="s">
        <v>1</v>
      </c>
      <c r="C170" s="189" t="s">
        <v>64</v>
      </c>
      <c r="D170" s="253">
        <f>'Uitbet-do'!$A$4</f>
        <v>0</v>
      </c>
      <c r="E170" s="253"/>
      <c r="F170" s="253"/>
      <c r="G170" s="198"/>
      <c r="H170" s="199"/>
      <c r="I170" s="194" t="s">
        <v>1</v>
      </c>
      <c r="J170" s="189" t="s">
        <v>64</v>
      </c>
      <c r="K170" s="253">
        <f>'Uitbet-do'!$A$4</f>
        <v>0</v>
      </c>
      <c r="L170" s="253"/>
      <c r="M170" s="253"/>
      <c r="N170" s="198"/>
    </row>
    <row r="171" spans="1:14" ht="34.5">
      <c r="A171" s="199"/>
      <c r="B171" s="189"/>
      <c r="G171" s="198"/>
      <c r="H171" s="199"/>
      <c r="I171" s="189"/>
      <c r="N171" s="198"/>
    </row>
    <row r="172" spans="1:14" ht="34.5">
      <c r="A172" s="199"/>
      <c r="B172" s="189" t="s">
        <v>67</v>
      </c>
      <c r="G172" s="198"/>
      <c r="H172" s="199"/>
      <c r="I172" s="189" t="s">
        <v>67</v>
      </c>
      <c r="N172" s="198"/>
    </row>
    <row r="173" spans="1:14" ht="34.5">
      <c r="A173" s="199"/>
      <c r="B173" s="189"/>
      <c r="G173" s="198"/>
      <c r="H173" s="199"/>
      <c r="I173" s="189"/>
      <c r="N173" s="198"/>
    </row>
    <row r="174" spans="1:14" ht="24.75">
      <c r="A174" s="199"/>
      <c r="B174" s="195" t="s">
        <v>68</v>
      </c>
      <c r="G174" s="198"/>
      <c r="H174" s="199"/>
      <c r="I174" s="195" t="s">
        <v>68</v>
      </c>
      <c r="N174" s="198"/>
    </row>
    <row r="175" spans="1:14" ht="12.75">
      <c r="A175" s="199"/>
      <c r="G175" s="198"/>
      <c r="H175" s="199"/>
      <c r="N175" s="198"/>
    </row>
    <row r="176" spans="1:14" ht="13.5" thickBot="1">
      <c r="A176" s="201"/>
      <c r="B176" s="196"/>
      <c r="C176" s="197"/>
      <c r="D176" s="197"/>
      <c r="E176" s="197"/>
      <c r="F176" s="197"/>
      <c r="G176" s="200"/>
      <c r="H176" s="201"/>
      <c r="I176" s="196"/>
      <c r="J176" s="197"/>
      <c r="K176" s="197"/>
      <c r="L176" s="197"/>
      <c r="M176" s="197"/>
      <c r="N176" s="200"/>
    </row>
    <row r="177" spans="1:14" ht="15" customHeight="1" thickTop="1">
      <c r="A177" s="202"/>
      <c r="B177" s="203"/>
      <c r="C177" s="204"/>
      <c r="D177" s="204"/>
      <c r="E177" s="204"/>
      <c r="F177" s="204"/>
      <c r="G177" s="205"/>
      <c r="H177" s="202"/>
      <c r="I177" s="203"/>
      <c r="J177" s="204"/>
      <c r="K177" s="204"/>
      <c r="L177" s="204"/>
      <c r="M177" s="204"/>
      <c r="N177" s="205"/>
    </row>
    <row r="178" spans="1:14" ht="39" customHeight="1">
      <c r="A178" s="199"/>
      <c r="E178" s="184"/>
      <c r="F178" s="185"/>
      <c r="G178" s="198"/>
      <c r="H178" s="199"/>
      <c r="L178" s="184"/>
      <c r="M178" s="185"/>
      <c r="N178" s="198"/>
    </row>
    <row r="179" spans="1:14" ht="47.25" customHeight="1">
      <c r="A179" s="199"/>
      <c r="E179" s="186" t="str">
        <f>mm</f>
        <v>MM RUE NEUVE/NIEUWSTRAAT</v>
      </c>
      <c r="F179" s="185"/>
      <c r="G179" s="198"/>
      <c r="H179" s="199"/>
      <c r="L179" s="186" t="str">
        <f>mm</f>
        <v>MM RUE NEUVE/NIEUWSTRAAT</v>
      </c>
      <c r="M179" s="185"/>
      <c r="N179" s="198"/>
    </row>
    <row r="180" spans="1:14" ht="49.5" customHeight="1">
      <c r="A180" s="199"/>
      <c r="E180" s="184"/>
      <c r="F180" s="185"/>
      <c r="G180" s="198"/>
      <c r="H180" s="199"/>
      <c r="L180" s="184"/>
      <c r="M180" s="185"/>
      <c r="N180" s="198"/>
    </row>
    <row r="181" spans="1:14" ht="117.75" customHeight="1">
      <c r="A181" s="199"/>
      <c r="B181" s="250" t="s">
        <v>69</v>
      </c>
      <c r="C181" s="251"/>
      <c r="D181" s="251"/>
      <c r="E181" s="251"/>
      <c r="F181" s="251"/>
      <c r="G181" s="198"/>
      <c r="H181" s="199"/>
      <c r="I181" s="250" t="s">
        <v>69</v>
      </c>
      <c r="J181" s="251"/>
      <c r="K181" s="251"/>
      <c r="L181" s="251"/>
      <c r="M181" s="251"/>
      <c r="N181" s="198"/>
    </row>
    <row r="182" spans="1:14" ht="28.5" customHeight="1">
      <c r="A182" s="199"/>
      <c r="B182" s="187" t="s">
        <v>62</v>
      </c>
      <c r="G182" s="198"/>
      <c r="H182" s="199"/>
      <c r="I182" s="187" t="s">
        <v>62</v>
      </c>
      <c r="N182" s="198"/>
    </row>
    <row r="183" spans="1:14" ht="12.75">
      <c r="A183" s="199"/>
      <c r="B183" s="188"/>
      <c r="G183" s="198"/>
      <c r="H183" s="199"/>
      <c r="I183" s="188"/>
      <c r="N183" s="198"/>
    </row>
    <row r="184" spans="1:14" ht="12.75">
      <c r="A184" s="199"/>
      <c r="B184" s="188"/>
      <c r="G184" s="198"/>
      <c r="H184" s="199"/>
      <c r="I184" s="188"/>
      <c r="N184" s="198"/>
    </row>
    <row r="185" spans="1:14" ht="12.75">
      <c r="A185" s="199"/>
      <c r="B185" s="188"/>
      <c r="G185" s="198"/>
      <c r="H185" s="199"/>
      <c r="I185" s="188"/>
      <c r="N185" s="198"/>
    </row>
    <row r="186" spans="1:14" ht="37.5">
      <c r="A186" s="199"/>
      <c r="B186" s="189" t="s">
        <v>63</v>
      </c>
      <c r="C186" s="190"/>
      <c r="E186" s="189" t="s">
        <v>64</v>
      </c>
      <c r="F186" s="191">
        <f>'Uitbet-do'!$J$12</f>
        <v>0</v>
      </c>
      <c r="G186" s="198"/>
      <c r="H186" s="199"/>
      <c r="I186" s="189" t="s">
        <v>63</v>
      </c>
      <c r="J186" s="190"/>
      <c r="L186" s="189" t="s">
        <v>64</v>
      </c>
      <c r="M186" s="191">
        <f>'Uitbet-do'!$J$25</f>
        <v>0</v>
      </c>
      <c r="N186" s="198"/>
    </row>
    <row r="187" spans="1:14" ht="33.75" customHeight="1">
      <c r="A187" s="199"/>
      <c r="B187" s="192"/>
      <c r="G187" s="198"/>
      <c r="H187" s="199"/>
      <c r="I187" s="192"/>
      <c r="N187" s="198"/>
    </row>
    <row r="188" spans="1:14" ht="34.5">
      <c r="A188" s="199"/>
      <c r="B188" s="192" t="s">
        <v>70</v>
      </c>
      <c r="G188" s="198"/>
      <c r="H188" s="199"/>
      <c r="I188" s="192" t="s">
        <v>71</v>
      </c>
      <c r="N188" s="198"/>
    </row>
    <row r="189" spans="1:14" ht="51" customHeight="1">
      <c r="A189" s="199"/>
      <c r="B189" s="189" t="s">
        <v>65</v>
      </c>
      <c r="C189" s="189"/>
      <c r="D189" s="189"/>
      <c r="E189" s="189" t="s">
        <v>64</v>
      </c>
      <c r="F189" s="193">
        <f>'Uitbet-ma'!$J$4</f>
        <v>9</v>
      </c>
      <c r="G189" s="198"/>
      <c r="H189" s="199"/>
      <c r="I189" s="189" t="s">
        <v>65</v>
      </c>
      <c r="J189" s="189"/>
      <c r="K189" s="189"/>
      <c r="L189" s="189" t="s">
        <v>64</v>
      </c>
      <c r="M189" s="193">
        <f>'Uitbet-ma'!$J$4</f>
        <v>9</v>
      </c>
      <c r="N189" s="198"/>
    </row>
    <row r="190" spans="1:14" ht="34.5">
      <c r="A190" s="199"/>
      <c r="B190" s="189"/>
      <c r="G190" s="198"/>
      <c r="H190" s="199"/>
      <c r="I190" s="189"/>
      <c r="N190" s="198"/>
    </row>
    <row r="191" spans="1:14" ht="34.5">
      <c r="A191" s="199"/>
      <c r="B191" s="194" t="s">
        <v>66</v>
      </c>
      <c r="C191" s="189" t="s">
        <v>64</v>
      </c>
      <c r="D191" s="252">
        <f>'Uitbet-do'!$E$14</f>
        <v>0</v>
      </c>
      <c r="E191" s="252"/>
      <c r="F191" s="252"/>
      <c r="G191" s="198"/>
      <c r="H191" s="199"/>
      <c r="I191" s="194" t="s">
        <v>66</v>
      </c>
      <c r="J191" s="189" t="s">
        <v>64</v>
      </c>
      <c r="K191" s="252">
        <f>'Uitbet-do'!$E$27</f>
        <v>0</v>
      </c>
      <c r="L191" s="252"/>
      <c r="M191" s="252"/>
      <c r="N191" s="198"/>
    </row>
    <row r="192" spans="1:14" ht="48.75" customHeight="1">
      <c r="A192" s="199"/>
      <c r="B192" s="194" t="s">
        <v>1</v>
      </c>
      <c r="C192" s="189" t="s">
        <v>64</v>
      </c>
      <c r="D192" s="253">
        <f>'Uitbet-do'!$A$4</f>
        <v>0</v>
      </c>
      <c r="E192" s="253"/>
      <c r="F192" s="253"/>
      <c r="G192" s="198"/>
      <c r="H192" s="199"/>
      <c r="I192" s="194" t="s">
        <v>1</v>
      </c>
      <c r="J192" s="189" t="s">
        <v>64</v>
      </c>
      <c r="K192" s="253">
        <f>'Uitbet-do'!$A$4</f>
        <v>0</v>
      </c>
      <c r="L192" s="253"/>
      <c r="M192" s="253"/>
      <c r="N192" s="198"/>
    </row>
    <row r="193" spans="1:14" ht="34.5">
      <c r="A193" s="199"/>
      <c r="B193" s="189"/>
      <c r="G193" s="198"/>
      <c r="H193" s="199"/>
      <c r="I193" s="189"/>
      <c r="N193" s="198"/>
    </row>
    <row r="194" spans="1:14" ht="34.5">
      <c r="A194" s="199"/>
      <c r="B194" s="189" t="s">
        <v>67</v>
      </c>
      <c r="G194" s="198"/>
      <c r="H194" s="199"/>
      <c r="I194" s="189" t="s">
        <v>67</v>
      </c>
      <c r="N194" s="198"/>
    </row>
    <row r="195" spans="1:14" ht="34.5">
      <c r="A195" s="199"/>
      <c r="B195" s="189"/>
      <c r="G195" s="198"/>
      <c r="H195" s="199"/>
      <c r="I195" s="189"/>
      <c r="N195" s="198"/>
    </row>
    <row r="196" spans="1:14" ht="24.75">
      <c r="A196" s="199"/>
      <c r="B196" s="195" t="s">
        <v>68</v>
      </c>
      <c r="G196" s="198"/>
      <c r="H196" s="199"/>
      <c r="I196" s="195" t="s">
        <v>68</v>
      </c>
      <c r="N196" s="198"/>
    </row>
    <row r="197" spans="1:14" ht="12.75">
      <c r="A197" s="199"/>
      <c r="G197" s="198"/>
      <c r="H197" s="199"/>
      <c r="N197" s="198"/>
    </row>
    <row r="198" spans="1:14" ht="13.5" thickBot="1">
      <c r="A198" s="201"/>
      <c r="B198" s="196"/>
      <c r="C198" s="197"/>
      <c r="D198" s="197"/>
      <c r="E198" s="197"/>
      <c r="F198" s="197"/>
      <c r="G198" s="200"/>
      <c r="H198" s="201"/>
      <c r="I198" s="196"/>
      <c r="J198" s="197"/>
      <c r="K198" s="197"/>
      <c r="L198" s="197"/>
      <c r="M198" s="197"/>
      <c r="N198" s="200"/>
    </row>
    <row r="199" spans="1:14" ht="15" customHeight="1" thickTop="1">
      <c r="A199" s="202"/>
      <c r="B199" s="203"/>
      <c r="C199" s="204"/>
      <c r="D199" s="204"/>
      <c r="E199" s="204"/>
      <c r="F199" s="204"/>
      <c r="G199" s="205"/>
      <c r="H199" s="202"/>
      <c r="I199" s="203"/>
      <c r="J199" s="204"/>
      <c r="K199" s="204"/>
      <c r="L199" s="204"/>
      <c r="M199" s="204"/>
      <c r="N199" s="205"/>
    </row>
    <row r="200" spans="1:14" ht="39" customHeight="1">
      <c r="A200" s="199"/>
      <c r="E200" s="184"/>
      <c r="F200" s="185"/>
      <c r="G200" s="198"/>
      <c r="H200" s="199"/>
      <c r="L200" s="184"/>
      <c r="M200" s="185"/>
      <c r="N200" s="198"/>
    </row>
    <row r="201" spans="1:14" ht="47.25" customHeight="1">
      <c r="A201" s="199"/>
      <c r="E201" s="186" t="str">
        <f>mm</f>
        <v>MM RUE NEUVE/NIEUWSTRAAT</v>
      </c>
      <c r="F201" s="185"/>
      <c r="G201" s="198"/>
      <c r="H201" s="199"/>
      <c r="L201" s="186" t="str">
        <f>mm</f>
        <v>MM RUE NEUVE/NIEUWSTRAAT</v>
      </c>
      <c r="M201" s="185"/>
      <c r="N201" s="198"/>
    </row>
    <row r="202" spans="1:14" ht="49.5" customHeight="1">
      <c r="A202" s="199"/>
      <c r="E202" s="184"/>
      <c r="F202" s="185"/>
      <c r="G202" s="198"/>
      <c r="H202" s="199"/>
      <c r="L202" s="184"/>
      <c r="M202" s="185"/>
      <c r="N202" s="198"/>
    </row>
    <row r="203" spans="1:14" ht="117.75" customHeight="1">
      <c r="A203" s="199"/>
      <c r="B203" s="250" t="s">
        <v>69</v>
      </c>
      <c r="C203" s="251"/>
      <c r="D203" s="251"/>
      <c r="E203" s="251"/>
      <c r="F203" s="251"/>
      <c r="G203" s="198"/>
      <c r="H203" s="199"/>
      <c r="I203" s="250" t="s">
        <v>69</v>
      </c>
      <c r="J203" s="251"/>
      <c r="K203" s="251"/>
      <c r="L203" s="251"/>
      <c r="M203" s="251"/>
      <c r="N203" s="198"/>
    </row>
    <row r="204" spans="1:14" ht="28.5" customHeight="1">
      <c r="A204" s="199"/>
      <c r="B204" s="187" t="s">
        <v>62</v>
      </c>
      <c r="G204" s="198"/>
      <c r="H204" s="199"/>
      <c r="I204" s="187" t="s">
        <v>62</v>
      </c>
      <c r="N204" s="198"/>
    </row>
    <row r="205" spans="1:14" ht="12.75">
      <c r="A205" s="199"/>
      <c r="B205" s="188"/>
      <c r="G205" s="198"/>
      <c r="H205" s="199"/>
      <c r="I205" s="188"/>
      <c r="N205" s="198"/>
    </row>
    <row r="206" spans="1:14" ht="12.75">
      <c r="A206" s="199"/>
      <c r="B206" s="188"/>
      <c r="G206" s="198"/>
      <c r="H206" s="199"/>
      <c r="I206" s="188"/>
      <c r="N206" s="198"/>
    </row>
    <row r="207" spans="1:14" ht="12.75">
      <c r="A207" s="199"/>
      <c r="B207" s="188"/>
      <c r="G207" s="198"/>
      <c r="H207" s="199"/>
      <c r="I207" s="188"/>
      <c r="N207" s="198"/>
    </row>
    <row r="208" spans="1:14" ht="37.5">
      <c r="A208" s="199"/>
      <c r="B208" s="189" t="s">
        <v>63</v>
      </c>
      <c r="C208" s="190"/>
      <c r="E208" s="189" t="s">
        <v>64</v>
      </c>
      <c r="F208" s="191">
        <f>'Uitbet-do'!$K$12</f>
        <v>0</v>
      </c>
      <c r="G208" s="198"/>
      <c r="H208" s="199"/>
      <c r="I208" s="189" t="s">
        <v>63</v>
      </c>
      <c r="J208" s="190"/>
      <c r="L208" s="189" t="s">
        <v>64</v>
      </c>
      <c r="M208" s="191">
        <f>'Uitbet-do'!$K$25</f>
        <v>0</v>
      </c>
      <c r="N208" s="198"/>
    </row>
    <row r="209" spans="1:14" ht="33.75" customHeight="1">
      <c r="A209" s="199"/>
      <c r="B209" s="192"/>
      <c r="G209" s="198"/>
      <c r="H209" s="199"/>
      <c r="I209" s="192"/>
      <c r="N209" s="198"/>
    </row>
    <row r="210" spans="1:14" ht="34.5">
      <c r="A210" s="199"/>
      <c r="B210" s="192" t="s">
        <v>70</v>
      </c>
      <c r="G210" s="198"/>
      <c r="H210" s="199"/>
      <c r="I210" s="192" t="s">
        <v>71</v>
      </c>
      <c r="N210" s="198"/>
    </row>
    <row r="211" spans="1:14" ht="51" customHeight="1">
      <c r="A211" s="199"/>
      <c r="B211" s="189" t="s">
        <v>65</v>
      </c>
      <c r="C211" s="189"/>
      <c r="D211" s="189"/>
      <c r="E211" s="189" t="s">
        <v>64</v>
      </c>
      <c r="F211" s="193">
        <f>'Uitbet-ma'!$K$4</f>
        <v>10</v>
      </c>
      <c r="G211" s="198"/>
      <c r="H211" s="199"/>
      <c r="I211" s="189" t="s">
        <v>65</v>
      </c>
      <c r="J211" s="189"/>
      <c r="K211" s="189"/>
      <c r="L211" s="189" t="s">
        <v>64</v>
      </c>
      <c r="M211" s="193">
        <f>'Uitbet-ma'!$K$4</f>
        <v>10</v>
      </c>
      <c r="N211" s="198"/>
    </row>
    <row r="212" spans="1:14" ht="34.5">
      <c r="A212" s="199"/>
      <c r="B212" s="189"/>
      <c r="G212" s="198"/>
      <c r="H212" s="199"/>
      <c r="I212" s="189"/>
      <c r="N212" s="198"/>
    </row>
    <row r="213" spans="1:14" ht="34.5">
      <c r="A213" s="199"/>
      <c r="B213" s="194" t="s">
        <v>66</v>
      </c>
      <c r="C213" s="189" t="s">
        <v>64</v>
      </c>
      <c r="D213" s="252">
        <f>'Uitbet-do'!$E$14</f>
        <v>0</v>
      </c>
      <c r="E213" s="252"/>
      <c r="F213" s="252"/>
      <c r="G213" s="198"/>
      <c r="H213" s="199"/>
      <c r="I213" s="194" t="s">
        <v>66</v>
      </c>
      <c r="J213" s="189" t="s">
        <v>64</v>
      </c>
      <c r="K213" s="252">
        <f>'Uitbet-do'!$E$27</f>
        <v>0</v>
      </c>
      <c r="L213" s="252"/>
      <c r="M213" s="252"/>
      <c r="N213" s="198"/>
    </row>
    <row r="214" spans="1:14" ht="48.75" customHeight="1">
      <c r="A214" s="199"/>
      <c r="B214" s="194" t="s">
        <v>1</v>
      </c>
      <c r="C214" s="189" t="s">
        <v>64</v>
      </c>
      <c r="D214" s="253">
        <f>'Uitbet-do'!$A$4</f>
        <v>0</v>
      </c>
      <c r="E214" s="253"/>
      <c r="F214" s="253"/>
      <c r="G214" s="198"/>
      <c r="H214" s="199"/>
      <c r="I214" s="194" t="s">
        <v>1</v>
      </c>
      <c r="J214" s="189" t="s">
        <v>64</v>
      </c>
      <c r="K214" s="253">
        <f>'Uitbet-do'!$A$4</f>
        <v>0</v>
      </c>
      <c r="L214" s="253"/>
      <c r="M214" s="253"/>
      <c r="N214" s="198"/>
    </row>
    <row r="215" spans="1:14" ht="34.5">
      <c r="A215" s="199"/>
      <c r="B215" s="189"/>
      <c r="G215" s="198"/>
      <c r="H215" s="199"/>
      <c r="I215" s="189"/>
      <c r="N215" s="198"/>
    </row>
    <row r="216" spans="1:14" ht="34.5">
      <c r="A216" s="199"/>
      <c r="B216" s="189" t="s">
        <v>67</v>
      </c>
      <c r="G216" s="198"/>
      <c r="H216" s="199"/>
      <c r="I216" s="189" t="s">
        <v>67</v>
      </c>
      <c r="N216" s="198"/>
    </row>
    <row r="217" spans="1:14" ht="34.5">
      <c r="A217" s="199"/>
      <c r="B217" s="189"/>
      <c r="G217" s="198"/>
      <c r="H217" s="199"/>
      <c r="I217" s="189"/>
      <c r="N217" s="198"/>
    </row>
    <row r="218" spans="1:14" ht="24.75">
      <c r="A218" s="199"/>
      <c r="B218" s="195" t="s">
        <v>68</v>
      </c>
      <c r="G218" s="198"/>
      <c r="H218" s="199"/>
      <c r="I218" s="195" t="s">
        <v>68</v>
      </c>
      <c r="N218" s="198"/>
    </row>
    <row r="219" spans="1:14" ht="12.75">
      <c r="A219" s="199"/>
      <c r="G219" s="198"/>
      <c r="H219" s="199"/>
      <c r="N219" s="198"/>
    </row>
    <row r="220" spans="1:14" ht="13.5" thickBot="1">
      <c r="A220" s="201"/>
      <c r="B220" s="196"/>
      <c r="C220" s="197"/>
      <c r="D220" s="197"/>
      <c r="E220" s="197"/>
      <c r="F220" s="197"/>
      <c r="G220" s="200"/>
      <c r="H220" s="201"/>
      <c r="I220" s="196"/>
      <c r="J220" s="197"/>
      <c r="K220" s="197"/>
      <c r="L220" s="197"/>
      <c r="M220" s="197"/>
      <c r="N220" s="200"/>
    </row>
    <row r="221" spans="1:14" ht="15" customHeight="1" thickTop="1">
      <c r="A221" s="202"/>
      <c r="B221" s="203"/>
      <c r="C221" s="204"/>
      <c r="D221" s="204"/>
      <c r="E221" s="204"/>
      <c r="F221" s="204"/>
      <c r="G221" s="205"/>
      <c r="H221" s="202"/>
      <c r="I221" s="203"/>
      <c r="J221" s="204"/>
      <c r="K221" s="204"/>
      <c r="L221" s="204"/>
      <c r="M221" s="204"/>
      <c r="N221" s="205"/>
    </row>
    <row r="222" spans="1:14" ht="39" customHeight="1">
      <c r="A222" s="199"/>
      <c r="E222" s="184"/>
      <c r="F222" s="185"/>
      <c r="G222" s="198"/>
      <c r="H222" s="199"/>
      <c r="L222" s="184"/>
      <c r="M222" s="185"/>
      <c r="N222" s="198"/>
    </row>
    <row r="223" spans="1:14" ht="47.25" customHeight="1">
      <c r="A223" s="199"/>
      <c r="E223" s="186" t="str">
        <f>mm</f>
        <v>MM RUE NEUVE/NIEUWSTRAAT</v>
      </c>
      <c r="F223" s="185"/>
      <c r="G223" s="198"/>
      <c r="H223" s="199"/>
      <c r="L223" s="186" t="str">
        <f>mm</f>
        <v>MM RUE NEUVE/NIEUWSTRAAT</v>
      </c>
      <c r="M223" s="185"/>
      <c r="N223" s="198"/>
    </row>
    <row r="224" spans="1:14" ht="49.5" customHeight="1">
      <c r="A224" s="199"/>
      <c r="E224" s="184"/>
      <c r="F224" s="185"/>
      <c r="G224" s="198"/>
      <c r="H224" s="199"/>
      <c r="L224" s="184"/>
      <c r="M224" s="185"/>
      <c r="N224" s="198"/>
    </row>
    <row r="225" spans="1:14" ht="117.75" customHeight="1">
      <c r="A225" s="199"/>
      <c r="B225" s="250" t="s">
        <v>69</v>
      </c>
      <c r="C225" s="251"/>
      <c r="D225" s="251"/>
      <c r="E225" s="251"/>
      <c r="F225" s="251"/>
      <c r="G225" s="198"/>
      <c r="H225" s="199"/>
      <c r="I225" s="250" t="s">
        <v>69</v>
      </c>
      <c r="J225" s="251"/>
      <c r="K225" s="251"/>
      <c r="L225" s="251"/>
      <c r="M225" s="251"/>
      <c r="N225" s="198"/>
    </row>
    <row r="226" spans="1:14" ht="28.5" customHeight="1">
      <c r="A226" s="199"/>
      <c r="B226" s="187" t="s">
        <v>62</v>
      </c>
      <c r="G226" s="198"/>
      <c r="H226" s="199"/>
      <c r="I226" s="187" t="s">
        <v>62</v>
      </c>
      <c r="N226" s="198"/>
    </row>
    <row r="227" spans="1:14" ht="12.75">
      <c r="A227" s="199"/>
      <c r="B227" s="188"/>
      <c r="G227" s="198"/>
      <c r="H227" s="199"/>
      <c r="I227" s="188"/>
      <c r="N227" s="198"/>
    </row>
    <row r="228" spans="1:14" ht="12.75">
      <c r="A228" s="199"/>
      <c r="B228" s="188"/>
      <c r="G228" s="198"/>
      <c r="H228" s="199"/>
      <c r="I228" s="188"/>
      <c r="N228" s="198"/>
    </row>
    <row r="229" spans="1:14" ht="12.75">
      <c r="A229" s="199"/>
      <c r="B229" s="188"/>
      <c r="G229" s="198"/>
      <c r="H229" s="199"/>
      <c r="I229" s="188"/>
      <c r="N229" s="198"/>
    </row>
    <row r="230" spans="1:14" ht="37.5">
      <c r="A230" s="199"/>
      <c r="B230" s="189" t="s">
        <v>63</v>
      </c>
      <c r="C230" s="190"/>
      <c r="E230" s="189" t="s">
        <v>64</v>
      </c>
      <c r="F230" s="191">
        <f>'Uitbet-do'!$L$12</f>
        <v>0</v>
      </c>
      <c r="G230" s="198"/>
      <c r="H230" s="199"/>
      <c r="I230" s="189" t="s">
        <v>63</v>
      </c>
      <c r="J230" s="190"/>
      <c r="L230" s="189" t="s">
        <v>64</v>
      </c>
      <c r="M230" s="191">
        <f>'Uitbet-do'!$L$25</f>
        <v>0</v>
      </c>
      <c r="N230" s="198"/>
    </row>
    <row r="231" spans="1:14" ht="33.75" customHeight="1">
      <c r="A231" s="199"/>
      <c r="B231" s="192"/>
      <c r="G231" s="198"/>
      <c r="H231" s="199"/>
      <c r="I231" s="192"/>
      <c r="N231" s="198"/>
    </row>
    <row r="232" spans="1:14" ht="34.5">
      <c r="A232" s="199"/>
      <c r="B232" s="192" t="s">
        <v>70</v>
      </c>
      <c r="G232" s="198"/>
      <c r="H232" s="199"/>
      <c r="I232" s="192" t="s">
        <v>71</v>
      </c>
      <c r="N232" s="198"/>
    </row>
    <row r="233" spans="1:14" ht="51" customHeight="1">
      <c r="A233" s="199"/>
      <c r="B233" s="189" t="s">
        <v>65</v>
      </c>
      <c r="C233" s="189"/>
      <c r="D233" s="189"/>
      <c r="E233" s="189" t="s">
        <v>64</v>
      </c>
      <c r="F233" s="193">
        <f>'Uitbet-ma'!$L$4</f>
        <v>11</v>
      </c>
      <c r="G233" s="198"/>
      <c r="H233" s="199"/>
      <c r="I233" s="189" t="s">
        <v>65</v>
      </c>
      <c r="J233" s="189"/>
      <c r="K233" s="189"/>
      <c r="L233" s="189" t="s">
        <v>64</v>
      </c>
      <c r="M233" s="193">
        <f>'Uitbet-ma'!$L$4</f>
        <v>11</v>
      </c>
      <c r="N233" s="198"/>
    </row>
    <row r="234" spans="1:14" ht="34.5">
      <c r="A234" s="199"/>
      <c r="B234" s="189"/>
      <c r="G234" s="198"/>
      <c r="H234" s="199"/>
      <c r="I234" s="189"/>
      <c r="N234" s="198"/>
    </row>
    <row r="235" spans="1:14" ht="34.5">
      <c r="A235" s="199"/>
      <c r="B235" s="194" t="s">
        <v>66</v>
      </c>
      <c r="C235" s="189" t="s">
        <v>64</v>
      </c>
      <c r="D235" s="252">
        <f>'Uitbet-do'!$E$14</f>
        <v>0</v>
      </c>
      <c r="E235" s="252"/>
      <c r="F235" s="252"/>
      <c r="G235" s="198"/>
      <c r="H235" s="199"/>
      <c r="I235" s="194" t="s">
        <v>66</v>
      </c>
      <c r="J235" s="189" t="s">
        <v>64</v>
      </c>
      <c r="K235" s="252">
        <f>'Uitbet-do'!$E$27</f>
        <v>0</v>
      </c>
      <c r="L235" s="252"/>
      <c r="M235" s="252"/>
      <c r="N235" s="198"/>
    </row>
    <row r="236" spans="1:14" ht="48.75" customHeight="1">
      <c r="A236" s="199"/>
      <c r="B236" s="194" t="s">
        <v>1</v>
      </c>
      <c r="C236" s="189" t="s">
        <v>64</v>
      </c>
      <c r="D236" s="253">
        <f>'Uitbet-do'!$A$4</f>
        <v>0</v>
      </c>
      <c r="E236" s="253"/>
      <c r="F236" s="253"/>
      <c r="G236" s="198"/>
      <c r="H236" s="199"/>
      <c r="I236" s="194" t="s">
        <v>1</v>
      </c>
      <c r="J236" s="189" t="s">
        <v>64</v>
      </c>
      <c r="K236" s="253">
        <f>'Uitbet-do'!$A$4</f>
        <v>0</v>
      </c>
      <c r="L236" s="253"/>
      <c r="M236" s="253"/>
      <c r="N236" s="198"/>
    </row>
    <row r="237" spans="1:14" ht="34.5">
      <c r="A237" s="199"/>
      <c r="B237" s="189"/>
      <c r="G237" s="198"/>
      <c r="H237" s="199"/>
      <c r="I237" s="189"/>
      <c r="N237" s="198"/>
    </row>
    <row r="238" spans="1:14" ht="34.5">
      <c r="A238" s="199"/>
      <c r="B238" s="189" t="s">
        <v>67</v>
      </c>
      <c r="G238" s="198"/>
      <c r="H238" s="199"/>
      <c r="I238" s="189" t="s">
        <v>67</v>
      </c>
      <c r="N238" s="198"/>
    </row>
    <row r="239" spans="1:14" ht="34.5">
      <c r="A239" s="199"/>
      <c r="B239" s="189"/>
      <c r="G239" s="198"/>
      <c r="H239" s="199"/>
      <c r="I239" s="189"/>
      <c r="N239" s="198"/>
    </row>
    <row r="240" spans="1:14" ht="24.75">
      <c r="A240" s="199"/>
      <c r="B240" s="195" t="s">
        <v>68</v>
      </c>
      <c r="G240" s="198"/>
      <c r="H240" s="199"/>
      <c r="I240" s="195" t="s">
        <v>68</v>
      </c>
      <c r="N240" s="198"/>
    </row>
    <row r="241" spans="1:14" ht="12.75">
      <c r="A241" s="199"/>
      <c r="G241" s="198"/>
      <c r="H241" s="199"/>
      <c r="N241" s="198"/>
    </row>
    <row r="242" spans="1:14" ht="13.5" thickBot="1">
      <c r="A242" s="201"/>
      <c r="B242" s="196"/>
      <c r="C242" s="197"/>
      <c r="D242" s="197"/>
      <c r="E242" s="197"/>
      <c r="F242" s="197"/>
      <c r="G242" s="200"/>
      <c r="H242" s="201"/>
      <c r="I242" s="196"/>
      <c r="J242" s="197"/>
      <c r="K242" s="197"/>
      <c r="L242" s="197"/>
      <c r="M242" s="197"/>
      <c r="N242" s="200"/>
    </row>
    <row r="243" spans="1:14" ht="15" customHeight="1" thickTop="1">
      <c r="A243" s="202"/>
      <c r="B243" s="203"/>
      <c r="C243" s="204"/>
      <c r="D243" s="204"/>
      <c r="E243" s="204"/>
      <c r="F243" s="204"/>
      <c r="G243" s="205"/>
      <c r="H243" s="202"/>
      <c r="I243" s="203"/>
      <c r="J243" s="204"/>
      <c r="K243" s="204"/>
      <c r="L243" s="204"/>
      <c r="M243" s="204"/>
      <c r="N243" s="205"/>
    </row>
    <row r="244" spans="1:14" ht="39" customHeight="1">
      <c r="A244" s="199"/>
      <c r="E244" s="184"/>
      <c r="F244" s="185"/>
      <c r="G244" s="198"/>
      <c r="H244" s="199"/>
      <c r="L244" s="184"/>
      <c r="M244" s="185"/>
      <c r="N244" s="198"/>
    </row>
    <row r="245" spans="1:14" ht="47.25" customHeight="1">
      <c r="A245" s="199"/>
      <c r="E245" s="186" t="str">
        <f>mm</f>
        <v>MM RUE NEUVE/NIEUWSTRAAT</v>
      </c>
      <c r="F245" s="185"/>
      <c r="G245" s="198"/>
      <c r="H245" s="199"/>
      <c r="L245" s="186" t="str">
        <f>mm</f>
        <v>MM RUE NEUVE/NIEUWSTRAAT</v>
      </c>
      <c r="M245" s="185"/>
      <c r="N245" s="198"/>
    </row>
    <row r="246" spans="1:14" ht="49.5" customHeight="1">
      <c r="A246" s="199"/>
      <c r="E246" s="184"/>
      <c r="F246" s="185"/>
      <c r="G246" s="198"/>
      <c r="H246" s="199"/>
      <c r="L246" s="184"/>
      <c r="M246" s="185"/>
      <c r="N246" s="198"/>
    </row>
    <row r="247" spans="1:14" ht="117.75" customHeight="1">
      <c r="A247" s="199"/>
      <c r="B247" s="250" t="s">
        <v>69</v>
      </c>
      <c r="C247" s="251"/>
      <c r="D247" s="251"/>
      <c r="E247" s="251"/>
      <c r="F247" s="251"/>
      <c r="G247" s="198"/>
      <c r="H247" s="199"/>
      <c r="I247" s="250" t="s">
        <v>69</v>
      </c>
      <c r="J247" s="251"/>
      <c r="K247" s="251"/>
      <c r="L247" s="251"/>
      <c r="M247" s="251"/>
      <c r="N247" s="198"/>
    </row>
    <row r="248" spans="1:14" ht="28.5" customHeight="1">
      <c r="A248" s="199"/>
      <c r="B248" s="187" t="s">
        <v>62</v>
      </c>
      <c r="G248" s="198"/>
      <c r="H248" s="199"/>
      <c r="I248" s="187" t="s">
        <v>62</v>
      </c>
      <c r="N248" s="198"/>
    </row>
    <row r="249" spans="1:14" ht="12.75">
      <c r="A249" s="199"/>
      <c r="B249" s="188"/>
      <c r="G249" s="198"/>
      <c r="H249" s="199"/>
      <c r="I249" s="188"/>
      <c r="N249" s="198"/>
    </row>
    <row r="250" spans="1:14" ht="12.75">
      <c r="A250" s="199"/>
      <c r="B250" s="188"/>
      <c r="G250" s="198"/>
      <c r="H250" s="199"/>
      <c r="I250" s="188"/>
      <c r="N250" s="198"/>
    </row>
    <row r="251" spans="1:14" ht="12.75">
      <c r="A251" s="199"/>
      <c r="B251" s="188"/>
      <c r="G251" s="198"/>
      <c r="H251" s="199"/>
      <c r="I251" s="188"/>
      <c r="N251" s="198"/>
    </row>
    <row r="252" spans="1:14" ht="37.5">
      <c r="A252" s="199"/>
      <c r="B252" s="189" t="s">
        <v>63</v>
      </c>
      <c r="C252" s="190"/>
      <c r="E252" s="189" t="s">
        <v>64</v>
      </c>
      <c r="F252" s="191">
        <f>'Uitbet-do'!$M$12</f>
        <v>0</v>
      </c>
      <c r="G252" s="198"/>
      <c r="H252" s="199"/>
      <c r="I252" s="189" t="s">
        <v>63</v>
      </c>
      <c r="J252" s="190"/>
      <c r="L252" s="189" t="s">
        <v>64</v>
      </c>
      <c r="M252" s="191">
        <f>'Uitbet-do'!$M$25</f>
        <v>0</v>
      </c>
      <c r="N252" s="198"/>
    </row>
    <row r="253" spans="1:14" ht="33.75" customHeight="1">
      <c r="A253" s="199"/>
      <c r="B253" s="192"/>
      <c r="G253" s="198"/>
      <c r="H253" s="199"/>
      <c r="I253" s="192"/>
      <c r="N253" s="198"/>
    </row>
    <row r="254" spans="1:14" ht="34.5">
      <c r="A254" s="199"/>
      <c r="B254" s="192" t="s">
        <v>70</v>
      </c>
      <c r="G254" s="198"/>
      <c r="H254" s="199"/>
      <c r="I254" s="192" t="s">
        <v>71</v>
      </c>
      <c r="N254" s="198"/>
    </row>
    <row r="255" spans="1:14" ht="51" customHeight="1">
      <c r="A255" s="199"/>
      <c r="B255" s="189" t="s">
        <v>65</v>
      </c>
      <c r="C255" s="189"/>
      <c r="D255" s="189"/>
      <c r="E255" s="189" t="s">
        <v>64</v>
      </c>
      <c r="F255" s="193">
        <f>'Uitbet-ma'!$M$4</f>
        <v>12</v>
      </c>
      <c r="G255" s="198"/>
      <c r="H255" s="199"/>
      <c r="I255" s="189" t="s">
        <v>65</v>
      </c>
      <c r="J255" s="189"/>
      <c r="K255" s="189"/>
      <c r="L255" s="189" t="s">
        <v>64</v>
      </c>
      <c r="M255" s="193">
        <f>'Uitbet-ma'!$M$4</f>
        <v>12</v>
      </c>
      <c r="N255" s="198"/>
    </row>
    <row r="256" spans="1:14" ht="34.5">
      <c r="A256" s="199"/>
      <c r="B256" s="189"/>
      <c r="G256" s="198"/>
      <c r="H256" s="199"/>
      <c r="I256" s="189"/>
      <c r="N256" s="198"/>
    </row>
    <row r="257" spans="1:14" ht="34.5">
      <c r="A257" s="199"/>
      <c r="B257" s="194" t="s">
        <v>66</v>
      </c>
      <c r="C257" s="189" t="s">
        <v>64</v>
      </c>
      <c r="D257" s="252">
        <f>'Uitbet-do'!$E$14</f>
        <v>0</v>
      </c>
      <c r="E257" s="252"/>
      <c r="F257" s="252"/>
      <c r="G257" s="198"/>
      <c r="H257" s="199"/>
      <c r="I257" s="194" t="s">
        <v>66</v>
      </c>
      <c r="J257" s="189" t="s">
        <v>64</v>
      </c>
      <c r="K257" s="252">
        <f>'Uitbet-do'!$E$27</f>
        <v>0</v>
      </c>
      <c r="L257" s="252"/>
      <c r="M257" s="252"/>
      <c r="N257" s="198"/>
    </row>
    <row r="258" spans="1:14" ht="48.75" customHeight="1">
      <c r="A258" s="199"/>
      <c r="B258" s="194" t="s">
        <v>1</v>
      </c>
      <c r="C258" s="189" t="s">
        <v>64</v>
      </c>
      <c r="D258" s="253">
        <f>'Uitbet-do'!$A$4</f>
        <v>0</v>
      </c>
      <c r="E258" s="253"/>
      <c r="F258" s="253"/>
      <c r="G258" s="198"/>
      <c r="H258" s="199"/>
      <c r="I258" s="194" t="s">
        <v>1</v>
      </c>
      <c r="J258" s="189" t="s">
        <v>64</v>
      </c>
      <c r="K258" s="253">
        <f>'Uitbet-do'!$A$4</f>
        <v>0</v>
      </c>
      <c r="L258" s="253"/>
      <c r="M258" s="253"/>
      <c r="N258" s="198"/>
    </row>
    <row r="259" spans="1:14" ht="34.5">
      <c r="A259" s="199"/>
      <c r="B259" s="189"/>
      <c r="G259" s="198"/>
      <c r="H259" s="199"/>
      <c r="I259" s="189"/>
      <c r="N259" s="198"/>
    </row>
    <row r="260" spans="1:14" ht="34.5">
      <c r="A260" s="199"/>
      <c r="B260" s="189" t="s">
        <v>67</v>
      </c>
      <c r="G260" s="198"/>
      <c r="H260" s="199"/>
      <c r="I260" s="189" t="s">
        <v>67</v>
      </c>
      <c r="N260" s="198"/>
    </row>
    <row r="261" spans="1:14" ht="34.5">
      <c r="A261" s="199"/>
      <c r="B261" s="189"/>
      <c r="G261" s="198"/>
      <c r="H261" s="199"/>
      <c r="I261" s="189"/>
      <c r="N261" s="198"/>
    </row>
    <row r="262" spans="1:14" ht="24.75">
      <c r="A262" s="199"/>
      <c r="B262" s="195" t="s">
        <v>68</v>
      </c>
      <c r="G262" s="198"/>
      <c r="H262" s="199"/>
      <c r="I262" s="195" t="s">
        <v>68</v>
      </c>
      <c r="N262" s="198"/>
    </row>
    <row r="263" spans="1:14" ht="12.75">
      <c r="A263" s="199"/>
      <c r="G263" s="198"/>
      <c r="H263" s="199"/>
      <c r="N263" s="198"/>
    </row>
    <row r="264" spans="1:14" ht="13.5" thickBot="1">
      <c r="A264" s="201"/>
      <c r="B264" s="196"/>
      <c r="C264" s="197"/>
      <c r="D264" s="197"/>
      <c r="E264" s="197"/>
      <c r="F264" s="197"/>
      <c r="G264" s="200"/>
      <c r="H264" s="201"/>
      <c r="I264" s="196"/>
      <c r="J264" s="197"/>
      <c r="K264" s="197"/>
      <c r="L264" s="197"/>
      <c r="M264" s="197"/>
      <c r="N264" s="200"/>
    </row>
    <row r="265" spans="1:14" ht="15" customHeight="1" thickTop="1">
      <c r="A265" s="202"/>
      <c r="B265" s="203"/>
      <c r="C265" s="204"/>
      <c r="D265" s="204"/>
      <c r="E265" s="204"/>
      <c r="F265" s="204"/>
      <c r="G265" s="205"/>
      <c r="H265" s="202"/>
      <c r="I265" s="203"/>
      <c r="J265" s="204"/>
      <c r="K265" s="204"/>
      <c r="L265" s="204"/>
      <c r="M265" s="204"/>
      <c r="N265" s="205"/>
    </row>
    <row r="266" spans="1:14" ht="39" customHeight="1">
      <c r="A266" s="199"/>
      <c r="E266" s="184"/>
      <c r="F266" s="185"/>
      <c r="G266" s="198"/>
      <c r="H266" s="199"/>
      <c r="L266" s="184"/>
      <c r="M266" s="185"/>
      <c r="N266" s="198"/>
    </row>
    <row r="267" spans="1:14" ht="47.25" customHeight="1">
      <c r="A267" s="199"/>
      <c r="E267" s="186" t="str">
        <f>mm</f>
        <v>MM RUE NEUVE/NIEUWSTRAAT</v>
      </c>
      <c r="F267" s="185"/>
      <c r="G267" s="198"/>
      <c r="H267" s="199"/>
      <c r="L267" s="186" t="str">
        <f>mm</f>
        <v>MM RUE NEUVE/NIEUWSTRAAT</v>
      </c>
      <c r="M267" s="185"/>
      <c r="N267" s="198"/>
    </row>
    <row r="268" spans="1:14" ht="49.5" customHeight="1">
      <c r="A268" s="199"/>
      <c r="E268" s="184"/>
      <c r="F268" s="185"/>
      <c r="G268" s="198"/>
      <c r="H268" s="199"/>
      <c r="L268" s="184"/>
      <c r="M268" s="185"/>
      <c r="N268" s="198"/>
    </row>
    <row r="269" spans="1:14" ht="117.75" customHeight="1">
      <c r="A269" s="199"/>
      <c r="B269" s="250" t="s">
        <v>69</v>
      </c>
      <c r="C269" s="251"/>
      <c r="D269" s="251"/>
      <c r="E269" s="251"/>
      <c r="F269" s="251"/>
      <c r="G269" s="198"/>
      <c r="H269" s="199"/>
      <c r="I269" s="250" t="s">
        <v>69</v>
      </c>
      <c r="J269" s="251"/>
      <c r="K269" s="251"/>
      <c r="L269" s="251"/>
      <c r="M269" s="251"/>
      <c r="N269" s="198"/>
    </row>
    <row r="270" spans="1:14" ht="28.5" customHeight="1">
      <c r="A270" s="199"/>
      <c r="B270" s="187" t="s">
        <v>62</v>
      </c>
      <c r="G270" s="198"/>
      <c r="H270" s="199"/>
      <c r="I270" s="187" t="s">
        <v>62</v>
      </c>
      <c r="N270" s="198"/>
    </row>
    <row r="271" spans="1:14" ht="12.75">
      <c r="A271" s="199"/>
      <c r="B271" s="188"/>
      <c r="G271" s="198"/>
      <c r="H271" s="199"/>
      <c r="I271" s="188"/>
      <c r="N271" s="198"/>
    </row>
    <row r="272" spans="1:14" ht="12.75">
      <c r="A272" s="199"/>
      <c r="B272" s="188"/>
      <c r="G272" s="198"/>
      <c r="H272" s="199"/>
      <c r="I272" s="188"/>
      <c r="N272" s="198"/>
    </row>
    <row r="273" spans="1:14" ht="12.75">
      <c r="A273" s="199"/>
      <c r="B273" s="188"/>
      <c r="G273" s="198"/>
      <c r="H273" s="199"/>
      <c r="I273" s="188"/>
      <c r="N273" s="198"/>
    </row>
    <row r="274" spans="1:14" ht="37.5">
      <c r="A274" s="199"/>
      <c r="B274" s="189" t="s">
        <v>63</v>
      </c>
      <c r="C274" s="190"/>
      <c r="E274" s="189" t="s">
        <v>64</v>
      </c>
      <c r="F274" s="191">
        <f>'Uitbet-do'!$N$12</f>
        <v>0</v>
      </c>
      <c r="G274" s="198"/>
      <c r="H274" s="199"/>
      <c r="I274" s="189" t="s">
        <v>63</v>
      </c>
      <c r="J274" s="190"/>
      <c r="L274" s="189" t="s">
        <v>64</v>
      </c>
      <c r="M274" s="191">
        <f>'Uitbet-do'!$N$25</f>
        <v>0</v>
      </c>
      <c r="N274" s="198"/>
    </row>
    <row r="275" spans="1:14" ht="33.75" customHeight="1">
      <c r="A275" s="199"/>
      <c r="B275" s="192"/>
      <c r="G275" s="198"/>
      <c r="H275" s="199"/>
      <c r="I275" s="192"/>
      <c r="N275" s="198"/>
    </row>
    <row r="276" spans="1:14" ht="34.5">
      <c r="A276" s="199"/>
      <c r="B276" s="192" t="s">
        <v>70</v>
      </c>
      <c r="G276" s="198"/>
      <c r="H276" s="199"/>
      <c r="I276" s="192" t="s">
        <v>71</v>
      </c>
      <c r="N276" s="198"/>
    </row>
    <row r="277" spans="1:14" ht="51" customHeight="1">
      <c r="A277" s="199"/>
      <c r="B277" s="189" t="s">
        <v>65</v>
      </c>
      <c r="C277" s="189"/>
      <c r="D277" s="189"/>
      <c r="E277" s="189" t="s">
        <v>64</v>
      </c>
      <c r="F277" s="193">
        <f>'Uitbet-ma'!$N$4</f>
        <v>13</v>
      </c>
      <c r="G277" s="198"/>
      <c r="H277" s="199"/>
      <c r="I277" s="189" t="s">
        <v>65</v>
      </c>
      <c r="J277" s="189"/>
      <c r="K277" s="189"/>
      <c r="L277" s="189" t="s">
        <v>64</v>
      </c>
      <c r="M277" s="193">
        <f>'Uitbet-ma'!$N$4</f>
        <v>13</v>
      </c>
      <c r="N277" s="198"/>
    </row>
    <row r="278" spans="1:14" ht="34.5">
      <c r="A278" s="199"/>
      <c r="B278" s="189"/>
      <c r="G278" s="198"/>
      <c r="H278" s="199"/>
      <c r="I278" s="189"/>
      <c r="N278" s="198"/>
    </row>
    <row r="279" spans="1:14" ht="34.5">
      <c r="A279" s="199"/>
      <c r="B279" s="194" t="s">
        <v>66</v>
      </c>
      <c r="C279" s="189" t="s">
        <v>64</v>
      </c>
      <c r="D279" s="252">
        <f>'Uitbet-do'!$E$14</f>
        <v>0</v>
      </c>
      <c r="E279" s="252"/>
      <c r="F279" s="252"/>
      <c r="G279" s="198"/>
      <c r="H279" s="199"/>
      <c r="I279" s="194" t="s">
        <v>66</v>
      </c>
      <c r="J279" s="189" t="s">
        <v>64</v>
      </c>
      <c r="K279" s="252">
        <f>'Uitbet-do'!$E$27</f>
        <v>0</v>
      </c>
      <c r="L279" s="252"/>
      <c r="M279" s="252"/>
      <c r="N279" s="198"/>
    </row>
    <row r="280" spans="1:14" ht="48.75" customHeight="1">
      <c r="A280" s="199"/>
      <c r="B280" s="194" t="s">
        <v>1</v>
      </c>
      <c r="C280" s="189" t="s">
        <v>64</v>
      </c>
      <c r="D280" s="253">
        <f>'Uitbet-do'!$A$4</f>
        <v>0</v>
      </c>
      <c r="E280" s="253"/>
      <c r="F280" s="253"/>
      <c r="G280" s="198"/>
      <c r="H280" s="199"/>
      <c r="I280" s="194" t="s">
        <v>1</v>
      </c>
      <c r="J280" s="189" t="s">
        <v>64</v>
      </c>
      <c r="K280" s="253">
        <f>'Uitbet-do'!$A$4</f>
        <v>0</v>
      </c>
      <c r="L280" s="253"/>
      <c r="M280" s="253"/>
      <c r="N280" s="198"/>
    </row>
    <row r="281" spans="1:14" ht="34.5">
      <c r="A281" s="199"/>
      <c r="B281" s="189"/>
      <c r="G281" s="198"/>
      <c r="H281" s="199"/>
      <c r="I281" s="189"/>
      <c r="N281" s="198"/>
    </row>
    <row r="282" spans="1:14" ht="34.5">
      <c r="A282" s="199"/>
      <c r="B282" s="189" t="s">
        <v>67</v>
      </c>
      <c r="G282" s="198"/>
      <c r="H282" s="199"/>
      <c r="I282" s="189" t="s">
        <v>67</v>
      </c>
      <c r="N282" s="198"/>
    </row>
    <row r="283" spans="1:14" ht="34.5">
      <c r="A283" s="199"/>
      <c r="B283" s="189"/>
      <c r="G283" s="198"/>
      <c r="H283" s="199"/>
      <c r="I283" s="189"/>
      <c r="N283" s="198"/>
    </row>
    <row r="284" spans="1:14" ht="24.75">
      <c r="A284" s="199"/>
      <c r="B284" s="195" t="s">
        <v>68</v>
      </c>
      <c r="G284" s="198"/>
      <c r="H284" s="199"/>
      <c r="I284" s="195" t="s">
        <v>68</v>
      </c>
      <c r="N284" s="198"/>
    </row>
    <row r="285" spans="1:14" ht="12.75">
      <c r="A285" s="199"/>
      <c r="G285" s="198"/>
      <c r="H285" s="199"/>
      <c r="N285" s="198"/>
    </row>
    <row r="286" spans="1:14" ht="13.5" thickBot="1">
      <c r="A286" s="201"/>
      <c r="B286" s="196"/>
      <c r="C286" s="197"/>
      <c r="D286" s="197"/>
      <c r="E286" s="197"/>
      <c r="F286" s="197"/>
      <c r="G286" s="200"/>
      <c r="H286" s="201"/>
      <c r="I286" s="196"/>
      <c r="J286" s="197"/>
      <c r="K286" s="197"/>
      <c r="L286" s="197"/>
      <c r="M286" s="197"/>
      <c r="N286" s="200"/>
    </row>
    <row r="287" spans="1:14" ht="15" customHeight="1" thickTop="1">
      <c r="A287" s="202"/>
      <c r="B287" s="203"/>
      <c r="C287" s="204"/>
      <c r="D287" s="204"/>
      <c r="E287" s="204"/>
      <c r="F287" s="204"/>
      <c r="G287" s="205"/>
      <c r="H287" s="202"/>
      <c r="I287" s="203"/>
      <c r="J287" s="204"/>
      <c r="K287" s="204"/>
      <c r="L287" s="204"/>
      <c r="M287" s="204"/>
      <c r="N287" s="205"/>
    </row>
    <row r="288" spans="1:14" ht="39" customHeight="1">
      <c r="A288" s="199"/>
      <c r="E288" s="184"/>
      <c r="F288" s="185"/>
      <c r="G288" s="198"/>
      <c r="H288" s="199"/>
      <c r="L288" s="184"/>
      <c r="M288" s="185"/>
      <c r="N288" s="198"/>
    </row>
    <row r="289" spans="1:14" ht="47.25" customHeight="1">
      <c r="A289" s="199"/>
      <c r="E289" s="186" t="str">
        <f>mm</f>
        <v>MM RUE NEUVE/NIEUWSTRAAT</v>
      </c>
      <c r="F289" s="185"/>
      <c r="G289" s="198"/>
      <c r="H289" s="199"/>
      <c r="L289" s="186" t="str">
        <f>mm</f>
        <v>MM RUE NEUVE/NIEUWSTRAAT</v>
      </c>
      <c r="M289" s="185"/>
      <c r="N289" s="198"/>
    </row>
    <row r="290" spans="1:14" ht="49.5" customHeight="1">
      <c r="A290" s="199"/>
      <c r="E290" s="184"/>
      <c r="F290" s="185"/>
      <c r="G290" s="198"/>
      <c r="H290" s="199"/>
      <c r="L290" s="184"/>
      <c r="M290" s="185"/>
      <c r="N290" s="198"/>
    </row>
    <row r="291" spans="1:14" ht="117.75" customHeight="1">
      <c r="A291" s="199"/>
      <c r="B291" s="250" t="s">
        <v>69</v>
      </c>
      <c r="C291" s="251"/>
      <c r="D291" s="251"/>
      <c r="E291" s="251"/>
      <c r="F291" s="251"/>
      <c r="G291" s="198"/>
      <c r="H291" s="199"/>
      <c r="I291" s="250" t="s">
        <v>69</v>
      </c>
      <c r="J291" s="251"/>
      <c r="K291" s="251"/>
      <c r="L291" s="251"/>
      <c r="M291" s="251"/>
      <c r="N291" s="198"/>
    </row>
    <row r="292" spans="1:14" ht="28.5" customHeight="1">
      <c r="A292" s="199"/>
      <c r="B292" s="187" t="s">
        <v>62</v>
      </c>
      <c r="G292" s="198"/>
      <c r="H292" s="199"/>
      <c r="I292" s="187" t="s">
        <v>62</v>
      </c>
      <c r="N292" s="198"/>
    </row>
    <row r="293" spans="1:14" ht="12.75">
      <c r="A293" s="199"/>
      <c r="B293" s="188"/>
      <c r="G293" s="198"/>
      <c r="H293" s="199"/>
      <c r="I293" s="188"/>
      <c r="N293" s="198"/>
    </row>
    <row r="294" spans="1:14" ht="12.75">
      <c r="A294" s="199"/>
      <c r="B294" s="188"/>
      <c r="G294" s="198"/>
      <c r="H294" s="199"/>
      <c r="I294" s="188"/>
      <c r="N294" s="198"/>
    </row>
    <row r="295" spans="1:14" ht="12.75">
      <c r="A295" s="199"/>
      <c r="B295" s="188"/>
      <c r="G295" s="198"/>
      <c r="H295" s="199"/>
      <c r="I295" s="188"/>
      <c r="N295" s="198"/>
    </row>
    <row r="296" spans="1:14" ht="37.5">
      <c r="A296" s="199"/>
      <c r="B296" s="189" t="s">
        <v>63</v>
      </c>
      <c r="C296" s="190"/>
      <c r="E296" s="189" t="s">
        <v>64</v>
      </c>
      <c r="F296" s="191">
        <f>'Uitbet-do'!$O$12</f>
        <v>0</v>
      </c>
      <c r="G296" s="198"/>
      <c r="H296" s="199"/>
      <c r="I296" s="189" t="s">
        <v>63</v>
      </c>
      <c r="J296" s="190"/>
      <c r="L296" s="189" t="s">
        <v>64</v>
      </c>
      <c r="M296" s="191">
        <f>'Uitbet-do'!$O$25</f>
        <v>0</v>
      </c>
      <c r="N296" s="198"/>
    </row>
    <row r="297" spans="1:14" ht="33.75" customHeight="1">
      <c r="A297" s="199"/>
      <c r="B297" s="192"/>
      <c r="G297" s="198"/>
      <c r="H297" s="199"/>
      <c r="I297" s="192"/>
      <c r="N297" s="198"/>
    </row>
    <row r="298" spans="1:14" ht="34.5">
      <c r="A298" s="199"/>
      <c r="B298" s="192" t="s">
        <v>70</v>
      </c>
      <c r="G298" s="198"/>
      <c r="H298" s="199"/>
      <c r="I298" s="192" t="s">
        <v>71</v>
      </c>
      <c r="N298" s="198"/>
    </row>
    <row r="299" spans="1:14" ht="51" customHeight="1">
      <c r="A299" s="199"/>
      <c r="B299" s="189" t="s">
        <v>65</v>
      </c>
      <c r="C299" s="189"/>
      <c r="D299" s="189"/>
      <c r="E299" s="189" t="s">
        <v>64</v>
      </c>
      <c r="F299" s="193">
        <f>'Uitbet-ma'!$O$4</f>
        <v>14</v>
      </c>
      <c r="G299" s="198"/>
      <c r="H299" s="199"/>
      <c r="I299" s="189" t="s">
        <v>65</v>
      </c>
      <c r="J299" s="189"/>
      <c r="K299" s="189"/>
      <c r="L299" s="189" t="s">
        <v>64</v>
      </c>
      <c r="M299" s="193">
        <f>'Uitbet-ma'!$O$4</f>
        <v>14</v>
      </c>
      <c r="N299" s="198"/>
    </row>
    <row r="300" spans="1:14" ht="34.5">
      <c r="A300" s="199"/>
      <c r="B300" s="189"/>
      <c r="G300" s="198"/>
      <c r="H300" s="199"/>
      <c r="I300" s="189"/>
      <c r="N300" s="198"/>
    </row>
    <row r="301" spans="1:14" ht="34.5">
      <c r="A301" s="199"/>
      <c r="B301" s="194" t="s">
        <v>66</v>
      </c>
      <c r="C301" s="189" t="s">
        <v>64</v>
      </c>
      <c r="D301" s="252">
        <f>'Uitbet-do'!$E$14</f>
        <v>0</v>
      </c>
      <c r="E301" s="252"/>
      <c r="F301" s="252"/>
      <c r="G301" s="198"/>
      <c r="H301" s="199"/>
      <c r="I301" s="194" t="s">
        <v>66</v>
      </c>
      <c r="J301" s="189" t="s">
        <v>64</v>
      </c>
      <c r="K301" s="252">
        <f>'Uitbet-do'!$E$27</f>
        <v>0</v>
      </c>
      <c r="L301" s="252"/>
      <c r="M301" s="252"/>
      <c r="N301" s="198"/>
    </row>
    <row r="302" spans="1:14" ht="48.75" customHeight="1">
      <c r="A302" s="199"/>
      <c r="B302" s="194" t="s">
        <v>1</v>
      </c>
      <c r="C302" s="189" t="s">
        <v>64</v>
      </c>
      <c r="D302" s="253">
        <f>'Uitbet-do'!$A$4</f>
        <v>0</v>
      </c>
      <c r="E302" s="253"/>
      <c r="F302" s="253"/>
      <c r="G302" s="198"/>
      <c r="H302" s="199"/>
      <c r="I302" s="194" t="s">
        <v>1</v>
      </c>
      <c r="J302" s="189" t="s">
        <v>64</v>
      </c>
      <c r="K302" s="253">
        <f>'Uitbet-do'!$A$4</f>
        <v>0</v>
      </c>
      <c r="L302" s="253"/>
      <c r="M302" s="253"/>
      <c r="N302" s="198"/>
    </row>
    <row r="303" spans="1:14" ht="34.5">
      <c r="A303" s="199"/>
      <c r="B303" s="189"/>
      <c r="G303" s="198"/>
      <c r="H303" s="199"/>
      <c r="I303" s="189"/>
      <c r="N303" s="198"/>
    </row>
    <row r="304" spans="1:14" ht="34.5">
      <c r="A304" s="199"/>
      <c r="B304" s="189" t="s">
        <v>67</v>
      </c>
      <c r="G304" s="198"/>
      <c r="H304" s="199"/>
      <c r="I304" s="189" t="s">
        <v>67</v>
      </c>
      <c r="N304" s="198"/>
    </row>
    <row r="305" spans="1:14" ht="34.5">
      <c r="A305" s="199"/>
      <c r="B305" s="189"/>
      <c r="G305" s="198"/>
      <c r="H305" s="199"/>
      <c r="I305" s="189"/>
      <c r="N305" s="198"/>
    </row>
    <row r="306" spans="1:14" ht="24.75">
      <c r="A306" s="199"/>
      <c r="B306" s="195" t="s">
        <v>68</v>
      </c>
      <c r="G306" s="198"/>
      <c r="H306" s="199"/>
      <c r="I306" s="195" t="s">
        <v>68</v>
      </c>
      <c r="N306" s="198"/>
    </row>
    <row r="307" spans="1:14" ht="12.75">
      <c r="A307" s="199"/>
      <c r="G307" s="198"/>
      <c r="H307" s="199"/>
      <c r="N307" s="198"/>
    </row>
    <row r="308" spans="1:14" ht="13.5" thickBot="1">
      <c r="A308" s="201"/>
      <c r="B308" s="196"/>
      <c r="C308" s="197"/>
      <c r="D308" s="197"/>
      <c r="E308" s="197"/>
      <c r="F308" s="197"/>
      <c r="G308" s="200"/>
      <c r="H308" s="201"/>
      <c r="I308" s="196"/>
      <c r="J308" s="197"/>
      <c r="K308" s="197"/>
      <c r="L308" s="197"/>
      <c r="M308" s="197"/>
      <c r="N308" s="200"/>
    </row>
    <row r="309" spans="1:14" ht="15" customHeight="1" thickTop="1">
      <c r="A309" s="202"/>
      <c r="B309" s="203"/>
      <c r="C309" s="204"/>
      <c r="D309" s="204"/>
      <c r="E309" s="204"/>
      <c r="F309" s="204"/>
      <c r="G309" s="205"/>
      <c r="H309" s="202"/>
      <c r="I309" s="203"/>
      <c r="J309" s="204"/>
      <c r="K309" s="204"/>
      <c r="L309" s="204"/>
      <c r="M309" s="204"/>
      <c r="N309" s="205"/>
    </row>
    <row r="310" spans="1:14" ht="39" customHeight="1">
      <c r="A310" s="199"/>
      <c r="E310" s="184"/>
      <c r="F310" s="185"/>
      <c r="G310" s="198"/>
      <c r="H310" s="199"/>
      <c r="L310" s="184"/>
      <c r="M310" s="185"/>
      <c r="N310" s="198"/>
    </row>
    <row r="311" spans="1:14" ht="47.25" customHeight="1">
      <c r="A311" s="199"/>
      <c r="E311" s="186" t="str">
        <f>mm</f>
        <v>MM RUE NEUVE/NIEUWSTRAAT</v>
      </c>
      <c r="F311" s="185"/>
      <c r="G311" s="198"/>
      <c r="H311" s="199"/>
      <c r="L311" s="186" t="str">
        <f>mm</f>
        <v>MM RUE NEUVE/NIEUWSTRAAT</v>
      </c>
      <c r="M311" s="185"/>
      <c r="N311" s="198"/>
    </row>
    <row r="312" spans="1:14" ht="49.5" customHeight="1">
      <c r="A312" s="199"/>
      <c r="E312" s="184"/>
      <c r="F312" s="185"/>
      <c r="G312" s="198"/>
      <c r="H312" s="199"/>
      <c r="L312" s="184"/>
      <c r="M312" s="185"/>
      <c r="N312" s="198"/>
    </row>
    <row r="313" spans="1:14" ht="117.75" customHeight="1">
      <c r="A313" s="199"/>
      <c r="B313" s="250" t="s">
        <v>69</v>
      </c>
      <c r="C313" s="251"/>
      <c r="D313" s="251"/>
      <c r="E313" s="251"/>
      <c r="F313" s="251"/>
      <c r="G313" s="198"/>
      <c r="H313" s="199"/>
      <c r="I313" s="250" t="s">
        <v>69</v>
      </c>
      <c r="J313" s="251"/>
      <c r="K313" s="251"/>
      <c r="L313" s="251"/>
      <c r="M313" s="251"/>
      <c r="N313" s="198"/>
    </row>
    <row r="314" spans="1:14" ht="28.5" customHeight="1">
      <c r="A314" s="199"/>
      <c r="B314" s="187" t="s">
        <v>62</v>
      </c>
      <c r="G314" s="198"/>
      <c r="H314" s="199"/>
      <c r="I314" s="187" t="s">
        <v>62</v>
      </c>
      <c r="N314" s="198"/>
    </row>
    <row r="315" spans="1:14" ht="12.75">
      <c r="A315" s="199"/>
      <c r="B315" s="188"/>
      <c r="G315" s="198"/>
      <c r="H315" s="199"/>
      <c r="I315" s="188"/>
      <c r="N315" s="198"/>
    </row>
    <row r="316" spans="1:14" ht="12.75">
      <c r="A316" s="199"/>
      <c r="B316" s="188"/>
      <c r="G316" s="198"/>
      <c r="H316" s="199"/>
      <c r="I316" s="188"/>
      <c r="N316" s="198"/>
    </row>
    <row r="317" spans="1:14" ht="12.75">
      <c r="A317" s="199"/>
      <c r="B317" s="188"/>
      <c r="G317" s="198"/>
      <c r="H317" s="199"/>
      <c r="I317" s="188"/>
      <c r="N317" s="198"/>
    </row>
    <row r="318" spans="1:14" ht="37.5">
      <c r="A318" s="199"/>
      <c r="B318" s="189" t="s">
        <v>63</v>
      </c>
      <c r="C318" s="190"/>
      <c r="E318" s="189" t="s">
        <v>64</v>
      </c>
      <c r="F318" s="191">
        <f>'Uitbet-do'!$P$12</f>
        <v>0</v>
      </c>
      <c r="G318" s="198"/>
      <c r="H318" s="199"/>
      <c r="I318" s="189" t="s">
        <v>63</v>
      </c>
      <c r="J318" s="190"/>
      <c r="L318" s="189" t="s">
        <v>64</v>
      </c>
      <c r="M318" s="191">
        <f>'Uitbet-do'!$P$25</f>
        <v>0</v>
      </c>
      <c r="N318" s="198"/>
    </row>
    <row r="319" spans="1:14" ht="33.75" customHeight="1">
      <c r="A319" s="199"/>
      <c r="B319" s="192"/>
      <c r="G319" s="198"/>
      <c r="H319" s="199"/>
      <c r="I319" s="192"/>
      <c r="N319" s="198"/>
    </row>
    <row r="320" spans="1:14" ht="34.5">
      <c r="A320" s="199"/>
      <c r="B320" s="192" t="s">
        <v>70</v>
      </c>
      <c r="G320" s="198"/>
      <c r="H320" s="199"/>
      <c r="I320" s="192" t="s">
        <v>71</v>
      </c>
      <c r="N320" s="198"/>
    </row>
    <row r="321" spans="1:14" ht="51" customHeight="1">
      <c r="A321" s="199"/>
      <c r="B321" s="189" t="s">
        <v>65</v>
      </c>
      <c r="C321" s="189"/>
      <c r="D321" s="189"/>
      <c r="E321" s="189" t="s">
        <v>64</v>
      </c>
      <c r="F321" s="193">
        <f>'Uitbet-ma'!$P$4</f>
        <v>15</v>
      </c>
      <c r="G321" s="198"/>
      <c r="H321" s="199"/>
      <c r="I321" s="189" t="s">
        <v>65</v>
      </c>
      <c r="J321" s="189"/>
      <c r="K321" s="189"/>
      <c r="L321" s="189" t="s">
        <v>64</v>
      </c>
      <c r="M321" s="193">
        <f>'Uitbet-ma'!$P$4</f>
        <v>15</v>
      </c>
      <c r="N321" s="198"/>
    </row>
    <row r="322" spans="1:14" ht="34.5">
      <c r="A322" s="199"/>
      <c r="B322" s="189"/>
      <c r="G322" s="198"/>
      <c r="H322" s="199"/>
      <c r="I322" s="189"/>
      <c r="N322" s="198"/>
    </row>
    <row r="323" spans="1:14" ht="34.5">
      <c r="A323" s="199"/>
      <c r="B323" s="194" t="s">
        <v>66</v>
      </c>
      <c r="C323" s="189" t="s">
        <v>64</v>
      </c>
      <c r="D323" s="252">
        <f>'Uitbet-do'!$E$14</f>
        <v>0</v>
      </c>
      <c r="E323" s="252"/>
      <c r="F323" s="252"/>
      <c r="G323" s="198"/>
      <c r="H323" s="199"/>
      <c r="I323" s="194" t="s">
        <v>66</v>
      </c>
      <c r="J323" s="189" t="s">
        <v>64</v>
      </c>
      <c r="K323" s="252">
        <f>'Uitbet-do'!$E$27</f>
        <v>0</v>
      </c>
      <c r="L323" s="252"/>
      <c r="M323" s="252"/>
      <c r="N323" s="198"/>
    </row>
    <row r="324" spans="1:14" ht="48.75" customHeight="1">
      <c r="A324" s="199"/>
      <c r="B324" s="194" t="s">
        <v>1</v>
      </c>
      <c r="C324" s="189" t="s">
        <v>64</v>
      </c>
      <c r="D324" s="253">
        <f>'Uitbet-do'!$A$4</f>
        <v>0</v>
      </c>
      <c r="E324" s="253"/>
      <c r="F324" s="253"/>
      <c r="G324" s="198"/>
      <c r="H324" s="199"/>
      <c r="I324" s="194" t="s">
        <v>1</v>
      </c>
      <c r="J324" s="189" t="s">
        <v>64</v>
      </c>
      <c r="K324" s="253">
        <f>'Uitbet-do'!$A$4</f>
        <v>0</v>
      </c>
      <c r="L324" s="253"/>
      <c r="M324" s="253"/>
      <c r="N324" s="198"/>
    </row>
    <row r="325" spans="1:14" ht="34.5">
      <c r="A325" s="199"/>
      <c r="B325" s="189"/>
      <c r="G325" s="198"/>
      <c r="H325" s="199"/>
      <c r="I325" s="189"/>
      <c r="N325" s="198"/>
    </row>
    <row r="326" spans="1:14" ht="34.5">
      <c r="A326" s="199"/>
      <c r="B326" s="189" t="s">
        <v>67</v>
      </c>
      <c r="G326" s="198"/>
      <c r="H326" s="199"/>
      <c r="I326" s="189" t="s">
        <v>67</v>
      </c>
      <c r="N326" s="198"/>
    </row>
    <row r="327" spans="1:14" ht="34.5">
      <c r="A327" s="199"/>
      <c r="B327" s="189"/>
      <c r="G327" s="198"/>
      <c r="H327" s="199"/>
      <c r="I327" s="189"/>
      <c r="N327" s="198"/>
    </row>
    <row r="328" spans="1:14" ht="24.75">
      <c r="A328" s="199"/>
      <c r="B328" s="195" t="s">
        <v>68</v>
      </c>
      <c r="G328" s="198"/>
      <c r="H328" s="199"/>
      <c r="I328" s="195" t="s">
        <v>68</v>
      </c>
      <c r="N328" s="198"/>
    </row>
    <row r="329" spans="1:14" ht="12.75">
      <c r="A329" s="199"/>
      <c r="G329" s="198"/>
      <c r="H329" s="199"/>
      <c r="N329" s="198"/>
    </row>
    <row r="330" spans="1:14" ht="13.5" thickBot="1">
      <c r="A330" s="201"/>
      <c r="B330" s="196"/>
      <c r="C330" s="197"/>
      <c r="D330" s="197"/>
      <c r="E330" s="197"/>
      <c r="F330" s="197"/>
      <c r="G330" s="200"/>
      <c r="H330" s="201"/>
      <c r="I330" s="196"/>
      <c r="J330" s="197"/>
      <c r="K330" s="197"/>
      <c r="L330" s="197"/>
      <c r="M330" s="197"/>
      <c r="N330" s="200"/>
    </row>
    <row r="331" spans="1:14" ht="15" customHeight="1" thickTop="1">
      <c r="A331" s="202"/>
      <c r="B331" s="203"/>
      <c r="C331" s="204"/>
      <c r="D331" s="204"/>
      <c r="E331" s="204"/>
      <c r="F331" s="204"/>
      <c r="G331" s="204"/>
      <c r="H331" s="204"/>
      <c r="I331" s="203"/>
      <c r="J331" s="204"/>
      <c r="K331" s="204"/>
      <c r="L331" s="204"/>
      <c r="M331" s="204"/>
      <c r="N331" s="205"/>
    </row>
    <row r="332" ht="12.75"/>
    <row r="333" ht="12.75"/>
  </sheetData>
  <sheetProtection password="C6A9" sheet="1" objects="1" scenarios="1"/>
  <mergeCells count="90">
    <mergeCell ref="B269:F269"/>
    <mergeCell ref="D279:F279"/>
    <mergeCell ref="D280:F280"/>
    <mergeCell ref="D236:F236"/>
    <mergeCell ref="B247:F247"/>
    <mergeCell ref="D257:F257"/>
    <mergeCell ref="D258:F258"/>
    <mergeCell ref="D192:F192"/>
    <mergeCell ref="B203:F203"/>
    <mergeCell ref="D213:F213"/>
    <mergeCell ref="D214:F214"/>
    <mergeCell ref="B225:F225"/>
    <mergeCell ref="D235:F235"/>
    <mergeCell ref="D148:F148"/>
    <mergeCell ref="B159:F159"/>
    <mergeCell ref="D169:F169"/>
    <mergeCell ref="D170:F170"/>
    <mergeCell ref="B181:F181"/>
    <mergeCell ref="D191:F191"/>
    <mergeCell ref="D104:F104"/>
    <mergeCell ref="B115:F115"/>
    <mergeCell ref="D125:F125"/>
    <mergeCell ref="D126:F126"/>
    <mergeCell ref="B137:F137"/>
    <mergeCell ref="D147:F147"/>
    <mergeCell ref="B5:F5"/>
    <mergeCell ref="D16:F16"/>
    <mergeCell ref="D15:F15"/>
    <mergeCell ref="B27:F27"/>
    <mergeCell ref="D37:F37"/>
    <mergeCell ref="D38:F38"/>
    <mergeCell ref="I49:M49"/>
    <mergeCell ref="K59:M59"/>
    <mergeCell ref="B291:F291"/>
    <mergeCell ref="D301:F301"/>
    <mergeCell ref="D302:F302"/>
    <mergeCell ref="B313:F313"/>
    <mergeCell ref="B49:F49"/>
    <mergeCell ref="D59:F59"/>
    <mergeCell ref="D60:F60"/>
    <mergeCell ref="B71:F71"/>
    <mergeCell ref="I5:M5"/>
    <mergeCell ref="K15:M15"/>
    <mergeCell ref="K16:M16"/>
    <mergeCell ref="I27:M27"/>
    <mergeCell ref="K37:M37"/>
    <mergeCell ref="K38:M38"/>
    <mergeCell ref="K60:M60"/>
    <mergeCell ref="I71:M71"/>
    <mergeCell ref="K81:M81"/>
    <mergeCell ref="K82:M82"/>
    <mergeCell ref="D323:F323"/>
    <mergeCell ref="D324:F324"/>
    <mergeCell ref="D81:F81"/>
    <mergeCell ref="D82:F82"/>
    <mergeCell ref="B93:F93"/>
    <mergeCell ref="D103:F103"/>
    <mergeCell ref="K125:M125"/>
    <mergeCell ref="K126:M126"/>
    <mergeCell ref="I137:M137"/>
    <mergeCell ref="K147:M147"/>
    <mergeCell ref="I93:M93"/>
    <mergeCell ref="K103:M103"/>
    <mergeCell ref="K104:M104"/>
    <mergeCell ref="I115:M115"/>
    <mergeCell ref="I181:M181"/>
    <mergeCell ref="K191:M191"/>
    <mergeCell ref="K192:M192"/>
    <mergeCell ref="I203:M203"/>
    <mergeCell ref="K148:M148"/>
    <mergeCell ref="I159:M159"/>
    <mergeCell ref="K169:M169"/>
    <mergeCell ref="K170:M170"/>
    <mergeCell ref="K236:M236"/>
    <mergeCell ref="I247:M247"/>
    <mergeCell ref="K257:M257"/>
    <mergeCell ref="K258:M258"/>
    <mergeCell ref="K213:M213"/>
    <mergeCell ref="K214:M214"/>
    <mergeCell ref="I225:M225"/>
    <mergeCell ref="K235:M235"/>
    <mergeCell ref="K324:M324"/>
    <mergeCell ref="K301:M301"/>
    <mergeCell ref="K302:M302"/>
    <mergeCell ref="I313:M313"/>
    <mergeCell ref="K323:M323"/>
    <mergeCell ref="I269:M269"/>
    <mergeCell ref="K279:M279"/>
    <mergeCell ref="K280:M280"/>
    <mergeCell ref="I291:M291"/>
  </mergeCells>
  <printOptions/>
  <pageMargins left="3.41" right="0.3" top="1.07" bottom="0.76" header="0.5" footer="0.5"/>
  <pageSetup horizontalDpi="600" verticalDpi="600" orientation="portrait" paperSize="9" scale="90" r:id="rId3"/>
  <drawing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7"/>
  <dimension ref="A1:N331"/>
  <sheetViews>
    <sheetView showGridLines="0" zoomScale="50" zoomScaleNormal="50" zoomScalePageLayoutView="0" workbookViewId="0" topLeftCell="A1">
      <selection activeCell="M6" sqref="M6"/>
    </sheetView>
  </sheetViews>
  <sheetFormatPr defaultColWidth="11.421875" defaultRowHeight="12.75"/>
  <cols>
    <col min="1" max="1" width="4.421875" style="0" customWidth="1"/>
    <col min="2" max="2" width="13.7109375" style="183" customWidth="1"/>
    <col min="3" max="3" width="3.140625" style="0" customWidth="1"/>
    <col min="4" max="4" width="9.421875" style="0" customWidth="1"/>
    <col min="5" max="5" width="3.140625" style="0" customWidth="1"/>
    <col min="6" max="6" width="33.7109375" style="0" customWidth="1"/>
    <col min="7" max="8" width="3.7109375" style="0" customWidth="1"/>
    <col min="9" max="9" width="13.7109375" style="183" customWidth="1"/>
    <col min="10" max="10" width="3.140625" style="0" customWidth="1"/>
    <col min="11" max="11" width="9.421875" style="0" customWidth="1"/>
    <col min="12" max="12" width="3.140625" style="0" customWidth="1"/>
    <col min="13" max="13" width="33.7109375" style="0" customWidth="1"/>
    <col min="14" max="14" width="3.7109375" style="0" customWidth="1"/>
    <col min="15" max="16384" width="8.8515625" style="0" customWidth="1"/>
  </cols>
  <sheetData>
    <row r="1" spans="1:14" ht="21" customHeight="1" thickTop="1">
      <c r="A1" s="202"/>
      <c r="B1" s="203"/>
      <c r="C1" s="204"/>
      <c r="D1" s="204"/>
      <c r="E1" s="204"/>
      <c r="F1" s="204"/>
      <c r="G1" s="205"/>
      <c r="H1" s="202"/>
      <c r="I1" s="203"/>
      <c r="J1" s="204"/>
      <c r="K1" s="204"/>
      <c r="L1" s="204"/>
      <c r="M1" s="204"/>
      <c r="N1" s="205"/>
    </row>
    <row r="2" spans="1:14" ht="39" customHeight="1">
      <c r="A2" s="199"/>
      <c r="E2" s="184"/>
      <c r="F2" s="185"/>
      <c r="G2" s="198"/>
      <c r="H2" s="199"/>
      <c r="L2" s="184"/>
      <c r="M2" s="185"/>
      <c r="N2" s="198"/>
    </row>
    <row r="3" spans="1:14" ht="47.25" customHeight="1">
      <c r="A3" s="199"/>
      <c r="E3" s="186" t="str">
        <f>mm</f>
        <v>MM RUE NEUVE/NIEUWSTRAAT</v>
      </c>
      <c r="F3" s="185"/>
      <c r="G3" s="198"/>
      <c r="H3" s="199"/>
      <c r="L3" s="186" t="str">
        <f>mm</f>
        <v>MM RUE NEUVE/NIEUWSTRAAT</v>
      </c>
      <c r="M3" s="185"/>
      <c r="N3" s="198"/>
    </row>
    <row r="4" spans="1:14" ht="49.5" customHeight="1">
      <c r="A4" s="199"/>
      <c r="E4" s="184"/>
      <c r="F4" s="185"/>
      <c r="G4" s="198"/>
      <c r="H4" s="199"/>
      <c r="L4" s="184"/>
      <c r="M4" s="185"/>
      <c r="N4" s="198"/>
    </row>
    <row r="5" spans="1:14" ht="117.75" customHeight="1">
      <c r="A5" s="199"/>
      <c r="B5" s="250" t="s">
        <v>69</v>
      </c>
      <c r="C5" s="251"/>
      <c r="D5" s="251"/>
      <c r="E5" s="251"/>
      <c r="F5" s="251"/>
      <c r="G5" s="198"/>
      <c r="H5" s="199"/>
      <c r="I5" s="250" t="s">
        <v>69</v>
      </c>
      <c r="J5" s="251"/>
      <c r="K5" s="251"/>
      <c r="L5" s="251"/>
      <c r="M5" s="251"/>
      <c r="N5" s="198"/>
    </row>
    <row r="6" spans="1:14" ht="28.5" customHeight="1">
      <c r="A6" s="199"/>
      <c r="B6" s="187" t="s">
        <v>62</v>
      </c>
      <c r="G6" s="198"/>
      <c r="H6" s="199"/>
      <c r="I6" s="187" t="s">
        <v>62</v>
      </c>
      <c r="N6" s="198"/>
    </row>
    <row r="7" spans="1:14" ht="12.75">
      <c r="A7" s="199"/>
      <c r="B7" s="188"/>
      <c r="G7" s="198"/>
      <c r="H7" s="199"/>
      <c r="I7" s="188"/>
      <c r="N7" s="198"/>
    </row>
    <row r="8" spans="1:14" ht="12.75">
      <c r="A8" s="199"/>
      <c r="B8" s="188"/>
      <c r="G8" s="198"/>
      <c r="H8" s="199"/>
      <c r="I8" s="188"/>
      <c r="N8" s="198"/>
    </row>
    <row r="9" spans="1:14" ht="12.75">
      <c r="A9" s="199"/>
      <c r="B9" s="188"/>
      <c r="G9" s="198"/>
      <c r="H9" s="199"/>
      <c r="I9" s="188"/>
      <c r="N9" s="198"/>
    </row>
    <row r="10" spans="1:14" ht="37.5">
      <c r="A10" s="199"/>
      <c r="B10" s="189" t="s">
        <v>63</v>
      </c>
      <c r="C10" s="190"/>
      <c r="E10" s="189" t="s">
        <v>64</v>
      </c>
      <c r="F10" s="191">
        <f>'Uitbet-vr'!$B$12</f>
        <v>0</v>
      </c>
      <c r="G10" s="198"/>
      <c r="H10" s="199"/>
      <c r="I10" s="189" t="s">
        <v>63</v>
      </c>
      <c r="J10" s="190"/>
      <c r="L10" s="189" t="s">
        <v>64</v>
      </c>
      <c r="M10" s="191">
        <f>'Uitbet-vr'!$B$25</f>
        <v>0</v>
      </c>
      <c r="N10" s="198"/>
    </row>
    <row r="11" spans="1:14" ht="33.75" customHeight="1">
      <c r="A11" s="199"/>
      <c r="B11" s="192"/>
      <c r="G11" s="198"/>
      <c r="H11" s="199"/>
      <c r="I11" s="192"/>
      <c r="N11" s="198"/>
    </row>
    <row r="12" spans="1:14" ht="34.5">
      <c r="A12" s="199"/>
      <c r="B12" s="192" t="s">
        <v>70</v>
      </c>
      <c r="G12" s="198"/>
      <c r="H12" s="199"/>
      <c r="I12" s="192" t="s">
        <v>71</v>
      </c>
      <c r="N12" s="198"/>
    </row>
    <row r="13" spans="1:14" ht="51" customHeight="1">
      <c r="A13" s="199"/>
      <c r="B13" s="189" t="s">
        <v>65</v>
      </c>
      <c r="C13" s="189"/>
      <c r="D13" s="189"/>
      <c r="E13" s="189" t="s">
        <v>64</v>
      </c>
      <c r="F13" s="193">
        <f>'Uitbet-ma'!$B$4</f>
        <v>1</v>
      </c>
      <c r="G13" s="198"/>
      <c r="H13" s="199"/>
      <c r="I13" s="189" t="s">
        <v>65</v>
      </c>
      <c r="J13" s="189"/>
      <c r="K13" s="189"/>
      <c r="L13" s="189" t="s">
        <v>64</v>
      </c>
      <c r="M13" s="193">
        <f>'Uitbet-ma'!$B$4</f>
        <v>1</v>
      </c>
      <c r="N13" s="198"/>
    </row>
    <row r="14" spans="1:14" ht="34.5">
      <c r="A14" s="199"/>
      <c r="B14" s="189"/>
      <c r="G14" s="198"/>
      <c r="H14" s="199"/>
      <c r="I14" s="189"/>
      <c r="N14" s="198"/>
    </row>
    <row r="15" spans="1:14" ht="34.5">
      <c r="A15" s="199"/>
      <c r="B15" s="194" t="s">
        <v>66</v>
      </c>
      <c r="C15" s="189" t="s">
        <v>64</v>
      </c>
      <c r="D15" s="252">
        <f>'Uitbet-vr'!$E$14</f>
        <v>0</v>
      </c>
      <c r="E15" s="252"/>
      <c r="F15" s="252"/>
      <c r="G15" s="198"/>
      <c r="H15" s="199"/>
      <c r="I15" s="194" t="s">
        <v>66</v>
      </c>
      <c r="J15" s="189" t="s">
        <v>64</v>
      </c>
      <c r="K15" s="252">
        <f>'Uitbet-vr'!$E$27</f>
        <v>0</v>
      </c>
      <c r="L15" s="252"/>
      <c r="M15" s="252"/>
      <c r="N15" s="198"/>
    </row>
    <row r="16" spans="1:14" ht="48.75" customHeight="1">
      <c r="A16" s="199"/>
      <c r="B16" s="194" t="s">
        <v>1</v>
      </c>
      <c r="C16" s="189" t="s">
        <v>64</v>
      </c>
      <c r="D16" s="253">
        <f>'Uitbet-vr'!$A$4</f>
        <v>0</v>
      </c>
      <c r="E16" s="253"/>
      <c r="F16" s="253"/>
      <c r="G16" s="198"/>
      <c r="H16" s="199"/>
      <c r="I16" s="194" t="s">
        <v>1</v>
      </c>
      <c r="J16" s="189" t="s">
        <v>64</v>
      </c>
      <c r="K16" s="253">
        <f>'Uitbet-vr'!$A$4</f>
        <v>0</v>
      </c>
      <c r="L16" s="253"/>
      <c r="M16" s="253"/>
      <c r="N16" s="198"/>
    </row>
    <row r="17" spans="1:14" ht="34.5">
      <c r="A17" s="199"/>
      <c r="B17" s="189"/>
      <c r="G17" s="198"/>
      <c r="H17" s="199"/>
      <c r="I17" s="189"/>
      <c r="N17" s="198"/>
    </row>
    <row r="18" spans="1:14" ht="34.5">
      <c r="A18" s="199"/>
      <c r="B18" s="189" t="s">
        <v>67</v>
      </c>
      <c r="G18" s="198"/>
      <c r="H18" s="199"/>
      <c r="I18" s="189" t="s">
        <v>67</v>
      </c>
      <c r="N18" s="198"/>
    </row>
    <row r="19" spans="1:14" ht="34.5">
      <c r="A19" s="199"/>
      <c r="B19" s="189"/>
      <c r="G19" s="198"/>
      <c r="H19" s="199"/>
      <c r="I19" s="189"/>
      <c r="N19" s="198"/>
    </row>
    <row r="20" spans="1:14" ht="24.75">
      <c r="A20" s="199"/>
      <c r="B20" s="195" t="s">
        <v>68</v>
      </c>
      <c r="G20" s="198"/>
      <c r="H20" s="199"/>
      <c r="I20" s="195" t="s">
        <v>68</v>
      </c>
      <c r="N20" s="198"/>
    </row>
    <row r="21" spans="1:14" ht="12.75">
      <c r="A21" s="199"/>
      <c r="G21" s="198"/>
      <c r="H21" s="199"/>
      <c r="N21" s="198"/>
    </row>
    <row r="22" spans="1:14" ht="13.5" thickBot="1">
      <c r="A22" s="201"/>
      <c r="B22" s="196"/>
      <c r="C22" s="197"/>
      <c r="D22" s="197"/>
      <c r="E22" s="197"/>
      <c r="F22" s="197"/>
      <c r="G22" s="200"/>
      <c r="H22" s="201"/>
      <c r="I22" s="196"/>
      <c r="J22" s="197"/>
      <c r="K22" s="197"/>
      <c r="L22" s="197"/>
      <c r="M22" s="197"/>
      <c r="N22" s="200"/>
    </row>
    <row r="23" spans="1:14" ht="15" customHeight="1" thickTop="1">
      <c r="A23" s="202"/>
      <c r="B23" s="203"/>
      <c r="C23" s="204"/>
      <c r="D23" s="204"/>
      <c r="E23" s="204"/>
      <c r="F23" s="204"/>
      <c r="G23" s="205"/>
      <c r="H23" s="202"/>
      <c r="I23" s="203"/>
      <c r="J23" s="204"/>
      <c r="K23" s="204"/>
      <c r="L23" s="204"/>
      <c r="M23" s="204"/>
      <c r="N23" s="205"/>
    </row>
    <row r="24" spans="1:14" ht="39" customHeight="1">
      <c r="A24" s="199"/>
      <c r="E24" s="184"/>
      <c r="F24" s="185"/>
      <c r="G24" s="198"/>
      <c r="H24" s="199"/>
      <c r="L24" s="184"/>
      <c r="M24" s="185"/>
      <c r="N24" s="198"/>
    </row>
    <row r="25" spans="1:14" ht="47.25" customHeight="1">
      <c r="A25" s="199"/>
      <c r="E25" s="186" t="str">
        <f>mm</f>
        <v>MM RUE NEUVE/NIEUWSTRAAT</v>
      </c>
      <c r="F25" s="185"/>
      <c r="G25" s="198"/>
      <c r="H25" s="199"/>
      <c r="L25" s="186" t="str">
        <f>mm</f>
        <v>MM RUE NEUVE/NIEUWSTRAAT</v>
      </c>
      <c r="M25" s="185"/>
      <c r="N25" s="198"/>
    </row>
    <row r="26" spans="1:14" ht="49.5" customHeight="1">
      <c r="A26" s="199"/>
      <c r="E26" s="184"/>
      <c r="F26" s="185"/>
      <c r="G26" s="198"/>
      <c r="H26" s="199"/>
      <c r="L26" s="184"/>
      <c r="M26" s="185"/>
      <c r="N26" s="198"/>
    </row>
    <row r="27" spans="1:14" ht="117.75" customHeight="1">
      <c r="A27" s="199"/>
      <c r="B27" s="250" t="s">
        <v>69</v>
      </c>
      <c r="C27" s="251"/>
      <c r="D27" s="251"/>
      <c r="E27" s="251"/>
      <c r="F27" s="251"/>
      <c r="G27" s="198"/>
      <c r="H27" s="199"/>
      <c r="I27" s="250" t="s">
        <v>69</v>
      </c>
      <c r="J27" s="251"/>
      <c r="K27" s="251"/>
      <c r="L27" s="251"/>
      <c r="M27" s="251"/>
      <c r="N27" s="198"/>
    </row>
    <row r="28" spans="1:14" ht="28.5" customHeight="1">
      <c r="A28" s="199"/>
      <c r="B28" s="187" t="s">
        <v>62</v>
      </c>
      <c r="G28" s="198"/>
      <c r="H28" s="199"/>
      <c r="I28" s="187" t="s">
        <v>62</v>
      </c>
      <c r="N28" s="198"/>
    </row>
    <row r="29" spans="1:14" ht="12.75">
      <c r="A29" s="199"/>
      <c r="B29" s="188"/>
      <c r="G29" s="198"/>
      <c r="H29" s="199"/>
      <c r="I29" s="188"/>
      <c r="N29" s="198"/>
    </row>
    <row r="30" spans="1:14" ht="12.75">
      <c r="A30" s="199"/>
      <c r="B30" s="188"/>
      <c r="G30" s="198"/>
      <c r="H30" s="199"/>
      <c r="I30" s="188"/>
      <c r="N30" s="198"/>
    </row>
    <row r="31" spans="1:14" ht="12.75">
      <c r="A31" s="199"/>
      <c r="B31" s="188"/>
      <c r="G31" s="198"/>
      <c r="H31" s="199"/>
      <c r="I31" s="188"/>
      <c r="N31" s="198"/>
    </row>
    <row r="32" spans="1:14" ht="37.5">
      <c r="A32" s="199"/>
      <c r="B32" s="189" t="s">
        <v>63</v>
      </c>
      <c r="C32" s="190"/>
      <c r="E32" s="189" t="s">
        <v>64</v>
      </c>
      <c r="F32" s="191">
        <f>'Uitbet-vr'!$C$12</f>
        <v>0</v>
      </c>
      <c r="G32" s="198"/>
      <c r="H32" s="199"/>
      <c r="I32" s="189" t="s">
        <v>63</v>
      </c>
      <c r="J32" s="190"/>
      <c r="L32" s="189" t="s">
        <v>64</v>
      </c>
      <c r="M32" s="191">
        <f>'Uitbet-vr'!$C$25</f>
        <v>0</v>
      </c>
      <c r="N32" s="198"/>
    </row>
    <row r="33" spans="1:14" ht="33.75" customHeight="1">
      <c r="A33" s="199"/>
      <c r="B33" s="192"/>
      <c r="G33" s="198"/>
      <c r="H33" s="199"/>
      <c r="I33" s="192"/>
      <c r="N33" s="198"/>
    </row>
    <row r="34" spans="1:14" ht="34.5">
      <c r="A34" s="199"/>
      <c r="B34" s="192" t="s">
        <v>70</v>
      </c>
      <c r="G34" s="198"/>
      <c r="H34" s="199"/>
      <c r="I34" s="192" t="s">
        <v>71</v>
      </c>
      <c r="N34" s="198"/>
    </row>
    <row r="35" spans="1:14" ht="51" customHeight="1">
      <c r="A35" s="199"/>
      <c r="B35" s="189" t="s">
        <v>65</v>
      </c>
      <c r="C35" s="189"/>
      <c r="D35" s="189"/>
      <c r="E35" s="189" t="s">
        <v>64</v>
      </c>
      <c r="F35" s="193">
        <f>'Uitbet-ma'!$C$4</f>
        <v>2</v>
      </c>
      <c r="G35" s="198"/>
      <c r="H35" s="199"/>
      <c r="I35" s="189" t="s">
        <v>65</v>
      </c>
      <c r="J35" s="189"/>
      <c r="K35" s="189"/>
      <c r="L35" s="189" t="s">
        <v>64</v>
      </c>
      <c r="M35" s="193">
        <f>'Uitbet-ma'!$C$4</f>
        <v>2</v>
      </c>
      <c r="N35" s="198"/>
    </row>
    <row r="36" spans="1:14" ht="34.5">
      <c r="A36" s="199"/>
      <c r="B36" s="189"/>
      <c r="G36" s="198"/>
      <c r="H36" s="199"/>
      <c r="I36" s="189"/>
      <c r="N36" s="198"/>
    </row>
    <row r="37" spans="1:14" ht="34.5">
      <c r="A37" s="199"/>
      <c r="B37" s="194" t="s">
        <v>66</v>
      </c>
      <c r="C37" s="189" t="s">
        <v>64</v>
      </c>
      <c r="D37" s="252">
        <f>'Uitbet-vr'!$E$14</f>
        <v>0</v>
      </c>
      <c r="E37" s="252"/>
      <c r="F37" s="252"/>
      <c r="G37" s="198"/>
      <c r="H37" s="199"/>
      <c r="I37" s="194" t="s">
        <v>66</v>
      </c>
      <c r="J37" s="189" t="s">
        <v>64</v>
      </c>
      <c r="K37" s="252">
        <f>'Uitbet-vr'!$E$27</f>
        <v>0</v>
      </c>
      <c r="L37" s="252"/>
      <c r="M37" s="252"/>
      <c r="N37" s="198"/>
    </row>
    <row r="38" spans="1:14" ht="48.75" customHeight="1">
      <c r="A38" s="199"/>
      <c r="B38" s="194" t="s">
        <v>1</v>
      </c>
      <c r="C38" s="189" t="s">
        <v>64</v>
      </c>
      <c r="D38" s="253">
        <f>'Uitbet-vr'!$A$4</f>
        <v>0</v>
      </c>
      <c r="E38" s="253"/>
      <c r="F38" s="253"/>
      <c r="G38" s="198"/>
      <c r="H38" s="199"/>
      <c r="I38" s="194" t="s">
        <v>1</v>
      </c>
      <c r="J38" s="189" t="s">
        <v>64</v>
      </c>
      <c r="K38" s="253">
        <f>'Uitbet-vr'!$A$4</f>
        <v>0</v>
      </c>
      <c r="L38" s="253"/>
      <c r="M38" s="253"/>
      <c r="N38" s="198"/>
    </row>
    <row r="39" spans="1:14" ht="34.5">
      <c r="A39" s="199"/>
      <c r="B39" s="189"/>
      <c r="G39" s="198"/>
      <c r="H39" s="199"/>
      <c r="I39" s="189"/>
      <c r="N39" s="198"/>
    </row>
    <row r="40" spans="1:14" ht="34.5">
      <c r="A40" s="199"/>
      <c r="B40" s="189" t="s">
        <v>67</v>
      </c>
      <c r="G40" s="198"/>
      <c r="H40" s="199"/>
      <c r="I40" s="189" t="s">
        <v>67</v>
      </c>
      <c r="N40" s="198"/>
    </row>
    <row r="41" spans="1:14" ht="34.5">
      <c r="A41" s="199"/>
      <c r="B41" s="189"/>
      <c r="G41" s="198"/>
      <c r="H41" s="199"/>
      <c r="I41" s="189"/>
      <c r="N41" s="198"/>
    </row>
    <row r="42" spans="1:14" ht="24.75">
      <c r="A42" s="199"/>
      <c r="B42" s="195" t="s">
        <v>68</v>
      </c>
      <c r="G42" s="198"/>
      <c r="H42" s="199"/>
      <c r="I42" s="195" t="s">
        <v>68</v>
      </c>
      <c r="N42" s="198"/>
    </row>
    <row r="43" spans="1:14" ht="12.75">
      <c r="A43" s="199"/>
      <c r="G43" s="198"/>
      <c r="H43" s="199"/>
      <c r="N43" s="198"/>
    </row>
    <row r="44" spans="1:14" ht="13.5" thickBot="1">
      <c r="A44" s="201"/>
      <c r="B44" s="196"/>
      <c r="C44" s="197"/>
      <c r="D44" s="197"/>
      <c r="E44" s="197"/>
      <c r="F44" s="197"/>
      <c r="G44" s="200"/>
      <c r="H44" s="201"/>
      <c r="I44" s="196"/>
      <c r="J44" s="197"/>
      <c r="K44" s="197"/>
      <c r="L44" s="197"/>
      <c r="M44" s="197"/>
      <c r="N44" s="200"/>
    </row>
    <row r="45" spans="1:14" ht="15" customHeight="1" thickTop="1">
      <c r="A45" s="202"/>
      <c r="B45" s="203"/>
      <c r="C45" s="204"/>
      <c r="D45" s="204"/>
      <c r="E45" s="204"/>
      <c r="F45" s="204"/>
      <c r="G45" s="205"/>
      <c r="H45" s="202"/>
      <c r="I45" s="203"/>
      <c r="J45" s="204"/>
      <c r="K45" s="204"/>
      <c r="L45" s="204"/>
      <c r="M45" s="204"/>
      <c r="N45" s="205"/>
    </row>
    <row r="46" spans="1:14" ht="39" customHeight="1">
      <c r="A46" s="199"/>
      <c r="E46" s="184"/>
      <c r="F46" s="185"/>
      <c r="G46" s="198"/>
      <c r="H46" s="199"/>
      <c r="L46" s="184"/>
      <c r="M46" s="185"/>
      <c r="N46" s="198"/>
    </row>
    <row r="47" spans="1:14" ht="47.25" customHeight="1">
      <c r="A47" s="199"/>
      <c r="E47" s="186" t="str">
        <f>mm</f>
        <v>MM RUE NEUVE/NIEUWSTRAAT</v>
      </c>
      <c r="F47" s="185"/>
      <c r="G47" s="198"/>
      <c r="H47" s="199"/>
      <c r="L47" s="186" t="str">
        <f>mm</f>
        <v>MM RUE NEUVE/NIEUWSTRAAT</v>
      </c>
      <c r="M47" s="185"/>
      <c r="N47" s="198"/>
    </row>
    <row r="48" spans="1:14" ht="49.5" customHeight="1">
      <c r="A48" s="199"/>
      <c r="E48" s="184"/>
      <c r="F48" s="185"/>
      <c r="G48" s="198"/>
      <c r="H48" s="199"/>
      <c r="L48" s="184"/>
      <c r="M48" s="185"/>
      <c r="N48" s="198"/>
    </row>
    <row r="49" spans="1:14" ht="117.75" customHeight="1">
      <c r="A49" s="199"/>
      <c r="B49" s="250" t="s">
        <v>69</v>
      </c>
      <c r="C49" s="251"/>
      <c r="D49" s="251"/>
      <c r="E49" s="251"/>
      <c r="F49" s="251"/>
      <c r="G49" s="198"/>
      <c r="H49" s="199"/>
      <c r="I49" s="250" t="s">
        <v>69</v>
      </c>
      <c r="J49" s="251"/>
      <c r="K49" s="251"/>
      <c r="L49" s="251"/>
      <c r="M49" s="251"/>
      <c r="N49" s="198"/>
    </row>
    <row r="50" spans="1:14" ht="28.5" customHeight="1">
      <c r="A50" s="199"/>
      <c r="B50" s="187" t="s">
        <v>62</v>
      </c>
      <c r="G50" s="198"/>
      <c r="H50" s="199"/>
      <c r="I50" s="187" t="s">
        <v>62</v>
      </c>
      <c r="N50" s="198"/>
    </row>
    <row r="51" spans="1:14" ht="12.75">
      <c r="A51" s="199"/>
      <c r="B51" s="188"/>
      <c r="G51" s="198"/>
      <c r="H51" s="199"/>
      <c r="I51" s="188"/>
      <c r="N51" s="198"/>
    </row>
    <row r="52" spans="1:14" ht="12.75">
      <c r="A52" s="199"/>
      <c r="B52" s="188"/>
      <c r="G52" s="198"/>
      <c r="H52" s="199"/>
      <c r="I52" s="188"/>
      <c r="N52" s="198"/>
    </row>
    <row r="53" spans="1:14" ht="12.75">
      <c r="A53" s="199"/>
      <c r="B53" s="188"/>
      <c r="G53" s="198"/>
      <c r="H53" s="199"/>
      <c r="I53" s="188"/>
      <c r="N53" s="198"/>
    </row>
    <row r="54" spans="1:14" ht="37.5">
      <c r="A54" s="199"/>
      <c r="B54" s="189" t="s">
        <v>63</v>
      </c>
      <c r="C54" s="190"/>
      <c r="E54" s="189" t="s">
        <v>64</v>
      </c>
      <c r="F54" s="191">
        <f>'Uitbet-vr'!$D$12</f>
        <v>0</v>
      </c>
      <c r="G54" s="198"/>
      <c r="H54" s="199"/>
      <c r="I54" s="189" t="s">
        <v>63</v>
      </c>
      <c r="J54" s="190"/>
      <c r="L54" s="189" t="s">
        <v>64</v>
      </c>
      <c r="M54" s="191">
        <f>'Uitbet-vr'!$D$25</f>
        <v>0</v>
      </c>
      <c r="N54" s="198"/>
    </row>
    <row r="55" spans="1:14" ht="33.75" customHeight="1">
      <c r="A55" s="199"/>
      <c r="B55" s="192"/>
      <c r="G55" s="198"/>
      <c r="H55" s="199"/>
      <c r="I55" s="192"/>
      <c r="N55" s="198"/>
    </row>
    <row r="56" spans="1:14" ht="34.5">
      <c r="A56" s="199"/>
      <c r="B56" s="192" t="s">
        <v>70</v>
      </c>
      <c r="G56" s="198"/>
      <c r="H56" s="199"/>
      <c r="I56" s="192" t="s">
        <v>71</v>
      </c>
      <c r="N56" s="198"/>
    </row>
    <row r="57" spans="1:14" ht="51" customHeight="1">
      <c r="A57" s="199"/>
      <c r="B57" s="189" t="s">
        <v>65</v>
      </c>
      <c r="C57" s="189"/>
      <c r="D57" s="189"/>
      <c r="E57" s="189" t="s">
        <v>64</v>
      </c>
      <c r="F57" s="193">
        <f>'Uitbet-ma'!$D$4</f>
        <v>3</v>
      </c>
      <c r="G57" s="198"/>
      <c r="H57" s="199"/>
      <c r="I57" s="189" t="s">
        <v>65</v>
      </c>
      <c r="J57" s="189"/>
      <c r="K57" s="189"/>
      <c r="L57" s="189" t="s">
        <v>64</v>
      </c>
      <c r="M57" s="193">
        <f>'Uitbet-ma'!$D$4</f>
        <v>3</v>
      </c>
      <c r="N57" s="198"/>
    </row>
    <row r="58" spans="1:14" ht="34.5">
      <c r="A58" s="199"/>
      <c r="B58" s="189"/>
      <c r="G58" s="198"/>
      <c r="H58" s="199"/>
      <c r="I58" s="189"/>
      <c r="N58" s="198"/>
    </row>
    <row r="59" spans="1:14" ht="34.5">
      <c r="A59" s="199"/>
      <c r="B59" s="194" t="s">
        <v>66</v>
      </c>
      <c r="C59" s="189" t="s">
        <v>64</v>
      </c>
      <c r="D59" s="252">
        <f>'Uitbet-vr'!$E$14</f>
        <v>0</v>
      </c>
      <c r="E59" s="252"/>
      <c r="F59" s="252"/>
      <c r="G59" s="198"/>
      <c r="H59" s="199"/>
      <c r="I59" s="194" t="s">
        <v>66</v>
      </c>
      <c r="J59" s="189" t="s">
        <v>64</v>
      </c>
      <c r="K59" s="252">
        <f>'Uitbet-vr'!$E$27</f>
        <v>0</v>
      </c>
      <c r="L59" s="252"/>
      <c r="M59" s="252"/>
      <c r="N59" s="198"/>
    </row>
    <row r="60" spans="1:14" ht="48.75" customHeight="1">
      <c r="A60" s="199"/>
      <c r="B60" s="194" t="s">
        <v>1</v>
      </c>
      <c r="C60" s="189" t="s">
        <v>64</v>
      </c>
      <c r="D60" s="253">
        <f>'Uitbet-vr'!$A$4</f>
        <v>0</v>
      </c>
      <c r="E60" s="253"/>
      <c r="F60" s="253"/>
      <c r="G60" s="198"/>
      <c r="H60" s="199"/>
      <c r="I60" s="194" t="s">
        <v>1</v>
      </c>
      <c r="J60" s="189" t="s">
        <v>64</v>
      </c>
      <c r="K60" s="253">
        <f>'Uitbet-vr'!$A$4</f>
        <v>0</v>
      </c>
      <c r="L60" s="253"/>
      <c r="M60" s="253"/>
      <c r="N60" s="198"/>
    </row>
    <row r="61" spans="1:14" ht="34.5">
      <c r="A61" s="199"/>
      <c r="B61" s="189"/>
      <c r="G61" s="198"/>
      <c r="H61" s="199"/>
      <c r="I61" s="189"/>
      <c r="N61" s="198"/>
    </row>
    <row r="62" spans="1:14" ht="34.5">
      <c r="A62" s="199"/>
      <c r="B62" s="189" t="s">
        <v>67</v>
      </c>
      <c r="G62" s="198"/>
      <c r="H62" s="199"/>
      <c r="I62" s="189" t="s">
        <v>67</v>
      </c>
      <c r="N62" s="198"/>
    </row>
    <row r="63" spans="1:14" ht="34.5">
      <c r="A63" s="199"/>
      <c r="B63" s="189"/>
      <c r="G63" s="198"/>
      <c r="H63" s="199"/>
      <c r="I63" s="189"/>
      <c r="N63" s="198"/>
    </row>
    <row r="64" spans="1:14" ht="24.75">
      <c r="A64" s="199"/>
      <c r="B64" s="195" t="s">
        <v>68</v>
      </c>
      <c r="G64" s="198"/>
      <c r="H64" s="199"/>
      <c r="I64" s="195" t="s">
        <v>68</v>
      </c>
      <c r="N64" s="198"/>
    </row>
    <row r="65" spans="1:14" ht="12.75">
      <c r="A65" s="199"/>
      <c r="G65" s="198"/>
      <c r="H65" s="199"/>
      <c r="N65" s="198"/>
    </row>
    <row r="66" spans="1:14" ht="13.5" thickBot="1">
      <c r="A66" s="201"/>
      <c r="B66" s="196"/>
      <c r="C66" s="197"/>
      <c r="D66" s="197"/>
      <c r="E66" s="197"/>
      <c r="F66" s="197"/>
      <c r="G66" s="200"/>
      <c r="H66" s="201"/>
      <c r="I66" s="196"/>
      <c r="J66" s="197"/>
      <c r="K66" s="197"/>
      <c r="L66" s="197"/>
      <c r="M66" s="197"/>
      <c r="N66" s="200"/>
    </row>
    <row r="67" spans="1:14" ht="15" customHeight="1" thickTop="1">
      <c r="A67" s="202"/>
      <c r="B67" s="203"/>
      <c r="C67" s="204"/>
      <c r="D67" s="204"/>
      <c r="E67" s="204"/>
      <c r="F67" s="204"/>
      <c r="G67" s="205"/>
      <c r="H67" s="202"/>
      <c r="I67" s="203"/>
      <c r="J67" s="204"/>
      <c r="K67" s="204"/>
      <c r="L67" s="204"/>
      <c r="M67" s="204"/>
      <c r="N67" s="205"/>
    </row>
    <row r="68" spans="1:14" ht="39" customHeight="1">
      <c r="A68" s="199"/>
      <c r="E68" s="184"/>
      <c r="F68" s="185"/>
      <c r="G68" s="198"/>
      <c r="H68" s="199"/>
      <c r="L68" s="184"/>
      <c r="M68" s="185"/>
      <c r="N68" s="198"/>
    </row>
    <row r="69" spans="1:14" ht="47.25" customHeight="1">
      <c r="A69" s="199"/>
      <c r="E69" s="186" t="str">
        <f>mm</f>
        <v>MM RUE NEUVE/NIEUWSTRAAT</v>
      </c>
      <c r="F69" s="185"/>
      <c r="G69" s="198"/>
      <c r="H69" s="199"/>
      <c r="L69" s="186" t="str">
        <f>mm</f>
        <v>MM RUE NEUVE/NIEUWSTRAAT</v>
      </c>
      <c r="M69" s="185"/>
      <c r="N69" s="198"/>
    </row>
    <row r="70" spans="1:14" ht="49.5" customHeight="1">
      <c r="A70" s="199"/>
      <c r="E70" s="184"/>
      <c r="F70" s="185"/>
      <c r="G70" s="198"/>
      <c r="H70" s="199"/>
      <c r="L70" s="184"/>
      <c r="M70" s="185"/>
      <c r="N70" s="198"/>
    </row>
    <row r="71" spans="1:14" ht="117.75" customHeight="1">
      <c r="A71" s="199"/>
      <c r="B71" s="250" t="s">
        <v>69</v>
      </c>
      <c r="C71" s="251"/>
      <c r="D71" s="251"/>
      <c r="E71" s="251"/>
      <c r="F71" s="251"/>
      <c r="G71" s="198"/>
      <c r="H71" s="199"/>
      <c r="I71" s="250" t="s">
        <v>69</v>
      </c>
      <c r="J71" s="251"/>
      <c r="K71" s="251"/>
      <c r="L71" s="251"/>
      <c r="M71" s="251"/>
      <c r="N71" s="198"/>
    </row>
    <row r="72" spans="1:14" ht="28.5" customHeight="1">
      <c r="A72" s="199"/>
      <c r="B72" s="187" t="s">
        <v>62</v>
      </c>
      <c r="G72" s="198"/>
      <c r="H72" s="199"/>
      <c r="I72" s="187" t="s">
        <v>62</v>
      </c>
      <c r="N72" s="198"/>
    </row>
    <row r="73" spans="1:14" ht="12.75">
      <c r="A73" s="199"/>
      <c r="B73" s="188"/>
      <c r="G73" s="198"/>
      <c r="H73" s="199"/>
      <c r="I73" s="188"/>
      <c r="N73" s="198"/>
    </row>
    <row r="74" spans="1:14" ht="12.75">
      <c r="A74" s="199"/>
      <c r="B74" s="188"/>
      <c r="G74" s="198"/>
      <c r="H74" s="199"/>
      <c r="I74" s="188"/>
      <c r="N74" s="198"/>
    </row>
    <row r="75" spans="1:14" ht="12.75">
      <c r="A75" s="199"/>
      <c r="B75" s="188"/>
      <c r="G75" s="198"/>
      <c r="H75" s="199"/>
      <c r="I75" s="188"/>
      <c r="N75" s="198"/>
    </row>
    <row r="76" spans="1:14" ht="37.5">
      <c r="A76" s="199"/>
      <c r="B76" s="189" t="s">
        <v>63</v>
      </c>
      <c r="C76" s="190"/>
      <c r="E76" s="189" t="s">
        <v>64</v>
      </c>
      <c r="F76" s="191">
        <f>'Uitbet-vr'!$E$12</f>
        <v>0</v>
      </c>
      <c r="G76" s="198"/>
      <c r="H76" s="199"/>
      <c r="I76" s="189" t="s">
        <v>63</v>
      </c>
      <c r="J76" s="190"/>
      <c r="L76" s="189" t="s">
        <v>64</v>
      </c>
      <c r="M76" s="191">
        <f>'Uitbet-vr'!$E$25</f>
        <v>0</v>
      </c>
      <c r="N76" s="198"/>
    </row>
    <row r="77" spans="1:14" ht="33.75" customHeight="1">
      <c r="A77" s="199"/>
      <c r="B77" s="192"/>
      <c r="G77" s="198"/>
      <c r="H77" s="199"/>
      <c r="I77" s="192"/>
      <c r="N77" s="198"/>
    </row>
    <row r="78" spans="1:14" ht="34.5">
      <c r="A78" s="199"/>
      <c r="B78" s="192" t="s">
        <v>70</v>
      </c>
      <c r="G78" s="198"/>
      <c r="H78" s="199"/>
      <c r="I78" s="192" t="s">
        <v>71</v>
      </c>
      <c r="N78" s="198"/>
    </row>
    <row r="79" spans="1:14" ht="51" customHeight="1">
      <c r="A79" s="199"/>
      <c r="B79" s="189" t="s">
        <v>65</v>
      </c>
      <c r="C79" s="189"/>
      <c r="D79" s="189"/>
      <c r="E79" s="189" t="s">
        <v>64</v>
      </c>
      <c r="F79" s="193">
        <f>'Uitbet-ma'!$E$4</f>
        <v>4</v>
      </c>
      <c r="G79" s="198"/>
      <c r="H79" s="199"/>
      <c r="I79" s="189" t="s">
        <v>65</v>
      </c>
      <c r="J79" s="189"/>
      <c r="K79" s="189"/>
      <c r="L79" s="189" t="s">
        <v>64</v>
      </c>
      <c r="M79" s="193">
        <f>'Uitbet-ma'!$E$4</f>
        <v>4</v>
      </c>
      <c r="N79" s="198"/>
    </row>
    <row r="80" spans="1:14" ht="34.5">
      <c r="A80" s="199"/>
      <c r="B80" s="189"/>
      <c r="G80" s="198"/>
      <c r="H80" s="199"/>
      <c r="I80" s="189"/>
      <c r="N80" s="198"/>
    </row>
    <row r="81" spans="1:14" ht="34.5">
      <c r="A81" s="199"/>
      <c r="B81" s="194" t="s">
        <v>66</v>
      </c>
      <c r="C81" s="189" t="s">
        <v>64</v>
      </c>
      <c r="D81" s="252">
        <f>'Uitbet-vr'!$E$14</f>
        <v>0</v>
      </c>
      <c r="E81" s="252"/>
      <c r="F81" s="252"/>
      <c r="G81" s="198"/>
      <c r="H81" s="199"/>
      <c r="I81" s="194" t="s">
        <v>66</v>
      </c>
      <c r="J81" s="189" t="s">
        <v>64</v>
      </c>
      <c r="K81" s="252">
        <f>'Uitbet-vr'!$E$27</f>
        <v>0</v>
      </c>
      <c r="L81" s="252"/>
      <c r="M81" s="252"/>
      <c r="N81" s="198"/>
    </row>
    <row r="82" spans="1:14" ht="48.75" customHeight="1">
      <c r="A82" s="199"/>
      <c r="B82" s="194" t="s">
        <v>1</v>
      </c>
      <c r="C82" s="189" t="s">
        <v>64</v>
      </c>
      <c r="D82" s="253">
        <f>'Uitbet-vr'!$A$4</f>
        <v>0</v>
      </c>
      <c r="E82" s="253"/>
      <c r="F82" s="253"/>
      <c r="G82" s="198"/>
      <c r="H82" s="199"/>
      <c r="I82" s="194" t="s">
        <v>1</v>
      </c>
      <c r="J82" s="189" t="s">
        <v>64</v>
      </c>
      <c r="K82" s="253">
        <f>'Uitbet-vr'!$A$4</f>
        <v>0</v>
      </c>
      <c r="L82" s="253"/>
      <c r="M82" s="253"/>
      <c r="N82" s="198"/>
    </row>
    <row r="83" spans="1:14" ht="34.5">
      <c r="A83" s="199"/>
      <c r="B83" s="189"/>
      <c r="G83" s="198"/>
      <c r="H83" s="199"/>
      <c r="I83" s="189"/>
      <c r="N83" s="198"/>
    </row>
    <row r="84" spans="1:14" ht="34.5">
      <c r="A84" s="199"/>
      <c r="B84" s="189" t="s">
        <v>67</v>
      </c>
      <c r="G84" s="198"/>
      <c r="H84" s="199"/>
      <c r="I84" s="189" t="s">
        <v>67</v>
      </c>
      <c r="N84" s="198"/>
    </row>
    <row r="85" spans="1:14" ht="34.5">
      <c r="A85" s="199"/>
      <c r="B85" s="189"/>
      <c r="G85" s="198"/>
      <c r="H85" s="199"/>
      <c r="I85" s="189"/>
      <c r="N85" s="198"/>
    </row>
    <row r="86" spans="1:14" ht="24.75">
      <c r="A86" s="199"/>
      <c r="B86" s="195" t="s">
        <v>68</v>
      </c>
      <c r="G86" s="198"/>
      <c r="H86" s="199"/>
      <c r="I86" s="195" t="s">
        <v>68</v>
      </c>
      <c r="N86" s="198"/>
    </row>
    <row r="87" spans="1:14" ht="12.75">
      <c r="A87" s="199"/>
      <c r="G87" s="198"/>
      <c r="H87" s="199"/>
      <c r="N87" s="198"/>
    </row>
    <row r="88" spans="1:14" ht="13.5" thickBot="1">
      <c r="A88" s="201"/>
      <c r="B88" s="196"/>
      <c r="C88" s="197"/>
      <c r="D88" s="197"/>
      <c r="E88" s="197"/>
      <c r="F88" s="197"/>
      <c r="G88" s="200"/>
      <c r="H88" s="201"/>
      <c r="I88" s="196"/>
      <c r="J88" s="197"/>
      <c r="K88" s="197"/>
      <c r="L88" s="197"/>
      <c r="M88" s="197"/>
      <c r="N88" s="200"/>
    </row>
    <row r="89" spans="1:14" ht="15" customHeight="1" thickTop="1">
      <c r="A89" s="202"/>
      <c r="B89" s="203"/>
      <c r="C89" s="204"/>
      <c r="D89" s="204"/>
      <c r="E89" s="204"/>
      <c r="F89" s="204"/>
      <c r="G89" s="205"/>
      <c r="H89" s="202"/>
      <c r="I89" s="203"/>
      <c r="J89" s="204"/>
      <c r="K89" s="204"/>
      <c r="L89" s="204"/>
      <c r="M89" s="204"/>
      <c r="N89" s="205"/>
    </row>
    <row r="90" spans="1:14" ht="39" customHeight="1">
      <c r="A90" s="199"/>
      <c r="E90" s="184"/>
      <c r="F90" s="185"/>
      <c r="G90" s="198"/>
      <c r="H90" s="199"/>
      <c r="L90" s="184"/>
      <c r="M90" s="185"/>
      <c r="N90" s="198"/>
    </row>
    <row r="91" spans="1:14" ht="47.25" customHeight="1">
      <c r="A91" s="199"/>
      <c r="E91" s="186" t="str">
        <f>mm</f>
        <v>MM RUE NEUVE/NIEUWSTRAAT</v>
      </c>
      <c r="F91" s="185"/>
      <c r="G91" s="198"/>
      <c r="H91" s="199"/>
      <c r="L91" s="186" t="str">
        <f>mm</f>
        <v>MM RUE NEUVE/NIEUWSTRAAT</v>
      </c>
      <c r="M91" s="185"/>
      <c r="N91" s="198"/>
    </row>
    <row r="92" spans="1:14" ht="49.5" customHeight="1">
      <c r="A92" s="199"/>
      <c r="E92" s="184"/>
      <c r="F92" s="185"/>
      <c r="G92" s="198"/>
      <c r="H92" s="199"/>
      <c r="L92" s="184"/>
      <c r="M92" s="185"/>
      <c r="N92" s="198"/>
    </row>
    <row r="93" spans="1:14" ht="117.75" customHeight="1">
      <c r="A93" s="199"/>
      <c r="B93" s="250" t="s">
        <v>69</v>
      </c>
      <c r="C93" s="251"/>
      <c r="D93" s="251"/>
      <c r="E93" s="251"/>
      <c r="F93" s="251"/>
      <c r="G93" s="198"/>
      <c r="H93" s="199"/>
      <c r="I93" s="250" t="s">
        <v>69</v>
      </c>
      <c r="J93" s="251"/>
      <c r="K93" s="251"/>
      <c r="L93" s="251"/>
      <c r="M93" s="251"/>
      <c r="N93" s="198"/>
    </row>
    <row r="94" spans="1:14" ht="28.5" customHeight="1">
      <c r="A94" s="199"/>
      <c r="B94" s="187" t="s">
        <v>62</v>
      </c>
      <c r="G94" s="198"/>
      <c r="H94" s="199"/>
      <c r="I94" s="187" t="s">
        <v>62</v>
      </c>
      <c r="N94" s="198"/>
    </row>
    <row r="95" spans="1:14" ht="12.75">
      <c r="A95" s="199"/>
      <c r="B95" s="188"/>
      <c r="G95" s="198"/>
      <c r="H95" s="199"/>
      <c r="I95" s="188"/>
      <c r="N95" s="198"/>
    </row>
    <row r="96" spans="1:14" ht="12.75">
      <c r="A96" s="199"/>
      <c r="B96" s="188"/>
      <c r="G96" s="198"/>
      <c r="H96" s="199"/>
      <c r="I96" s="188"/>
      <c r="N96" s="198"/>
    </row>
    <row r="97" spans="1:14" ht="12.75">
      <c r="A97" s="199"/>
      <c r="B97" s="188"/>
      <c r="G97" s="198"/>
      <c r="H97" s="199"/>
      <c r="I97" s="188"/>
      <c r="N97" s="198"/>
    </row>
    <row r="98" spans="1:14" ht="37.5">
      <c r="A98" s="199"/>
      <c r="B98" s="189" t="s">
        <v>63</v>
      </c>
      <c r="C98" s="190"/>
      <c r="E98" s="189" t="s">
        <v>64</v>
      </c>
      <c r="F98" s="191">
        <f>'Uitbet-vr'!$F$12</f>
        <v>0</v>
      </c>
      <c r="G98" s="198"/>
      <c r="H98" s="199"/>
      <c r="I98" s="189" t="s">
        <v>63</v>
      </c>
      <c r="J98" s="190"/>
      <c r="L98" s="189" t="s">
        <v>64</v>
      </c>
      <c r="M98" s="191">
        <f>'Uitbet-vr'!$F$25</f>
        <v>0</v>
      </c>
      <c r="N98" s="198"/>
    </row>
    <row r="99" spans="1:14" ht="33.75" customHeight="1">
      <c r="A99" s="199"/>
      <c r="B99" s="192"/>
      <c r="G99" s="198"/>
      <c r="H99" s="199"/>
      <c r="I99" s="192"/>
      <c r="N99" s="198"/>
    </row>
    <row r="100" spans="1:14" ht="34.5">
      <c r="A100" s="199"/>
      <c r="B100" s="192" t="s">
        <v>70</v>
      </c>
      <c r="G100" s="198"/>
      <c r="H100" s="199"/>
      <c r="I100" s="192" t="s">
        <v>71</v>
      </c>
      <c r="N100" s="198"/>
    </row>
    <row r="101" spans="1:14" ht="51" customHeight="1">
      <c r="A101" s="199"/>
      <c r="B101" s="189" t="s">
        <v>65</v>
      </c>
      <c r="C101" s="189"/>
      <c r="D101" s="189"/>
      <c r="E101" s="189" t="s">
        <v>64</v>
      </c>
      <c r="F101" s="193">
        <f>'Uitbet-ma'!$F$4</f>
        <v>5</v>
      </c>
      <c r="G101" s="198"/>
      <c r="H101" s="199"/>
      <c r="I101" s="189" t="s">
        <v>65</v>
      </c>
      <c r="J101" s="189"/>
      <c r="K101" s="189"/>
      <c r="L101" s="189" t="s">
        <v>64</v>
      </c>
      <c r="M101" s="193">
        <f>'Uitbet-ma'!$F$4</f>
        <v>5</v>
      </c>
      <c r="N101" s="198"/>
    </row>
    <row r="102" spans="1:14" ht="34.5">
      <c r="A102" s="199"/>
      <c r="B102" s="189"/>
      <c r="G102" s="198"/>
      <c r="H102" s="199"/>
      <c r="I102" s="189"/>
      <c r="N102" s="198"/>
    </row>
    <row r="103" spans="1:14" ht="34.5">
      <c r="A103" s="199"/>
      <c r="B103" s="194" t="s">
        <v>66</v>
      </c>
      <c r="C103" s="189" t="s">
        <v>64</v>
      </c>
      <c r="D103" s="252">
        <f>'Uitbet-vr'!$E$14</f>
        <v>0</v>
      </c>
      <c r="E103" s="252"/>
      <c r="F103" s="252"/>
      <c r="G103" s="198"/>
      <c r="H103" s="199"/>
      <c r="I103" s="194" t="s">
        <v>66</v>
      </c>
      <c r="J103" s="189" t="s">
        <v>64</v>
      </c>
      <c r="K103" s="252">
        <f>'Uitbet-vr'!$E$27</f>
        <v>0</v>
      </c>
      <c r="L103" s="252"/>
      <c r="M103" s="252"/>
      <c r="N103" s="198"/>
    </row>
    <row r="104" spans="1:14" ht="48.75" customHeight="1">
      <c r="A104" s="199"/>
      <c r="B104" s="194" t="s">
        <v>1</v>
      </c>
      <c r="C104" s="189" t="s">
        <v>64</v>
      </c>
      <c r="D104" s="253">
        <f>'Uitbet-vr'!$A$4</f>
        <v>0</v>
      </c>
      <c r="E104" s="253"/>
      <c r="F104" s="253"/>
      <c r="G104" s="198"/>
      <c r="H104" s="199"/>
      <c r="I104" s="194" t="s">
        <v>1</v>
      </c>
      <c r="J104" s="189" t="s">
        <v>64</v>
      </c>
      <c r="K104" s="253">
        <f>'Uitbet-vr'!$A$4</f>
        <v>0</v>
      </c>
      <c r="L104" s="253"/>
      <c r="M104" s="253"/>
      <c r="N104" s="198"/>
    </row>
    <row r="105" spans="1:14" ht="34.5">
      <c r="A105" s="199"/>
      <c r="B105" s="189"/>
      <c r="G105" s="198"/>
      <c r="H105" s="199"/>
      <c r="I105" s="189"/>
      <c r="N105" s="198"/>
    </row>
    <row r="106" spans="1:14" ht="34.5">
      <c r="A106" s="199"/>
      <c r="B106" s="189" t="s">
        <v>67</v>
      </c>
      <c r="G106" s="198"/>
      <c r="H106" s="199"/>
      <c r="I106" s="189" t="s">
        <v>67</v>
      </c>
      <c r="N106" s="198"/>
    </row>
    <row r="107" spans="1:14" ht="34.5">
      <c r="A107" s="199"/>
      <c r="B107" s="189"/>
      <c r="G107" s="198"/>
      <c r="H107" s="199"/>
      <c r="I107" s="189"/>
      <c r="N107" s="198"/>
    </row>
    <row r="108" spans="1:14" ht="24.75">
      <c r="A108" s="199"/>
      <c r="B108" s="195" t="s">
        <v>68</v>
      </c>
      <c r="G108" s="198"/>
      <c r="H108" s="199"/>
      <c r="I108" s="195" t="s">
        <v>68</v>
      </c>
      <c r="N108" s="198"/>
    </row>
    <row r="109" spans="1:14" ht="12.75">
      <c r="A109" s="199"/>
      <c r="G109" s="198"/>
      <c r="H109" s="199"/>
      <c r="N109" s="198"/>
    </row>
    <row r="110" spans="1:14" ht="13.5" thickBot="1">
      <c r="A110" s="201"/>
      <c r="B110" s="196"/>
      <c r="C110" s="197"/>
      <c r="D110" s="197"/>
      <c r="E110" s="197"/>
      <c r="F110" s="197"/>
      <c r="G110" s="200"/>
      <c r="H110" s="201"/>
      <c r="I110" s="196"/>
      <c r="J110" s="197"/>
      <c r="K110" s="197"/>
      <c r="L110" s="197"/>
      <c r="M110" s="197"/>
      <c r="N110" s="200"/>
    </row>
    <row r="111" spans="1:14" ht="15" customHeight="1" thickTop="1">
      <c r="A111" s="202"/>
      <c r="B111" s="203"/>
      <c r="C111" s="204"/>
      <c r="D111" s="204"/>
      <c r="E111" s="204"/>
      <c r="F111" s="204"/>
      <c r="G111" s="205"/>
      <c r="H111" s="202"/>
      <c r="I111" s="203"/>
      <c r="J111" s="204"/>
      <c r="K111" s="204"/>
      <c r="L111" s="204"/>
      <c r="M111" s="204"/>
      <c r="N111" s="205"/>
    </row>
    <row r="112" spans="1:14" ht="39" customHeight="1">
      <c r="A112" s="199"/>
      <c r="E112" s="184"/>
      <c r="F112" s="185"/>
      <c r="G112" s="198"/>
      <c r="H112" s="199"/>
      <c r="L112" s="184"/>
      <c r="M112" s="185"/>
      <c r="N112" s="198"/>
    </row>
    <row r="113" spans="1:14" ht="47.25" customHeight="1">
      <c r="A113" s="199"/>
      <c r="E113" s="186" t="str">
        <f>mm</f>
        <v>MM RUE NEUVE/NIEUWSTRAAT</v>
      </c>
      <c r="F113" s="185"/>
      <c r="G113" s="198"/>
      <c r="H113" s="199"/>
      <c r="L113" s="186" t="str">
        <f>mm</f>
        <v>MM RUE NEUVE/NIEUWSTRAAT</v>
      </c>
      <c r="M113" s="185"/>
      <c r="N113" s="198"/>
    </row>
    <row r="114" spans="1:14" ht="49.5" customHeight="1">
      <c r="A114" s="199"/>
      <c r="E114" s="184"/>
      <c r="F114" s="185"/>
      <c r="G114" s="198"/>
      <c r="H114" s="199"/>
      <c r="L114" s="184"/>
      <c r="M114" s="185"/>
      <c r="N114" s="198"/>
    </row>
    <row r="115" spans="1:14" ht="117.75" customHeight="1">
      <c r="A115" s="199"/>
      <c r="B115" s="250" t="s">
        <v>69</v>
      </c>
      <c r="C115" s="251"/>
      <c r="D115" s="251"/>
      <c r="E115" s="251"/>
      <c r="F115" s="251"/>
      <c r="G115" s="198"/>
      <c r="H115" s="199"/>
      <c r="I115" s="250" t="s">
        <v>69</v>
      </c>
      <c r="J115" s="251"/>
      <c r="K115" s="251"/>
      <c r="L115" s="251"/>
      <c r="M115" s="251"/>
      <c r="N115" s="198"/>
    </row>
    <row r="116" spans="1:14" ht="28.5" customHeight="1">
      <c r="A116" s="199"/>
      <c r="B116" s="187" t="s">
        <v>62</v>
      </c>
      <c r="G116" s="198"/>
      <c r="H116" s="199"/>
      <c r="I116" s="187" t="s">
        <v>62</v>
      </c>
      <c r="N116" s="198"/>
    </row>
    <row r="117" spans="1:14" ht="12.75">
      <c r="A117" s="199"/>
      <c r="B117" s="188"/>
      <c r="G117" s="198"/>
      <c r="H117" s="199"/>
      <c r="I117" s="188"/>
      <c r="N117" s="198"/>
    </row>
    <row r="118" spans="1:14" ht="12.75">
      <c r="A118" s="199"/>
      <c r="B118" s="188"/>
      <c r="G118" s="198"/>
      <c r="H118" s="199"/>
      <c r="I118" s="188"/>
      <c r="N118" s="198"/>
    </row>
    <row r="119" spans="1:14" ht="12.75">
      <c r="A119" s="199"/>
      <c r="B119" s="188"/>
      <c r="G119" s="198"/>
      <c r="H119" s="199"/>
      <c r="I119" s="188"/>
      <c r="N119" s="198"/>
    </row>
    <row r="120" spans="1:14" ht="37.5">
      <c r="A120" s="199"/>
      <c r="B120" s="189" t="s">
        <v>63</v>
      </c>
      <c r="C120" s="190"/>
      <c r="E120" s="189" t="s">
        <v>64</v>
      </c>
      <c r="F120" s="191">
        <f>'Uitbet-vr'!$G$12</f>
        <v>0</v>
      </c>
      <c r="G120" s="198"/>
      <c r="H120" s="199"/>
      <c r="I120" s="189" t="s">
        <v>63</v>
      </c>
      <c r="J120" s="190"/>
      <c r="L120" s="189" t="s">
        <v>64</v>
      </c>
      <c r="M120" s="191">
        <f>'Uitbet-vr'!$G$25</f>
        <v>0</v>
      </c>
      <c r="N120" s="198"/>
    </row>
    <row r="121" spans="1:14" ht="33.75" customHeight="1">
      <c r="A121" s="199"/>
      <c r="B121" s="192"/>
      <c r="G121" s="198"/>
      <c r="H121" s="199"/>
      <c r="I121" s="192"/>
      <c r="N121" s="198"/>
    </row>
    <row r="122" spans="1:14" ht="34.5">
      <c r="A122" s="199"/>
      <c r="B122" s="192" t="s">
        <v>70</v>
      </c>
      <c r="G122" s="198"/>
      <c r="H122" s="199"/>
      <c r="I122" s="192" t="s">
        <v>71</v>
      </c>
      <c r="N122" s="198"/>
    </row>
    <row r="123" spans="1:14" ht="51" customHeight="1">
      <c r="A123" s="199"/>
      <c r="B123" s="189" t="s">
        <v>65</v>
      </c>
      <c r="C123" s="189"/>
      <c r="D123" s="189"/>
      <c r="E123" s="189" t="s">
        <v>64</v>
      </c>
      <c r="F123" s="193">
        <f>'Uitbet-ma'!$G$4</f>
        <v>6</v>
      </c>
      <c r="G123" s="198"/>
      <c r="H123" s="199"/>
      <c r="I123" s="189" t="s">
        <v>65</v>
      </c>
      <c r="J123" s="189"/>
      <c r="K123" s="189"/>
      <c r="L123" s="189" t="s">
        <v>64</v>
      </c>
      <c r="M123" s="193">
        <f>'Uitbet-ma'!$G$4</f>
        <v>6</v>
      </c>
      <c r="N123" s="198"/>
    </row>
    <row r="124" spans="1:14" ht="34.5">
      <c r="A124" s="199"/>
      <c r="B124" s="189"/>
      <c r="G124" s="198"/>
      <c r="H124" s="199"/>
      <c r="I124" s="189"/>
      <c r="N124" s="198"/>
    </row>
    <row r="125" spans="1:14" ht="34.5">
      <c r="A125" s="199"/>
      <c r="B125" s="194" t="s">
        <v>66</v>
      </c>
      <c r="C125" s="189" t="s">
        <v>64</v>
      </c>
      <c r="D125" s="252">
        <f>'Uitbet-vr'!$E$14</f>
        <v>0</v>
      </c>
      <c r="E125" s="252"/>
      <c r="F125" s="252"/>
      <c r="G125" s="198"/>
      <c r="H125" s="199"/>
      <c r="I125" s="194" t="s">
        <v>66</v>
      </c>
      <c r="J125" s="189" t="s">
        <v>64</v>
      </c>
      <c r="K125" s="252">
        <f>'Uitbet-vr'!$E$27</f>
        <v>0</v>
      </c>
      <c r="L125" s="252"/>
      <c r="M125" s="252"/>
      <c r="N125" s="198"/>
    </row>
    <row r="126" spans="1:14" ht="48.75" customHeight="1">
      <c r="A126" s="199"/>
      <c r="B126" s="194" t="s">
        <v>1</v>
      </c>
      <c r="C126" s="189" t="s">
        <v>64</v>
      </c>
      <c r="D126" s="253">
        <f>'Uitbet-vr'!$A$4</f>
        <v>0</v>
      </c>
      <c r="E126" s="253"/>
      <c r="F126" s="253"/>
      <c r="G126" s="198"/>
      <c r="H126" s="199"/>
      <c r="I126" s="194" t="s">
        <v>1</v>
      </c>
      <c r="J126" s="189" t="s">
        <v>64</v>
      </c>
      <c r="K126" s="253">
        <f>'Uitbet-vr'!$A$4</f>
        <v>0</v>
      </c>
      <c r="L126" s="253"/>
      <c r="M126" s="253"/>
      <c r="N126" s="198"/>
    </row>
    <row r="127" spans="1:14" ht="34.5">
      <c r="A127" s="199"/>
      <c r="B127" s="189"/>
      <c r="G127" s="198"/>
      <c r="H127" s="199"/>
      <c r="I127" s="189"/>
      <c r="N127" s="198"/>
    </row>
    <row r="128" spans="1:14" ht="34.5">
      <c r="A128" s="199"/>
      <c r="B128" s="189" t="s">
        <v>67</v>
      </c>
      <c r="G128" s="198"/>
      <c r="H128" s="199"/>
      <c r="I128" s="189" t="s">
        <v>67</v>
      </c>
      <c r="N128" s="198"/>
    </row>
    <row r="129" spans="1:14" ht="34.5">
      <c r="A129" s="199"/>
      <c r="B129" s="189"/>
      <c r="G129" s="198"/>
      <c r="H129" s="199"/>
      <c r="I129" s="189"/>
      <c r="N129" s="198"/>
    </row>
    <row r="130" spans="1:14" ht="24.75">
      <c r="A130" s="199"/>
      <c r="B130" s="195" t="s">
        <v>68</v>
      </c>
      <c r="G130" s="198"/>
      <c r="H130" s="199"/>
      <c r="I130" s="195" t="s">
        <v>68</v>
      </c>
      <c r="N130" s="198"/>
    </row>
    <row r="131" spans="1:14" ht="12.75">
      <c r="A131" s="199"/>
      <c r="G131" s="198"/>
      <c r="H131" s="199"/>
      <c r="N131" s="198"/>
    </row>
    <row r="132" spans="1:14" ht="13.5" thickBot="1">
      <c r="A132" s="201"/>
      <c r="B132" s="196"/>
      <c r="C132" s="197"/>
      <c r="D132" s="197"/>
      <c r="E132" s="197"/>
      <c r="F132" s="197"/>
      <c r="G132" s="200"/>
      <c r="H132" s="201"/>
      <c r="I132" s="196"/>
      <c r="J132" s="197"/>
      <c r="K132" s="197"/>
      <c r="L132" s="197"/>
      <c r="M132" s="197"/>
      <c r="N132" s="200"/>
    </row>
    <row r="133" spans="1:14" ht="15" customHeight="1" thickTop="1">
      <c r="A133" s="202"/>
      <c r="B133" s="203"/>
      <c r="C133" s="204"/>
      <c r="D133" s="204"/>
      <c r="E133" s="204"/>
      <c r="F133" s="204"/>
      <c r="G133" s="205"/>
      <c r="H133" s="202"/>
      <c r="I133" s="203"/>
      <c r="J133" s="204"/>
      <c r="K133" s="204"/>
      <c r="L133" s="204"/>
      <c r="M133" s="204"/>
      <c r="N133" s="205"/>
    </row>
    <row r="134" spans="1:14" ht="39" customHeight="1">
      <c r="A134" s="199"/>
      <c r="E134" s="184"/>
      <c r="F134" s="185"/>
      <c r="G134" s="198"/>
      <c r="H134" s="199"/>
      <c r="L134" s="184"/>
      <c r="M134" s="185"/>
      <c r="N134" s="198"/>
    </row>
    <row r="135" spans="1:14" ht="47.25" customHeight="1">
      <c r="A135" s="199"/>
      <c r="E135" s="186" t="str">
        <f>mm</f>
        <v>MM RUE NEUVE/NIEUWSTRAAT</v>
      </c>
      <c r="F135" s="185"/>
      <c r="G135" s="198"/>
      <c r="H135" s="199"/>
      <c r="L135" s="186" t="str">
        <f>mm</f>
        <v>MM RUE NEUVE/NIEUWSTRAAT</v>
      </c>
      <c r="M135" s="185"/>
      <c r="N135" s="198"/>
    </row>
    <row r="136" spans="1:14" ht="49.5" customHeight="1">
      <c r="A136" s="199"/>
      <c r="E136" s="184"/>
      <c r="F136" s="185"/>
      <c r="G136" s="198"/>
      <c r="H136" s="199"/>
      <c r="L136" s="184"/>
      <c r="M136" s="185"/>
      <c r="N136" s="198"/>
    </row>
    <row r="137" spans="1:14" ht="117.75" customHeight="1">
      <c r="A137" s="199"/>
      <c r="B137" s="250" t="s">
        <v>69</v>
      </c>
      <c r="C137" s="251"/>
      <c r="D137" s="251"/>
      <c r="E137" s="251"/>
      <c r="F137" s="251"/>
      <c r="G137" s="198"/>
      <c r="H137" s="199"/>
      <c r="I137" s="250" t="s">
        <v>69</v>
      </c>
      <c r="J137" s="251"/>
      <c r="K137" s="251"/>
      <c r="L137" s="251"/>
      <c r="M137" s="251"/>
      <c r="N137" s="198"/>
    </row>
    <row r="138" spans="1:14" ht="28.5" customHeight="1">
      <c r="A138" s="199"/>
      <c r="B138" s="187" t="s">
        <v>62</v>
      </c>
      <c r="G138" s="198"/>
      <c r="H138" s="199"/>
      <c r="I138" s="187" t="s">
        <v>62</v>
      </c>
      <c r="N138" s="198"/>
    </row>
    <row r="139" spans="1:14" ht="12.75">
      <c r="A139" s="199"/>
      <c r="B139" s="188"/>
      <c r="G139" s="198"/>
      <c r="H139" s="199"/>
      <c r="I139" s="188"/>
      <c r="N139" s="198"/>
    </row>
    <row r="140" spans="1:14" ht="12.75">
      <c r="A140" s="199"/>
      <c r="B140" s="188"/>
      <c r="G140" s="198"/>
      <c r="H140" s="199"/>
      <c r="I140" s="188"/>
      <c r="N140" s="198"/>
    </row>
    <row r="141" spans="1:14" ht="12.75">
      <c r="A141" s="199"/>
      <c r="B141" s="188"/>
      <c r="G141" s="198"/>
      <c r="H141" s="199"/>
      <c r="I141" s="188"/>
      <c r="N141" s="198"/>
    </row>
    <row r="142" spans="1:14" ht="37.5">
      <c r="A142" s="199"/>
      <c r="B142" s="189" t="s">
        <v>63</v>
      </c>
      <c r="C142" s="190"/>
      <c r="E142" s="189" t="s">
        <v>64</v>
      </c>
      <c r="F142" s="191">
        <f>'Uitbet-vr'!$H$12</f>
        <v>0</v>
      </c>
      <c r="G142" s="198"/>
      <c r="H142" s="199"/>
      <c r="I142" s="189" t="s">
        <v>63</v>
      </c>
      <c r="J142" s="190"/>
      <c r="L142" s="189" t="s">
        <v>64</v>
      </c>
      <c r="M142" s="191">
        <f>'Uitbet-vr'!$H$25</f>
        <v>0</v>
      </c>
      <c r="N142" s="198"/>
    </row>
    <row r="143" spans="1:14" ht="33.75" customHeight="1">
      <c r="A143" s="199"/>
      <c r="B143" s="192"/>
      <c r="G143" s="198"/>
      <c r="H143" s="199"/>
      <c r="I143" s="192"/>
      <c r="N143" s="198"/>
    </row>
    <row r="144" spans="1:14" ht="34.5">
      <c r="A144" s="199"/>
      <c r="B144" s="192" t="s">
        <v>70</v>
      </c>
      <c r="G144" s="198"/>
      <c r="H144" s="199"/>
      <c r="I144" s="192" t="s">
        <v>71</v>
      </c>
      <c r="N144" s="198"/>
    </row>
    <row r="145" spans="1:14" ht="51" customHeight="1">
      <c r="A145" s="199"/>
      <c r="B145" s="189" t="s">
        <v>65</v>
      </c>
      <c r="C145" s="189"/>
      <c r="D145" s="189"/>
      <c r="E145" s="189" t="s">
        <v>64</v>
      </c>
      <c r="F145" s="193">
        <f>'Uitbet-ma'!$H$4</f>
        <v>7</v>
      </c>
      <c r="G145" s="198"/>
      <c r="H145" s="199"/>
      <c r="I145" s="189" t="s">
        <v>65</v>
      </c>
      <c r="J145" s="189"/>
      <c r="K145" s="189"/>
      <c r="L145" s="189" t="s">
        <v>64</v>
      </c>
      <c r="M145" s="193">
        <f>'Uitbet-ma'!$H$4</f>
        <v>7</v>
      </c>
      <c r="N145" s="198"/>
    </row>
    <row r="146" spans="1:14" ht="34.5">
      <c r="A146" s="199"/>
      <c r="B146" s="189"/>
      <c r="G146" s="198"/>
      <c r="H146" s="199"/>
      <c r="I146" s="189"/>
      <c r="N146" s="198"/>
    </row>
    <row r="147" spans="1:14" ht="34.5">
      <c r="A147" s="199"/>
      <c r="B147" s="194" t="s">
        <v>66</v>
      </c>
      <c r="C147" s="189" t="s">
        <v>64</v>
      </c>
      <c r="D147" s="252">
        <f>'Uitbet-vr'!$E$14</f>
        <v>0</v>
      </c>
      <c r="E147" s="252"/>
      <c r="F147" s="252"/>
      <c r="G147" s="198"/>
      <c r="H147" s="199"/>
      <c r="I147" s="194" t="s">
        <v>66</v>
      </c>
      <c r="J147" s="189" t="s">
        <v>64</v>
      </c>
      <c r="K147" s="252">
        <f>'Uitbet-vr'!$E$27</f>
        <v>0</v>
      </c>
      <c r="L147" s="252"/>
      <c r="M147" s="252"/>
      <c r="N147" s="198"/>
    </row>
    <row r="148" spans="1:14" ht="48.75" customHeight="1">
      <c r="A148" s="199"/>
      <c r="B148" s="194" t="s">
        <v>1</v>
      </c>
      <c r="C148" s="189" t="s">
        <v>64</v>
      </c>
      <c r="D148" s="253">
        <f>'Uitbet-vr'!$A$4</f>
        <v>0</v>
      </c>
      <c r="E148" s="253"/>
      <c r="F148" s="253"/>
      <c r="G148" s="198"/>
      <c r="H148" s="199"/>
      <c r="I148" s="194" t="s">
        <v>1</v>
      </c>
      <c r="J148" s="189" t="s">
        <v>64</v>
      </c>
      <c r="K148" s="253">
        <f>'Uitbet-vr'!$A$4</f>
        <v>0</v>
      </c>
      <c r="L148" s="253"/>
      <c r="M148" s="253"/>
      <c r="N148" s="198"/>
    </row>
    <row r="149" spans="1:14" ht="34.5">
      <c r="A149" s="199"/>
      <c r="B149" s="189"/>
      <c r="G149" s="198"/>
      <c r="H149" s="199"/>
      <c r="I149" s="189"/>
      <c r="N149" s="198"/>
    </row>
    <row r="150" spans="1:14" ht="34.5">
      <c r="A150" s="199"/>
      <c r="B150" s="189" t="s">
        <v>67</v>
      </c>
      <c r="G150" s="198"/>
      <c r="H150" s="199"/>
      <c r="I150" s="189" t="s">
        <v>67</v>
      </c>
      <c r="N150" s="198"/>
    </row>
    <row r="151" spans="1:14" ht="34.5">
      <c r="A151" s="199"/>
      <c r="B151" s="189"/>
      <c r="G151" s="198"/>
      <c r="H151" s="199"/>
      <c r="I151" s="189"/>
      <c r="N151" s="198"/>
    </row>
    <row r="152" spans="1:14" ht="24.75">
      <c r="A152" s="199"/>
      <c r="B152" s="195" t="s">
        <v>68</v>
      </c>
      <c r="G152" s="198"/>
      <c r="H152" s="199"/>
      <c r="I152" s="195" t="s">
        <v>68</v>
      </c>
      <c r="N152" s="198"/>
    </row>
    <row r="153" spans="1:14" ht="12.75">
      <c r="A153" s="199"/>
      <c r="G153" s="198"/>
      <c r="H153" s="199"/>
      <c r="N153" s="198"/>
    </row>
    <row r="154" spans="1:14" ht="13.5" thickBot="1">
      <c r="A154" s="201"/>
      <c r="B154" s="196"/>
      <c r="C154" s="197"/>
      <c r="D154" s="197"/>
      <c r="E154" s="197"/>
      <c r="F154" s="197"/>
      <c r="G154" s="200"/>
      <c r="H154" s="201"/>
      <c r="I154" s="196"/>
      <c r="J154" s="197"/>
      <c r="K154" s="197"/>
      <c r="L154" s="197"/>
      <c r="M154" s="197"/>
      <c r="N154" s="200"/>
    </row>
    <row r="155" spans="1:14" ht="15" customHeight="1" thickTop="1">
      <c r="A155" s="202"/>
      <c r="B155" s="203"/>
      <c r="C155" s="204"/>
      <c r="D155" s="204"/>
      <c r="E155" s="204"/>
      <c r="F155" s="204"/>
      <c r="G155" s="205"/>
      <c r="H155" s="202"/>
      <c r="I155" s="203"/>
      <c r="J155" s="204"/>
      <c r="K155" s="204"/>
      <c r="L155" s="204"/>
      <c r="M155" s="204"/>
      <c r="N155" s="205"/>
    </row>
    <row r="156" spans="1:14" ht="39" customHeight="1">
      <c r="A156" s="199"/>
      <c r="E156" s="184"/>
      <c r="F156" s="185"/>
      <c r="G156" s="198"/>
      <c r="H156" s="199"/>
      <c r="L156" s="184"/>
      <c r="M156" s="185"/>
      <c r="N156" s="198"/>
    </row>
    <row r="157" spans="1:14" ht="47.25" customHeight="1">
      <c r="A157" s="199"/>
      <c r="E157" s="186" t="str">
        <f>mm</f>
        <v>MM RUE NEUVE/NIEUWSTRAAT</v>
      </c>
      <c r="F157" s="185"/>
      <c r="G157" s="198"/>
      <c r="H157" s="199"/>
      <c r="L157" s="186" t="str">
        <f>mm</f>
        <v>MM RUE NEUVE/NIEUWSTRAAT</v>
      </c>
      <c r="M157" s="185"/>
      <c r="N157" s="198"/>
    </row>
    <row r="158" spans="1:14" ht="49.5" customHeight="1">
      <c r="A158" s="199"/>
      <c r="E158" s="184"/>
      <c r="F158" s="185"/>
      <c r="G158" s="198"/>
      <c r="H158" s="199"/>
      <c r="L158" s="184"/>
      <c r="M158" s="185"/>
      <c r="N158" s="198"/>
    </row>
    <row r="159" spans="1:14" ht="117.75" customHeight="1">
      <c r="A159" s="199"/>
      <c r="B159" s="250" t="s">
        <v>69</v>
      </c>
      <c r="C159" s="251"/>
      <c r="D159" s="251"/>
      <c r="E159" s="251"/>
      <c r="F159" s="251"/>
      <c r="G159" s="198"/>
      <c r="H159" s="199"/>
      <c r="I159" s="250" t="s">
        <v>69</v>
      </c>
      <c r="J159" s="251"/>
      <c r="K159" s="251"/>
      <c r="L159" s="251"/>
      <c r="M159" s="251"/>
      <c r="N159" s="198"/>
    </row>
    <row r="160" spans="1:14" ht="28.5" customHeight="1">
      <c r="A160" s="199"/>
      <c r="B160" s="187" t="s">
        <v>62</v>
      </c>
      <c r="G160" s="198"/>
      <c r="H160" s="199"/>
      <c r="I160" s="187" t="s">
        <v>62</v>
      </c>
      <c r="N160" s="198"/>
    </row>
    <row r="161" spans="1:14" ht="12.75">
      <c r="A161" s="199"/>
      <c r="B161" s="188"/>
      <c r="G161" s="198"/>
      <c r="H161" s="199"/>
      <c r="I161" s="188"/>
      <c r="N161" s="198"/>
    </row>
    <row r="162" spans="1:14" ht="12.75">
      <c r="A162" s="199"/>
      <c r="B162" s="188"/>
      <c r="G162" s="198"/>
      <c r="H162" s="199"/>
      <c r="I162" s="188"/>
      <c r="N162" s="198"/>
    </row>
    <row r="163" spans="1:14" ht="12.75">
      <c r="A163" s="199"/>
      <c r="B163" s="188"/>
      <c r="G163" s="198"/>
      <c r="H163" s="199"/>
      <c r="I163" s="188"/>
      <c r="N163" s="198"/>
    </row>
    <row r="164" spans="1:14" ht="37.5">
      <c r="A164" s="199"/>
      <c r="B164" s="189" t="s">
        <v>63</v>
      </c>
      <c r="C164" s="190"/>
      <c r="E164" s="189" t="s">
        <v>64</v>
      </c>
      <c r="F164" s="191">
        <f>'Uitbet-vr'!$I$12</f>
        <v>0</v>
      </c>
      <c r="G164" s="198"/>
      <c r="H164" s="199"/>
      <c r="I164" s="189" t="s">
        <v>63</v>
      </c>
      <c r="J164" s="190"/>
      <c r="L164" s="189" t="s">
        <v>64</v>
      </c>
      <c r="M164" s="191">
        <f>'Uitbet-vr'!$I$25</f>
        <v>0</v>
      </c>
      <c r="N164" s="198"/>
    </row>
    <row r="165" spans="1:14" ht="33.75" customHeight="1">
      <c r="A165" s="199"/>
      <c r="B165" s="192"/>
      <c r="G165" s="198"/>
      <c r="H165" s="199"/>
      <c r="I165" s="192"/>
      <c r="N165" s="198"/>
    </row>
    <row r="166" spans="1:14" ht="34.5">
      <c r="A166" s="199"/>
      <c r="B166" s="192" t="s">
        <v>70</v>
      </c>
      <c r="G166" s="198"/>
      <c r="H166" s="199"/>
      <c r="I166" s="192" t="s">
        <v>71</v>
      </c>
      <c r="N166" s="198"/>
    </row>
    <row r="167" spans="1:14" ht="51" customHeight="1">
      <c r="A167" s="199"/>
      <c r="B167" s="189" t="s">
        <v>65</v>
      </c>
      <c r="C167" s="189"/>
      <c r="D167" s="189"/>
      <c r="E167" s="189" t="s">
        <v>64</v>
      </c>
      <c r="F167" s="193">
        <f>'Uitbet-ma'!$I$4</f>
        <v>8</v>
      </c>
      <c r="G167" s="198"/>
      <c r="H167" s="199"/>
      <c r="I167" s="189" t="s">
        <v>65</v>
      </c>
      <c r="J167" s="189"/>
      <c r="K167" s="189"/>
      <c r="L167" s="189" t="s">
        <v>64</v>
      </c>
      <c r="M167" s="193">
        <f>'Uitbet-ma'!$I$4</f>
        <v>8</v>
      </c>
      <c r="N167" s="198"/>
    </row>
    <row r="168" spans="1:14" ht="34.5">
      <c r="A168" s="199"/>
      <c r="B168" s="189"/>
      <c r="G168" s="198"/>
      <c r="H168" s="199"/>
      <c r="I168" s="189"/>
      <c r="N168" s="198"/>
    </row>
    <row r="169" spans="1:14" ht="34.5">
      <c r="A169" s="199"/>
      <c r="B169" s="194" t="s">
        <v>66</v>
      </c>
      <c r="C169" s="189" t="s">
        <v>64</v>
      </c>
      <c r="D169" s="252">
        <f>'Uitbet-vr'!$E$14</f>
        <v>0</v>
      </c>
      <c r="E169" s="252"/>
      <c r="F169" s="252"/>
      <c r="G169" s="198"/>
      <c r="H169" s="199"/>
      <c r="I169" s="194" t="s">
        <v>66</v>
      </c>
      <c r="J169" s="189" t="s">
        <v>64</v>
      </c>
      <c r="K169" s="252">
        <f>'Uitbet-vr'!$E$27</f>
        <v>0</v>
      </c>
      <c r="L169" s="252"/>
      <c r="M169" s="252"/>
      <c r="N169" s="198"/>
    </row>
    <row r="170" spans="1:14" ht="48.75" customHeight="1">
      <c r="A170" s="199"/>
      <c r="B170" s="194" t="s">
        <v>1</v>
      </c>
      <c r="C170" s="189" t="s">
        <v>64</v>
      </c>
      <c r="D170" s="253">
        <f>'Uitbet-vr'!$A$4</f>
        <v>0</v>
      </c>
      <c r="E170" s="253"/>
      <c r="F170" s="253"/>
      <c r="G170" s="198"/>
      <c r="H170" s="199"/>
      <c r="I170" s="194" t="s">
        <v>1</v>
      </c>
      <c r="J170" s="189" t="s">
        <v>64</v>
      </c>
      <c r="K170" s="253">
        <f>'Uitbet-vr'!$A$4</f>
        <v>0</v>
      </c>
      <c r="L170" s="253"/>
      <c r="M170" s="253"/>
      <c r="N170" s="198"/>
    </row>
    <row r="171" spans="1:14" ht="34.5">
      <c r="A171" s="199"/>
      <c r="B171" s="189"/>
      <c r="G171" s="198"/>
      <c r="H171" s="199"/>
      <c r="I171" s="189"/>
      <c r="N171" s="198"/>
    </row>
    <row r="172" spans="1:14" ht="34.5">
      <c r="A172" s="199"/>
      <c r="B172" s="189" t="s">
        <v>67</v>
      </c>
      <c r="G172" s="198"/>
      <c r="H172" s="199"/>
      <c r="I172" s="189" t="s">
        <v>67</v>
      </c>
      <c r="N172" s="198"/>
    </row>
    <row r="173" spans="1:14" ht="34.5">
      <c r="A173" s="199"/>
      <c r="B173" s="189"/>
      <c r="G173" s="198"/>
      <c r="H173" s="199"/>
      <c r="I173" s="189"/>
      <c r="N173" s="198"/>
    </row>
    <row r="174" spans="1:14" ht="24.75">
      <c r="A174" s="199"/>
      <c r="B174" s="195" t="s">
        <v>68</v>
      </c>
      <c r="G174" s="198"/>
      <c r="H174" s="199"/>
      <c r="I174" s="195" t="s">
        <v>68</v>
      </c>
      <c r="N174" s="198"/>
    </row>
    <row r="175" spans="1:14" ht="12.75">
      <c r="A175" s="199"/>
      <c r="G175" s="198"/>
      <c r="H175" s="199"/>
      <c r="N175" s="198"/>
    </row>
    <row r="176" spans="1:14" ht="13.5" thickBot="1">
      <c r="A176" s="201"/>
      <c r="B176" s="196"/>
      <c r="C176" s="197"/>
      <c r="D176" s="197"/>
      <c r="E176" s="197"/>
      <c r="F176" s="197"/>
      <c r="G176" s="200"/>
      <c r="H176" s="201"/>
      <c r="I176" s="196"/>
      <c r="J176" s="197"/>
      <c r="K176" s="197"/>
      <c r="L176" s="197"/>
      <c r="M176" s="197"/>
      <c r="N176" s="200"/>
    </row>
    <row r="177" spans="1:14" ht="15" customHeight="1" thickTop="1">
      <c r="A177" s="202"/>
      <c r="B177" s="203"/>
      <c r="C177" s="204"/>
      <c r="D177" s="204"/>
      <c r="E177" s="204"/>
      <c r="F177" s="204"/>
      <c r="G177" s="205"/>
      <c r="H177" s="202"/>
      <c r="I177" s="203"/>
      <c r="J177" s="204"/>
      <c r="K177" s="204"/>
      <c r="L177" s="204"/>
      <c r="M177" s="204"/>
      <c r="N177" s="205"/>
    </row>
    <row r="178" spans="1:14" ht="39" customHeight="1">
      <c r="A178" s="199"/>
      <c r="E178" s="184"/>
      <c r="F178" s="185"/>
      <c r="G178" s="198"/>
      <c r="H178" s="199"/>
      <c r="L178" s="184"/>
      <c r="M178" s="185"/>
      <c r="N178" s="198"/>
    </row>
    <row r="179" spans="1:14" ht="47.25" customHeight="1">
      <c r="A179" s="199"/>
      <c r="E179" s="186" t="str">
        <f>mm</f>
        <v>MM RUE NEUVE/NIEUWSTRAAT</v>
      </c>
      <c r="F179" s="185"/>
      <c r="G179" s="198"/>
      <c r="H179" s="199"/>
      <c r="L179" s="186" t="str">
        <f>mm</f>
        <v>MM RUE NEUVE/NIEUWSTRAAT</v>
      </c>
      <c r="M179" s="185"/>
      <c r="N179" s="198"/>
    </row>
    <row r="180" spans="1:14" ht="49.5" customHeight="1">
      <c r="A180" s="199"/>
      <c r="E180" s="184"/>
      <c r="F180" s="185"/>
      <c r="G180" s="198"/>
      <c r="H180" s="199"/>
      <c r="L180" s="184"/>
      <c r="M180" s="185"/>
      <c r="N180" s="198"/>
    </row>
    <row r="181" spans="1:14" ht="117.75" customHeight="1">
      <c r="A181" s="199"/>
      <c r="B181" s="250" t="s">
        <v>69</v>
      </c>
      <c r="C181" s="251"/>
      <c r="D181" s="251"/>
      <c r="E181" s="251"/>
      <c r="F181" s="251"/>
      <c r="G181" s="198"/>
      <c r="H181" s="199"/>
      <c r="I181" s="250" t="s">
        <v>69</v>
      </c>
      <c r="J181" s="251"/>
      <c r="K181" s="251"/>
      <c r="L181" s="251"/>
      <c r="M181" s="251"/>
      <c r="N181" s="198"/>
    </row>
    <row r="182" spans="1:14" ht="28.5" customHeight="1">
      <c r="A182" s="199"/>
      <c r="B182" s="187" t="s">
        <v>62</v>
      </c>
      <c r="G182" s="198"/>
      <c r="H182" s="199"/>
      <c r="I182" s="187" t="s">
        <v>62</v>
      </c>
      <c r="N182" s="198"/>
    </row>
    <row r="183" spans="1:14" ht="12.75">
      <c r="A183" s="199"/>
      <c r="B183" s="188"/>
      <c r="G183" s="198"/>
      <c r="H183" s="199"/>
      <c r="I183" s="188"/>
      <c r="N183" s="198"/>
    </row>
    <row r="184" spans="1:14" ht="12.75">
      <c r="A184" s="199"/>
      <c r="B184" s="188"/>
      <c r="G184" s="198"/>
      <c r="H184" s="199"/>
      <c r="I184" s="188"/>
      <c r="N184" s="198"/>
    </row>
    <row r="185" spans="1:14" ht="12.75">
      <c r="A185" s="199"/>
      <c r="B185" s="188"/>
      <c r="G185" s="198"/>
      <c r="H185" s="199"/>
      <c r="I185" s="188"/>
      <c r="N185" s="198"/>
    </row>
    <row r="186" spans="1:14" ht="37.5">
      <c r="A186" s="199"/>
      <c r="B186" s="189" t="s">
        <v>63</v>
      </c>
      <c r="C186" s="190"/>
      <c r="E186" s="189" t="s">
        <v>64</v>
      </c>
      <c r="F186" s="191">
        <f>'Uitbet-vr'!$J$12</f>
        <v>0</v>
      </c>
      <c r="G186" s="198"/>
      <c r="H186" s="199"/>
      <c r="I186" s="189" t="s">
        <v>63</v>
      </c>
      <c r="J186" s="190"/>
      <c r="L186" s="189" t="s">
        <v>64</v>
      </c>
      <c r="M186" s="191">
        <f>'Uitbet-vr'!$J$25</f>
        <v>0</v>
      </c>
      <c r="N186" s="198"/>
    </row>
    <row r="187" spans="1:14" ht="33.75" customHeight="1">
      <c r="A187" s="199"/>
      <c r="B187" s="192"/>
      <c r="G187" s="198"/>
      <c r="H187" s="199"/>
      <c r="I187" s="192"/>
      <c r="N187" s="198"/>
    </row>
    <row r="188" spans="1:14" ht="34.5">
      <c r="A188" s="199"/>
      <c r="B188" s="192" t="s">
        <v>70</v>
      </c>
      <c r="G188" s="198"/>
      <c r="H188" s="199"/>
      <c r="I188" s="192" t="s">
        <v>71</v>
      </c>
      <c r="N188" s="198"/>
    </row>
    <row r="189" spans="1:14" ht="51" customHeight="1">
      <c r="A189" s="199"/>
      <c r="B189" s="189" t="s">
        <v>65</v>
      </c>
      <c r="C189" s="189"/>
      <c r="D189" s="189"/>
      <c r="E189" s="189" t="s">
        <v>64</v>
      </c>
      <c r="F189" s="193">
        <f>'Uitbet-ma'!$J$4</f>
        <v>9</v>
      </c>
      <c r="G189" s="198"/>
      <c r="H189" s="199"/>
      <c r="I189" s="189" t="s">
        <v>65</v>
      </c>
      <c r="J189" s="189"/>
      <c r="K189" s="189"/>
      <c r="L189" s="189" t="s">
        <v>64</v>
      </c>
      <c r="M189" s="193">
        <f>'Uitbet-ma'!$J$4</f>
        <v>9</v>
      </c>
      <c r="N189" s="198"/>
    </row>
    <row r="190" spans="1:14" ht="34.5">
      <c r="A190" s="199"/>
      <c r="B190" s="189"/>
      <c r="G190" s="198"/>
      <c r="H190" s="199"/>
      <c r="I190" s="189"/>
      <c r="N190" s="198"/>
    </row>
    <row r="191" spans="1:14" ht="34.5">
      <c r="A191" s="199"/>
      <c r="B191" s="194" t="s">
        <v>66</v>
      </c>
      <c r="C191" s="189" t="s">
        <v>64</v>
      </c>
      <c r="D191" s="252">
        <f>'Uitbet-vr'!$E$14</f>
        <v>0</v>
      </c>
      <c r="E191" s="252"/>
      <c r="F191" s="252"/>
      <c r="G191" s="198"/>
      <c r="H191" s="199"/>
      <c r="I191" s="194" t="s">
        <v>66</v>
      </c>
      <c r="J191" s="189" t="s">
        <v>64</v>
      </c>
      <c r="K191" s="252">
        <f>'Uitbet-vr'!$E$27</f>
        <v>0</v>
      </c>
      <c r="L191" s="252"/>
      <c r="M191" s="252"/>
      <c r="N191" s="198"/>
    </row>
    <row r="192" spans="1:14" ht="48.75" customHeight="1">
      <c r="A192" s="199"/>
      <c r="B192" s="194" t="s">
        <v>1</v>
      </c>
      <c r="C192" s="189" t="s">
        <v>64</v>
      </c>
      <c r="D192" s="253">
        <f>'Uitbet-vr'!$A$4</f>
        <v>0</v>
      </c>
      <c r="E192" s="253"/>
      <c r="F192" s="253"/>
      <c r="G192" s="198"/>
      <c r="H192" s="199"/>
      <c r="I192" s="194" t="s">
        <v>1</v>
      </c>
      <c r="J192" s="189" t="s">
        <v>64</v>
      </c>
      <c r="K192" s="253">
        <f>'Uitbet-vr'!$A$4</f>
        <v>0</v>
      </c>
      <c r="L192" s="253"/>
      <c r="M192" s="253"/>
      <c r="N192" s="198"/>
    </row>
    <row r="193" spans="1:14" ht="34.5">
      <c r="A193" s="199"/>
      <c r="B193" s="189"/>
      <c r="G193" s="198"/>
      <c r="H193" s="199"/>
      <c r="I193" s="189"/>
      <c r="N193" s="198"/>
    </row>
    <row r="194" spans="1:14" ht="34.5">
      <c r="A194" s="199"/>
      <c r="B194" s="189" t="s">
        <v>67</v>
      </c>
      <c r="G194" s="198"/>
      <c r="H194" s="199"/>
      <c r="I194" s="189" t="s">
        <v>67</v>
      </c>
      <c r="N194" s="198"/>
    </row>
    <row r="195" spans="1:14" ht="34.5">
      <c r="A195" s="199"/>
      <c r="B195" s="189"/>
      <c r="G195" s="198"/>
      <c r="H195" s="199"/>
      <c r="I195" s="189"/>
      <c r="N195" s="198"/>
    </row>
    <row r="196" spans="1:14" ht="24.75">
      <c r="A196" s="199"/>
      <c r="B196" s="195" t="s">
        <v>68</v>
      </c>
      <c r="G196" s="198"/>
      <c r="H196" s="199"/>
      <c r="I196" s="195" t="s">
        <v>68</v>
      </c>
      <c r="N196" s="198"/>
    </row>
    <row r="197" spans="1:14" ht="12.75">
      <c r="A197" s="199"/>
      <c r="G197" s="198"/>
      <c r="H197" s="199"/>
      <c r="N197" s="198"/>
    </row>
    <row r="198" spans="1:14" ht="13.5" thickBot="1">
      <c r="A198" s="201"/>
      <c r="B198" s="196"/>
      <c r="C198" s="197"/>
      <c r="D198" s="197"/>
      <c r="E198" s="197"/>
      <c r="F198" s="197"/>
      <c r="G198" s="200"/>
      <c r="H198" s="201"/>
      <c r="I198" s="196"/>
      <c r="J198" s="197"/>
      <c r="K198" s="197"/>
      <c r="L198" s="197"/>
      <c r="M198" s="197"/>
      <c r="N198" s="200"/>
    </row>
    <row r="199" spans="1:14" ht="15" customHeight="1" thickTop="1">
      <c r="A199" s="202"/>
      <c r="B199" s="203"/>
      <c r="C199" s="204"/>
      <c r="D199" s="204"/>
      <c r="E199" s="204"/>
      <c r="F199" s="204"/>
      <c r="G199" s="205"/>
      <c r="H199" s="202"/>
      <c r="I199" s="203"/>
      <c r="J199" s="204"/>
      <c r="K199" s="204"/>
      <c r="L199" s="204"/>
      <c r="M199" s="204"/>
      <c r="N199" s="205"/>
    </row>
    <row r="200" spans="1:14" ht="39" customHeight="1">
      <c r="A200" s="199"/>
      <c r="E200" s="184"/>
      <c r="F200" s="185"/>
      <c r="G200" s="198"/>
      <c r="H200" s="199"/>
      <c r="L200" s="184"/>
      <c r="M200" s="185"/>
      <c r="N200" s="198"/>
    </row>
    <row r="201" spans="1:14" ht="47.25" customHeight="1">
      <c r="A201" s="199"/>
      <c r="E201" s="186" t="str">
        <f>mm</f>
        <v>MM RUE NEUVE/NIEUWSTRAAT</v>
      </c>
      <c r="F201" s="185"/>
      <c r="G201" s="198"/>
      <c r="H201" s="199"/>
      <c r="L201" s="186" t="str">
        <f>mm</f>
        <v>MM RUE NEUVE/NIEUWSTRAAT</v>
      </c>
      <c r="M201" s="185"/>
      <c r="N201" s="198"/>
    </row>
    <row r="202" spans="1:14" ht="49.5" customHeight="1">
      <c r="A202" s="199"/>
      <c r="E202" s="184"/>
      <c r="F202" s="185"/>
      <c r="G202" s="198"/>
      <c r="H202" s="199"/>
      <c r="L202" s="184"/>
      <c r="M202" s="185"/>
      <c r="N202" s="198"/>
    </row>
    <row r="203" spans="1:14" ht="117.75" customHeight="1">
      <c r="A203" s="199"/>
      <c r="B203" s="250" t="s">
        <v>69</v>
      </c>
      <c r="C203" s="251"/>
      <c r="D203" s="251"/>
      <c r="E203" s="251"/>
      <c r="F203" s="251"/>
      <c r="G203" s="198"/>
      <c r="H203" s="199"/>
      <c r="I203" s="250" t="s">
        <v>69</v>
      </c>
      <c r="J203" s="251"/>
      <c r="K203" s="251"/>
      <c r="L203" s="251"/>
      <c r="M203" s="251"/>
      <c r="N203" s="198"/>
    </row>
    <row r="204" spans="1:14" ht="28.5" customHeight="1">
      <c r="A204" s="199"/>
      <c r="B204" s="187" t="s">
        <v>62</v>
      </c>
      <c r="G204" s="198"/>
      <c r="H204" s="199"/>
      <c r="I204" s="187" t="s">
        <v>62</v>
      </c>
      <c r="N204" s="198"/>
    </row>
    <row r="205" spans="1:14" ht="12.75">
      <c r="A205" s="199"/>
      <c r="B205" s="188"/>
      <c r="G205" s="198"/>
      <c r="H205" s="199"/>
      <c r="I205" s="188"/>
      <c r="N205" s="198"/>
    </row>
    <row r="206" spans="1:14" ht="12.75">
      <c r="A206" s="199"/>
      <c r="B206" s="188"/>
      <c r="G206" s="198"/>
      <c r="H206" s="199"/>
      <c r="I206" s="188"/>
      <c r="N206" s="198"/>
    </row>
    <row r="207" spans="1:14" ht="12.75">
      <c r="A207" s="199"/>
      <c r="B207" s="188"/>
      <c r="G207" s="198"/>
      <c r="H207" s="199"/>
      <c r="I207" s="188"/>
      <c r="N207" s="198"/>
    </row>
    <row r="208" spans="1:14" ht="37.5">
      <c r="A208" s="199"/>
      <c r="B208" s="189" t="s">
        <v>63</v>
      </c>
      <c r="C208" s="190"/>
      <c r="E208" s="189" t="s">
        <v>64</v>
      </c>
      <c r="F208" s="191">
        <f>'Uitbet-vr'!$K$12</f>
        <v>0</v>
      </c>
      <c r="G208" s="198"/>
      <c r="H208" s="199"/>
      <c r="I208" s="189" t="s">
        <v>63</v>
      </c>
      <c r="J208" s="190"/>
      <c r="L208" s="189" t="s">
        <v>64</v>
      </c>
      <c r="M208" s="191">
        <f>'Uitbet-vr'!$K$25</f>
        <v>0</v>
      </c>
      <c r="N208" s="198"/>
    </row>
    <row r="209" spans="1:14" ht="33.75" customHeight="1">
      <c r="A209" s="199"/>
      <c r="B209" s="192"/>
      <c r="G209" s="198"/>
      <c r="H209" s="199"/>
      <c r="I209" s="192"/>
      <c r="N209" s="198"/>
    </row>
    <row r="210" spans="1:14" ht="34.5">
      <c r="A210" s="199"/>
      <c r="B210" s="192" t="s">
        <v>70</v>
      </c>
      <c r="G210" s="198"/>
      <c r="H210" s="199"/>
      <c r="I210" s="192" t="s">
        <v>71</v>
      </c>
      <c r="N210" s="198"/>
    </row>
    <row r="211" spans="1:14" ht="51" customHeight="1">
      <c r="A211" s="199"/>
      <c r="B211" s="189" t="s">
        <v>65</v>
      </c>
      <c r="C211" s="189"/>
      <c r="D211" s="189"/>
      <c r="E211" s="189" t="s">
        <v>64</v>
      </c>
      <c r="F211" s="193">
        <f>'Uitbet-ma'!$K$4</f>
        <v>10</v>
      </c>
      <c r="G211" s="198"/>
      <c r="H211" s="199"/>
      <c r="I211" s="189" t="s">
        <v>65</v>
      </c>
      <c r="J211" s="189"/>
      <c r="K211" s="189"/>
      <c r="L211" s="189" t="s">
        <v>64</v>
      </c>
      <c r="M211" s="193">
        <f>'Uitbet-ma'!$K$4</f>
        <v>10</v>
      </c>
      <c r="N211" s="198"/>
    </row>
    <row r="212" spans="1:14" ht="34.5">
      <c r="A212" s="199"/>
      <c r="B212" s="189"/>
      <c r="G212" s="198"/>
      <c r="H212" s="199"/>
      <c r="I212" s="189"/>
      <c r="N212" s="198"/>
    </row>
    <row r="213" spans="1:14" ht="34.5">
      <c r="A213" s="199"/>
      <c r="B213" s="194" t="s">
        <v>66</v>
      </c>
      <c r="C213" s="189" t="s">
        <v>64</v>
      </c>
      <c r="D213" s="252">
        <f>'Uitbet-vr'!$E$14</f>
        <v>0</v>
      </c>
      <c r="E213" s="252"/>
      <c r="F213" s="252"/>
      <c r="G213" s="198"/>
      <c r="H213" s="199"/>
      <c r="I213" s="194" t="s">
        <v>66</v>
      </c>
      <c r="J213" s="189" t="s">
        <v>64</v>
      </c>
      <c r="K213" s="252">
        <f>'Uitbet-vr'!$E$27</f>
        <v>0</v>
      </c>
      <c r="L213" s="252"/>
      <c r="M213" s="252"/>
      <c r="N213" s="198"/>
    </row>
    <row r="214" spans="1:14" ht="48.75" customHeight="1">
      <c r="A214" s="199"/>
      <c r="B214" s="194" t="s">
        <v>1</v>
      </c>
      <c r="C214" s="189" t="s">
        <v>64</v>
      </c>
      <c r="D214" s="253">
        <f>'Uitbet-vr'!$A$4</f>
        <v>0</v>
      </c>
      <c r="E214" s="253"/>
      <c r="F214" s="253"/>
      <c r="G214" s="198"/>
      <c r="H214" s="199"/>
      <c r="I214" s="194" t="s">
        <v>1</v>
      </c>
      <c r="J214" s="189" t="s">
        <v>64</v>
      </c>
      <c r="K214" s="253">
        <f>'Uitbet-vr'!$A$4</f>
        <v>0</v>
      </c>
      <c r="L214" s="253"/>
      <c r="M214" s="253"/>
      <c r="N214" s="198"/>
    </row>
    <row r="215" spans="1:14" ht="34.5">
      <c r="A215" s="199"/>
      <c r="B215" s="189"/>
      <c r="G215" s="198"/>
      <c r="H215" s="199"/>
      <c r="I215" s="189"/>
      <c r="N215" s="198"/>
    </row>
    <row r="216" spans="1:14" ht="34.5">
      <c r="A216" s="199"/>
      <c r="B216" s="189" t="s">
        <v>67</v>
      </c>
      <c r="G216" s="198"/>
      <c r="H216" s="199"/>
      <c r="I216" s="189" t="s">
        <v>67</v>
      </c>
      <c r="N216" s="198"/>
    </row>
    <row r="217" spans="1:14" ht="34.5">
      <c r="A217" s="199"/>
      <c r="B217" s="189"/>
      <c r="G217" s="198"/>
      <c r="H217" s="199"/>
      <c r="I217" s="189"/>
      <c r="N217" s="198"/>
    </row>
    <row r="218" spans="1:14" ht="24.75">
      <c r="A218" s="199"/>
      <c r="B218" s="195" t="s">
        <v>68</v>
      </c>
      <c r="G218" s="198"/>
      <c r="H218" s="199"/>
      <c r="I218" s="195" t="s">
        <v>68</v>
      </c>
      <c r="N218" s="198"/>
    </row>
    <row r="219" spans="1:14" ht="12.75">
      <c r="A219" s="199"/>
      <c r="G219" s="198"/>
      <c r="H219" s="199"/>
      <c r="N219" s="198"/>
    </row>
    <row r="220" spans="1:14" ht="13.5" thickBot="1">
      <c r="A220" s="201"/>
      <c r="B220" s="196"/>
      <c r="C220" s="197"/>
      <c r="D220" s="197"/>
      <c r="E220" s="197"/>
      <c r="F220" s="197"/>
      <c r="G220" s="200"/>
      <c r="H220" s="201"/>
      <c r="I220" s="196"/>
      <c r="J220" s="197"/>
      <c r="K220" s="197"/>
      <c r="L220" s="197"/>
      <c r="M220" s="197"/>
      <c r="N220" s="200"/>
    </row>
    <row r="221" spans="1:14" ht="15" customHeight="1" thickTop="1">
      <c r="A221" s="202"/>
      <c r="B221" s="203"/>
      <c r="C221" s="204"/>
      <c r="D221" s="204"/>
      <c r="E221" s="204"/>
      <c r="F221" s="204"/>
      <c r="G221" s="205"/>
      <c r="H221" s="202"/>
      <c r="I221" s="203"/>
      <c r="J221" s="204"/>
      <c r="K221" s="204"/>
      <c r="L221" s="204"/>
      <c r="M221" s="204"/>
      <c r="N221" s="205"/>
    </row>
    <row r="222" spans="1:14" ht="39" customHeight="1">
      <c r="A222" s="199"/>
      <c r="E222" s="184"/>
      <c r="F222" s="185"/>
      <c r="G222" s="198"/>
      <c r="H222" s="199"/>
      <c r="L222" s="184"/>
      <c r="M222" s="185"/>
      <c r="N222" s="198"/>
    </row>
    <row r="223" spans="1:14" ht="47.25" customHeight="1">
      <c r="A223" s="199"/>
      <c r="E223" s="186" t="str">
        <f>mm</f>
        <v>MM RUE NEUVE/NIEUWSTRAAT</v>
      </c>
      <c r="F223" s="185"/>
      <c r="G223" s="198"/>
      <c r="H223" s="199"/>
      <c r="L223" s="186" t="str">
        <f>mm</f>
        <v>MM RUE NEUVE/NIEUWSTRAAT</v>
      </c>
      <c r="M223" s="185"/>
      <c r="N223" s="198"/>
    </row>
    <row r="224" spans="1:14" ht="49.5" customHeight="1">
      <c r="A224" s="199"/>
      <c r="E224" s="184"/>
      <c r="F224" s="185"/>
      <c r="G224" s="198"/>
      <c r="H224" s="199"/>
      <c r="L224" s="184"/>
      <c r="M224" s="185"/>
      <c r="N224" s="198"/>
    </row>
    <row r="225" spans="1:14" ht="117.75" customHeight="1">
      <c r="A225" s="199"/>
      <c r="B225" s="250" t="s">
        <v>69</v>
      </c>
      <c r="C225" s="251"/>
      <c r="D225" s="251"/>
      <c r="E225" s="251"/>
      <c r="F225" s="251"/>
      <c r="G225" s="198"/>
      <c r="H225" s="199"/>
      <c r="I225" s="250" t="s">
        <v>69</v>
      </c>
      <c r="J225" s="251"/>
      <c r="K225" s="251"/>
      <c r="L225" s="251"/>
      <c r="M225" s="251"/>
      <c r="N225" s="198"/>
    </row>
    <row r="226" spans="1:14" ht="28.5" customHeight="1">
      <c r="A226" s="199"/>
      <c r="B226" s="187" t="s">
        <v>62</v>
      </c>
      <c r="G226" s="198"/>
      <c r="H226" s="199"/>
      <c r="I226" s="187" t="s">
        <v>62</v>
      </c>
      <c r="N226" s="198"/>
    </row>
    <row r="227" spans="1:14" ht="12.75">
      <c r="A227" s="199"/>
      <c r="B227" s="188"/>
      <c r="G227" s="198"/>
      <c r="H227" s="199"/>
      <c r="I227" s="188"/>
      <c r="N227" s="198"/>
    </row>
    <row r="228" spans="1:14" ht="12.75">
      <c r="A228" s="199"/>
      <c r="B228" s="188"/>
      <c r="G228" s="198"/>
      <c r="H228" s="199"/>
      <c r="I228" s="188"/>
      <c r="N228" s="198"/>
    </row>
    <row r="229" spans="1:14" ht="12.75">
      <c r="A229" s="199"/>
      <c r="B229" s="188"/>
      <c r="G229" s="198"/>
      <c r="H229" s="199"/>
      <c r="I229" s="188"/>
      <c r="N229" s="198"/>
    </row>
    <row r="230" spans="1:14" ht="37.5">
      <c r="A230" s="199"/>
      <c r="B230" s="189" t="s">
        <v>63</v>
      </c>
      <c r="C230" s="190"/>
      <c r="E230" s="189" t="s">
        <v>64</v>
      </c>
      <c r="F230" s="191">
        <f>'Uitbet-vr'!$L$12</f>
        <v>0</v>
      </c>
      <c r="G230" s="198"/>
      <c r="H230" s="199"/>
      <c r="I230" s="189" t="s">
        <v>63</v>
      </c>
      <c r="J230" s="190"/>
      <c r="L230" s="189" t="s">
        <v>64</v>
      </c>
      <c r="M230" s="191">
        <f>'Uitbet-vr'!$L$25</f>
        <v>0</v>
      </c>
      <c r="N230" s="198"/>
    </row>
    <row r="231" spans="1:14" ht="33.75" customHeight="1">
      <c r="A231" s="199"/>
      <c r="B231" s="192"/>
      <c r="G231" s="198"/>
      <c r="H231" s="199"/>
      <c r="I231" s="192"/>
      <c r="N231" s="198"/>
    </row>
    <row r="232" spans="1:14" ht="34.5">
      <c r="A232" s="199"/>
      <c r="B232" s="192" t="s">
        <v>70</v>
      </c>
      <c r="G232" s="198"/>
      <c r="H232" s="199"/>
      <c r="I232" s="192" t="s">
        <v>71</v>
      </c>
      <c r="N232" s="198"/>
    </row>
    <row r="233" spans="1:14" ht="51" customHeight="1">
      <c r="A233" s="199"/>
      <c r="B233" s="189" t="s">
        <v>65</v>
      </c>
      <c r="C233" s="189"/>
      <c r="D233" s="189"/>
      <c r="E233" s="189" t="s">
        <v>64</v>
      </c>
      <c r="F233" s="193">
        <f>'Uitbet-ma'!$L$4</f>
        <v>11</v>
      </c>
      <c r="G233" s="198"/>
      <c r="H233" s="199"/>
      <c r="I233" s="189" t="s">
        <v>65</v>
      </c>
      <c r="J233" s="189"/>
      <c r="K233" s="189"/>
      <c r="L233" s="189" t="s">
        <v>64</v>
      </c>
      <c r="M233" s="193">
        <f>'Uitbet-ma'!$L$4</f>
        <v>11</v>
      </c>
      <c r="N233" s="198"/>
    </row>
    <row r="234" spans="1:14" ht="34.5">
      <c r="A234" s="199"/>
      <c r="B234" s="189"/>
      <c r="G234" s="198"/>
      <c r="H234" s="199"/>
      <c r="I234" s="189"/>
      <c r="N234" s="198"/>
    </row>
    <row r="235" spans="1:14" ht="34.5">
      <c r="A235" s="199"/>
      <c r="B235" s="194" t="s">
        <v>66</v>
      </c>
      <c r="C235" s="189" t="s">
        <v>64</v>
      </c>
      <c r="D235" s="252">
        <f>'Uitbet-vr'!$E$14</f>
        <v>0</v>
      </c>
      <c r="E235" s="252"/>
      <c r="F235" s="252"/>
      <c r="G235" s="198"/>
      <c r="H235" s="199"/>
      <c r="I235" s="194" t="s">
        <v>66</v>
      </c>
      <c r="J235" s="189" t="s">
        <v>64</v>
      </c>
      <c r="K235" s="252">
        <f>'Uitbet-vr'!$E$27</f>
        <v>0</v>
      </c>
      <c r="L235" s="252"/>
      <c r="M235" s="252"/>
      <c r="N235" s="198"/>
    </row>
    <row r="236" spans="1:14" ht="48.75" customHeight="1">
      <c r="A236" s="199"/>
      <c r="B236" s="194" t="s">
        <v>1</v>
      </c>
      <c r="C236" s="189" t="s">
        <v>64</v>
      </c>
      <c r="D236" s="253">
        <f>'Uitbet-vr'!$A$4</f>
        <v>0</v>
      </c>
      <c r="E236" s="253"/>
      <c r="F236" s="253"/>
      <c r="G236" s="198"/>
      <c r="H236" s="199"/>
      <c r="I236" s="194" t="s">
        <v>1</v>
      </c>
      <c r="J236" s="189" t="s">
        <v>64</v>
      </c>
      <c r="K236" s="253">
        <f>'Uitbet-vr'!$A$4</f>
        <v>0</v>
      </c>
      <c r="L236" s="253"/>
      <c r="M236" s="253"/>
      <c r="N236" s="198"/>
    </row>
    <row r="237" spans="1:14" ht="34.5">
      <c r="A237" s="199"/>
      <c r="B237" s="189"/>
      <c r="G237" s="198"/>
      <c r="H237" s="199"/>
      <c r="I237" s="189"/>
      <c r="N237" s="198"/>
    </row>
    <row r="238" spans="1:14" ht="34.5">
      <c r="A238" s="199"/>
      <c r="B238" s="189" t="s">
        <v>67</v>
      </c>
      <c r="G238" s="198"/>
      <c r="H238" s="199"/>
      <c r="I238" s="189" t="s">
        <v>67</v>
      </c>
      <c r="N238" s="198"/>
    </row>
    <row r="239" spans="1:14" ht="34.5">
      <c r="A239" s="199"/>
      <c r="B239" s="189"/>
      <c r="G239" s="198"/>
      <c r="H239" s="199"/>
      <c r="I239" s="189"/>
      <c r="N239" s="198"/>
    </row>
    <row r="240" spans="1:14" ht="24.75">
      <c r="A240" s="199"/>
      <c r="B240" s="195" t="s">
        <v>68</v>
      </c>
      <c r="G240" s="198"/>
      <c r="H240" s="199"/>
      <c r="I240" s="195" t="s">
        <v>68</v>
      </c>
      <c r="N240" s="198"/>
    </row>
    <row r="241" spans="1:14" ht="12.75">
      <c r="A241" s="199"/>
      <c r="G241" s="198"/>
      <c r="H241" s="199"/>
      <c r="N241" s="198"/>
    </row>
    <row r="242" spans="1:14" ht="13.5" thickBot="1">
      <c r="A242" s="201"/>
      <c r="B242" s="196"/>
      <c r="C242" s="197"/>
      <c r="D242" s="197"/>
      <c r="E242" s="197"/>
      <c r="F242" s="197"/>
      <c r="G242" s="200"/>
      <c r="H242" s="201"/>
      <c r="I242" s="196"/>
      <c r="J242" s="197"/>
      <c r="K242" s="197"/>
      <c r="L242" s="197"/>
      <c r="M242" s="197"/>
      <c r="N242" s="200"/>
    </row>
    <row r="243" spans="1:14" ht="15" customHeight="1" thickTop="1">
      <c r="A243" s="202"/>
      <c r="B243" s="203"/>
      <c r="C243" s="204"/>
      <c r="D243" s="204"/>
      <c r="E243" s="204"/>
      <c r="F243" s="204"/>
      <c r="G243" s="205"/>
      <c r="H243" s="202"/>
      <c r="I243" s="203"/>
      <c r="J243" s="204"/>
      <c r="K243" s="204"/>
      <c r="L243" s="204"/>
      <c r="M243" s="204"/>
      <c r="N243" s="205"/>
    </row>
    <row r="244" spans="1:14" ht="39" customHeight="1">
      <c r="A244" s="199"/>
      <c r="E244" s="184"/>
      <c r="F244" s="185"/>
      <c r="G244" s="198"/>
      <c r="H244" s="199"/>
      <c r="L244" s="184"/>
      <c r="M244" s="185"/>
      <c r="N244" s="198"/>
    </row>
    <row r="245" spans="1:14" ht="47.25" customHeight="1">
      <c r="A245" s="199"/>
      <c r="E245" s="186" t="str">
        <f>mm</f>
        <v>MM RUE NEUVE/NIEUWSTRAAT</v>
      </c>
      <c r="F245" s="185"/>
      <c r="G245" s="198"/>
      <c r="H245" s="199"/>
      <c r="L245" s="186" t="str">
        <f>mm</f>
        <v>MM RUE NEUVE/NIEUWSTRAAT</v>
      </c>
      <c r="M245" s="185"/>
      <c r="N245" s="198"/>
    </row>
    <row r="246" spans="1:14" ht="49.5" customHeight="1">
      <c r="A246" s="199"/>
      <c r="E246" s="184"/>
      <c r="F246" s="185"/>
      <c r="G246" s="198"/>
      <c r="H246" s="199"/>
      <c r="L246" s="184"/>
      <c r="M246" s="185"/>
      <c r="N246" s="198"/>
    </row>
    <row r="247" spans="1:14" ht="117.75" customHeight="1">
      <c r="A247" s="199"/>
      <c r="B247" s="250" t="s">
        <v>69</v>
      </c>
      <c r="C247" s="251"/>
      <c r="D247" s="251"/>
      <c r="E247" s="251"/>
      <c r="F247" s="251"/>
      <c r="G247" s="198"/>
      <c r="H247" s="199"/>
      <c r="I247" s="250" t="s">
        <v>69</v>
      </c>
      <c r="J247" s="251"/>
      <c r="K247" s="251"/>
      <c r="L247" s="251"/>
      <c r="M247" s="251"/>
      <c r="N247" s="198"/>
    </row>
    <row r="248" spans="1:14" ht="28.5" customHeight="1">
      <c r="A248" s="199"/>
      <c r="B248" s="187" t="s">
        <v>62</v>
      </c>
      <c r="G248" s="198"/>
      <c r="H248" s="199"/>
      <c r="I248" s="187" t="s">
        <v>62</v>
      </c>
      <c r="N248" s="198"/>
    </row>
    <row r="249" spans="1:14" ht="12.75">
      <c r="A249" s="199"/>
      <c r="B249" s="188"/>
      <c r="G249" s="198"/>
      <c r="H249" s="199"/>
      <c r="I249" s="188"/>
      <c r="N249" s="198"/>
    </row>
    <row r="250" spans="1:14" ht="12.75">
      <c r="A250" s="199"/>
      <c r="B250" s="188"/>
      <c r="G250" s="198"/>
      <c r="H250" s="199"/>
      <c r="I250" s="188"/>
      <c r="N250" s="198"/>
    </row>
    <row r="251" spans="1:14" ht="12.75">
      <c r="A251" s="199"/>
      <c r="B251" s="188"/>
      <c r="G251" s="198"/>
      <c r="H251" s="199"/>
      <c r="I251" s="188"/>
      <c r="N251" s="198"/>
    </row>
    <row r="252" spans="1:14" ht="37.5">
      <c r="A252" s="199"/>
      <c r="B252" s="189" t="s">
        <v>63</v>
      </c>
      <c r="C252" s="190"/>
      <c r="E252" s="189" t="s">
        <v>64</v>
      </c>
      <c r="F252" s="191">
        <f>'Uitbet-vr'!$M$12</f>
        <v>0</v>
      </c>
      <c r="G252" s="198"/>
      <c r="H252" s="199"/>
      <c r="I252" s="189" t="s">
        <v>63</v>
      </c>
      <c r="J252" s="190"/>
      <c r="L252" s="189" t="s">
        <v>64</v>
      </c>
      <c r="M252" s="191">
        <f>'Uitbet-vr'!$M$25</f>
        <v>0</v>
      </c>
      <c r="N252" s="198"/>
    </row>
    <row r="253" spans="1:14" ht="33.75" customHeight="1">
      <c r="A253" s="199"/>
      <c r="B253" s="192"/>
      <c r="G253" s="198"/>
      <c r="H253" s="199"/>
      <c r="I253" s="192"/>
      <c r="N253" s="198"/>
    </row>
    <row r="254" spans="1:14" ht="34.5">
      <c r="A254" s="199"/>
      <c r="B254" s="192" t="s">
        <v>70</v>
      </c>
      <c r="G254" s="198"/>
      <c r="H254" s="199"/>
      <c r="I254" s="192" t="s">
        <v>71</v>
      </c>
      <c r="N254" s="198"/>
    </row>
    <row r="255" spans="1:14" ht="51" customHeight="1">
      <c r="A255" s="199"/>
      <c r="B255" s="189" t="s">
        <v>65</v>
      </c>
      <c r="C255" s="189"/>
      <c r="D255" s="189"/>
      <c r="E255" s="189" t="s">
        <v>64</v>
      </c>
      <c r="F255" s="193">
        <f>'Uitbet-ma'!$M$4</f>
        <v>12</v>
      </c>
      <c r="G255" s="198"/>
      <c r="H255" s="199"/>
      <c r="I255" s="189" t="s">
        <v>65</v>
      </c>
      <c r="J255" s="189"/>
      <c r="K255" s="189"/>
      <c r="L255" s="189" t="s">
        <v>64</v>
      </c>
      <c r="M255" s="193">
        <f>'Uitbet-ma'!$M$4</f>
        <v>12</v>
      </c>
      <c r="N255" s="198"/>
    </row>
    <row r="256" spans="1:14" ht="34.5">
      <c r="A256" s="199"/>
      <c r="B256" s="189"/>
      <c r="G256" s="198"/>
      <c r="H256" s="199"/>
      <c r="I256" s="189"/>
      <c r="N256" s="198"/>
    </row>
    <row r="257" spans="1:14" ht="34.5">
      <c r="A257" s="199"/>
      <c r="B257" s="194" t="s">
        <v>66</v>
      </c>
      <c r="C257" s="189" t="s">
        <v>64</v>
      </c>
      <c r="D257" s="252">
        <f>'Uitbet-vr'!$E$14</f>
        <v>0</v>
      </c>
      <c r="E257" s="252"/>
      <c r="F257" s="252"/>
      <c r="G257" s="198"/>
      <c r="H257" s="199"/>
      <c r="I257" s="194" t="s">
        <v>66</v>
      </c>
      <c r="J257" s="189" t="s">
        <v>64</v>
      </c>
      <c r="K257" s="252">
        <f>'Uitbet-vr'!$E$27</f>
        <v>0</v>
      </c>
      <c r="L257" s="252"/>
      <c r="M257" s="252"/>
      <c r="N257" s="198"/>
    </row>
    <row r="258" spans="1:14" ht="48.75" customHeight="1">
      <c r="A258" s="199"/>
      <c r="B258" s="194" t="s">
        <v>1</v>
      </c>
      <c r="C258" s="189" t="s">
        <v>64</v>
      </c>
      <c r="D258" s="253">
        <f>'Uitbet-vr'!$A$4</f>
        <v>0</v>
      </c>
      <c r="E258" s="253"/>
      <c r="F258" s="253"/>
      <c r="G258" s="198"/>
      <c r="H258" s="199"/>
      <c r="I258" s="194" t="s">
        <v>1</v>
      </c>
      <c r="J258" s="189" t="s">
        <v>64</v>
      </c>
      <c r="K258" s="253">
        <f>'Uitbet-vr'!$A$4</f>
        <v>0</v>
      </c>
      <c r="L258" s="253"/>
      <c r="M258" s="253"/>
      <c r="N258" s="198"/>
    </row>
    <row r="259" spans="1:14" ht="34.5">
      <c r="A259" s="199"/>
      <c r="B259" s="189"/>
      <c r="G259" s="198"/>
      <c r="H259" s="199"/>
      <c r="I259" s="189"/>
      <c r="N259" s="198"/>
    </row>
    <row r="260" spans="1:14" ht="34.5">
      <c r="A260" s="199"/>
      <c r="B260" s="189" t="s">
        <v>67</v>
      </c>
      <c r="G260" s="198"/>
      <c r="H260" s="199"/>
      <c r="I260" s="189" t="s">
        <v>67</v>
      </c>
      <c r="N260" s="198"/>
    </row>
    <row r="261" spans="1:14" ht="34.5">
      <c r="A261" s="199"/>
      <c r="B261" s="189"/>
      <c r="G261" s="198"/>
      <c r="H261" s="199"/>
      <c r="I261" s="189"/>
      <c r="N261" s="198"/>
    </row>
    <row r="262" spans="1:14" ht="24.75">
      <c r="A262" s="199"/>
      <c r="B262" s="195" t="s">
        <v>68</v>
      </c>
      <c r="G262" s="198"/>
      <c r="H262" s="199"/>
      <c r="I262" s="195" t="s">
        <v>68</v>
      </c>
      <c r="N262" s="198"/>
    </row>
    <row r="263" spans="1:14" ht="12.75">
      <c r="A263" s="199"/>
      <c r="G263" s="198"/>
      <c r="H263" s="199"/>
      <c r="N263" s="198"/>
    </row>
    <row r="264" spans="1:14" ht="13.5" thickBot="1">
      <c r="A264" s="201"/>
      <c r="B264" s="196"/>
      <c r="C264" s="197"/>
      <c r="D264" s="197"/>
      <c r="E264" s="197"/>
      <c r="F264" s="197"/>
      <c r="G264" s="200"/>
      <c r="H264" s="201"/>
      <c r="I264" s="196"/>
      <c r="J264" s="197"/>
      <c r="K264" s="197"/>
      <c r="L264" s="197"/>
      <c r="M264" s="197"/>
      <c r="N264" s="200"/>
    </row>
    <row r="265" spans="1:14" ht="15" customHeight="1" thickTop="1">
      <c r="A265" s="202"/>
      <c r="B265" s="203"/>
      <c r="C265" s="204"/>
      <c r="D265" s="204"/>
      <c r="E265" s="204"/>
      <c r="F265" s="204"/>
      <c r="G265" s="205"/>
      <c r="H265" s="202"/>
      <c r="I265" s="203"/>
      <c r="J265" s="204"/>
      <c r="K265" s="204"/>
      <c r="L265" s="204"/>
      <c r="M265" s="204"/>
      <c r="N265" s="205"/>
    </row>
    <row r="266" spans="1:14" ht="39" customHeight="1">
      <c r="A266" s="199"/>
      <c r="E266" s="184"/>
      <c r="F266" s="185"/>
      <c r="G266" s="198"/>
      <c r="H266" s="199"/>
      <c r="L266" s="184"/>
      <c r="M266" s="185"/>
      <c r="N266" s="198"/>
    </row>
    <row r="267" spans="1:14" ht="47.25" customHeight="1">
      <c r="A267" s="199"/>
      <c r="E267" s="186" t="str">
        <f>mm</f>
        <v>MM RUE NEUVE/NIEUWSTRAAT</v>
      </c>
      <c r="F267" s="185"/>
      <c r="G267" s="198"/>
      <c r="H267" s="199"/>
      <c r="L267" s="186" t="str">
        <f>mm</f>
        <v>MM RUE NEUVE/NIEUWSTRAAT</v>
      </c>
      <c r="M267" s="185"/>
      <c r="N267" s="198"/>
    </row>
    <row r="268" spans="1:14" ht="49.5" customHeight="1">
      <c r="A268" s="199"/>
      <c r="E268" s="184"/>
      <c r="F268" s="185"/>
      <c r="G268" s="198"/>
      <c r="H268" s="199"/>
      <c r="L268" s="184"/>
      <c r="M268" s="185"/>
      <c r="N268" s="198"/>
    </row>
    <row r="269" spans="1:14" ht="117.75" customHeight="1">
      <c r="A269" s="199"/>
      <c r="B269" s="250" t="s">
        <v>69</v>
      </c>
      <c r="C269" s="251"/>
      <c r="D269" s="251"/>
      <c r="E269" s="251"/>
      <c r="F269" s="251"/>
      <c r="G269" s="198"/>
      <c r="H269" s="199"/>
      <c r="I269" s="250" t="s">
        <v>69</v>
      </c>
      <c r="J269" s="251"/>
      <c r="K269" s="251"/>
      <c r="L269" s="251"/>
      <c r="M269" s="251"/>
      <c r="N269" s="198"/>
    </row>
    <row r="270" spans="1:14" ht="28.5" customHeight="1">
      <c r="A270" s="199"/>
      <c r="B270" s="187" t="s">
        <v>62</v>
      </c>
      <c r="G270" s="198"/>
      <c r="H270" s="199"/>
      <c r="I270" s="187" t="s">
        <v>62</v>
      </c>
      <c r="N270" s="198"/>
    </row>
    <row r="271" spans="1:14" ht="12.75">
      <c r="A271" s="199"/>
      <c r="B271" s="188"/>
      <c r="G271" s="198"/>
      <c r="H271" s="199"/>
      <c r="I271" s="188"/>
      <c r="N271" s="198"/>
    </row>
    <row r="272" spans="1:14" ht="12.75">
      <c r="A272" s="199"/>
      <c r="B272" s="188"/>
      <c r="G272" s="198"/>
      <c r="H272" s="199"/>
      <c r="I272" s="188"/>
      <c r="N272" s="198"/>
    </row>
    <row r="273" spans="1:14" ht="12.75">
      <c r="A273" s="199"/>
      <c r="B273" s="188"/>
      <c r="G273" s="198"/>
      <c r="H273" s="199"/>
      <c r="I273" s="188"/>
      <c r="N273" s="198"/>
    </row>
    <row r="274" spans="1:14" ht="37.5">
      <c r="A274" s="199"/>
      <c r="B274" s="189" t="s">
        <v>63</v>
      </c>
      <c r="C274" s="190"/>
      <c r="E274" s="189" t="s">
        <v>64</v>
      </c>
      <c r="F274" s="191">
        <f>'Uitbet-vr'!$N$12</f>
        <v>0</v>
      </c>
      <c r="G274" s="198"/>
      <c r="H274" s="199"/>
      <c r="I274" s="189" t="s">
        <v>63</v>
      </c>
      <c r="J274" s="190"/>
      <c r="L274" s="189" t="s">
        <v>64</v>
      </c>
      <c r="M274" s="191">
        <f>'Uitbet-vr'!$N$25</f>
        <v>0</v>
      </c>
      <c r="N274" s="198"/>
    </row>
    <row r="275" spans="1:14" ht="33.75" customHeight="1">
      <c r="A275" s="199"/>
      <c r="B275" s="192"/>
      <c r="G275" s="198"/>
      <c r="H275" s="199"/>
      <c r="I275" s="192"/>
      <c r="N275" s="198"/>
    </row>
    <row r="276" spans="1:14" ht="34.5">
      <c r="A276" s="199"/>
      <c r="B276" s="192" t="s">
        <v>70</v>
      </c>
      <c r="G276" s="198"/>
      <c r="H276" s="199"/>
      <c r="I276" s="192" t="s">
        <v>71</v>
      </c>
      <c r="N276" s="198"/>
    </row>
    <row r="277" spans="1:14" ht="51" customHeight="1">
      <c r="A277" s="199"/>
      <c r="B277" s="189" t="s">
        <v>65</v>
      </c>
      <c r="C277" s="189"/>
      <c r="D277" s="189"/>
      <c r="E277" s="189" t="s">
        <v>64</v>
      </c>
      <c r="F277" s="193">
        <f>'Uitbet-ma'!$N$4</f>
        <v>13</v>
      </c>
      <c r="G277" s="198"/>
      <c r="H277" s="199"/>
      <c r="I277" s="189" t="s">
        <v>65</v>
      </c>
      <c r="J277" s="189"/>
      <c r="K277" s="189"/>
      <c r="L277" s="189" t="s">
        <v>64</v>
      </c>
      <c r="M277" s="193">
        <f>'Uitbet-ma'!$N$4</f>
        <v>13</v>
      </c>
      <c r="N277" s="198"/>
    </row>
    <row r="278" spans="1:14" ht="34.5">
      <c r="A278" s="199"/>
      <c r="B278" s="189"/>
      <c r="G278" s="198"/>
      <c r="H278" s="199"/>
      <c r="I278" s="189"/>
      <c r="N278" s="198"/>
    </row>
    <row r="279" spans="1:14" ht="34.5">
      <c r="A279" s="199"/>
      <c r="B279" s="194" t="s">
        <v>66</v>
      </c>
      <c r="C279" s="189" t="s">
        <v>64</v>
      </c>
      <c r="D279" s="252">
        <f>'Uitbet-vr'!$E$14</f>
        <v>0</v>
      </c>
      <c r="E279" s="252"/>
      <c r="F279" s="252"/>
      <c r="G279" s="198"/>
      <c r="H279" s="199"/>
      <c r="I279" s="194" t="s">
        <v>66</v>
      </c>
      <c r="J279" s="189" t="s">
        <v>64</v>
      </c>
      <c r="K279" s="252">
        <f>'Uitbet-vr'!$E$27</f>
        <v>0</v>
      </c>
      <c r="L279" s="252"/>
      <c r="M279" s="252"/>
      <c r="N279" s="198"/>
    </row>
    <row r="280" spans="1:14" ht="48.75" customHeight="1">
      <c r="A280" s="199"/>
      <c r="B280" s="194" t="s">
        <v>1</v>
      </c>
      <c r="C280" s="189" t="s">
        <v>64</v>
      </c>
      <c r="D280" s="253">
        <f>'Uitbet-vr'!$A$4</f>
        <v>0</v>
      </c>
      <c r="E280" s="253"/>
      <c r="F280" s="253"/>
      <c r="G280" s="198"/>
      <c r="H280" s="199"/>
      <c r="I280" s="194" t="s">
        <v>1</v>
      </c>
      <c r="J280" s="189" t="s">
        <v>64</v>
      </c>
      <c r="K280" s="253">
        <f>'Uitbet-vr'!$A$4</f>
        <v>0</v>
      </c>
      <c r="L280" s="253"/>
      <c r="M280" s="253"/>
      <c r="N280" s="198"/>
    </row>
    <row r="281" spans="1:14" ht="34.5">
      <c r="A281" s="199"/>
      <c r="B281" s="189"/>
      <c r="G281" s="198"/>
      <c r="H281" s="199"/>
      <c r="I281" s="189"/>
      <c r="N281" s="198"/>
    </row>
    <row r="282" spans="1:14" ht="34.5">
      <c r="A282" s="199"/>
      <c r="B282" s="189" t="s">
        <v>67</v>
      </c>
      <c r="G282" s="198"/>
      <c r="H282" s="199"/>
      <c r="I282" s="189" t="s">
        <v>67</v>
      </c>
      <c r="N282" s="198"/>
    </row>
    <row r="283" spans="1:14" ht="34.5">
      <c r="A283" s="199"/>
      <c r="B283" s="189"/>
      <c r="G283" s="198"/>
      <c r="H283" s="199"/>
      <c r="I283" s="189"/>
      <c r="N283" s="198"/>
    </row>
    <row r="284" spans="1:14" ht="24.75">
      <c r="A284" s="199"/>
      <c r="B284" s="195" t="s">
        <v>68</v>
      </c>
      <c r="G284" s="198"/>
      <c r="H284" s="199"/>
      <c r="I284" s="195" t="s">
        <v>68</v>
      </c>
      <c r="N284" s="198"/>
    </row>
    <row r="285" spans="1:14" ht="12.75">
      <c r="A285" s="199"/>
      <c r="G285" s="198"/>
      <c r="H285" s="199"/>
      <c r="N285" s="198"/>
    </row>
    <row r="286" spans="1:14" ht="13.5" thickBot="1">
      <c r="A286" s="201"/>
      <c r="B286" s="196"/>
      <c r="C286" s="197"/>
      <c r="D286" s="197"/>
      <c r="E286" s="197"/>
      <c r="F286" s="197"/>
      <c r="G286" s="200"/>
      <c r="H286" s="201"/>
      <c r="I286" s="196"/>
      <c r="J286" s="197"/>
      <c r="K286" s="197"/>
      <c r="L286" s="197"/>
      <c r="M286" s="197"/>
      <c r="N286" s="200"/>
    </row>
    <row r="287" spans="1:14" ht="15" customHeight="1" thickTop="1">
      <c r="A287" s="202"/>
      <c r="B287" s="203"/>
      <c r="C287" s="204"/>
      <c r="D287" s="204"/>
      <c r="E287" s="204"/>
      <c r="F287" s="204"/>
      <c r="G287" s="205"/>
      <c r="H287" s="202"/>
      <c r="I287" s="203"/>
      <c r="J287" s="204"/>
      <c r="K287" s="204"/>
      <c r="L287" s="204"/>
      <c r="M287" s="204"/>
      <c r="N287" s="205"/>
    </row>
    <row r="288" spans="1:14" ht="39" customHeight="1">
      <c r="A288" s="199"/>
      <c r="E288" s="184"/>
      <c r="F288" s="185"/>
      <c r="G288" s="198"/>
      <c r="H288" s="199"/>
      <c r="L288" s="184"/>
      <c r="M288" s="185"/>
      <c r="N288" s="198"/>
    </row>
    <row r="289" spans="1:14" ht="47.25" customHeight="1">
      <c r="A289" s="199"/>
      <c r="E289" s="186" t="str">
        <f>mm</f>
        <v>MM RUE NEUVE/NIEUWSTRAAT</v>
      </c>
      <c r="F289" s="185"/>
      <c r="G289" s="198"/>
      <c r="H289" s="199"/>
      <c r="L289" s="186" t="str">
        <f>mm</f>
        <v>MM RUE NEUVE/NIEUWSTRAAT</v>
      </c>
      <c r="M289" s="185"/>
      <c r="N289" s="198"/>
    </row>
    <row r="290" spans="1:14" ht="49.5" customHeight="1">
      <c r="A290" s="199"/>
      <c r="E290" s="184"/>
      <c r="F290" s="185"/>
      <c r="G290" s="198"/>
      <c r="H290" s="199"/>
      <c r="L290" s="184"/>
      <c r="M290" s="185"/>
      <c r="N290" s="198"/>
    </row>
    <row r="291" spans="1:14" ht="117.75" customHeight="1">
      <c r="A291" s="199"/>
      <c r="B291" s="250" t="s">
        <v>69</v>
      </c>
      <c r="C291" s="251"/>
      <c r="D291" s="251"/>
      <c r="E291" s="251"/>
      <c r="F291" s="251"/>
      <c r="G291" s="198"/>
      <c r="H291" s="199"/>
      <c r="I291" s="250" t="s">
        <v>69</v>
      </c>
      <c r="J291" s="251"/>
      <c r="K291" s="251"/>
      <c r="L291" s="251"/>
      <c r="M291" s="251"/>
      <c r="N291" s="198"/>
    </row>
    <row r="292" spans="1:14" ht="28.5" customHeight="1">
      <c r="A292" s="199"/>
      <c r="B292" s="187" t="s">
        <v>62</v>
      </c>
      <c r="G292" s="198"/>
      <c r="H292" s="199"/>
      <c r="I292" s="187" t="s">
        <v>62</v>
      </c>
      <c r="N292" s="198"/>
    </row>
    <row r="293" spans="1:14" ht="12.75">
      <c r="A293" s="199"/>
      <c r="B293" s="188"/>
      <c r="G293" s="198"/>
      <c r="H293" s="199"/>
      <c r="I293" s="188"/>
      <c r="N293" s="198"/>
    </row>
    <row r="294" spans="1:14" ht="12.75">
      <c r="A294" s="199"/>
      <c r="B294" s="188"/>
      <c r="G294" s="198"/>
      <c r="H294" s="199"/>
      <c r="I294" s="188"/>
      <c r="N294" s="198"/>
    </row>
    <row r="295" spans="1:14" ht="12.75">
      <c r="A295" s="199"/>
      <c r="B295" s="188"/>
      <c r="G295" s="198"/>
      <c r="H295" s="199"/>
      <c r="I295" s="188"/>
      <c r="N295" s="198"/>
    </row>
    <row r="296" spans="1:14" ht="37.5">
      <c r="A296" s="199"/>
      <c r="B296" s="189" t="s">
        <v>63</v>
      </c>
      <c r="C296" s="190"/>
      <c r="E296" s="189" t="s">
        <v>64</v>
      </c>
      <c r="F296" s="191">
        <f>'Uitbet-vr'!$O$12</f>
        <v>0</v>
      </c>
      <c r="G296" s="198"/>
      <c r="H296" s="199"/>
      <c r="I296" s="189" t="s">
        <v>63</v>
      </c>
      <c r="J296" s="190"/>
      <c r="L296" s="189" t="s">
        <v>64</v>
      </c>
      <c r="M296" s="191">
        <f>'Uitbet-vr'!$O$25</f>
        <v>0</v>
      </c>
      <c r="N296" s="198"/>
    </row>
    <row r="297" spans="1:14" ht="33.75" customHeight="1">
      <c r="A297" s="199"/>
      <c r="B297" s="192"/>
      <c r="G297" s="198"/>
      <c r="H297" s="199"/>
      <c r="I297" s="192"/>
      <c r="N297" s="198"/>
    </row>
    <row r="298" spans="1:14" ht="34.5">
      <c r="A298" s="199"/>
      <c r="B298" s="192" t="s">
        <v>70</v>
      </c>
      <c r="G298" s="198"/>
      <c r="H298" s="199"/>
      <c r="I298" s="192" t="s">
        <v>71</v>
      </c>
      <c r="N298" s="198"/>
    </row>
    <row r="299" spans="1:14" ht="51" customHeight="1">
      <c r="A299" s="199"/>
      <c r="B299" s="189" t="s">
        <v>65</v>
      </c>
      <c r="C299" s="189"/>
      <c r="D299" s="189"/>
      <c r="E299" s="189" t="s">
        <v>64</v>
      </c>
      <c r="F299" s="193">
        <f>'Uitbet-ma'!$O$4</f>
        <v>14</v>
      </c>
      <c r="G299" s="198"/>
      <c r="H299" s="199"/>
      <c r="I299" s="189" t="s">
        <v>65</v>
      </c>
      <c r="J299" s="189"/>
      <c r="K299" s="189"/>
      <c r="L299" s="189" t="s">
        <v>64</v>
      </c>
      <c r="M299" s="193">
        <f>'Uitbet-ma'!$O$4</f>
        <v>14</v>
      </c>
      <c r="N299" s="198"/>
    </row>
    <row r="300" spans="1:14" ht="34.5">
      <c r="A300" s="199"/>
      <c r="B300" s="189"/>
      <c r="G300" s="198"/>
      <c r="H300" s="199"/>
      <c r="I300" s="189"/>
      <c r="N300" s="198"/>
    </row>
    <row r="301" spans="1:14" ht="34.5">
      <c r="A301" s="199"/>
      <c r="B301" s="194" t="s">
        <v>66</v>
      </c>
      <c r="C301" s="189" t="s">
        <v>64</v>
      </c>
      <c r="D301" s="252">
        <f>'Uitbet-vr'!$E$14</f>
        <v>0</v>
      </c>
      <c r="E301" s="252"/>
      <c r="F301" s="252"/>
      <c r="G301" s="198"/>
      <c r="H301" s="199"/>
      <c r="I301" s="194" t="s">
        <v>66</v>
      </c>
      <c r="J301" s="189" t="s">
        <v>64</v>
      </c>
      <c r="K301" s="252">
        <f>'Uitbet-vr'!$E$27</f>
        <v>0</v>
      </c>
      <c r="L301" s="252"/>
      <c r="M301" s="252"/>
      <c r="N301" s="198"/>
    </row>
    <row r="302" spans="1:14" ht="48.75" customHeight="1">
      <c r="A302" s="199"/>
      <c r="B302" s="194" t="s">
        <v>1</v>
      </c>
      <c r="C302" s="189" t="s">
        <v>64</v>
      </c>
      <c r="D302" s="253">
        <f>'Uitbet-vr'!$A$4</f>
        <v>0</v>
      </c>
      <c r="E302" s="253"/>
      <c r="F302" s="253"/>
      <c r="G302" s="198"/>
      <c r="H302" s="199"/>
      <c r="I302" s="194" t="s">
        <v>1</v>
      </c>
      <c r="J302" s="189" t="s">
        <v>64</v>
      </c>
      <c r="K302" s="253">
        <f>'Uitbet-vr'!$A$4</f>
        <v>0</v>
      </c>
      <c r="L302" s="253"/>
      <c r="M302" s="253"/>
      <c r="N302" s="198"/>
    </row>
    <row r="303" spans="1:14" ht="34.5">
      <c r="A303" s="199"/>
      <c r="B303" s="189"/>
      <c r="G303" s="198"/>
      <c r="H303" s="199"/>
      <c r="I303" s="189"/>
      <c r="N303" s="198"/>
    </row>
    <row r="304" spans="1:14" ht="34.5">
      <c r="A304" s="199"/>
      <c r="B304" s="189" t="s">
        <v>67</v>
      </c>
      <c r="G304" s="198"/>
      <c r="H304" s="199"/>
      <c r="I304" s="189" t="s">
        <v>67</v>
      </c>
      <c r="N304" s="198"/>
    </row>
    <row r="305" spans="1:14" ht="34.5">
      <c r="A305" s="199"/>
      <c r="B305" s="189"/>
      <c r="G305" s="198"/>
      <c r="H305" s="199"/>
      <c r="I305" s="189"/>
      <c r="N305" s="198"/>
    </row>
    <row r="306" spans="1:14" ht="24.75">
      <c r="A306" s="199"/>
      <c r="B306" s="195" t="s">
        <v>68</v>
      </c>
      <c r="G306" s="198"/>
      <c r="H306" s="199"/>
      <c r="I306" s="195" t="s">
        <v>68</v>
      </c>
      <c r="N306" s="198"/>
    </row>
    <row r="307" spans="1:14" ht="12.75">
      <c r="A307" s="199"/>
      <c r="G307" s="198"/>
      <c r="H307" s="199"/>
      <c r="N307" s="198"/>
    </row>
    <row r="308" spans="1:14" ht="13.5" thickBot="1">
      <c r="A308" s="201"/>
      <c r="B308" s="196"/>
      <c r="C308" s="197"/>
      <c r="D308" s="197"/>
      <c r="E308" s="197"/>
      <c r="F308" s="197"/>
      <c r="G308" s="200"/>
      <c r="H308" s="201"/>
      <c r="I308" s="196"/>
      <c r="J308" s="197"/>
      <c r="K308" s="197"/>
      <c r="L308" s="197"/>
      <c r="M308" s="197"/>
      <c r="N308" s="200"/>
    </row>
    <row r="309" spans="1:14" ht="15" customHeight="1" thickTop="1">
      <c r="A309" s="202"/>
      <c r="B309" s="203"/>
      <c r="C309" s="204"/>
      <c r="D309" s="204"/>
      <c r="E309" s="204"/>
      <c r="F309" s="204"/>
      <c r="G309" s="205"/>
      <c r="H309" s="202"/>
      <c r="I309" s="203"/>
      <c r="J309" s="204"/>
      <c r="K309" s="204"/>
      <c r="L309" s="204"/>
      <c r="M309" s="204"/>
      <c r="N309" s="205"/>
    </row>
    <row r="310" spans="1:14" ht="39" customHeight="1">
      <c r="A310" s="199"/>
      <c r="E310" s="184"/>
      <c r="F310" s="185"/>
      <c r="G310" s="198"/>
      <c r="H310" s="199"/>
      <c r="L310" s="184"/>
      <c r="M310" s="185"/>
      <c r="N310" s="198"/>
    </row>
    <row r="311" spans="1:14" ht="47.25" customHeight="1">
      <c r="A311" s="199"/>
      <c r="E311" s="186" t="str">
        <f>mm</f>
        <v>MM RUE NEUVE/NIEUWSTRAAT</v>
      </c>
      <c r="F311" s="185"/>
      <c r="G311" s="198"/>
      <c r="H311" s="199"/>
      <c r="L311" s="186" t="str">
        <f>mm</f>
        <v>MM RUE NEUVE/NIEUWSTRAAT</v>
      </c>
      <c r="M311" s="185"/>
      <c r="N311" s="198"/>
    </row>
    <row r="312" spans="1:14" ht="49.5" customHeight="1">
      <c r="A312" s="199"/>
      <c r="E312" s="184"/>
      <c r="F312" s="185"/>
      <c r="G312" s="198"/>
      <c r="H312" s="199"/>
      <c r="L312" s="184"/>
      <c r="M312" s="185"/>
      <c r="N312" s="198"/>
    </row>
    <row r="313" spans="1:14" ht="117.75" customHeight="1">
      <c r="A313" s="199"/>
      <c r="B313" s="250" t="s">
        <v>69</v>
      </c>
      <c r="C313" s="251"/>
      <c r="D313" s="251"/>
      <c r="E313" s="251"/>
      <c r="F313" s="251"/>
      <c r="G313" s="198"/>
      <c r="H313" s="199"/>
      <c r="I313" s="250" t="s">
        <v>69</v>
      </c>
      <c r="J313" s="251"/>
      <c r="K313" s="251"/>
      <c r="L313" s="251"/>
      <c r="M313" s="251"/>
      <c r="N313" s="198"/>
    </row>
    <row r="314" spans="1:14" ht="28.5" customHeight="1">
      <c r="A314" s="199"/>
      <c r="B314" s="187" t="s">
        <v>62</v>
      </c>
      <c r="G314" s="198"/>
      <c r="H314" s="199"/>
      <c r="I314" s="187" t="s">
        <v>62</v>
      </c>
      <c r="N314" s="198"/>
    </row>
    <row r="315" spans="1:14" ht="12.75">
      <c r="A315" s="199"/>
      <c r="B315" s="188"/>
      <c r="G315" s="198"/>
      <c r="H315" s="199"/>
      <c r="I315" s="188"/>
      <c r="N315" s="198"/>
    </row>
    <row r="316" spans="1:14" ht="12.75">
      <c r="A316" s="199"/>
      <c r="B316" s="188"/>
      <c r="G316" s="198"/>
      <c r="H316" s="199"/>
      <c r="I316" s="188"/>
      <c r="N316" s="198"/>
    </row>
    <row r="317" spans="1:14" ht="12.75">
      <c r="A317" s="199"/>
      <c r="B317" s="188"/>
      <c r="G317" s="198"/>
      <c r="H317" s="199"/>
      <c r="I317" s="188"/>
      <c r="N317" s="198"/>
    </row>
    <row r="318" spans="1:14" ht="37.5">
      <c r="A318" s="199"/>
      <c r="B318" s="189" t="s">
        <v>63</v>
      </c>
      <c r="C318" s="190"/>
      <c r="E318" s="189" t="s">
        <v>64</v>
      </c>
      <c r="F318" s="191">
        <f>'Uitbet-vr'!$P$12</f>
        <v>0</v>
      </c>
      <c r="G318" s="198"/>
      <c r="H318" s="199"/>
      <c r="I318" s="189" t="s">
        <v>63</v>
      </c>
      <c r="J318" s="190"/>
      <c r="L318" s="189" t="s">
        <v>64</v>
      </c>
      <c r="M318" s="191">
        <f>'Uitbet-vr'!$P$25</f>
        <v>0</v>
      </c>
      <c r="N318" s="198"/>
    </row>
    <row r="319" spans="1:14" ht="33.75" customHeight="1">
      <c r="A319" s="199"/>
      <c r="B319" s="192"/>
      <c r="G319" s="198"/>
      <c r="H319" s="199"/>
      <c r="I319" s="192"/>
      <c r="N319" s="198"/>
    </row>
    <row r="320" spans="1:14" ht="34.5">
      <c r="A320" s="199"/>
      <c r="B320" s="192" t="s">
        <v>70</v>
      </c>
      <c r="G320" s="198"/>
      <c r="H320" s="199"/>
      <c r="I320" s="192" t="s">
        <v>71</v>
      </c>
      <c r="N320" s="198"/>
    </row>
    <row r="321" spans="1:14" ht="51" customHeight="1">
      <c r="A321" s="199"/>
      <c r="B321" s="189" t="s">
        <v>65</v>
      </c>
      <c r="C321" s="189"/>
      <c r="D321" s="189"/>
      <c r="E321" s="189" t="s">
        <v>64</v>
      </c>
      <c r="F321" s="193">
        <f>'Uitbet-ma'!$P$4</f>
        <v>15</v>
      </c>
      <c r="G321" s="198"/>
      <c r="H321" s="199"/>
      <c r="I321" s="189" t="s">
        <v>65</v>
      </c>
      <c r="J321" s="189"/>
      <c r="K321" s="189"/>
      <c r="L321" s="189" t="s">
        <v>64</v>
      </c>
      <c r="M321" s="193">
        <f>'Uitbet-ma'!$P$4</f>
        <v>15</v>
      </c>
      <c r="N321" s="198"/>
    </row>
    <row r="322" spans="1:14" ht="34.5">
      <c r="A322" s="199"/>
      <c r="B322" s="189"/>
      <c r="G322" s="198"/>
      <c r="H322" s="199"/>
      <c r="I322" s="189"/>
      <c r="N322" s="198"/>
    </row>
    <row r="323" spans="1:14" ht="34.5">
      <c r="A323" s="199"/>
      <c r="B323" s="194" t="s">
        <v>66</v>
      </c>
      <c r="C323" s="189" t="s">
        <v>64</v>
      </c>
      <c r="D323" s="252">
        <f>'Uitbet-vr'!$E$14</f>
        <v>0</v>
      </c>
      <c r="E323" s="252"/>
      <c r="F323" s="252"/>
      <c r="G323" s="198"/>
      <c r="H323" s="199"/>
      <c r="I323" s="194" t="s">
        <v>66</v>
      </c>
      <c r="J323" s="189" t="s">
        <v>64</v>
      </c>
      <c r="K323" s="252">
        <f>'Uitbet-vr'!$E$27</f>
        <v>0</v>
      </c>
      <c r="L323" s="252"/>
      <c r="M323" s="252"/>
      <c r="N323" s="198"/>
    </row>
    <row r="324" spans="1:14" ht="48.75" customHeight="1">
      <c r="A324" s="199"/>
      <c r="B324" s="194" t="s">
        <v>1</v>
      </c>
      <c r="C324" s="189" t="s">
        <v>64</v>
      </c>
      <c r="D324" s="253">
        <f>'Uitbet-vr'!$A$4</f>
        <v>0</v>
      </c>
      <c r="E324" s="253"/>
      <c r="F324" s="253"/>
      <c r="G324" s="198"/>
      <c r="H324" s="199"/>
      <c r="I324" s="194" t="s">
        <v>1</v>
      </c>
      <c r="J324" s="189" t="s">
        <v>64</v>
      </c>
      <c r="K324" s="253">
        <f>'Uitbet-vr'!$A$4</f>
        <v>0</v>
      </c>
      <c r="L324" s="253"/>
      <c r="M324" s="253"/>
      <c r="N324" s="198"/>
    </row>
    <row r="325" spans="1:14" ht="34.5">
      <c r="A325" s="199"/>
      <c r="B325" s="189"/>
      <c r="G325" s="198"/>
      <c r="H325" s="199"/>
      <c r="I325" s="189"/>
      <c r="N325" s="198"/>
    </row>
    <row r="326" spans="1:14" ht="34.5">
      <c r="A326" s="199"/>
      <c r="B326" s="189" t="s">
        <v>67</v>
      </c>
      <c r="G326" s="198"/>
      <c r="H326" s="199"/>
      <c r="I326" s="189" t="s">
        <v>67</v>
      </c>
      <c r="N326" s="198"/>
    </row>
    <row r="327" spans="1:14" ht="34.5">
      <c r="A327" s="199"/>
      <c r="B327" s="189"/>
      <c r="G327" s="198"/>
      <c r="H327" s="199"/>
      <c r="I327" s="189"/>
      <c r="N327" s="198"/>
    </row>
    <row r="328" spans="1:14" ht="24.75">
      <c r="A328" s="199"/>
      <c r="B328" s="195" t="s">
        <v>68</v>
      </c>
      <c r="G328" s="198"/>
      <c r="H328" s="199"/>
      <c r="I328" s="195" t="s">
        <v>68</v>
      </c>
      <c r="N328" s="198"/>
    </row>
    <row r="329" spans="1:14" ht="12.75">
      <c r="A329" s="199"/>
      <c r="G329" s="198"/>
      <c r="H329" s="199"/>
      <c r="N329" s="198"/>
    </row>
    <row r="330" spans="1:14" ht="13.5" thickBot="1">
      <c r="A330" s="201"/>
      <c r="B330" s="196"/>
      <c r="C330" s="197"/>
      <c r="D330" s="197"/>
      <c r="E330" s="197"/>
      <c r="F330" s="197"/>
      <c r="G330" s="200"/>
      <c r="H330" s="201"/>
      <c r="I330" s="196"/>
      <c r="J330" s="197"/>
      <c r="K330" s="197"/>
      <c r="L330" s="197"/>
      <c r="M330" s="197"/>
      <c r="N330" s="200"/>
    </row>
    <row r="331" spans="1:14" ht="15" customHeight="1" thickTop="1">
      <c r="A331" s="202"/>
      <c r="B331" s="203"/>
      <c r="C331" s="204"/>
      <c r="D331" s="204"/>
      <c r="E331" s="204"/>
      <c r="F331" s="204"/>
      <c r="G331" s="204"/>
      <c r="H331" s="204"/>
      <c r="I331" s="203"/>
      <c r="J331" s="204"/>
      <c r="K331" s="204"/>
      <c r="L331" s="204"/>
      <c r="M331" s="204"/>
      <c r="N331" s="205"/>
    </row>
    <row r="332" ht="12.75"/>
    <row r="333" ht="12.75"/>
  </sheetData>
  <sheetProtection password="C6A9" sheet="1" objects="1" scenarios="1"/>
  <mergeCells count="90">
    <mergeCell ref="I269:M269"/>
    <mergeCell ref="K279:M279"/>
    <mergeCell ref="K280:M280"/>
    <mergeCell ref="I291:M291"/>
    <mergeCell ref="K324:M324"/>
    <mergeCell ref="K301:M301"/>
    <mergeCell ref="K302:M302"/>
    <mergeCell ref="I313:M313"/>
    <mergeCell ref="K323:M323"/>
    <mergeCell ref="I225:M225"/>
    <mergeCell ref="K235:M235"/>
    <mergeCell ref="K236:M236"/>
    <mergeCell ref="I247:M247"/>
    <mergeCell ref="K257:M257"/>
    <mergeCell ref="K258:M258"/>
    <mergeCell ref="I181:M181"/>
    <mergeCell ref="K191:M191"/>
    <mergeCell ref="K192:M192"/>
    <mergeCell ref="I203:M203"/>
    <mergeCell ref="K213:M213"/>
    <mergeCell ref="K214:M214"/>
    <mergeCell ref="I137:M137"/>
    <mergeCell ref="K147:M147"/>
    <mergeCell ref="K148:M148"/>
    <mergeCell ref="I159:M159"/>
    <mergeCell ref="K169:M169"/>
    <mergeCell ref="K170:M170"/>
    <mergeCell ref="I93:M93"/>
    <mergeCell ref="K103:M103"/>
    <mergeCell ref="K104:M104"/>
    <mergeCell ref="I115:M115"/>
    <mergeCell ref="K125:M125"/>
    <mergeCell ref="K126:M126"/>
    <mergeCell ref="I49:M49"/>
    <mergeCell ref="K59:M59"/>
    <mergeCell ref="K60:M60"/>
    <mergeCell ref="I71:M71"/>
    <mergeCell ref="K81:M81"/>
    <mergeCell ref="K82:M82"/>
    <mergeCell ref="I5:M5"/>
    <mergeCell ref="K15:M15"/>
    <mergeCell ref="K16:M16"/>
    <mergeCell ref="I27:M27"/>
    <mergeCell ref="K37:M37"/>
    <mergeCell ref="K38:M38"/>
    <mergeCell ref="B291:F291"/>
    <mergeCell ref="D301:F301"/>
    <mergeCell ref="D302:F302"/>
    <mergeCell ref="B313:F313"/>
    <mergeCell ref="D323:F323"/>
    <mergeCell ref="D324:F324"/>
    <mergeCell ref="D37:F37"/>
    <mergeCell ref="D38:F38"/>
    <mergeCell ref="B49:F49"/>
    <mergeCell ref="D59:F59"/>
    <mergeCell ref="B5:F5"/>
    <mergeCell ref="D16:F16"/>
    <mergeCell ref="D15:F15"/>
    <mergeCell ref="B27:F27"/>
    <mergeCell ref="B93:F93"/>
    <mergeCell ref="D103:F103"/>
    <mergeCell ref="D104:F104"/>
    <mergeCell ref="B115:F115"/>
    <mergeCell ref="D60:F60"/>
    <mergeCell ref="B71:F71"/>
    <mergeCell ref="D81:F81"/>
    <mergeCell ref="D82:F82"/>
    <mergeCell ref="D148:F148"/>
    <mergeCell ref="B159:F159"/>
    <mergeCell ref="D169:F169"/>
    <mergeCell ref="D170:F170"/>
    <mergeCell ref="D125:F125"/>
    <mergeCell ref="D126:F126"/>
    <mergeCell ref="B137:F137"/>
    <mergeCell ref="D147:F147"/>
    <mergeCell ref="D213:F213"/>
    <mergeCell ref="D214:F214"/>
    <mergeCell ref="B225:F225"/>
    <mergeCell ref="D235:F235"/>
    <mergeCell ref="B181:F181"/>
    <mergeCell ref="D191:F191"/>
    <mergeCell ref="D192:F192"/>
    <mergeCell ref="B203:F203"/>
    <mergeCell ref="B269:F269"/>
    <mergeCell ref="D279:F279"/>
    <mergeCell ref="D280:F280"/>
    <mergeCell ref="D236:F236"/>
    <mergeCell ref="B247:F247"/>
    <mergeCell ref="D257:F257"/>
    <mergeCell ref="D258:F258"/>
  </mergeCells>
  <printOptions/>
  <pageMargins left="3.41" right="0.3" top="1.07" bottom="0.76" header="0.5" footer="0.5"/>
  <pageSetup horizontalDpi="600" verticalDpi="600" orientation="portrait" paperSize="9" scale="90" r:id="rId3"/>
  <drawing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6"/>
  <dimension ref="A1:N331"/>
  <sheetViews>
    <sheetView showGridLines="0" zoomScale="50" zoomScaleNormal="50" zoomScalePageLayoutView="0" workbookViewId="0" topLeftCell="A1">
      <selection activeCell="L47" sqref="L47"/>
    </sheetView>
  </sheetViews>
  <sheetFormatPr defaultColWidth="11.421875" defaultRowHeight="12.75"/>
  <cols>
    <col min="1" max="1" width="4.421875" style="0" customWidth="1"/>
    <col min="2" max="2" width="13.7109375" style="183" customWidth="1"/>
    <col min="3" max="3" width="3.140625" style="0" customWidth="1"/>
    <col min="4" max="4" width="9.421875" style="0" customWidth="1"/>
    <col min="5" max="5" width="3.140625" style="0" customWidth="1"/>
    <col min="6" max="6" width="33.7109375" style="0" customWidth="1"/>
    <col min="7" max="8" width="3.7109375" style="0" customWidth="1"/>
    <col min="9" max="9" width="13.7109375" style="183" customWidth="1"/>
    <col min="10" max="10" width="3.140625" style="0" customWidth="1"/>
    <col min="11" max="11" width="9.421875" style="0" customWidth="1"/>
    <col min="12" max="12" width="3.140625" style="0" customWidth="1"/>
    <col min="13" max="13" width="33.7109375" style="0" customWidth="1"/>
    <col min="14" max="14" width="3.7109375" style="0" customWidth="1"/>
    <col min="15" max="16384" width="8.8515625" style="0" customWidth="1"/>
  </cols>
  <sheetData>
    <row r="1" spans="1:14" ht="21" customHeight="1" thickTop="1">
      <c r="A1" s="202"/>
      <c r="B1" s="203"/>
      <c r="C1" s="204"/>
      <c r="D1" s="204"/>
      <c r="E1" s="204"/>
      <c r="F1" s="204"/>
      <c r="G1" s="205"/>
      <c r="H1" s="202"/>
      <c r="I1" s="203"/>
      <c r="J1" s="204"/>
      <c r="K1" s="204"/>
      <c r="L1" s="204"/>
      <c r="M1" s="204"/>
      <c r="N1" s="205"/>
    </row>
    <row r="2" spans="1:14" ht="39" customHeight="1">
      <c r="A2" s="199"/>
      <c r="E2" s="184"/>
      <c r="F2" s="185"/>
      <c r="G2" s="198"/>
      <c r="H2" s="199"/>
      <c r="L2" s="184"/>
      <c r="M2" s="185"/>
      <c r="N2" s="198"/>
    </row>
    <row r="3" spans="1:14" ht="47.25" customHeight="1">
      <c r="A3" s="199"/>
      <c r="E3" s="186" t="str">
        <f>mm</f>
        <v>MM RUE NEUVE/NIEUWSTRAAT</v>
      </c>
      <c r="F3" s="185"/>
      <c r="G3" s="198"/>
      <c r="H3" s="199"/>
      <c r="L3" s="186" t="str">
        <f>mm</f>
        <v>MM RUE NEUVE/NIEUWSTRAAT</v>
      </c>
      <c r="M3" s="185"/>
      <c r="N3" s="198"/>
    </row>
    <row r="4" spans="1:14" ht="49.5" customHeight="1">
      <c r="A4" s="199"/>
      <c r="E4" s="184"/>
      <c r="F4" s="185"/>
      <c r="G4" s="198"/>
      <c r="H4" s="199"/>
      <c r="L4" s="184"/>
      <c r="M4" s="185"/>
      <c r="N4" s="198"/>
    </row>
    <row r="5" spans="1:14" ht="117.75" customHeight="1">
      <c r="A5" s="199"/>
      <c r="B5" s="250" t="s">
        <v>69</v>
      </c>
      <c r="C5" s="251"/>
      <c r="D5" s="251"/>
      <c r="E5" s="251"/>
      <c r="F5" s="251"/>
      <c r="G5" s="198"/>
      <c r="H5" s="199"/>
      <c r="I5" s="250" t="s">
        <v>69</v>
      </c>
      <c r="J5" s="251"/>
      <c r="K5" s="251"/>
      <c r="L5" s="251"/>
      <c r="M5" s="251"/>
      <c r="N5" s="198"/>
    </row>
    <row r="6" spans="1:14" ht="28.5" customHeight="1">
      <c r="A6" s="199"/>
      <c r="B6" s="187" t="s">
        <v>62</v>
      </c>
      <c r="G6" s="198"/>
      <c r="H6" s="199"/>
      <c r="I6" s="187" t="s">
        <v>62</v>
      </c>
      <c r="N6" s="198"/>
    </row>
    <row r="7" spans="1:14" ht="12.75">
      <c r="A7" s="199"/>
      <c r="B7" s="188"/>
      <c r="G7" s="198"/>
      <c r="H7" s="199"/>
      <c r="I7" s="188"/>
      <c r="N7" s="198"/>
    </row>
    <row r="8" spans="1:14" ht="12.75">
      <c r="A8" s="199"/>
      <c r="B8" s="188"/>
      <c r="G8" s="198"/>
      <c r="H8" s="199"/>
      <c r="I8" s="188"/>
      <c r="N8" s="198"/>
    </row>
    <row r="9" spans="1:14" ht="12.75">
      <c r="A9" s="199"/>
      <c r="B9" s="188"/>
      <c r="G9" s="198"/>
      <c r="H9" s="199"/>
      <c r="I9" s="188"/>
      <c r="N9" s="198"/>
    </row>
    <row r="10" spans="1:14" ht="37.5">
      <c r="A10" s="199"/>
      <c r="B10" s="189" t="s">
        <v>63</v>
      </c>
      <c r="C10" s="190"/>
      <c r="E10" s="189" t="s">
        <v>64</v>
      </c>
      <c r="F10" s="191">
        <f>'Uitbet-za'!$B$12</f>
        <v>0</v>
      </c>
      <c r="G10" s="198"/>
      <c r="H10" s="199"/>
      <c r="I10" s="189" t="s">
        <v>63</v>
      </c>
      <c r="J10" s="190"/>
      <c r="L10" s="189" t="s">
        <v>64</v>
      </c>
      <c r="M10" s="191">
        <f>'Uitbet-za'!$B$25</f>
        <v>0</v>
      </c>
      <c r="N10" s="198"/>
    </row>
    <row r="11" spans="1:14" ht="33.75" customHeight="1">
      <c r="A11" s="199"/>
      <c r="B11" s="192"/>
      <c r="G11" s="198"/>
      <c r="H11" s="199"/>
      <c r="I11" s="192"/>
      <c r="N11" s="198"/>
    </row>
    <row r="12" spans="1:14" ht="34.5">
      <c r="A12" s="199"/>
      <c r="B12" s="192" t="s">
        <v>70</v>
      </c>
      <c r="G12" s="198"/>
      <c r="H12" s="199"/>
      <c r="I12" s="192" t="s">
        <v>71</v>
      </c>
      <c r="N12" s="198"/>
    </row>
    <row r="13" spans="1:14" ht="51" customHeight="1">
      <c r="A13" s="199"/>
      <c r="B13" s="189" t="s">
        <v>65</v>
      </c>
      <c r="C13" s="189"/>
      <c r="D13" s="189"/>
      <c r="E13" s="189" t="s">
        <v>64</v>
      </c>
      <c r="F13" s="193">
        <f>'Uitbet-ma'!$B$4</f>
        <v>1</v>
      </c>
      <c r="G13" s="198"/>
      <c r="H13" s="199"/>
      <c r="I13" s="189" t="s">
        <v>65</v>
      </c>
      <c r="J13" s="189"/>
      <c r="K13" s="189"/>
      <c r="L13" s="189" t="s">
        <v>64</v>
      </c>
      <c r="M13" s="193">
        <f>'Uitbet-ma'!$B$4</f>
        <v>1</v>
      </c>
      <c r="N13" s="198"/>
    </row>
    <row r="14" spans="1:14" ht="34.5">
      <c r="A14" s="199"/>
      <c r="B14" s="189"/>
      <c r="G14" s="198"/>
      <c r="H14" s="199"/>
      <c r="I14" s="189"/>
      <c r="N14" s="198"/>
    </row>
    <row r="15" spans="1:14" ht="34.5">
      <c r="A15" s="199"/>
      <c r="B15" s="194" t="s">
        <v>66</v>
      </c>
      <c r="C15" s="189" t="s">
        <v>64</v>
      </c>
      <c r="D15" s="252">
        <f>'Uitbet-za'!$E$14</f>
        <v>0</v>
      </c>
      <c r="E15" s="252"/>
      <c r="F15" s="252"/>
      <c r="G15" s="198"/>
      <c r="H15" s="199"/>
      <c r="I15" s="194" t="s">
        <v>66</v>
      </c>
      <c r="J15" s="189" t="s">
        <v>64</v>
      </c>
      <c r="K15" s="252">
        <f>'Uitbet-za'!$E$27</f>
        <v>0</v>
      </c>
      <c r="L15" s="252"/>
      <c r="M15" s="252"/>
      <c r="N15" s="198"/>
    </row>
    <row r="16" spans="1:14" ht="48.75" customHeight="1">
      <c r="A16" s="199"/>
      <c r="B16" s="194" t="s">
        <v>1</v>
      </c>
      <c r="C16" s="189" t="s">
        <v>64</v>
      </c>
      <c r="D16" s="253">
        <f>'Uitbet-za'!$A$4</f>
        <v>0</v>
      </c>
      <c r="E16" s="253"/>
      <c r="F16" s="253"/>
      <c r="G16" s="198"/>
      <c r="H16" s="199"/>
      <c r="I16" s="194" t="s">
        <v>1</v>
      </c>
      <c r="J16" s="189" t="s">
        <v>64</v>
      </c>
      <c r="K16" s="253">
        <f>'Uitbet-za'!$A$4</f>
        <v>0</v>
      </c>
      <c r="L16" s="253"/>
      <c r="M16" s="253"/>
      <c r="N16" s="198"/>
    </row>
    <row r="17" spans="1:14" ht="34.5">
      <c r="A17" s="199"/>
      <c r="B17" s="189"/>
      <c r="G17" s="198"/>
      <c r="H17" s="199"/>
      <c r="I17" s="189"/>
      <c r="N17" s="198"/>
    </row>
    <row r="18" spans="1:14" ht="34.5">
      <c r="A18" s="199"/>
      <c r="B18" s="189" t="s">
        <v>67</v>
      </c>
      <c r="G18" s="198"/>
      <c r="H18" s="199"/>
      <c r="I18" s="189" t="s">
        <v>67</v>
      </c>
      <c r="N18" s="198"/>
    </row>
    <row r="19" spans="1:14" ht="34.5">
      <c r="A19" s="199"/>
      <c r="B19" s="189"/>
      <c r="G19" s="198"/>
      <c r="H19" s="199"/>
      <c r="I19" s="189"/>
      <c r="N19" s="198"/>
    </row>
    <row r="20" spans="1:14" ht="24.75">
      <c r="A20" s="199"/>
      <c r="B20" s="195" t="s">
        <v>68</v>
      </c>
      <c r="G20" s="198"/>
      <c r="H20" s="199"/>
      <c r="I20" s="195" t="s">
        <v>68</v>
      </c>
      <c r="N20" s="198"/>
    </row>
    <row r="21" spans="1:14" ht="12.75">
      <c r="A21" s="199"/>
      <c r="G21" s="198"/>
      <c r="H21" s="199"/>
      <c r="N21" s="198"/>
    </row>
    <row r="22" spans="1:14" ht="13.5" thickBot="1">
      <c r="A22" s="201"/>
      <c r="B22" s="196"/>
      <c r="C22" s="197"/>
      <c r="D22" s="197"/>
      <c r="E22" s="197"/>
      <c r="F22" s="197"/>
      <c r="G22" s="200"/>
      <c r="H22" s="201"/>
      <c r="I22" s="196"/>
      <c r="J22" s="197"/>
      <c r="K22" s="197"/>
      <c r="L22" s="197"/>
      <c r="M22" s="197"/>
      <c r="N22" s="200"/>
    </row>
    <row r="23" spans="1:14" ht="15" customHeight="1" thickTop="1">
      <c r="A23" s="202"/>
      <c r="B23" s="203"/>
      <c r="C23" s="204"/>
      <c r="D23" s="204"/>
      <c r="E23" s="204"/>
      <c r="F23" s="204"/>
      <c r="G23" s="205"/>
      <c r="H23" s="202"/>
      <c r="I23" s="203"/>
      <c r="J23" s="204"/>
      <c r="K23" s="204"/>
      <c r="L23" s="204"/>
      <c r="M23" s="204"/>
      <c r="N23" s="205"/>
    </row>
    <row r="24" spans="1:14" ht="39" customHeight="1">
      <c r="A24" s="199"/>
      <c r="E24" s="184"/>
      <c r="F24" s="185"/>
      <c r="G24" s="198"/>
      <c r="H24" s="199"/>
      <c r="L24" s="184"/>
      <c r="M24" s="185"/>
      <c r="N24" s="198"/>
    </row>
    <row r="25" spans="1:14" ht="47.25" customHeight="1">
      <c r="A25" s="199"/>
      <c r="E25" s="186" t="str">
        <f>mm</f>
        <v>MM RUE NEUVE/NIEUWSTRAAT</v>
      </c>
      <c r="F25" s="185"/>
      <c r="G25" s="198"/>
      <c r="H25" s="199"/>
      <c r="L25" s="186" t="str">
        <f>mm</f>
        <v>MM RUE NEUVE/NIEUWSTRAAT</v>
      </c>
      <c r="M25" s="185"/>
      <c r="N25" s="198"/>
    </row>
    <row r="26" spans="1:14" ht="49.5" customHeight="1">
      <c r="A26" s="199"/>
      <c r="E26" s="184"/>
      <c r="F26" s="185"/>
      <c r="G26" s="198"/>
      <c r="H26" s="199"/>
      <c r="L26" s="184"/>
      <c r="M26" s="185"/>
      <c r="N26" s="198"/>
    </row>
    <row r="27" spans="1:14" ht="117.75" customHeight="1">
      <c r="A27" s="199"/>
      <c r="B27" s="250" t="s">
        <v>69</v>
      </c>
      <c r="C27" s="251"/>
      <c r="D27" s="251"/>
      <c r="E27" s="251"/>
      <c r="F27" s="251"/>
      <c r="G27" s="198"/>
      <c r="H27" s="199"/>
      <c r="I27" s="250" t="s">
        <v>69</v>
      </c>
      <c r="J27" s="251"/>
      <c r="K27" s="251"/>
      <c r="L27" s="251"/>
      <c r="M27" s="251"/>
      <c r="N27" s="198"/>
    </row>
    <row r="28" spans="1:14" ht="28.5" customHeight="1">
      <c r="A28" s="199"/>
      <c r="B28" s="187" t="s">
        <v>62</v>
      </c>
      <c r="G28" s="198"/>
      <c r="H28" s="199"/>
      <c r="I28" s="187" t="s">
        <v>62</v>
      </c>
      <c r="N28" s="198"/>
    </row>
    <row r="29" spans="1:14" ht="12.75">
      <c r="A29" s="199"/>
      <c r="B29" s="188"/>
      <c r="G29" s="198"/>
      <c r="H29" s="199"/>
      <c r="I29" s="188"/>
      <c r="N29" s="198"/>
    </row>
    <row r="30" spans="1:14" ht="12.75">
      <c r="A30" s="199"/>
      <c r="B30" s="188"/>
      <c r="G30" s="198"/>
      <c r="H30" s="199"/>
      <c r="I30" s="188"/>
      <c r="N30" s="198"/>
    </row>
    <row r="31" spans="1:14" ht="12.75">
      <c r="A31" s="199"/>
      <c r="B31" s="188"/>
      <c r="G31" s="198"/>
      <c r="H31" s="199"/>
      <c r="I31" s="188"/>
      <c r="N31" s="198"/>
    </row>
    <row r="32" spans="1:14" ht="37.5">
      <c r="A32" s="199"/>
      <c r="B32" s="189" t="s">
        <v>63</v>
      </c>
      <c r="C32" s="190"/>
      <c r="E32" s="189" t="s">
        <v>64</v>
      </c>
      <c r="F32" s="191">
        <f>'Uitbet-za'!$C$12</f>
        <v>0</v>
      </c>
      <c r="G32" s="198"/>
      <c r="H32" s="199"/>
      <c r="I32" s="189" t="s">
        <v>63</v>
      </c>
      <c r="J32" s="190"/>
      <c r="L32" s="189" t="s">
        <v>64</v>
      </c>
      <c r="M32" s="191">
        <f>'Uitbet-za'!$C$25</f>
        <v>0</v>
      </c>
      <c r="N32" s="198"/>
    </row>
    <row r="33" spans="1:14" ht="33.75" customHeight="1">
      <c r="A33" s="199"/>
      <c r="B33" s="192"/>
      <c r="G33" s="198"/>
      <c r="H33" s="199"/>
      <c r="I33" s="192"/>
      <c r="N33" s="198"/>
    </row>
    <row r="34" spans="1:14" ht="34.5">
      <c r="A34" s="199"/>
      <c r="B34" s="192" t="s">
        <v>70</v>
      </c>
      <c r="G34" s="198"/>
      <c r="H34" s="199"/>
      <c r="I34" s="192" t="s">
        <v>71</v>
      </c>
      <c r="N34" s="198"/>
    </row>
    <row r="35" spans="1:14" ht="51" customHeight="1">
      <c r="A35" s="199"/>
      <c r="B35" s="189" t="s">
        <v>65</v>
      </c>
      <c r="C35" s="189"/>
      <c r="D35" s="189"/>
      <c r="E35" s="189" t="s">
        <v>64</v>
      </c>
      <c r="F35" s="193">
        <f>'Uitbet-ma'!$C$4</f>
        <v>2</v>
      </c>
      <c r="G35" s="198"/>
      <c r="H35" s="199"/>
      <c r="I35" s="189" t="s">
        <v>65</v>
      </c>
      <c r="J35" s="189"/>
      <c r="K35" s="189"/>
      <c r="L35" s="189" t="s">
        <v>64</v>
      </c>
      <c r="M35" s="193">
        <f>'Uitbet-ma'!$C$4</f>
        <v>2</v>
      </c>
      <c r="N35" s="198"/>
    </row>
    <row r="36" spans="1:14" ht="34.5">
      <c r="A36" s="199"/>
      <c r="B36" s="189"/>
      <c r="G36" s="198"/>
      <c r="H36" s="199"/>
      <c r="I36" s="189"/>
      <c r="N36" s="198"/>
    </row>
    <row r="37" spans="1:14" ht="34.5">
      <c r="A37" s="199"/>
      <c r="B37" s="194" t="s">
        <v>66</v>
      </c>
      <c r="C37" s="189" t="s">
        <v>64</v>
      </c>
      <c r="D37" s="252">
        <f>'Uitbet-za'!$E$14</f>
        <v>0</v>
      </c>
      <c r="E37" s="252"/>
      <c r="F37" s="252"/>
      <c r="G37" s="198"/>
      <c r="H37" s="199"/>
      <c r="I37" s="194" t="s">
        <v>66</v>
      </c>
      <c r="J37" s="189" t="s">
        <v>64</v>
      </c>
      <c r="K37" s="252">
        <f>'Uitbet-za'!$E$27</f>
        <v>0</v>
      </c>
      <c r="L37" s="252"/>
      <c r="M37" s="252"/>
      <c r="N37" s="198"/>
    </row>
    <row r="38" spans="1:14" ht="48.75" customHeight="1">
      <c r="A38" s="199"/>
      <c r="B38" s="194" t="s">
        <v>1</v>
      </c>
      <c r="C38" s="189" t="s">
        <v>64</v>
      </c>
      <c r="D38" s="253">
        <f>'Uitbet-za'!$A$4</f>
        <v>0</v>
      </c>
      <c r="E38" s="253"/>
      <c r="F38" s="253"/>
      <c r="G38" s="198"/>
      <c r="H38" s="199"/>
      <c r="I38" s="194" t="s">
        <v>1</v>
      </c>
      <c r="J38" s="189" t="s">
        <v>64</v>
      </c>
      <c r="K38" s="253">
        <f>'Uitbet-za'!$A$4</f>
        <v>0</v>
      </c>
      <c r="L38" s="253"/>
      <c r="M38" s="253"/>
      <c r="N38" s="198"/>
    </row>
    <row r="39" spans="1:14" ht="34.5">
      <c r="A39" s="199"/>
      <c r="B39" s="189"/>
      <c r="G39" s="198"/>
      <c r="H39" s="199"/>
      <c r="I39" s="189"/>
      <c r="N39" s="198"/>
    </row>
    <row r="40" spans="1:14" ht="34.5">
      <c r="A40" s="199"/>
      <c r="B40" s="189" t="s">
        <v>67</v>
      </c>
      <c r="G40" s="198"/>
      <c r="H40" s="199"/>
      <c r="I40" s="189" t="s">
        <v>67</v>
      </c>
      <c r="N40" s="198"/>
    </row>
    <row r="41" spans="1:14" ht="34.5">
      <c r="A41" s="199"/>
      <c r="B41" s="189"/>
      <c r="G41" s="198"/>
      <c r="H41" s="199"/>
      <c r="I41" s="189"/>
      <c r="N41" s="198"/>
    </row>
    <row r="42" spans="1:14" ht="24.75">
      <c r="A42" s="199"/>
      <c r="B42" s="195" t="s">
        <v>68</v>
      </c>
      <c r="G42" s="198"/>
      <c r="H42" s="199"/>
      <c r="I42" s="195" t="s">
        <v>68</v>
      </c>
      <c r="N42" s="198"/>
    </row>
    <row r="43" spans="1:14" ht="12.75">
      <c r="A43" s="199"/>
      <c r="G43" s="198"/>
      <c r="H43" s="199"/>
      <c r="N43" s="198"/>
    </row>
    <row r="44" spans="1:14" ht="13.5" thickBot="1">
      <c r="A44" s="201"/>
      <c r="B44" s="196"/>
      <c r="C44" s="197"/>
      <c r="D44" s="197"/>
      <c r="E44" s="197"/>
      <c r="F44" s="197"/>
      <c r="G44" s="200"/>
      <c r="H44" s="201"/>
      <c r="I44" s="196"/>
      <c r="J44" s="197"/>
      <c r="K44" s="197"/>
      <c r="L44" s="197"/>
      <c r="M44" s="197"/>
      <c r="N44" s="200"/>
    </row>
    <row r="45" spans="1:14" ht="15" customHeight="1" thickTop="1">
      <c r="A45" s="202"/>
      <c r="B45" s="203"/>
      <c r="C45" s="204"/>
      <c r="D45" s="204"/>
      <c r="E45" s="204"/>
      <c r="F45" s="204"/>
      <c r="G45" s="205"/>
      <c r="H45" s="202"/>
      <c r="I45" s="203"/>
      <c r="J45" s="204"/>
      <c r="K45" s="204"/>
      <c r="L45" s="204"/>
      <c r="M45" s="204"/>
      <c r="N45" s="205"/>
    </row>
    <row r="46" spans="1:14" ht="39" customHeight="1">
      <c r="A46" s="199"/>
      <c r="E46" s="184"/>
      <c r="F46" s="185"/>
      <c r="G46" s="198"/>
      <c r="H46" s="199"/>
      <c r="L46" s="184"/>
      <c r="M46" s="185"/>
      <c r="N46" s="198"/>
    </row>
    <row r="47" spans="1:14" ht="47.25" customHeight="1">
      <c r="A47" s="199"/>
      <c r="E47" s="186" t="str">
        <f>mm</f>
        <v>MM RUE NEUVE/NIEUWSTRAAT</v>
      </c>
      <c r="F47" s="185"/>
      <c r="G47" s="198"/>
      <c r="H47" s="199"/>
      <c r="L47" s="186" t="str">
        <f>mm</f>
        <v>MM RUE NEUVE/NIEUWSTRAAT</v>
      </c>
      <c r="M47" s="185"/>
      <c r="N47" s="198"/>
    </row>
    <row r="48" spans="1:14" ht="49.5" customHeight="1">
      <c r="A48" s="199"/>
      <c r="E48" s="184"/>
      <c r="F48" s="185"/>
      <c r="G48" s="198"/>
      <c r="H48" s="199"/>
      <c r="L48" s="184"/>
      <c r="M48" s="185"/>
      <c r="N48" s="198"/>
    </row>
    <row r="49" spans="1:14" ht="117.75" customHeight="1">
      <c r="A49" s="199"/>
      <c r="B49" s="250" t="s">
        <v>69</v>
      </c>
      <c r="C49" s="251"/>
      <c r="D49" s="251"/>
      <c r="E49" s="251"/>
      <c r="F49" s="251"/>
      <c r="G49" s="198"/>
      <c r="H49" s="199"/>
      <c r="I49" s="250" t="s">
        <v>69</v>
      </c>
      <c r="J49" s="251"/>
      <c r="K49" s="251"/>
      <c r="L49" s="251"/>
      <c r="M49" s="251"/>
      <c r="N49" s="198"/>
    </row>
    <row r="50" spans="1:14" ht="28.5" customHeight="1">
      <c r="A50" s="199"/>
      <c r="B50" s="187" t="s">
        <v>62</v>
      </c>
      <c r="G50" s="198"/>
      <c r="H50" s="199"/>
      <c r="I50" s="187" t="s">
        <v>62</v>
      </c>
      <c r="N50" s="198"/>
    </row>
    <row r="51" spans="1:14" ht="12.75">
      <c r="A51" s="199"/>
      <c r="B51" s="188"/>
      <c r="G51" s="198"/>
      <c r="H51" s="199"/>
      <c r="I51" s="188"/>
      <c r="N51" s="198"/>
    </row>
    <row r="52" spans="1:14" ht="12.75">
      <c r="A52" s="199"/>
      <c r="B52" s="188"/>
      <c r="G52" s="198"/>
      <c r="H52" s="199"/>
      <c r="I52" s="188"/>
      <c r="N52" s="198"/>
    </row>
    <row r="53" spans="1:14" ht="12.75">
      <c r="A53" s="199"/>
      <c r="B53" s="188"/>
      <c r="G53" s="198"/>
      <c r="H53" s="199"/>
      <c r="I53" s="188"/>
      <c r="N53" s="198"/>
    </row>
    <row r="54" spans="1:14" ht="37.5">
      <c r="A54" s="199"/>
      <c r="B54" s="189" t="s">
        <v>63</v>
      </c>
      <c r="C54" s="190"/>
      <c r="E54" s="189" t="s">
        <v>64</v>
      </c>
      <c r="F54" s="191">
        <f>'Uitbet-za'!$D$12</f>
        <v>0</v>
      </c>
      <c r="G54" s="198"/>
      <c r="H54" s="199"/>
      <c r="I54" s="189" t="s">
        <v>63</v>
      </c>
      <c r="J54" s="190"/>
      <c r="L54" s="189" t="s">
        <v>64</v>
      </c>
      <c r="M54" s="191">
        <f>'Uitbet-za'!$D$25</f>
        <v>0</v>
      </c>
      <c r="N54" s="198"/>
    </row>
    <row r="55" spans="1:14" ht="33.75" customHeight="1">
      <c r="A55" s="199"/>
      <c r="B55" s="192"/>
      <c r="G55" s="198"/>
      <c r="H55" s="199"/>
      <c r="I55" s="192"/>
      <c r="N55" s="198"/>
    </row>
    <row r="56" spans="1:14" ht="34.5">
      <c r="A56" s="199"/>
      <c r="B56" s="192" t="s">
        <v>70</v>
      </c>
      <c r="G56" s="198"/>
      <c r="H56" s="199"/>
      <c r="I56" s="192" t="s">
        <v>71</v>
      </c>
      <c r="N56" s="198"/>
    </row>
    <row r="57" spans="1:14" ht="51" customHeight="1">
      <c r="A57" s="199"/>
      <c r="B57" s="189" t="s">
        <v>65</v>
      </c>
      <c r="C57" s="189"/>
      <c r="D57" s="189"/>
      <c r="E57" s="189" t="s">
        <v>64</v>
      </c>
      <c r="F57" s="193">
        <f>'Uitbet-ma'!$D$4</f>
        <v>3</v>
      </c>
      <c r="G57" s="198"/>
      <c r="H57" s="199"/>
      <c r="I57" s="189" t="s">
        <v>65</v>
      </c>
      <c r="J57" s="189"/>
      <c r="K57" s="189"/>
      <c r="L57" s="189" t="s">
        <v>64</v>
      </c>
      <c r="M57" s="193">
        <f>'Uitbet-ma'!$D$4</f>
        <v>3</v>
      </c>
      <c r="N57" s="198"/>
    </row>
    <row r="58" spans="1:14" ht="34.5">
      <c r="A58" s="199"/>
      <c r="B58" s="189"/>
      <c r="G58" s="198"/>
      <c r="H58" s="199"/>
      <c r="I58" s="189"/>
      <c r="N58" s="198"/>
    </row>
    <row r="59" spans="1:14" ht="34.5">
      <c r="A59" s="199"/>
      <c r="B59" s="194" t="s">
        <v>66</v>
      </c>
      <c r="C59" s="189" t="s">
        <v>64</v>
      </c>
      <c r="D59" s="252">
        <f>'Uitbet-za'!$E$14</f>
        <v>0</v>
      </c>
      <c r="E59" s="252"/>
      <c r="F59" s="252"/>
      <c r="G59" s="198"/>
      <c r="H59" s="199"/>
      <c r="I59" s="194" t="s">
        <v>66</v>
      </c>
      <c r="J59" s="189" t="s">
        <v>64</v>
      </c>
      <c r="K59" s="252">
        <f>'Uitbet-za'!$E$27</f>
        <v>0</v>
      </c>
      <c r="L59" s="252"/>
      <c r="M59" s="252"/>
      <c r="N59" s="198"/>
    </row>
    <row r="60" spans="1:14" ht="48.75" customHeight="1">
      <c r="A60" s="199"/>
      <c r="B60" s="194" t="s">
        <v>1</v>
      </c>
      <c r="C60" s="189" t="s">
        <v>64</v>
      </c>
      <c r="D60" s="253">
        <f>'Uitbet-za'!$A$4</f>
        <v>0</v>
      </c>
      <c r="E60" s="253"/>
      <c r="F60" s="253"/>
      <c r="G60" s="198"/>
      <c r="H60" s="199"/>
      <c r="I60" s="194" t="s">
        <v>1</v>
      </c>
      <c r="J60" s="189" t="s">
        <v>64</v>
      </c>
      <c r="K60" s="253">
        <f>'Uitbet-za'!$A$4</f>
        <v>0</v>
      </c>
      <c r="L60" s="253"/>
      <c r="M60" s="253"/>
      <c r="N60" s="198"/>
    </row>
    <row r="61" spans="1:14" ht="34.5">
      <c r="A61" s="199"/>
      <c r="B61" s="189"/>
      <c r="G61" s="198"/>
      <c r="H61" s="199"/>
      <c r="I61" s="189"/>
      <c r="N61" s="198"/>
    </row>
    <row r="62" spans="1:14" ht="34.5">
      <c r="A62" s="199"/>
      <c r="B62" s="189" t="s">
        <v>67</v>
      </c>
      <c r="G62" s="198"/>
      <c r="H62" s="199"/>
      <c r="I62" s="189" t="s">
        <v>67</v>
      </c>
      <c r="N62" s="198"/>
    </row>
    <row r="63" spans="1:14" ht="34.5">
      <c r="A63" s="199"/>
      <c r="B63" s="189"/>
      <c r="G63" s="198"/>
      <c r="H63" s="199"/>
      <c r="I63" s="189"/>
      <c r="N63" s="198"/>
    </row>
    <row r="64" spans="1:14" ht="24.75">
      <c r="A64" s="199"/>
      <c r="B64" s="195" t="s">
        <v>68</v>
      </c>
      <c r="G64" s="198"/>
      <c r="H64" s="199"/>
      <c r="I64" s="195" t="s">
        <v>68</v>
      </c>
      <c r="N64" s="198"/>
    </row>
    <row r="65" spans="1:14" ht="12.75">
      <c r="A65" s="199"/>
      <c r="G65" s="198"/>
      <c r="H65" s="199"/>
      <c r="N65" s="198"/>
    </row>
    <row r="66" spans="1:14" ht="13.5" thickBot="1">
      <c r="A66" s="201"/>
      <c r="B66" s="196"/>
      <c r="C66" s="197"/>
      <c r="D66" s="197"/>
      <c r="E66" s="197"/>
      <c r="F66" s="197"/>
      <c r="G66" s="200"/>
      <c r="H66" s="201"/>
      <c r="I66" s="196"/>
      <c r="J66" s="197"/>
      <c r="K66" s="197"/>
      <c r="L66" s="197"/>
      <c r="M66" s="197"/>
      <c r="N66" s="200"/>
    </row>
    <row r="67" spans="1:14" ht="15" customHeight="1" thickTop="1">
      <c r="A67" s="202"/>
      <c r="B67" s="203"/>
      <c r="C67" s="204"/>
      <c r="D67" s="204"/>
      <c r="E67" s="204"/>
      <c r="F67" s="204"/>
      <c r="G67" s="205"/>
      <c r="H67" s="202"/>
      <c r="I67" s="203"/>
      <c r="J67" s="204"/>
      <c r="K67" s="204"/>
      <c r="L67" s="204"/>
      <c r="M67" s="204"/>
      <c r="N67" s="205"/>
    </row>
    <row r="68" spans="1:14" ht="39" customHeight="1">
      <c r="A68" s="199"/>
      <c r="E68" s="184"/>
      <c r="F68" s="185"/>
      <c r="G68" s="198"/>
      <c r="H68" s="199"/>
      <c r="L68" s="184"/>
      <c r="M68" s="185"/>
      <c r="N68" s="198"/>
    </row>
    <row r="69" spans="1:14" ht="47.25" customHeight="1">
      <c r="A69" s="199"/>
      <c r="E69" s="186" t="str">
        <f>mm</f>
        <v>MM RUE NEUVE/NIEUWSTRAAT</v>
      </c>
      <c r="F69" s="185"/>
      <c r="G69" s="198"/>
      <c r="H69" s="199"/>
      <c r="L69" s="186" t="str">
        <f>mm</f>
        <v>MM RUE NEUVE/NIEUWSTRAAT</v>
      </c>
      <c r="M69" s="185"/>
      <c r="N69" s="198"/>
    </row>
    <row r="70" spans="1:14" ht="49.5" customHeight="1">
      <c r="A70" s="199"/>
      <c r="E70" s="184"/>
      <c r="F70" s="185"/>
      <c r="G70" s="198"/>
      <c r="H70" s="199"/>
      <c r="L70" s="184"/>
      <c r="M70" s="185"/>
      <c r="N70" s="198"/>
    </row>
    <row r="71" spans="1:14" ht="117.75" customHeight="1">
      <c r="A71" s="199"/>
      <c r="B71" s="250" t="s">
        <v>69</v>
      </c>
      <c r="C71" s="251"/>
      <c r="D71" s="251"/>
      <c r="E71" s="251"/>
      <c r="F71" s="251"/>
      <c r="G71" s="198"/>
      <c r="H71" s="199"/>
      <c r="I71" s="250" t="s">
        <v>69</v>
      </c>
      <c r="J71" s="251"/>
      <c r="K71" s="251"/>
      <c r="L71" s="251"/>
      <c r="M71" s="251"/>
      <c r="N71" s="198"/>
    </row>
    <row r="72" spans="1:14" ht="28.5" customHeight="1">
      <c r="A72" s="199"/>
      <c r="B72" s="187" t="s">
        <v>62</v>
      </c>
      <c r="G72" s="198"/>
      <c r="H72" s="199"/>
      <c r="I72" s="187" t="s">
        <v>62</v>
      </c>
      <c r="N72" s="198"/>
    </row>
    <row r="73" spans="1:14" ht="12.75">
      <c r="A73" s="199"/>
      <c r="B73" s="188"/>
      <c r="G73" s="198"/>
      <c r="H73" s="199"/>
      <c r="I73" s="188"/>
      <c r="N73" s="198"/>
    </row>
    <row r="74" spans="1:14" ht="12.75">
      <c r="A74" s="199"/>
      <c r="B74" s="188"/>
      <c r="G74" s="198"/>
      <c r="H74" s="199"/>
      <c r="I74" s="188"/>
      <c r="N74" s="198"/>
    </row>
    <row r="75" spans="1:14" ht="12.75">
      <c r="A75" s="199"/>
      <c r="B75" s="188"/>
      <c r="G75" s="198"/>
      <c r="H75" s="199"/>
      <c r="I75" s="188"/>
      <c r="N75" s="198"/>
    </row>
    <row r="76" spans="1:14" ht="37.5">
      <c r="A76" s="199"/>
      <c r="B76" s="189" t="s">
        <v>63</v>
      </c>
      <c r="C76" s="190"/>
      <c r="E76" s="189" t="s">
        <v>64</v>
      </c>
      <c r="F76" s="191">
        <f>'Uitbet-za'!$E$12</f>
        <v>0</v>
      </c>
      <c r="G76" s="198"/>
      <c r="H76" s="199"/>
      <c r="I76" s="189" t="s">
        <v>63</v>
      </c>
      <c r="J76" s="190"/>
      <c r="L76" s="189" t="s">
        <v>64</v>
      </c>
      <c r="M76" s="191">
        <f>'Uitbet-za'!$E$25</f>
        <v>0</v>
      </c>
      <c r="N76" s="198"/>
    </row>
    <row r="77" spans="1:14" ht="33.75" customHeight="1">
      <c r="A77" s="199"/>
      <c r="B77" s="192"/>
      <c r="G77" s="198"/>
      <c r="H77" s="199"/>
      <c r="I77" s="192"/>
      <c r="N77" s="198"/>
    </row>
    <row r="78" spans="1:14" ht="34.5">
      <c r="A78" s="199"/>
      <c r="B78" s="192" t="s">
        <v>70</v>
      </c>
      <c r="G78" s="198"/>
      <c r="H78" s="199"/>
      <c r="I78" s="192" t="s">
        <v>71</v>
      </c>
      <c r="N78" s="198"/>
    </row>
    <row r="79" spans="1:14" ht="51" customHeight="1">
      <c r="A79" s="199"/>
      <c r="B79" s="189" t="s">
        <v>65</v>
      </c>
      <c r="C79" s="189"/>
      <c r="D79" s="189"/>
      <c r="E79" s="189" t="s">
        <v>64</v>
      </c>
      <c r="F79" s="193">
        <f>'Uitbet-ma'!$E$4</f>
        <v>4</v>
      </c>
      <c r="G79" s="198"/>
      <c r="H79" s="199"/>
      <c r="I79" s="189" t="s">
        <v>65</v>
      </c>
      <c r="J79" s="189"/>
      <c r="K79" s="189"/>
      <c r="L79" s="189" t="s">
        <v>64</v>
      </c>
      <c r="M79" s="193">
        <f>'Uitbet-ma'!$E$4</f>
        <v>4</v>
      </c>
      <c r="N79" s="198"/>
    </row>
    <row r="80" spans="1:14" ht="34.5">
      <c r="A80" s="199"/>
      <c r="B80" s="189"/>
      <c r="G80" s="198"/>
      <c r="H80" s="199"/>
      <c r="I80" s="189"/>
      <c r="N80" s="198"/>
    </row>
    <row r="81" spans="1:14" ht="34.5">
      <c r="A81" s="199"/>
      <c r="B81" s="194" t="s">
        <v>66</v>
      </c>
      <c r="C81" s="189" t="s">
        <v>64</v>
      </c>
      <c r="D81" s="252">
        <f>'Uitbet-za'!$E$14</f>
        <v>0</v>
      </c>
      <c r="E81" s="252"/>
      <c r="F81" s="252"/>
      <c r="G81" s="198"/>
      <c r="H81" s="199"/>
      <c r="I81" s="194" t="s">
        <v>66</v>
      </c>
      <c r="J81" s="189" t="s">
        <v>64</v>
      </c>
      <c r="K81" s="252">
        <f>'Uitbet-za'!$E$27</f>
        <v>0</v>
      </c>
      <c r="L81" s="252"/>
      <c r="M81" s="252"/>
      <c r="N81" s="198"/>
    </row>
    <row r="82" spans="1:14" ht="48.75" customHeight="1">
      <c r="A82" s="199"/>
      <c r="B82" s="194" t="s">
        <v>1</v>
      </c>
      <c r="C82" s="189" t="s">
        <v>64</v>
      </c>
      <c r="D82" s="253">
        <f>'Uitbet-za'!$A$4</f>
        <v>0</v>
      </c>
      <c r="E82" s="253"/>
      <c r="F82" s="253"/>
      <c r="G82" s="198"/>
      <c r="H82" s="199"/>
      <c r="I82" s="194" t="s">
        <v>1</v>
      </c>
      <c r="J82" s="189" t="s">
        <v>64</v>
      </c>
      <c r="K82" s="253">
        <f>'Uitbet-za'!$A$4</f>
        <v>0</v>
      </c>
      <c r="L82" s="253"/>
      <c r="M82" s="253"/>
      <c r="N82" s="198"/>
    </row>
    <row r="83" spans="1:14" ht="34.5">
      <c r="A83" s="199"/>
      <c r="B83" s="189"/>
      <c r="G83" s="198"/>
      <c r="H83" s="199"/>
      <c r="I83" s="189"/>
      <c r="N83" s="198"/>
    </row>
    <row r="84" spans="1:14" ht="34.5">
      <c r="A84" s="199"/>
      <c r="B84" s="189" t="s">
        <v>67</v>
      </c>
      <c r="G84" s="198"/>
      <c r="H84" s="199"/>
      <c r="I84" s="189" t="s">
        <v>67</v>
      </c>
      <c r="N84" s="198"/>
    </row>
    <row r="85" spans="1:14" ht="34.5">
      <c r="A85" s="199"/>
      <c r="B85" s="189"/>
      <c r="G85" s="198"/>
      <c r="H85" s="199"/>
      <c r="I85" s="189"/>
      <c r="N85" s="198"/>
    </row>
    <row r="86" spans="1:14" ht="24.75">
      <c r="A86" s="199"/>
      <c r="B86" s="195" t="s">
        <v>68</v>
      </c>
      <c r="G86" s="198"/>
      <c r="H86" s="199"/>
      <c r="I86" s="195" t="s">
        <v>68</v>
      </c>
      <c r="N86" s="198"/>
    </row>
    <row r="87" spans="1:14" ht="12.75">
      <c r="A87" s="199"/>
      <c r="G87" s="198"/>
      <c r="H87" s="199"/>
      <c r="N87" s="198"/>
    </row>
    <row r="88" spans="1:14" ht="13.5" thickBot="1">
      <c r="A88" s="201"/>
      <c r="B88" s="196"/>
      <c r="C88" s="197"/>
      <c r="D88" s="197"/>
      <c r="E88" s="197"/>
      <c r="F88" s="197"/>
      <c r="G88" s="200"/>
      <c r="H88" s="201"/>
      <c r="I88" s="196"/>
      <c r="J88" s="197"/>
      <c r="K88" s="197"/>
      <c r="L88" s="197"/>
      <c r="M88" s="197"/>
      <c r="N88" s="200"/>
    </row>
    <row r="89" spans="1:14" ht="15" customHeight="1" thickTop="1">
      <c r="A89" s="202"/>
      <c r="B89" s="203"/>
      <c r="C89" s="204"/>
      <c r="D89" s="204"/>
      <c r="E89" s="204"/>
      <c r="F89" s="204"/>
      <c r="G89" s="205"/>
      <c r="H89" s="202"/>
      <c r="I89" s="203"/>
      <c r="J89" s="204"/>
      <c r="K89" s="204"/>
      <c r="L89" s="204"/>
      <c r="M89" s="204"/>
      <c r="N89" s="205"/>
    </row>
    <row r="90" spans="1:14" ht="39" customHeight="1">
      <c r="A90" s="199"/>
      <c r="E90" s="184"/>
      <c r="F90" s="185"/>
      <c r="G90" s="198"/>
      <c r="H90" s="199"/>
      <c r="L90" s="184"/>
      <c r="M90" s="185"/>
      <c r="N90" s="198"/>
    </row>
    <row r="91" spans="1:14" ht="47.25" customHeight="1">
      <c r="A91" s="199"/>
      <c r="E91" s="186" t="str">
        <f>mm</f>
        <v>MM RUE NEUVE/NIEUWSTRAAT</v>
      </c>
      <c r="F91" s="185"/>
      <c r="G91" s="198"/>
      <c r="H91" s="199"/>
      <c r="L91" s="186" t="str">
        <f>mm</f>
        <v>MM RUE NEUVE/NIEUWSTRAAT</v>
      </c>
      <c r="M91" s="185"/>
      <c r="N91" s="198"/>
    </row>
    <row r="92" spans="1:14" ht="49.5" customHeight="1">
      <c r="A92" s="199"/>
      <c r="E92" s="184"/>
      <c r="F92" s="185"/>
      <c r="G92" s="198"/>
      <c r="H92" s="199"/>
      <c r="L92" s="184"/>
      <c r="M92" s="185"/>
      <c r="N92" s="198"/>
    </row>
    <row r="93" spans="1:14" ht="117.75" customHeight="1">
      <c r="A93" s="199"/>
      <c r="B93" s="250" t="s">
        <v>69</v>
      </c>
      <c r="C93" s="251"/>
      <c r="D93" s="251"/>
      <c r="E93" s="251"/>
      <c r="F93" s="251"/>
      <c r="G93" s="198"/>
      <c r="H93" s="199"/>
      <c r="I93" s="250" t="s">
        <v>69</v>
      </c>
      <c r="J93" s="251"/>
      <c r="K93" s="251"/>
      <c r="L93" s="251"/>
      <c r="M93" s="251"/>
      <c r="N93" s="198"/>
    </row>
    <row r="94" spans="1:14" ht="28.5" customHeight="1">
      <c r="A94" s="199"/>
      <c r="B94" s="187" t="s">
        <v>62</v>
      </c>
      <c r="G94" s="198"/>
      <c r="H94" s="199"/>
      <c r="I94" s="187" t="s">
        <v>62</v>
      </c>
      <c r="N94" s="198"/>
    </row>
    <row r="95" spans="1:14" ht="12.75">
      <c r="A95" s="199"/>
      <c r="B95" s="188"/>
      <c r="G95" s="198"/>
      <c r="H95" s="199"/>
      <c r="I95" s="188"/>
      <c r="N95" s="198"/>
    </row>
    <row r="96" spans="1:14" ht="12.75">
      <c r="A96" s="199"/>
      <c r="B96" s="188"/>
      <c r="G96" s="198"/>
      <c r="H96" s="199"/>
      <c r="I96" s="188"/>
      <c r="N96" s="198"/>
    </row>
    <row r="97" spans="1:14" ht="12.75">
      <c r="A97" s="199"/>
      <c r="B97" s="188"/>
      <c r="G97" s="198"/>
      <c r="H97" s="199"/>
      <c r="I97" s="188"/>
      <c r="N97" s="198"/>
    </row>
    <row r="98" spans="1:14" ht="37.5">
      <c r="A98" s="199"/>
      <c r="B98" s="189" t="s">
        <v>63</v>
      </c>
      <c r="C98" s="190"/>
      <c r="E98" s="189" t="s">
        <v>64</v>
      </c>
      <c r="F98" s="191">
        <f>'Uitbet-za'!$F$12</f>
        <v>0</v>
      </c>
      <c r="G98" s="198"/>
      <c r="H98" s="199"/>
      <c r="I98" s="189" t="s">
        <v>63</v>
      </c>
      <c r="J98" s="190"/>
      <c r="L98" s="189" t="s">
        <v>64</v>
      </c>
      <c r="M98" s="191">
        <f>'Uitbet-za'!$F$25</f>
        <v>0</v>
      </c>
      <c r="N98" s="198"/>
    </row>
    <row r="99" spans="1:14" ht="33.75" customHeight="1">
      <c r="A99" s="199"/>
      <c r="B99" s="192"/>
      <c r="G99" s="198"/>
      <c r="H99" s="199"/>
      <c r="I99" s="192"/>
      <c r="N99" s="198"/>
    </row>
    <row r="100" spans="1:14" ht="34.5">
      <c r="A100" s="199"/>
      <c r="B100" s="192" t="s">
        <v>70</v>
      </c>
      <c r="G100" s="198"/>
      <c r="H100" s="199"/>
      <c r="I100" s="192" t="s">
        <v>71</v>
      </c>
      <c r="N100" s="198"/>
    </row>
    <row r="101" spans="1:14" ht="51" customHeight="1">
      <c r="A101" s="199"/>
      <c r="B101" s="189" t="s">
        <v>65</v>
      </c>
      <c r="C101" s="189"/>
      <c r="D101" s="189"/>
      <c r="E101" s="189" t="s">
        <v>64</v>
      </c>
      <c r="F101" s="193">
        <f>'Uitbet-ma'!$F$4</f>
        <v>5</v>
      </c>
      <c r="G101" s="198"/>
      <c r="H101" s="199"/>
      <c r="I101" s="189" t="s">
        <v>65</v>
      </c>
      <c r="J101" s="189"/>
      <c r="K101" s="189"/>
      <c r="L101" s="189" t="s">
        <v>64</v>
      </c>
      <c r="M101" s="193">
        <f>'Uitbet-ma'!$F$4</f>
        <v>5</v>
      </c>
      <c r="N101" s="198"/>
    </row>
    <row r="102" spans="1:14" ht="34.5">
      <c r="A102" s="199"/>
      <c r="B102" s="189"/>
      <c r="G102" s="198"/>
      <c r="H102" s="199"/>
      <c r="I102" s="189"/>
      <c r="N102" s="198"/>
    </row>
    <row r="103" spans="1:14" ht="34.5">
      <c r="A103" s="199"/>
      <c r="B103" s="194" t="s">
        <v>66</v>
      </c>
      <c r="C103" s="189" t="s">
        <v>64</v>
      </c>
      <c r="D103" s="252">
        <f>'Uitbet-za'!$E$14</f>
        <v>0</v>
      </c>
      <c r="E103" s="252"/>
      <c r="F103" s="252"/>
      <c r="G103" s="198"/>
      <c r="H103" s="199"/>
      <c r="I103" s="194" t="s">
        <v>66</v>
      </c>
      <c r="J103" s="189" t="s">
        <v>64</v>
      </c>
      <c r="K103" s="252">
        <f>'Uitbet-za'!$E$27</f>
        <v>0</v>
      </c>
      <c r="L103" s="252"/>
      <c r="M103" s="252"/>
      <c r="N103" s="198"/>
    </row>
    <row r="104" spans="1:14" ht="48.75" customHeight="1">
      <c r="A104" s="199"/>
      <c r="B104" s="194" t="s">
        <v>1</v>
      </c>
      <c r="C104" s="189" t="s">
        <v>64</v>
      </c>
      <c r="D104" s="253">
        <f>'Uitbet-za'!$A$4</f>
        <v>0</v>
      </c>
      <c r="E104" s="253"/>
      <c r="F104" s="253"/>
      <c r="G104" s="198"/>
      <c r="H104" s="199"/>
      <c r="I104" s="194" t="s">
        <v>1</v>
      </c>
      <c r="J104" s="189" t="s">
        <v>64</v>
      </c>
      <c r="K104" s="253">
        <f>'Uitbet-za'!$A$4</f>
        <v>0</v>
      </c>
      <c r="L104" s="253"/>
      <c r="M104" s="253"/>
      <c r="N104" s="198"/>
    </row>
    <row r="105" spans="1:14" ht="34.5">
      <c r="A105" s="199"/>
      <c r="B105" s="189"/>
      <c r="G105" s="198"/>
      <c r="H105" s="199"/>
      <c r="I105" s="189"/>
      <c r="N105" s="198"/>
    </row>
    <row r="106" spans="1:14" ht="34.5">
      <c r="A106" s="199"/>
      <c r="B106" s="189" t="s">
        <v>67</v>
      </c>
      <c r="G106" s="198"/>
      <c r="H106" s="199"/>
      <c r="I106" s="189" t="s">
        <v>67</v>
      </c>
      <c r="N106" s="198"/>
    </row>
    <row r="107" spans="1:14" ht="34.5">
      <c r="A107" s="199"/>
      <c r="B107" s="189"/>
      <c r="G107" s="198"/>
      <c r="H107" s="199"/>
      <c r="I107" s="189"/>
      <c r="N107" s="198"/>
    </row>
    <row r="108" spans="1:14" ht="24.75">
      <c r="A108" s="199"/>
      <c r="B108" s="195" t="s">
        <v>68</v>
      </c>
      <c r="G108" s="198"/>
      <c r="H108" s="199"/>
      <c r="I108" s="195" t="s">
        <v>68</v>
      </c>
      <c r="N108" s="198"/>
    </row>
    <row r="109" spans="1:14" ht="12.75">
      <c r="A109" s="199"/>
      <c r="G109" s="198"/>
      <c r="H109" s="199"/>
      <c r="N109" s="198"/>
    </row>
    <row r="110" spans="1:14" ht="13.5" thickBot="1">
      <c r="A110" s="201"/>
      <c r="B110" s="196"/>
      <c r="C110" s="197"/>
      <c r="D110" s="197"/>
      <c r="E110" s="197"/>
      <c r="F110" s="197"/>
      <c r="G110" s="200"/>
      <c r="H110" s="201"/>
      <c r="I110" s="196"/>
      <c r="J110" s="197"/>
      <c r="K110" s="197"/>
      <c r="L110" s="197"/>
      <c r="M110" s="197"/>
      <c r="N110" s="200"/>
    </row>
    <row r="111" spans="1:14" ht="15" customHeight="1" thickTop="1">
      <c r="A111" s="202"/>
      <c r="B111" s="203"/>
      <c r="C111" s="204"/>
      <c r="D111" s="204"/>
      <c r="E111" s="204"/>
      <c r="F111" s="204"/>
      <c r="G111" s="205"/>
      <c r="H111" s="202"/>
      <c r="I111" s="203"/>
      <c r="J111" s="204"/>
      <c r="K111" s="204"/>
      <c r="L111" s="204"/>
      <c r="M111" s="204"/>
      <c r="N111" s="205"/>
    </row>
    <row r="112" spans="1:14" ht="39" customHeight="1">
      <c r="A112" s="199"/>
      <c r="E112" s="184"/>
      <c r="F112" s="185"/>
      <c r="G112" s="198"/>
      <c r="H112" s="199"/>
      <c r="L112" s="184"/>
      <c r="M112" s="185"/>
      <c r="N112" s="198"/>
    </row>
    <row r="113" spans="1:14" ht="47.25" customHeight="1">
      <c r="A113" s="199"/>
      <c r="E113" s="186" t="str">
        <f>mm</f>
        <v>MM RUE NEUVE/NIEUWSTRAAT</v>
      </c>
      <c r="F113" s="185"/>
      <c r="G113" s="198"/>
      <c r="H113" s="199"/>
      <c r="L113" s="186" t="str">
        <f>mm</f>
        <v>MM RUE NEUVE/NIEUWSTRAAT</v>
      </c>
      <c r="M113" s="185"/>
      <c r="N113" s="198"/>
    </row>
    <row r="114" spans="1:14" ht="49.5" customHeight="1">
      <c r="A114" s="199"/>
      <c r="E114" s="184"/>
      <c r="F114" s="185"/>
      <c r="G114" s="198"/>
      <c r="H114" s="199"/>
      <c r="L114" s="184"/>
      <c r="M114" s="185"/>
      <c r="N114" s="198"/>
    </row>
    <row r="115" spans="1:14" ht="117.75" customHeight="1">
      <c r="A115" s="199"/>
      <c r="B115" s="250" t="s">
        <v>69</v>
      </c>
      <c r="C115" s="251"/>
      <c r="D115" s="251"/>
      <c r="E115" s="251"/>
      <c r="F115" s="251"/>
      <c r="G115" s="198"/>
      <c r="H115" s="199"/>
      <c r="I115" s="250" t="s">
        <v>69</v>
      </c>
      <c r="J115" s="251"/>
      <c r="K115" s="251"/>
      <c r="L115" s="251"/>
      <c r="M115" s="251"/>
      <c r="N115" s="198"/>
    </row>
    <row r="116" spans="1:14" ht="28.5" customHeight="1">
      <c r="A116" s="199"/>
      <c r="B116" s="187" t="s">
        <v>62</v>
      </c>
      <c r="G116" s="198"/>
      <c r="H116" s="199"/>
      <c r="I116" s="187" t="s">
        <v>62</v>
      </c>
      <c r="N116" s="198"/>
    </row>
    <row r="117" spans="1:14" ht="12.75">
      <c r="A117" s="199"/>
      <c r="B117" s="188"/>
      <c r="G117" s="198"/>
      <c r="H117" s="199"/>
      <c r="I117" s="188"/>
      <c r="N117" s="198"/>
    </row>
    <row r="118" spans="1:14" ht="12.75">
      <c r="A118" s="199"/>
      <c r="B118" s="188"/>
      <c r="G118" s="198"/>
      <c r="H118" s="199"/>
      <c r="I118" s="188"/>
      <c r="N118" s="198"/>
    </row>
    <row r="119" spans="1:14" ht="12.75">
      <c r="A119" s="199"/>
      <c r="B119" s="188"/>
      <c r="G119" s="198"/>
      <c r="H119" s="199"/>
      <c r="I119" s="188"/>
      <c r="N119" s="198"/>
    </row>
    <row r="120" spans="1:14" ht="37.5">
      <c r="A120" s="199"/>
      <c r="B120" s="189" t="s">
        <v>63</v>
      </c>
      <c r="C120" s="190"/>
      <c r="E120" s="189" t="s">
        <v>64</v>
      </c>
      <c r="F120" s="191">
        <f>'Uitbet-za'!$G$12</f>
        <v>0</v>
      </c>
      <c r="G120" s="198"/>
      <c r="H120" s="199"/>
      <c r="I120" s="189" t="s">
        <v>63</v>
      </c>
      <c r="J120" s="190"/>
      <c r="L120" s="189" t="s">
        <v>64</v>
      </c>
      <c r="M120" s="191">
        <f>'Uitbet-za'!$G$25</f>
        <v>0</v>
      </c>
      <c r="N120" s="198"/>
    </row>
    <row r="121" spans="1:14" ht="33.75" customHeight="1">
      <c r="A121" s="199"/>
      <c r="B121" s="192"/>
      <c r="G121" s="198"/>
      <c r="H121" s="199"/>
      <c r="I121" s="192"/>
      <c r="N121" s="198"/>
    </row>
    <row r="122" spans="1:14" ht="34.5">
      <c r="A122" s="199"/>
      <c r="B122" s="192" t="s">
        <v>70</v>
      </c>
      <c r="G122" s="198"/>
      <c r="H122" s="199"/>
      <c r="I122" s="192" t="s">
        <v>71</v>
      </c>
      <c r="N122" s="198"/>
    </row>
    <row r="123" spans="1:14" ht="51" customHeight="1">
      <c r="A123" s="199"/>
      <c r="B123" s="189" t="s">
        <v>65</v>
      </c>
      <c r="C123" s="189"/>
      <c r="D123" s="189"/>
      <c r="E123" s="189" t="s">
        <v>64</v>
      </c>
      <c r="F123" s="193">
        <f>'Uitbet-ma'!$G$4</f>
        <v>6</v>
      </c>
      <c r="G123" s="198"/>
      <c r="H123" s="199"/>
      <c r="I123" s="189" t="s">
        <v>65</v>
      </c>
      <c r="J123" s="189"/>
      <c r="K123" s="189"/>
      <c r="L123" s="189" t="s">
        <v>64</v>
      </c>
      <c r="M123" s="193">
        <f>'Uitbet-ma'!$G$4</f>
        <v>6</v>
      </c>
      <c r="N123" s="198"/>
    </row>
    <row r="124" spans="1:14" ht="34.5">
      <c r="A124" s="199"/>
      <c r="B124" s="189"/>
      <c r="G124" s="198"/>
      <c r="H124" s="199"/>
      <c r="I124" s="189"/>
      <c r="N124" s="198"/>
    </row>
    <row r="125" spans="1:14" ht="34.5">
      <c r="A125" s="199"/>
      <c r="B125" s="194" t="s">
        <v>66</v>
      </c>
      <c r="C125" s="189" t="s">
        <v>64</v>
      </c>
      <c r="D125" s="252">
        <f>'Uitbet-za'!$E$14</f>
        <v>0</v>
      </c>
      <c r="E125" s="252"/>
      <c r="F125" s="252"/>
      <c r="G125" s="198"/>
      <c r="H125" s="199"/>
      <c r="I125" s="194" t="s">
        <v>66</v>
      </c>
      <c r="J125" s="189" t="s">
        <v>64</v>
      </c>
      <c r="K125" s="252">
        <f>'Uitbet-za'!$E$27</f>
        <v>0</v>
      </c>
      <c r="L125" s="252"/>
      <c r="M125" s="252"/>
      <c r="N125" s="198"/>
    </row>
    <row r="126" spans="1:14" ht="48.75" customHeight="1">
      <c r="A126" s="199"/>
      <c r="B126" s="194" t="s">
        <v>1</v>
      </c>
      <c r="C126" s="189" t="s">
        <v>64</v>
      </c>
      <c r="D126" s="253">
        <f>'Uitbet-za'!$A$4</f>
        <v>0</v>
      </c>
      <c r="E126" s="253"/>
      <c r="F126" s="253"/>
      <c r="G126" s="198"/>
      <c r="H126" s="199"/>
      <c r="I126" s="194" t="s">
        <v>1</v>
      </c>
      <c r="J126" s="189" t="s">
        <v>64</v>
      </c>
      <c r="K126" s="253">
        <f>'Uitbet-za'!$A$4</f>
        <v>0</v>
      </c>
      <c r="L126" s="253"/>
      <c r="M126" s="253"/>
      <c r="N126" s="198"/>
    </row>
    <row r="127" spans="1:14" ht="34.5">
      <c r="A127" s="199"/>
      <c r="B127" s="189"/>
      <c r="G127" s="198"/>
      <c r="H127" s="199"/>
      <c r="I127" s="189"/>
      <c r="N127" s="198"/>
    </row>
    <row r="128" spans="1:14" ht="34.5">
      <c r="A128" s="199"/>
      <c r="B128" s="189" t="s">
        <v>67</v>
      </c>
      <c r="G128" s="198"/>
      <c r="H128" s="199"/>
      <c r="I128" s="189" t="s">
        <v>67</v>
      </c>
      <c r="N128" s="198"/>
    </row>
    <row r="129" spans="1:14" ht="34.5">
      <c r="A129" s="199"/>
      <c r="B129" s="189"/>
      <c r="G129" s="198"/>
      <c r="H129" s="199"/>
      <c r="I129" s="189"/>
      <c r="N129" s="198"/>
    </row>
    <row r="130" spans="1:14" ht="24.75">
      <c r="A130" s="199"/>
      <c r="B130" s="195" t="s">
        <v>68</v>
      </c>
      <c r="G130" s="198"/>
      <c r="H130" s="199"/>
      <c r="I130" s="195" t="s">
        <v>68</v>
      </c>
      <c r="N130" s="198"/>
    </row>
    <row r="131" spans="1:14" ht="12.75">
      <c r="A131" s="199"/>
      <c r="G131" s="198"/>
      <c r="H131" s="199"/>
      <c r="N131" s="198"/>
    </row>
    <row r="132" spans="1:14" ht="13.5" thickBot="1">
      <c r="A132" s="201"/>
      <c r="B132" s="196"/>
      <c r="C132" s="197"/>
      <c r="D132" s="197"/>
      <c r="E132" s="197"/>
      <c r="F132" s="197"/>
      <c r="G132" s="200"/>
      <c r="H132" s="201"/>
      <c r="I132" s="196"/>
      <c r="J132" s="197"/>
      <c r="K132" s="197"/>
      <c r="L132" s="197"/>
      <c r="M132" s="197"/>
      <c r="N132" s="200"/>
    </row>
    <row r="133" spans="1:14" ht="15" customHeight="1" thickTop="1">
      <c r="A133" s="202"/>
      <c r="B133" s="203"/>
      <c r="C133" s="204"/>
      <c r="D133" s="204"/>
      <c r="E133" s="204"/>
      <c r="F133" s="204"/>
      <c r="G133" s="205"/>
      <c r="H133" s="202"/>
      <c r="I133" s="203"/>
      <c r="J133" s="204"/>
      <c r="K133" s="204"/>
      <c r="L133" s="204"/>
      <c r="M133" s="204"/>
      <c r="N133" s="205"/>
    </row>
    <row r="134" spans="1:14" ht="39" customHeight="1">
      <c r="A134" s="199"/>
      <c r="E134" s="184"/>
      <c r="F134" s="185"/>
      <c r="G134" s="198"/>
      <c r="H134" s="199"/>
      <c r="L134" s="184"/>
      <c r="M134" s="185"/>
      <c r="N134" s="198"/>
    </row>
    <row r="135" spans="1:14" ht="47.25" customHeight="1">
      <c r="A135" s="199"/>
      <c r="E135" s="186" t="str">
        <f>mm</f>
        <v>MM RUE NEUVE/NIEUWSTRAAT</v>
      </c>
      <c r="F135" s="185"/>
      <c r="G135" s="198"/>
      <c r="H135" s="199"/>
      <c r="L135" s="186" t="str">
        <f>mm</f>
        <v>MM RUE NEUVE/NIEUWSTRAAT</v>
      </c>
      <c r="M135" s="185"/>
      <c r="N135" s="198"/>
    </row>
    <row r="136" spans="1:14" ht="49.5" customHeight="1">
      <c r="A136" s="199"/>
      <c r="E136" s="184"/>
      <c r="F136" s="185"/>
      <c r="G136" s="198"/>
      <c r="H136" s="199"/>
      <c r="L136" s="184"/>
      <c r="M136" s="185"/>
      <c r="N136" s="198"/>
    </row>
    <row r="137" spans="1:14" ht="117.75" customHeight="1">
      <c r="A137" s="199"/>
      <c r="B137" s="250" t="s">
        <v>69</v>
      </c>
      <c r="C137" s="251"/>
      <c r="D137" s="251"/>
      <c r="E137" s="251"/>
      <c r="F137" s="251"/>
      <c r="G137" s="198"/>
      <c r="H137" s="199"/>
      <c r="I137" s="250" t="s">
        <v>69</v>
      </c>
      <c r="J137" s="251"/>
      <c r="K137" s="251"/>
      <c r="L137" s="251"/>
      <c r="M137" s="251"/>
      <c r="N137" s="198"/>
    </row>
    <row r="138" spans="1:14" ht="28.5" customHeight="1">
      <c r="A138" s="199"/>
      <c r="B138" s="187" t="s">
        <v>62</v>
      </c>
      <c r="G138" s="198"/>
      <c r="H138" s="199"/>
      <c r="I138" s="187" t="s">
        <v>62</v>
      </c>
      <c r="N138" s="198"/>
    </row>
    <row r="139" spans="1:14" ht="12.75">
      <c r="A139" s="199"/>
      <c r="B139" s="188"/>
      <c r="G139" s="198"/>
      <c r="H139" s="199"/>
      <c r="I139" s="188"/>
      <c r="N139" s="198"/>
    </row>
    <row r="140" spans="1:14" ht="12.75">
      <c r="A140" s="199"/>
      <c r="B140" s="188"/>
      <c r="G140" s="198"/>
      <c r="H140" s="199"/>
      <c r="I140" s="188"/>
      <c r="N140" s="198"/>
    </row>
    <row r="141" spans="1:14" ht="12.75">
      <c r="A141" s="199"/>
      <c r="B141" s="188"/>
      <c r="G141" s="198"/>
      <c r="H141" s="199"/>
      <c r="I141" s="188"/>
      <c r="N141" s="198"/>
    </row>
    <row r="142" spans="1:14" ht="37.5">
      <c r="A142" s="199"/>
      <c r="B142" s="189" t="s">
        <v>63</v>
      </c>
      <c r="C142" s="190"/>
      <c r="E142" s="189" t="s">
        <v>64</v>
      </c>
      <c r="F142" s="191">
        <f>'Uitbet-za'!$H$12</f>
        <v>0</v>
      </c>
      <c r="G142" s="198"/>
      <c r="H142" s="199"/>
      <c r="I142" s="189" t="s">
        <v>63</v>
      </c>
      <c r="J142" s="190"/>
      <c r="L142" s="189" t="s">
        <v>64</v>
      </c>
      <c r="M142" s="191">
        <f>'Uitbet-za'!$H$25</f>
        <v>0</v>
      </c>
      <c r="N142" s="198"/>
    </row>
    <row r="143" spans="1:14" ht="33.75" customHeight="1">
      <c r="A143" s="199"/>
      <c r="B143" s="192"/>
      <c r="G143" s="198"/>
      <c r="H143" s="199"/>
      <c r="I143" s="192"/>
      <c r="N143" s="198"/>
    </row>
    <row r="144" spans="1:14" ht="34.5">
      <c r="A144" s="199"/>
      <c r="B144" s="192" t="s">
        <v>70</v>
      </c>
      <c r="G144" s="198"/>
      <c r="H144" s="199"/>
      <c r="I144" s="192" t="s">
        <v>71</v>
      </c>
      <c r="N144" s="198"/>
    </row>
    <row r="145" spans="1:14" ht="51" customHeight="1">
      <c r="A145" s="199"/>
      <c r="B145" s="189" t="s">
        <v>65</v>
      </c>
      <c r="C145" s="189"/>
      <c r="D145" s="189"/>
      <c r="E145" s="189" t="s">
        <v>64</v>
      </c>
      <c r="F145" s="193">
        <f>'Uitbet-ma'!$H$4</f>
        <v>7</v>
      </c>
      <c r="G145" s="198"/>
      <c r="H145" s="199"/>
      <c r="I145" s="189" t="s">
        <v>65</v>
      </c>
      <c r="J145" s="189"/>
      <c r="K145" s="189"/>
      <c r="L145" s="189" t="s">
        <v>64</v>
      </c>
      <c r="M145" s="193">
        <f>'Uitbet-ma'!$H$4</f>
        <v>7</v>
      </c>
      <c r="N145" s="198"/>
    </row>
    <row r="146" spans="1:14" ht="34.5">
      <c r="A146" s="199"/>
      <c r="B146" s="189"/>
      <c r="G146" s="198"/>
      <c r="H146" s="199"/>
      <c r="I146" s="189"/>
      <c r="N146" s="198"/>
    </row>
    <row r="147" spans="1:14" ht="34.5">
      <c r="A147" s="199"/>
      <c r="B147" s="194" t="s">
        <v>66</v>
      </c>
      <c r="C147" s="189" t="s">
        <v>64</v>
      </c>
      <c r="D147" s="252">
        <f>'Uitbet-za'!$E$14</f>
        <v>0</v>
      </c>
      <c r="E147" s="252"/>
      <c r="F147" s="252"/>
      <c r="G147" s="198"/>
      <c r="H147" s="199"/>
      <c r="I147" s="194" t="s">
        <v>66</v>
      </c>
      <c r="J147" s="189" t="s">
        <v>64</v>
      </c>
      <c r="K147" s="252">
        <f>'Uitbet-za'!$E$27</f>
        <v>0</v>
      </c>
      <c r="L147" s="252"/>
      <c r="M147" s="252"/>
      <c r="N147" s="198"/>
    </row>
    <row r="148" spans="1:14" ht="48.75" customHeight="1">
      <c r="A148" s="199"/>
      <c r="B148" s="194" t="s">
        <v>1</v>
      </c>
      <c r="C148" s="189" t="s">
        <v>64</v>
      </c>
      <c r="D148" s="253">
        <f>'Uitbet-za'!$A$4</f>
        <v>0</v>
      </c>
      <c r="E148" s="253"/>
      <c r="F148" s="253"/>
      <c r="G148" s="198"/>
      <c r="H148" s="199"/>
      <c r="I148" s="194" t="s">
        <v>1</v>
      </c>
      <c r="J148" s="189" t="s">
        <v>64</v>
      </c>
      <c r="K148" s="253">
        <f>'Uitbet-za'!$A$4</f>
        <v>0</v>
      </c>
      <c r="L148" s="253"/>
      <c r="M148" s="253"/>
      <c r="N148" s="198"/>
    </row>
    <row r="149" spans="1:14" ht="34.5">
      <c r="A149" s="199"/>
      <c r="B149" s="189"/>
      <c r="G149" s="198"/>
      <c r="H149" s="199"/>
      <c r="I149" s="189"/>
      <c r="N149" s="198"/>
    </row>
    <row r="150" spans="1:14" ht="34.5">
      <c r="A150" s="199"/>
      <c r="B150" s="189" t="s">
        <v>67</v>
      </c>
      <c r="G150" s="198"/>
      <c r="H150" s="199"/>
      <c r="I150" s="189" t="s">
        <v>67</v>
      </c>
      <c r="N150" s="198"/>
    </row>
    <row r="151" spans="1:14" ht="34.5">
      <c r="A151" s="199"/>
      <c r="B151" s="189"/>
      <c r="G151" s="198"/>
      <c r="H151" s="199"/>
      <c r="I151" s="189"/>
      <c r="N151" s="198"/>
    </row>
    <row r="152" spans="1:14" ht="24.75">
      <c r="A152" s="199"/>
      <c r="B152" s="195" t="s">
        <v>68</v>
      </c>
      <c r="G152" s="198"/>
      <c r="H152" s="199"/>
      <c r="I152" s="195" t="s">
        <v>68</v>
      </c>
      <c r="N152" s="198"/>
    </row>
    <row r="153" spans="1:14" ht="12.75">
      <c r="A153" s="199"/>
      <c r="G153" s="198"/>
      <c r="H153" s="199"/>
      <c r="N153" s="198"/>
    </row>
    <row r="154" spans="1:14" ht="13.5" thickBot="1">
      <c r="A154" s="201"/>
      <c r="B154" s="196"/>
      <c r="C154" s="197"/>
      <c r="D154" s="197"/>
      <c r="E154" s="197"/>
      <c r="F154" s="197"/>
      <c r="G154" s="200"/>
      <c r="H154" s="201"/>
      <c r="I154" s="196"/>
      <c r="J154" s="197"/>
      <c r="K154" s="197"/>
      <c r="L154" s="197"/>
      <c r="M154" s="197"/>
      <c r="N154" s="200"/>
    </row>
    <row r="155" spans="1:14" ht="15" customHeight="1" thickTop="1">
      <c r="A155" s="202"/>
      <c r="B155" s="203"/>
      <c r="C155" s="204"/>
      <c r="D155" s="204"/>
      <c r="E155" s="204"/>
      <c r="F155" s="204"/>
      <c r="G155" s="205"/>
      <c r="H155" s="202"/>
      <c r="I155" s="203"/>
      <c r="J155" s="204"/>
      <c r="K155" s="204"/>
      <c r="L155" s="204"/>
      <c r="M155" s="204"/>
      <c r="N155" s="205"/>
    </row>
    <row r="156" spans="1:14" ht="39" customHeight="1">
      <c r="A156" s="199"/>
      <c r="E156" s="184"/>
      <c r="F156" s="185"/>
      <c r="G156" s="198"/>
      <c r="H156" s="199"/>
      <c r="L156" s="184"/>
      <c r="M156" s="185"/>
      <c r="N156" s="198"/>
    </row>
    <row r="157" spans="1:14" ht="47.25" customHeight="1">
      <c r="A157" s="199"/>
      <c r="E157" s="186" t="str">
        <f>mm</f>
        <v>MM RUE NEUVE/NIEUWSTRAAT</v>
      </c>
      <c r="F157" s="185"/>
      <c r="G157" s="198"/>
      <c r="H157" s="199"/>
      <c r="L157" s="186" t="str">
        <f>mm</f>
        <v>MM RUE NEUVE/NIEUWSTRAAT</v>
      </c>
      <c r="M157" s="185"/>
      <c r="N157" s="198"/>
    </row>
    <row r="158" spans="1:14" ht="49.5" customHeight="1">
      <c r="A158" s="199"/>
      <c r="E158" s="184"/>
      <c r="F158" s="185"/>
      <c r="G158" s="198"/>
      <c r="H158" s="199"/>
      <c r="L158" s="184"/>
      <c r="M158" s="185"/>
      <c r="N158" s="198"/>
    </row>
    <row r="159" spans="1:14" ht="117.75" customHeight="1">
      <c r="A159" s="199"/>
      <c r="B159" s="250" t="s">
        <v>69</v>
      </c>
      <c r="C159" s="251"/>
      <c r="D159" s="251"/>
      <c r="E159" s="251"/>
      <c r="F159" s="251"/>
      <c r="G159" s="198"/>
      <c r="H159" s="199"/>
      <c r="I159" s="250" t="s">
        <v>69</v>
      </c>
      <c r="J159" s="251"/>
      <c r="K159" s="251"/>
      <c r="L159" s="251"/>
      <c r="M159" s="251"/>
      <c r="N159" s="198"/>
    </row>
    <row r="160" spans="1:14" ht="28.5" customHeight="1">
      <c r="A160" s="199"/>
      <c r="B160" s="187" t="s">
        <v>62</v>
      </c>
      <c r="G160" s="198"/>
      <c r="H160" s="199"/>
      <c r="I160" s="187" t="s">
        <v>62</v>
      </c>
      <c r="N160" s="198"/>
    </row>
    <row r="161" spans="1:14" ht="12.75">
      <c r="A161" s="199"/>
      <c r="B161" s="188"/>
      <c r="G161" s="198"/>
      <c r="H161" s="199"/>
      <c r="I161" s="188"/>
      <c r="N161" s="198"/>
    </row>
    <row r="162" spans="1:14" ht="12.75">
      <c r="A162" s="199"/>
      <c r="B162" s="188"/>
      <c r="G162" s="198"/>
      <c r="H162" s="199"/>
      <c r="I162" s="188"/>
      <c r="N162" s="198"/>
    </row>
    <row r="163" spans="1:14" ht="12.75">
      <c r="A163" s="199"/>
      <c r="B163" s="188"/>
      <c r="G163" s="198"/>
      <c r="H163" s="199"/>
      <c r="I163" s="188"/>
      <c r="N163" s="198"/>
    </row>
    <row r="164" spans="1:14" ht="37.5">
      <c r="A164" s="199"/>
      <c r="B164" s="189" t="s">
        <v>63</v>
      </c>
      <c r="C164" s="190"/>
      <c r="E164" s="189" t="s">
        <v>64</v>
      </c>
      <c r="F164" s="191">
        <f>'Uitbet-za'!$I$12</f>
        <v>0</v>
      </c>
      <c r="G164" s="198"/>
      <c r="H164" s="199"/>
      <c r="I164" s="189" t="s">
        <v>63</v>
      </c>
      <c r="J164" s="190"/>
      <c r="L164" s="189" t="s">
        <v>64</v>
      </c>
      <c r="M164" s="191">
        <f>'Uitbet-za'!$I$25</f>
        <v>0</v>
      </c>
      <c r="N164" s="198"/>
    </row>
    <row r="165" spans="1:14" ht="33.75" customHeight="1">
      <c r="A165" s="199"/>
      <c r="B165" s="192"/>
      <c r="G165" s="198"/>
      <c r="H165" s="199"/>
      <c r="I165" s="192"/>
      <c r="N165" s="198"/>
    </row>
    <row r="166" spans="1:14" ht="34.5">
      <c r="A166" s="199"/>
      <c r="B166" s="192" t="s">
        <v>70</v>
      </c>
      <c r="G166" s="198"/>
      <c r="H166" s="199"/>
      <c r="I166" s="192" t="s">
        <v>71</v>
      </c>
      <c r="N166" s="198"/>
    </row>
    <row r="167" spans="1:14" ht="51" customHeight="1">
      <c r="A167" s="199"/>
      <c r="B167" s="189" t="s">
        <v>65</v>
      </c>
      <c r="C167" s="189"/>
      <c r="D167" s="189"/>
      <c r="E167" s="189" t="s">
        <v>64</v>
      </c>
      <c r="F167" s="193">
        <f>'Uitbet-ma'!$I$4</f>
        <v>8</v>
      </c>
      <c r="G167" s="198"/>
      <c r="H167" s="199"/>
      <c r="I167" s="189" t="s">
        <v>65</v>
      </c>
      <c r="J167" s="189"/>
      <c r="K167" s="189"/>
      <c r="L167" s="189" t="s">
        <v>64</v>
      </c>
      <c r="M167" s="193">
        <f>'Uitbet-ma'!$I$4</f>
        <v>8</v>
      </c>
      <c r="N167" s="198"/>
    </row>
    <row r="168" spans="1:14" ht="34.5">
      <c r="A168" s="199"/>
      <c r="B168" s="189"/>
      <c r="G168" s="198"/>
      <c r="H168" s="199"/>
      <c r="I168" s="189"/>
      <c r="N168" s="198"/>
    </row>
    <row r="169" spans="1:14" ht="34.5">
      <c r="A169" s="199"/>
      <c r="B169" s="194" t="s">
        <v>66</v>
      </c>
      <c r="C169" s="189" t="s">
        <v>64</v>
      </c>
      <c r="D169" s="252">
        <f>'Uitbet-za'!$E$14</f>
        <v>0</v>
      </c>
      <c r="E169" s="252"/>
      <c r="F169" s="252"/>
      <c r="G169" s="198"/>
      <c r="H169" s="199"/>
      <c r="I169" s="194" t="s">
        <v>66</v>
      </c>
      <c r="J169" s="189" t="s">
        <v>64</v>
      </c>
      <c r="K169" s="252">
        <f>'Uitbet-za'!$E$27</f>
        <v>0</v>
      </c>
      <c r="L169" s="252"/>
      <c r="M169" s="252"/>
      <c r="N169" s="198"/>
    </row>
    <row r="170" spans="1:14" ht="48.75" customHeight="1">
      <c r="A170" s="199"/>
      <c r="B170" s="194" t="s">
        <v>1</v>
      </c>
      <c r="C170" s="189" t="s">
        <v>64</v>
      </c>
      <c r="D170" s="253">
        <f>'Uitbet-za'!$A$4</f>
        <v>0</v>
      </c>
      <c r="E170" s="253"/>
      <c r="F170" s="253"/>
      <c r="G170" s="198"/>
      <c r="H170" s="199"/>
      <c r="I170" s="194" t="s">
        <v>1</v>
      </c>
      <c r="J170" s="189" t="s">
        <v>64</v>
      </c>
      <c r="K170" s="253">
        <f>'Uitbet-za'!$A$4</f>
        <v>0</v>
      </c>
      <c r="L170" s="253"/>
      <c r="M170" s="253"/>
      <c r="N170" s="198"/>
    </row>
    <row r="171" spans="1:14" ht="34.5">
      <c r="A171" s="199"/>
      <c r="B171" s="189"/>
      <c r="G171" s="198"/>
      <c r="H171" s="199"/>
      <c r="I171" s="189"/>
      <c r="N171" s="198"/>
    </row>
    <row r="172" spans="1:14" ht="34.5">
      <c r="A172" s="199"/>
      <c r="B172" s="189" t="s">
        <v>67</v>
      </c>
      <c r="G172" s="198"/>
      <c r="H172" s="199"/>
      <c r="I172" s="189" t="s">
        <v>67</v>
      </c>
      <c r="N172" s="198"/>
    </row>
    <row r="173" spans="1:14" ht="34.5">
      <c r="A173" s="199"/>
      <c r="B173" s="189"/>
      <c r="G173" s="198"/>
      <c r="H173" s="199"/>
      <c r="I173" s="189"/>
      <c r="N173" s="198"/>
    </row>
    <row r="174" spans="1:14" ht="24.75">
      <c r="A174" s="199"/>
      <c r="B174" s="195" t="s">
        <v>68</v>
      </c>
      <c r="G174" s="198"/>
      <c r="H174" s="199"/>
      <c r="I174" s="195" t="s">
        <v>68</v>
      </c>
      <c r="N174" s="198"/>
    </row>
    <row r="175" spans="1:14" ht="12.75">
      <c r="A175" s="199"/>
      <c r="G175" s="198"/>
      <c r="H175" s="199"/>
      <c r="N175" s="198"/>
    </row>
    <row r="176" spans="1:14" ht="13.5" thickBot="1">
      <c r="A176" s="201"/>
      <c r="B176" s="196"/>
      <c r="C176" s="197"/>
      <c r="D176" s="197"/>
      <c r="E176" s="197"/>
      <c r="F176" s="197"/>
      <c r="G176" s="200"/>
      <c r="H176" s="201"/>
      <c r="I176" s="196"/>
      <c r="J176" s="197"/>
      <c r="K176" s="197"/>
      <c r="L176" s="197"/>
      <c r="M176" s="197"/>
      <c r="N176" s="200"/>
    </row>
    <row r="177" spans="1:14" ht="15" customHeight="1" thickTop="1">
      <c r="A177" s="202"/>
      <c r="B177" s="203"/>
      <c r="C177" s="204"/>
      <c r="D177" s="204"/>
      <c r="E177" s="204"/>
      <c r="F177" s="204"/>
      <c r="G177" s="205"/>
      <c r="H177" s="202"/>
      <c r="I177" s="203"/>
      <c r="J177" s="204"/>
      <c r="K177" s="204"/>
      <c r="L177" s="204"/>
      <c r="M177" s="204"/>
      <c r="N177" s="205"/>
    </row>
    <row r="178" spans="1:14" ht="39" customHeight="1">
      <c r="A178" s="199"/>
      <c r="E178" s="184"/>
      <c r="F178" s="185"/>
      <c r="G178" s="198"/>
      <c r="H178" s="199"/>
      <c r="L178" s="184"/>
      <c r="M178" s="185"/>
      <c r="N178" s="198"/>
    </row>
    <row r="179" spans="1:14" ht="47.25" customHeight="1">
      <c r="A179" s="199"/>
      <c r="E179" s="186" t="str">
        <f>mm</f>
        <v>MM RUE NEUVE/NIEUWSTRAAT</v>
      </c>
      <c r="F179" s="185"/>
      <c r="G179" s="198"/>
      <c r="H179" s="199"/>
      <c r="L179" s="186" t="str">
        <f>mm</f>
        <v>MM RUE NEUVE/NIEUWSTRAAT</v>
      </c>
      <c r="M179" s="185"/>
      <c r="N179" s="198"/>
    </row>
    <row r="180" spans="1:14" ht="49.5" customHeight="1">
      <c r="A180" s="199"/>
      <c r="E180" s="184"/>
      <c r="F180" s="185"/>
      <c r="G180" s="198"/>
      <c r="H180" s="199"/>
      <c r="L180" s="184"/>
      <c r="M180" s="185"/>
      <c r="N180" s="198"/>
    </row>
    <row r="181" spans="1:14" ht="117.75" customHeight="1">
      <c r="A181" s="199"/>
      <c r="B181" s="250" t="s">
        <v>69</v>
      </c>
      <c r="C181" s="251"/>
      <c r="D181" s="251"/>
      <c r="E181" s="251"/>
      <c r="F181" s="251"/>
      <c r="G181" s="198"/>
      <c r="H181" s="199"/>
      <c r="I181" s="250" t="s">
        <v>69</v>
      </c>
      <c r="J181" s="251"/>
      <c r="K181" s="251"/>
      <c r="L181" s="251"/>
      <c r="M181" s="251"/>
      <c r="N181" s="198"/>
    </row>
    <row r="182" spans="1:14" ht="28.5" customHeight="1">
      <c r="A182" s="199"/>
      <c r="B182" s="187" t="s">
        <v>62</v>
      </c>
      <c r="G182" s="198"/>
      <c r="H182" s="199"/>
      <c r="I182" s="187" t="s">
        <v>62</v>
      </c>
      <c r="N182" s="198"/>
    </row>
    <row r="183" spans="1:14" ht="12.75">
      <c r="A183" s="199"/>
      <c r="B183" s="188"/>
      <c r="G183" s="198"/>
      <c r="H183" s="199"/>
      <c r="I183" s="188"/>
      <c r="N183" s="198"/>
    </row>
    <row r="184" spans="1:14" ht="12.75">
      <c r="A184" s="199"/>
      <c r="B184" s="188"/>
      <c r="G184" s="198"/>
      <c r="H184" s="199"/>
      <c r="I184" s="188"/>
      <c r="N184" s="198"/>
    </row>
    <row r="185" spans="1:14" ht="12.75">
      <c r="A185" s="199"/>
      <c r="B185" s="188"/>
      <c r="G185" s="198"/>
      <c r="H185" s="199"/>
      <c r="I185" s="188"/>
      <c r="N185" s="198"/>
    </row>
    <row r="186" spans="1:14" ht="37.5">
      <c r="A186" s="199"/>
      <c r="B186" s="189" t="s">
        <v>63</v>
      </c>
      <c r="C186" s="190"/>
      <c r="E186" s="189" t="s">
        <v>64</v>
      </c>
      <c r="F186" s="191">
        <f>'Uitbet-za'!$J$12</f>
        <v>0</v>
      </c>
      <c r="G186" s="198"/>
      <c r="H186" s="199"/>
      <c r="I186" s="189" t="s">
        <v>63</v>
      </c>
      <c r="J186" s="190"/>
      <c r="L186" s="189" t="s">
        <v>64</v>
      </c>
      <c r="M186" s="191">
        <f>'Uitbet-za'!$J$25</f>
        <v>0</v>
      </c>
      <c r="N186" s="198"/>
    </row>
    <row r="187" spans="1:14" ht="33.75" customHeight="1">
      <c r="A187" s="199"/>
      <c r="B187" s="192"/>
      <c r="G187" s="198"/>
      <c r="H187" s="199"/>
      <c r="I187" s="192"/>
      <c r="N187" s="198"/>
    </row>
    <row r="188" spans="1:14" ht="34.5">
      <c r="A188" s="199"/>
      <c r="B188" s="192" t="s">
        <v>70</v>
      </c>
      <c r="G188" s="198"/>
      <c r="H188" s="199"/>
      <c r="I188" s="192" t="s">
        <v>71</v>
      </c>
      <c r="N188" s="198"/>
    </row>
    <row r="189" spans="1:14" ht="51" customHeight="1">
      <c r="A189" s="199"/>
      <c r="B189" s="189" t="s">
        <v>65</v>
      </c>
      <c r="C189" s="189"/>
      <c r="D189" s="189"/>
      <c r="E189" s="189" t="s">
        <v>64</v>
      </c>
      <c r="F189" s="193">
        <f>'Uitbet-ma'!$J$4</f>
        <v>9</v>
      </c>
      <c r="G189" s="198"/>
      <c r="H189" s="199"/>
      <c r="I189" s="189" t="s">
        <v>65</v>
      </c>
      <c r="J189" s="189"/>
      <c r="K189" s="189"/>
      <c r="L189" s="189" t="s">
        <v>64</v>
      </c>
      <c r="M189" s="193">
        <f>'Uitbet-ma'!$J$4</f>
        <v>9</v>
      </c>
      <c r="N189" s="198"/>
    </row>
    <row r="190" spans="1:14" ht="34.5">
      <c r="A190" s="199"/>
      <c r="B190" s="189"/>
      <c r="G190" s="198"/>
      <c r="H190" s="199"/>
      <c r="I190" s="189"/>
      <c r="N190" s="198"/>
    </row>
    <row r="191" spans="1:14" ht="34.5">
      <c r="A191" s="199"/>
      <c r="B191" s="194" t="s">
        <v>66</v>
      </c>
      <c r="C191" s="189" t="s">
        <v>64</v>
      </c>
      <c r="D191" s="252">
        <f>'Uitbet-za'!$E$14</f>
        <v>0</v>
      </c>
      <c r="E191" s="252"/>
      <c r="F191" s="252"/>
      <c r="G191" s="198"/>
      <c r="H191" s="199"/>
      <c r="I191" s="194" t="s">
        <v>66</v>
      </c>
      <c r="J191" s="189" t="s">
        <v>64</v>
      </c>
      <c r="K191" s="252">
        <f>'Uitbet-za'!$E$27</f>
        <v>0</v>
      </c>
      <c r="L191" s="252"/>
      <c r="M191" s="252"/>
      <c r="N191" s="198"/>
    </row>
    <row r="192" spans="1:14" ht="48.75" customHeight="1">
      <c r="A192" s="199"/>
      <c r="B192" s="194" t="s">
        <v>1</v>
      </c>
      <c r="C192" s="189" t="s">
        <v>64</v>
      </c>
      <c r="D192" s="253">
        <f>'Uitbet-za'!$A$4</f>
        <v>0</v>
      </c>
      <c r="E192" s="253"/>
      <c r="F192" s="253"/>
      <c r="G192" s="198"/>
      <c r="H192" s="199"/>
      <c r="I192" s="194" t="s">
        <v>1</v>
      </c>
      <c r="J192" s="189" t="s">
        <v>64</v>
      </c>
      <c r="K192" s="253">
        <f>'Uitbet-za'!$A$4</f>
        <v>0</v>
      </c>
      <c r="L192" s="253"/>
      <c r="M192" s="253"/>
      <c r="N192" s="198"/>
    </row>
    <row r="193" spans="1:14" ht="34.5">
      <c r="A193" s="199"/>
      <c r="B193" s="189"/>
      <c r="G193" s="198"/>
      <c r="H193" s="199"/>
      <c r="I193" s="189"/>
      <c r="N193" s="198"/>
    </row>
    <row r="194" spans="1:14" ht="34.5">
      <c r="A194" s="199"/>
      <c r="B194" s="189" t="s">
        <v>67</v>
      </c>
      <c r="G194" s="198"/>
      <c r="H194" s="199"/>
      <c r="I194" s="189" t="s">
        <v>67</v>
      </c>
      <c r="N194" s="198"/>
    </row>
    <row r="195" spans="1:14" ht="34.5">
      <c r="A195" s="199"/>
      <c r="B195" s="189"/>
      <c r="G195" s="198"/>
      <c r="H195" s="199"/>
      <c r="I195" s="189"/>
      <c r="N195" s="198"/>
    </row>
    <row r="196" spans="1:14" ht="24.75">
      <c r="A196" s="199"/>
      <c r="B196" s="195" t="s">
        <v>68</v>
      </c>
      <c r="G196" s="198"/>
      <c r="H196" s="199"/>
      <c r="I196" s="195" t="s">
        <v>68</v>
      </c>
      <c r="N196" s="198"/>
    </row>
    <row r="197" spans="1:14" ht="12.75">
      <c r="A197" s="199"/>
      <c r="G197" s="198"/>
      <c r="H197" s="199"/>
      <c r="N197" s="198"/>
    </row>
    <row r="198" spans="1:14" ht="13.5" thickBot="1">
      <c r="A198" s="201"/>
      <c r="B198" s="196"/>
      <c r="C198" s="197"/>
      <c r="D198" s="197"/>
      <c r="E198" s="197"/>
      <c r="F198" s="197"/>
      <c r="G198" s="200"/>
      <c r="H198" s="201"/>
      <c r="I198" s="196"/>
      <c r="J198" s="197"/>
      <c r="K198" s="197"/>
      <c r="L198" s="197"/>
      <c r="M198" s="197"/>
      <c r="N198" s="200"/>
    </row>
    <row r="199" spans="1:14" ht="15" customHeight="1" thickTop="1">
      <c r="A199" s="202"/>
      <c r="B199" s="203"/>
      <c r="C199" s="204"/>
      <c r="D199" s="204"/>
      <c r="E199" s="204"/>
      <c r="F199" s="204"/>
      <c r="G199" s="205"/>
      <c r="H199" s="202"/>
      <c r="I199" s="203"/>
      <c r="J199" s="204"/>
      <c r="K199" s="204"/>
      <c r="L199" s="204"/>
      <c r="M199" s="204"/>
      <c r="N199" s="205"/>
    </row>
    <row r="200" spans="1:14" ht="39" customHeight="1">
      <c r="A200" s="199"/>
      <c r="E200" s="184"/>
      <c r="F200" s="185"/>
      <c r="G200" s="198"/>
      <c r="H200" s="199"/>
      <c r="L200" s="184"/>
      <c r="M200" s="185"/>
      <c r="N200" s="198"/>
    </row>
    <row r="201" spans="1:14" ht="47.25" customHeight="1">
      <c r="A201" s="199"/>
      <c r="E201" s="186" t="str">
        <f>mm</f>
        <v>MM RUE NEUVE/NIEUWSTRAAT</v>
      </c>
      <c r="F201" s="185"/>
      <c r="G201" s="198"/>
      <c r="H201" s="199"/>
      <c r="L201" s="186" t="str">
        <f>mm</f>
        <v>MM RUE NEUVE/NIEUWSTRAAT</v>
      </c>
      <c r="M201" s="185"/>
      <c r="N201" s="198"/>
    </row>
    <row r="202" spans="1:14" ht="49.5" customHeight="1">
      <c r="A202" s="199"/>
      <c r="E202" s="184"/>
      <c r="F202" s="185"/>
      <c r="G202" s="198"/>
      <c r="H202" s="199"/>
      <c r="L202" s="184"/>
      <c r="M202" s="185"/>
      <c r="N202" s="198"/>
    </row>
    <row r="203" spans="1:14" ht="117.75" customHeight="1">
      <c r="A203" s="199"/>
      <c r="B203" s="250" t="s">
        <v>69</v>
      </c>
      <c r="C203" s="251"/>
      <c r="D203" s="251"/>
      <c r="E203" s="251"/>
      <c r="F203" s="251"/>
      <c r="G203" s="198"/>
      <c r="H203" s="199"/>
      <c r="I203" s="250" t="s">
        <v>69</v>
      </c>
      <c r="J203" s="251"/>
      <c r="K203" s="251"/>
      <c r="L203" s="251"/>
      <c r="M203" s="251"/>
      <c r="N203" s="198"/>
    </row>
    <row r="204" spans="1:14" ht="28.5" customHeight="1">
      <c r="A204" s="199"/>
      <c r="B204" s="187" t="s">
        <v>62</v>
      </c>
      <c r="G204" s="198"/>
      <c r="H204" s="199"/>
      <c r="I204" s="187" t="s">
        <v>62</v>
      </c>
      <c r="N204" s="198"/>
    </row>
    <row r="205" spans="1:14" ht="12.75">
      <c r="A205" s="199"/>
      <c r="B205" s="188"/>
      <c r="G205" s="198"/>
      <c r="H205" s="199"/>
      <c r="I205" s="188"/>
      <c r="N205" s="198"/>
    </row>
    <row r="206" spans="1:14" ht="12.75">
      <c r="A206" s="199"/>
      <c r="B206" s="188"/>
      <c r="G206" s="198"/>
      <c r="H206" s="199"/>
      <c r="I206" s="188"/>
      <c r="N206" s="198"/>
    </row>
    <row r="207" spans="1:14" ht="12.75">
      <c r="A207" s="199"/>
      <c r="B207" s="188"/>
      <c r="G207" s="198"/>
      <c r="H207" s="199"/>
      <c r="I207" s="188"/>
      <c r="N207" s="198"/>
    </row>
    <row r="208" spans="1:14" ht="37.5">
      <c r="A208" s="199"/>
      <c r="B208" s="189" t="s">
        <v>63</v>
      </c>
      <c r="C208" s="190"/>
      <c r="E208" s="189" t="s">
        <v>64</v>
      </c>
      <c r="F208" s="191">
        <f>'Uitbet-za'!$K$12</f>
        <v>0</v>
      </c>
      <c r="G208" s="198"/>
      <c r="H208" s="199"/>
      <c r="I208" s="189" t="s">
        <v>63</v>
      </c>
      <c r="J208" s="190"/>
      <c r="L208" s="189" t="s">
        <v>64</v>
      </c>
      <c r="M208" s="191">
        <f>'Uitbet-za'!$K$25</f>
        <v>0</v>
      </c>
      <c r="N208" s="198"/>
    </row>
    <row r="209" spans="1:14" ht="33.75" customHeight="1">
      <c r="A209" s="199"/>
      <c r="B209" s="192"/>
      <c r="G209" s="198"/>
      <c r="H209" s="199"/>
      <c r="I209" s="192"/>
      <c r="N209" s="198"/>
    </row>
    <row r="210" spans="1:14" ht="34.5">
      <c r="A210" s="199"/>
      <c r="B210" s="192" t="s">
        <v>70</v>
      </c>
      <c r="G210" s="198"/>
      <c r="H210" s="199"/>
      <c r="I210" s="192" t="s">
        <v>71</v>
      </c>
      <c r="N210" s="198"/>
    </row>
    <row r="211" spans="1:14" ht="51" customHeight="1">
      <c r="A211" s="199"/>
      <c r="B211" s="189" t="s">
        <v>65</v>
      </c>
      <c r="C211" s="189"/>
      <c r="D211" s="189"/>
      <c r="E211" s="189" t="s">
        <v>64</v>
      </c>
      <c r="F211" s="193">
        <f>'Uitbet-ma'!$K$4</f>
        <v>10</v>
      </c>
      <c r="G211" s="198"/>
      <c r="H211" s="199"/>
      <c r="I211" s="189" t="s">
        <v>65</v>
      </c>
      <c r="J211" s="189"/>
      <c r="K211" s="189"/>
      <c r="L211" s="189" t="s">
        <v>64</v>
      </c>
      <c r="M211" s="193">
        <f>'Uitbet-ma'!$K$4</f>
        <v>10</v>
      </c>
      <c r="N211" s="198"/>
    </row>
    <row r="212" spans="1:14" ht="34.5">
      <c r="A212" s="199"/>
      <c r="B212" s="189"/>
      <c r="G212" s="198"/>
      <c r="H212" s="199"/>
      <c r="I212" s="189"/>
      <c r="N212" s="198"/>
    </row>
    <row r="213" spans="1:14" ht="34.5">
      <c r="A213" s="199"/>
      <c r="B213" s="194" t="s">
        <v>66</v>
      </c>
      <c r="C213" s="189" t="s">
        <v>64</v>
      </c>
      <c r="D213" s="252">
        <f>'Uitbet-za'!$E$14</f>
        <v>0</v>
      </c>
      <c r="E213" s="252"/>
      <c r="F213" s="252"/>
      <c r="G213" s="198"/>
      <c r="H213" s="199"/>
      <c r="I213" s="194" t="s">
        <v>66</v>
      </c>
      <c r="J213" s="189" t="s">
        <v>64</v>
      </c>
      <c r="K213" s="252">
        <f>'Uitbet-za'!$E$27</f>
        <v>0</v>
      </c>
      <c r="L213" s="252"/>
      <c r="M213" s="252"/>
      <c r="N213" s="198"/>
    </row>
    <row r="214" spans="1:14" ht="48.75" customHeight="1">
      <c r="A214" s="199"/>
      <c r="B214" s="194" t="s">
        <v>1</v>
      </c>
      <c r="C214" s="189" t="s">
        <v>64</v>
      </c>
      <c r="D214" s="253">
        <f>'Uitbet-za'!$A$4</f>
        <v>0</v>
      </c>
      <c r="E214" s="253"/>
      <c r="F214" s="253"/>
      <c r="G214" s="198"/>
      <c r="H214" s="199"/>
      <c r="I214" s="194" t="s">
        <v>1</v>
      </c>
      <c r="J214" s="189" t="s">
        <v>64</v>
      </c>
      <c r="K214" s="253">
        <f>'Uitbet-za'!$A$4</f>
        <v>0</v>
      </c>
      <c r="L214" s="253"/>
      <c r="M214" s="253"/>
      <c r="N214" s="198"/>
    </row>
    <row r="215" spans="1:14" ht="34.5">
      <c r="A215" s="199"/>
      <c r="B215" s="189"/>
      <c r="G215" s="198"/>
      <c r="H215" s="199"/>
      <c r="I215" s="189"/>
      <c r="N215" s="198"/>
    </row>
    <row r="216" spans="1:14" ht="34.5">
      <c r="A216" s="199"/>
      <c r="B216" s="189" t="s">
        <v>67</v>
      </c>
      <c r="G216" s="198"/>
      <c r="H216" s="199"/>
      <c r="I216" s="189" t="s">
        <v>67</v>
      </c>
      <c r="N216" s="198"/>
    </row>
    <row r="217" spans="1:14" ht="34.5">
      <c r="A217" s="199"/>
      <c r="B217" s="189"/>
      <c r="G217" s="198"/>
      <c r="H217" s="199"/>
      <c r="I217" s="189"/>
      <c r="N217" s="198"/>
    </row>
    <row r="218" spans="1:14" ht="24.75">
      <c r="A218" s="199"/>
      <c r="B218" s="195" t="s">
        <v>68</v>
      </c>
      <c r="G218" s="198"/>
      <c r="H218" s="199"/>
      <c r="I218" s="195" t="s">
        <v>68</v>
      </c>
      <c r="N218" s="198"/>
    </row>
    <row r="219" spans="1:14" ht="12.75">
      <c r="A219" s="199"/>
      <c r="G219" s="198"/>
      <c r="H219" s="199"/>
      <c r="N219" s="198"/>
    </row>
    <row r="220" spans="1:14" ht="13.5" thickBot="1">
      <c r="A220" s="201"/>
      <c r="B220" s="196"/>
      <c r="C220" s="197"/>
      <c r="D220" s="197"/>
      <c r="E220" s="197"/>
      <c r="F220" s="197"/>
      <c r="G220" s="200"/>
      <c r="H220" s="201"/>
      <c r="I220" s="196"/>
      <c r="J220" s="197"/>
      <c r="K220" s="197"/>
      <c r="L220" s="197"/>
      <c r="M220" s="197"/>
      <c r="N220" s="200"/>
    </row>
    <row r="221" spans="1:14" ht="15" customHeight="1" thickTop="1">
      <c r="A221" s="202"/>
      <c r="B221" s="203"/>
      <c r="C221" s="204"/>
      <c r="D221" s="204"/>
      <c r="E221" s="204"/>
      <c r="F221" s="204"/>
      <c r="G221" s="205"/>
      <c r="H221" s="202"/>
      <c r="I221" s="203"/>
      <c r="J221" s="204"/>
      <c r="K221" s="204"/>
      <c r="L221" s="204"/>
      <c r="M221" s="204"/>
      <c r="N221" s="205"/>
    </row>
    <row r="222" spans="1:14" ht="39" customHeight="1">
      <c r="A222" s="199"/>
      <c r="E222" s="184"/>
      <c r="F222" s="185"/>
      <c r="G222" s="198"/>
      <c r="H222" s="199"/>
      <c r="L222" s="184"/>
      <c r="M222" s="185"/>
      <c r="N222" s="198"/>
    </row>
    <row r="223" spans="1:14" ht="47.25" customHeight="1">
      <c r="A223" s="199"/>
      <c r="E223" s="186" t="str">
        <f>mm</f>
        <v>MM RUE NEUVE/NIEUWSTRAAT</v>
      </c>
      <c r="F223" s="185"/>
      <c r="G223" s="198"/>
      <c r="H223" s="199"/>
      <c r="L223" s="186" t="str">
        <f>mm</f>
        <v>MM RUE NEUVE/NIEUWSTRAAT</v>
      </c>
      <c r="M223" s="185"/>
      <c r="N223" s="198"/>
    </row>
    <row r="224" spans="1:14" ht="49.5" customHeight="1">
      <c r="A224" s="199"/>
      <c r="E224" s="184"/>
      <c r="F224" s="185"/>
      <c r="G224" s="198"/>
      <c r="H224" s="199"/>
      <c r="L224" s="184"/>
      <c r="M224" s="185"/>
      <c r="N224" s="198"/>
    </row>
    <row r="225" spans="1:14" ht="117.75" customHeight="1">
      <c r="A225" s="199"/>
      <c r="B225" s="250" t="s">
        <v>69</v>
      </c>
      <c r="C225" s="251"/>
      <c r="D225" s="251"/>
      <c r="E225" s="251"/>
      <c r="F225" s="251"/>
      <c r="G225" s="198"/>
      <c r="H225" s="199"/>
      <c r="I225" s="250" t="s">
        <v>69</v>
      </c>
      <c r="J225" s="251"/>
      <c r="K225" s="251"/>
      <c r="L225" s="251"/>
      <c r="M225" s="251"/>
      <c r="N225" s="198"/>
    </row>
    <row r="226" spans="1:14" ht="28.5" customHeight="1">
      <c r="A226" s="199"/>
      <c r="B226" s="187" t="s">
        <v>62</v>
      </c>
      <c r="G226" s="198"/>
      <c r="H226" s="199"/>
      <c r="I226" s="187" t="s">
        <v>62</v>
      </c>
      <c r="N226" s="198"/>
    </row>
    <row r="227" spans="1:14" ht="12.75">
      <c r="A227" s="199"/>
      <c r="B227" s="188"/>
      <c r="G227" s="198"/>
      <c r="H227" s="199"/>
      <c r="I227" s="188"/>
      <c r="N227" s="198"/>
    </row>
    <row r="228" spans="1:14" ht="12.75">
      <c r="A228" s="199"/>
      <c r="B228" s="188"/>
      <c r="G228" s="198"/>
      <c r="H228" s="199"/>
      <c r="I228" s="188"/>
      <c r="N228" s="198"/>
    </row>
    <row r="229" spans="1:14" ht="12.75">
      <c r="A229" s="199"/>
      <c r="B229" s="188"/>
      <c r="G229" s="198"/>
      <c r="H229" s="199"/>
      <c r="I229" s="188"/>
      <c r="N229" s="198"/>
    </row>
    <row r="230" spans="1:14" ht="37.5">
      <c r="A230" s="199"/>
      <c r="B230" s="189" t="s">
        <v>63</v>
      </c>
      <c r="C230" s="190"/>
      <c r="E230" s="189" t="s">
        <v>64</v>
      </c>
      <c r="F230" s="191">
        <f>'Uitbet-za'!$L$12</f>
        <v>0</v>
      </c>
      <c r="G230" s="198"/>
      <c r="H230" s="199"/>
      <c r="I230" s="189" t="s">
        <v>63</v>
      </c>
      <c r="J230" s="190"/>
      <c r="L230" s="189" t="s">
        <v>64</v>
      </c>
      <c r="M230" s="191">
        <f>'Uitbet-za'!$L$25</f>
        <v>0</v>
      </c>
      <c r="N230" s="198"/>
    </row>
    <row r="231" spans="1:14" ht="33.75" customHeight="1">
      <c r="A231" s="199"/>
      <c r="B231" s="192"/>
      <c r="G231" s="198"/>
      <c r="H231" s="199"/>
      <c r="I231" s="192"/>
      <c r="N231" s="198"/>
    </row>
    <row r="232" spans="1:14" ht="34.5">
      <c r="A232" s="199"/>
      <c r="B232" s="192" t="s">
        <v>70</v>
      </c>
      <c r="G232" s="198"/>
      <c r="H232" s="199"/>
      <c r="I232" s="192" t="s">
        <v>71</v>
      </c>
      <c r="N232" s="198"/>
    </row>
    <row r="233" spans="1:14" ht="51" customHeight="1">
      <c r="A233" s="199"/>
      <c r="B233" s="189" t="s">
        <v>65</v>
      </c>
      <c r="C233" s="189"/>
      <c r="D233" s="189"/>
      <c r="E233" s="189" t="s">
        <v>64</v>
      </c>
      <c r="F233" s="193">
        <f>'Uitbet-ma'!$L$4</f>
        <v>11</v>
      </c>
      <c r="G233" s="198"/>
      <c r="H233" s="199"/>
      <c r="I233" s="189" t="s">
        <v>65</v>
      </c>
      <c r="J233" s="189"/>
      <c r="K233" s="189"/>
      <c r="L233" s="189" t="s">
        <v>64</v>
      </c>
      <c r="M233" s="193">
        <f>'Uitbet-ma'!$L$4</f>
        <v>11</v>
      </c>
      <c r="N233" s="198"/>
    </row>
    <row r="234" spans="1:14" ht="34.5">
      <c r="A234" s="199"/>
      <c r="B234" s="189"/>
      <c r="G234" s="198"/>
      <c r="H234" s="199"/>
      <c r="I234" s="189"/>
      <c r="N234" s="198"/>
    </row>
    <row r="235" spans="1:14" ht="34.5">
      <c r="A235" s="199"/>
      <c r="B235" s="194" t="s">
        <v>66</v>
      </c>
      <c r="C235" s="189" t="s">
        <v>64</v>
      </c>
      <c r="D235" s="252">
        <f>'Uitbet-za'!$E$14</f>
        <v>0</v>
      </c>
      <c r="E235" s="252"/>
      <c r="F235" s="252"/>
      <c r="G235" s="198"/>
      <c r="H235" s="199"/>
      <c r="I235" s="194" t="s">
        <v>66</v>
      </c>
      <c r="J235" s="189" t="s">
        <v>64</v>
      </c>
      <c r="K235" s="252">
        <f>'Uitbet-za'!$E$27</f>
        <v>0</v>
      </c>
      <c r="L235" s="252"/>
      <c r="M235" s="252"/>
      <c r="N235" s="198"/>
    </row>
    <row r="236" spans="1:14" ht="48.75" customHeight="1">
      <c r="A236" s="199"/>
      <c r="B236" s="194" t="s">
        <v>1</v>
      </c>
      <c r="C236" s="189" t="s">
        <v>64</v>
      </c>
      <c r="D236" s="253">
        <f>'Uitbet-za'!$A$4</f>
        <v>0</v>
      </c>
      <c r="E236" s="253"/>
      <c r="F236" s="253"/>
      <c r="G236" s="198"/>
      <c r="H236" s="199"/>
      <c r="I236" s="194" t="s">
        <v>1</v>
      </c>
      <c r="J236" s="189" t="s">
        <v>64</v>
      </c>
      <c r="K236" s="253">
        <f>'Uitbet-za'!$A$4</f>
        <v>0</v>
      </c>
      <c r="L236" s="253"/>
      <c r="M236" s="253"/>
      <c r="N236" s="198"/>
    </row>
    <row r="237" spans="1:14" ht="34.5">
      <c r="A237" s="199"/>
      <c r="B237" s="189"/>
      <c r="G237" s="198"/>
      <c r="H237" s="199"/>
      <c r="I237" s="189"/>
      <c r="N237" s="198"/>
    </row>
    <row r="238" spans="1:14" ht="34.5">
      <c r="A238" s="199"/>
      <c r="B238" s="189" t="s">
        <v>67</v>
      </c>
      <c r="G238" s="198"/>
      <c r="H238" s="199"/>
      <c r="I238" s="189" t="s">
        <v>67</v>
      </c>
      <c r="N238" s="198"/>
    </row>
    <row r="239" spans="1:14" ht="34.5">
      <c r="A239" s="199"/>
      <c r="B239" s="189"/>
      <c r="G239" s="198"/>
      <c r="H239" s="199"/>
      <c r="I239" s="189"/>
      <c r="N239" s="198"/>
    </row>
    <row r="240" spans="1:14" ht="24.75">
      <c r="A240" s="199"/>
      <c r="B240" s="195" t="s">
        <v>68</v>
      </c>
      <c r="G240" s="198"/>
      <c r="H240" s="199"/>
      <c r="I240" s="195" t="s">
        <v>68</v>
      </c>
      <c r="N240" s="198"/>
    </row>
    <row r="241" spans="1:14" ht="12.75">
      <c r="A241" s="199"/>
      <c r="G241" s="198"/>
      <c r="H241" s="199"/>
      <c r="N241" s="198"/>
    </row>
    <row r="242" spans="1:14" ht="13.5" thickBot="1">
      <c r="A242" s="201"/>
      <c r="B242" s="196"/>
      <c r="C242" s="197"/>
      <c r="D242" s="197"/>
      <c r="E242" s="197"/>
      <c r="F242" s="197"/>
      <c r="G242" s="200"/>
      <c r="H242" s="201"/>
      <c r="I242" s="196"/>
      <c r="J242" s="197"/>
      <c r="K242" s="197"/>
      <c r="L242" s="197"/>
      <c r="M242" s="197"/>
      <c r="N242" s="200"/>
    </row>
    <row r="243" spans="1:14" ht="15" customHeight="1" thickTop="1">
      <c r="A243" s="202"/>
      <c r="B243" s="203"/>
      <c r="C243" s="204"/>
      <c r="D243" s="204"/>
      <c r="E243" s="204"/>
      <c r="F243" s="204"/>
      <c r="G243" s="205"/>
      <c r="H243" s="202"/>
      <c r="I243" s="203"/>
      <c r="J243" s="204"/>
      <c r="K243" s="204"/>
      <c r="L243" s="204"/>
      <c r="M243" s="204"/>
      <c r="N243" s="205"/>
    </row>
    <row r="244" spans="1:14" ht="39" customHeight="1">
      <c r="A244" s="199"/>
      <c r="E244" s="184"/>
      <c r="F244" s="185"/>
      <c r="G244" s="198"/>
      <c r="H244" s="199"/>
      <c r="L244" s="184"/>
      <c r="M244" s="185"/>
      <c r="N244" s="198"/>
    </row>
    <row r="245" spans="1:14" ht="47.25" customHeight="1">
      <c r="A245" s="199"/>
      <c r="E245" s="186" t="str">
        <f>mm</f>
        <v>MM RUE NEUVE/NIEUWSTRAAT</v>
      </c>
      <c r="F245" s="185"/>
      <c r="G245" s="198"/>
      <c r="H245" s="199"/>
      <c r="L245" s="186" t="str">
        <f>mm</f>
        <v>MM RUE NEUVE/NIEUWSTRAAT</v>
      </c>
      <c r="M245" s="185"/>
      <c r="N245" s="198"/>
    </row>
    <row r="246" spans="1:14" ht="49.5" customHeight="1">
      <c r="A246" s="199"/>
      <c r="E246" s="184"/>
      <c r="F246" s="185"/>
      <c r="G246" s="198"/>
      <c r="H246" s="199"/>
      <c r="L246" s="184"/>
      <c r="M246" s="185"/>
      <c r="N246" s="198"/>
    </row>
    <row r="247" spans="1:14" ht="117.75" customHeight="1">
      <c r="A247" s="199"/>
      <c r="B247" s="250" t="s">
        <v>69</v>
      </c>
      <c r="C247" s="251"/>
      <c r="D247" s="251"/>
      <c r="E247" s="251"/>
      <c r="F247" s="251"/>
      <c r="G247" s="198"/>
      <c r="H247" s="199"/>
      <c r="I247" s="250" t="s">
        <v>69</v>
      </c>
      <c r="J247" s="251"/>
      <c r="K247" s="251"/>
      <c r="L247" s="251"/>
      <c r="M247" s="251"/>
      <c r="N247" s="198"/>
    </row>
    <row r="248" spans="1:14" ht="28.5" customHeight="1">
      <c r="A248" s="199"/>
      <c r="B248" s="187" t="s">
        <v>62</v>
      </c>
      <c r="G248" s="198"/>
      <c r="H248" s="199"/>
      <c r="I248" s="187" t="s">
        <v>62</v>
      </c>
      <c r="N248" s="198"/>
    </row>
    <row r="249" spans="1:14" ht="12.75">
      <c r="A249" s="199"/>
      <c r="B249" s="188"/>
      <c r="G249" s="198"/>
      <c r="H249" s="199"/>
      <c r="I249" s="188"/>
      <c r="N249" s="198"/>
    </row>
    <row r="250" spans="1:14" ht="12.75">
      <c r="A250" s="199"/>
      <c r="B250" s="188"/>
      <c r="G250" s="198"/>
      <c r="H250" s="199"/>
      <c r="I250" s="188"/>
      <c r="N250" s="198"/>
    </row>
    <row r="251" spans="1:14" ht="12.75">
      <c r="A251" s="199"/>
      <c r="B251" s="188"/>
      <c r="G251" s="198"/>
      <c r="H251" s="199"/>
      <c r="I251" s="188"/>
      <c r="N251" s="198"/>
    </row>
    <row r="252" spans="1:14" ht="37.5">
      <c r="A252" s="199"/>
      <c r="B252" s="189" t="s">
        <v>63</v>
      </c>
      <c r="C252" s="190"/>
      <c r="E252" s="189" t="s">
        <v>64</v>
      </c>
      <c r="F252" s="191">
        <f>'Uitbet-za'!$M$12</f>
        <v>0</v>
      </c>
      <c r="G252" s="198"/>
      <c r="H252" s="199"/>
      <c r="I252" s="189" t="s">
        <v>63</v>
      </c>
      <c r="J252" s="190"/>
      <c r="L252" s="189" t="s">
        <v>64</v>
      </c>
      <c r="M252" s="191">
        <f>'Uitbet-za'!$M$25</f>
        <v>0</v>
      </c>
      <c r="N252" s="198"/>
    </row>
    <row r="253" spans="1:14" ht="33.75" customHeight="1">
      <c r="A253" s="199"/>
      <c r="B253" s="192"/>
      <c r="G253" s="198"/>
      <c r="H253" s="199"/>
      <c r="I253" s="192"/>
      <c r="N253" s="198"/>
    </row>
    <row r="254" spans="1:14" ht="34.5">
      <c r="A254" s="199"/>
      <c r="B254" s="192" t="s">
        <v>70</v>
      </c>
      <c r="G254" s="198"/>
      <c r="H254" s="199"/>
      <c r="I254" s="192" t="s">
        <v>71</v>
      </c>
      <c r="N254" s="198"/>
    </row>
    <row r="255" spans="1:14" ht="51" customHeight="1">
      <c r="A255" s="199"/>
      <c r="B255" s="189" t="s">
        <v>65</v>
      </c>
      <c r="C255" s="189"/>
      <c r="D255" s="189"/>
      <c r="E255" s="189" t="s">
        <v>64</v>
      </c>
      <c r="F255" s="193">
        <f>'Uitbet-ma'!$M$4</f>
        <v>12</v>
      </c>
      <c r="G255" s="198"/>
      <c r="H255" s="199"/>
      <c r="I255" s="189" t="s">
        <v>65</v>
      </c>
      <c r="J255" s="189"/>
      <c r="K255" s="189"/>
      <c r="L255" s="189" t="s">
        <v>64</v>
      </c>
      <c r="M255" s="193">
        <f>'Uitbet-ma'!$M$4</f>
        <v>12</v>
      </c>
      <c r="N255" s="198"/>
    </row>
    <row r="256" spans="1:14" ht="34.5">
      <c r="A256" s="199"/>
      <c r="B256" s="189"/>
      <c r="G256" s="198"/>
      <c r="H256" s="199"/>
      <c r="I256" s="189"/>
      <c r="N256" s="198"/>
    </row>
    <row r="257" spans="1:14" ht="34.5">
      <c r="A257" s="199"/>
      <c r="B257" s="194" t="s">
        <v>66</v>
      </c>
      <c r="C257" s="189" t="s">
        <v>64</v>
      </c>
      <c r="D257" s="252">
        <f>'Uitbet-za'!$E$14</f>
        <v>0</v>
      </c>
      <c r="E257" s="252"/>
      <c r="F257" s="252"/>
      <c r="G257" s="198"/>
      <c r="H257" s="199"/>
      <c r="I257" s="194" t="s">
        <v>66</v>
      </c>
      <c r="J257" s="189" t="s">
        <v>64</v>
      </c>
      <c r="K257" s="252">
        <f>'Uitbet-za'!$E$27</f>
        <v>0</v>
      </c>
      <c r="L257" s="252"/>
      <c r="M257" s="252"/>
      <c r="N257" s="198"/>
    </row>
    <row r="258" spans="1:14" ht="48.75" customHeight="1">
      <c r="A258" s="199"/>
      <c r="B258" s="194" t="s">
        <v>1</v>
      </c>
      <c r="C258" s="189" t="s">
        <v>64</v>
      </c>
      <c r="D258" s="253">
        <f>'Uitbet-za'!$A$4</f>
        <v>0</v>
      </c>
      <c r="E258" s="253"/>
      <c r="F258" s="253"/>
      <c r="G258" s="198"/>
      <c r="H258" s="199"/>
      <c r="I258" s="194" t="s">
        <v>1</v>
      </c>
      <c r="J258" s="189" t="s">
        <v>64</v>
      </c>
      <c r="K258" s="253">
        <f>'Uitbet-za'!$A$4</f>
        <v>0</v>
      </c>
      <c r="L258" s="253"/>
      <c r="M258" s="253"/>
      <c r="N258" s="198"/>
    </row>
    <row r="259" spans="1:14" ht="34.5">
      <c r="A259" s="199"/>
      <c r="B259" s="189"/>
      <c r="G259" s="198"/>
      <c r="H259" s="199"/>
      <c r="I259" s="189"/>
      <c r="N259" s="198"/>
    </row>
    <row r="260" spans="1:14" ht="34.5">
      <c r="A260" s="199"/>
      <c r="B260" s="189" t="s">
        <v>67</v>
      </c>
      <c r="G260" s="198"/>
      <c r="H260" s="199"/>
      <c r="I260" s="189" t="s">
        <v>67</v>
      </c>
      <c r="N260" s="198"/>
    </row>
    <row r="261" spans="1:14" ht="34.5">
      <c r="A261" s="199"/>
      <c r="B261" s="189"/>
      <c r="G261" s="198"/>
      <c r="H261" s="199"/>
      <c r="I261" s="189"/>
      <c r="N261" s="198"/>
    </row>
    <row r="262" spans="1:14" ht="24.75">
      <c r="A262" s="199"/>
      <c r="B262" s="195" t="s">
        <v>68</v>
      </c>
      <c r="G262" s="198"/>
      <c r="H262" s="199"/>
      <c r="I262" s="195" t="s">
        <v>68</v>
      </c>
      <c r="N262" s="198"/>
    </row>
    <row r="263" spans="1:14" ht="12.75">
      <c r="A263" s="199"/>
      <c r="G263" s="198"/>
      <c r="H263" s="199"/>
      <c r="N263" s="198"/>
    </row>
    <row r="264" spans="1:14" ht="13.5" thickBot="1">
      <c r="A264" s="201"/>
      <c r="B264" s="196"/>
      <c r="C264" s="197"/>
      <c r="D264" s="197"/>
      <c r="E264" s="197"/>
      <c r="F264" s="197"/>
      <c r="G264" s="200"/>
      <c r="H264" s="201"/>
      <c r="I264" s="196"/>
      <c r="J264" s="197"/>
      <c r="K264" s="197"/>
      <c r="L264" s="197"/>
      <c r="M264" s="197"/>
      <c r="N264" s="200"/>
    </row>
    <row r="265" spans="1:14" ht="15" customHeight="1" thickTop="1">
      <c r="A265" s="202"/>
      <c r="B265" s="203"/>
      <c r="C265" s="204"/>
      <c r="D265" s="204"/>
      <c r="E265" s="204"/>
      <c r="F265" s="204"/>
      <c r="G265" s="205"/>
      <c r="H265" s="202"/>
      <c r="I265" s="203"/>
      <c r="J265" s="204"/>
      <c r="K265" s="204"/>
      <c r="L265" s="204"/>
      <c r="M265" s="204"/>
      <c r="N265" s="205"/>
    </row>
    <row r="266" spans="1:14" ht="39" customHeight="1">
      <c r="A266" s="199"/>
      <c r="E266" s="184"/>
      <c r="F266" s="185"/>
      <c r="G266" s="198"/>
      <c r="H266" s="199"/>
      <c r="L266" s="184"/>
      <c r="M266" s="185"/>
      <c r="N266" s="198"/>
    </row>
    <row r="267" spans="1:14" ht="47.25" customHeight="1">
      <c r="A267" s="199"/>
      <c r="E267" s="186" t="str">
        <f>mm</f>
        <v>MM RUE NEUVE/NIEUWSTRAAT</v>
      </c>
      <c r="F267" s="185"/>
      <c r="G267" s="198"/>
      <c r="H267" s="199"/>
      <c r="L267" s="186" t="str">
        <f>mm</f>
        <v>MM RUE NEUVE/NIEUWSTRAAT</v>
      </c>
      <c r="M267" s="185"/>
      <c r="N267" s="198"/>
    </row>
    <row r="268" spans="1:14" ht="49.5" customHeight="1">
      <c r="A268" s="199"/>
      <c r="E268" s="184"/>
      <c r="F268" s="185"/>
      <c r="G268" s="198"/>
      <c r="H268" s="199"/>
      <c r="L268" s="184"/>
      <c r="M268" s="185"/>
      <c r="N268" s="198"/>
    </row>
    <row r="269" spans="1:14" ht="117.75" customHeight="1">
      <c r="A269" s="199"/>
      <c r="B269" s="250" t="s">
        <v>69</v>
      </c>
      <c r="C269" s="251"/>
      <c r="D269" s="251"/>
      <c r="E269" s="251"/>
      <c r="F269" s="251"/>
      <c r="G269" s="198"/>
      <c r="H269" s="199"/>
      <c r="I269" s="250" t="s">
        <v>69</v>
      </c>
      <c r="J269" s="251"/>
      <c r="K269" s="251"/>
      <c r="L269" s="251"/>
      <c r="M269" s="251"/>
      <c r="N269" s="198"/>
    </row>
    <row r="270" spans="1:14" ht="28.5" customHeight="1">
      <c r="A270" s="199"/>
      <c r="B270" s="187" t="s">
        <v>62</v>
      </c>
      <c r="G270" s="198"/>
      <c r="H270" s="199"/>
      <c r="I270" s="187" t="s">
        <v>62</v>
      </c>
      <c r="N270" s="198"/>
    </row>
    <row r="271" spans="1:14" ht="12.75">
      <c r="A271" s="199"/>
      <c r="B271" s="188"/>
      <c r="G271" s="198"/>
      <c r="H271" s="199"/>
      <c r="I271" s="188"/>
      <c r="N271" s="198"/>
    </row>
    <row r="272" spans="1:14" ht="12.75">
      <c r="A272" s="199"/>
      <c r="B272" s="188"/>
      <c r="G272" s="198"/>
      <c r="H272" s="199"/>
      <c r="I272" s="188"/>
      <c r="N272" s="198"/>
    </row>
    <row r="273" spans="1:14" ht="12.75">
      <c r="A273" s="199"/>
      <c r="B273" s="188"/>
      <c r="G273" s="198"/>
      <c r="H273" s="199"/>
      <c r="I273" s="188"/>
      <c r="N273" s="198"/>
    </row>
    <row r="274" spans="1:14" ht="37.5">
      <c r="A274" s="199"/>
      <c r="B274" s="189" t="s">
        <v>63</v>
      </c>
      <c r="C274" s="190"/>
      <c r="E274" s="189" t="s">
        <v>64</v>
      </c>
      <c r="F274" s="191">
        <f>'Uitbet-za'!$N$12</f>
        <v>0</v>
      </c>
      <c r="G274" s="198"/>
      <c r="H274" s="199"/>
      <c r="I274" s="189" t="s">
        <v>63</v>
      </c>
      <c r="J274" s="190"/>
      <c r="L274" s="189" t="s">
        <v>64</v>
      </c>
      <c r="M274" s="191">
        <f>'Uitbet-za'!$N$25</f>
        <v>0</v>
      </c>
      <c r="N274" s="198"/>
    </row>
    <row r="275" spans="1:14" ht="33.75" customHeight="1">
      <c r="A275" s="199"/>
      <c r="B275" s="192"/>
      <c r="G275" s="198"/>
      <c r="H275" s="199"/>
      <c r="I275" s="192"/>
      <c r="N275" s="198"/>
    </row>
    <row r="276" spans="1:14" ht="34.5">
      <c r="A276" s="199"/>
      <c r="B276" s="192" t="s">
        <v>70</v>
      </c>
      <c r="G276" s="198"/>
      <c r="H276" s="199"/>
      <c r="I276" s="192" t="s">
        <v>71</v>
      </c>
      <c r="N276" s="198"/>
    </row>
    <row r="277" spans="1:14" ht="51" customHeight="1">
      <c r="A277" s="199"/>
      <c r="B277" s="189" t="s">
        <v>65</v>
      </c>
      <c r="C277" s="189"/>
      <c r="D277" s="189"/>
      <c r="E277" s="189" t="s">
        <v>64</v>
      </c>
      <c r="F277" s="193">
        <f>'Uitbet-ma'!$N$4</f>
        <v>13</v>
      </c>
      <c r="G277" s="198"/>
      <c r="H277" s="199"/>
      <c r="I277" s="189" t="s">
        <v>65</v>
      </c>
      <c r="J277" s="189"/>
      <c r="K277" s="189"/>
      <c r="L277" s="189" t="s">
        <v>64</v>
      </c>
      <c r="M277" s="193">
        <f>'Uitbet-ma'!$N$4</f>
        <v>13</v>
      </c>
      <c r="N277" s="198"/>
    </row>
    <row r="278" spans="1:14" ht="34.5">
      <c r="A278" s="199"/>
      <c r="B278" s="189"/>
      <c r="G278" s="198"/>
      <c r="H278" s="199"/>
      <c r="I278" s="189"/>
      <c r="N278" s="198"/>
    </row>
    <row r="279" spans="1:14" ht="34.5">
      <c r="A279" s="199"/>
      <c r="B279" s="194" t="s">
        <v>66</v>
      </c>
      <c r="C279" s="189" t="s">
        <v>64</v>
      </c>
      <c r="D279" s="252">
        <f>'Uitbet-za'!$E$14</f>
        <v>0</v>
      </c>
      <c r="E279" s="252"/>
      <c r="F279" s="252"/>
      <c r="G279" s="198"/>
      <c r="H279" s="199"/>
      <c r="I279" s="194" t="s">
        <v>66</v>
      </c>
      <c r="J279" s="189" t="s">
        <v>64</v>
      </c>
      <c r="K279" s="252">
        <f>'Uitbet-za'!$E$27</f>
        <v>0</v>
      </c>
      <c r="L279" s="252"/>
      <c r="M279" s="252"/>
      <c r="N279" s="198"/>
    </row>
    <row r="280" spans="1:14" ht="48.75" customHeight="1">
      <c r="A280" s="199"/>
      <c r="B280" s="194" t="s">
        <v>1</v>
      </c>
      <c r="C280" s="189" t="s">
        <v>64</v>
      </c>
      <c r="D280" s="253">
        <f>'Uitbet-za'!$A$4</f>
        <v>0</v>
      </c>
      <c r="E280" s="253"/>
      <c r="F280" s="253"/>
      <c r="G280" s="198"/>
      <c r="H280" s="199"/>
      <c r="I280" s="194" t="s">
        <v>1</v>
      </c>
      <c r="J280" s="189" t="s">
        <v>64</v>
      </c>
      <c r="K280" s="253">
        <f>'Uitbet-za'!$A$4</f>
        <v>0</v>
      </c>
      <c r="L280" s="253"/>
      <c r="M280" s="253"/>
      <c r="N280" s="198"/>
    </row>
    <row r="281" spans="1:14" ht="34.5">
      <c r="A281" s="199"/>
      <c r="B281" s="189"/>
      <c r="G281" s="198"/>
      <c r="H281" s="199"/>
      <c r="I281" s="189"/>
      <c r="N281" s="198"/>
    </row>
    <row r="282" spans="1:14" ht="34.5">
      <c r="A282" s="199"/>
      <c r="B282" s="189" t="s">
        <v>67</v>
      </c>
      <c r="G282" s="198"/>
      <c r="H282" s="199"/>
      <c r="I282" s="189" t="s">
        <v>67</v>
      </c>
      <c r="N282" s="198"/>
    </row>
    <row r="283" spans="1:14" ht="34.5">
      <c r="A283" s="199"/>
      <c r="B283" s="189"/>
      <c r="G283" s="198"/>
      <c r="H283" s="199"/>
      <c r="I283" s="189"/>
      <c r="N283" s="198"/>
    </row>
    <row r="284" spans="1:14" ht="24.75">
      <c r="A284" s="199"/>
      <c r="B284" s="195" t="s">
        <v>68</v>
      </c>
      <c r="G284" s="198"/>
      <c r="H284" s="199"/>
      <c r="I284" s="195" t="s">
        <v>68</v>
      </c>
      <c r="N284" s="198"/>
    </row>
    <row r="285" spans="1:14" ht="12.75">
      <c r="A285" s="199"/>
      <c r="G285" s="198"/>
      <c r="H285" s="199"/>
      <c r="N285" s="198"/>
    </row>
    <row r="286" spans="1:14" ht="13.5" thickBot="1">
      <c r="A286" s="201"/>
      <c r="B286" s="196"/>
      <c r="C286" s="197"/>
      <c r="D286" s="197"/>
      <c r="E286" s="197"/>
      <c r="F286" s="197"/>
      <c r="G286" s="200"/>
      <c r="H286" s="201"/>
      <c r="I286" s="196"/>
      <c r="J286" s="197"/>
      <c r="K286" s="197"/>
      <c r="L286" s="197"/>
      <c r="M286" s="197"/>
      <c r="N286" s="200"/>
    </row>
    <row r="287" spans="1:14" ht="15" customHeight="1" thickTop="1">
      <c r="A287" s="202"/>
      <c r="B287" s="203"/>
      <c r="C287" s="204"/>
      <c r="D287" s="204"/>
      <c r="E287" s="204"/>
      <c r="F287" s="204"/>
      <c r="G287" s="205"/>
      <c r="H287" s="202"/>
      <c r="I287" s="203"/>
      <c r="J287" s="204"/>
      <c r="K287" s="204"/>
      <c r="L287" s="204"/>
      <c r="M287" s="204"/>
      <c r="N287" s="205"/>
    </row>
    <row r="288" spans="1:14" ht="39" customHeight="1">
      <c r="A288" s="199"/>
      <c r="E288" s="184"/>
      <c r="F288" s="185"/>
      <c r="G288" s="198"/>
      <c r="H288" s="199"/>
      <c r="L288" s="184"/>
      <c r="M288" s="185"/>
      <c r="N288" s="198"/>
    </row>
    <row r="289" spans="1:14" ht="47.25" customHeight="1">
      <c r="A289" s="199"/>
      <c r="E289" s="186" t="str">
        <f>mm</f>
        <v>MM RUE NEUVE/NIEUWSTRAAT</v>
      </c>
      <c r="F289" s="185"/>
      <c r="G289" s="198"/>
      <c r="H289" s="199"/>
      <c r="L289" s="186" t="str">
        <f>mm</f>
        <v>MM RUE NEUVE/NIEUWSTRAAT</v>
      </c>
      <c r="M289" s="185"/>
      <c r="N289" s="198"/>
    </row>
    <row r="290" spans="1:14" ht="49.5" customHeight="1">
      <c r="A290" s="199"/>
      <c r="E290" s="184"/>
      <c r="F290" s="185"/>
      <c r="G290" s="198"/>
      <c r="H290" s="199"/>
      <c r="L290" s="184"/>
      <c r="M290" s="185"/>
      <c r="N290" s="198"/>
    </row>
    <row r="291" spans="1:14" ht="117.75" customHeight="1">
      <c r="A291" s="199"/>
      <c r="B291" s="250" t="s">
        <v>69</v>
      </c>
      <c r="C291" s="251"/>
      <c r="D291" s="251"/>
      <c r="E291" s="251"/>
      <c r="F291" s="251"/>
      <c r="G291" s="198"/>
      <c r="H291" s="199"/>
      <c r="I291" s="250" t="s">
        <v>69</v>
      </c>
      <c r="J291" s="251"/>
      <c r="K291" s="251"/>
      <c r="L291" s="251"/>
      <c r="M291" s="251"/>
      <c r="N291" s="198"/>
    </row>
    <row r="292" spans="1:14" ht="28.5" customHeight="1">
      <c r="A292" s="199"/>
      <c r="B292" s="187" t="s">
        <v>62</v>
      </c>
      <c r="G292" s="198"/>
      <c r="H292" s="199"/>
      <c r="I292" s="187" t="s">
        <v>62</v>
      </c>
      <c r="N292" s="198"/>
    </row>
    <row r="293" spans="1:14" ht="12.75">
      <c r="A293" s="199"/>
      <c r="B293" s="188"/>
      <c r="G293" s="198"/>
      <c r="H293" s="199"/>
      <c r="I293" s="188"/>
      <c r="N293" s="198"/>
    </row>
    <row r="294" spans="1:14" ht="12.75">
      <c r="A294" s="199"/>
      <c r="B294" s="188"/>
      <c r="G294" s="198"/>
      <c r="H294" s="199"/>
      <c r="I294" s="188"/>
      <c r="N294" s="198"/>
    </row>
    <row r="295" spans="1:14" ht="12.75">
      <c r="A295" s="199"/>
      <c r="B295" s="188"/>
      <c r="G295" s="198"/>
      <c r="H295" s="199"/>
      <c r="I295" s="188"/>
      <c r="N295" s="198"/>
    </row>
    <row r="296" spans="1:14" ht="37.5">
      <c r="A296" s="199"/>
      <c r="B296" s="189" t="s">
        <v>63</v>
      </c>
      <c r="C296" s="190"/>
      <c r="E296" s="189" t="s">
        <v>64</v>
      </c>
      <c r="F296" s="191">
        <f>'Uitbet-za'!$O$12</f>
        <v>0</v>
      </c>
      <c r="G296" s="198"/>
      <c r="H296" s="199"/>
      <c r="I296" s="189" t="s">
        <v>63</v>
      </c>
      <c r="J296" s="190"/>
      <c r="L296" s="189" t="s">
        <v>64</v>
      </c>
      <c r="M296" s="191">
        <f>'Uitbet-za'!$O$25</f>
        <v>0</v>
      </c>
      <c r="N296" s="198"/>
    </row>
    <row r="297" spans="1:14" ht="33.75" customHeight="1">
      <c r="A297" s="199"/>
      <c r="B297" s="192"/>
      <c r="G297" s="198"/>
      <c r="H297" s="199"/>
      <c r="I297" s="192"/>
      <c r="N297" s="198"/>
    </row>
    <row r="298" spans="1:14" ht="34.5">
      <c r="A298" s="199"/>
      <c r="B298" s="192" t="s">
        <v>70</v>
      </c>
      <c r="G298" s="198"/>
      <c r="H298" s="199"/>
      <c r="I298" s="192" t="s">
        <v>71</v>
      </c>
      <c r="N298" s="198"/>
    </row>
    <row r="299" spans="1:14" ht="51" customHeight="1">
      <c r="A299" s="199"/>
      <c r="B299" s="189" t="s">
        <v>65</v>
      </c>
      <c r="C299" s="189"/>
      <c r="D299" s="189"/>
      <c r="E299" s="189" t="s">
        <v>64</v>
      </c>
      <c r="F299" s="193">
        <f>'Uitbet-ma'!$O$4</f>
        <v>14</v>
      </c>
      <c r="G299" s="198"/>
      <c r="H299" s="199"/>
      <c r="I299" s="189" t="s">
        <v>65</v>
      </c>
      <c r="J299" s="189"/>
      <c r="K299" s="189"/>
      <c r="L299" s="189" t="s">
        <v>64</v>
      </c>
      <c r="M299" s="193">
        <f>'Uitbet-ma'!$O$4</f>
        <v>14</v>
      </c>
      <c r="N299" s="198"/>
    </row>
    <row r="300" spans="1:14" ht="34.5">
      <c r="A300" s="199"/>
      <c r="B300" s="189"/>
      <c r="G300" s="198"/>
      <c r="H300" s="199"/>
      <c r="I300" s="189"/>
      <c r="N300" s="198"/>
    </row>
    <row r="301" spans="1:14" ht="34.5">
      <c r="A301" s="199"/>
      <c r="B301" s="194" t="s">
        <v>66</v>
      </c>
      <c r="C301" s="189" t="s">
        <v>64</v>
      </c>
      <c r="D301" s="252">
        <f>'Uitbet-za'!$E$14</f>
        <v>0</v>
      </c>
      <c r="E301" s="252"/>
      <c r="F301" s="252"/>
      <c r="G301" s="198"/>
      <c r="H301" s="199"/>
      <c r="I301" s="194" t="s">
        <v>66</v>
      </c>
      <c r="J301" s="189" t="s">
        <v>64</v>
      </c>
      <c r="K301" s="252">
        <f>'Uitbet-za'!$E$27</f>
        <v>0</v>
      </c>
      <c r="L301" s="252"/>
      <c r="M301" s="252"/>
      <c r="N301" s="198"/>
    </row>
    <row r="302" spans="1:14" ht="48.75" customHeight="1">
      <c r="A302" s="199"/>
      <c r="B302" s="194" t="s">
        <v>1</v>
      </c>
      <c r="C302" s="189" t="s">
        <v>64</v>
      </c>
      <c r="D302" s="253">
        <f>'Uitbet-za'!$A$4</f>
        <v>0</v>
      </c>
      <c r="E302" s="253"/>
      <c r="F302" s="253"/>
      <c r="G302" s="198"/>
      <c r="H302" s="199"/>
      <c r="I302" s="194" t="s">
        <v>1</v>
      </c>
      <c r="J302" s="189" t="s">
        <v>64</v>
      </c>
      <c r="K302" s="253">
        <f>'Uitbet-za'!$A$4</f>
        <v>0</v>
      </c>
      <c r="L302" s="253"/>
      <c r="M302" s="253"/>
      <c r="N302" s="198"/>
    </row>
    <row r="303" spans="1:14" ht="34.5">
      <c r="A303" s="199"/>
      <c r="B303" s="189"/>
      <c r="G303" s="198"/>
      <c r="H303" s="199"/>
      <c r="I303" s="189"/>
      <c r="N303" s="198"/>
    </row>
    <row r="304" spans="1:14" ht="34.5">
      <c r="A304" s="199"/>
      <c r="B304" s="189" t="s">
        <v>67</v>
      </c>
      <c r="G304" s="198"/>
      <c r="H304" s="199"/>
      <c r="I304" s="189" t="s">
        <v>67</v>
      </c>
      <c r="N304" s="198"/>
    </row>
    <row r="305" spans="1:14" ht="34.5">
      <c r="A305" s="199"/>
      <c r="B305" s="189"/>
      <c r="G305" s="198"/>
      <c r="H305" s="199"/>
      <c r="I305" s="189"/>
      <c r="N305" s="198"/>
    </row>
    <row r="306" spans="1:14" ht="24.75">
      <c r="A306" s="199"/>
      <c r="B306" s="195" t="s">
        <v>68</v>
      </c>
      <c r="G306" s="198"/>
      <c r="H306" s="199"/>
      <c r="I306" s="195" t="s">
        <v>68</v>
      </c>
      <c r="N306" s="198"/>
    </row>
    <row r="307" spans="1:14" ht="12.75">
      <c r="A307" s="199"/>
      <c r="G307" s="198"/>
      <c r="H307" s="199"/>
      <c r="N307" s="198"/>
    </row>
    <row r="308" spans="1:14" ht="13.5" thickBot="1">
      <c r="A308" s="201"/>
      <c r="B308" s="196"/>
      <c r="C308" s="197"/>
      <c r="D308" s="197"/>
      <c r="E308" s="197"/>
      <c r="F308" s="197"/>
      <c r="G308" s="200"/>
      <c r="H308" s="201"/>
      <c r="I308" s="196"/>
      <c r="J308" s="197"/>
      <c r="K308" s="197"/>
      <c r="L308" s="197"/>
      <c r="M308" s="197"/>
      <c r="N308" s="200"/>
    </row>
    <row r="309" spans="1:14" ht="15" customHeight="1" thickTop="1">
      <c r="A309" s="202"/>
      <c r="B309" s="203"/>
      <c r="C309" s="204"/>
      <c r="D309" s="204"/>
      <c r="E309" s="204"/>
      <c r="F309" s="204"/>
      <c r="G309" s="205"/>
      <c r="H309" s="202"/>
      <c r="I309" s="203"/>
      <c r="J309" s="204"/>
      <c r="K309" s="204"/>
      <c r="L309" s="204"/>
      <c r="M309" s="204"/>
      <c r="N309" s="205"/>
    </row>
    <row r="310" spans="1:14" ht="39" customHeight="1">
      <c r="A310" s="199"/>
      <c r="E310" s="184"/>
      <c r="F310" s="185"/>
      <c r="G310" s="198"/>
      <c r="H310" s="199"/>
      <c r="L310" s="184"/>
      <c r="M310" s="185"/>
      <c r="N310" s="198"/>
    </row>
    <row r="311" spans="1:14" ht="47.25" customHeight="1">
      <c r="A311" s="199"/>
      <c r="E311" s="186" t="str">
        <f>mm</f>
        <v>MM RUE NEUVE/NIEUWSTRAAT</v>
      </c>
      <c r="F311" s="185"/>
      <c r="G311" s="198"/>
      <c r="H311" s="199"/>
      <c r="L311" s="186" t="str">
        <f>mm</f>
        <v>MM RUE NEUVE/NIEUWSTRAAT</v>
      </c>
      <c r="M311" s="185"/>
      <c r="N311" s="198"/>
    </row>
    <row r="312" spans="1:14" ht="49.5" customHeight="1">
      <c r="A312" s="199"/>
      <c r="E312" s="184"/>
      <c r="F312" s="185"/>
      <c r="G312" s="198"/>
      <c r="H312" s="199"/>
      <c r="L312" s="184"/>
      <c r="M312" s="185"/>
      <c r="N312" s="198"/>
    </row>
    <row r="313" spans="1:14" ht="117.75" customHeight="1">
      <c r="A313" s="199"/>
      <c r="B313" s="250" t="s">
        <v>69</v>
      </c>
      <c r="C313" s="251"/>
      <c r="D313" s="251"/>
      <c r="E313" s="251"/>
      <c r="F313" s="251"/>
      <c r="G313" s="198"/>
      <c r="H313" s="199"/>
      <c r="I313" s="250" t="s">
        <v>69</v>
      </c>
      <c r="J313" s="251"/>
      <c r="K313" s="251"/>
      <c r="L313" s="251"/>
      <c r="M313" s="251"/>
      <c r="N313" s="198"/>
    </row>
    <row r="314" spans="1:14" ht="28.5" customHeight="1">
      <c r="A314" s="199"/>
      <c r="B314" s="187" t="s">
        <v>62</v>
      </c>
      <c r="G314" s="198"/>
      <c r="H314" s="199"/>
      <c r="I314" s="187" t="s">
        <v>62</v>
      </c>
      <c r="N314" s="198"/>
    </row>
    <row r="315" spans="1:14" ht="12.75">
      <c r="A315" s="199"/>
      <c r="B315" s="188"/>
      <c r="G315" s="198"/>
      <c r="H315" s="199"/>
      <c r="I315" s="188"/>
      <c r="N315" s="198"/>
    </row>
    <row r="316" spans="1:14" ht="12.75">
      <c r="A316" s="199"/>
      <c r="B316" s="188"/>
      <c r="G316" s="198"/>
      <c r="H316" s="199"/>
      <c r="I316" s="188"/>
      <c r="N316" s="198"/>
    </row>
    <row r="317" spans="1:14" ht="12.75">
      <c r="A317" s="199"/>
      <c r="B317" s="188"/>
      <c r="G317" s="198"/>
      <c r="H317" s="199"/>
      <c r="I317" s="188"/>
      <c r="N317" s="198"/>
    </row>
    <row r="318" spans="1:14" ht="37.5">
      <c r="A318" s="199"/>
      <c r="B318" s="189" t="s">
        <v>63</v>
      </c>
      <c r="C318" s="190"/>
      <c r="E318" s="189" t="s">
        <v>64</v>
      </c>
      <c r="F318" s="191">
        <f>'Uitbet-za'!$P$12</f>
        <v>0</v>
      </c>
      <c r="G318" s="198"/>
      <c r="H318" s="199"/>
      <c r="I318" s="189" t="s">
        <v>63</v>
      </c>
      <c r="J318" s="190"/>
      <c r="L318" s="189" t="s">
        <v>64</v>
      </c>
      <c r="M318" s="191">
        <f>'Uitbet-za'!$P$25</f>
        <v>0</v>
      </c>
      <c r="N318" s="198"/>
    </row>
    <row r="319" spans="1:14" ht="33.75" customHeight="1">
      <c r="A319" s="199"/>
      <c r="B319" s="192"/>
      <c r="G319" s="198"/>
      <c r="H319" s="199"/>
      <c r="I319" s="192"/>
      <c r="N319" s="198"/>
    </row>
    <row r="320" spans="1:14" ht="34.5">
      <c r="A320" s="199"/>
      <c r="B320" s="192" t="s">
        <v>70</v>
      </c>
      <c r="G320" s="198"/>
      <c r="H320" s="199"/>
      <c r="I320" s="192" t="s">
        <v>71</v>
      </c>
      <c r="N320" s="198"/>
    </row>
    <row r="321" spans="1:14" ht="51" customHeight="1">
      <c r="A321" s="199"/>
      <c r="B321" s="189" t="s">
        <v>65</v>
      </c>
      <c r="C321" s="189"/>
      <c r="D321" s="189"/>
      <c r="E321" s="189" t="s">
        <v>64</v>
      </c>
      <c r="F321" s="193">
        <f>'Uitbet-ma'!$P$4</f>
        <v>15</v>
      </c>
      <c r="G321" s="198"/>
      <c r="H321" s="199"/>
      <c r="I321" s="189" t="s">
        <v>65</v>
      </c>
      <c r="J321" s="189"/>
      <c r="K321" s="189"/>
      <c r="L321" s="189" t="s">
        <v>64</v>
      </c>
      <c r="M321" s="193">
        <f>'Uitbet-ma'!$P$4</f>
        <v>15</v>
      </c>
      <c r="N321" s="198"/>
    </row>
    <row r="322" spans="1:14" ht="34.5">
      <c r="A322" s="199"/>
      <c r="B322" s="189"/>
      <c r="G322" s="198"/>
      <c r="H322" s="199"/>
      <c r="I322" s="189"/>
      <c r="N322" s="198"/>
    </row>
    <row r="323" spans="1:14" ht="34.5">
      <c r="A323" s="199"/>
      <c r="B323" s="194" t="s">
        <v>66</v>
      </c>
      <c r="C323" s="189" t="s">
        <v>64</v>
      </c>
      <c r="D323" s="252">
        <f>'Uitbet-za'!$E$14</f>
        <v>0</v>
      </c>
      <c r="E323" s="252"/>
      <c r="F323" s="252"/>
      <c r="G323" s="198"/>
      <c r="H323" s="199"/>
      <c r="I323" s="194" t="s">
        <v>66</v>
      </c>
      <c r="J323" s="189" t="s">
        <v>64</v>
      </c>
      <c r="K323" s="252">
        <f>'Uitbet-za'!$E$27</f>
        <v>0</v>
      </c>
      <c r="L323" s="252"/>
      <c r="M323" s="252"/>
      <c r="N323" s="198"/>
    </row>
    <row r="324" spans="1:14" ht="48.75" customHeight="1">
      <c r="A324" s="199"/>
      <c r="B324" s="194" t="s">
        <v>1</v>
      </c>
      <c r="C324" s="189" t="s">
        <v>64</v>
      </c>
      <c r="D324" s="253">
        <f>'Uitbet-za'!$A$4</f>
        <v>0</v>
      </c>
      <c r="E324" s="253"/>
      <c r="F324" s="253"/>
      <c r="G324" s="198"/>
      <c r="H324" s="199"/>
      <c r="I324" s="194" t="s">
        <v>1</v>
      </c>
      <c r="J324" s="189" t="s">
        <v>64</v>
      </c>
      <c r="K324" s="253">
        <f>'Uitbet-za'!$A$4</f>
        <v>0</v>
      </c>
      <c r="L324" s="253"/>
      <c r="M324" s="253"/>
      <c r="N324" s="198"/>
    </row>
    <row r="325" spans="1:14" ht="34.5">
      <c r="A325" s="199"/>
      <c r="B325" s="189"/>
      <c r="G325" s="198"/>
      <c r="H325" s="199"/>
      <c r="I325" s="189"/>
      <c r="N325" s="198"/>
    </row>
    <row r="326" spans="1:14" ht="34.5">
      <c r="A326" s="199"/>
      <c r="B326" s="189" t="s">
        <v>67</v>
      </c>
      <c r="G326" s="198"/>
      <c r="H326" s="199"/>
      <c r="I326" s="189" t="s">
        <v>67</v>
      </c>
      <c r="N326" s="198"/>
    </row>
    <row r="327" spans="1:14" ht="34.5">
      <c r="A327" s="199"/>
      <c r="B327" s="189"/>
      <c r="G327" s="198"/>
      <c r="H327" s="199"/>
      <c r="I327" s="189"/>
      <c r="N327" s="198"/>
    </row>
    <row r="328" spans="1:14" ht="24.75">
      <c r="A328" s="199"/>
      <c r="B328" s="195" t="s">
        <v>68</v>
      </c>
      <c r="G328" s="198"/>
      <c r="H328" s="199"/>
      <c r="I328" s="195" t="s">
        <v>68</v>
      </c>
      <c r="N328" s="198"/>
    </row>
    <row r="329" spans="1:14" ht="12.75">
      <c r="A329" s="199"/>
      <c r="G329" s="198"/>
      <c r="H329" s="199"/>
      <c r="N329" s="198"/>
    </row>
    <row r="330" spans="1:14" ht="13.5" thickBot="1">
      <c r="A330" s="201"/>
      <c r="B330" s="196"/>
      <c r="C330" s="197"/>
      <c r="D330" s="197"/>
      <c r="E330" s="197"/>
      <c r="F330" s="197"/>
      <c r="G330" s="200"/>
      <c r="H330" s="201"/>
      <c r="I330" s="196"/>
      <c r="J330" s="197"/>
      <c r="K330" s="197"/>
      <c r="L330" s="197"/>
      <c r="M330" s="197"/>
      <c r="N330" s="200"/>
    </row>
    <row r="331" spans="1:14" ht="15" customHeight="1" thickTop="1">
      <c r="A331" s="202"/>
      <c r="B331" s="203"/>
      <c r="C331" s="204"/>
      <c r="D331" s="204"/>
      <c r="E331" s="204"/>
      <c r="F331" s="204"/>
      <c r="G331" s="204"/>
      <c r="H331" s="204"/>
      <c r="I331" s="203"/>
      <c r="J331" s="204"/>
      <c r="K331" s="204"/>
      <c r="L331" s="204"/>
      <c r="M331" s="204"/>
      <c r="N331" s="205"/>
    </row>
    <row r="332" ht="12.75"/>
    <row r="333" ht="12.75"/>
  </sheetData>
  <sheetProtection password="C6A9" sheet="1" objects="1" scenarios="1"/>
  <mergeCells count="90">
    <mergeCell ref="B269:F269"/>
    <mergeCell ref="D279:F279"/>
    <mergeCell ref="D280:F280"/>
    <mergeCell ref="D236:F236"/>
    <mergeCell ref="B247:F247"/>
    <mergeCell ref="D257:F257"/>
    <mergeCell ref="D258:F258"/>
    <mergeCell ref="D192:F192"/>
    <mergeCell ref="B203:F203"/>
    <mergeCell ref="D213:F213"/>
    <mergeCell ref="D214:F214"/>
    <mergeCell ref="B225:F225"/>
    <mergeCell ref="D235:F235"/>
    <mergeCell ref="D148:F148"/>
    <mergeCell ref="B159:F159"/>
    <mergeCell ref="D169:F169"/>
    <mergeCell ref="D170:F170"/>
    <mergeCell ref="B181:F181"/>
    <mergeCell ref="D191:F191"/>
    <mergeCell ref="D104:F104"/>
    <mergeCell ref="B115:F115"/>
    <mergeCell ref="D125:F125"/>
    <mergeCell ref="D126:F126"/>
    <mergeCell ref="B137:F137"/>
    <mergeCell ref="D147:F147"/>
    <mergeCell ref="B5:F5"/>
    <mergeCell ref="D16:F16"/>
    <mergeCell ref="D15:F15"/>
    <mergeCell ref="B27:F27"/>
    <mergeCell ref="D37:F37"/>
    <mergeCell ref="D38:F38"/>
    <mergeCell ref="I49:M49"/>
    <mergeCell ref="K59:M59"/>
    <mergeCell ref="B291:F291"/>
    <mergeCell ref="D301:F301"/>
    <mergeCell ref="D302:F302"/>
    <mergeCell ref="B313:F313"/>
    <mergeCell ref="B49:F49"/>
    <mergeCell ref="D59:F59"/>
    <mergeCell ref="D60:F60"/>
    <mergeCell ref="B71:F71"/>
    <mergeCell ref="I5:M5"/>
    <mergeCell ref="K15:M15"/>
    <mergeCell ref="K16:M16"/>
    <mergeCell ref="I27:M27"/>
    <mergeCell ref="K37:M37"/>
    <mergeCell ref="K38:M38"/>
    <mergeCell ref="K60:M60"/>
    <mergeCell ref="I71:M71"/>
    <mergeCell ref="K81:M81"/>
    <mergeCell ref="K82:M82"/>
    <mergeCell ref="D323:F323"/>
    <mergeCell ref="D324:F324"/>
    <mergeCell ref="D81:F81"/>
    <mergeCell ref="D82:F82"/>
    <mergeCell ref="B93:F93"/>
    <mergeCell ref="D103:F103"/>
    <mergeCell ref="K125:M125"/>
    <mergeCell ref="K126:M126"/>
    <mergeCell ref="I137:M137"/>
    <mergeCell ref="K147:M147"/>
    <mergeCell ref="I93:M93"/>
    <mergeCell ref="K103:M103"/>
    <mergeCell ref="K104:M104"/>
    <mergeCell ref="I115:M115"/>
    <mergeCell ref="I181:M181"/>
    <mergeCell ref="K191:M191"/>
    <mergeCell ref="K192:M192"/>
    <mergeCell ref="I203:M203"/>
    <mergeCell ref="K148:M148"/>
    <mergeCell ref="I159:M159"/>
    <mergeCell ref="K169:M169"/>
    <mergeCell ref="K170:M170"/>
    <mergeCell ref="K236:M236"/>
    <mergeCell ref="I247:M247"/>
    <mergeCell ref="K257:M257"/>
    <mergeCell ref="K258:M258"/>
    <mergeCell ref="K213:M213"/>
    <mergeCell ref="K214:M214"/>
    <mergeCell ref="I225:M225"/>
    <mergeCell ref="K235:M235"/>
    <mergeCell ref="K324:M324"/>
    <mergeCell ref="K301:M301"/>
    <mergeCell ref="K302:M302"/>
    <mergeCell ref="I313:M313"/>
    <mergeCell ref="K323:M323"/>
    <mergeCell ref="I269:M269"/>
    <mergeCell ref="K279:M279"/>
    <mergeCell ref="K280:M280"/>
    <mergeCell ref="I291:M291"/>
  </mergeCells>
  <printOptions/>
  <pageMargins left="3.41" right="0.3" top="1.07" bottom="0.76" header="0.5" footer="0.5"/>
  <pageSetup horizontalDpi="600" verticalDpi="600" orientation="portrait" paperSize="9" scale="9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/>
  <dimension ref="A1:G44"/>
  <sheetViews>
    <sheetView showGridLines="0" zoomScalePageLayoutView="0" workbookViewId="0" topLeftCell="A16">
      <selection activeCell="D33" sqref="D33"/>
    </sheetView>
  </sheetViews>
  <sheetFormatPr defaultColWidth="11.421875" defaultRowHeight="12.75"/>
  <cols>
    <col min="1" max="3" width="20.57421875" style="0" customWidth="1"/>
    <col min="4" max="4" width="22.57421875" style="0" customWidth="1"/>
    <col min="5" max="16384" width="8.8515625" style="0" customWidth="1"/>
  </cols>
  <sheetData>
    <row r="1" spans="3:4" s="127" customFormat="1" ht="20.25">
      <c r="C1" s="239" t="s">
        <v>27</v>
      </c>
      <c r="D1" s="240"/>
    </row>
    <row r="2" spans="3:4" s="127" customFormat="1" ht="18">
      <c r="C2" s="227" t="s">
        <v>46</v>
      </c>
      <c r="D2" s="226">
        <v>39083</v>
      </c>
    </row>
    <row r="3" s="127" customFormat="1" ht="15"/>
    <row r="4" spans="1:4" s="127" customFormat="1" ht="17.25">
      <c r="A4" s="128" t="s">
        <v>28</v>
      </c>
      <c r="B4" s="128" t="s">
        <v>29</v>
      </c>
      <c r="C4" s="128" t="s">
        <v>30</v>
      </c>
      <c r="D4" s="128" t="s">
        <v>4</v>
      </c>
    </row>
    <row r="5" spans="1:4" s="127" customFormat="1" ht="15">
      <c r="A5" s="129">
        <v>0.01</v>
      </c>
      <c r="B5" s="130"/>
      <c r="C5" s="131">
        <v>0.5</v>
      </c>
      <c r="D5" s="209">
        <f aca="true" t="shared" si="0" ref="D5:D12">C5*B5</f>
        <v>0</v>
      </c>
    </row>
    <row r="6" spans="1:4" s="127" customFormat="1" ht="15">
      <c r="A6" s="129">
        <v>0.02</v>
      </c>
      <c r="B6" s="130"/>
      <c r="C6" s="131">
        <v>1</v>
      </c>
      <c r="D6" s="209">
        <f t="shared" si="0"/>
        <v>0</v>
      </c>
    </row>
    <row r="7" spans="1:4" s="127" customFormat="1" ht="15">
      <c r="A7" s="129">
        <v>0.05</v>
      </c>
      <c r="B7" s="130"/>
      <c r="C7" s="131">
        <v>2.5</v>
      </c>
      <c r="D7" s="209">
        <f t="shared" si="0"/>
        <v>0</v>
      </c>
    </row>
    <row r="8" spans="1:4" s="127" customFormat="1" ht="15">
      <c r="A8" s="129">
        <v>0.1</v>
      </c>
      <c r="B8" s="130"/>
      <c r="C8" s="131">
        <v>4</v>
      </c>
      <c r="D8" s="209">
        <f t="shared" si="0"/>
        <v>0</v>
      </c>
    </row>
    <row r="9" spans="1:4" s="127" customFormat="1" ht="15">
      <c r="A9" s="129">
        <v>0.2</v>
      </c>
      <c r="B9" s="130"/>
      <c r="C9" s="131">
        <v>8</v>
      </c>
      <c r="D9" s="209">
        <f t="shared" si="0"/>
        <v>0</v>
      </c>
    </row>
    <row r="10" spans="1:4" s="127" customFormat="1" ht="15">
      <c r="A10" s="129">
        <v>0.5</v>
      </c>
      <c r="B10" s="130"/>
      <c r="C10" s="131">
        <v>20</v>
      </c>
      <c r="D10" s="209">
        <f t="shared" si="0"/>
        <v>0</v>
      </c>
    </row>
    <row r="11" spans="1:4" s="127" customFormat="1" ht="15">
      <c r="A11" s="129">
        <v>1</v>
      </c>
      <c r="B11" s="130"/>
      <c r="C11" s="131">
        <v>25</v>
      </c>
      <c r="D11" s="209">
        <f t="shared" si="0"/>
        <v>0</v>
      </c>
    </row>
    <row r="12" spans="1:4" s="127" customFormat="1" ht="15">
      <c r="A12" s="129">
        <v>2</v>
      </c>
      <c r="B12" s="130"/>
      <c r="C12" s="131">
        <v>50</v>
      </c>
      <c r="D12" s="209">
        <f t="shared" si="0"/>
        <v>0</v>
      </c>
    </row>
    <row r="13" spans="3:4" s="127" customFormat="1" ht="17.25">
      <c r="C13" s="132" t="s">
        <v>4</v>
      </c>
      <c r="D13" s="208">
        <f>SUM(D5:D12)</f>
        <v>0</v>
      </c>
    </row>
    <row r="14" s="127" customFormat="1" ht="9.75" customHeight="1"/>
    <row r="15" spans="1:4" s="127" customFormat="1" ht="17.25">
      <c r="A15" s="128" t="s">
        <v>31</v>
      </c>
      <c r="B15" s="128" t="s">
        <v>29</v>
      </c>
      <c r="C15" s="133"/>
      <c r="D15" s="128" t="s">
        <v>4</v>
      </c>
    </row>
    <row r="16" spans="1:4" s="127" customFormat="1" ht="15">
      <c r="A16" s="129">
        <v>5</v>
      </c>
      <c r="B16" s="130"/>
      <c r="C16" s="134"/>
      <c r="D16" s="209">
        <f aca="true" t="shared" si="1" ref="D16:D22">A16*B16</f>
        <v>0</v>
      </c>
    </row>
    <row r="17" spans="1:4" s="127" customFormat="1" ht="15">
      <c r="A17" s="129">
        <v>10</v>
      </c>
      <c r="B17" s="130"/>
      <c r="C17" s="134"/>
      <c r="D17" s="209">
        <f t="shared" si="1"/>
        <v>0</v>
      </c>
    </row>
    <row r="18" spans="1:4" s="127" customFormat="1" ht="15">
      <c r="A18" s="129">
        <v>20</v>
      </c>
      <c r="B18" s="130"/>
      <c r="C18" s="134"/>
      <c r="D18" s="209">
        <f t="shared" si="1"/>
        <v>0</v>
      </c>
    </row>
    <row r="19" spans="1:7" s="127" customFormat="1" ht="15">
      <c r="A19" s="129">
        <v>50</v>
      </c>
      <c r="B19" s="130"/>
      <c r="C19" s="134"/>
      <c r="D19" s="209">
        <f t="shared" si="1"/>
        <v>0</v>
      </c>
      <c r="G19" s="182"/>
    </row>
    <row r="20" spans="1:4" s="127" customFormat="1" ht="15">
      <c r="A20" s="129">
        <v>100</v>
      </c>
      <c r="B20" s="130"/>
      <c r="C20" s="134"/>
      <c r="D20" s="209">
        <f t="shared" si="1"/>
        <v>0</v>
      </c>
    </row>
    <row r="21" spans="1:4" s="127" customFormat="1" ht="15">
      <c r="A21" s="129">
        <v>200</v>
      </c>
      <c r="B21" s="130"/>
      <c r="C21" s="134"/>
      <c r="D21" s="209">
        <f t="shared" si="1"/>
        <v>0</v>
      </c>
    </row>
    <row r="22" spans="1:4" s="127" customFormat="1" ht="15">
      <c r="A22" s="129">
        <v>500</v>
      </c>
      <c r="B22" s="130"/>
      <c r="C22" s="134"/>
      <c r="D22" s="209">
        <f t="shared" si="1"/>
        <v>0</v>
      </c>
    </row>
    <row r="23" spans="3:4" s="127" customFormat="1" ht="17.25">
      <c r="C23" s="128" t="s">
        <v>4</v>
      </c>
      <c r="D23" s="208">
        <f>SUM(D16:D22)</f>
        <v>0</v>
      </c>
    </row>
    <row r="24" spans="3:4" s="127" customFormat="1" ht="10.5" customHeight="1">
      <c r="C24" s="135"/>
      <c r="D24" s="136"/>
    </row>
    <row r="25" spans="1:4" s="127" customFormat="1" ht="17.25">
      <c r="A25" s="128" t="s">
        <v>32</v>
      </c>
      <c r="D25" s="137"/>
    </row>
    <row r="26" spans="1:4" s="127" customFormat="1" ht="15">
      <c r="A26" s="241" t="s">
        <v>33</v>
      </c>
      <c r="B26" s="241"/>
      <c r="C26" s="241"/>
      <c r="D26" s="209">
        <v>0</v>
      </c>
    </row>
    <row r="27" spans="1:4" s="127" customFormat="1" ht="15">
      <c r="A27" s="241" t="s">
        <v>34</v>
      </c>
      <c r="B27" s="241"/>
      <c r="C27" s="241"/>
      <c r="D27" s="209">
        <v>0</v>
      </c>
    </row>
    <row r="28" spans="1:4" s="127" customFormat="1" ht="15">
      <c r="A28" s="241" t="s">
        <v>35</v>
      </c>
      <c r="B28" s="241"/>
      <c r="C28" s="241"/>
      <c r="D28" s="209">
        <v>0</v>
      </c>
    </row>
    <row r="29" spans="1:4" s="127" customFormat="1" ht="15">
      <c r="A29" s="241" t="s">
        <v>36</v>
      </c>
      <c r="B29" s="241"/>
      <c r="C29" s="241"/>
      <c r="D29" s="209">
        <v>0</v>
      </c>
    </row>
    <row r="30" spans="3:4" s="127" customFormat="1" ht="17.25">
      <c r="C30" s="128" t="s">
        <v>4</v>
      </c>
      <c r="D30" s="208">
        <f>SUM(D26:D29)</f>
        <v>0</v>
      </c>
    </row>
    <row r="31" spans="3:4" s="127" customFormat="1" ht="11.25" customHeight="1">
      <c r="C31" s="138"/>
      <c r="D31" s="139"/>
    </row>
    <row r="32" spans="1:4" s="127" customFormat="1" ht="17.25">
      <c r="A32" s="244" t="s">
        <v>4</v>
      </c>
      <c r="B32" s="244"/>
      <c r="C32" s="244"/>
      <c r="D32" s="208">
        <v>16832</v>
      </c>
    </row>
    <row r="33" spans="1:4" s="127" customFormat="1" ht="17.25">
      <c r="A33" s="244" t="s">
        <v>37</v>
      </c>
      <c r="B33" s="244"/>
      <c r="C33" s="244"/>
      <c r="D33" s="208">
        <f>Ma!E18</f>
        <v>16832</v>
      </c>
    </row>
    <row r="34" spans="1:4" s="127" customFormat="1" ht="10.5" customHeight="1">
      <c r="A34" s="138"/>
      <c r="B34" s="138"/>
      <c r="C34" s="138"/>
      <c r="D34" s="138"/>
    </row>
    <row r="35" spans="1:4" s="127" customFormat="1" ht="17.25">
      <c r="A35" s="244" t="s">
        <v>38</v>
      </c>
      <c r="B35" s="244"/>
      <c r="C35" s="244"/>
      <c r="D35" s="229">
        <f>SUM(D32-D33)</f>
        <v>0</v>
      </c>
    </row>
    <row r="36" s="127" customFormat="1" ht="15"/>
    <row r="37" spans="1:4" s="127" customFormat="1" ht="15" thickBot="1">
      <c r="A37" s="127" t="s">
        <v>39</v>
      </c>
      <c r="B37" s="242"/>
      <c r="C37" s="242"/>
      <c r="D37" s="242"/>
    </row>
    <row r="38" spans="2:4" s="127" customFormat="1" ht="19.5" customHeight="1" thickBot="1">
      <c r="B38" s="243"/>
      <c r="C38" s="243"/>
      <c r="D38" s="243"/>
    </row>
    <row r="39" s="127" customFormat="1" ht="15"/>
    <row r="40" spans="1:4" s="127" customFormat="1" ht="15">
      <c r="A40" s="138" t="s">
        <v>40</v>
      </c>
      <c r="B40" s="138"/>
      <c r="C40" s="138" t="s">
        <v>41</v>
      </c>
      <c r="D40" s="138"/>
    </row>
    <row r="41" spans="1:4" s="127" customFormat="1" ht="15" thickBot="1">
      <c r="A41" s="127" t="s">
        <v>42</v>
      </c>
      <c r="B41" s="140"/>
      <c r="C41" s="127" t="s">
        <v>42</v>
      </c>
      <c r="D41" s="140"/>
    </row>
    <row r="42" spans="2:4" s="127" customFormat="1" ht="15">
      <c r="B42" s="134"/>
      <c r="D42" s="134"/>
    </row>
    <row r="43" spans="1:4" s="127" customFormat="1" ht="15" thickBot="1">
      <c r="A43" s="127" t="s">
        <v>43</v>
      </c>
      <c r="B43" s="140"/>
      <c r="C43" s="127" t="s">
        <v>43</v>
      </c>
      <c r="D43" s="140"/>
    </row>
    <row r="44" spans="1:4" ht="15">
      <c r="A44" s="127"/>
      <c r="B44" s="127"/>
      <c r="C44" s="127"/>
      <c r="D44" s="127"/>
    </row>
  </sheetData>
  <sheetProtection/>
  <mergeCells count="10">
    <mergeCell ref="C1:D1"/>
    <mergeCell ref="A26:C26"/>
    <mergeCell ref="A27:C27"/>
    <mergeCell ref="A28:C28"/>
    <mergeCell ref="B37:D37"/>
    <mergeCell ref="B38:D38"/>
    <mergeCell ref="A29:C29"/>
    <mergeCell ref="A32:C32"/>
    <mergeCell ref="A33:C33"/>
    <mergeCell ref="A35:C3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5"/>
  <dimension ref="A1:N331"/>
  <sheetViews>
    <sheetView showGridLines="0" zoomScale="50" zoomScaleNormal="50" zoomScalePageLayoutView="0" workbookViewId="0" topLeftCell="A1">
      <selection activeCell="L47" sqref="L47"/>
    </sheetView>
  </sheetViews>
  <sheetFormatPr defaultColWidth="11.421875" defaultRowHeight="12.75"/>
  <cols>
    <col min="1" max="1" width="4.421875" style="0" customWidth="1"/>
    <col min="2" max="2" width="13.7109375" style="183" customWidth="1"/>
    <col min="3" max="3" width="3.140625" style="0" customWidth="1"/>
    <col min="4" max="4" width="9.421875" style="0" customWidth="1"/>
    <col min="5" max="5" width="3.140625" style="0" customWidth="1"/>
    <col min="6" max="6" width="33.7109375" style="0" customWidth="1"/>
    <col min="7" max="8" width="3.7109375" style="0" customWidth="1"/>
    <col min="9" max="9" width="13.7109375" style="183" customWidth="1"/>
    <col min="10" max="10" width="3.140625" style="0" customWidth="1"/>
    <col min="11" max="11" width="9.421875" style="0" customWidth="1"/>
    <col min="12" max="12" width="3.140625" style="0" customWidth="1"/>
    <col min="13" max="13" width="33.7109375" style="0" customWidth="1"/>
    <col min="14" max="14" width="3.7109375" style="0" customWidth="1"/>
    <col min="15" max="16384" width="8.8515625" style="0" customWidth="1"/>
  </cols>
  <sheetData>
    <row r="1" spans="1:14" ht="21" customHeight="1" thickTop="1">
      <c r="A1" s="202"/>
      <c r="B1" s="203"/>
      <c r="C1" s="204"/>
      <c r="D1" s="204"/>
      <c r="E1" s="204"/>
      <c r="F1" s="204"/>
      <c r="G1" s="205"/>
      <c r="H1" s="202"/>
      <c r="I1" s="203"/>
      <c r="J1" s="204"/>
      <c r="K1" s="204"/>
      <c r="L1" s="204"/>
      <c r="M1" s="204"/>
      <c r="N1" s="205"/>
    </row>
    <row r="2" spans="1:14" ht="39" customHeight="1">
      <c r="A2" s="199"/>
      <c r="E2" s="184"/>
      <c r="F2" s="185"/>
      <c r="G2" s="198"/>
      <c r="H2" s="199"/>
      <c r="L2" s="184"/>
      <c r="M2" s="185"/>
      <c r="N2" s="198"/>
    </row>
    <row r="3" spans="1:14" ht="47.25" customHeight="1">
      <c r="A3" s="199"/>
      <c r="E3" s="186" t="str">
        <f>mm</f>
        <v>MM RUE NEUVE/NIEUWSTRAAT</v>
      </c>
      <c r="F3" s="185"/>
      <c r="G3" s="198"/>
      <c r="H3" s="199"/>
      <c r="L3" s="186" t="str">
        <f>mm</f>
        <v>MM RUE NEUVE/NIEUWSTRAAT</v>
      </c>
      <c r="M3" s="185"/>
      <c r="N3" s="198"/>
    </row>
    <row r="4" spans="1:14" ht="49.5" customHeight="1">
      <c r="A4" s="199"/>
      <c r="E4" s="184"/>
      <c r="F4" s="185"/>
      <c r="G4" s="198"/>
      <c r="H4" s="199"/>
      <c r="L4" s="184"/>
      <c r="M4" s="185"/>
      <c r="N4" s="198"/>
    </row>
    <row r="5" spans="1:14" ht="117.75" customHeight="1">
      <c r="A5" s="199"/>
      <c r="B5" s="250" t="s">
        <v>69</v>
      </c>
      <c r="C5" s="251"/>
      <c r="D5" s="251"/>
      <c r="E5" s="251"/>
      <c r="F5" s="251"/>
      <c r="G5" s="198"/>
      <c r="H5" s="199"/>
      <c r="I5" s="250" t="s">
        <v>69</v>
      </c>
      <c r="J5" s="251"/>
      <c r="K5" s="251"/>
      <c r="L5" s="251"/>
      <c r="M5" s="251"/>
      <c r="N5" s="198"/>
    </row>
    <row r="6" spans="1:14" ht="28.5" customHeight="1">
      <c r="A6" s="199"/>
      <c r="B6" s="187" t="s">
        <v>62</v>
      </c>
      <c r="G6" s="198"/>
      <c r="H6" s="199"/>
      <c r="I6" s="187" t="s">
        <v>62</v>
      </c>
      <c r="N6" s="198"/>
    </row>
    <row r="7" spans="1:14" ht="12.75">
      <c r="A7" s="199"/>
      <c r="B7" s="188"/>
      <c r="G7" s="198"/>
      <c r="H7" s="199"/>
      <c r="I7" s="188"/>
      <c r="N7" s="198"/>
    </row>
    <row r="8" spans="1:14" ht="12.75">
      <c r="A8" s="199"/>
      <c r="B8" s="188"/>
      <c r="G8" s="198"/>
      <c r="H8" s="199"/>
      <c r="I8" s="188"/>
      <c r="N8" s="198"/>
    </row>
    <row r="9" spans="1:14" ht="12.75">
      <c r="A9" s="199"/>
      <c r="B9" s="188"/>
      <c r="G9" s="198"/>
      <c r="H9" s="199"/>
      <c r="I9" s="188"/>
      <c r="N9" s="198"/>
    </row>
    <row r="10" spans="1:14" ht="37.5">
      <c r="A10" s="199"/>
      <c r="B10" s="189" t="s">
        <v>63</v>
      </c>
      <c r="C10" s="190"/>
      <c r="E10" s="189" t="s">
        <v>64</v>
      </c>
      <c r="F10" s="191">
        <f>'Uitbet-zo'!$B$12</f>
        <v>0</v>
      </c>
      <c r="G10" s="198"/>
      <c r="H10" s="199"/>
      <c r="I10" s="189" t="s">
        <v>63</v>
      </c>
      <c r="J10" s="190"/>
      <c r="L10" s="189" t="s">
        <v>64</v>
      </c>
      <c r="M10" s="191">
        <f>'Uitbet-zo'!$B$25</f>
        <v>0</v>
      </c>
      <c r="N10" s="198"/>
    </row>
    <row r="11" spans="1:14" ht="33.75" customHeight="1">
      <c r="A11" s="199"/>
      <c r="B11" s="192"/>
      <c r="G11" s="198"/>
      <c r="H11" s="199"/>
      <c r="I11" s="192"/>
      <c r="N11" s="198"/>
    </row>
    <row r="12" spans="1:14" ht="34.5">
      <c r="A12" s="199"/>
      <c r="B12" s="192" t="s">
        <v>70</v>
      </c>
      <c r="G12" s="198"/>
      <c r="H12" s="199"/>
      <c r="I12" s="192" t="s">
        <v>71</v>
      </c>
      <c r="N12" s="198"/>
    </row>
    <row r="13" spans="1:14" ht="51" customHeight="1">
      <c r="A13" s="199"/>
      <c r="B13" s="189" t="s">
        <v>65</v>
      </c>
      <c r="C13" s="189"/>
      <c r="D13" s="189"/>
      <c r="E13" s="189" t="s">
        <v>64</v>
      </c>
      <c r="F13" s="193">
        <f>'Uitbet-ma'!$B$4</f>
        <v>1</v>
      </c>
      <c r="G13" s="198"/>
      <c r="H13" s="199"/>
      <c r="I13" s="189" t="s">
        <v>65</v>
      </c>
      <c r="J13" s="189"/>
      <c r="K13" s="189"/>
      <c r="L13" s="189" t="s">
        <v>64</v>
      </c>
      <c r="M13" s="193">
        <f>'Uitbet-ma'!$B$4</f>
        <v>1</v>
      </c>
      <c r="N13" s="198"/>
    </row>
    <row r="14" spans="1:14" ht="34.5">
      <c r="A14" s="199"/>
      <c r="B14" s="189"/>
      <c r="G14" s="198"/>
      <c r="H14" s="199"/>
      <c r="I14" s="189"/>
      <c r="N14" s="198"/>
    </row>
    <row r="15" spans="1:14" ht="34.5">
      <c r="A15" s="199"/>
      <c r="B15" s="194" t="s">
        <v>66</v>
      </c>
      <c r="C15" s="189" t="s">
        <v>64</v>
      </c>
      <c r="D15" s="252">
        <f>'Uitbet-zo'!$E$14</f>
        <v>0</v>
      </c>
      <c r="E15" s="252"/>
      <c r="F15" s="252"/>
      <c r="G15" s="198"/>
      <c r="H15" s="199"/>
      <c r="I15" s="194" t="s">
        <v>66</v>
      </c>
      <c r="J15" s="189" t="s">
        <v>64</v>
      </c>
      <c r="K15" s="252">
        <f>'Uitbet-zo'!$E$27</f>
        <v>0</v>
      </c>
      <c r="L15" s="252"/>
      <c r="M15" s="252"/>
      <c r="N15" s="198"/>
    </row>
    <row r="16" spans="1:14" ht="48.75" customHeight="1">
      <c r="A16" s="199"/>
      <c r="B16" s="194" t="s">
        <v>1</v>
      </c>
      <c r="C16" s="189" t="s">
        <v>64</v>
      </c>
      <c r="D16" s="253">
        <f>'Uitbet-zo'!$A$4</f>
        <v>0</v>
      </c>
      <c r="E16" s="253"/>
      <c r="F16" s="253"/>
      <c r="G16" s="198"/>
      <c r="H16" s="199"/>
      <c r="I16" s="194" t="s">
        <v>1</v>
      </c>
      <c r="J16" s="189" t="s">
        <v>64</v>
      </c>
      <c r="K16" s="253">
        <f>'Uitbet-zo'!$A$4</f>
        <v>0</v>
      </c>
      <c r="L16" s="253"/>
      <c r="M16" s="253"/>
      <c r="N16" s="198"/>
    </row>
    <row r="17" spans="1:14" ht="34.5">
      <c r="A17" s="199"/>
      <c r="B17" s="189"/>
      <c r="G17" s="198"/>
      <c r="H17" s="199"/>
      <c r="I17" s="189"/>
      <c r="N17" s="198"/>
    </row>
    <row r="18" spans="1:14" ht="34.5">
      <c r="A18" s="199"/>
      <c r="B18" s="189" t="s">
        <v>67</v>
      </c>
      <c r="G18" s="198"/>
      <c r="H18" s="199"/>
      <c r="I18" s="189" t="s">
        <v>67</v>
      </c>
      <c r="N18" s="198"/>
    </row>
    <row r="19" spans="1:14" ht="34.5">
      <c r="A19" s="199"/>
      <c r="B19" s="189"/>
      <c r="G19" s="198"/>
      <c r="H19" s="199"/>
      <c r="I19" s="189"/>
      <c r="N19" s="198"/>
    </row>
    <row r="20" spans="1:14" ht="24.75">
      <c r="A20" s="199"/>
      <c r="B20" s="195" t="s">
        <v>68</v>
      </c>
      <c r="G20" s="198"/>
      <c r="H20" s="199"/>
      <c r="I20" s="195" t="s">
        <v>68</v>
      </c>
      <c r="N20" s="198"/>
    </row>
    <row r="21" spans="1:14" ht="12.75">
      <c r="A21" s="199"/>
      <c r="G21" s="198"/>
      <c r="H21" s="199"/>
      <c r="N21" s="198"/>
    </row>
    <row r="22" spans="1:14" ht="13.5" thickBot="1">
      <c r="A22" s="201"/>
      <c r="B22" s="196"/>
      <c r="C22" s="197"/>
      <c r="D22" s="197"/>
      <c r="E22" s="197"/>
      <c r="F22" s="197"/>
      <c r="G22" s="200"/>
      <c r="H22" s="201"/>
      <c r="I22" s="196"/>
      <c r="J22" s="197"/>
      <c r="K22" s="197"/>
      <c r="L22" s="197"/>
      <c r="M22" s="197"/>
      <c r="N22" s="200"/>
    </row>
    <row r="23" spans="1:14" ht="15" customHeight="1" thickTop="1">
      <c r="A23" s="202"/>
      <c r="B23" s="203"/>
      <c r="C23" s="204"/>
      <c r="D23" s="204"/>
      <c r="E23" s="204"/>
      <c r="F23" s="204"/>
      <c r="G23" s="205"/>
      <c r="H23" s="202"/>
      <c r="I23" s="203"/>
      <c r="J23" s="204"/>
      <c r="K23" s="204"/>
      <c r="L23" s="204"/>
      <c r="M23" s="204"/>
      <c r="N23" s="205"/>
    </row>
    <row r="24" spans="1:14" ht="39" customHeight="1">
      <c r="A24" s="199"/>
      <c r="E24" s="184"/>
      <c r="F24" s="185"/>
      <c r="G24" s="198"/>
      <c r="H24" s="199"/>
      <c r="L24" s="184"/>
      <c r="M24" s="185"/>
      <c r="N24" s="198"/>
    </row>
    <row r="25" spans="1:14" ht="47.25" customHeight="1">
      <c r="A25" s="199"/>
      <c r="E25" s="186" t="str">
        <f>mm</f>
        <v>MM RUE NEUVE/NIEUWSTRAAT</v>
      </c>
      <c r="F25" s="185"/>
      <c r="G25" s="198"/>
      <c r="H25" s="199"/>
      <c r="L25" s="186" t="str">
        <f>mm</f>
        <v>MM RUE NEUVE/NIEUWSTRAAT</v>
      </c>
      <c r="M25" s="185"/>
      <c r="N25" s="198"/>
    </row>
    <row r="26" spans="1:14" ht="49.5" customHeight="1">
      <c r="A26" s="199"/>
      <c r="E26" s="184"/>
      <c r="F26" s="185"/>
      <c r="G26" s="198"/>
      <c r="H26" s="199"/>
      <c r="L26" s="184"/>
      <c r="M26" s="185"/>
      <c r="N26" s="198"/>
    </row>
    <row r="27" spans="1:14" ht="117.75" customHeight="1">
      <c r="A27" s="199"/>
      <c r="B27" s="250" t="s">
        <v>69</v>
      </c>
      <c r="C27" s="251"/>
      <c r="D27" s="251"/>
      <c r="E27" s="251"/>
      <c r="F27" s="251"/>
      <c r="G27" s="198"/>
      <c r="H27" s="199"/>
      <c r="I27" s="250" t="s">
        <v>69</v>
      </c>
      <c r="J27" s="251"/>
      <c r="K27" s="251"/>
      <c r="L27" s="251"/>
      <c r="M27" s="251"/>
      <c r="N27" s="198"/>
    </row>
    <row r="28" spans="1:14" ht="28.5" customHeight="1">
      <c r="A28" s="199"/>
      <c r="B28" s="187" t="s">
        <v>62</v>
      </c>
      <c r="G28" s="198"/>
      <c r="H28" s="199"/>
      <c r="I28" s="187" t="s">
        <v>62</v>
      </c>
      <c r="N28" s="198"/>
    </row>
    <row r="29" spans="1:14" ht="12.75">
      <c r="A29" s="199"/>
      <c r="B29" s="188"/>
      <c r="G29" s="198"/>
      <c r="H29" s="199"/>
      <c r="I29" s="188"/>
      <c r="N29" s="198"/>
    </row>
    <row r="30" spans="1:14" ht="12.75">
      <c r="A30" s="199"/>
      <c r="B30" s="188"/>
      <c r="G30" s="198"/>
      <c r="H30" s="199"/>
      <c r="I30" s="188"/>
      <c r="N30" s="198"/>
    </row>
    <row r="31" spans="1:14" ht="12.75">
      <c r="A31" s="199"/>
      <c r="B31" s="188"/>
      <c r="G31" s="198"/>
      <c r="H31" s="199"/>
      <c r="I31" s="188"/>
      <c r="N31" s="198"/>
    </row>
    <row r="32" spans="1:14" ht="37.5">
      <c r="A32" s="199"/>
      <c r="B32" s="189" t="s">
        <v>63</v>
      </c>
      <c r="C32" s="190"/>
      <c r="E32" s="189" t="s">
        <v>64</v>
      </c>
      <c r="F32" s="191">
        <f>'Uitbet-zo'!$C$12</f>
        <v>0</v>
      </c>
      <c r="G32" s="198"/>
      <c r="H32" s="199"/>
      <c r="I32" s="189" t="s">
        <v>63</v>
      </c>
      <c r="J32" s="190"/>
      <c r="L32" s="189" t="s">
        <v>64</v>
      </c>
      <c r="M32" s="191">
        <f>'Uitbet-zo'!$C$25</f>
        <v>0</v>
      </c>
      <c r="N32" s="198"/>
    </row>
    <row r="33" spans="1:14" ht="33.75" customHeight="1">
      <c r="A33" s="199"/>
      <c r="B33" s="192"/>
      <c r="G33" s="198"/>
      <c r="H33" s="199"/>
      <c r="I33" s="192"/>
      <c r="N33" s="198"/>
    </row>
    <row r="34" spans="1:14" ht="34.5">
      <c r="A34" s="199"/>
      <c r="B34" s="192" t="s">
        <v>70</v>
      </c>
      <c r="G34" s="198"/>
      <c r="H34" s="199"/>
      <c r="I34" s="192" t="s">
        <v>71</v>
      </c>
      <c r="N34" s="198"/>
    </row>
    <row r="35" spans="1:14" ht="51" customHeight="1">
      <c r="A35" s="199"/>
      <c r="B35" s="189" t="s">
        <v>65</v>
      </c>
      <c r="C35" s="189"/>
      <c r="D35" s="189"/>
      <c r="E35" s="189" t="s">
        <v>64</v>
      </c>
      <c r="F35" s="193">
        <f>'Uitbet-ma'!$C$4</f>
        <v>2</v>
      </c>
      <c r="G35" s="198"/>
      <c r="H35" s="199"/>
      <c r="I35" s="189" t="s">
        <v>65</v>
      </c>
      <c r="J35" s="189"/>
      <c r="K35" s="189"/>
      <c r="L35" s="189" t="s">
        <v>64</v>
      </c>
      <c r="M35" s="193">
        <f>'Uitbet-ma'!$C$4</f>
        <v>2</v>
      </c>
      <c r="N35" s="198"/>
    </row>
    <row r="36" spans="1:14" ht="34.5">
      <c r="A36" s="199"/>
      <c r="B36" s="189"/>
      <c r="G36" s="198"/>
      <c r="H36" s="199"/>
      <c r="I36" s="189"/>
      <c r="N36" s="198"/>
    </row>
    <row r="37" spans="1:14" ht="34.5">
      <c r="A37" s="199"/>
      <c r="B37" s="194" t="s">
        <v>66</v>
      </c>
      <c r="C37" s="189" t="s">
        <v>64</v>
      </c>
      <c r="D37" s="252">
        <f>'Uitbet-zo'!$E$14</f>
        <v>0</v>
      </c>
      <c r="E37" s="252"/>
      <c r="F37" s="252"/>
      <c r="G37" s="198"/>
      <c r="H37" s="199"/>
      <c r="I37" s="194" t="s">
        <v>66</v>
      </c>
      <c r="J37" s="189" t="s">
        <v>64</v>
      </c>
      <c r="K37" s="252">
        <f>'Uitbet-zo'!$E$27</f>
        <v>0</v>
      </c>
      <c r="L37" s="252"/>
      <c r="M37" s="252"/>
      <c r="N37" s="198"/>
    </row>
    <row r="38" spans="1:14" ht="48.75" customHeight="1">
      <c r="A38" s="199"/>
      <c r="B38" s="194" t="s">
        <v>1</v>
      </c>
      <c r="C38" s="189" t="s">
        <v>64</v>
      </c>
      <c r="D38" s="253">
        <f>'Uitbet-zo'!$A$4</f>
        <v>0</v>
      </c>
      <c r="E38" s="253"/>
      <c r="F38" s="253"/>
      <c r="G38" s="198"/>
      <c r="H38" s="199"/>
      <c r="I38" s="194" t="s">
        <v>1</v>
      </c>
      <c r="J38" s="189" t="s">
        <v>64</v>
      </c>
      <c r="K38" s="253">
        <f>'Uitbet-zo'!$A$4</f>
        <v>0</v>
      </c>
      <c r="L38" s="253"/>
      <c r="M38" s="253"/>
      <c r="N38" s="198"/>
    </row>
    <row r="39" spans="1:14" ht="34.5">
      <c r="A39" s="199"/>
      <c r="B39" s="189"/>
      <c r="G39" s="198"/>
      <c r="H39" s="199"/>
      <c r="I39" s="189"/>
      <c r="N39" s="198"/>
    </row>
    <row r="40" spans="1:14" ht="34.5">
      <c r="A40" s="199"/>
      <c r="B40" s="189" t="s">
        <v>67</v>
      </c>
      <c r="G40" s="198"/>
      <c r="H40" s="199"/>
      <c r="I40" s="189" t="s">
        <v>67</v>
      </c>
      <c r="N40" s="198"/>
    </row>
    <row r="41" spans="1:14" ht="34.5">
      <c r="A41" s="199"/>
      <c r="B41" s="189"/>
      <c r="G41" s="198"/>
      <c r="H41" s="199"/>
      <c r="I41" s="189"/>
      <c r="N41" s="198"/>
    </row>
    <row r="42" spans="1:14" ht="24.75">
      <c r="A42" s="199"/>
      <c r="B42" s="195" t="s">
        <v>68</v>
      </c>
      <c r="G42" s="198"/>
      <c r="H42" s="199"/>
      <c r="I42" s="195" t="s">
        <v>68</v>
      </c>
      <c r="N42" s="198"/>
    </row>
    <row r="43" spans="1:14" ht="12.75">
      <c r="A43" s="199"/>
      <c r="G43" s="198"/>
      <c r="H43" s="199"/>
      <c r="N43" s="198"/>
    </row>
    <row r="44" spans="1:14" ht="13.5" thickBot="1">
      <c r="A44" s="201"/>
      <c r="B44" s="196"/>
      <c r="C44" s="197"/>
      <c r="D44" s="197"/>
      <c r="E44" s="197"/>
      <c r="F44" s="197"/>
      <c r="G44" s="200"/>
      <c r="H44" s="201"/>
      <c r="I44" s="196"/>
      <c r="J44" s="197"/>
      <c r="K44" s="197"/>
      <c r="L44" s="197"/>
      <c r="M44" s="197"/>
      <c r="N44" s="200"/>
    </row>
    <row r="45" spans="1:14" ht="15" customHeight="1" thickTop="1">
      <c r="A45" s="202"/>
      <c r="B45" s="203"/>
      <c r="C45" s="204"/>
      <c r="D45" s="204"/>
      <c r="E45" s="204"/>
      <c r="F45" s="204"/>
      <c r="G45" s="205"/>
      <c r="H45" s="202"/>
      <c r="I45" s="203"/>
      <c r="J45" s="204"/>
      <c r="K45" s="204"/>
      <c r="L45" s="204"/>
      <c r="M45" s="204"/>
      <c r="N45" s="205"/>
    </row>
    <row r="46" spans="1:14" ht="39" customHeight="1">
      <c r="A46" s="199"/>
      <c r="E46" s="184"/>
      <c r="F46" s="185"/>
      <c r="G46" s="198"/>
      <c r="H46" s="199"/>
      <c r="L46" s="184"/>
      <c r="M46" s="185"/>
      <c r="N46" s="198"/>
    </row>
    <row r="47" spans="1:14" ht="47.25" customHeight="1">
      <c r="A47" s="199"/>
      <c r="E47" s="186" t="str">
        <f>mm</f>
        <v>MM RUE NEUVE/NIEUWSTRAAT</v>
      </c>
      <c r="F47" s="185"/>
      <c r="G47" s="198"/>
      <c r="H47" s="199"/>
      <c r="L47" s="186" t="str">
        <f>mm</f>
        <v>MM RUE NEUVE/NIEUWSTRAAT</v>
      </c>
      <c r="M47" s="185"/>
      <c r="N47" s="198"/>
    </row>
    <row r="48" spans="1:14" ht="49.5" customHeight="1">
      <c r="A48" s="199"/>
      <c r="E48" s="184"/>
      <c r="F48" s="185"/>
      <c r="G48" s="198"/>
      <c r="H48" s="199"/>
      <c r="L48" s="184"/>
      <c r="M48" s="185"/>
      <c r="N48" s="198"/>
    </row>
    <row r="49" spans="1:14" ht="117.75" customHeight="1">
      <c r="A49" s="199"/>
      <c r="B49" s="250" t="s">
        <v>69</v>
      </c>
      <c r="C49" s="251"/>
      <c r="D49" s="251"/>
      <c r="E49" s="251"/>
      <c r="F49" s="251"/>
      <c r="G49" s="198"/>
      <c r="H49" s="199"/>
      <c r="I49" s="250" t="s">
        <v>69</v>
      </c>
      <c r="J49" s="251"/>
      <c r="K49" s="251"/>
      <c r="L49" s="251"/>
      <c r="M49" s="251"/>
      <c r="N49" s="198"/>
    </row>
    <row r="50" spans="1:14" ht="28.5" customHeight="1">
      <c r="A50" s="199"/>
      <c r="B50" s="187" t="s">
        <v>62</v>
      </c>
      <c r="G50" s="198"/>
      <c r="H50" s="199"/>
      <c r="I50" s="187" t="s">
        <v>62</v>
      </c>
      <c r="N50" s="198"/>
    </row>
    <row r="51" spans="1:14" ht="12.75">
      <c r="A51" s="199"/>
      <c r="B51" s="188"/>
      <c r="G51" s="198"/>
      <c r="H51" s="199"/>
      <c r="I51" s="188"/>
      <c r="N51" s="198"/>
    </row>
    <row r="52" spans="1:14" ht="12.75">
      <c r="A52" s="199"/>
      <c r="B52" s="188"/>
      <c r="G52" s="198"/>
      <c r="H52" s="199"/>
      <c r="I52" s="188"/>
      <c r="N52" s="198"/>
    </row>
    <row r="53" spans="1:14" ht="12.75">
      <c r="A53" s="199"/>
      <c r="B53" s="188"/>
      <c r="G53" s="198"/>
      <c r="H53" s="199"/>
      <c r="I53" s="188"/>
      <c r="N53" s="198"/>
    </row>
    <row r="54" spans="1:14" ht="37.5">
      <c r="A54" s="199"/>
      <c r="B54" s="189" t="s">
        <v>63</v>
      </c>
      <c r="C54" s="190"/>
      <c r="E54" s="189" t="s">
        <v>64</v>
      </c>
      <c r="F54" s="191">
        <f>'Uitbet-zo'!$D$12</f>
        <v>0</v>
      </c>
      <c r="G54" s="198"/>
      <c r="H54" s="199"/>
      <c r="I54" s="189" t="s">
        <v>63</v>
      </c>
      <c r="J54" s="190"/>
      <c r="L54" s="189" t="s">
        <v>64</v>
      </c>
      <c r="M54" s="191">
        <f>'Uitbet-zo'!$D$25</f>
        <v>0</v>
      </c>
      <c r="N54" s="198"/>
    </row>
    <row r="55" spans="1:14" ht="33.75" customHeight="1">
      <c r="A55" s="199"/>
      <c r="B55" s="192"/>
      <c r="G55" s="198"/>
      <c r="H55" s="199"/>
      <c r="I55" s="192"/>
      <c r="N55" s="198"/>
    </row>
    <row r="56" spans="1:14" ht="34.5">
      <c r="A56" s="199"/>
      <c r="B56" s="192" t="s">
        <v>70</v>
      </c>
      <c r="G56" s="198"/>
      <c r="H56" s="199"/>
      <c r="I56" s="192" t="s">
        <v>71</v>
      </c>
      <c r="N56" s="198"/>
    </row>
    <row r="57" spans="1:14" ht="51" customHeight="1">
      <c r="A57" s="199"/>
      <c r="B57" s="189" t="s">
        <v>65</v>
      </c>
      <c r="C57" s="189"/>
      <c r="D57" s="189"/>
      <c r="E57" s="189" t="s">
        <v>64</v>
      </c>
      <c r="F57" s="193">
        <f>'Uitbet-ma'!$D$4</f>
        <v>3</v>
      </c>
      <c r="G57" s="198"/>
      <c r="H57" s="199"/>
      <c r="I57" s="189" t="s">
        <v>65</v>
      </c>
      <c r="J57" s="189"/>
      <c r="K57" s="189"/>
      <c r="L57" s="189" t="s">
        <v>64</v>
      </c>
      <c r="M57" s="193">
        <f>'Uitbet-ma'!$D$4</f>
        <v>3</v>
      </c>
      <c r="N57" s="198"/>
    </row>
    <row r="58" spans="1:14" ht="34.5">
      <c r="A58" s="199"/>
      <c r="B58" s="189"/>
      <c r="G58" s="198"/>
      <c r="H58" s="199"/>
      <c r="I58" s="189"/>
      <c r="N58" s="198"/>
    </row>
    <row r="59" spans="1:14" ht="34.5">
      <c r="A59" s="199"/>
      <c r="B59" s="194" t="s">
        <v>66</v>
      </c>
      <c r="C59" s="189" t="s">
        <v>64</v>
      </c>
      <c r="D59" s="252">
        <f>'Uitbet-zo'!$E$14</f>
        <v>0</v>
      </c>
      <c r="E59" s="252"/>
      <c r="F59" s="252"/>
      <c r="G59" s="198"/>
      <c r="H59" s="199"/>
      <c r="I59" s="194" t="s">
        <v>66</v>
      </c>
      <c r="J59" s="189" t="s">
        <v>64</v>
      </c>
      <c r="K59" s="252">
        <f>'Uitbet-zo'!$E$27</f>
        <v>0</v>
      </c>
      <c r="L59" s="252"/>
      <c r="M59" s="252"/>
      <c r="N59" s="198"/>
    </row>
    <row r="60" spans="1:14" ht="48.75" customHeight="1">
      <c r="A60" s="199"/>
      <c r="B60" s="194" t="s">
        <v>1</v>
      </c>
      <c r="C60" s="189" t="s">
        <v>64</v>
      </c>
      <c r="D60" s="253">
        <f>'Uitbet-zo'!$A$4</f>
        <v>0</v>
      </c>
      <c r="E60" s="253"/>
      <c r="F60" s="253"/>
      <c r="G60" s="198"/>
      <c r="H60" s="199"/>
      <c r="I60" s="194" t="s">
        <v>1</v>
      </c>
      <c r="J60" s="189" t="s">
        <v>64</v>
      </c>
      <c r="K60" s="253">
        <f>'Uitbet-zo'!$A$4</f>
        <v>0</v>
      </c>
      <c r="L60" s="253"/>
      <c r="M60" s="253"/>
      <c r="N60" s="198"/>
    </row>
    <row r="61" spans="1:14" ht="34.5">
      <c r="A61" s="199"/>
      <c r="B61" s="189"/>
      <c r="G61" s="198"/>
      <c r="H61" s="199"/>
      <c r="I61" s="189"/>
      <c r="N61" s="198"/>
    </row>
    <row r="62" spans="1:14" ht="34.5">
      <c r="A62" s="199"/>
      <c r="B62" s="189" t="s">
        <v>67</v>
      </c>
      <c r="G62" s="198"/>
      <c r="H62" s="199"/>
      <c r="I62" s="189" t="s">
        <v>67</v>
      </c>
      <c r="N62" s="198"/>
    </row>
    <row r="63" spans="1:14" ht="34.5">
      <c r="A63" s="199"/>
      <c r="B63" s="189"/>
      <c r="G63" s="198"/>
      <c r="H63" s="199"/>
      <c r="I63" s="189"/>
      <c r="N63" s="198"/>
    </row>
    <row r="64" spans="1:14" ht="24.75">
      <c r="A64" s="199"/>
      <c r="B64" s="195" t="s">
        <v>68</v>
      </c>
      <c r="G64" s="198"/>
      <c r="H64" s="199"/>
      <c r="I64" s="195" t="s">
        <v>68</v>
      </c>
      <c r="N64" s="198"/>
    </row>
    <row r="65" spans="1:14" ht="12.75">
      <c r="A65" s="199"/>
      <c r="G65" s="198"/>
      <c r="H65" s="199"/>
      <c r="N65" s="198"/>
    </row>
    <row r="66" spans="1:14" ht="13.5" thickBot="1">
      <c r="A66" s="201"/>
      <c r="B66" s="196"/>
      <c r="C66" s="197"/>
      <c r="D66" s="197"/>
      <c r="E66" s="197"/>
      <c r="F66" s="197"/>
      <c r="G66" s="200"/>
      <c r="H66" s="201"/>
      <c r="I66" s="196"/>
      <c r="J66" s="197"/>
      <c r="K66" s="197"/>
      <c r="L66" s="197"/>
      <c r="M66" s="197"/>
      <c r="N66" s="200"/>
    </row>
    <row r="67" spans="1:14" ht="15" customHeight="1" thickTop="1">
      <c r="A67" s="202"/>
      <c r="B67" s="203"/>
      <c r="C67" s="204"/>
      <c r="D67" s="204"/>
      <c r="E67" s="204"/>
      <c r="F67" s="204"/>
      <c r="G67" s="205"/>
      <c r="H67" s="202"/>
      <c r="I67" s="203"/>
      <c r="J67" s="204"/>
      <c r="K67" s="204"/>
      <c r="L67" s="204"/>
      <c r="M67" s="204"/>
      <c r="N67" s="205"/>
    </row>
    <row r="68" spans="1:14" ht="39" customHeight="1">
      <c r="A68" s="199"/>
      <c r="E68" s="184"/>
      <c r="F68" s="185"/>
      <c r="G68" s="198"/>
      <c r="H68" s="199"/>
      <c r="L68" s="184"/>
      <c r="M68" s="185"/>
      <c r="N68" s="198"/>
    </row>
    <row r="69" spans="1:14" ht="47.25" customHeight="1">
      <c r="A69" s="199"/>
      <c r="E69" s="186" t="str">
        <f>mm</f>
        <v>MM RUE NEUVE/NIEUWSTRAAT</v>
      </c>
      <c r="F69" s="185"/>
      <c r="G69" s="198"/>
      <c r="H69" s="199"/>
      <c r="L69" s="186" t="str">
        <f>mm</f>
        <v>MM RUE NEUVE/NIEUWSTRAAT</v>
      </c>
      <c r="M69" s="185"/>
      <c r="N69" s="198"/>
    </row>
    <row r="70" spans="1:14" ht="49.5" customHeight="1">
      <c r="A70" s="199"/>
      <c r="E70" s="184"/>
      <c r="F70" s="185"/>
      <c r="G70" s="198"/>
      <c r="H70" s="199"/>
      <c r="L70" s="184"/>
      <c r="M70" s="185"/>
      <c r="N70" s="198"/>
    </row>
    <row r="71" spans="1:14" ht="117.75" customHeight="1">
      <c r="A71" s="199"/>
      <c r="B71" s="250" t="s">
        <v>69</v>
      </c>
      <c r="C71" s="251"/>
      <c r="D71" s="251"/>
      <c r="E71" s="251"/>
      <c r="F71" s="251"/>
      <c r="G71" s="198"/>
      <c r="H71" s="199"/>
      <c r="I71" s="250" t="s">
        <v>69</v>
      </c>
      <c r="J71" s="251"/>
      <c r="K71" s="251"/>
      <c r="L71" s="251"/>
      <c r="M71" s="251"/>
      <c r="N71" s="198"/>
    </row>
    <row r="72" spans="1:14" ht="28.5" customHeight="1">
      <c r="A72" s="199"/>
      <c r="B72" s="187" t="s">
        <v>62</v>
      </c>
      <c r="G72" s="198"/>
      <c r="H72" s="199"/>
      <c r="I72" s="187" t="s">
        <v>62</v>
      </c>
      <c r="N72" s="198"/>
    </row>
    <row r="73" spans="1:14" ht="12.75">
      <c r="A73" s="199"/>
      <c r="B73" s="188"/>
      <c r="G73" s="198"/>
      <c r="H73" s="199"/>
      <c r="I73" s="188"/>
      <c r="N73" s="198"/>
    </row>
    <row r="74" spans="1:14" ht="12.75">
      <c r="A74" s="199"/>
      <c r="B74" s="188"/>
      <c r="G74" s="198"/>
      <c r="H74" s="199"/>
      <c r="I74" s="188"/>
      <c r="N74" s="198"/>
    </row>
    <row r="75" spans="1:14" ht="12.75">
      <c r="A75" s="199"/>
      <c r="B75" s="188"/>
      <c r="G75" s="198"/>
      <c r="H75" s="199"/>
      <c r="I75" s="188"/>
      <c r="N75" s="198"/>
    </row>
    <row r="76" spans="1:14" ht="37.5">
      <c r="A76" s="199"/>
      <c r="B76" s="189" t="s">
        <v>63</v>
      </c>
      <c r="C76" s="190"/>
      <c r="E76" s="189" t="s">
        <v>64</v>
      </c>
      <c r="F76" s="191">
        <f>'Uitbet-zo'!$E$12</f>
        <v>0</v>
      </c>
      <c r="G76" s="198"/>
      <c r="H76" s="199"/>
      <c r="I76" s="189" t="s">
        <v>63</v>
      </c>
      <c r="J76" s="190"/>
      <c r="L76" s="189" t="s">
        <v>64</v>
      </c>
      <c r="M76" s="191">
        <f>'Uitbet-zo'!$E$25</f>
        <v>0</v>
      </c>
      <c r="N76" s="198"/>
    </row>
    <row r="77" spans="1:14" ht="33.75" customHeight="1">
      <c r="A77" s="199"/>
      <c r="B77" s="192"/>
      <c r="G77" s="198"/>
      <c r="H77" s="199"/>
      <c r="I77" s="192"/>
      <c r="N77" s="198"/>
    </row>
    <row r="78" spans="1:14" ht="34.5">
      <c r="A78" s="199"/>
      <c r="B78" s="192" t="s">
        <v>70</v>
      </c>
      <c r="G78" s="198"/>
      <c r="H78" s="199"/>
      <c r="I78" s="192" t="s">
        <v>71</v>
      </c>
      <c r="N78" s="198"/>
    </row>
    <row r="79" spans="1:14" ht="51" customHeight="1">
      <c r="A79" s="199"/>
      <c r="B79" s="189" t="s">
        <v>65</v>
      </c>
      <c r="C79" s="189"/>
      <c r="D79" s="189"/>
      <c r="E79" s="189" t="s">
        <v>64</v>
      </c>
      <c r="F79" s="193">
        <f>'Uitbet-ma'!$E$4</f>
        <v>4</v>
      </c>
      <c r="G79" s="198"/>
      <c r="H79" s="199"/>
      <c r="I79" s="189" t="s">
        <v>65</v>
      </c>
      <c r="J79" s="189"/>
      <c r="K79" s="189"/>
      <c r="L79" s="189" t="s">
        <v>64</v>
      </c>
      <c r="M79" s="193">
        <f>'Uitbet-ma'!$E$4</f>
        <v>4</v>
      </c>
      <c r="N79" s="198"/>
    </row>
    <row r="80" spans="1:14" ht="34.5">
      <c r="A80" s="199"/>
      <c r="B80" s="189"/>
      <c r="G80" s="198"/>
      <c r="H80" s="199"/>
      <c r="I80" s="189"/>
      <c r="N80" s="198"/>
    </row>
    <row r="81" spans="1:14" ht="34.5">
      <c r="A81" s="199"/>
      <c r="B81" s="194" t="s">
        <v>66</v>
      </c>
      <c r="C81" s="189" t="s">
        <v>64</v>
      </c>
      <c r="D81" s="252">
        <f>'Uitbet-zo'!$E$14</f>
        <v>0</v>
      </c>
      <c r="E81" s="252"/>
      <c r="F81" s="252"/>
      <c r="G81" s="198"/>
      <c r="H81" s="199"/>
      <c r="I81" s="194" t="s">
        <v>66</v>
      </c>
      <c r="J81" s="189" t="s">
        <v>64</v>
      </c>
      <c r="K81" s="252">
        <f>'Uitbet-zo'!$E$27</f>
        <v>0</v>
      </c>
      <c r="L81" s="252"/>
      <c r="M81" s="252"/>
      <c r="N81" s="198"/>
    </row>
    <row r="82" spans="1:14" ht="48.75" customHeight="1">
      <c r="A82" s="199"/>
      <c r="B82" s="194" t="s">
        <v>1</v>
      </c>
      <c r="C82" s="189" t="s">
        <v>64</v>
      </c>
      <c r="D82" s="253">
        <f>'Uitbet-zo'!$A$4</f>
        <v>0</v>
      </c>
      <c r="E82" s="253"/>
      <c r="F82" s="253"/>
      <c r="G82" s="198"/>
      <c r="H82" s="199"/>
      <c r="I82" s="194" t="s">
        <v>1</v>
      </c>
      <c r="J82" s="189" t="s">
        <v>64</v>
      </c>
      <c r="K82" s="253">
        <f>'Uitbet-zo'!$A$4</f>
        <v>0</v>
      </c>
      <c r="L82" s="253"/>
      <c r="M82" s="253"/>
      <c r="N82" s="198"/>
    </row>
    <row r="83" spans="1:14" ht="34.5">
      <c r="A83" s="199"/>
      <c r="B83" s="189"/>
      <c r="G83" s="198"/>
      <c r="H83" s="199"/>
      <c r="I83" s="189"/>
      <c r="N83" s="198"/>
    </row>
    <row r="84" spans="1:14" ht="34.5">
      <c r="A84" s="199"/>
      <c r="B84" s="189" t="s">
        <v>67</v>
      </c>
      <c r="G84" s="198"/>
      <c r="H84" s="199"/>
      <c r="I84" s="189" t="s">
        <v>67</v>
      </c>
      <c r="N84" s="198"/>
    </row>
    <row r="85" spans="1:14" ht="34.5">
      <c r="A85" s="199"/>
      <c r="B85" s="189"/>
      <c r="G85" s="198"/>
      <c r="H85" s="199"/>
      <c r="I85" s="189"/>
      <c r="N85" s="198"/>
    </row>
    <row r="86" spans="1:14" ht="24.75">
      <c r="A86" s="199"/>
      <c r="B86" s="195" t="s">
        <v>68</v>
      </c>
      <c r="G86" s="198"/>
      <c r="H86" s="199"/>
      <c r="I86" s="195" t="s">
        <v>68</v>
      </c>
      <c r="N86" s="198"/>
    </row>
    <row r="87" spans="1:14" ht="12.75">
      <c r="A87" s="199"/>
      <c r="G87" s="198"/>
      <c r="H87" s="199"/>
      <c r="N87" s="198"/>
    </row>
    <row r="88" spans="1:14" ht="13.5" thickBot="1">
      <c r="A88" s="201"/>
      <c r="B88" s="196"/>
      <c r="C88" s="197"/>
      <c r="D88" s="197"/>
      <c r="E88" s="197"/>
      <c r="F88" s="197"/>
      <c r="G88" s="200"/>
      <c r="H88" s="201"/>
      <c r="I88" s="196"/>
      <c r="J88" s="197"/>
      <c r="K88" s="197"/>
      <c r="L88" s="197"/>
      <c r="M88" s="197"/>
      <c r="N88" s="200"/>
    </row>
    <row r="89" spans="1:14" ht="15" customHeight="1" thickTop="1">
      <c r="A89" s="202"/>
      <c r="B89" s="203"/>
      <c r="C89" s="204"/>
      <c r="D89" s="204"/>
      <c r="E89" s="204"/>
      <c r="F89" s="204"/>
      <c r="G89" s="205"/>
      <c r="H89" s="202"/>
      <c r="I89" s="203"/>
      <c r="J89" s="204"/>
      <c r="K89" s="204"/>
      <c r="L89" s="204"/>
      <c r="M89" s="204"/>
      <c r="N89" s="205"/>
    </row>
    <row r="90" spans="1:14" ht="39" customHeight="1">
      <c r="A90" s="199"/>
      <c r="E90" s="184"/>
      <c r="F90" s="185"/>
      <c r="G90" s="198"/>
      <c r="H90" s="199"/>
      <c r="L90" s="184"/>
      <c r="M90" s="185"/>
      <c r="N90" s="198"/>
    </row>
    <row r="91" spans="1:14" ht="47.25" customHeight="1">
      <c r="A91" s="199"/>
      <c r="E91" s="186" t="str">
        <f>mm</f>
        <v>MM RUE NEUVE/NIEUWSTRAAT</v>
      </c>
      <c r="F91" s="185"/>
      <c r="G91" s="198"/>
      <c r="H91" s="199"/>
      <c r="L91" s="186" t="str">
        <f>mm</f>
        <v>MM RUE NEUVE/NIEUWSTRAAT</v>
      </c>
      <c r="M91" s="185"/>
      <c r="N91" s="198"/>
    </row>
    <row r="92" spans="1:14" ht="49.5" customHeight="1">
      <c r="A92" s="199"/>
      <c r="E92" s="184"/>
      <c r="F92" s="185"/>
      <c r="G92" s="198"/>
      <c r="H92" s="199"/>
      <c r="L92" s="184"/>
      <c r="M92" s="185"/>
      <c r="N92" s="198"/>
    </row>
    <row r="93" spans="1:14" ht="117.75" customHeight="1">
      <c r="A93" s="199"/>
      <c r="B93" s="250" t="s">
        <v>69</v>
      </c>
      <c r="C93" s="251"/>
      <c r="D93" s="251"/>
      <c r="E93" s="251"/>
      <c r="F93" s="251"/>
      <c r="G93" s="198"/>
      <c r="H93" s="199"/>
      <c r="I93" s="250" t="s">
        <v>69</v>
      </c>
      <c r="J93" s="251"/>
      <c r="K93" s="251"/>
      <c r="L93" s="251"/>
      <c r="M93" s="251"/>
      <c r="N93" s="198"/>
    </row>
    <row r="94" spans="1:14" ht="28.5" customHeight="1">
      <c r="A94" s="199"/>
      <c r="B94" s="187" t="s">
        <v>62</v>
      </c>
      <c r="G94" s="198"/>
      <c r="H94" s="199"/>
      <c r="I94" s="187" t="s">
        <v>62</v>
      </c>
      <c r="N94" s="198"/>
    </row>
    <row r="95" spans="1:14" ht="12.75">
      <c r="A95" s="199"/>
      <c r="B95" s="188"/>
      <c r="G95" s="198"/>
      <c r="H95" s="199"/>
      <c r="I95" s="188"/>
      <c r="N95" s="198"/>
    </row>
    <row r="96" spans="1:14" ht="12.75">
      <c r="A96" s="199"/>
      <c r="B96" s="188"/>
      <c r="G96" s="198"/>
      <c r="H96" s="199"/>
      <c r="I96" s="188"/>
      <c r="N96" s="198"/>
    </row>
    <row r="97" spans="1:14" ht="12.75">
      <c r="A97" s="199"/>
      <c r="B97" s="188"/>
      <c r="G97" s="198"/>
      <c r="H97" s="199"/>
      <c r="I97" s="188"/>
      <c r="N97" s="198"/>
    </row>
    <row r="98" spans="1:14" ht="37.5">
      <c r="A98" s="199"/>
      <c r="B98" s="189" t="s">
        <v>63</v>
      </c>
      <c r="C98" s="190"/>
      <c r="E98" s="189" t="s">
        <v>64</v>
      </c>
      <c r="F98" s="191">
        <f>'Uitbet-zo'!$F$12</f>
        <v>0</v>
      </c>
      <c r="G98" s="198"/>
      <c r="H98" s="199"/>
      <c r="I98" s="189" t="s">
        <v>63</v>
      </c>
      <c r="J98" s="190"/>
      <c r="L98" s="189" t="s">
        <v>64</v>
      </c>
      <c r="M98" s="191">
        <f>'Uitbet-zo'!$F$25</f>
        <v>0</v>
      </c>
      <c r="N98" s="198"/>
    </row>
    <row r="99" spans="1:14" ht="33.75" customHeight="1">
      <c r="A99" s="199"/>
      <c r="B99" s="192"/>
      <c r="G99" s="198"/>
      <c r="H99" s="199"/>
      <c r="I99" s="192"/>
      <c r="N99" s="198"/>
    </row>
    <row r="100" spans="1:14" ht="34.5">
      <c r="A100" s="199"/>
      <c r="B100" s="192" t="s">
        <v>70</v>
      </c>
      <c r="G100" s="198"/>
      <c r="H100" s="199"/>
      <c r="I100" s="192" t="s">
        <v>71</v>
      </c>
      <c r="N100" s="198"/>
    </row>
    <row r="101" spans="1:14" ht="51" customHeight="1">
      <c r="A101" s="199"/>
      <c r="B101" s="189" t="s">
        <v>65</v>
      </c>
      <c r="C101" s="189"/>
      <c r="D101" s="189"/>
      <c r="E101" s="189" t="s">
        <v>64</v>
      </c>
      <c r="F101" s="193">
        <f>'Uitbet-ma'!$F$4</f>
        <v>5</v>
      </c>
      <c r="G101" s="198"/>
      <c r="H101" s="199"/>
      <c r="I101" s="189" t="s">
        <v>65</v>
      </c>
      <c r="J101" s="189"/>
      <c r="K101" s="189"/>
      <c r="L101" s="189" t="s">
        <v>64</v>
      </c>
      <c r="M101" s="193">
        <f>'Uitbet-ma'!$F$4</f>
        <v>5</v>
      </c>
      <c r="N101" s="198"/>
    </row>
    <row r="102" spans="1:14" ht="34.5">
      <c r="A102" s="199"/>
      <c r="B102" s="189"/>
      <c r="G102" s="198"/>
      <c r="H102" s="199"/>
      <c r="I102" s="189"/>
      <c r="N102" s="198"/>
    </row>
    <row r="103" spans="1:14" ht="34.5">
      <c r="A103" s="199"/>
      <c r="B103" s="194" t="s">
        <v>66</v>
      </c>
      <c r="C103" s="189" t="s">
        <v>64</v>
      </c>
      <c r="D103" s="252">
        <f>'Uitbet-zo'!$E$14</f>
        <v>0</v>
      </c>
      <c r="E103" s="252"/>
      <c r="F103" s="252"/>
      <c r="G103" s="198"/>
      <c r="H103" s="199"/>
      <c r="I103" s="194" t="s">
        <v>66</v>
      </c>
      <c r="J103" s="189" t="s">
        <v>64</v>
      </c>
      <c r="K103" s="252">
        <f>'Uitbet-zo'!$E$27</f>
        <v>0</v>
      </c>
      <c r="L103" s="252"/>
      <c r="M103" s="252"/>
      <c r="N103" s="198"/>
    </row>
    <row r="104" spans="1:14" ht="48.75" customHeight="1">
      <c r="A104" s="199"/>
      <c r="B104" s="194" t="s">
        <v>1</v>
      </c>
      <c r="C104" s="189" t="s">
        <v>64</v>
      </c>
      <c r="D104" s="253">
        <f>'Uitbet-zo'!$A$4</f>
        <v>0</v>
      </c>
      <c r="E104" s="253"/>
      <c r="F104" s="253"/>
      <c r="G104" s="198"/>
      <c r="H104" s="199"/>
      <c r="I104" s="194" t="s">
        <v>1</v>
      </c>
      <c r="J104" s="189" t="s">
        <v>64</v>
      </c>
      <c r="K104" s="253">
        <f>'Uitbet-zo'!$A$4</f>
        <v>0</v>
      </c>
      <c r="L104" s="253"/>
      <c r="M104" s="253"/>
      <c r="N104" s="198"/>
    </row>
    <row r="105" spans="1:14" ht="34.5">
      <c r="A105" s="199"/>
      <c r="B105" s="189"/>
      <c r="G105" s="198"/>
      <c r="H105" s="199"/>
      <c r="I105" s="189"/>
      <c r="N105" s="198"/>
    </row>
    <row r="106" spans="1:14" ht="34.5">
      <c r="A106" s="199"/>
      <c r="B106" s="189" t="s">
        <v>67</v>
      </c>
      <c r="G106" s="198"/>
      <c r="H106" s="199"/>
      <c r="I106" s="189" t="s">
        <v>67</v>
      </c>
      <c r="N106" s="198"/>
    </row>
    <row r="107" spans="1:14" ht="34.5">
      <c r="A107" s="199"/>
      <c r="B107" s="189"/>
      <c r="G107" s="198"/>
      <c r="H107" s="199"/>
      <c r="I107" s="189"/>
      <c r="N107" s="198"/>
    </row>
    <row r="108" spans="1:14" ht="24.75">
      <c r="A108" s="199"/>
      <c r="B108" s="195" t="s">
        <v>68</v>
      </c>
      <c r="G108" s="198"/>
      <c r="H108" s="199"/>
      <c r="I108" s="195" t="s">
        <v>68</v>
      </c>
      <c r="N108" s="198"/>
    </row>
    <row r="109" spans="1:14" ht="12.75">
      <c r="A109" s="199"/>
      <c r="G109" s="198"/>
      <c r="H109" s="199"/>
      <c r="N109" s="198"/>
    </row>
    <row r="110" spans="1:14" ht="13.5" thickBot="1">
      <c r="A110" s="201"/>
      <c r="B110" s="196"/>
      <c r="C110" s="197"/>
      <c r="D110" s="197"/>
      <c r="E110" s="197"/>
      <c r="F110" s="197"/>
      <c r="G110" s="200"/>
      <c r="H110" s="201"/>
      <c r="I110" s="196"/>
      <c r="J110" s="197"/>
      <c r="K110" s="197"/>
      <c r="L110" s="197"/>
      <c r="M110" s="197"/>
      <c r="N110" s="200"/>
    </row>
    <row r="111" spans="1:14" ht="15" customHeight="1" thickTop="1">
      <c r="A111" s="202"/>
      <c r="B111" s="203"/>
      <c r="C111" s="204"/>
      <c r="D111" s="204"/>
      <c r="E111" s="204"/>
      <c r="F111" s="204"/>
      <c r="G111" s="205"/>
      <c r="H111" s="202"/>
      <c r="I111" s="203"/>
      <c r="J111" s="204"/>
      <c r="K111" s="204"/>
      <c r="L111" s="204"/>
      <c r="M111" s="204"/>
      <c r="N111" s="205"/>
    </row>
    <row r="112" spans="1:14" ht="39" customHeight="1">
      <c r="A112" s="199"/>
      <c r="E112" s="184"/>
      <c r="F112" s="185"/>
      <c r="G112" s="198"/>
      <c r="H112" s="199"/>
      <c r="L112" s="184"/>
      <c r="M112" s="185"/>
      <c r="N112" s="198"/>
    </row>
    <row r="113" spans="1:14" ht="47.25" customHeight="1">
      <c r="A113" s="199"/>
      <c r="E113" s="186" t="str">
        <f>mm</f>
        <v>MM RUE NEUVE/NIEUWSTRAAT</v>
      </c>
      <c r="F113" s="185"/>
      <c r="G113" s="198"/>
      <c r="H113" s="199"/>
      <c r="L113" s="186" t="str">
        <f>mm</f>
        <v>MM RUE NEUVE/NIEUWSTRAAT</v>
      </c>
      <c r="M113" s="185"/>
      <c r="N113" s="198"/>
    </row>
    <row r="114" spans="1:14" ht="49.5" customHeight="1">
      <c r="A114" s="199"/>
      <c r="E114" s="184"/>
      <c r="F114" s="185"/>
      <c r="G114" s="198"/>
      <c r="H114" s="199"/>
      <c r="L114" s="184"/>
      <c r="M114" s="185"/>
      <c r="N114" s="198"/>
    </row>
    <row r="115" spans="1:14" ht="117.75" customHeight="1">
      <c r="A115" s="199"/>
      <c r="B115" s="250" t="s">
        <v>69</v>
      </c>
      <c r="C115" s="251"/>
      <c r="D115" s="251"/>
      <c r="E115" s="251"/>
      <c r="F115" s="251"/>
      <c r="G115" s="198"/>
      <c r="H115" s="199"/>
      <c r="I115" s="250" t="s">
        <v>69</v>
      </c>
      <c r="J115" s="251"/>
      <c r="K115" s="251"/>
      <c r="L115" s="251"/>
      <c r="M115" s="251"/>
      <c r="N115" s="198"/>
    </row>
    <row r="116" spans="1:14" ht="28.5" customHeight="1">
      <c r="A116" s="199"/>
      <c r="B116" s="187" t="s">
        <v>62</v>
      </c>
      <c r="G116" s="198"/>
      <c r="H116" s="199"/>
      <c r="I116" s="187" t="s">
        <v>62</v>
      </c>
      <c r="N116" s="198"/>
    </row>
    <row r="117" spans="1:14" ht="12.75">
      <c r="A117" s="199"/>
      <c r="B117" s="188"/>
      <c r="G117" s="198"/>
      <c r="H117" s="199"/>
      <c r="I117" s="188"/>
      <c r="N117" s="198"/>
    </row>
    <row r="118" spans="1:14" ht="12.75">
      <c r="A118" s="199"/>
      <c r="B118" s="188"/>
      <c r="G118" s="198"/>
      <c r="H118" s="199"/>
      <c r="I118" s="188"/>
      <c r="N118" s="198"/>
    </row>
    <row r="119" spans="1:14" ht="12.75">
      <c r="A119" s="199"/>
      <c r="B119" s="188"/>
      <c r="G119" s="198"/>
      <c r="H119" s="199"/>
      <c r="I119" s="188"/>
      <c r="N119" s="198"/>
    </row>
    <row r="120" spans="1:14" ht="37.5">
      <c r="A120" s="199"/>
      <c r="B120" s="189" t="s">
        <v>63</v>
      </c>
      <c r="C120" s="190"/>
      <c r="E120" s="189" t="s">
        <v>64</v>
      </c>
      <c r="F120" s="191">
        <f>'Uitbet-zo'!$G$12</f>
        <v>0</v>
      </c>
      <c r="G120" s="198"/>
      <c r="H120" s="199"/>
      <c r="I120" s="189" t="s">
        <v>63</v>
      </c>
      <c r="J120" s="190"/>
      <c r="L120" s="189" t="s">
        <v>64</v>
      </c>
      <c r="M120" s="191">
        <f>'Uitbet-zo'!$G$25</f>
        <v>0</v>
      </c>
      <c r="N120" s="198"/>
    </row>
    <row r="121" spans="1:14" ht="33.75" customHeight="1">
      <c r="A121" s="199"/>
      <c r="B121" s="192"/>
      <c r="G121" s="198"/>
      <c r="H121" s="199"/>
      <c r="I121" s="192"/>
      <c r="N121" s="198"/>
    </row>
    <row r="122" spans="1:14" ht="34.5">
      <c r="A122" s="199"/>
      <c r="B122" s="192" t="s">
        <v>70</v>
      </c>
      <c r="G122" s="198"/>
      <c r="H122" s="199"/>
      <c r="I122" s="192" t="s">
        <v>71</v>
      </c>
      <c r="N122" s="198"/>
    </row>
    <row r="123" spans="1:14" ht="51" customHeight="1">
      <c r="A123" s="199"/>
      <c r="B123" s="189" t="s">
        <v>65</v>
      </c>
      <c r="C123" s="189"/>
      <c r="D123" s="189"/>
      <c r="E123" s="189" t="s">
        <v>64</v>
      </c>
      <c r="F123" s="193">
        <f>'Uitbet-ma'!$G$4</f>
        <v>6</v>
      </c>
      <c r="G123" s="198"/>
      <c r="H123" s="199"/>
      <c r="I123" s="189" t="s">
        <v>65</v>
      </c>
      <c r="J123" s="189"/>
      <c r="K123" s="189"/>
      <c r="L123" s="189" t="s">
        <v>64</v>
      </c>
      <c r="M123" s="193">
        <f>'Uitbet-ma'!$G$4</f>
        <v>6</v>
      </c>
      <c r="N123" s="198"/>
    </row>
    <row r="124" spans="1:14" ht="34.5">
      <c r="A124" s="199"/>
      <c r="B124" s="189"/>
      <c r="G124" s="198"/>
      <c r="H124" s="199"/>
      <c r="I124" s="189"/>
      <c r="N124" s="198"/>
    </row>
    <row r="125" spans="1:14" ht="34.5">
      <c r="A125" s="199"/>
      <c r="B125" s="194" t="s">
        <v>66</v>
      </c>
      <c r="C125" s="189" t="s">
        <v>64</v>
      </c>
      <c r="D125" s="252">
        <f>'Uitbet-zo'!$E$14</f>
        <v>0</v>
      </c>
      <c r="E125" s="252"/>
      <c r="F125" s="252"/>
      <c r="G125" s="198"/>
      <c r="H125" s="199"/>
      <c r="I125" s="194" t="s">
        <v>66</v>
      </c>
      <c r="J125" s="189" t="s">
        <v>64</v>
      </c>
      <c r="K125" s="252">
        <f>'Uitbet-zo'!$E$27</f>
        <v>0</v>
      </c>
      <c r="L125" s="252"/>
      <c r="M125" s="252"/>
      <c r="N125" s="198"/>
    </row>
    <row r="126" spans="1:14" ht="48.75" customHeight="1">
      <c r="A126" s="199"/>
      <c r="B126" s="194" t="s">
        <v>1</v>
      </c>
      <c r="C126" s="189" t="s">
        <v>64</v>
      </c>
      <c r="D126" s="253">
        <f>'Uitbet-zo'!$A$4</f>
        <v>0</v>
      </c>
      <c r="E126" s="253"/>
      <c r="F126" s="253"/>
      <c r="G126" s="198"/>
      <c r="H126" s="199"/>
      <c r="I126" s="194" t="s">
        <v>1</v>
      </c>
      <c r="J126" s="189" t="s">
        <v>64</v>
      </c>
      <c r="K126" s="253">
        <f>'Uitbet-zo'!$A$4</f>
        <v>0</v>
      </c>
      <c r="L126" s="253"/>
      <c r="M126" s="253"/>
      <c r="N126" s="198"/>
    </row>
    <row r="127" spans="1:14" ht="34.5">
      <c r="A127" s="199"/>
      <c r="B127" s="189"/>
      <c r="G127" s="198"/>
      <c r="H127" s="199"/>
      <c r="I127" s="189"/>
      <c r="N127" s="198"/>
    </row>
    <row r="128" spans="1:14" ht="34.5">
      <c r="A128" s="199"/>
      <c r="B128" s="189" t="s">
        <v>67</v>
      </c>
      <c r="G128" s="198"/>
      <c r="H128" s="199"/>
      <c r="I128" s="189" t="s">
        <v>67</v>
      </c>
      <c r="N128" s="198"/>
    </row>
    <row r="129" spans="1:14" ht="34.5">
      <c r="A129" s="199"/>
      <c r="B129" s="189"/>
      <c r="G129" s="198"/>
      <c r="H129" s="199"/>
      <c r="I129" s="189"/>
      <c r="N129" s="198"/>
    </row>
    <row r="130" spans="1:14" ht="24.75">
      <c r="A130" s="199"/>
      <c r="B130" s="195" t="s">
        <v>68</v>
      </c>
      <c r="G130" s="198"/>
      <c r="H130" s="199"/>
      <c r="I130" s="195" t="s">
        <v>68</v>
      </c>
      <c r="N130" s="198"/>
    </row>
    <row r="131" spans="1:14" ht="12.75">
      <c r="A131" s="199"/>
      <c r="G131" s="198"/>
      <c r="H131" s="199"/>
      <c r="N131" s="198"/>
    </row>
    <row r="132" spans="1:14" ht="13.5" thickBot="1">
      <c r="A132" s="201"/>
      <c r="B132" s="196"/>
      <c r="C132" s="197"/>
      <c r="D132" s="197"/>
      <c r="E132" s="197"/>
      <c r="F132" s="197"/>
      <c r="G132" s="200"/>
      <c r="H132" s="201"/>
      <c r="I132" s="196"/>
      <c r="J132" s="197"/>
      <c r="K132" s="197"/>
      <c r="L132" s="197"/>
      <c r="M132" s="197"/>
      <c r="N132" s="200"/>
    </row>
    <row r="133" spans="1:14" ht="15" customHeight="1" thickTop="1">
      <c r="A133" s="202"/>
      <c r="B133" s="203"/>
      <c r="C133" s="204"/>
      <c r="D133" s="204"/>
      <c r="E133" s="204"/>
      <c r="F133" s="204"/>
      <c r="G133" s="205"/>
      <c r="H133" s="202"/>
      <c r="I133" s="203"/>
      <c r="J133" s="204"/>
      <c r="K133" s="204"/>
      <c r="L133" s="204"/>
      <c r="M133" s="204"/>
      <c r="N133" s="205"/>
    </row>
    <row r="134" spans="1:14" ht="39" customHeight="1">
      <c r="A134" s="199"/>
      <c r="E134" s="184"/>
      <c r="F134" s="185"/>
      <c r="G134" s="198"/>
      <c r="H134" s="199"/>
      <c r="L134" s="184"/>
      <c r="M134" s="185"/>
      <c r="N134" s="198"/>
    </row>
    <row r="135" spans="1:14" ht="47.25" customHeight="1">
      <c r="A135" s="199"/>
      <c r="E135" s="186" t="str">
        <f>mm</f>
        <v>MM RUE NEUVE/NIEUWSTRAAT</v>
      </c>
      <c r="F135" s="185"/>
      <c r="G135" s="198"/>
      <c r="H135" s="199"/>
      <c r="L135" s="186" t="str">
        <f>mm</f>
        <v>MM RUE NEUVE/NIEUWSTRAAT</v>
      </c>
      <c r="M135" s="185"/>
      <c r="N135" s="198"/>
    </row>
    <row r="136" spans="1:14" ht="49.5" customHeight="1">
      <c r="A136" s="199"/>
      <c r="E136" s="184"/>
      <c r="F136" s="185"/>
      <c r="G136" s="198"/>
      <c r="H136" s="199"/>
      <c r="L136" s="184"/>
      <c r="M136" s="185"/>
      <c r="N136" s="198"/>
    </row>
    <row r="137" spans="1:14" ht="117.75" customHeight="1">
      <c r="A137" s="199"/>
      <c r="B137" s="250" t="s">
        <v>69</v>
      </c>
      <c r="C137" s="251"/>
      <c r="D137" s="251"/>
      <c r="E137" s="251"/>
      <c r="F137" s="251"/>
      <c r="G137" s="198"/>
      <c r="H137" s="199"/>
      <c r="I137" s="250" t="s">
        <v>69</v>
      </c>
      <c r="J137" s="251"/>
      <c r="K137" s="251"/>
      <c r="L137" s="251"/>
      <c r="M137" s="251"/>
      <c r="N137" s="198"/>
    </row>
    <row r="138" spans="1:14" ht="28.5" customHeight="1">
      <c r="A138" s="199"/>
      <c r="B138" s="187" t="s">
        <v>62</v>
      </c>
      <c r="G138" s="198"/>
      <c r="H138" s="199"/>
      <c r="I138" s="187" t="s">
        <v>62</v>
      </c>
      <c r="N138" s="198"/>
    </row>
    <row r="139" spans="1:14" ht="12.75">
      <c r="A139" s="199"/>
      <c r="B139" s="188"/>
      <c r="G139" s="198"/>
      <c r="H139" s="199"/>
      <c r="I139" s="188"/>
      <c r="N139" s="198"/>
    </row>
    <row r="140" spans="1:14" ht="12.75">
      <c r="A140" s="199"/>
      <c r="B140" s="188"/>
      <c r="G140" s="198"/>
      <c r="H140" s="199"/>
      <c r="I140" s="188"/>
      <c r="N140" s="198"/>
    </row>
    <row r="141" spans="1:14" ht="12.75">
      <c r="A141" s="199"/>
      <c r="B141" s="188"/>
      <c r="G141" s="198"/>
      <c r="H141" s="199"/>
      <c r="I141" s="188"/>
      <c r="N141" s="198"/>
    </row>
    <row r="142" spans="1:14" ht="37.5">
      <c r="A142" s="199"/>
      <c r="B142" s="189" t="s">
        <v>63</v>
      </c>
      <c r="C142" s="190"/>
      <c r="E142" s="189" t="s">
        <v>64</v>
      </c>
      <c r="F142" s="191">
        <f>'Uitbet-zo'!$H$12</f>
        <v>0</v>
      </c>
      <c r="G142" s="198"/>
      <c r="H142" s="199"/>
      <c r="I142" s="189" t="s">
        <v>63</v>
      </c>
      <c r="J142" s="190"/>
      <c r="L142" s="189" t="s">
        <v>64</v>
      </c>
      <c r="M142" s="191">
        <f>'Uitbet-zo'!$H$25</f>
        <v>0</v>
      </c>
      <c r="N142" s="198"/>
    </row>
    <row r="143" spans="1:14" ht="33.75" customHeight="1">
      <c r="A143" s="199"/>
      <c r="B143" s="192"/>
      <c r="G143" s="198"/>
      <c r="H143" s="199"/>
      <c r="I143" s="192"/>
      <c r="N143" s="198"/>
    </row>
    <row r="144" spans="1:14" ht="34.5">
      <c r="A144" s="199"/>
      <c r="B144" s="192" t="s">
        <v>70</v>
      </c>
      <c r="G144" s="198"/>
      <c r="H144" s="199"/>
      <c r="I144" s="192" t="s">
        <v>71</v>
      </c>
      <c r="N144" s="198"/>
    </row>
    <row r="145" spans="1:14" ht="51" customHeight="1">
      <c r="A145" s="199"/>
      <c r="B145" s="189" t="s">
        <v>65</v>
      </c>
      <c r="C145" s="189"/>
      <c r="D145" s="189"/>
      <c r="E145" s="189" t="s">
        <v>64</v>
      </c>
      <c r="F145" s="193">
        <f>'Uitbet-ma'!$H$4</f>
        <v>7</v>
      </c>
      <c r="G145" s="198"/>
      <c r="H145" s="199"/>
      <c r="I145" s="189" t="s">
        <v>65</v>
      </c>
      <c r="J145" s="189"/>
      <c r="K145" s="189"/>
      <c r="L145" s="189" t="s">
        <v>64</v>
      </c>
      <c r="M145" s="193">
        <f>'Uitbet-ma'!$H$4</f>
        <v>7</v>
      </c>
      <c r="N145" s="198"/>
    </row>
    <row r="146" spans="1:14" ht="34.5">
      <c r="A146" s="199"/>
      <c r="B146" s="189"/>
      <c r="G146" s="198"/>
      <c r="H146" s="199"/>
      <c r="I146" s="189"/>
      <c r="N146" s="198"/>
    </row>
    <row r="147" spans="1:14" ht="34.5">
      <c r="A147" s="199"/>
      <c r="B147" s="194" t="s">
        <v>66</v>
      </c>
      <c r="C147" s="189" t="s">
        <v>64</v>
      </c>
      <c r="D147" s="252">
        <f>'Uitbet-zo'!$E$14</f>
        <v>0</v>
      </c>
      <c r="E147" s="252"/>
      <c r="F147" s="252"/>
      <c r="G147" s="198"/>
      <c r="H147" s="199"/>
      <c r="I147" s="194" t="s">
        <v>66</v>
      </c>
      <c r="J147" s="189" t="s">
        <v>64</v>
      </c>
      <c r="K147" s="252">
        <f>'Uitbet-zo'!$E$27</f>
        <v>0</v>
      </c>
      <c r="L147" s="252"/>
      <c r="M147" s="252"/>
      <c r="N147" s="198"/>
    </row>
    <row r="148" spans="1:14" ht="48.75" customHeight="1">
      <c r="A148" s="199"/>
      <c r="B148" s="194" t="s">
        <v>1</v>
      </c>
      <c r="C148" s="189" t="s">
        <v>64</v>
      </c>
      <c r="D148" s="253">
        <f>'Uitbet-zo'!$A$4</f>
        <v>0</v>
      </c>
      <c r="E148" s="253"/>
      <c r="F148" s="253"/>
      <c r="G148" s="198"/>
      <c r="H148" s="199"/>
      <c r="I148" s="194" t="s">
        <v>1</v>
      </c>
      <c r="J148" s="189" t="s">
        <v>64</v>
      </c>
      <c r="K148" s="253">
        <f>'Uitbet-zo'!$A$4</f>
        <v>0</v>
      </c>
      <c r="L148" s="253"/>
      <c r="M148" s="253"/>
      <c r="N148" s="198"/>
    </row>
    <row r="149" spans="1:14" ht="34.5">
      <c r="A149" s="199"/>
      <c r="B149" s="189"/>
      <c r="G149" s="198"/>
      <c r="H149" s="199"/>
      <c r="I149" s="189"/>
      <c r="N149" s="198"/>
    </row>
    <row r="150" spans="1:14" ht="34.5">
      <c r="A150" s="199"/>
      <c r="B150" s="189" t="s">
        <v>67</v>
      </c>
      <c r="G150" s="198"/>
      <c r="H150" s="199"/>
      <c r="I150" s="189" t="s">
        <v>67</v>
      </c>
      <c r="N150" s="198"/>
    </row>
    <row r="151" spans="1:14" ht="34.5">
      <c r="A151" s="199"/>
      <c r="B151" s="189"/>
      <c r="G151" s="198"/>
      <c r="H151" s="199"/>
      <c r="I151" s="189"/>
      <c r="N151" s="198"/>
    </row>
    <row r="152" spans="1:14" ht="24.75">
      <c r="A152" s="199"/>
      <c r="B152" s="195" t="s">
        <v>68</v>
      </c>
      <c r="G152" s="198"/>
      <c r="H152" s="199"/>
      <c r="I152" s="195" t="s">
        <v>68</v>
      </c>
      <c r="N152" s="198"/>
    </row>
    <row r="153" spans="1:14" ht="12.75">
      <c r="A153" s="199"/>
      <c r="G153" s="198"/>
      <c r="H153" s="199"/>
      <c r="N153" s="198"/>
    </row>
    <row r="154" spans="1:14" ht="13.5" thickBot="1">
      <c r="A154" s="201"/>
      <c r="B154" s="196"/>
      <c r="C154" s="197"/>
      <c r="D154" s="197"/>
      <c r="E154" s="197"/>
      <c r="F154" s="197"/>
      <c r="G154" s="200"/>
      <c r="H154" s="201"/>
      <c r="I154" s="196"/>
      <c r="J154" s="197"/>
      <c r="K154" s="197"/>
      <c r="L154" s="197"/>
      <c r="M154" s="197"/>
      <c r="N154" s="200"/>
    </row>
    <row r="155" spans="1:14" ht="15" customHeight="1" thickTop="1">
      <c r="A155" s="202"/>
      <c r="B155" s="203"/>
      <c r="C155" s="204"/>
      <c r="D155" s="204"/>
      <c r="E155" s="204"/>
      <c r="F155" s="204"/>
      <c r="G155" s="205"/>
      <c r="H155" s="202"/>
      <c r="I155" s="203"/>
      <c r="J155" s="204"/>
      <c r="K155" s="204"/>
      <c r="L155" s="204"/>
      <c r="M155" s="204"/>
      <c r="N155" s="205"/>
    </row>
    <row r="156" spans="1:14" ht="39" customHeight="1">
      <c r="A156" s="199"/>
      <c r="E156" s="184"/>
      <c r="F156" s="185"/>
      <c r="G156" s="198"/>
      <c r="H156" s="199"/>
      <c r="L156" s="184"/>
      <c r="M156" s="185"/>
      <c r="N156" s="198"/>
    </row>
    <row r="157" spans="1:14" ht="47.25" customHeight="1">
      <c r="A157" s="199"/>
      <c r="E157" s="186" t="str">
        <f>mm</f>
        <v>MM RUE NEUVE/NIEUWSTRAAT</v>
      </c>
      <c r="F157" s="185"/>
      <c r="G157" s="198"/>
      <c r="H157" s="199"/>
      <c r="L157" s="186" t="str">
        <f>mm</f>
        <v>MM RUE NEUVE/NIEUWSTRAAT</v>
      </c>
      <c r="M157" s="185"/>
      <c r="N157" s="198"/>
    </row>
    <row r="158" spans="1:14" ht="49.5" customHeight="1">
      <c r="A158" s="199"/>
      <c r="E158" s="184"/>
      <c r="F158" s="185"/>
      <c r="G158" s="198"/>
      <c r="H158" s="199"/>
      <c r="L158" s="184"/>
      <c r="M158" s="185"/>
      <c r="N158" s="198"/>
    </row>
    <row r="159" spans="1:14" ht="117.75" customHeight="1">
      <c r="A159" s="199"/>
      <c r="B159" s="250" t="s">
        <v>69</v>
      </c>
      <c r="C159" s="251"/>
      <c r="D159" s="251"/>
      <c r="E159" s="251"/>
      <c r="F159" s="251"/>
      <c r="G159" s="198"/>
      <c r="H159" s="199"/>
      <c r="I159" s="250" t="s">
        <v>69</v>
      </c>
      <c r="J159" s="251"/>
      <c r="K159" s="251"/>
      <c r="L159" s="251"/>
      <c r="M159" s="251"/>
      <c r="N159" s="198"/>
    </row>
    <row r="160" spans="1:14" ht="28.5" customHeight="1">
      <c r="A160" s="199"/>
      <c r="B160" s="187" t="s">
        <v>62</v>
      </c>
      <c r="G160" s="198"/>
      <c r="H160" s="199"/>
      <c r="I160" s="187" t="s">
        <v>62</v>
      </c>
      <c r="N160" s="198"/>
    </row>
    <row r="161" spans="1:14" ht="12.75">
      <c r="A161" s="199"/>
      <c r="B161" s="188"/>
      <c r="G161" s="198"/>
      <c r="H161" s="199"/>
      <c r="I161" s="188"/>
      <c r="N161" s="198"/>
    </row>
    <row r="162" spans="1:14" ht="12.75">
      <c r="A162" s="199"/>
      <c r="B162" s="188"/>
      <c r="G162" s="198"/>
      <c r="H162" s="199"/>
      <c r="I162" s="188"/>
      <c r="N162" s="198"/>
    </row>
    <row r="163" spans="1:14" ht="12.75">
      <c r="A163" s="199"/>
      <c r="B163" s="188"/>
      <c r="G163" s="198"/>
      <c r="H163" s="199"/>
      <c r="I163" s="188"/>
      <c r="N163" s="198"/>
    </row>
    <row r="164" spans="1:14" ht="37.5">
      <c r="A164" s="199"/>
      <c r="B164" s="189" t="s">
        <v>63</v>
      </c>
      <c r="C164" s="190"/>
      <c r="E164" s="189" t="s">
        <v>64</v>
      </c>
      <c r="F164" s="191">
        <f>'Uitbet-zo'!$I$12</f>
        <v>0</v>
      </c>
      <c r="G164" s="198"/>
      <c r="H164" s="199"/>
      <c r="I164" s="189" t="s">
        <v>63</v>
      </c>
      <c r="J164" s="190"/>
      <c r="L164" s="189" t="s">
        <v>64</v>
      </c>
      <c r="M164" s="191">
        <f>'Uitbet-zo'!$I$25</f>
        <v>0</v>
      </c>
      <c r="N164" s="198"/>
    </row>
    <row r="165" spans="1:14" ht="33.75" customHeight="1">
      <c r="A165" s="199"/>
      <c r="B165" s="192"/>
      <c r="G165" s="198"/>
      <c r="H165" s="199"/>
      <c r="I165" s="192"/>
      <c r="N165" s="198"/>
    </row>
    <row r="166" spans="1:14" ht="34.5">
      <c r="A166" s="199"/>
      <c r="B166" s="192" t="s">
        <v>70</v>
      </c>
      <c r="G166" s="198"/>
      <c r="H166" s="199"/>
      <c r="I166" s="192" t="s">
        <v>71</v>
      </c>
      <c r="N166" s="198"/>
    </row>
    <row r="167" spans="1:14" ht="51" customHeight="1">
      <c r="A167" s="199"/>
      <c r="B167" s="189" t="s">
        <v>65</v>
      </c>
      <c r="C167" s="189"/>
      <c r="D167" s="189"/>
      <c r="E167" s="189" t="s">
        <v>64</v>
      </c>
      <c r="F167" s="193">
        <f>'Uitbet-ma'!$I$4</f>
        <v>8</v>
      </c>
      <c r="G167" s="198"/>
      <c r="H167" s="199"/>
      <c r="I167" s="189" t="s">
        <v>65</v>
      </c>
      <c r="J167" s="189"/>
      <c r="K167" s="189"/>
      <c r="L167" s="189" t="s">
        <v>64</v>
      </c>
      <c r="M167" s="193">
        <f>'Uitbet-ma'!$I$4</f>
        <v>8</v>
      </c>
      <c r="N167" s="198"/>
    </row>
    <row r="168" spans="1:14" ht="34.5">
      <c r="A168" s="199"/>
      <c r="B168" s="189"/>
      <c r="G168" s="198"/>
      <c r="H168" s="199"/>
      <c r="I168" s="189"/>
      <c r="N168" s="198"/>
    </row>
    <row r="169" spans="1:14" ht="34.5">
      <c r="A169" s="199"/>
      <c r="B169" s="194" t="s">
        <v>66</v>
      </c>
      <c r="C169" s="189" t="s">
        <v>64</v>
      </c>
      <c r="D169" s="252">
        <f>'Uitbet-zo'!$E$14</f>
        <v>0</v>
      </c>
      <c r="E169" s="252"/>
      <c r="F169" s="252"/>
      <c r="G169" s="198"/>
      <c r="H169" s="199"/>
      <c r="I169" s="194" t="s">
        <v>66</v>
      </c>
      <c r="J169" s="189" t="s">
        <v>64</v>
      </c>
      <c r="K169" s="252">
        <f>'Uitbet-zo'!$E$27</f>
        <v>0</v>
      </c>
      <c r="L169" s="252"/>
      <c r="M169" s="252"/>
      <c r="N169" s="198"/>
    </row>
    <row r="170" spans="1:14" ht="48.75" customHeight="1">
      <c r="A170" s="199"/>
      <c r="B170" s="194" t="s">
        <v>1</v>
      </c>
      <c r="C170" s="189" t="s">
        <v>64</v>
      </c>
      <c r="D170" s="253">
        <f>'Uitbet-zo'!$A$4</f>
        <v>0</v>
      </c>
      <c r="E170" s="253"/>
      <c r="F170" s="253"/>
      <c r="G170" s="198"/>
      <c r="H170" s="199"/>
      <c r="I170" s="194" t="s">
        <v>1</v>
      </c>
      <c r="J170" s="189" t="s">
        <v>64</v>
      </c>
      <c r="K170" s="253">
        <f>'Uitbet-zo'!$A$4</f>
        <v>0</v>
      </c>
      <c r="L170" s="253"/>
      <c r="M170" s="253"/>
      <c r="N170" s="198"/>
    </row>
    <row r="171" spans="1:14" ht="34.5">
      <c r="A171" s="199"/>
      <c r="B171" s="189"/>
      <c r="G171" s="198"/>
      <c r="H171" s="199"/>
      <c r="I171" s="189"/>
      <c r="N171" s="198"/>
    </row>
    <row r="172" spans="1:14" ht="34.5">
      <c r="A172" s="199"/>
      <c r="B172" s="189" t="s">
        <v>67</v>
      </c>
      <c r="G172" s="198"/>
      <c r="H172" s="199"/>
      <c r="I172" s="189" t="s">
        <v>67</v>
      </c>
      <c r="N172" s="198"/>
    </row>
    <row r="173" spans="1:14" ht="34.5">
      <c r="A173" s="199"/>
      <c r="B173" s="189"/>
      <c r="G173" s="198"/>
      <c r="H173" s="199"/>
      <c r="I173" s="189"/>
      <c r="N173" s="198"/>
    </row>
    <row r="174" spans="1:14" ht="24.75">
      <c r="A174" s="199"/>
      <c r="B174" s="195" t="s">
        <v>68</v>
      </c>
      <c r="G174" s="198"/>
      <c r="H174" s="199"/>
      <c r="I174" s="195" t="s">
        <v>68</v>
      </c>
      <c r="N174" s="198"/>
    </row>
    <row r="175" spans="1:14" ht="12.75">
      <c r="A175" s="199"/>
      <c r="G175" s="198"/>
      <c r="H175" s="199"/>
      <c r="N175" s="198"/>
    </row>
    <row r="176" spans="1:14" ht="13.5" thickBot="1">
      <c r="A176" s="201"/>
      <c r="B176" s="196"/>
      <c r="C176" s="197"/>
      <c r="D176" s="197"/>
      <c r="E176" s="197"/>
      <c r="F176" s="197"/>
      <c r="G176" s="200"/>
      <c r="H176" s="201"/>
      <c r="I176" s="196"/>
      <c r="J176" s="197"/>
      <c r="K176" s="197"/>
      <c r="L176" s="197"/>
      <c r="M176" s="197"/>
      <c r="N176" s="200"/>
    </row>
    <row r="177" spans="1:14" ht="15" customHeight="1" thickTop="1">
      <c r="A177" s="202"/>
      <c r="B177" s="203"/>
      <c r="C177" s="204"/>
      <c r="D177" s="204"/>
      <c r="E177" s="204"/>
      <c r="F177" s="204"/>
      <c r="G177" s="205"/>
      <c r="H177" s="202"/>
      <c r="I177" s="203"/>
      <c r="J177" s="204"/>
      <c r="K177" s="204"/>
      <c r="L177" s="204"/>
      <c r="M177" s="204"/>
      <c r="N177" s="205"/>
    </row>
    <row r="178" spans="1:14" ht="39" customHeight="1">
      <c r="A178" s="199"/>
      <c r="E178" s="184"/>
      <c r="F178" s="185"/>
      <c r="G178" s="198"/>
      <c r="H178" s="199"/>
      <c r="L178" s="184"/>
      <c r="M178" s="185"/>
      <c r="N178" s="198"/>
    </row>
    <row r="179" spans="1:14" ht="47.25" customHeight="1">
      <c r="A179" s="199"/>
      <c r="E179" s="186" t="str">
        <f>mm</f>
        <v>MM RUE NEUVE/NIEUWSTRAAT</v>
      </c>
      <c r="F179" s="185"/>
      <c r="G179" s="198"/>
      <c r="H179" s="199"/>
      <c r="L179" s="186" t="str">
        <f>mm</f>
        <v>MM RUE NEUVE/NIEUWSTRAAT</v>
      </c>
      <c r="M179" s="185"/>
      <c r="N179" s="198"/>
    </row>
    <row r="180" spans="1:14" ht="49.5" customHeight="1">
      <c r="A180" s="199"/>
      <c r="E180" s="184"/>
      <c r="F180" s="185"/>
      <c r="G180" s="198"/>
      <c r="H180" s="199"/>
      <c r="L180" s="184"/>
      <c r="M180" s="185"/>
      <c r="N180" s="198"/>
    </row>
    <row r="181" spans="1:14" ht="117.75" customHeight="1">
      <c r="A181" s="199"/>
      <c r="B181" s="250" t="s">
        <v>69</v>
      </c>
      <c r="C181" s="251"/>
      <c r="D181" s="251"/>
      <c r="E181" s="251"/>
      <c r="F181" s="251"/>
      <c r="G181" s="198"/>
      <c r="H181" s="199"/>
      <c r="I181" s="250" t="s">
        <v>69</v>
      </c>
      <c r="J181" s="251"/>
      <c r="K181" s="251"/>
      <c r="L181" s="251"/>
      <c r="M181" s="251"/>
      <c r="N181" s="198"/>
    </row>
    <row r="182" spans="1:14" ht="28.5" customHeight="1">
      <c r="A182" s="199"/>
      <c r="B182" s="187" t="s">
        <v>62</v>
      </c>
      <c r="G182" s="198"/>
      <c r="H182" s="199"/>
      <c r="I182" s="187" t="s">
        <v>62</v>
      </c>
      <c r="N182" s="198"/>
    </row>
    <row r="183" spans="1:14" ht="12.75">
      <c r="A183" s="199"/>
      <c r="B183" s="188"/>
      <c r="G183" s="198"/>
      <c r="H183" s="199"/>
      <c r="I183" s="188"/>
      <c r="N183" s="198"/>
    </row>
    <row r="184" spans="1:14" ht="12.75">
      <c r="A184" s="199"/>
      <c r="B184" s="188"/>
      <c r="G184" s="198"/>
      <c r="H184" s="199"/>
      <c r="I184" s="188"/>
      <c r="N184" s="198"/>
    </row>
    <row r="185" spans="1:14" ht="12.75">
      <c r="A185" s="199"/>
      <c r="B185" s="188"/>
      <c r="G185" s="198"/>
      <c r="H185" s="199"/>
      <c r="I185" s="188"/>
      <c r="N185" s="198"/>
    </row>
    <row r="186" spans="1:14" ht="37.5">
      <c r="A186" s="199"/>
      <c r="B186" s="189" t="s">
        <v>63</v>
      </c>
      <c r="C186" s="190"/>
      <c r="E186" s="189" t="s">
        <v>64</v>
      </c>
      <c r="F186" s="191">
        <f>'Uitbet-zo'!$J$12</f>
        <v>0</v>
      </c>
      <c r="G186" s="198"/>
      <c r="H186" s="199"/>
      <c r="I186" s="189" t="s">
        <v>63</v>
      </c>
      <c r="J186" s="190"/>
      <c r="L186" s="189" t="s">
        <v>64</v>
      </c>
      <c r="M186" s="191">
        <f>'Uitbet-zo'!$J$25</f>
        <v>0</v>
      </c>
      <c r="N186" s="198"/>
    </row>
    <row r="187" spans="1:14" ht="33.75" customHeight="1">
      <c r="A187" s="199"/>
      <c r="B187" s="192"/>
      <c r="G187" s="198"/>
      <c r="H187" s="199"/>
      <c r="I187" s="192"/>
      <c r="N187" s="198"/>
    </row>
    <row r="188" spans="1:14" ht="34.5">
      <c r="A188" s="199"/>
      <c r="B188" s="192" t="s">
        <v>70</v>
      </c>
      <c r="G188" s="198"/>
      <c r="H188" s="199"/>
      <c r="I188" s="192" t="s">
        <v>71</v>
      </c>
      <c r="N188" s="198"/>
    </row>
    <row r="189" spans="1:14" ht="51" customHeight="1">
      <c r="A189" s="199"/>
      <c r="B189" s="189" t="s">
        <v>65</v>
      </c>
      <c r="C189" s="189"/>
      <c r="D189" s="189"/>
      <c r="E189" s="189" t="s">
        <v>64</v>
      </c>
      <c r="F189" s="193">
        <f>'Uitbet-ma'!$J$4</f>
        <v>9</v>
      </c>
      <c r="G189" s="198"/>
      <c r="H189" s="199"/>
      <c r="I189" s="189" t="s">
        <v>65</v>
      </c>
      <c r="J189" s="189"/>
      <c r="K189" s="189"/>
      <c r="L189" s="189" t="s">
        <v>64</v>
      </c>
      <c r="M189" s="193">
        <f>'Uitbet-ma'!$J$4</f>
        <v>9</v>
      </c>
      <c r="N189" s="198"/>
    </row>
    <row r="190" spans="1:14" ht="34.5">
      <c r="A190" s="199"/>
      <c r="B190" s="189"/>
      <c r="G190" s="198"/>
      <c r="H190" s="199"/>
      <c r="I190" s="189"/>
      <c r="N190" s="198"/>
    </row>
    <row r="191" spans="1:14" ht="34.5">
      <c r="A191" s="199"/>
      <c r="B191" s="194" t="s">
        <v>66</v>
      </c>
      <c r="C191" s="189" t="s">
        <v>64</v>
      </c>
      <c r="D191" s="252">
        <f>'Uitbet-zo'!$E$14</f>
        <v>0</v>
      </c>
      <c r="E191" s="252"/>
      <c r="F191" s="252"/>
      <c r="G191" s="198"/>
      <c r="H191" s="199"/>
      <c r="I191" s="194" t="s">
        <v>66</v>
      </c>
      <c r="J191" s="189" t="s">
        <v>64</v>
      </c>
      <c r="K191" s="252">
        <f>'Uitbet-zo'!$E$27</f>
        <v>0</v>
      </c>
      <c r="L191" s="252"/>
      <c r="M191" s="252"/>
      <c r="N191" s="198"/>
    </row>
    <row r="192" spans="1:14" ht="48.75" customHeight="1">
      <c r="A192" s="199"/>
      <c r="B192" s="194" t="s">
        <v>1</v>
      </c>
      <c r="C192" s="189" t="s">
        <v>64</v>
      </c>
      <c r="D192" s="253">
        <f>'Uitbet-zo'!$A$4</f>
        <v>0</v>
      </c>
      <c r="E192" s="253"/>
      <c r="F192" s="253"/>
      <c r="G192" s="198"/>
      <c r="H192" s="199"/>
      <c r="I192" s="194" t="s">
        <v>1</v>
      </c>
      <c r="J192" s="189" t="s">
        <v>64</v>
      </c>
      <c r="K192" s="253">
        <f>'Uitbet-zo'!$A$4</f>
        <v>0</v>
      </c>
      <c r="L192" s="253"/>
      <c r="M192" s="253"/>
      <c r="N192" s="198"/>
    </row>
    <row r="193" spans="1:14" ht="34.5">
      <c r="A193" s="199"/>
      <c r="B193" s="189"/>
      <c r="G193" s="198"/>
      <c r="H193" s="199"/>
      <c r="I193" s="189"/>
      <c r="N193" s="198"/>
    </row>
    <row r="194" spans="1:14" ht="34.5">
      <c r="A194" s="199"/>
      <c r="B194" s="189" t="s">
        <v>67</v>
      </c>
      <c r="G194" s="198"/>
      <c r="H194" s="199"/>
      <c r="I194" s="189" t="s">
        <v>67</v>
      </c>
      <c r="N194" s="198"/>
    </row>
    <row r="195" spans="1:14" ht="34.5">
      <c r="A195" s="199"/>
      <c r="B195" s="189"/>
      <c r="G195" s="198"/>
      <c r="H195" s="199"/>
      <c r="I195" s="189"/>
      <c r="N195" s="198"/>
    </row>
    <row r="196" spans="1:14" ht="24.75">
      <c r="A196" s="199"/>
      <c r="B196" s="195" t="s">
        <v>68</v>
      </c>
      <c r="G196" s="198"/>
      <c r="H196" s="199"/>
      <c r="I196" s="195" t="s">
        <v>68</v>
      </c>
      <c r="N196" s="198"/>
    </row>
    <row r="197" spans="1:14" ht="12.75">
      <c r="A197" s="199"/>
      <c r="G197" s="198"/>
      <c r="H197" s="199"/>
      <c r="N197" s="198"/>
    </row>
    <row r="198" spans="1:14" ht="13.5" thickBot="1">
      <c r="A198" s="201"/>
      <c r="B198" s="196"/>
      <c r="C198" s="197"/>
      <c r="D198" s="197"/>
      <c r="E198" s="197"/>
      <c r="F198" s="197"/>
      <c r="G198" s="200"/>
      <c r="H198" s="201"/>
      <c r="I198" s="196"/>
      <c r="J198" s="197"/>
      <c r="K198" s="197"/>
      <c r="L198" s="197"/>
      <c r="M198" s="197"/>
      <c r="N198" s="200"/>
    </row>
    <row r="199" spans="1:14" ht="15" customHeight="1" thickTop="1">
      <c r="A199" s="202"/>
      <c r="B199" s="203"/>
      <c r="C199" s="204"/>
      <c r="D199" s="204"/>
      <c r="E199" s="204"/>
      <c r="F199" s="204"/>
      <c r="G199" s="205"/>
      <c r="H199" s="202"/>
      <c r="I199" s="203"/>
      <c r="J199" s="204"/>
      <c r="K199" s="204"/>
      <c r="L199" s="204"/>
      <c r="M199" s="204"/>
      <c r="N199" s="205"/>
    </row>
    <row r="200" spans="1:14" ht="39" customHeight="1">
      <c r="A200" s="199"/>
      <c r="E200" s="184"/>
      <c r="F200" s="185"/>
      <c r="G200" s="198"/>
      <c r="H200" s="199"/>
      <c r="L200" s="184"/>
      <c r="M200" s="185"/>
      <c r="N200" s="198"/>
    </row>
    <row r="201" spans="1:14" ht="47.25" customHeight="1">
      <c r="A201" s="199"/>
      <c r="E201" s="186" t="str">
        <f>mm</f>
        <v>MM RUE NEUVE/NIEUWSTRAAT</v>
      </c>
      <c r="F201" s="185"/>
      <c r="G201" s="198"/>
      <c r="H201" s="199"/>
      <c r="L201" s="186" t="str">
        <f>mm</f>
        <v>MM RUE NEUVE/NIEUWSTRAAT</v>
      </c>
      <c r="M201" s="185"/>
      <c r="N201" s="198"/>
    </row>
    <row r="202" spans="1:14" ht="49.5" customHeight="1">
      <c r="A202" s="199"/>
      <c r="E202" s="184"/>
      <c r="F202" s="185"/>
      <c r="G202" s="198"/>
      <c r="H202" s="199"/>
      <c r="L202" s="184"/>
      <c r="M202" s="185"/>
      <c r="N202" s="198"/>
    </row>
    <row r="203" spans="1:14" ht="117.75" customHeight="1">
      <c r="A203" s="199"/>
      <c r="B203" s="250" t="s">
        <v>69</v>
      </c>
      <c r="C203" s="251"/>
      <c r="D203" s="251"/>
      <c r="E203" s="251"/>
      <c r="F203" s="251"/>
      <c r="G203" s="198"/>
      <c r="H203" s="199"/>
      <c r="I203" s="250" t="s">
        <v>69</v>
      </c>
      <c r="J203" s="251"/>
      <c r="K203" s="251"/>
      <c r="L203" s="251"/>
      <c r="M203" s="251"/>
      <c r="N203" s="198"/>
    </row>
    <row r="204" spans="1:14" ht="28.5" customHeight="1">
      <c r="A204" s="199"/>
      <c r="B204" s="187" t="s">
        <v>62</v>
      </c>
      <c r="G204" s="198"/>
      <c r="H204" s="199"/>
      <c r="I204" s="187" t="s">
        <v>62</v>
      </c>
      <c r="N204" s="198"/>
    </row>
    <row r="205" spans="1:14" ht="12.75">
      <c r="A205" s="199"/>
      <c r="B205" s="188"/>
      <c r="G205" s="198"/>
      <c r="H205" s="199"/>
      <c r="I205" s="188"/>
      <c r="N205" s="198"/>
    </row>
    <row r="206" spans="1:14" ht="12.75">
      <c r="A206" s="199"/>
      <c r="B206" s="188"/>
      <c r="G206" s="198"/>
      <c r="H206" s="199"/>
      <c r="I206" s="188"/>
      <c r="N206" s="198"/>
    </row>
    <row r="207" spans="1:14" ht="12.75">
      <c r="A207" s="199"/>
      <c r="B207" s="188"/>
      <c r="G207" s="198"/>
      <c r="H207" s="199"/>
      <c r="I207" s="188"/>
      <c r="N207" s="198"/>
    </row>
    <row r="208" spans="1:14" ht="37.5">
      <c r="A208" s="199"/>
      <c r="B208" s="189" t="s">
        <v>63</v>
      </c>
      <c r="C208" s="190"/>
      <c r="E208" s="189" t="s">
        <v>64</v>
      </c>
      <c r="F208" s="191">
        <f>'Uitbet-zo'!$K$12</f>
        <v>0</v>
      </c>
      <c r="G208" s="198"/>
      <c r="H208" s="199"/>
      <c r="I208" s="189" t="s">
        <v>63</v>
      </c>
      <c r="J208" s="190"/>
      <c r="L208" s="189" t="s">
        <v>64</v>
      </c>
      <c r="M208" s="191">
        <f>'Uitbet-zo'!$K$25</f>
        <v>0</v>
      </c>
      <c r="N208" s="198"/>
    </row>
    <row r="209" spans="1:14" ht="33.75" customHeight="1">
      <c r="A209" s="199"/>
      <c r="B209" s="192"/>
      <c r="G209" s="198"/>
      <c r="H209" s="199"/>
      <c r="I209" s="192"/>
      <c r="N209" s="198"/>
    </row>
    <row r="210" spans="1:14" ht="34.5">
      <c r="A210" s="199"/>
      <c r="B210" s="192" t="s">
        <v>70</v>
      </c>
      <c r="G210" s="198"/>
      <c r="H210" s="199"/>
      <c r="I210" s="192" t="s">
        <v>71</v>
      </c>
      <c r="N210" s="198"/>
    </row>
    <row r="211" spans="1:14" ht="51" customHeight="1">
      <c r="A211" s="199"/>
      <c r="B211" s="189" t="s">
        <v>65</v>
      </c>
      <c r="C211" s="189"/>
      <c r="D211" s="189"/>
      <c r="E211" s="189" t="s">
        <v>64</v>
      </c>
      <c r="F211" s="193">
        <f>'Uitbet-ma'!$K$4</f>
        <v>10</v>
      </c>
      <c r="G211" s="198"/>
      <c r="H211" s="199"/>
      <c r="I211" s="189" t="s">
        <v>65</v>
      </c>
      <c r="J211" s="189"/>
      <c r="K211" s="189"/>
      <c r="L211" s="189" t="s">
        <v>64</v>
      </c>
      <c r="M211" s="193">
        <f>'Uitbet-ma'!$K$4</f>
        <v>10</v>
      </c>
      <c r="N211" s="198"/>
    </row>
    <row r="212" spans="1:14" ht="34.5">
      <c r="A212" s="199"/>
      <c r="B212" s="189"/>
      <c r="G212" s="198"/>
      <c r="H212" s="199"/>
      <c r="I212" s="189"/>
      <c r="N212" s="198"/>
    </row>
    <row r="213" spans="1:14" ht="34.5">
      <c r="A213" s="199"/>
      <c r="B213" s="194" t="s">
        <v>66</v>
      </c>
      <c r="C213" s="189" t="s">
        <v>64</v>
      </c>
      <c r="D213" s="252">
        <f>'Uitbet-zo'!$E$14</f>
        <v>0</v>
      </c>
      <c r="E213" s="252"/>
      <c r="F213" s="252"/>
      <c r="G213" s="198"/>
      <c r="H213" s="199"/>
      <c r="I213" s="194" t="s">
        <v>66</v>
      </c>
      <c r="J213" s="189" t="s">
        <v>64</v>
      </c>
      <c r="K213" s="252">
        <f>'Uitbet-zo'!$E$27</f>
        <v>0</v>
      </c>
      <c r="L213" s="252"/>
      <c r="M213" s="252"/>
      <c r="N213" s="198"/>
    </row>
    <row r="214" spans="1:14" ht="48.75" customHeight="1">
      <c r="A214" s="199"/>
      <c r="B214" s="194" t="s">
        <v>1</v>
      </c>
      <c r="C214" s="189" t="s">
        <v>64</v>
      </c>
      <c r="D214" s="253">
        <f>'Uitbet-zo'!$A$4</f>
        <v>0</v>
      </c>
      <c r="E214" s="253"/>
      <c r="F214" s="253"/>
      <c r="G214" s="198"/>
      <c r="H214" s="199"/>
      <c r="I214" s="194" t="s">
        <v>1</v>
      </c>
      <c r="J214" s="189" t="s">
        <v>64</v>
      </c>
      <c r="K214" s="253">
        <f>'Uitbet-zo'!$A$4</f>
        <v>0</v>
      </c>
      <c r="L214" s="253"/>
      <c r="M214" s="253"/>
      <c r="N214" s="198"/>
    </row>
    <row r="215" spans="1:14" ht="34.5">
      <c r="A215" s="199"/>
      <c r="B215" s="189"/>
      <c r="G215" s="198"/>
      <c r="H215" s="199"/>
      <c r="I215" s="189"/>
      <c r="N215" s="198"/>
    </row>
    <row r="216" spans="1:14" ht="34.5">
      <c r="A216" s="199"/>
      <c r="B216" s="189" t="s">
        <v>67</v>
      </c>
      <c r="G216" s="198"/>
      <c r="H216" s="199"/>
      <c r="I216" s="189" t="s">
        <v>67</v>
      </c>
      <c r="N216" s="198"/>
    </row>
    <row r="217" spans="1:14" ht="34.5">
      <c r="A217" s="199"/>
      <c r="B217" s="189"/>
      <c r="G217" s="198"/>
      <c r="H217" s="199"/>
      <c r="I217" s="189"/>
      <c r="N217" s="198"/>
    </row>
    <row r="218" spans="1:14" ht="24.75">
      <c r="A218" s="199"/>
      <c r="B218" s="195" t="s">
        <v>68</v>
      </c>
      <c r="G218" s="198"/>
      <c r="H218" s="199"/>
      <c r="I218" s="195" t="s">
        <v>68</v>
      </c>
      <c r="N218" s="198"/>
    </row>
    <row r="219" spans="1:14" ht="12.75">
      <c r="A219" s="199"/>
      <c r="G219" s="198"/>
      <c r="H219" s="199"/>
      <c r="N219" s="198"/>
    </row>
    <row r="220" spans="1:14" ht="13.5" thickBot="1">
      <c r="A220" s="201"/>
      <c r="B220" s="196"/>
      <c r="C220" s="197"/>
      <c r="D220" s="197"/>
      <c r="E220" s="197"/>
      <c r="F220" s="197"/>
      <c r="G220" s="200"/>
      <c r="H220" s="201"/>
      <c r="I220" s="196"/>
      <c r="J220" s="197"/>
      <c r="K220" s="197"/>
      <c r="L220" s="197"/>
      <c r="M220" s="197"/>
      <c r="N220" s="200"/>
    </row>
    <row r="221" spans="1:14" ht="15" customHeight="1" thickTop="1">
      <c r="A221" s="202"/>
      <c r="B221" s="203"/>
      <c r="C221" s="204"/>
      <c r="D221" s="204"/>
      <c r="E221" s="204"/>
      <c r="F221" s="204"/>
      <c r="G221" s="205"/>
      <c r="H221" s="202"/>
      <c r="I221" s="203"/>
      <c r="J221" s="204"/>
      <c r="K221" s="204"/>
      <c r="L221" s="204"/>
      <c r="M221" s="204"/>
      <c r="N221" s="205"/>
    </row>
    <row r="222" spans="1:14" ht="39" customHeight="1">
      <c r="A222" s="199"/>
      <c r="E222" s="184"/>
      <c r="F222" s="185"/>
      <c r="G222" s="198"/>
      <c r="H222" s="199"/>
      <c r="L222" s="184"/>
      <c r="M222" s="185"/>
      <c r="N222" s="198"/>
    </row>
    <row r="223" spans="1:14" ht="47.25" customHeight="1">
      <c r="A223" s="199"/>
      <c r="E223" s="186" t="str">
        <f>mm</f>
        <v>MM RUE NEUVE/NIEUWSTRAAT</v>
      </c>
      <c r="F223" s="185"/>
      <c r="G223" s="198"/>
      <c r="H223" s="199"/>
      <c r="L223" s="186" t="str">
        <f>mm</f>
        <v>MM RUE NEUVE/NIEUWSTRAAT</v>
      </c>
      <c r="M223" s="185"/>
      <c r="N223" s="198"/>
    </row>
    <row r="224" spans="1:14" ht="49.5" customHeight="1">
      <c r="A224" s="199"/>
      <c r="E224" s="184"/>
      <c r="F224" s="185"/>
      <c r="G224" s="198"/>
      <c r="H224" s="199"/>
      <c r="L224" s="184"/>
      <c r="M224" s="185"/>
      <c r="N224" s="198"/>
    </row>
    <row r="225" spans="1:14" ht="117.75" customHeight="1">
      <c r="A225" s="199"/>
      <c r="B225" s="250" t="s">
        <v>69</v>
      </c>
      <c r="C225" s="251"/>
      <c r="D225" s="251"/>
      <c r="E225" s="251"/>
      <c r="F225" s="251"/>
      <c r="G225" s="198"/>
      <c r="H225" s="199"/>
      <c r="I225" s="250" t="s">
        <v>69</v>
      </c>
      <c r="J225" s="251"/>
      <c r="K225" s="251"/>
      <c r="L225" s="251"/>
      <c r="M225" s="251"/>
      <c r="N225" s="198"/>
    </row>
    <row r="226" spans="1:14" ht="28.5" customHeight="1">
      <c r="A226" s="199"/>
      <c r="B226" s="187" t="s">
        <v>62</v>
      </c>
      <c r="G226" s="198"/>
      <c r="H226" s="199"/>
      <c r="I226" s="187" t="s">
        <v>62</v>
      </c>
      <c r="N226" s="198"/>
    </row>
    <row r="227" spans="1:14" ht="12.75">
      <c r="A227" s="199"/>
      <c r="B227" s="188"/>
      <c r="G227" s="198"/>
      <c r="H227" s="199"/>
      <c r="I227" s="188"/>
      <c r="N227" s="198"/>
    </row>
    <row r="228" spans="1:14" ht="12.75">
      <c r="A228" s="199"/>
      <c r="B228" s="188"/>
      <c r="G228" s="198"/>
      <c r="H228" s="199"/>
      <c r="I228" s="188"/>
      <c r="N228" s="198"/>
    </row>
    <row r="229" spans="1:14" ht="12.75">
      <c r="A229" s="199"/>
      <c r="B229" s="188"/>
      <c r="G229" s="198"/>
      <c r="H229" s="199"/>
      <c r="I229" s="188"/>
      <c r="N229" s="198"/>
    </row>
    <row r="230" spans="1:14" ht="37.5">
      <c r="A230" s="199"/>
      <c r="B230" s="189" t="s">
        <v>63</v>
      </c>
      <c r="C230" s="190"/>
      <c r="E230" s="189" t="s">
        <v>64</v>
      </c>
      <c r="F230" s="191">
        <f>'Uitbet-zo'!$L$12</f>
        <v>0</v>
      </c>
      <c r="G230" s="198"/>
      <c r="H230" s="199"/>
      <c r="I230" s="189" t="s">
        <v>63</v>
      </c>
      <c r="J230" s="190"/>
      <c r="L230" s="189" t="s">
        <v>64</v>
      </c>
      <c r="M230" s="191">
        <f>'Uitbet-zo'!$L$25</f>
        <v>0</v>
      </c>
      <c r="N230" s="198"/>
    </row>
    <row r="231" spans="1:14" ht="33.75" customHeight="1">
      <c r="A231" s="199"/>
      <c r="B231" s="192"/>
      <c r="G231" s="198"/>
      <c r="H231" s="199"/>
      <c r="I231" s="192"/>
      <c r="N231" s="198"/>
    </row>
    <row r="232" spans="1:14" ht="34.5">
      <c r="A232" s="199"/>
      <c r="B232" s="192" t="s">
        <v>70</v>
      </c>
      <c r="G232" s="198"/>
      <c r="H232" s="199"/>
      <c r="I232" s="192" t="s">
        <v>71</v>
      </c>
      <c r="N232" s="198"/>
    </row>
    <row r="233" spans="1:14" ht="51" customHeight="1">
      <c r="A233" s="199"/>
      <c r="B233" s="189" t="s">
        <v>65</v>
      </c>
      <c r="C233" s="189"/>
      <c r="D233" s="189"/>
      <c r="E233" s="189" t="s">
        <v>64</v>
      </c>
      <c r="F233" s="193">
        <f>'Uitbet-ma'!$L$4</f>
        <v>11</v>
      </c>
      <c r="G233" s="198"/>
      <c r="H233" s="199"/>
      <c r="I233" s="189" t="s">
        <v>65</v>
      </c>
      <c r="J233" s="189"/>
      <c r="K233" s="189"/>
      <c r="L233" s="189" t="s">
        <v>64</v>
      </c>
      <c r="M233" s="193">
        <f>'Uitbet-ma'!$L$4</f>
        <v>11</v>
      </c>
      <c r="N233" s="198"/>
    </row>
    <row r="234" spans="1:14" ht="34.5">
      <c r="A234" s="199"/>
      <c r="B234" s="189"/>
      <c r="G234" s="198"/>
      <c r="H234" s="199"/>
      <c r="I234" s="189"/>
      <c r="N234" s="198"/>
    </row>
    <row r="235" spans="1:14" ht="34.5">
      <c r="A235" s="199"/>
      <c r="B235" s="194" t="s">
        <v>66</v>
      </c>
      <c r="C235" s="189" t="s">
        <v>64</v>
      </c>
      <c r="D235" s="252">
        <f>'Uitbet-zo'!$E$14</f>
        <v>0</v>
      </c>
      <c r="E235" s="252"/>
      <c r="F235" s="252"/>
      <c r="G235" s="198"/>
      <c r="H235" s="199"/>
      <c r="I235" s="194" t="s">
        <v>66</v>
      </c>
      <c r="J235" s="189" t="s">
        <v>64</v>
      </c>
      <c r="K235" s="252">
        <f>'Uitbet-zo'!$E$27</f>
        <v>0</v>
      </c>
      <c r="L235" s="252"/>
      <c r="M235" s="252"/>
      <c r="N235" s="198"/>
    </row>
    <row r="236" spans="1:14" ht="48.75" customHeight="1">
      <c r="A236" s="199"/>
      <c r="B236" s="194" t="s">
        <v>1</v>
      </c>
      <c r="C236" s="189" t="s">
        <v>64</v>
      </c>
      <c r="D236" s="253">
        <f>'Uitbet-zo'!$A$4</f>
        <v>0</v>
      </c>
      <c r="E236" s="253"/>
      <c r="F236" s="253"/>
      <c r="G236" s="198"/>
      <c r="H236" s="199"/>
      <c r="I236" s="194" t="s">
        <v>1</v>
      </c>
      <c r="J236" s="189" t="s">
        <v>64</v>
      </c>
      <c r="K236" s="253">
        <f>'Uitbet-zo'!$A$4</f>
        <v>0</v>
      </c>
      <c r="L236" s="253"/>
      <c r="M236" s="253"/>
      <c r="N236" s="198"/>
    </row>
    <row r="237" spans="1:14" ht="34.5">
      <c r="A237" s="199"/>
      <c r="B237" s="189"/>
      <c r="G237" s="198"/>
      <c r="H237" s="199"/>
      <c r="I237" s="189"/>
      <c r="N237" s="198"/>
    </row>
    <row r="238" spans="1:14" ht="34.5">
      <c r="A238" s="199"/>
      <c r="B238" s="189" t="s">
        <v>67</v>
      </c>
      <c r="G238" s="198"/>
      <c r="H238" s="199"/>
      <c r="I238" s="189" t="s">
        <v>67</v>
      </c>
      <c r="N238" s="198"/>
    </row>
    <row r="239" spans="1:14" ht="34.5">
      <c r="A239" s="199"/>
      <c r="B239" s="189"/>
      <c r="G239" s="198"/>
      <c r="H239" s="199"/>
      <c r="I239" s="189"/>
      <c r="N239" s="198"/>
    </row>
    <row r="240" spans="1:14" ht="24.75">
      <c r="A240" s="199"/>
      <c r="B240" s="195" t="s">
        <v>68</v>
      </c>
      <c r="G240" s="198"/>
      <c r="H240" s="199"/>
      <c r="I240" s="195" t="s">
        <v>68</v>
      </c>
      <c r="N240" s="198"/>
    </row>
    <row r="241" spans="1:14" ht="12.75">
      <c r="A241" s="199"/>
      <c r="G241" s="198"/>
      <c r="H241" s="199"/>
      <c r="N241" s="198"/>
    </row>
    <row r="242" spans="1:14" ht="13.5" thickBot="1">
      <c r="A242" s="201"/>
      <c r="B242" s="196"/>
      <c r="C242" s="197"/>
      <c r="D242" s="197"/>
      <c r="E242" s="197"/>
      <c r="F242" s="197"/>
      <c r="G242" s="200"/>
      <c r="H242" s="201"/>
      <c r="I242" s="196"/>
      <c r="J242" s="197"/>
      <c r="K242" s="197"/>
      <c r="L242" s="197"/>
      <c r="M242" s="197"/>
      <c r="N242" s="200"/>
    </row>
    <row r="243" spans="1:14" ht="15" customHeight="1" thickTop="1">
      <c r="A243" s="202"/>
      <c r="B243" s="203"/>
      <c r="C243" s="204"/>
      <c r="D243" s="204"/>
      <c r="E243" s="204"/>
      <c r="F243" s="204"/>
      <c r="G243" s="205"/>
      <c r="H243" s="202"/>
      <c r="I243" s="203"/>
      <c r="J243" s="204"/>
      <c r="K243" s="204"/>
      <c r="L243" s="204"/>
      <c r="M243" s="204"/>
      <c r="N243" s="205"/>
    </row>
    <row r="244" spans="1:14" ht="39" customHeight="1">
      <c r="A244" s="199"/>
      <c r="E244" s="184"/>
      <c r="F244" s="185"/>
      <c r="G244" s="198"/>
      <c r="H244" s="199"/>
      <c r="L244" s="184"/>
      <c r="M244" s="185"/>
      <c r="N244" s="198"/>
    </row>
    <row r="245" spans="1:14" ht="47.25" customHeight="1">
      <c r="A245" s="199"/>
      <c r="E245" s="186" t="str">
        <f>mm</f>
        <v>MM RUE NEUVE/NIEUWSTRAAT</v>
      </c>
      <c r="F245" s="185"/>
      <c r="G245" s="198"/>
      <c r="H245" s="199"/>
      <c r="L245" s="186" t="str">
        <f>mm</f>
        <v>MM RUE NEUVE/NIEUWSTRAAT</v>
      </c>
      <c r="M245" s="185"/>
      <c r="N245" s="198"/>
    </row>
    <row r="246" spans="1:14" ht="49.5" customHeight="1">
      <c r="A246" s="199"/>
      <c r="E246" s="184"/>
      <c r="F246" s="185"/>
      <c r="G246" s="198"/>
      <c r="H246" s="199"/>
      <c r="L246" s="184"/>
      <c r="M246" s="185"/>
      <c r="N246" s="198"/>
    </row>
    <row r="247" spans="1:14" ht="117.75" customHeight="1">
      <c r="A247" s="199"/>
      <c r="B247" s="250" t="s">
        <v>69</v>
      </c>
      <c r="C247" s="251"/>
      <c r="D247" s="251"/>
      <c r="E247" s="251"/>
      <c r="F247" s="251"/>
      <c r="G247" s="198"/>
      <c r="H247" s="199"/>
      <c r="I247" s="250" t="s">
        <v>69</v>
      </c>
      <c r="J247" s="251"/>
      <c r="K247" s="251"/>
      <c r="L247" s="251"/>
      <c r="M247" s="251"/>
      <c r="N247" s="198"/>
    </row>
    <row r="248" spans="1:14" ht="28.5" customHeight="1">
      <c r="A248" s="199"/>
      <c r="B248" s="187" t="s">
        <v>62</v>
      </c>
      <c r="G248" s="198"/>
      <c r="H248" s="199"/>
      <c r="I248" s="187" t="s">
        <v>62</v>
      </c>
      <c r="N248" s="198"/>
    </row>
    <row r="249" spans="1:14" ht="12.75">
      <c r="A249" s="199"/>
      <c r="B249" s="188"/>
      <c r="G249" s="198"/>
      <c r="H249" s="199"/>
      <c r="I249" s="188"/>
      <c r="N249" s="198"/>
    </row>
    <row r="250" spans="1:14" ht="12.75">
      <c r="A250" s="199"/>
      <c r="B250" s="188"/>
      <c r="G250" s="198"/>
      <c r="H250" s="199"/>
      <c r="I250" s="188"/>
      <c r="N250" s="198"/>
    </row>
    <row r="251" spans="1:14" ht="12.75">
      <c r="A251" s="199"/>
      <c r="B251" s="188"/>
      <c r="G251" s="198"/>
      <c r="H251" s="199"/>
      <c r="I251" s="188"/>
      <c r="N251" s="198"/>
    </row>
    <row r="252" spans="1:14" ht="37.5">
      <c r="A252" s="199"/>
      <c r="B252" s="189" t="s">
        <v>63</v>
      </c>
      <c r="C252" s="190"/>
      <c r="E252" s="189" t="s">
        <v>64</v>
      </c>
      <c r="F252" s="191">
        <f>'Uitbet-zo'!$M$12</f>
        <v>0</v>
      </c>
      <c r="G252" s="198"/>
      <c r="H252" s="199"/>
      <c r="I252" s="189" t="s">
        <v>63</v>
      </c>
      <c r="J252" s="190"/>
      <c r="L252" s="189" t="s">
        <v>64</v>
      </c>
      <c r="M252" s="191">
        <f>'Uitbet-zo'!$M$25</f>
        <v>0</v>
      </c>
      <c r="N252" s="198"/>
    </row>
    <row r="253" spans="1:14" ht="33.75" customHeight="1">
      <c r="A253" s="199"/>
      <c r="B253" s="192"/>
      <c r="G253" s="198"/>
      <c r="H253" s="199"/>
      <c r="I253" s="192"/>
      <c r="N253" s="198"/>
    </row>
    <row r="254" spans="1:14" ht="34.5">
      <c r="A254" s="199"/>
      <c r="B254" s="192" t="s">
        <v>70</v>
      </c>
      <c r="G254" s="198"/>
      <c r="H254" s="199"/>
      <c r="I254" s="192" t="s">
        <v>71</v>
      </c>
      <c r="N254" s="198"/>
    </row>
    <row r="255" spans="1:14" ht="51" customHeight="1">
      <c r="A255" s="199"/>
      <c r="B255" s="189" t="s">
        <v>65</v>
      </c>
      <c r="C255" s="189"/>
      <c r="D255" s="189"/>
      <c r="E255" s="189" t="s">
        <v>64</v>
      </c>
      <c r="F255" s="193">
        <f>'Uitbet-ma'!$M$4</f>
        <v>12</v>
      </c>
      <c r="G255" s="198"/>
      <c r="H255" s="199"/>
      <c r="I255" s="189" t="s">
        <v>65</v>
      </c>
      <c r="J255" s="189"/>
      <c r="K255" s="189"/>
      <c r="L255" s="189" t="s">
        <v>64</v>
      </c>
      <c r="M255" s="193">
        <f>'Uitbet-ma'!$M$4</f>
        <v>12</v>
      </c>
      <c r="N255" s="198"/>
    </row>
    <row r="256" spans="1:14" ht="34.5">
      <c r="A256" s="199"/>
      <c r="B256" s="189"/>
      <c r="G256" s="198"/>
      <c r="H256" s="199"/>
      <c r="I256" s="189"/>
      <c r="N256" s="198"/>
    </row>
    <row r="257" spans="1:14" ht="34.5">
      <c r="A257" s="199"/>
      <c r="B257" s="194" t="s">
        <v>66</v>
      </c>
      <c r="C257" s="189" t="s">
        <v>64</v>
      </c>
      <c r="D257" s="252">
        <f>'Uitbet-zo'!$E$14</f>
        <v>0</v>
      </c>
      <c r="E257" s="252"/>
      <c r="F257" s="252"/>
      <c r="G257" s="198"/>
      <c r="H257" s="199"/>
      <c r="I257" s="194" t="s">
        <v>66</v>
      </c>
      <c r="J257" s="189" t="s">
        <v>64</v>
      </c>
      <c r="K257" s="252">
        <f>'Uitbet-zo'!$E$27</f>
        <v>0</v>
      </c>
      <c r="L257" s="252"/>
      <c r="M257" s="252"/>
      <c r="N257" s="198"/>
    </row>
    <row r="258" spans="1:14" ht="48.75" customHeight="1">
      <c r="A258" s="199"/>
      <c r="B258" s="194" t="s">
        <v>1</v>
      </c>
      <c r="C258" s="189" t="s">
        <v>64</v>
      </c>
      <c r="D258" s="253">
        <f>'Uitbet-zo'!$A$4</f>
        <v>0</v>
      </c>
      <c r="E258" s="253"/>
      <c r="F258" s="253"/>
      <c r="G258" s="198"/>
      <c r="H258" s="199"/>
      <c r="I258" s="194" t="s">
        <v>1</v>
      </c>
      <c r="J258" s="189" t="s">
        <v>64</v>
      </c>
      <c r="K258" s="253">
        <f>'Uitbet-zo'!$A$4</f>
        <v>0</v>
      </c>
      <c r="L258" s="253"/>
      <c r="M258" s="253"/>
      <c r="N258" s="198"/>
    </row>
    <row r="259" spans="1:14" ht="34.5">
      <c r="A259" s="199"/>
      <c r="B259" s="189"/>
      <c r="G259" s="198"/>
      <c r="H259" s="199"/>
      <c r="I259" s="189"/>
      <c r="N259" s="198"/>
    </row>
    <row r="260" spans="1:14" ht="34.5">
      <c r="A260" s="199"/>
      <c r="B260" s="189" t="s">
        <v>67</v>
      </c>
      <c r="G260" s="198"/>
      <c r="H260" s="199"/>
      <c r="I260" s="189" t="s">
        <v>67</v>
      </c>
      <c r="N260" s="198"/>
    </row>
    <row r="261" spans="1:14" ht="34.5">
      <c r="A261" s="199"/>
      <c r="B261" s="189"/>
      <c r="G261" s="198"/>
      <c r="H261" s="199"/>
      <c r="I261" s="189"/>
      <c r="N261" s="198"/>
    </row>
    <row r="262" spans="1:14" ht="24.75">
      <c r="A262" s="199"/>
      <c r="B262" s="195" t="s">
        <v>68</v>
      </c>
      <c r="G262" s="198"/>
      <c r="H262" s="199"/>
      <c r="I262" s="195" t="s">
        <v>68</v>
      </c>
      <c r="N262" s="198"/>
    </row>
    <row r="263" spans="1:14" ht="12.75">
      <c r="A263" s="199"/>
      <c r="G263" s="198"/>
      <c r="H263" s="199"/>
      <c r="N263" s="198"/>
    </row>
    <row r="264" spans="1:14" ht="13.5" thickBot="1">
      <c r="A264" s="201"/>
      <c r="B264" s="196"/>
      <c r="C264" s="197"/>
      <c r="D264" s="197"/>
      <c r="E264" s="197"/>
      <c r="F264" s="197"/>
      <c r="G264" s="200"/>
      <c r="H264" s="201"/>
      <c r="I264" s="196"/>
      <c r="J264" s="197"/>
      <c r="K264" s="197"/>
      <c r="L264" s="197"/>
      <c r="M264" s="197"/>
      <c r="N264" s="200"/>
    </row>
    <row r="265" spans="1:14" ht="15" customHeight="1" thickTop="1">
      <c r="A265" s="202"/>
      <c r="B265" s="203"/>
      <c r="C265" s="204"/>
      <c r="D265" s="204"/>
      <c r="E265" s="204"/>
      <c r="F265" s="204"/>
      <c r="G265" s="205"/>
      <c r="H265" s="202"/>
      <c r="I265" s="203"/>
      <c r="J265" s="204"/>
      <c r="K265" s="204"/>
      <c r="L265" s="204"/>
      <c r="M265" s="204"/>
      <c r="N265" s="205"/>
    </row>
    <row r="266" spans="1:14" ht="39" customHeight="1">
      <c r="A266" s="199"/>
      <c r="E266" s="184"/>
      <c r="F266" s="185"/>
      <c r="G266" s="198"/>
      <c r="H266" s="199"/>
      <c r="L266" s="184"/>
      <c r="M266" s="185"/>
      <c r="N266" s="198"/>
    </row>
    <row r="267" spans="1:14" ht="47.25" customHeight="1">
      <c r="A267" s="199"/>
      <c r="E267" s="186" t="str">
        <f>mm</f>
        <v>MM RUE NEUVE/NIEUWSTRAAT</v>
      </c>
      <c r="F267" s="185"/>
      <c r="G267" s="198"/>
      <c r="H267" s="199"/>
      <c r="L267" s="186" t="str">
        <f>mm</f>
        <v>MM RUE NEUVE/NIEUWSTRAAT</v>
      </c>
      <c r="M267" s="185"/>
      <c r="N267" s="198"/>
    </row>
    <row r="268" spans="1:14" ht="49.5" customHeight="1">
      <c r="A268" s="199"/>
      <c r="E268" s="184"/>
      <c r="F268" s="185"/>
      <c r="G268" s="198"/>
      <c r="H268" s="199"/>
      <c r="L268" s="184"/>
      <c r="M268" s="185"/>
      <c r="N268" s="198"/>
    </row>
    <row r="269" spans="1:14" ht="117.75" customHeight="1">
      <c r="A269" s="199"/>
      <c r="B269" s="250" t="s">
        <v>69</v>
      </c>
      <c r="C269" s="251"/>
      <c r="D269" s="251"/>
      <c r="E269" s="251"/>
      <c r="F269" s="251"/>
      <c r="G269" s="198"/>
      <c r="H269" s="199"/>
      <c r="I269" s="250" t="s">
        <v>69</v>
      </c>
      <c r="J269" s="251"/>
      <c r="K269" s="251"/>
      <c r="L269" s="251"/>
      <c r="M269" s="251"/>
      <c r="N269" s="198"/>
    </row>
    <row r="270" spans="1:14" ht="28.5" customHeight="1">
      <c r="A270" s="199"/>
      <c r="B270" s="187" t="s">
        <v>62</v>
      </c>
      <c r="G270" s="198"/>
      <c r="H270" s="199"/>
      <c r="I270" s="187" t="s">
        <v>62</v>
      </c>
      <c r="N270" s="198"/>
    </row>
    <row r="271" spans="1:14" ht="12.75">
      <c r="A271" s="199"/>
      <c r="B271" s="188"/>
      <c r="G271" s="198"/>
      <c r="H271" s="199"/>
      <c r="I271" s="188"/>
      <c r="N271" s="198"/>
    </row>
    <row r="272" spans="1:14" ht="12.75">
      <c r="A272" s="199"/>
      <c r="B272" s="188"/>
      <c r="G272" s="198"/>
      <c r="H272" s="199"/>
      <c r="I272" s="188"/>
      <c r="N272" s="198"/>
    </row>
    <row r="273" spans="1:14" ht="12.75">
      <c r="A273" s="199"/>
      <c r="B273" s="188"/>
      <c r="G273" s="198"/>
      <c r="H273" s="199"/>
      <c r="I273" s="188"/>
      <c r="N273" s="198"/>
    </row>
    <row r="274" spans="1:14" ht="37.5">
      <c r="A274" s="199"/>
      <c r="B274" s="189" t="s">
        <v>63</v>
      </c>
      <c r="C274" s="190"/>
      <c r="E274" s="189" t="s">
        <v>64</v>
      </c>
      <c r="F274" s="191">
        <f>'Uitbet-zo'!$N$12</f>
        <v>0</v>
      </c>
      <c r="G274" s="198"/>
      <c r="H274" s="199"/>
      <c r="I274" s="189" t="s">
        <v>63</v>
      </c>
      <c r="J274" s="190"/>
      <c r="L274" s="189" t="s">
        <v>64</v>
      </c>
      <c r="M274" s="191">
        <f>'Uitbet-zo'!$N$25</f>
        <v>0</v>
      </c>
      <c r="N274" s="198"/>
    </row>
    <row r="275" spans="1:14" ht="33.75" customHeight="1">
      <c r="A275" s="199"/>
      <c r="B275" s="192"/>
      <c r="G275" s="198"/>
      <c r="H275" s="199"/>
      <c r="I275" s="192"/>
      <c r="N275" s="198"/>
    </row>
    <row r="276" spans="1:14" ht="34.5">
      <c r="A276" s="199"/>
      <c r="B276" s="192" t="s">
        <v>70</v>
      </c>
      <c r="G276" s="198"/>
      <c r="H276" s="199"/>
      <c r="I276" s="192" t="s">
        <v>71</v>
      </c>
      <c r="N276" s="198"/>
    </row>
    <row r="277" spans="1:14" ht="51" customHeight="1">
      <c r="A277" s="199"/>
      <c r="B277" s="189" t="s">
        <v>65</v>
      </c>
      <c r="C277" s="189"/>
      <c r="D277" s="189"/>
      <c r="E277" s="189" t="s">
        <v>64</v>
      </c>
      <c r="F277" s="193">
        <f>'Uitbet-ma'!$N$4</f>
        <v>13</v>
      </c>
      <c r="G277" s="198"/>
      <c r="H277" s="199"/>
      <c r="I277" s="189" t="s">
        <v>65</v>
      </c>
      <c r="J277" s="189"/>
      <c r="K277" s="189"/>
      <c r="L277" s="189" t="s">
        <v>64</v>
      </c>
      <c r="M277" s="193">
        <f>'Uitbet-ma'!$N$4</f>
        <v>13</v>
      </c>
      <c r="N277" s="198"/>
    </row>
    <row r="278" spans="1:14" ht="34.5">
      <c r="A278" s="199"/>
      <c r="B278" s="189"/>
      <c r="G278" s="198"/>
      <c r="H278" s="199"/>
      <c r="I278" s="189"/>
      <c r="N278" s="198"/>
    </row>
    <row r="279" spans="1:14" ht="34.5">
      <c r="A279" s="199"/>
      <c r="B279" s="194" t="s">
        <v>66</v>
      </c>
      <c r="C279" s="189" t="s">
        <v>64</v>
      </c>
      <c r="D279" s="252">
        <f>'Uitbet-zo'!$E$14</f>
        <v>0</v>
      </c>
      <c r="E279" s="252"/>
      <c r="F279" s="252"/>
      <c r="G279" s="198"/>
      <c r="H279" s="199"/>
      <c r="I279" s="194" t="s">
        <v>66</v>
      </c>
      <c r="J279" s="189" t="s">
        <v>64</v>
      </c>
      <c r="K279" s="252">
        <f>'Uitbet-zo'!$E$27</f>
        <v>0</v>
      </c>
      <c r="L279" s="252"/>
      <c r="M279" s="252"/>
      <c r="N279" s="198"/>
    </row>
    <row r="280" spans="1:14" ht="48.75" customHeight="1">
      <c r="A280" s="199"/>
      <c r="B280" s="194" t="s">
        <v>1</v>
      </c>
      <c r="C280" s="189" t="s">
        <v>64</v>
      </c>
      <c r="D280" s="253">
        <f>'Uitbet-zo'!$A$4</f>
        <v>0</v>
      </c>
      <c r="E280" s="253"/>
      <c r="F280" s="253"/>
      <c r="G280" s="198"/>
      <c r="H280" s="199"/>
      <c r="I280" s="194" t="s">
        <v>1</v>
      </c>
      <c r="J280" s="189" t="s">
        <v>64</v>
      </c>
      <c r="K280" s="253">
        <f>'Uitbet-zo'!$A$4</f>
        <v>0</v>
      </c>
      <c r="L280" s="253"/>
      <c r="M280" s="253"/>
      <c r="N280" s="198"/>
    </row>
    <row r="281" spans="1:14" ht="34.5">
      <c r="A281" s="199"/>
      <c r="B281" s="189"/>
      <c r="G281" s="198"/>
      <c r="H281" s="199"/>
      <c r="I281" s="189"/>
      <c r="N281" s="198"/>
    </row>
    <row r="282" spans="1:14" ht="34.5">
      <c r="A282" s="199"/>
      <c r="B282" s="189" t="s">
        <v>67</v>
      </c>
      <c r="G282" s="198"/>
      <c r="H282" s="199"/>
      <c r="I282" s="189" t="s">
        <v>67</v>
      </c>
      <c r="N282" s="198"/>
    </row>
    <row r="283" spans="1:14" ht="34.5">
      <c r="A283" s="199"/>
      <c r="B283" s="189"/>
      <c r="G283" s="198"/>
      <c r="H283" s="199"/>
      <c r="I283" s="189"/>
      <c r="N283" s="198"/>
    </row>
    <row r="284" spans="1:14" ht="24.75">
      <c r="A284" s="199"/>
      <c r="B284" s="195" t="s">
        <v>68</v>
      </c>
      <c r="G284" s="198"/>
      <c r="H284" s="199"/>
      <c r="I284" s="195" t="s">
        <v>68</v>
      </c>
      <c r="N284" s="198"/>
    </row>
    <row r="285" spans="1:14" ht="12.75">
      <c r="A285" s="199"/>
      <c r="G285" s="198"/>
      <c r="H285" s="199"/>
      <c r="N285" s="198"/>
    </row>
    <row r="286" spans="1:14" ht="13.5" thickBot="1">
      <c r="A286" s="201"/>
      <c r="B286" s="196"/>
      <c r="C286" s="197"/>
      <c r="D286" s="197"/>
      <c r="E286" s="197"/>
      <c r="F286" s="197"/>
      <c r="G286" s="200"/>
      <c r="H286" s="201"/>
      <c r="I286" s="196"/>
      <c r="J286" s="197"/>
      <c r="K286" s="197"/>
      <c r="L286" s="197"/>
      <c r="M286" s="197"/>
      <c r="N286" s="200"/>
    </row>
    <row r="287" spans="1:14" ht="15" customHeight="1" thickTop="1">
      <c r="A287" s="202"/>
      <c r="B287" s="203"/>
      <c r="C287" s="204"/>
      <c r="D287" s="204"/>
      <c r="E287" s="204"/>
      <c r="F287" s="204"/>
      <c r="G287" s="205"/>
      <c r="H287" s="202"/>
      <c r="I287" s="203"/>
      <c r="J287" s="204"/>
      <c r="K287" s="204"/>
      <c r="L287" s="204"/>
      <c r="M287" s="204"/>
      <c r="N287" s="205"/>
    </row>
    <row r="288" spans="1:14" ht="39" customHeight="1">
      <c r="A288" s="199"/>
      <c r="E288" s="184"/>
      <c r="F288" s="185"/>
      <c r="G288" s="198"/>
      <c r="H288" s="199"/>
      <c r="L288" s="184"/>
      <c r="M288" s="185"/>
      <c r="N288" s="198"/>
    </row>
    <row r="289" spans="1:14" ht="47.25" customHeight="1">
      <c r="A289" s="199"/>
      <c r="E289" s="186" t="str">
        <f>mm</f>
        <v>MM RUE NEUVE/NIEUWSTRAAT</v>
      </c>
      <c r="F289" s="185"/>
      <c r="G289" s="198"/>
      <c r="H289" s="199"/>
      <c r="L289" s="186" t="str">
        <f>mm</f>
        <v>MM RUE NEUVE/NIEUWSTRAAT</v>
      </c>
      <c r="M289" s="185"/>
      <c r="N289" s="198"/>
    </row>
    <row r="290" spans="1:14" ht="49.5" customHeight="1">
      <c r="A290" s="199"/>
      <c r="E290" s="184"/>
      <c r="F290" s="185"/>
      <c r="G290" s="198"/>
      <c r="H290" s="199"/>
      <c r="L290" s="184"/>
      <c r="M290" s="185"/>
      <c r="N290" s="198"/>
    </row>
    <row r="291" spans="1:14" ht="117.75" customHeight="1">
      <c r="A291" s="199"/>
      <c r="B291" s="250" t="s">
        <v>69</v>
      </c>
      <c r="C291" s="251"/>
      <c r="D291" s="251"/>
      <c r="E291" s="251"/>
      <c r="F291" s="251"/>
      <c r="G291" s="198"/>
      <c r="H291" s="199"/>
      <c r="I291" s="250" t="s">
        <v>69</v>
      </c>
      <c r="J291" s="251"/>
      <c r="K291" s="251"/>
      <c r="L291" s="251"/>
      <c r="M291" s="251"/>
      <c r="N291" s="198"/>
    </row>
    <row r="292" spans="1:14" ht="28.5" customHeight="1">
      <c r="A292" s="199"/>
      <c r="B292" s="187" t="s">
        <v>62</v>
      </c>
      <c r="G292" s="198"/>
      <c r="H292" s="199"/>
      <c r="I292" s="187" t="s">
        <v>62</v>
      </c>
      <c r="N292" s="198"/>
    </row>
    <row r="293" spans="1:14" ht="12.75">
      <c r="A293" s="199"/>
      <c r="B293" s="188"/>
      <c r="G293" s="198"/>
      <c r="H293" s="199"/>
      <c r="I293" s="188"/>
      <c r="N293" s="198"/>
    </row>
    <row r="294" spans="1:14" ht="12.75">
      <c r="A294" s="199"/>
      <c r="B294" s="188"/>
      <c r="G294" s="198"/>
      <c r="H294" s="199"/>
      <c r="I294" s="188"/>
      <c r="N294" s="198"/>
    </row>
    <row r="295" spans="1:14" ht="12.75">
      <c r="A295" s="199"/>
      <c r="B295" s="188"/>
      <c r="G295" s="198"/>
      <c r="H295" s="199"/>
      <c r="I295" s="188"/>
      <c r="N295" s="198"/>
    </row>
    <row r="296" spans="1:14" ht="37.5">
      <c r="A296" s="199"/>
      <c r="B296" s="189" t="s">
        <v>63</v>
      </c>
      <c r="C296" s="190"/>
      <c r="E296" s="189" t="s">
        <v>64</v>
      </c>
      <c r="F296" s="191">
        <f>'Uitbet-zo'!$O$12</f>
        <v>0</v>
      </c>
      <c r="G296" s="198"/>
      <c r="H296" s="199"/>
      <c r="I296" s="189" t="s">
        <v>63</v>
      </c>
      <c r="J296" s="190"/>
      <c r="L296" s="189" t="s">
        <v>64</v>
      </c>
      <c r="M296" s="191">
        <f>'Uitbet-zo'!$O$25</f>
        <v>0</v>
      </c>
      <c r="N296" s="198"/>
    </row>
    <row r="297" spans="1:14" ht="33.75" customHeight="1">
      <c r="A297" s="199"/>
      <c r="B297" s="192"/>
      <c r="G297" s="198"/>
      <c r="H297" s="199"/>
      <c r="I297" s="192"/>
      <c r="N297" s="198"/>
    </row>
    <row r="298" spans="1:14" ht="34.5">
      <c r="A298" s="199"/>
      <c r="B298" s="192" t="s">
        <v>70</v>
      </c>
      <c r="G298" s="198"/>
      <c r="H298" s="199"/>
      <c r="I298" s="192" t="s">
        <v>71</v>
      </c>
      <c r="N298" s="198"/>
    </row>
    <row r="299" spans="1:14" ht="51" customHeight="1">
      <c r="A299" s="199"/>
      <c r="B299" s="189" t="s">
        <v>65</v>
      </c>
      <c r="C299" s="189"/>
      <c r="D299" s="189"/>
      <c r="E299" s="189" t="s">
        <v>64</v>
      </c>
      <c r="F299" s="193">
        <f>'Uitbet-ma'!$O$4</f>
        <v>14</v>
      </c>
      <c r="G299" s="198"/>
      <c r="H299" s="199"/>
      <c r="I299" s="189" t="s">
        <v>65</v>
      </c>
      <c r="J299" s="189"/>
      <c r="K299" s="189"/>
      <c r="L299" s="189" t="s">
        <v>64</v>
      </c>
      <c r="M299" s="193">
        <f>'Uitbet-ma'!$O$4</f>
        <v>14</v>
      </c>
      <c r="N299" s="198"/>
    </row>
    <row r="300" spans="1:14" ht="34.5">
      <c r="A300" s="199"/>
      <c r="B300" s="189"/>
      <c r="G300" s="198"/>
      <c r="H300" s="199"/>
      <c r="I300" s="189"/>
      <c r="N300" s="198"/>
    </row>
    <row r="301" spans="1:14" ht="34.5">
      <c r="A301" s="199"/>
      <c r="B301" s="194" t="s">
        <v>66</v>
      </c>
      <c r="C301" s="189" t="s">
        <v>64</v>
      </c>
      <c r="D301" s="252">
        <f>'Uitbet-zo'!$E$14</f>
        <v>0</v>
      </c>
      <c r="E301" s="252"/>
      <c r="F301" s="252"/>
      <c r="G301" s="198"/>
      <c r="H301" s="199"/>
      <c r="I301" s="194" t="s">
        <v>66</v>
      </c>
      <c r="J301" s="189" t="s">
        <v>64</v>
      </c>
      <c r="K301" s="252">
        <f>'Uitbet-zo'!$E$27</f>
        <v>0</v>
      </c>
      <c r="L301" s="252"/>
      <c r="M301" s="252"/>
      <c r="N301" s="198"/>
    </row>
    <row r="302" spans="1:14" ht="48.75" customHeight="1">
      <c r="A302" s="199"/>
      <c r="B302" s="194" t="s">
        <v>1</v>
      </c>
      <c r="C302" s="189" t="s">
        <v>64</v>
      </c>
      <c r="D302" s="253">
        <f>'Uitbet-zo'!$A$4</f>
        <v>0</v>
      </c>
      <c r="E302" s="253"/>
      <c r="F302" s="253"/>
      <c r="G302" s="198"/>
      <c r="H302" s="199"/>
      <c r="I302" s="194" t="s">
        <v>1</v>
      </c>
      <c r="J302" s="189" t="s">
        <v>64</v>
      </c>
      <c r="K302" s="253">
        <f>'Uitbet-zo'!$A$4</f>
        <v>0</v>
      </c>
      <c r="L302" s="253"/>
      <c r="M302" s="253"/>
      <c r="N302" s="198"/>
    </row>
    <row r="303" spans="1:14" ht="34.5">
      <c r="A303" s="199"/>
      <c r="B303" s="189"/>
      <c r="G303" s="198"/>
      <c r="H303" s="199"/>
      <c r="I303" s="189"/>
      <c r="N303" s="198"/>
    </row>
    <row r="304" spans="1:14" ht="34.5">
      <c r="A304" s="199"/>
      <c r="B304" s="189" t="s">
        <v>67</v>
      </c>
      <c r="G304" s="198"/>
      <c r="H304" s="199"/>
      <c r="I304" s="189" t="s">
        <v>67</v>
      </c>
      <c r="N304" s="198"/>
    </row>
    <row r="305" spans="1:14" ht="34.5">
      <c r="A305" s="199"/>
      <c r="B305" s="189"/>
      <c r="G305" s="198"/>
      <c r="H305" s="199"/>
      <c r="I305" s="189"/>
      <c r="N305" s="198"/>
    </row>
    <row r="306" spans="1:14" ht="24.75">
      <c r="A306" s="199"/>
      <c r="B306" s="195" t="s">
        <v>68</v>
      </c>
      <c r="G306" s="198"/>
      <c r="H306" s="199"/>
      <c r="I306" s="195" t="s">
        <v>68</v>
      </c>
      <c r="N306" s="198"/>
    </row>
    <row r="307" spans="1:14" ht="12.75">
      <c r="A307" s="199"/>
      <c r="G307" s="198"/>
      <c r="H307" s="199"/>
      <c r="N307" s="198"/>
    </row>
    <row r="308" spans="1:14" ht="13.5" thickBot="1">
      <c r="A308" s="201"/>
      <c r="B308" s="196"/>
      <c r="C308" s="197"/>
      <c r="D308" s="197"/>
      <c r="E308" s="197"/>
      <c r="F308" s="197"/>
      <c r="G308" s="200"/>
      <c r="H308" s="201"/>
      <c r="I308" s="196"/>
      <c r="J308" s="197"/>
      <c r="K308" s="197"/>
      <c r="L308" s="197"/>
      <c r="M308" s="197"/>
      <c r="N308" s="200"/>
    </row>
    <row r="309" spans="1:14" ht="15" customHeight="1" thickTop="1">
      <c r="A309" s="202"/>
      <c r="B309" s="203"/>
      <c r="C309" s="204"/>
      <c r="D309" s="204"/>
      <c r="E309" s="204"/>
      <c r="F309" s="204"/>
      <c r="G309" s="205"/>
      <c r="H309" s="202"/>
      <c r="I309" s="203"/>
      <c r="J309" s="204"/>
      <c r="K309" s="204"/>
      <c r="L309" s="204"/>
      <c r="M309" s="204"/>
      <c r="N309" s="205"/>
    </row>
    <row r="310" spans="1:14" ht="39" customHeight="1">
      <c r="A310" s="199"/>
      <c r="E310" s="184"/>
      <c r="F310" s="185"/>
      <c r="G310" s="198"/>
      <c r="H310" s="199"/>
      <c r="L310" s="184"/>
      <c r="M310" s="185"/>
      <c r="N310" s="198"/>
    </row>
    <row r="311" spans="1:14" ht="47.25" customHeight="1">
      <c r="A311" s="199"/>
      <c r="E311" s="186" t="str">
        <f>mm</f>
        <v>MM RUE NEUVE/NIEUWSTRAAT</v>
      </c>
      <c r="F311" s="185"/>
      <c r="G311" s="198"/>
      <c r="H311" s="199"/>
      <c r="L311" s="186" t="str">
        <f>mm</f>
        <v>MM RUE NEUVE/NIEUWSTRAAT</v>
      </c>
      <c r="M311" s="185"/>
      <c r="N311" s="198"/>
    </row>
    <row r="312" spans="1:14" ht="49.5" customHeight="1">
      <c r="A312" s="199"/>
      <c r="E312" s="184"/>
      <c r="F312" s="185"/>
      <c r="G312" s="198"/>
      <c r="H312" s="199"/>
      <c r="L312" s="184"/>
      <c r="M312" s="185"/>
      <c r="N312" s="198"/>
    </row>
    <row r="313" spans="1:14" ht="117.75" customHeight="1">
      <c r="A313" s="199"/>
      <c r="B313" s="250" t="s">
        <v>69</v>
      </c>
      <c r="C313" s="251"/>
      <c r="D313" s="251"/>
      <c r="E313" s="251"/>
      <c r="F313" s="251"/>
      <c r="G313" s="198"/>
      <c r="H313" s="199"/>
      <c r="I313" s="250" t="s">
        <v>69</v>
      </c>
      <c r="J313" s="251"/>
      <c r="K313" s="251"/>
      <c r="L313" s="251"/>
      <c r="M313" s="251"/>
      <c r="N313" s="198"/>
    </row>
    <row r="314" spans="1:14" ht="28.5" customHeight="1">
      <c r="A314" s="199"/>
      <c r="B314" s="187" t="s">
        <v>62</v>
      </c>
      <c r="G314" s="198"/>
      <c r="H314" s="199"/>
      <c r="I314" s="187" t="s">
        <v>62</v>
      </c>
      <c r="N314" s="198"/>
    </row>
    <row r="315" spans="1:14" ht="12.75">
      <c r="A315" s="199"/>
      <c r="B315" s="188"/>
      <c r="G315" s="198"/>
      <c r="H315" s="199"/>
      <c r="I315" s="188"/>
      <c r="N315" s="198"/>
    </row>
    <row r="316" spans="1:14" ht="12.75">
      <c r="A316" s="199"/>
      <c r="B316" s="188"/>
      <c r="G316" s="198"/>
      <c r="H316" s="199"/>
      <c r="I316" s="188"/>
      <c r="N316" s="198"/>
    </row>
    <row r="317" spans="1:14" ht="12.75">
      <c r="A317" s="199"/>
      <c r="B317" s="188"/>
      <c r="G317" s="198"/>
      <c r="H317" s="199"/>
      <c r="I317" s="188"/>
      <c r="N317" s="198"/>
    </row>
    <row r="318" spans="1:14" ht="37.5">
      <c r="A318" s="199"/>
      <c r="B318" s="189" t="s">
        <v>63</v>
      </c>
      <c r="C318" s="190"/>
      <c r="E318" s="189" t="s">
        <v>64</v>
      </c>
      <c r="F318" s="191">
        <f>'Uitbet-zo'!$P$12</f>
        <v>0</v>
      </c>
      <c r="G318" s="198"/>
      <c r="H318" s="199"/>
      <c r="I318" s="189" t="s">
        <v>63</v>
      </c>
      <c r="J318" s="190"/>
      <c r="L318" s="189" t="s">
        <v>64</v>
      </c>
      <c r="M318" s="191">
        <f>'Uitbet-zo'!$P$25</f>
        <v>0</v>
      </c>
      <c r="N318" s="198"/>
    </row>
    <row r="319" spans="1:14" ht="33.75" customHeight="1">
      <c r="A319" s="199"/>
      <c r="B319" s="192"/>
      <c r="G319" s="198"/>
      <c r="H319" s="199"/>
      <c r="I319" s="192"/>
      <c r="N319" s="198"/>
    </row>
    <row r="320" spans="1:14" ht="34.5">
      <c r="A320" s="199"/>
      <c r="B320" s="192" t="s">
        <v>70</v>
      </c>
      <c r="G320" s="198"/>
      <c r="H320" s="199"/>
      <c r="I320" s="192" t="s">
        <v>71</v>
      </c>
      <c r="N320" s="198"/>
    </row>
    <row r="321" spans="1:14" ht="51" customHeight="1">
      <c r="A321" s="199"/>
      <c r="B321" s="189" t="s">
        <v>65</v>
      </c>
      <c r="C321" s="189"/>
      <c r="D321" s="189"/>
      <c r="E321" s="189" t="s">
        <v>64</v>
      </c>
      <c r="F321" s="193">
        <f>'Uitbet-ma'!$P$4</f>
        <v>15</v>
      </c>
      <c r="G321" s="198"/>
      <c r="H321" s="199"/>
      <c r="I321" s="189" t="s">
        <v>65</v>
      </c>
      <c r="J321" s="189"/>
      <c r="K321" s="189"/>
      <c r="L321" s="189" t="s">
        <v>64</v>
      </c>
      <c r="M321" s="193">
        <f>'Uitbet-ma'!$P$4</f>
        <v>15</v>
      </c>
      <c r="N321" s="198"/>
    </row>
    <row r="322" spans="1:14" ht="34.5">
      <c r="A322" s="199"/>
      <c r="B322" s="189"/>
      <c r="G322" s="198"/>
      <c r="H322" s="199"/>
      <c r="I322" s="189"/>
      <c r="N322" s="198"/>
    </row>
    <row r="323" spans="1:14" ht="34.5">
      <c r="A323" s="199"/>
      <c r="B323" s="194" t="s">
        <v>66</v>
      </c>
      <c r="C323" s="189" t="s">
        <v>64</v>
      </c>
      <c r="D323" s="252">
        <f>'Uitbet-zo'!$E$14</f>
        <v>0</v>
      </c>
      <c r="E323" s="252"/>
      <c r="F323" s="252"/>
      <c r="G323" s="198"/>
      <c r="H323" s="199"/>
      <c r="I323" s="194" t="s">
        <v>66</v>
      </c>
      <c r="J323" s="189" t="s">
        <v>64</v>
      </c>
      <c r="K323" s="252">
        <f>'Uitbet-zo'!$E$27</f>
        <v>0</v>
      </c>
      <c r="L323" s="252"/>
      <c r="M323" s="252"/>
      <c r="N323" s="198"/>
    </row>
    <row r="324" spans="1:14" ht="48.75" customHeight="1">
      <c r="A324" s="199"/>
      <c r="B324" s="194" t="s">
        <v>1</v>
      </c>
      <c r="C324" s="189" t="s">
        <v>64</v>
      </c>
      <c r="D324" s="253">
        <f>'Uitbet-zo'!$A$4</f>
        <v>0</v>
      </c>
      <c r="E324" s="253"/>
      <c r="F324" s="253"/>
      <c r="G324" s="198"/>
      <c r="H324" s="199"/>
      <c r="I324" s="194" t="s">
        <v>1</v>
      </c>
      <c r="J324" s="189" t="s">
        <v>64</v>
      </c>
      <c r="K324" s="253">
        <f>'Uitbet-zo'!$A$4</f>
        <v>0</v>
      </c>
      <c r="L324" s="253"/>
      <c r="M324" s="253"/>
      <c r="N324" s="198"/>
    </row>
    <row r="325" spans="1:14" ht="34.5">
      <c r="A325" s="199"/>
      <c r="B325" s="189"/>
      <c r="G325" s="198"/>
      <c r="H325" s="199"/>
      <c r="I325" s="189"/>
      <c r="N325" s="198"/>
    </row>
    <row r="326" spans="1:14" ht="34.5">
      <c r="A326" s="199"/>
      <c r="B326" s="189" t="s">
        <v>67</v>
      </c>
      <c r="G326" s="198"/>
      <c r="H326" s="199"/>
      <c r="I326" s="189" t="s">
        <v>67</v>
      </c>
      <c r="N326" s="198"/>
    </row>
    <row r="327" spans="1:14" ht="34.5">
      <c r="A327" s="199"/>
      <c r="B327" s="189"/>
      <c r="G327" s="198"/>
      <c r="H327" s="199"/>
      <c r="I327" s="189"/>
      <c r="N327" s="198"/>
    </row>
    <row r="328" spans="1:14" ht="24.75">
      <c r="A328" s="199"/>
      <c r="B328" s="195" t="s">
        <v>68</v>
      </c>
      <c r="G328" s="198"/>
      <c r="H328" s="199"/>
      <c r="I328" s="195" t="s">
        <v>68</v>
      </c>
      <c r="N328" s="198"/>
    </row>
    <row r="329" spans="1:14" ht="12.75">
      <c r="A329" s="199"/>
      <c r="G329" s="198"/>
      <c r="H329" s="199"/>
      <c r="N329" s="198"/>
    </row>
    <row r="330" spans="1:14" ht="13.5" thickBot="1">
      <c r="A330" s="201"/>
      <c r="B330" s="196"/>
      <c r="C330" s="197"/>
      <c r="D330" s="197"/>
      <c r="E330" s="197"/>
      <c r="F330" s="197"/>
      <c r="G330" s="200"/>
      <c r="H330" s="201"/>
      <c r="I330" s="196"/>
      <c r="J330" s="197"/>
      <c r="K330" s="197"/>
      <c r="L330" s="197"/>
      <c r="M330" s="197"/>
      <c r="N330" s="200"/>
    </row>
    <row r="331" spans="1:14" ht="15" customHeight="1" thickTop="1">
      <c r="A331" s="202"/>
      <c r="B331" s="203"/>
      <c r="C331" s="204"/>
      <c r="D331" s="204"/>
      <c r="E331" s="204"/>
      <c r="F331" s="204"/>
      <c r="G331" s="204"/>
      <c r="H331" s="204"/>
      <c r="I331" s="203"/>
      <c r="J331" s="204"/>
      <c r="K331" s="204"/>
      <c r="L331" s="204"/>
      <c r="M331" s="204"/>
      <c r="N331" s="205"/>
    </row>
    <row r="332" ht="12.75"/>
    <row r="333" ht="12.75"/>
  </sheetData>
  <sheetProtection password="C6A9" sheet="1" objects="1" scenarios="1"/>
  <mergeCells count="90">
    <mergeCell ref="I269:M269"/>
    <mergeCell ref="K279:M279"/>
    <mergeCell ref="K280:M280"/>
    <mergeCell ref="I291:M291"/>
    <mergeCell ref="K324:M324"/>
    <mergeCell ref="K301:M301"/>
    <mergeCell ref="K302:M302"/>
    <mergeCell ref="I313:M313"/>
    <mergeCell ref="K323:M323"/>
    <mergeCell ref="I225:M225"/>
    <mergeCell ref="K235:M235"/>
    <mergeCell ref="K236:M236"/>
    <mergeCell ref="I247:M247"/>
    <mergeCell ref="K257:M257"/>
    <mergeCell ref="K258:M258"/>
    <mergeCell ref="I181:M181"/>
    <mergeCell ref="K191:M191"/>
    <mergeCell ref="K192:M192"/>
    <mergeCell ref="I203:M203"/>
    <mergeCell ref="K213:M213"/>
    <mergeCell ref="K214:M214"/>
    <mergeCell ref="I137:M137"/>
    <mergeCell ref="K147:M147"/>
    <mergeCell ref="K148:M148"/>
    <mergeCell ref="I159:M159"/>
    <mergeCell ref="K169:M169"/>
    <mergeCell ref="K170:M170"/>
    <mergeCell ref="I93:M93"/>
    <mergeCell ref="K103:M103"/>
    <mergeCell ref="K104:M104"/>
    <mergeCell ref="I115:M115"/>
    <mergeCell ref="K125:M125"/>
    <mergeCell ref="K126:M126"/>
    <mergeCell ref="I49:M49"/>
    <mergeCell ref="K59:M59"/>
    <mergeCell ref="K60:M60"/>
    <mergeCell ref="I71:M71"/>
    <mergeCell ref="K81:M81"/>
    <mergeCell ref="K82:M82"/>
    <mergeCell ref="I5:M5"/>
    <mergeCell ref="K15:M15"/>
    <mergeCell ref="K16:M16"/>
    <mergeCell ref="I27:M27"/>
    <mergeCell ref="K37:M37"/>
    <mergeCell ref="K38:M38"/>
    <mergeCell ref="B291:F291"/>
    <mergeCell ref="D301:F301"/>
    <mergeCell ref="D302:F302"/>
    <mergeCell ref="B313:F313"/>
    <mergeCell ref="D323:F323"/>
    <mergeCell ref="D324:F324"/>
    <mergeCell ref="D37:F37"/>
    <mergeCell ref="D38:F38"/>
    <mergeCell ref="B49:F49"/>
    <mergeCell ref="D59:F59"/>
    <mergeCell ref="B5:F5"/>
    <mergeCell ref="D16:F16"/>
    <mergeCell ref="D15:F15"/>
    <mergeCell ref="B27:F27"/>
    <mergeCell ref="B93:F93"/>
    <mergeCell ref="D103:F103"/>
    <mergeCell ref="D104:F104"/>
    <mergeCell ref="B115:F115"/>
    <mergeCell ref="D60:F60"/>
    <mergeCell ref="B71:F71"/>
    <mergeCell ref="D81:F81"/>
    <mergeCell ref="D82:F82"/>
    <mergeCell ref="D148:F148"/>
    <mergeCell ref="B159:F159"/>
    <mergeCell ref="D169:F169"/>
    <mergeCell ref="D170:F170"/>
    <mergeCell ref="D125:F125"/>
    <mergeCell ref="D126:F126"/>
    <mergeCell ref="B137:F137"/>
    <mergeCell ref="D147:F147"/>
    <mergeCell ref="D213:F213"/>
    <mergeCell ref="D214:F214"/>
    <mergeCell ref="B225:F225"/>
    <mergeCell ref="D235:F235"/>
    <mergeCell ref="B181:F181"/>
    <mergeCell ref="D191:F191"/>
    <mergeCell ref="D192:F192"/>
    <mergeCell ref="B203:F203"/>
    <mergeCell ref="B269:F269"/>
    <mergeCell ref="D279:F279"/>
    <mergeCell ref="D280:F280"/>
    <mergeCell ref="D236:F236"/>
    <mergeCell ref="B247:F247"/>
    <mergeCell ref="D257:F257"/>
    <mergeCell ref="D258:F258"/>
  </mergeCells>
  <printOptions/>
  <pageMargins left="3.41" right="0.3" top="1.07" bottom="0.76" header="0.5" footer="0.5"/>
  <pageSetup horizontalDpi="600" verticalDpi="600" orientation="portrait" paperSize="9" scale="9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A1:R43"/>
  <sheetViews>
    <sheetView showGridLines="0" zoomScale="75" zoomScaleNormal="75" zoomScalePageLayoutView="0" workbookViewId="0" topLeftCell="A1">
      <pane xSplit="1" ySplit="1" topLeftCell="B2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4" sqref="A4"/>
    </sheetView>
  </sheetViews>
  <sheetFormatPr defaultColWidth="11.421875" defaultRowHeight="12.75"/>
  <cols>
    <col min="1" max="1" width="13.28125" style="0" customWidth="1"/>
    <col min="2" max="16" width="10.7109375" style="0" customWidth="1"/>
    <col min="17" max="17" width="13.140625" style="0" customWidth="1"/>
    <col min="18" max="18" width="13.140625" style="0" hidden="1" customWidth="1"/>
    <col min="19" max="16384" width="8.8515625" style="0" customWidth="1"/>
  </cols>
  <sheetData>
    <row r="1" spans="1:18" ht="40.5" customHeight="1">
      <c r="A1" s="206" t="s">
        <v>77</v>
      </c>
      <c r="B1" s="2"/>
      <c r="C1" s="2"/>
      <c r="D1" s="2"/>
      <c r="E1" s="2"/>
      <c r="F1" s="230" t="str">
        <f>mm</f>
        <v>MM RUE NEUVE/NIEUWSTRAAT</v>
      </c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1"/>
    </row>
    <row r="2" spans="1:18" ht="21.7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12.75">
      <c r="A3" s="8" t="s">
        <v>1</v>
      </c>
      <c r="B3" s="9" t="s">
        <v>25</v>
      </c>
      <c r="C3" s="9" t="s">
        <v>25</v>
      </c>
      <c r="D3" s="9" t="s">
        <v>25</v>
      </c>
      <c r="E3" s="9" t="s">
        <v>25</v>
      </c>
      <c r="F3" s="9" t="s">
        <v>25</v>
      </c>
      <c r="G3" s="9" t="s">
        <v>25</v>
      </c>
      <c r="H3" s="9" t="s">
        <v>25</v>
      </c>
      <c r="I3" s="9" t="s">
        <v>25</v>
      </c>
      <c r="J3" s="10" t="s">
        <v>25</v>
      </c>
      <c r="K3" s="10" t="s">
        <v>25</v>
      </c>
      <c r="L3" s="10" t="s">
        <v>25</v>
      </c>
      <c r="M3" s="10" t="s">
        <v>25</v>
      </c>
      <c r="N3" s="10" t="s">
        <v>25</v>
      </c>
      <c r="O3" s="10" t="s">
        <v>25</v>
      </c>
      <c r="P3" s="10" t="s">
        <v>25</v>
      </c>
      <c r="Q3" s="11"/>
      <c r="R3" s="12"/>
    </row>
    <row r="4" spans="1:18" ht="13.5" thickBot="1">
      <c r="A4" s="172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5" t="s">
        <v>2</v>
      </c>
      <c r="R4" s="16" t="s">
        <v>3</v>
      </c>
    </row>
    <row r="5" spans="1:18" s="169" customFormat="1" ht="13.5" thickTop="1">
      <c r="A5" s="17">
        <v>500</v>
      </c>
      <c r="B5" s="166"/>
      <c r="C5" s="166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7"/>
      <c r="Q5" s="168">
        <f>SUM(B5:P5)</f>
        <v>0</v>
      </c>
      <c r="R5" s="168">
        <f>Q5*500</f>
        <v>0</v>
      </c>
    </row>
    <row r="6" spans="1:18" s="169" customFormat="1" ht="12.75">
      <c r="A6" s="20">
        <v>200</v>
      </c>
      <c r="B6" s="170"/>
      <c r="C6" s="170"/>
      <c r="D6" s="170"/>
      <c r="E6" s="170"/>
      <c r="F6" s="170"/>
      <c r="G6" s="170"/>
      <c r="H6" s="170"/>
      <c r="I6" s="170"/>
      <c r="J6" s="171"/>
      <c r="K6" s="171"/>
      <c r="L6" s="171"/>
      <c r="M6" s="171"/>
      <c r="N6" s="171"/>
      <c r="O6" s="171"/>
      <c r="P6" s="171"/>
      <c r="Q6" s="168">
        <f aca="true" t="shared" si="0" ref="Q6:Q11">SUM(B6:P6)</f>
        <v>0</v>
      </c>
      <c r="R6" s="168">
        <f>Q6*200</f>
        <v>0</v>
      </c>
    </row>
    <row r="7" spans="1:18" s="169" customFormat="1" ht="12.75">
      <c r="A7" s="20">
        <v>100</v>
      </c>
      <c r="B7" s="170"/>
      <c r="C7" s="170"/>
      <c r="D7" s="170"/>
      <c r="E7" s="170"/>
      <c r="F7" s="170"/>
      <c r="G7" s="170"/>
      <c r="H7" s="170"/>
      <c r="I7" s="170"/>
      <c r="J7" s="171"/>
      <c r="K7" s="171"/>
      <c r="L7" s="171"/>
      <c r="M7" s="171"/>
      <c r="N7" s="171"/>
      <c r="O7" s="171"/>
      <c r="P7" s="171"/>
      <c r="Q7" s="168">
        <f t="shared" si="0"/>
        <v>0</v>
      </c>
      <c r="R7" s="168">
        <f>Q7*100</f>
        <v>0</v>
      </c>
    </row>
    <row r="8" spans="1:18" s="169" customFormat="1" ht="12.75">
      <c r="A8" s="20">
        <v>50</v>
      </c>
      <c r="B8" s="170"/>
      <c r="C8" s="170"/>
      <c r="D8" s="170"/>
      <c r="E8" s="170"/>
      <c r="F8" s="170"/>
      <c r="G8" s="170"/>
      <c r="H8" s="170"/>
      <c r="I8" s="170"/>
      <c r="J8" s="171"/>
      <c r="K8" s="171"/>
      <c r="L8" s="171"/>
      <c r="M8" s="171"/>
      <c r="N8" s="171"/>
      <c r="O8" s="171"/>
      <c r="P8" s="171"/>
      <c r="Q8" s="168">
        <f t="shared" si="0"/>
        <v>0</v>
      </c>
      <c r="R8" s="168">
        <f>Q8*50</f>
        <v>0</v>
      </c>
    </row>
    <row r="9" spans="1:18" s="169" customFormat="1" ht="12.75">
      <c r="A9" s="20">
        <v>20</v>
      </c>
      <c r="B9" s="170"/>
      <c r="C9" s="170"/>
      <c r="D9" s="170"/>
      <c r="E9" s="170"/>
      <c r="F9" s="170"/>
      <c r="G9" s="170"/>
      <c r="H9" s="170"/>
      <c r="I9" s="170"/>
      <c r="J9" s="171"/>
      <c r="K9" s="171"/>
      <c r="L9" s="171"/>
      <c r="M9" s="171"/>
      <c r="N9" s="171"/>
      <c r="O9" s="171"/>
      <c r="P9" s="171"/>
      <c r="Q9" s="168">
        <f t="shared" si="0"/>
        <v>0</v>
      </c>
      <c r="R9" s="168">
        <f>Q9*20</f>
        <v>0</v>
      </c>
    </row>
    <row r="10" spans="1:18" s="169" customFormat="1" ht="12.75">
      <c r="A10" s="20">
        <v>10</v>
      </c>
      <c r="B10" s="170"/>
      <c r="C10" s="170"/>
      <c r="D10" s="170"/>
      <c r="E10" s="170"/>
      <c r="F10" s="170"/>
      <c r="G10" s="170"/>
      <c r="H10" s="170"/>
      <c r="I10" s="170"/>
      <c r="J10" s="171"/>
      <c r="K10" s="171"/>
      <c r="L10" s="171"/>
      <c r="M10" s="171"/>
      <c r="N10" s="171"/>
      <c r="O10" s="171"/>
      <c r="P10" s="171"/>
      <c r="Q10" s="168">
        <f t="shared" si="0"/>
        <v>0</v>
      </c>
      <c r="R10" s="168">
        <f>Q10*10</f>
        <v>0</v>
      </c>
    </row>
    <row r="11" spans="1:18" ht="12.75" hidden="1">
      <c r="A11" s="17">
        <v>5</v>
      </c>
      <c r="B11" s="18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19">
        <f t="shared" si="0"/>
        <v>0</v>
      </c>
      <c r="R11" s="19">
        <f>Q11*5</f>
        <v>0</v>
      </c>
    </row>
    <row r="12" spans="1:18" ht="13.5" thickBot="1">
      <c r="A12" s="23" t="s">
        <v>4</v>
      </c>
      <c r="B12" s="24">
        <f aca="true" t="shared" si="1" ref="B12:P12">SUM(B5*500+B6*200+B7*100+B8*50+B9*20+B10*10+B11*5)</f>
        <v>0</v>
      </c>
      <c r="C12" s="24">
        <f t="shared" si="1"/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6">
        <f>(Q5*500)+(Q6*200)+(Q7*100)+(Q8*50)+(Q9*20)+(Q10*10)+(Q11*5)</f>
        <v>0</v>
      </c>
      <c r="R12" s="27">
        <f>SUM(R5:R11)</f>
        <v>0</v>
      </c>
    </row>
    <row r="13" spans="1:18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8"/>
    </row>
    <row r="14" spans="1:18" ht="12.75">
      <c r="A14" s="30" t="s">
        <v>5</v>
      </c>
      <c r="B14" s="31"/>
      <c r="C14" s="32"/>
      <c r="D14" s="32" t="s">
        <v>6</v>
      </c>
      <c r="E14" s="33"/>
      <c r="F14" s="34"/>
      <c r="G14" s="35"/>
      <c r="H14" s="29"/>
      <c r="I14" s="125"/>
      <c r="J14" s="36"/>
      <c r="K14" s="36"/>
      <c r="L14" s="36"/>
      <c r="M14" s="36"/>
      <c r="N14" s="36"/>
      <c r="O14" s="36"/>
      <c r="P14" s="36"/>
      <c r="Q14" s="30"/>
      <c r="R14" s="37"/>
    </row>
    <row r="15" spans="1:18" ht="21.75" customHeight="1" thickBot="1">
      <c r="A15" s="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2.75">
      <c r="A16" s="8" t="s">
        <v>1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 t="s">
        <v>25</v>
      </c>
      <c r="J16" s="9" t="s">
        <v>25</v>
      </c>
      <c r="K16" s="9" t="s">
        <v>25</v>
      </c>
      <c r="L16" s="9" t="s">
        <v>25</v>
      </c>
      <c r="M16" s="9" t="s">
        <v>25</v>
      </c>
      <c r="N16" s="9" t="s">
        <v>25</v>
      </c>
      <c r="O16" s="9" t="s">
        <v>25</v>
      </c>
      <c r="P16" s="9" t="s">
        <v>25</v>
      </c>
      <c r="Q16" s="11"/>
      <c r="R16" s="12"/>
    </row>
    <row r="17" spans="1:18" s="169" customFormat="1" ht="13.5" thickBot="1">
      <c r="A17" s="173">
        <f>(A4)</f>
        <v>0</v>
      </c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5" t="s">
        <v>8</v>
      </c>
      <c r="R17" s="16" t="s">
        <v>9</v>
      </c>
    </row>
    <row r="18" spans="1:18" s="169" customFormat="1" ht="13.5" thickTop="1">
      <c r="A18" s="17">
        <v>500</v>
      </c>
      <c r="B18" s="166"/>
      <c r="C18" s="166"/>
      <c r="D18" s="166"/>
      <c r="E18" s="166"/>
      <c r="F18" s="166"/>
      <c r="G18" s="166"/>
      <c r="H18" s="166"/>
      <c r="I18" s="166"/>
      <c r="J18" s="167"/>
      <c r="K18" s="167"/>
      <c r="L18" s="167"/>
      <c r="M18" s="167"/>
      <c r="N18" s="167"/>
      <c r="O18" s="167"/>
      <c r="P18" s="167"/>
      <c r="Q18" s="168">
        <f aca="true" t="shared" si="2" ref="Q18:Q24">SUM(B18:P18)</f>
        <v>0</v>
      </c>
      <c r="R18" s="168">
        <f>Q18*500</f>
        <v>0</v>
      </c>
    </row>
    <row r="19" spans="1:18" s="169" customFormat="1" ht="12.75">
      <c r="A19" s="20">
        <v>200</v>
      </c>
      <c r="B19" s="170"/>
      <c r="C19" s="170"/>
      <c r="D19" s="170"/>
      <c r="E19" s="170"/>
      <c r="F19" s="170"/>
      <c r="G19" s="170"/>
      <c r="H19" s="170"/>
      <c r="I19" s="170"/>
      <c r="J19" s="171"/>
      <c r="K19" s="171"/>
      <c r="L19" s="171"/>
      <c r="M19" s="171"/>
      <c r="N19" s="171"/>
      <c r="O19" s="171"/>
      <c r="P19" s="171"/>
      <c r="Q19" s="168">
        <f t="shared" si="2"/>
        <v>0</v>
      </c>
      <c r="R19" s="168">
        <f>Q19*200</f>
        <v>0</v>
      </c>
    </row>
    <row r="20" spans="1:18" s="169" customFormat="1" ht="12.75">
      <c r="A20" s="20">
        <v>100</v>
      </c>
      <c r="B20" s="170"/>
      <c r="C20" s="170"/>
      <c r="D20" s="170"/>
      <c r="E20" s="170"/>
      <c r="F20" s="170"/>
      <c r="G20" s="170"/>
      <c r="H20" s="170"/>
      <c r="I20" s="170"/>
      <c r="J20" s="171"/>
      <c r="K20" s="171"/>
      <c r="L20" s="171"/>
      <c r="M20" s="171"/>
      <c r="N20" s="171"/>
      <c r="O20" s="171"/>
      <c r="P20" s="171"/>
      <c r="Q20" s="168">
        <f t="shared" si="2"/>
        <v>0</v>
      </c>
      <c r="R20" s="168">
        <f>Q20*100</f>
        <v>0</v>
      </c>
    </row>
    <row r="21" spans="1:18" s="169" customFormat="1" ht="12.75">
      <c r="A21" s="20">
        <v>50</v>
      </c>
      <c r="B21" s="170"/>
      <c r="C21" s="170"/>
      <c r="D21" s="170"/>
      <c r="E21" s="170"/>
      <c r="F21" s="170"/>
      <c r="G21" s="170"/>
      <c r="H21" s="170"/>
      <c r="I21" s="170"/>
      <c r="J21" s="171"/>
      <c r="K21" s="171"/>
      <c r="L21" s="171"/>
      <c r="M21" s="171"/>
      <c r="N21" s="171"/>
      <c r="O21" s="171"/>
      <c r="P21" s="171"/>
      <c r="Q21" s="168">
        <f t="shared" si="2"/>
        <v>0</v>
      </c>
      <c r="R21" s="168">
        <f>Q21*50</f>
        <v>0</v>
      </c>
    </row>
    <row r="22" spans="1:18" s="169" customFormat="1" ht="12.75">
      <c r="A22" s="20">
        <v>20</v>
      </c>
      <c r="B22" s="170"/>
      <c r="C22" s="170"/>
      <c r="D22" s="170"/>
      <c r="E22" s="170"/>
      <c r="F22" s="170"/>
      <c r="G22" s="170"/>
      <c r="H22" s="170"/>
      <c r="I22" s="170"/>
      <c r="J22" s="171"/>
      <c r="K22" s="171"/>
      <c r="L22" s="171"/>
      <c r="M22" s="171"/>
      <c r="N22" s="171"/>
      <c r="O22" s="171"/>
      <c r="P22" s="171"/>
      <c r="Q22" s="168">
        <f t="shared" si="2"/>
        <v>0</v>
      </c>
      <c r="R22" s="168">
        <f>Q22*20</f>
        <v>0</v>
      </c>
    </row>
    <row r="23" spans="1:18" s="169" customFormat="1" ht="12.75">
      <c r="A23" s="20">
        <v>10</v>
      </c>
      <c r="B23" s="170"/>
      <c r="C23" s="170"/>
      <c r="D23" s="170"/>
      <c r="E23" s="170"/>
      <c r="F23" s="170"/>
      <c r="G23" s="170"/>
      <c r="H23" s="170"/>
      <c r="I23" s="170"/>
      <c r="J23" s="171"/>
      <c r="K23" s="171"/>
      <c r="L23" s="171"/>
      <c r="M23" s="171"/>
      <c r="N23" s="171"/>
      <c r="O23" s="171"/>
      <c r="P23" s="171"/>
      <c r="Q23" s="168">
        <f t="shared" si="2"/>
        <v>0</v>
      </c>
      <c r="R23" s="168">
        <f>Q23*10</f>
        <v>0</v>
      </c>
    </row>
    <row r="24" spans="1:18" ht="12.75" hidden="1">
      <c r="A24" s="17">
        <v>5</v>
      </c>
      <c r="B24" s="21"/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22"/>
      <c r="N24" s="22"/>
      <c r="O24" s="22"/>
      <c r="P24" s="22"/>
      <c r="Q24" s="19">
        <f t="shared" si="2"/>
        <v>0</v>
      </c>
      <c r="R24" s="19">
        <f>Q24*5</f>
        <v>0</v>
      </c>
    </row>
    <row r="25" spans="1:18" ht="13.5" thickBot="1">
      <c r="A25" s="23" t="s">
        <v>4</v>
      </c>
      <c r="B25" s="24">
        <f aca="true" t="shared" si="3" ref="B25:P25">SUM(B18*500+B19*200+B20*100+B21*50+B22*20+B23*10+B24*5)</f>
        <v>0</v>
      </c>
      <c r="C25" s="24">
        <f t="shared" si="3"/>
        <v>0</v>
      </c>
      <c r="D25" s="24">
        <f t="shared" si="3"/>
        <v>0</v>
      </c>
      <c r="E25" s="38">
        <f t="shared" si="3"/>
        <v>0</v>
      </c>
      <c r="F25" s="24">
        <f t="shared" si="3"/>
        <v>0</v>
      </c>
      <c r="G25" s="24">
        <f t="shared" si="3"/>
        <v>0</v>
      </c>
      <c r="H25" s="24">
        <f>SUM(H18*500+H19*200+H20*100+H21*50+H22*20+H23*10+H24*5)</f>
        <v>0</v>
      </c>
      <c r="I25" s="24">
        <f t="shared" si="3"/>
        <v>0</v>
      </c>
      <c r="J25" s="25">
        <f t="shared" si="3"/>
        <v>0</v>
      </c>
      <c r="K25" s="25">
        <f t="shared" si="3"/>
        <v>0</v>
      </c>
      <c r="L25" s="25">
        <f>SUM(L18*500+L19*200+L20*100+L21*50+L22*20+L23*10+L24*5)</f>
        <v>0</v>
      </c>
      <c r="M25" s="25">
        <f t="shared" si="3"/>
        <v>0</v>
      </c>
      <c r="N25" s="25">
        <f t="shared" si="3"/>
        <v>0</v>
      </c>
      <c r="O25" s="25">
        <f t="shared" si="3"/>
        <v>0</v>
      </c>
      <c r="P25" s="25">
        <f t="shared" si="3"/>
        <v>0</v>
      </c>
      <c r="Q25" s="26">
        <f>(Q18*500)+(Q19*200)+(Q20*100)+(Q21*50)+(Q22*20)+(Q23*10)+(Q24*5)</f>
        <v>0</v>
      </c>
      <c r="R25" s="27">
        <f>SUM(R18:R24)</f>
        <v>0</v>
      </c>
    </row>
    <row r="26" spans="1:18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8"/>
    </row>
    <row r="27" spans="1:18" ht="12.75">
      <c r="A27" s="30" t="s">
        <v>5</v>
      </c>
      <c r="B27" s="31"/>
      <c r="C27" s="32"/>
      <c r="D27" s="32" t="s">
        <v>6</v>
      </c>
      <c r="E27" s="33"/>
      <c r="F27" s="34"/>
      <c r="G27" s="35"/>
      <c r="H27" s="29"/>
      <c r="I27" s="125"/>
      <c r="J27" s="30"/>
      <c r="K27" s="30"/>
      <c r="L27" s="30"/>
      <c r="M27" s="30"/>
      <c r="N27" s="30"/>
      <c r="O27" s="30"/>
      <c r="P27" s="30"/>
      <c r="Q27" s="29"/>
      <c r="R27" s="28"/>
    </row>
    <row r="28" spans="1:18" ht="21.75" customHeight="1" thickBot="1">
      <c r="A28" s="5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12.75">
      <c r="A29" s="39" t="s">
        <v>1</v>
      </c>
      <c r="B29" s="40" t="s">
        <v>25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  <c r="J29" s="40" t="s">
        <v>25</v>
      </c>
      <c r="K29" s="40" t="s">
        <v>25</v>
      </c>
      <c r="L29" s="40" t="s">
        <v>25</v>
      </c>
      <c r="M29" s="40" t="s">
        <v>25</v>
      </c>
      <c r="N29" s="40" t="s">
        <v>25</v>
      </c>
      <c r="O29" s="40" t="s">
        <v>25</v>
      </c>
      <c r="P29" s="40" t="s">
        <v>25</v>
      </c>
      <c r="Q29" s="11"/>
      <c r="R29" s="12"/>
    </row>
    <row r="30" spans="1:18" s="169" customFormat="1" ht="13.5" thickBot="1">
      <c r="A30" s="174">
        <f>(A4)</f>
        <v>0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4">
        <v>9</v>
      </c>
      <c r="K30" s="13">
        <v>10</v>
      </c>
      <c r="L30" s="13">
        <v>11</v>
      </c>
      <c r="M30" s="13">
        <v>12</v>
      </c>
      <c r="N30" s="13">
        <v>13</v>
      </c>
      <c r="O30" s="13">
        <v>14</v>
      </c>
      <c r="P30" s="41">
        <v>15</v>
      </c>
      <c r="Q30" s="15" t="s">
        <v>11</v>
      </c>
      <c r="R30" s="16" t="s">
        <v>12</v>
      </c>
    </row>
    <row r="31" spans="1:18" s="169" customFormat="1" ht="13.5" thickTop="1">
      <c r="A31" s="42">
        <v>500</v>
      </c>
      <c r="B31" s="175">
        <f aca="true" t="shared" si="4" ref="B31:K31">SUM(B5+B18)</f>
        <v>0</v>
      </c>
      <c r="C31" s="175">
        <f t="shared" si="4"/>
        <v>0</v>
      </c>
      <c r="D31" s="175">
        <f t="shared" si="4"/>
        <v>0</v>
      </c>
      <c r="E31" s="175">
        <f t="shared" si="4"/>
        <v>0</v>
      </c>
      <c r="F31" s="175">
        <f t="shared" si="4"/>
        <v>0</v>
      </c>
      <c r="G31" s="175">
        <f t="shared" si="4"/>
        <v>0</v>
      </c>
      <c r="H31" s="175">
        <f t="shared" si="4"/>
        <v>0</v>
      </c>
      <c r="I31" s="175">
        <f t="shared" si="4"/>
        <v>0</v>
      </c>
      <c r="J31" s="175">
        <f t="shared" si="4"/>
        <v>0</v>
      </c>
      <c r="K31" s="175">
        <f t="shared" si="4"/>
        <v>0</v>
      </c>
      <c r="L31" s="175">
        <f aca="true" t="shared" si="5" ref="L31:P36">SUM(L5+L18)</f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6">
        <f>SUM(B31:P31)</f>
        <v>0</v>
      </c>
      <c r="R31" s="177">
        <f>Q31*500</f>
        <v>0</v>
      </c>
    </row>
    <row r="32" spans="1:18" s="169" customFormat="1" ht="12.75">
      <c r="A32" s="46">
        <v>200</v>
      </c>
      <c r="B32" s="175">
        <f aca="true" t="shared" si="6" ref="B32:J36">SUM(B6+B19)</f>
        <v>0</v>
      </c>
      <c r="C32" s="175">
        <f t="shared" si="6"/>
        <v>0</v>
      </c>
      <c r="D32" s="175">
        <f t="shared" si="6"/>
        <v>0</v>
      </c>
      <c r="E32" s="175">
        <f t="shared" si="6"/>
        <v>0</v>
      </c>
      <c r="F32" s="175">
        <f t="shared" si="6"/>
        <v>0</v>
      </c>
      <c r="G32" s="175">
        <f t="shared" si="6"/>
        <v>0</v>
      </c>
      <c r="H32" s="175">
        <f t="shared" si="6"/>
        <v>0</v>
      </c>
      <c r="I32" s="175">
        <f t="shared" si="6"/>
        <v>0</v>
      </c>
      <c r="J32" s="175">
        <f t="shared" si="6"/>
        <v>0</v>
      </c>
      <c r="K32" s="175">
        <f>SUM(K6+K19)</f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6">
        <f aca="true" t="shared" si="7" ref="Q32:Q37">SUM(B32:P32)</f>
        <v>0</v>
      </c>
      <c r="R32" s="177">
        <f>Q32*200</f>
        <v>0</v>
      </c>
    </row>
    <row r="33" spans="1:18" s="169" customFormat="1" ht="12.75">
      <c r="A33" s="46">
        <v>100</v>
      </c>
      <c r="B33" s="175">
        <f t="shared" si="6"/>
        <v>0</v>
      </c>
      <c r="C33" s="175">
        <f t="shared" si="6"/>
        <v>0</v>
      </c>
      <c r="D33" s="175">
        <f t="shared" si="6"/>
        <v>0</v>
      </c>
      <c r="E33" s="175">
        <f t="shared" si="6"/>
        <v>0</v>
      </c>
      <c r="F33" s="175">
        <f t="shared" si="6"/>
        <v>0</v>
      </c>
      <c r="G33" s="175">
        <f t="shared" si="6"/>
        <v>0</v>
      </c>
      <c r="H33" s="175">
        <f t="shared" si="6"/>
        <v>0</v>
      </c>
      <c r="I33" s="175">
        <f t="shared" si="6"/>
        <v>0</v>
      </c>
      <c r="J33" s="175">
        <f t="shared" si="6"/>
        <v>0</v>
      </c>
      <c r="K33" s="175">
        <f>SUM(K7+K20)</f>
        <v>0</v>
      </c>
      <c r="L33" s="175">
        <f t="shared" si="5"/>
        <v>0</v>
      </c>
      <c r="M33" s="175">
        <f t="shared" si="5"/>
        <v>0</v>
      </c>
      <c r="N33" s="175">
        <f t="shared" si="5"/>
        <v>0</v>
      </c>
      <c r="O33" s="175">
        <f t="shared" si="5"/>
        <v>0</v>
      </c>
      <c r="P33" s="175">
        <f t="shared" si="5"/>
        <v>0</v>
      </c>
      <c r="Q33" s="176">
        <f t="shared" si="7"/>
        <v>0</v>
      </c>
      <c r="R33" s="177">
        <f>Q33*100</f>
        <v>0</v>
      </c>
    </row>
    <row r="34" spans="1:18" s="169" customFormat="1" ht="12.75">
      <c r="A34" s="46">
        <v>50</v>
      </c>
      <c r="B34" s="175">
        <f t="shared" si="6"/>
        <v>0</v>
      </c>
      <c r="C34" s="175">
        <f t="shared" si="6"/>
        <v>0</v>
      </c>
      <c r="D34" s="175">
        <f t="shared" si="6"/>
        <v>0</v>
      </c>
      <c r="E34" s="175">
        <f t="shared" si="6"/>
        <v>0</v>
      </c>
      <c r="F34" s="175">
        <f t="shared" si="6"/>
        <v>0</v>
      </c>
      <c r="G34" s="175">
        <f t="shared" si="6"/>
        <v>0</v>
      </c>
      <c r="H34" s="175">
        <f>SUM(H8+H21)</f>
        <v>0</v>
      </c>
      <c r="I34" s="175">
        <f t="shared" si="6"/>
        <v>0</v>
      </c>
      <c r="J34" s="175">
        <f t="shared" si="6"/>
        <v>0</v>
      </c>
      <c r="K34" s="175">
        <f>SUM(K8+K21)</f>
        <v>0</v>
      </c>
      <c r="L34" s="175">
        <f t="shared" si="5"/>
        <v>0</v>
      </c>
      <c r="M34" s="175">
        <f t="shared" si="5"/>
        <v>0</v>
      </c>
      <c r="N34" s="175">
        <f t="shared" si="5"/>
        <v>0</v>
      </c>
      <c r="O34" s="175">
        <f t="shared" si="5"/>
        <v>0</v>
      </c>
      <c r="P34" s="175">
        <f t="shared" si="5"/>
        <v>0</v>
      </c>
      <c r="Q34" s="176">
        <f t="shared" si="7"/>
        <v>0</v>
      </c>
      <c r="R34" s="177">
        <f>Q34*50</f>
        <v>0</v>
      </c>
    </row>
    <row r="35" spans="1:18" s="169" customFormat="1" ht="12.75">
      <c r="A35" s="46">
        <v>20</v>
      </c>
      <c r="B35" s="175">
        <f t="shared" si="6"/>
        <v>0</v>
      </c>
      <c r="C35" s="175">
        <f t="shared" si="6"/>
        <v>0</v>
      </c>
      <c r="D35" s="175">
        <f t="shared" si="6"/>
        <v>0</v>
      </c>
      <c r="E35" s="175">
        <f t="shared" si="6"/>
        <v>0</v>
      </c>
      <c r="F35" s="175">
        <f t="shared" si="6"/>
        <v>0</v>
      </c>
      <c r="G35" s="175">
        <f t="shared" si="6"/>
        <v>0</v>
      </c>
      <c r="H35" s="175">
        <f t="shared" si="6"/>
        <v>0</v>
      </c>
      <c r="I35" s="175">
        <f t="shared" si="6"/>
        <v>0</v>
      </c>
      <c r="J35" s="175">
        <f t="shared" si="6"/>
        <v>0</v>
      </c>
      <c r="K35" s="175">
        <f>SUM(K9+K22)</f>
        <v>0</v>
      </c>
      <c r="L35" s="175">
        <f t="shared" si="5"/>
        <v>0</v>
      </c>
      <c r="M35" s="175">
        <f t="shared" si="5"/>
        <v>0</v>
      </c>
      <c r="N35" s="175">
        <f t="shared" si="5"/>
        <v>0</v>
      </c>
      <c r="O35" s="175">
        <f t="shared" si="5"/>
        <v>0</v>
      </c>
      <c r="P35" s="175">
        <f t="shared" si="5"/>
        <v>0</v>
      </c>
      <c r="Q35" s="176">
        <f t="shared" si="7"/>
        <v>0</v>
      </c>
      <c r="R35" s="177">
        <f>Q35*20</f>
        <v>0</v>
      </c>
    </row>
    <row r="36" spans="1:18" s="169" customFormat="1" ht="12.75">
      <c r="A36" s="46">
        <v>10</v>
      </c>
      <c r="B36" s="178">
        <f t="shared" si="6"/>
        <v>0</v>
      </c>
      <c r="C36" s="178">
        <f t="shared" si="6"/>
        <v>0</v>
      </c>
      <c r="D36" s="178">
        <f t="shared" si="6"/>
        <v>0</v>
      </c>
      <c r="E36" s="178">
        <f t="shared" si="6"/>
        <v>0</v>
      </c>
      <c r="F36" s="178">
        <f t="shared" si="6"/>
        <v>0</v>
      </c>
      <c r="G36" s="178">
        <f t="shared" si="6"/>
        <v>0</v>
      </c>
      <c r="H36" s="178">
        <f t="shared" si="6"/>
        <v>0</v>
      </c>
      <c r="I36" s="178">
        <f t="shared" si="6"/>
        <v>0</v>
      </c>
      <c r="J36" s="178">
        <f t="shared" si="6"/>
        <v>0</v>
      </c>
      <c r="K36" s="178">
        <f>SUM(K10+K23)</f>
        <v>0</v>
      </c>
      <c r="L36" s="178">
        <f t="shared" si="5"/>
        <v>0</v>
      </c>
      <c r="M36" s="178">
        <f t="shared" si="5"/>
        <v>0</v>
      </c>
      <c r="N36" s="178">
        <f t="shared" si="5"/>
        <v>0</v>
      </c>
      <c r="O36" s="178">
        <f t="shared" si="5"/>
        <v>0</v>
      </c>
      <c r="P36" s="178">
        <f t="shared" si="5"/>
        <v>0</v>
      </c>
      <c r="Q36" s="176">
        <f t="shared" si="7"/>
        <v>0</v>
      </c>
      <c r="R36" s="177">
        <f>Q36*10</f>
        <v>0</v>
      </c>
    </row>
    <row r="37" spans="1:18" ht="12.75" hidden="1">
      <c r="A37" s="42">
        <v>5</v>
      </c>
      <c r="B37" s="43">
        <f aca="true" t="shared" si="8" ref="B37:J37">B24+B11</f>
        <v>0</v>
      </c>
      <c r="C37" s="43">
        <f t="shared" si="8"/>
        <v>0</v>
      </c>
      <c r="D37" s="43">
        <f t="shared" si="8"/>
        <v>0</v>
      </c>
      <c r="E37" s="43">
        <f t="shared" si="8"/>
        <v>0</v>
      </c>
      <c r="F37" s="43">
        <f t="shared" si="8"/>
        <v>0</v>
      </c>
      <c r="G37" s="43">
        <f t="shared" si="8"/>
        <v>0</v>
      </c>
      <c r="H37" s="43">
        <f t="shared" si="8"/>
        <v>0</v>
      </c>
      <c r="I37" s="43">
        <f t="shared" si="8"/>
        <v>0</v>
      </c>
      <c r="J37" s="43">
        <f t="shared" si="8"/>
        <v>0</v>
      </c>
      <c r="K37" s="43">
        <f aca="true" t="shared" si="9" ref="K37:P37">K24+K11</f>
        <v>0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0</v>
      </c>
      <c r="Q37" s="44">
        <f t="shared" si="7"/>
        <v>0</v>
      </c>
      <c r="R37" s="45">
        <f>Q37*5</f>
        <v>0</v>
      </c>
    </row>
    <row r="38" spans="1:18" ht="13.5" thickBot="1">
      <c r="A38" s="47" t="s">
        <v>4</v>
      </c>
      <c r="B38" s="48">
        <f aca="true" t="shared" si="10" ref="B38:P38">SUM(B31*500+B32*200+B33*100+B34*50+B35*20+B36*10+B37*5)</f>
        <v>0</v>
      </c>
      <c r="C38" s="48">
        <f t="shared" si="10"/>
        <v>0</v>
      </c>
      <c r="D38" s="48">
        <f t="shared" si="10"/>
        <v>0</v>
      </c>
      <c r="E38" s="48">
        <f t="shared" si="10"/>
        <v>0</v>
      </c>
      <c r="F38" s="48">
        <f t="shared" si="10"/>
        <v>0</v>
      </c>
      <c r="G38" s="48">
        <f t="shared" si="10"/>
        <v>0</v>
      </c>
      <c r="H38" s="48">
        <f t="shared" si="10"/>
        <v>0</v>
      </c>
      <c r="I38" s="48">
        <f t="shared" si="10"/>
        <v>0</v>
      </c>
      <c r="J38" s="48">
        <f t="shared" si="10"/>
        <v>0</v>
      </c>
      <c r="K38" s="48">
        <f t="shared" si="10"/>
        <v>0</v>
      </c>
      <c r="L38" s="48">
        <f t="shared" si="10"/>
        <v>0</v>
      </c>
      <c r="M38" s="48">
        <f t="shared" si="10"/>
        <v>0</v>
      </c>
      <c r="N38" s="48">
        <f t="shared" si="10"/>
        <v>0</v>
      </c>
      <c r="O38" s="48">
        <f t="shared" si="10"/>
        <v>0</v>
      </c>
      <c r="P38" s="48">
        <f t="shared" si="10"/>
        <v>0</v>
      </c>
      <c r="Q38" s="26">
        <f>(Q31*500)+(Q32*200)+(Q33*100)+(Q34*50)+(Q35*20)+(Q36*10)+(Q37*5)</f>
        <v>0</v>
      </c>
      <c r="R38" s="27">
        <f>SUM(R31:R37)</f>
        <v>0</v>
      </c>
    </row>
    <row r="39" spans="1:18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37"/>
    </row>
    <row r="40" spans="1:18" ht="12.75">
      <c r="A40" s="49"/>
      <c r="B40" s="50"/>
      <c r="C40" s="50"/>
      <c r="D40" s="50"/>
      <c r="E40" s="50"/>
      <c r="F40" s="5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7"/>
    </row>
    <row r="41" spans="1:18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</row>
    <row r="42" spans="1:18" ht="12.75">
      <c r="A42" s="55"/>
      <c r="B42" s="56"/>
      <c r="C42" s="56"/>
      <c r="D42" s="245" t="str">
        <f>bankreknr</f>
        <v>BANKNUMMER: 310-1691324-21</v>
      </c>
      <c r="E42" s="245"/>
      <c r="F42" s="245"/>
      <c r="G42" s="245"/>
      <c r="H42" s="245"/>
      <c r="I42" s="56"/>
      <c r="J42" s="56"/>
      <c r="K42" s="56"/>
      <c r="L42" s="56"/>
      <c r="M42" s="56"/>
      <c r="N42" s="56"/>
      <c r="O42" s="56"/>
      <c r="P42" s="56"/>
      <c r="Q42" s="56"/>
      <c r="R42" s="57"/>
    </row>
    <row r="43" spans="1:18" ht="12.75">
      <c r="A43" s="58"/>
      <c r="B43" s="59"/>
      <c r="C43" s="59"/>
      <c r="D43" s="245"/>
      <c r="E43" s="245"/>
      <c r="F43" s="245"/>
      <c r="G43" s="245"/>
      <c r="H43" s="245"/>
      <c r="I43" s="59"/>
      <c r="J43" s="59"/>
      <c r="K43" s="59"/>
      <c r="L43" s="59"/>
      <c r="M43" s="59"/>
      <c r="N43" s="59"/>
      <c r="O43" s="59"/>
      <c r="P43" s="59"/>
      <c r="Q43" s="60"/>
      <c r="R43" s="61"/>
    </row>
  </sheetData>
  <sheetProtection password="C6A9" sheet="1" objects="1" scenarios="1"/>
  <mergeCells count="1">
    <mergeCell ref="D42:H43"/>
  </mergeCells>
  <printOptions/>
  <pageMargins left="0.54" right="0.29" top="0.53" bottom="0.42" header="0.38" footer="0.32"/>
  <pageSetup horizontalDpi="600" verticalDpi="600" orientation="landscape" paperSize="9" scale="7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21"/>
  <dimension ref="A1:H34"/>
  <sheetViews>
    <sheetView showGridLines="0" zoomScale="75" zoomScaleNormal="75" zoomScalePageLayoutView="0" workbookViewId="0" topLeftCell="A4">
      <selection activeCell="E18" sqref="E18"/>
    </sheetView>
  </sheetViews>
  <sheetFormatPr defaultColWidth="11.421875" defaultRowHeight="12.75"/>
  <cols>
    <col min="1" max="1" width="4.8515625" style="181" customWidth="1"/>
    <col min="2" max="2" width="17.140625" style="181" customWidth="1"/>
    <col min="3" max="3" width="22.7109375" style="181" customWidth="1"/>
    <col min="4" max="4" width="21.00390625" style="181" customWidth="1"/>
    <col min="5" max="5" width="18.28125" style="181" customWidth="1"/>
    <col min="6" max="16384" width="8.8515625" style="0" customWidth="1"/>
  </cols>
  <sheetData>
    <row r="1" spans="1:5" s="181" customFormat="1" ht="26.25">
      <c r="A1" s="141"/>
      <c r="B1" s="142"/>
      <c r="C1" s="220" t="s">
        <v>44</v>
      </c>
      <c r="D1" s="220"/>
      <c r="E1" s="223"/>
    </row>
    <row r="2" spans="1:5" s="181" customFormat="1" ht="20.25">
      <c r="A2" s="144"/>
      <c r="B2" s="143"/>
      <c r="C2" s="221" t="s">
        <v>45</v>
      </c>
      <c r="D2" s="221"/>
      <c r="E2" s="224"/>
    </row>
    <row r="3" spans="1:5" s="181" customFormat="1" ht="21">
      <c r="A3" s="144"/>
      <c r="B3" s="144"/>
      <c r="C3" s="221" t="s">
        <v>46</v>
      </c>
      <c r="D3" s="222"/>
      <c r="E3" s="226">
        <f>'Uitbet-ma'!A4+1</f>
        <v>1</v>
      </c>
    </row>
    <row r="4" spans="1:5" s="181" customFormat="1" ht="20.25">
      <c r="A4" s="143"/>
      <c r="B4" s="143"/>
      <c r="C4" s="143"/>
      <c r="D4" s="143"/>
      <c r="E4" s="143"/>
    </row>
    <row r="5" spans="1:5" s="181" customFormat="1" ht="20.25">
      <c r="A5" s="144" t="s">
        <v>47</v>
      </c>
      <c r="B5" s="143"/>
      <c r="C5" s="143"/>
      <c r="D5" s="143"/>
      <c r="E5" s="143"/>
    </row>
    <row r="6" spans="1:5" s="181" customFormat="1" ht="21">
      <c r="A6" s="146"/>
      <c r="B6" s="146" t="s">
        <v>48</v>
      </c>
      <c r="C6" s="146" t="s">
        <v>49</v>
      </c>
      <c r="D6" s="146" t="s">
        <v>6</v>
      </c>
      <c r="E6" s="147" t="s">
        <v>50</v>
      </c>
    </row>
    <row r="7" spans="1:5" s="181" customFormat="1" ht="21">
      <c r="A7" s="146"/>
      <c r="B7" s="217"/>
      <c r="C7" s="148"/>
      <c r="D7" s="148"/>
      <c r="E7" s="148"/>
    </row>
    <row r="8" spans="1:5" s="181" customFormat="1" ht="21">
      <c r="A8" s="146"/>
      <c r="B8" s="218"/>
      <c r="C8" s="148"/>
      <c r="D8" s="148"/>
      <c r="E8" s="148"/>
    </row>
    <row r="9" spans="1:5" s="181" customFormat="1" ht="21">
      <c r="A9" s="146"/>
      <c r="B9" s="217"/>
      <c r="C9" s="148"/>
      <c r="D9" s="148"/>
      <c r="E9" s="148"/>
    </row>
    <row r="10" spans="1:5" s="181" customFormat="1" ht="21">
      <c r="A10" s="146"/>
      <c r="B10" s="217"/>
      <c r="C10" s="148"/>
      <c r="D10" s="148"/>
      <c r="E10" s="148"/>
    </row>
    <row r="11" spans="1:5" s="181" customFormat="1" ht="21">
      <c r="A11" s="146"/>
      <c r="B11" s="217"/>
      <c r="C11" s="148"/>
      <c r="D11" s="148"/>
      <c r="E11" s="148"/>
    </row>
    <row r="12" spans="1:5" s="181" customFormat="1" ht="21">
      <c r="A12" s="146"/>
      <c r="B12" s="217"/>
      <c r="C12" s="148"/>
      <c r="D12" s="148"/>
      <c r="E12" s="148"/>
    </row>
    <row r="13" spans="1:5" s="181" customFormat="1" ht="21">
      <c r="A13" s="146"/>
      <c r="B13" s="217"/>
      <c r="C13" s="148"/>
      <c r="D13" s="148"/>
      <c r="E13" s="148"/>
    </row>
    <row r="14" spans="1:5" s="181" customFormat="1" ht="21">
      <c r="A14" s="146"/>
      <c r="B14" s="217"/>
      <c r="C14" s="148"/>
      <c r="D14" s="148"/>
      <c r="E14" s="148"/>
    </row>
    <row r="15" spans="1:5" s="181" customFormat="1" ht="23.25" thickBot="1">
      <c r="A15" s="149"/>
      <c r="B15" s="219"/>
      <c r="C15" s="150"/>
      <c r="D15" s="151"/>
      <c r="E15" s="151"/>
    </row>
    <row r="16" spans="1:5" s="181" customFormat="1" ht="21" thickTop="1">
      <c r="A16" s="152"/>
      <c r="B16" s="216">
        <f>SUM(B7:B15)</f>
        <v>0</v>
      </c>
      <c r="C16" s="153"/>
      <c r="D16" s="153"/>
      <c r="E16" s="154"/>
    </row>
    <row r="17" spans="1:5" s="181" customFormat="1" ht="21" thickBot="1">
      <c r="A17" s="155"/>
      <c r="B17" s="156"/>
      <c r="C17" s="155"/>
      <c r="D17" s="155"/>
      <c r="E17" s="155"/>
    </row>
    <row r="18" spans="1:5" s="181" customFormat="1" ht="21.75" thickBot="1" thickTop="1">
      <c r="A18" s="144" t="s">
        <v>51</v>
      </c>
      <c r="B18" s="143"/>
      <c r="C18" s="144"/>
      <c r="D18" s="157"/>
      <c r="E18" s="211">
        <v>16832</v>
      </c>
    </row>
    <row r="19" spans="1:5" s="181" customFormat="1" ht="21" thickTop="1">
      <c r="A19" s="143"/>
      <c r="B19" s="143"/>
      <c r="C19" s="143"/>
      <c r="D19" s="158"/>
      <c r="E19" s="143"/>
    </row>
    <row r="20" spans="1:5" s="181" customFormat="1" ht="23.25" thickBot="1">
      <c r="A20" s="237" t="s">
        <v>52</v>
      </c>
      <c r="B20" s="238"/>
      <c r="C20" s="238"/>
      <c r="D20" s="215">
        <f>B16</f>
        <v>0</v>
      </c>
      <c r="E20" s="159" t="s">
        <v>53</v>
      </c>
    </row>
    <row r="21" spans="1:8" s="181" customFormat="1" ht="22.5">
      <c r="A21" s="143"/>
      <c r="B21" s="144"/>
      <c r="C21" s="144"/>
      <c r="D21" s="160"/>
      <c r="E21" s="161"/>
      <c r="F21" s="160"/>
      <c r="H21" s="145"/>
    </row>
    <row r="22" spans="1:5" s="181" customFormat="1" ht="21">
      <c r="A22" s="144" t="s">
        <v>54</v>
      </c>
      <c r="B22" s="143"/>
      <c r="C22" s="143"/>
      <c r="D22" s="214"/>
      <c r="E22" s="162" t="s">
        <v>55</v>
      </c>
    </row>
    <row r="23" spans="1:5" s="181" customFormat="1" ht="21">
      <c r="A23" s="143"/>
      <c r="B23" s="143"/>
      <c r="C23" s="143"/>
      <c r="D23" s="163"/>
      <c r="E23" s="143"/>
    </row>
    <row r="24" spans="1:5" s="181" customFormat="1" ht="23.25" thickBot="1">
      <c r="A24" s="144" t="s">
        <v>56</v>
      </c>
      <c r="B24" s="144"/>
      <c r="C24" s="144"/>
      <c r="D24" s="213"/>
      <c r="E24" s="155" t="s">
        <v>57</v>
      </c>
    </row>
    <row r="25" spans="1:5" s="181" customFormat="1" ht="21" thickBot="1">
      <c r="A25" s="144"/>
      <c r="B25" s="144"/>
      <c r="C25" s="144"/>
      <c r="D25" s="164"/>
      <c r="E25" s="155"/>
    </row>
    <row r="26" spans="1:5" s="181" customFormat="1" ht="21.75" thickBot="1" thickTop="1">
      <c r="A26" s="144" t="s">
        <v>58</v>
      </c>
      <c r="B26" s="143"/>
      <c r="C26" s="143"/>
      <c r="D26" s="157"/>
      <c r="E26" s="212">
        <f>SUM($E$18-$D$20+$D$22+$D$24)</f>
        <v>16832</v>
      </c>
    </row>
    <row r="27" spans="1:5" s="181" customFormat="1" ht="21.75" thickBot="1" thickTop="1">
      <c r="A27" s="144"/>
      <c r="B27" s="143"/>
      <c r="C27" s="143"/>
      <c r="D27" s="158"/>
      <c r="E27" s="160"/>
    </row>
    <row r="28" spans="1:5" s="181" customFormat="1" ht="21.75" thickBot="1" thickTop="1">
      <c r="A28" s="144" t="s">
        <v>59</v>
      </c>
      <c r="B28" s="143"/>
      <c r="C28" s="143"/>
      <c r="D28" s="157"/>
      <c r="E28" s="211"/>
    </row>
    <row r="29" spans="1:5" s="181" customFormat="1" ht="21.75" thickBot="1" thickTop="1">
      <c r="A29" s="144"/>
      <c r="B29" s="143"/>
      <c r="C29" s="143"/>
      <c r="D29" s="158"/>
      <c r="E29" s="160"/>
    </row>
    <row r="30" spans="1:5" s="181" customFormat="1" ht="21" thickBot="1">
      <c r="A30" s="144" t="s">
        <v>60</v>
      </c>
      <c r="B30" s="143"/>
      <c r="C30" s="143"/>
      <c r="D30" s="157"/>
      <c r="E30" s="210">
        <v>0</v>
      </c>
    </row>
    <row r="31" spans="1:5" s="181" customFormat="1" ht="21">
      <c r="A31" s="143"/>
      <c r="B31" s="143"/>
      <c r="C31" s="143"/>
      <c r="D31" s="143"/>
      <c r="E31" s="143"/>
    </row>
    <row r="32" spans="1:5" s="181" customFormat="1" ht="21">
      <c r="A32" s="144" t="s">
        <v>61</v>
      </c>
      <c r="B32" s="143"/>
      <c r="C32" s="165"/>
      <c r="D32" s="143"/>
      <c r="E32" s="143"/>
    </row>
    <row r="33" spans="1:5" ht="21">
      <c r="A33" s="143"/>
      <c r="B33" s="143"/>
      <c r="C33" s="143"/>
      <c r="D33" s="143"/>
      <c r="E33" s="143"/>
    </row>
    <row r="34" spans="1:5" ht="21">
      <c r="A34" s="143"/>
      <c r="B34" s="143"/>
      <c r="C34" s="143"/>
      <c r="D34" s="143"/>
      <c r="E34" s="143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22"/>
  <dimension ref="A1:G44"/>
  <sheetViews>
    <sheetView showGridLines="0" zoomScalePageLayoutView="0" workbookViewId="0" topLeftCell="A17">
      <selection activeCell="D33" sqref="D33"/>
    </sheetView>
  </sheetViews>
  <sheetFormatPr defaultColWidth="11.421875" defaultRowHeight="12.75"/>
  <cols>
    <col min="1" max="3" width="20.57421875" style="0" customWidth="1"/>
    <col min="4" max="4" width="22.57421875" style="0" customWidth="1"/>
    <col min="5" max="16384" width="8.8515625" style="0" customWidth="1"/>
  </cols>
  <sheetData>
    <row r="1" spans="3:4" s="127" customFormat="1" ht="20.25">
      <c r="C1" s="246" t="s">
        <v>27</v>
      </c>
      <c r="D1" s="247"/>
    </row>
    <row r="2" spans="3:4" s="127" customFormat="1" ht="18">
      <c r="C2" s="225" t="s">
        <v>46</v>
      </c>
      <c r="D2" s="226">
        <f>'Uitbet-ma'!A4+1</f>
        <v>1</v>
      </c>
    </row>
    <row r="3" s="127" customFormat="1" ht="15"/>
    <row r="4" spans="1:4" s="127" customFormat="1" ht="17.25">
      <c r="A4" s="128" t="s">
        <v>28</v>
      </c>
      <c r="B4" s="128" t="s">
        <v>29</v>
      </c>
      <c r="C4" s="128" t="s">
        <v>30</v>
      </c>
      <c r="D4" s="128" t="s">
        <v>4</v>
      </c>
    </row>
    <row r="5" spans="1:4" s="127" customFormat="1" ht="15">
      <c r="A5" s="129">
        <v>0.01</v>
      </c>
      <c r="B5" s="130">
        <v>134</v>
      </c>
      <c r="C5" s="131">
        <v>0.5</v>
      </c>
      <c r="D5" s="209">
        <f aca="true" t="shared" si="0" ref="D5:D12">C5*B5</f>
        <v>67</v>
      </c>
    </row>
    <row r="6" spans="1:4" s="127" customFormat="1" ht="15">
      <c r="A6" s="129">
        <v>0.02</v>
      </c>
      <c r="B6" s="130">
        <v>68</v>
      </c>
      <c r="C6" s="131">
        <v>1</v>
      </c>
      <c r="D6" s="209">
        <f t="shared" si="0"/>
        <v>68</v>
      </c>
    </row>
    <row r="7" spans="1:4" s="127" customFormat="1" ht="15">
      <c r="A7" s="129">
        <v>0.05</v>
      </c>
      <c r="B7" s="130">
        <v>73</v>
      </c>
      <c r="C7" s="131">
        <v>2.5</v>
      </c>
      <c r="D7" s="209">
        <f t="shared" si="0"/>
        <v>182.5</v>
      </c>
    </row>
    <row r="8" spans="1:4" s="127" customFormat="1" ht="15">
      <c r="A8" s="129">
        <v>0.1</v>
      </c>
      <c r="B8" s="130">
        <v>16</v>
      </c>
      <c r="C8" s="131">
        <v>4</v>
      </c>
      <c r="D8" s="209">
        <f t="shared" si="0"/>
        <v>64</v>
      </c>
    </row>
    <row r="9" spans="1:4" s="127" customFormat="1" ht="15">
      <c r="A9" s="129">
        <v>0.2</v>
      </c>
      <c r="B9" s="130">
        <v>11</v>
      </c>
      <c r="C9" s="131">
        <v>8</v>
      </c>
      <c r="D9" s="209">
        <f t="shared" si="0"/>
        <v>88</v>
      </c>
    </row>
    <row r="10" spans="1:4" s="127" customFormat="1" ht="15">
      <c r="A10" s="129">
        <v>0.5</v>
      </c>
      <c r="B10" s="130">
        <v>141</v>
      </c>
      <c r="C10" s="131">
        <v>20</v>
      </c>
      <c r="D10" s="209">
        <f t="shared" si="0"/>
        <v>2820</v>
      </c>
    </row>
    <row r="11" spans="1:4" s="127" customFormat="1" ht="15">
      <c r="A11" s="129">
        <v>1</v>
      </c>
      <c r="B11" s="130">
        <v>143</v>
      </c>
      <c r="C11" s="131">
        <v>25</v>
      </c>
      <c r="D11" s="209">
        <f t="shared" si="0"/>
        <v>3575</v>
      </c>
    </row>
    <row r="12" spans="1:4" s="127" customFormat="1" ht="15">
      <c r="A12" s="129">
        <v>2</v>
      </c>
      <c r="B12" s="130">
        <v>53</v>
      </c>
      <c r="C12" s="131">
        <v>50</v>
      </c>
      <c r="D12" s="209">
        <f t="shared" si="0"/>
        <v>2650</v>
      </c>
    </row>
    <row r="13" spans="3:4" s="127" customFormat="1" ht="17.25">
      <c r="C13" s="132" t="s">
        <v>4</v>
      </c>
      <c r="D13" s="208">
        <f>SUM(D5:D12)</f>
        <v>9514.5</v>
      </c>
    </row>
    <row r="14" s="127" customFormat="1" ht="9.75" customHeight="1"/>
    <row r="15" spans="1:4" s="127" customFormat="1" ht="17.25">
      <c r="A15" s="128" t="s">
        <v>31</v>
      </c>
      <c r="B15" s="128" t="s">
        <v>29</v>
      </c>
      <c r="C15" s="133"/>
      <c r="D15" s="128" t="s">
        <v>4</v>
      </c>
    </row>
    <row r="16" spans="1:4" s="127" customFormat="1" ht="15">
      <c r="A16" s="129">
        <v>5</v>
      </c>
      <c r="B16" s="130">
        <v>312</v>
      </c>
      <c r="C16" s="134"/>
      <c r="D16" s="209">
        <f aca="true" t="shared" si="1" ref="D16:D22">A16*B16</f>
        <v>1560</v>
      </c>
    </row>
    <row r="17" spans="1:4" s="127" customFormat="1" ht="15">
      <c r="A17" s="129">
        <v>10</v>
      </c>
      <c r="B17" s="130">
        <v>337</v>
      </c>
      <c r="C17" s="134"/>
      <c r="D17" s="209">
        <f t="shared" si="1"/>
        <v>3370</v>
      </c>
    </row>
    <row r="18" spans="1:4" s="127" customFormat="1" ht="15">
      <c r="A18" s="129">
        <v>20</v>
      </c>
      <c r="B18" s="130">
        <v>14</v>
      </c>
      <c r="C18" s="134"/>
      <c r="D18" s="209">
        <f t="shared" si="1"/>
        <v>280</v>
      </c>
    </row>
    <row r="19" spans="1:7" s="127" customFormat="1" ht="15">
      <c r="A19" s="129">
        <v>50</v>
      </c>
      <c r="B19" s="130">
        <v>13</v>
      </c>
      <c r="C19" s="134"/>
      <c r="D19" s="209">
        <f t="shared" si="1"/>
        <v>650</v>
      </c>
      <c r="G19" s="182"/>
    </row>
    <row r="20" spans="1:4" s="127" customFormat="1" ht="15">
      <c r="A20" s="129">
        <v>100</v>
      </c>
      <c r="B20" s="130">
        <v>7</v>
      </c>
      <c r="C20" s="134"/>
      <c r="D20" s="209">
        <f t="shared" si="1"/>
        <v>700</v>
      </c>
    </row>
    <row r="21" spans="1:4" s="127" customFormat="1" ht="15">
      <c r="A21" s="129">
        <v>200</v>
      </c>
      <c r="B21" s="130">
        <v>2</v>
      </c>
      <c r="C21" s="134"/>
      <c r="D21" s="209">
        <f t="shared" si="1"/>
        <v>400</v>
      </c>
    </row>
    <row r="22" spans="1:4" s="127" customFormat="1" ht="15">
      <c r="A22" s="129">
        <v>500</v>
      </c>
      <c r="B22" s="130"/>
      <c r="C22" s="134"/>
      <c r="D22" s="209">
        <f t="shared" si="1"/>
        <v>0</v>
      </c>
    </row>
    <row r="23" spans="3:4" s="127" customFormat="1" ht="17.25">
      <c r="C23" s="128" t="s">
        <v>4</v>
      </c>
      <c r="D23" s="208">
        <f>SUM(D16:D22)</f>
        <v>6960</v>
      </c>
    </row>
    <row r="24" spans="3:4" s="127" customFormat="1" ht="10.5" customHeight="1">
      <c r="C24" s="135"/>
      <c r="D24" s="136"/>
    </row>
    <row r="25" spans="1:4" s="127" customFormat="1" ht="17.25">
      <c r="A25" s="128" t="s">
        <v>32</v>
      </c>
      <c r="D25" s="137"/>
    </row>
    <row r="26" spans="1:4" s="127" customFormat="1" ht="15">
      <c r="A26" s="241" t="s">
        <v>33</v>
      </c>
      <c r="B26" s="241"/>
      <c r="C26" s="241"/>
      <c r="D26" s="209">
        <v>7.5</v>
      </c>
    </row>
    <row r="27" spans="1:4" s="127" customFormat="1" ht="15">
      <c r="A27" s="241" t="s">
        <v>34</v>
      </c>
      <c r="B27" s="241"/>
      <c r="C27" s="241"/>
      <c r="D27" s="209">
        <v>350</v>
      </c>
    </row>
    <row r="28" spans="1:4" s="127" customFormat="1" ht="15">
      <c r="A28" s="241" t="s">
        <v>35</v>
      </c>
      <c r="B28" s="241"/>
      <c r="C28" s="241"/>
      <c r="D28" s="209">
        <v>0</v>
      </c>
    </row>
    <row r="29" spans="1:4" s="127" customFormat="1" ht="15">
      <c r="A29" s="241" t="s">
        <v>36</v>
      </c>
      <c r="B29" s="241"/>
      <c r="C29" s="241"/>
      <c r="D29" s="209">
        <v>0</v>
      </c>
    </row>
    <row r="30" spans="3:4" s="127" customFormat="1" ht="17.25">
      <c r="C30" s="128" t="s">
        <v>4</v>
      </c>
      <c r="D30" s="208">
        <v>357.5</v>
      </c>
    </row>
    <row r="31" spans="3:4" s="127" customFormat="1" ht="11.25" customHeight="1">
      <c r="C31" s="138"/>
      <c r="D31" s="139"/>
    </row>
    <row r="32" spans="1:4" s="127" customFormat="1" ht="18" thickBot="1">
      <c r="A32" s="244" t="s">
        <v>4</v>
      </c>
      <c r="B32" s="244"/>
      <c r="C32" s="244"/>
      <c r="D32" s="208">
        <f>D30+D23+D13</f>
        <v>16832</v>
      </c>
    </row>
    <row r="33" spans="1:4" s="127" customFormat="1" ht="18.75" thickBot="1" thickTop="1">
      <c r="A33" s="244" t="s">
        <v>37</v>
      </c>
      <c r="B33" s="244"/>
      <c r="C33" s="244"/>
      <c r="D33" s="211">
        <v>16832</v>
      </c>
    </row>
    <row r="34" spans="1:4" s="127" customFormat="1" ht="10.5" customHeight="1" thickTop="1">
      <c r="A34" s="138"/>
      <c r="B34" s="138"/>
      <c r="C34" s="138"/>
      <c r="D34" s="138"/>
    </row>
    <row r="35" spans="1:4" s="127" customFormat="1" ht="17.25">
      <c r="A35" s="244" t="s">
        <v>38</v>
      </c>
      <c r="B35" s="244"/>
      <c r="C35" s="244"/>
      <c r="D35" s="229">
        <f>SUM(D32-D33)</f>
        <v>0</v>
      </c>
    </row>
    <row r="36" s="127" customFormat="1" ht="15"/>
    <row r="37" spans="1:4" s="127" customFormat="1" ht="15" thickBot="1">
      <c r="A37" s="127" t="s">
        <v>39</v>
      </c>
      <c r="B37" s="242"/>
      <c r="C37" s="242"/>
      <c r="D37" s="242"/>
    </row>
    <row r="38" spans="2:4" s="127" customFormat="1" ht="19.5" customHeight="1" thickBot="1">
      <c r="B38" s="243"/>
      <c r="C38" s="243"/>
      <c r="D38" s="243"/>
    </row>
    <row r="39" s="127" customFormat="1" ht="15"/>
    <row r="40" spans="1:4" s="127" customFormat="1" ht="15">
      <c r="A40" s="138" t="s">
        <v>40</v>
      </c>
      <c r="B40" s="138"/>
      <c r="C40" s="138" t="s">
        <v>41</v>
      </c>
      <c r="D40" s="138"/>
    </row>
    <row r="41" spans="1:4" s="127" customFormat="1" ht="15" thickBot="1">
      <c r="A41" s="127" t="s">
        <v>42</v>
      </c>
      <c r="B41" s="140" t="s">
        <v>81</v>
      </c>
      <c r="C41" s="127" t="s">
        <v>42</v>
      </c>
      <c r="D41" s="140" t="s">
        <v>84</v>
      </c>
    </row>
    <row r="42" spans="2:4" s="127" customFormat="1" ht="15">
      <c r="B42" s="134"/>
      <c r="D42" s="134"/>
    </row>
    <row r="43" spans="1:4" s="127" customFormat="1" ht="15" thickBot="1">
      <c r="A43" s="127" t="s">
        <v>43</v>
      </c>
      <c r="B43" s="140"/>
      <c r="C43" s="127" t="s">
        <v>43</v>
      </c>
      <c r="D43" s="140"/>
    </row>
    <row r="44" spans="1:4" ht="15">
      <c r="A44" s="127"/>
      <c r="B44" s="127"/>
      <c r="C44" s="127"/>
      <c r="D44" s="127"/>
    </row>
  </sheetData>
  <sheetProtection/>
  <mergeCells count="10">
    <mergeCell ref="C1:D1"/>
    <mergeCell ref="A26:C26"/>
    <mergeCell ref="A27:C27"/>
    <mergeCell ref="A28:C28"/>
    <mergeCell ref="B37:D37"/>
    <mergeCell ref="B38:D38"/>
    <mergeCell ref="A29:C29"/>
    <mergeCell ref="A32:C32"/>
    <mergeCell ref="A33:C33"/>
    <mergeCell ref="A35:C3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"/>
  <dimension ref="A1:R43"/>
  <sheetViews>
    <sheetView showGridLines="0" zoomScale="75" zoomScaleNormal="75" zoomScalePageLayoutView="0" workbookViewId="0" topLeftCell="A1">
      <pane xSplit="1" ySplit="1" topLeftCell="B2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4" sqref="A4"/>
    </sheetView>
  </sheetViews>
  <sheetFormatPr defaultColWidth="11.421875" defaultRowHeight="12.75"/>
  <cols>
    <col min="1" max="1" width="13.28125" style="0" customWidth="1"/>
    <col min="2" max="16" width="10.7109375" style="0" customWidth="1"/>
    <col min="17" max="17" width="13.140625" style="0" customWidth="1"/>
    <col min="18" max="18" width="13.140625" style="0" hidden="1" customWidth="1"/>
    <col min="19" max="16384" width="8.8515625" style="0" customWidth="1"/>
  </cols>
  <sheetData>
    <row r="1" spans="1:18" ht="40.5" customHeight="1">
      <c r="A1" s="206"/>
      <c r="B1" s="2"/>
      <c r="C1" s="2"/>
      <c r="D1" s="2"/>
      <c r="E1" s="2"/>
      <c r="F1" s="3" t="str">
        <f>mm</f>
        <v>MM RUE NEUVE/NIEUWSTRAAT</v>
      </c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1"/>
    </row>
    <row r="2" spans="1:18" ht="21.7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12.75">
      <c r="A3" s="8" t="s">
        <v>1</v>
      </c>
      <c r="B3" s="9" t="s">
        <v>25</v>
      </c>
      <c r="C3" s="9" t="s">
        <v>25</v>
      </c>
      <c r="D3" s="9" t="s">
        <v>25</v>
      </c>
      <c r="E3" s="9" t="s">
        <v>25</v>
      </c>
      <c r="F3" s="9" t="s">
        <v>25</v>
      </c>
      <c r="G3" s="9" t="s">
        <v>25</v>
      </c>
      <c r="H3" s="9" t="s">
        <v>25</v>
      </c>
      <c r="I3" s="9" t="s">
        <v>25</v>
      </c>
      <c r="J3" s="10" t="s">
        <v>25</v>
      </c>
      <c r="K3" s="10" t="s">
        <v>25</v>
      </c>
      <c r="L3" s="10" t="s">
        <v>25</v>
      </c>
      <c r="M3" s="10" t="s">
        <v>25</v>
      </c>
      <c r="N3" s="10" t="s">
        <v>25</v>
      </c>
      <c r="O3" s="10" t="s">
        <v>25</v>
      </c>
      <c r="P3" s="10" t="s">
        <v>25</v>
      </c>
      <c r="Q3" s="11"/>
      <c r="R3" s="12"/>
    </row>
    <row r="4" spans="1:18" ht="13.5" thickBot="1">
      <c r="A4" s="172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5" t="s">
        <v>2</v>
      </c>
      <c r="R4" s="16" t="s">
        <v>3</v>
      </c>
    </row>
    <row r="5" spans="1:18" s="169" customFormat="1" ht="13.5" thickTop="1">
      <c r="A5" s="17">
        <v>500</v>
      </c>
      <c r="B5" s="166"/>
      <c r="C5" s="166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7"/>
      <c r="Q5" s="168">
        <f>SUM(B5:P5)</f>
        <v>0</v>
      </c>
      <c r="R5" s="168">
        <f>Q5*500</f>
        <v>0</v>
      </c>
    </row>
    <row r="6" spans="1:18" s="169" customFormat="1" ht="12.75">
      <c r="A6" s="20">
        <v>200</v>
      </c>
      <c r="B6" s="170"/>
      <c r="C6" s="170"/>
      <c r="D6" s="170"/>
      <c r="E6" s="170"/>
      <c r="F6" s="170"/>
      <c r="G6" s="170"/>
      <c r="H6" s="170"/>
      <c r="I6" s="170"/>
      <c r="J6" s="171"/>
      <c r="K6" s="171"/>
      <c r="L6" s="171"/>
      <c r="M6" s="171"/>
      <c r="N6" s="171"/>
      <c r="O6" s="171"/>
      <c r="P6" s="171"/>
      <c r="Q6" s="168">
        <f aca="true" t="shared" si="0" ref="Q6:Q11">SUM(B6:P6)</f>
        <v>0</v>
      </c>
      <c r="R6" s="168">
        <f>Q6*200</f>
        <v>0</v>
      </c>
    </row>
    <row r="7" spans="1:18" s="169" customFormat="1" ht="12.75">
      <c r="A7" s="20">
        <v>100</v>
      </c>
      <c r="B7" s="170"/>
      <c r="C7" s="170"/>
      <c r="D7" s="170"/>
      <c r="E7" s="170"/>
      <c r="F7" s="170"/>
      <c r="G7" s="170"/>
      <c r="H7" s="170"/>
      <c r="I7" s="170"/>
      <c r="J7" s="171"/>
      <c r="K7" s="171"/>
      <c r="L7" s="171"/>
      <c r="M7" s="171"/>
      <c r="N7" s="171"/>
      <c r="O7" s="171"/>
      <c r="P7" s="171"/>
      <c r="Q7" s="168">
        <f t="shared" si="0"/>
        <v>0</v>
      </c>
      <c r="R7" s="168">
        <f>Q7*100</f>
        <v>0</v>
      </c>
    </row>
    <row r="8" spans="1:18" s="169" customFormat="1" ht="12.75">
      <c r="A8" s="20">
        <v>50</v>
      </c>
      <c r="B8" s="170"/>
      <c r="C8" s="170"/>
      <c r="D8" s="170"/>
      <c r="E8" s="170"/>
      <c r="F8" s="170"/>
      <c r="G8" s="170"/>
      <c r="H8" s="170"/>
      <c r="I8" s="170"/>
      <c r="J8" s="171"/>
      <c r="K8" s="171"/>
      <c r="L8" s="171"/>
      <c r="M8" s="171"/>
      <c r="N8" s="171"/>
      <c r="O8" s="171"/>
      <c r="P8" s="171"/>
      <c r="Q8" s="168">
        <f t="shared" si="0"/>
        <v>0</v>
      </c>
      <c r="R8" s="168">
        <f>Q8*50</f>
        <v>0</v>
      </c>
    </row>
    <row r="9" spans="1:18" s="169" customFormat="1" ht="12.75">
      <c r="A9" s="20">
        <v>20</v>
      </c>
      <c r="B9" s="170"/>
      <c r="C9" s="170"/>
      <c r="D9" s="170"/>
      <c r="E9" s="170"/>
      <c r="F9" s="170"/>
      <c r="G9" s="170"/>
      <c r="H9" s="170"/>
      <c r="I9" s="170"/>
      <c r="J9" s="171"/>
      <c r="K9" s="171"/>
      <c r="L9" s="171"/>
      <c r="M9" s="171"/>
      <c r="N9" s="171"/>
      <c r="O9" s="171"/>
      <c r="P9" s="171"/>
      <c r="Q9" s="168">
        <f t="shared" si="0"/>
        <v>0</v>
      </c>
      <c r="R9" s="168">
        <f>Q9*20</f>
        <v>0</v>
      </c>
    </row>
    <row r="10" spans="1:18" s="169" customFormat="1" ht="12.75">
      <c r="A10" s="20">
        <v>10</v>
      </c>
      <c r="B10" s="170"/>
      <c r="C10" s="170"/>
      <c r="D10" s="170"/>
      <c r="E10" s="170"/>
      <c r="F10" s="170"/>
      <c r="G10" s="170"/>
      <c r="H10" s="170"/>
      <c r="I10" s="170"/>
      <c r="J10" s="171"/>
      <c r="K10" s="171"/>
      <c r="L10" s="171"/>
      <c r="M10" s="171"/>
      <c r="N10" s="171"/>
      <c r="O10" s="171"/>
      <c r="P10" s="171"/>
      <c r="Q10" s="168">
        <f t="shared" si="0"/>
        <v>0</v>
      </c>
      <c r="R10" s="168">
        <f>Q10*10</f>
        <v>0</v>
      </c>
    </row>
    <row r="11" spans="1:18" ht="12.75" hidden="1">
      <c r="A11" s="17">
        <v>5</v>
      </c>
      <c r="B11" s="18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19">
        <f t="shared" si="0"/>
        <v>0</v>
      </c>
      <c r="R11" s="19">
        <f>Q11*5</f>
        <v>0</v>
      </c>
    </row>
    <row r="12" spans="1:18" ht="13.5" thickBot="1">
      <c r="A12" s="23" t="s">
        <v>4</v>
      </c>
      <c r="B12" s="24">
        <f aca="true" t="shared" si="1" ref="B12:P12">SUM(B5*500+B6*200+B7*100+B8*50+B9*20+B10*10+B11*5)</f>
        <v>0</v>
      </c>
      <c r="C12" s="24">
        <f t="shared" si="1"/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6">
        <f>(Q5*500)+(Q6*200)+(Q7*100)+(Q8*50)+(Q9*20)+(Q10*10)+(Q11*5)</f>
        <v>0</v>
      </c>
      <c r="R12" s="27">
        <f>SUM(R5:R11)</f>
        <v>0</v>
      </c>
    </row>
    <row r="13" spans="1:18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8"/>
    </row>
    <row r="14" spans="1:18" ht="12.75">
      <c r="A14" s="30" t="s">
        <v>5</v>
      </c>
      <c r="B14" s="31"/>
      <c r="C14" s="32"/>
      <c r="D14" s="32" t="s">
        <v>6</v>
      </c>
      <c r="E14" s="33"/>
      <c r="F14" s="34"/>
      <c r="G14" s="35"/>
      <c r="H14" s="29"/>
      <c r="I14" s="125"/>
      <c r="J14" s="36"/>
      <c r="K14" s="36"/>
      <c r="L14" s="36"/>
      <c r="M14" s="36"/>
      <c r="N14" s="36"/>
      <c r="O14" s="36"/>
      <c r="P14" s="36"/>
      <c r="Q14" s="30"/>
      <c r="R14" s="37"/>
    </row>
    <row r="15" spans="1:18" ht="21.75" customHeight="1" thickBot="1">
      <c r="A15" s="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2.75">
      <c r="A16" s="8" t="s">
        <v>1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 t="s">
        <v>25</v>
      </c>
      <c r="J16" s="9" t="s">
        <v>25</v>
      </c>
      <c r="K16" s="9" t="s">
        <v>25</v>
      </c>
      <c r="L16" s="9" t="s">
        <v>25</v>
      </c>
      <c r="M16" s="9" t="s">
        <v>25</v>
      </c>
      <c r="N16" s="9" t="s">
        <v>25</v>
      </c>
      <c r="O16" s="9" t="s">
        <v>25</v>
      </c>
      <c r="P16" s="9" t="s">
        <v>25</v>
      </c>
      <c r="Q16" s="11"/>
      <c r="R16" s="12"/>
    </row>
    <row r="17" spans="1:18" s="169" customFormat="1" ht="13.5" thickBot="1">
      <c r="A17" s="173">
        <f>(A4)</f>
        <v>0</v>
      </c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5" t="s">
        <v>8</v>
      </c>
      <c r="R17" s="16" t="s">
        <v>9</v>
      </c>
    </row>
    <row r="18" spans="1:18" s="169" customFormat="1" ht="13.5" thickTop="1">
      <c r="A18" s="17">
        <v>500</v>
      </c>
      <c r="B18" s="166"/>
      <c r="C18" s="166"/>
      <c r="D18" s="166"/>
      <c r="E18" s="166"/>
      <c r="F18" s="166"/>
      <c r="G18" s="166"/>
      <c r="H18" s="166"/>
      <c r="I18" s="166"/>
      <c r="J18" s="167"/>
      <c r="K18" s="167"/>
      <c r="L18" s="167"/>
      <c r="M18" s="167"/>
      <c r="N18" s="167"/>
      <c r="O18" s="167"/>
      <c r="P18" s="167"/>
      <c r="Q18" s="168">
        <f aca="true" t="shared" si="2" ref="Q18:Q24">SUM(B18:P18)</f>
        <v>0</v>
      </c>
      <c r="R18" s="168">
        <f>Q18*500</f>
        <v>0</v>
      </c>
    </row>
    <row r="19" spans="1:18" s="169" customFormat="1" ht="12.75">
      <c r="A19" s="20">
        <v>200</v>
      </c>
      <c r="B19" s="170"/>
      <c r="C19" s="170"/>
      <c r="D19" s="170"/>
      <c r="E19" s="170"/>
      <c r="F19" s="170"/>
      <c r="G19" s="170"/>
      <c r="H19" s="170"/>
      <c r="I19" s="170"/>
      <c r="J19" s="171"/>
      <c r="K19" s="171"/>
      <c r="L19" s="171"/>
      <c r="M19" s="171"/>
      <c r="N19" s="171"/>
      <c r="O19" s="171"/>
      <c r="P19" s="171"/>
      <c r="Q19" s="168">
        <f t="shared" si="2"/>
        <v>0</v>
      </c>
      <c r="R19" s="168">
        <f>Q19*200</f>
        <v>0</v>
      </c>
    </row>
    <row r="20" spans="1:18" s="169" customFormat="1" ht="12.75">
      <c r="A20" s="20">
        <v>100</v>
      </c>
      <c r="B20" s="170"/>
      <c r="C20" s="170"/>
      <c r="D20" s="170"/>
      <c r="E20" s="170"/>
      <c r="F20" s="170"/>
      <c r="G20" s="170"/>
      <c r="H20" s="170"/>
      <c r="I20" s="170"/>
      <c r="J20" s="171"/>
      <c r="K20" s="171"/>
      <c r="L20" s="171"/>
      <c r="M20" s="171"/>
      <c r="N20" s="171"/>
      <c r="O20" s="171"/>
      <c r="P20" s="171"/>
      <c r="Q20" s="168">
        <f t="shared" si="2"/>
        <v>0</v>
      </c>
      <c r="R20" s="168">
        <f>Q20*100</f>
        <v>0</v>
      </c>
    </row>
    <row r="21" spans="1:18" s="169" customFormat="1" ht="12.75">
      <c r="A21" s="20">
        <v>50</v>
      </c>
      <c r="B21" s="170"/>
      <c r="C21" s="170"/>
      <c r="D21" s="170"/>
      <c r="E21" s="170"/>
      <c r="F21" s="170"/>
      <c r="G21" s="170"/>
      <c r="H21" s="170"/>
      <c r="I21" s="170"/>
      <c r="J21" s="171"/>
      <c r="K21" s="171"/>
      <c r="L21" s="171"/>
      <c r="M21" s="171"/>
      <c r="N21" s="171"/>
      <c r="O21" s="171"/>
      <c r="P21" s="171"/>
      <c r="Q21" s="168">
        <f t="shared" si="2"/>
        <v>0</v>
      </c>
      <c r="R21" s="168">
        <f>Q21*50</f>
        <v>0</v>
      </c>
    </row>
    <row r="22" spans="1:18" s="169" customFormat="1" ht="12.75">
      <c r="A22" s="20">
        <v>20</v>
      </c>
      <c r="B22" s="170"/>
      <c r="C22" s="170"/>
      <c r="D22" s="170"/>
      <c r="E22" s="170"/>
      <c r="F22" s="170"/>
      <c r="G22" s="170"/>
      <c r="H22" s="170"/>
      <c r="I22" s="170"/>
      <c r="J22" s="171"/>
      <c r="K22" s="171"/>
      <c r="L22" s="171"/>
      <c r="M22" s="171"/>
      <c r="N22" s="171"/>
      <c r="O22" s="171"/>
      <c r="P22" s="171"/>
      <c r="Q22" s="168">
        <f t="shared" si="2"/>
        <v>0</v>
      </c>
      <c r="R22" s="168">
        <f>Q22*20</f>
        <v>0</v>
      </c>
    </row>
    <row r="23" spans="1:18" s="169" customFormat="1" ht="12.75">
      <c r="A23" s="20">
        <v>10</v>
      </c>
      <c r="B23" s="170"/>
      <c r="C23" s="170"/>
      <c r="D23" s="170"/>
      <c r="E23" s="170"/>
      <c r="F23" s="170"/>
      <c r="G23" s="170"/>
      <c r="H23" s="170"/>
      <c r="I23" s="170"/>
      <c r="J23" s="171"/>
      <c r="K23" s="171"/>
      <c r="L23" s="171"/>
      <c r="M23" s="171"/>
      <c r="N23" s="171"/>
      <c r="O23" s="171"/>
      <c r="P23" s="171"/>
      <c r="Q23" s="168">
        <f t="shared" si="2"/>
        <v>0</v>
      </c>
      <c r="R23" s="168">
        <f>Q23*10</f>
        <v>0</v>
      </c>
    </row>
    <row r="24" spans="1:18" ht="12.75" hidden="1">
      <c r="A24" s="17">
        <v>5</v>
      </c>
      <c r="B24" s="21"/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22"/>
      <c r="N24" s="22"/>
      <c r="O24" s="22"/>
      <c r="P24" s="22"/>
      <c r="Q24" s="19">
        <f t="shared" si="2"/>
        <v>0</v>
      </c>
      <c r="R24" s="19">
        <f>Q24*5</f>
        <v>0</v>
      </c>
    </row>
    <row r="25" spans="1:18" ht="13.5" thickBot="1">
      <c r="A25" s="23" t="s">
        <v>4</v>
      </c>
      <c r="B25" s="24">
        <f aca="true" t="shared" si="3" ref="B25:P25">SUM(B18*500+B19*200+B20*100+B21*50+B22*20+B23*10+B24*5)</f>
        <v>0</v>
      </c>
      <c r="C25" s="24">
        <f t="shared" si="3"/>
        <v>0</v>
      </c>
      <c r="D25" s="24">
        <f t="shared" si="3"/>
        <v>0</v>
      </c>
      <c r="E25" s="38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3"/>
        <v>0</v>
      </c>
      <c r="N25" s="25">
        <f t="shared" si="3"/>
        <v>0</v>
      </c>
      <c r="O25" s="25">
        <f t="shared" si="3"/>
        <v>0</v>
      </c>
      <c r="P25" s="25">
        <f t="shared" si="3"/>
        <v>0</v>
      </c>
      <c r="Q25" s="26">
        <f>(Q18*500)+(Q19*200)+(Q20*100)+(Q21*50)+(Q22*20)+(Q23*10)+(Q24*5)</f>
        <v>0</v>
      </c>
      <c r="R25" s="27">
        <f>SUM(R18:R24)</f>
        <v>0</v>
      </c>
    </row>
    <row r="26" spans="1:18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8"/>
    </row>
    <row r="27" spans="1:18" ht="12.75">
      <c r="A27" s="30" t="s">
        <v>5</v>
      </c>
      <c r="B27" s="31"/>
      <c r="C27" s="32"/>
      <c r="D27" s="32" t="s">
        <v>6</v>
      </c>
      <c r="E27" s="33"/>
      <c r="F27" s="34"/>
      <c r="G27" s="35"/>
      <c r="H27" s="29"/>
      <c r="I27" s="125"/>
      <c r="J27" s="30"/>
      <c r="K27" s="30"/>
      <c r="L27" s="30"/>
      <c r="M27" s="30"/>
      <c r="N27" s="30"/>
      <c r="O27" s="30"/>
      <c r="P27" s="30"/>
      <c r="Q27" s="29"/>
      <c r="R27" s="28"/>
    </row>
    <row r="28" spans="1:18" ht="21.75" customHeight="1" thickBot="1">
      <c r="A28" s="5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12.75">
      <c r="A29" s="39" t="s">
        <v>1</v>
      </c>
      <c r="B29" s="40" t="s">
        <v>25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  <c r="J29" s="40" t="s">
        <v>25</v>
      </c>
      <c r="K29" s="40" t="s">
        <v>25</v>
      </c>
      <c r="L29" s="40" t="s">
        <v>25</v>
      </c>
      <c r="M29" s="40" t="s">
        <v>25</v>
      </c>
      <c r="N29" s="40" t="s">
        <v>25</v>
      </c>
      <c r="O29" s="40" t="s">
        <v>25</v>
      </c>
      <c r="P29" s="40" t="s">
        <v>25</v>
      </c>
      <c r="Q29" s="11"/>
      <c r="R29" s="12"/>
    </row>
    <row r="30" spans="1:18" s="169" customFormat="1" ht="13.5" thickBot="1">
      <c r="A30" s="174">
        <f>(A4)</f>
        <v>0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4">
        <v>9</v>
      </c>
      <c r="K30" s="13">
        <v>10</v>
      </c>
      <c r="L30" s="13">
        <v>11</v>
      </c>
      <c r="M30" s="13">
        <v>12</v>
      </c>
      <c r="N30" s="13">
        <v>13</v>
      </c>
      <c r="O30" s="13">
        <v>14</v>
      </c>
      <c r="P30" s="41">
        <v>15</v>
      </c>
      <c r="Q30" s="15" t="s">
        <v>11</v>
      </c>
      <c r="R30" s="16" t="s">
        <v>12</v>
      </c>
    </row>
    <row r="31" spans="1:18" s="169" customFormat="1" ht="13.5" thickTop="1">
      <c r="A31" s="42">
        <v>500</v>
      </c>
      <c r="B31" s="175">
        <f aca="true" t="shared" si="4" ref="B31:K31">SUM(B5+B18)</f>
        <v>0</v>
      </c>
      <c r="C31" s="175">
        <f t="shared" si="4"/>
        <v>0</v>
      </c>
      <c r="D31" s="175">
        <f t="shared" si="4"/>
        <v>0</v>
      </c>
      <c r="E31" s="175">
        <f t="shared" si="4"/>
        <v>0</v>
      </c>
      <c r="F31" s="175">
        <f t="shared" si="4"/>
        <v>0</v>
      </c>
      <c r="G31" s="175">
        <f t="shared" si="4"/>
        <v>0</v>
      </c>
      <c r="H31" s="175">
        <f t="shared" si="4"/>
        <v>0</v>
      </c>
      <c r="I31" s="175">
        <f t="shared" si="4"/>
        <v>0</v>
      </c>
      <c r="J31" s="175">
        <f t="shared" si="4"/>
        <v>0</v>
      </c>
      <c r="K31" s="175">
        <f t="shared" si="4"/>
        <v>0</v>
      </c>
      <c r="L31" s="175">
        <f aca="true" t="shared" si="5" ref="L31:P36">SUM(L5+L18)</f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6">
        <f>SUM(B31:P31)</f>
        <v>0</v>
      </c>
      <c r="R31" s="177">
        <f>Q31*500</f>
        <v>0</v>
      </c>
    </row>
    <row r="32" spans="1:18" s="169" customFormat="1" ht="12.75">
      <c r="A32" s="46">
        <v>200</v>
      </c>
      <c r="B32" s="175">
        <f aca="true" t="shared" si="6" ref="B32:K32">SUM(B6+B19)</f>
        <v>0</v>
      </c>
      <c r="C32" s="175">
        <f t="shared" si="6"/>
        <v>0</v>
      </c>
      <c r="D32" s="175">
        <f t="shared" si="6"/>
        <v>0</v>
      </c>
      <c r="E32" s="175">
        <f t="shared" si="6"/>
        <v>0</v>
      </c>
      <c r="F32" s="175">
        <f t="shared" si="6"/>
        <v>0</v>
      </c>
      <c r="G32" s="175">
        <f t="shared" si="6"/>
        <v>0</v>
      </c>
      <c r="H32" s="175">
        <f t="shared" si="6"/>
        <v>0</v>
      </c>
      <c r="I32" s="175">
        <f t="shared" si="6"/>
        <v>0</v>
      </c>
      <c r="J32" s="175">
        <f t="shared" si="6"/>
        <v>0</v>
      </c>
      <c r="K32" s="175">
        <f t="shared" si="6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6">
        <f aca="true" t="shared" si="7" ref="Q32:Q37">SUM(B32:P32)</f>
        <v>0</v>
      </c>
      <c r="R32" s="177">
        <f>Q32*200</f>
        <v>0</v>
      </c>
    </row>
    <row r="33" spans="1:18" s="169" customFormat="1" ht="12.75">
      <c r="A33" s="46">
        <v>100</v>
      </c>
      <c r="B33" s="175">
        <f aca="true" t="shared" si="8" ref="B33:K33">SUM(B7+B20)</f>
        <v>0</v>
      </c>
      <c r="C33" s="175">
        <f t="shared" si="8"/>
        <v>0</v>
      </c>
      <c r="D33" s="175">
        <f t="shared" si="8"/>
        <v>0</v>
      </c>
      <c r="E33" s="175">
        <f t="shared" si="8"/>
        <v>0</v>
      </c>
      <c r="F33" s="175">
        <f t="shared" si="8"/>
        <v>0</v>
      </c>
      <c r="G33" s="175">
        <f t="shared" si="8"/>
        <v>0</v>
      </c>
      <c r="H33" s="175">
        <f t="shared" si="8"/>
        <v>0</v>
      </c>
      <c r="I33" s="175">
        <f t="shared" si="8"/>
        <v>0</v>
      </c>
      <c r="J33" s="175">
        <f t="shared" si="8"/>
        <v>0</v>
      </c>
      <c r="K33" s="175">
        <f t="shared" si="8"/>
        <v>0</v>
      </c>
      <c r="L33" s="175">
        <f t="shared" si="5"/>
        <v>0</v>
      </c>
      <c r="M33" s="175">
        <f t="shared" si="5"/>
        <v>0</v>
      </c>
      <c r="N33" s="175">
        <f t="shared" si="5"/>
        <v>0</v>
      </c>
      <c r="O33" s="175">
        <f t="shared" si="5"/>
        <v>0</v>
      </c>
      <c r="P33" s="175">
        <f t="shared" si="5"/>
        <v>0</v>
      </c>
      <c r="Q33" s="176">
        <f t="shared" si="7"/>
        <v>0</v>
      </c>
      <c r="R33" s="177">
        <f>Q33*100</f>
        <v>0</v>
      </c>
    </row>
    <row r="34" spans="1:18" s="169" customFormat="1" ht="12.75">
      <c r="A34" s="46">
        <v>50</v>
      </c>
      <c r="B34" s="175">
        <f aca="true" t="shared" si="9" ref="B34:K34">SUM(B8+B21)</f>
        <v>0</v>
      </c>
      <c r="C34" s="175">
        <f t="shared" si="9"/>
        <v>0</v>
      </c>
      <c r="D34" s="175">
        <f t="shared" si="9"/>
        <v>0</v>
      </c>
      <c r="E34" s="175">
        <f t="shared" si="9"/>
        <v>0</v>
      </c>
      <c r="F34" s="175">
        <f t="shared" si="9"/>
        <v>0</v>
      </c>
      <c r="G34" s="175">
        <f t="shared" si="9"/>
        <v>0</v>
      </c>
      <c r="H34" s="175">
        <f t="shared" si="9"/>
        <v>0</v>
      </c>
      <c r="I34" s="175">
        <f t="shared" si="9"/>
        <v>0</v>
      </c>
      <c r="J34" s="175">
        <f t="shared" si="9"/>
        <v>0</v>
      </c>
      <c r="K34" s="175">
        <f t="shared" si="9"/>
        <v>0</v>
      </c>
      <c r="L34" s="175">
        <f t="shared" si="5"/>
        <v>0</v>
      </c>
      <c r="M34" s="175">
        <f t="shared" si="5"/>
        <v>0</v>
      </c>
      <c r="N34" s="175">
        <f t="shared" si="5"/>
        <v>0</v>
      </c>
      <c r="O34" s="175">
        <f t="shared" si="5"/>
        <v>0</v>
      </c>
      <c r="P34" s="175">
        <f t="shared" si="5"/>
        <v>0</v>
      </c>
      <c r="Q34" s="176">
        <f t="shared" si="7"/>
        <v>0</v>
      </c>
      <c r="R34" s="177">
        <f>Q34*50</f>
        <v>0</v>
      </c>
    </row>
    <row r="35" spans="1:18" s="169" customFormat="1" ht="12.75">
      <c r="A35" s="46">
        <v>20</v>
      </c>
      <c r="B35" s="175">
        <f aca="true" t="shared" si="10" ref="B35:K35">SUM(B9+B22)</f>
        <v>0</v>
      </c>
      <c r="C35" s="175">
        <f t="shared" si="10"/>
        <v>0</v>
      </c>
      <c r="D35" s="175">
        <f t="shared" si="10"/>
        <v>0</v>
      </c>
      <c r="E35" s="175">
        <f t="shared" si="10"/>
        <v>0</v>
      </c>
      <c r="F35" s="175">
        <f t="shared" si="10"/>
        <v>0</v>
      </c>
      <c r="G35" s="175">
        <f t="shared" si="10"/>
        <v>0</v>
      </c>
      <c r="H35" s="175">
        <f t="shared" si="10"/>
        <v>0</v>
      </c>
      <c r="I35" s="175">
        <f t="shared" si="10"/>
        <v>0</v>
      </c>
      <c r="J35" s="175">
        <f t="shared" si="10"/>
        <v>0</v>
      </c>
      <c r="K35" s="175">
        <f t="shared" si="10"/>
        <v>0</v>
      </c>
      <c r="L35" s="175">
        <f t="shared" si="5"/>
        <v>0</v>
      </c>
      <c r="M35" s="175">
        <f t="shared" si="5"/>
        <v>0</v>
      </c>
      <c r="N35" s="175">
        <f t="shared" si="5"/>
        <v>0</v>
      </c>
      <c r="O35" s="175">
        <f t="shared" si="5"/>
        <v>0</v>
      </c>
      <c r="P35" s="175">
        <f t="shared" si="5"/>
        <v>0</v>
      </c>
      <c r="Q35" s="176">
        <f t="shared" si="7"/>
        <v>0</v>
      </c>
      <c r="R35" s="177">
        <f>Q35*20</f>
        <v>0</v>
      </c>
    </row>
    <row r="36" spans="1:18" s="169" customFormat="1" ht="12.75">
      <c r="A36" s="46">
        <v>10</v>
      </c>
      <c r="B36" s="178">
        <f aca="true" t="shared" si="11" ref="B36:K36">SUM(B10+B23)</f>
        <v>0</v>
      </c>
      <c r="C36" s="178">
        <f t="shared" si="11"/>
        <v>0</v>
      </c>
      <c r="D36" s="178">
        <f t="shared" si="11"/>
        <v>0</v>
      </c>
      <c r="E36" s="178">
        <f t="shared" si="11"/>
        <v>0</v>
      </c>
      <c r="F36" s="178">
        <f t="shared" si="11"/>
        <v>0</v>
      </c>
      <c r="G36" s="178">
        <f t="shared" si="11"/>
        <v>0</v>
      </c>
      <c r="H36" s="178">
        <f t="shared" si="11"/>
        <v>0</v>
      </c>
      <c r="I36" s="178">
        <f t="shared" si="11"/>
        <v>0</v>
      </c>
      <c r="J36" s="178">
        <f t="shared" si="11"/>
        <v>0</v>
      </c>
      <c r="K36" s="178">
        <f t="shared" si="11"/>
        <v>0</v>
      </c>
      <c r="L36" s="178">
        <f t="shared" si="5"/>
        <v>0</v>
      </c>
      <c r="M36" s="178">
        <f t="shared" si="5"/>
        <v>0</v>
      </c>
      <c r="N36" s="178">
        <f t="shared" si="5"/>
        <v>0</v>
      </c>
      <c r="O36" s="178">
        <f t="shared" si="5"/>
        <v>0</v>
      </c>
      <c r="P36" s="178">
        <f t="shared" si="5"/>
        <v>0</v>
      </c>
      <c r="Q36" s="176">
        <f t="shared" si="7"/>
        <v>0</v>
      </c>
      <c r="R36" s="177">
        <f>Q36*10</f>
        <v>0</v>
      </c>
    </row>
    <row r="37" spans="1:18" ht="12.75" hidden="1">
      <c r="A37" s="42">
        <v>5</v>
      </c>
      <c r="B37" s="43">
        <f aca="true" t="shared" si="12" ref="B37:K37">B24+B11</f>
        <v>0</v>
      </c>
      <c r="C37" s="43">
        <f t="shared" si="12"/>
        <v>0</v>
      </c>
      <c r="D37" s="43">
        <f t="shared" si="12"/>
        <v>0</v>
      </c>
      <c r="E37" s="43">
        <f t="shared" si="12"/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>L24+L11</f>
        <v>0</v>
      </c>
      <c r="M37" s="43">
        <f>M24+M11</f>
        <v>0</v>
      </c>
      <c r="N37" s="43">
        <f>N24+N11</f>
        <v>0</v>
      </c>
      <c r="O37" s="43">
        <f>O24+O11</f>
        <v>0</v>
      </c>
      <c r="P37" s="43">
        <f>P24+P11</f>
        <v>0</v>
      </c>
      <c r="Q37" s="44">
        <f t="shared" si="7"/>
        <v>0</v>
      </c>
      <c r="R37" s="45">
        <f>Q37*5</f>
        <v>0</v>
      </c>
    </row>
    <row r="38" spans="1:18" ht="13.5" thickBot="1">
      <c r="A38" s="47" t="s">
        <v>4</v>
      </c>
      <c r="B38" s="48">
        <f aca="true" t="shared" si="13" ref="B38:P38">SUM(B31*500+B32*200+B33*100+B34*50+B35*20+B36*10+B37*5)</f>
        <v>0</v>
      </c>
      <c r="C38" s="48">
        <f t="shared" si="13"/>
        <v>0</v>
      </c>
      <c r="D38" s="48">
        <f t="shared" si="13"/>
        <v>0</v>
      </c>
      <c r="E38" s="48">
        <f t="shared" si="13"/>
        <v>0</v>
      </c>
      <c r="F38" s="48">
        <f t="shared" si="13"/>
        <v>0</v>
      </c>
      <c r="G38" s="48">
        <f t="shared" si="13"/>
        <v>0</v>
      </c>
      <c r="H38" s="48">
        <f t="shared" si="13"/>
        <v>0</v>
      </c>
      <c r="I38" s="48">
        <f t="shared" si="13"/>
        <v>0</v>
      </c>
      <c r="J38" s="48">
        <f t="shared" si="13"/>
        <v>0</v>
      </c>
      <c r="K38" s="48">
        <f t="shared" si="13"/>
        <v>0</v>
      </c>
      <c r="L38" s="48">
        <f t="shared" si="13"/>
        <v>0</v>
      </c>
      <c r="M38" s="48">
        <f t="shared" si="13"/>
        <v>0</v>
      </c>
      <c r="N38" s="48">
        <f t="shared" si="13"/>
        <v>0</v>
      </c>
      <c r="O38" s="48">
        <f t="shared" si="13"/>
        <v>0</v>
      </c>
      <c r="P38" s="48">
        <f t="shared" si="13"/>
        <v>0</v>
      </c>
      <c r="Q38" s="26">
        <f>(Q31*500)+(Q32*200)+(Q33*100)+(Q34*50)+(Q35*20)+(Q36*10)+(Q37*5)</f>
        <v>0</v>
      </c>
      <c r="R38" s="27">
        <f>SUM(R31:R37)</f>
        <v>0</v>
      </c>
    </row>
    <row r="39" spans="1:18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37"/>
    </row>
    <row r="40" spans="1:18" ht="12.75">
      <c r="A40" s="49"/>
      <c r="B40" s="50"/>
      <c r="C40" s="50"/>
      <c r="D40" s="50"/>
      <c r="E40" s="50"/>
      <c r="F40" s="5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7"/>
    </row>
    <row r="41" spans="1:18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</row>
    <row r="42" spans="1:18" ht="12.75">
      <c r="A42" s="55"/>
      <c r="B42" s="56"/>
      <c r="C42" s="56"/>
      <c r="D42" s="245" t="str">
        <f>bankreknr</f>
        <v>BANKNUMMER: 310-1691324-21</v>
      </c>
      <c r="E42" s="245"/>
      <c r="F42" s="245"/>
      <c r="G42" s="245"/>
      <c r="H42" s="245"/>
      <c r="I42" s="56"/>
      <c r="J42" s="56"/>
      <c r="K42" s="56"/>
      <c r="L42" s="56"/>
      <c r="M42" s="56"/>
      <c r="N42" s="56"/>
      <c r="O42" s="56"/>
      <c r="P42" s="56"/>
      <c r="Q42" s="56"/>
      <c r="R42" s="57"/>
    </row>
    <row r="43" spans="1:18" ht="12.75">
      <c r="A43" s="58"/>
      <c r="B43" s="59"/>
      <c r="C43" s="59"/>
      <c r="D43" s="245"/>
      <c r="E43" s="245"/>
      <c r="F43" s="245"/>
      <c r="G43" s="245"/>
      <c r="H43" s="245"/>
      <c r="I43" s="59"/>
      <c r="J43" s="59"/>
      <c r="K43" s="59"/>
      <c r="L43" s="59"/>
      <c r="M43" s="59"/>
      <c r="N43" s="59"/>
      <c r="O43" s="59"/>
      <c r="P43" s="59"/>
      <c r="Q43" s="60"/>
      <c r="R43" s="61"/>
    </row>
  </sheetData>
  <sheetProtection password="C6A9" sheet="1" objects="1" scenarios="1"/>
  <mergeCells count="1">
    <mergeCell ref="D42:H43"/>
  </mergeCells>
  <printOptions/>
  <pageMargins left="0.54" right="0.29" top="0.53" bottom="0.42" header="0.38" footer="0.32"/>
  <pageSetup horizontalDpi="600" verticalDpi="600" orientation="landscape" paperSize="9" scale="70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23"/>
  <dimension ref="A1:H34"/>
  <sheetViews>
    <sheetView showGridLines="0" zoomScale="75" zoomScaleNormal="75" zoomScalePageLayoutView="0" workbookViewId="0" topLeftCell="A1">
      <selection activeCell="D24" sqref="D24"/>
    </sheetView>
  </sheetViews>
  <sheetFormatPr defaultColWidth="11.421875" defaultRowHeight="12.75"/>
  <cols>
    <col min="1" max="1" width="4.8515625" style="181" customWidth="1"/>
    <col min="2" max="2" width="17.140625" style="181" customWidth="1"/>
    <col min="3" max="3" width="22.7109375" style="181" customWidth="1"/>
    <col min="4" max="4" width="21.00390625" style="181" customWidth="1"/>
    <col min="5" max="5" width="18.28125" style="181" customWidth="1"/>
    <col min="6" max="16384" width="8.8515625" style="0" customWidth="1"/>
  </cols>
  <sheetData>
    <row r="1" spans="1:5" s="181" customFormat="1" ht="26.25">
      <c r="A1" s="141"/>
      <c r="B1" s="142"/>
      <c r="C1" s="220" t="s">
        <v>44</v>
      </c>
      <c r="D1" s="220"/>
      <c r="E1" s="223"/>
    </row>
    <row r="2" spans="1:5" s="181" customFormat="1" ht="20.25">
      <c r="A2" s="144"/>
      <c r="B2" s="143"/>
      <c r="C2" s="221" t="s">
        <v>45</v>
      </c>
      <c r="D2" s="221"/>
      <c r="E2" s="224"/>
    </row>
    <row r="3" spans="1:5" s="181" customFormat="1" ht="21">
      <c r="A3" s="144"/>
      <c r="B3" s="144"/>
      <c r="C3" s="221" t="s">
        <v>46</v>
      </c>
      <c r="D3" s="222"/>
      <c r="E3" s="226">
        <f>'Uitbet-ma'!A4+2</f>
        <v>2</v>
      </c>
    </row>
    <row r="4" spans="1:5" s="181" customFormat="1" ht="20.25">
      <c r="A4" s="143"/>
      <c r="B4" s="143"/>
      <c r="C4" s="143"/>
      <c r="D4" s="143"/>
      <c r="E4" s="143"/>
    </row>
    <row r="5" spans="1:5" s="181" customFormat="1" ht="20.25">
      <c r="A5" s="144" t="s">
        <v>47</v>
      </c>
      <c r="B5" s="143"/>
      <c r="C5" s="143"/>
      <c r="D5" s="143"/>
      <c r="E5" s="143"/>
    </row>
    <row r="6" spans="1:5" s="181" customFormat="1" ht="21">
      <c r="A6" s="146"/>
      <c r="B6" s="146" t="s">
        <v>48</v>
      </c>
      <c r="C6" s="146" t="s">
        <v>49</v>
      </c>
      <c r="D6" s="146" t="s">
        <v>6</v>
      </c>
      <c r="E6" s="147" t="s">
        <v>50</v>
      </c>
    </row>
    <row r="7" spans="1:5" s="181" customFormat="1" ht="21">
      <c r="A7" s="146"/>
      <c r="B7" s="217"/>
      <c r="C7" s="148"/>
      <c r="D7" s="148"/>
      <c r="E7" s="148"/>
    </row>
    <row r="8" spans="1:5" s="181" customFormat="1" ht="21">
      <c r="A8" s="146"/>
      <c r="B8" s="218"/>
      <c r="C8" s="148"/>
      <c r="D8" s="148"/>
      <c r="E8" s="148"/>
    </row>
    <row r="9" spans="1:5" s="181" customFormat="1" ht="21">
      <c r="A9" s="146"/>
      <c r="B9" s="217"/>
      <c r="C9" s="148"/>
      <c r="D9" s="148"/>
      <c r="E9" s="148"/>
    </row>
    <row r="10" spans="1:5" s="181" customFormat="1" ht="21">
      <c r="A10" s="146"/>
      <c r="B10" s="217"/>
      <c r="C10" s="148"/>
      <c r="D10" s="148"/>
      <c r="E10" s="148"/>
    </row>
    <row r="11" spans="1:5" s="181" customFormat="1" ht="21">
      <c r="A11" s="146"/>
      <c r="B11" s="217"/>
      <c r="C11" s="148"/>
      <c r="D11" s="148"/>
      <c r="E11" s="148"/>
    </row>
    <row r="12" spans="1:5" s="181" customFormat="1" ht="21">
      <c r="A12" s="146"/>
      <c r="B12" s="217"/>
      <c r="C12" s="148"/>
      <c r="D12" s="148"/>
      <c r="E12" s="148"/>
    </row>
    <row r="13" spans="1:5" s="181" customFormat="1" ht="21">
      <c r="A13" s="146"/>
      <c r="B13" s="217"/>
      <c r="C13" s="148"/>
      <c r="D13" s="148"/>
      <c r="E13" s="148"/>
    </row>
    <row r="14" spans="1:5" s="181" customFormat="1" ht="21">
      <c r="A14" s="146"/>
      <c r="B14" s="217"/>
      <c r="C14" s="148"/>
      <c r="D14" s="148"/>
      <c r="E14" s="148"/>
    </row>
    <row r="15" spans="1:5" s="181" customFormat="1" ht="23.25" thickBot="1">
      <c r="A15" s="149"/>
      <c r="B15" s="219"/>
      <c r="C15" s="150"/>
      <c r="D15" s="151"/>
      <c r="E15" s="151"/>
    </row>
    <row r="16" spans="1:5" s="181" customFormat="1" ht="21" thickTop="1">
      <c r="A16" s="152"/>
      <c r="B16" s="216">
        <f>SUM(B7:B15)</f>
        <v>0</v>
      </c>
      <c r="C16" s="153"/>
      <c r="D16" s="153"/>
      <c r="E16" s="154"/>
    </row>
    <row r="17" spans="1:5" s="181" customFormat="1" ht="21" thickBot="1">
      <c r="A17" s="155"/>
      <c r="B17" s="156"/>
      <c r="C17" s="155"/>
      <c r="D17" s="155"/>
      <c r="E17" s="155"/>
    </row>
    <row r="18" spans="1:5" s="181" customFormat="1" ht="21.75" thickBot="1" thickTop="1">
      <c r="A18" s="144" t="s">
        <v>51</v>
      </c>
      <c r="B18" s="143"/>
      <c r="C18" s="144"/>
      <c r="D18" s="157"/>
      <c r="E18" s="211">
        <f>SUM('Di'!E26)</f>
        <v>16832</v>
      </c>
    </row>
    <row r="19" spans="1:5" s="181" customFormat="1" ht="21" thickTop="1">
      <c r="A19" s="143"/>
      <c r="B19" s="143"/>
      <c r="C19" s="143"/>
      <c r="D19" s="158"/>
      <c r="E19" s="143"/>
    </row>
    <row r="20" spans="1:5" s="181" customFormat="1" ht="23.25" thickBot="1">
      <c r="A20" s="237" t="s">
        <v>52</v>
      </c>
      <c r="B20" s="238"/>
      <c r="C20" s="238"/>
      <c r="D20" s="215">
        <f>B16</f>
        <v>0</v>
      </c>
      <c r="E20" s="159" t="s">
        <v>53</v>
      </c>
    </row>
    <row r="21" spans="1:8" s="181" customFormat="1" ht="22.5">
      <c r="A21" s="143"/>
      <c r="B21" s="144"/>
      <c r="C21" s="144"/>
      <c r="D21" s="160"/>
      <c r="E21" s="161"/>
      <c r="F21" s="160"/>
      <c r="H21" s="145"/>
    </row>
    <row r="22" spans="1:5" s="181" customFormat="1" ht="21">
      <c r="A22" s="144" t="s">
        <v>54</v>
      </c>
      <c r="B22" s="143"/>
      <c r="C22" s="143"/>
      <c r="D22" s="214"/>
      <c r="E22" s="162" t="s">
        <v>55</v>
      </c>
    </row>
    <row r="23" spans="1:5" s="181" customFormat="1" ht="21">
      <c r="A23" s="143"/>
      <c r="B23" s="143"/>
      <c r="C23" s="143"/>
      <c r="D23" s="163"/>
      <c r="E23" s="143"/>
    </row>
    <row r="24" spans="1:5" s="181" customFormat="1" ht="23.25" thickBot="1">
      <c r="A24" s="144" t="s">
        <v>56</v>
      </c>
      <c r="B24" s="144"/>
      <c r="C24" s="144"/>
      <c r="D24" s="213"/>
      <c r="E24" s="155" t="s">
        <v>57</v>
      </c>
    </row>
    <row r="25" spans="1:5" s="181" customFormat="1" ht="21" thickBot="1">
      <c r="A25" s="144"/>
      <c r="B25" s="144" t="s">
        <v>83</v>
      </c>
      <c r="C25" s="144"/>
      <c r="D25" s="164"/>
      <c r="E25" s="155"/>
    </row>
    <row r="26" spans="1:5" s="181" customFormat="1" ht="21.75" thickBot="1" thickTop="1">
      <c r="A26" s="144" t="s">
        <v>58</v>
      </c>
      <c r="B26" s="143"/>
      <c r="C26" s="143"/>
      <c r="D26" s="157"/>
      <c r="E26" s="212">
        <f>SUM($E$18-$D$20+$D$22+$D$24)</f>
        <v>16832</v>
      </c>
    </row>
    <row r="27" spans="1:5" s="181" customFormat="1" ht="21.75" thickBot="1" thickTop="1">
      <c r="A27" s="144"/>
      <c r="B27" s="143"/>
      <c r="C27" s="143"/>
      <c r="D27" s="158"/>
      <c r="E27" s="160"/>
    </row>
    <row r="28" spans="1:5" s="181" customFormat="1" ht="21.75" thickBot="1" thickTop="1">
      <c r="A28" s="144" t="s">
        <v>59</v>
      </c>
      <c r="B28" s="143"/>
      <c r="C28" s="143"/>
      <c r="D28" s="157"/>
      <c r="E28" s="211"/>
    </row>
    <row r="29" spans="1:5" s="181" customFormat="1" ht="21.75" thickBot="1" thickTop="1">
      <c r="A29" s="144"/>
      <c r="B29" s="143"/>
      <c r="C29" s="143"/>
      <c r="D29" s="158"/>
      <c r="E29" s="160"/>
    </row>
    <row r="30" spans="1:5" s="181" customFormat="1" ht="21" thickBot="1">
      <c r="A30" s="144" t="s">
        <v>60</v>
      </c>
      <c r="B30" s="143"/>
      <c r="C30" s="143"/>
      <c r="D30" s="157"/>
      <c r="E30" s="210">
        <v>0</v>
      </c>
    </row>
    <row r="31" spans="1:5" s="181" customFormat="1" ht="21">
      <c r="A31" s="143"/>
      <c r="B31" s="143"/>
      <c r="C31" s="143"/>
      <c r="D31" s="143"/>
      <c r="E31" s="143"/>
    </row>
    <row r="32" spans="1:5" s="181" customFormat="1" ht="21">
      <c r="A32" s="144" t="s">
        <v>61</v>
      </c>
      <c r="B32" s="143"/>
      <c r="C32" s="165"/>
      <c r="D32" s="143"/>
      <c r="E32" s="143"/>
    </row>
    <row r="33" spans="1:5" ht="21">
      <c r="A33" s="143"/>
      <c r="B33" s="143"/>
      <c r="C33" s="143"/>
      <c r="D33" s="143"/>
      <c r="E33" s="143"/>
    </row>
    <row r="34" spans="1:5" ht="21">
      <c r="A34" s="143"/>
      <c r="B34" s="143"/>
      <c r="C34" s="143"/>
      <c r="D34" s="143"/>
      <c r="E34" s="143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24"/>
  <dimension ref="A1:G44"/>
  <sheetViews>
    <sheetView showGridLines="0" zoomScalePageLayoutView="0" workbookViewId="0" topLeftCell="A1">
      <selection activeCell="D41" sqref="D41"/>
    </sheetView>
  </sheetViews>
  <sheetFormatPr defaultColWidth="11.421875" defaultRowHeight="12.75"/>
  <cols>
    <col min="1" max="3" width="20.57421875" style="0" customWidth="1"/>
    <col min="4" max="4" width="22.57421875" style="0" customWidth="1"/>
    <col min="5" max="16384" width="8.8515625" style="0" customWidth="1"/>
  </cols>
  <sheetData>
    <row r="1" spans="3:4" s="127" customFormat="1" ht="20.25">
      <c r="C1" s="246" t="s">
        <v>27</v>
      </c>
      <c r="D1" s="247"/>
    </row>
    <row r="2" spans="3:4" s="127" customFormat="1" ht="18">
      <c r="C2" s="225" t="s">
        <v>46</v>
      </c>
      <c r="D2" s="226">
        <f>'Uitbet-ma'!A4+2</f>
        <v>2</v>
      </c>
    </row>
    <row r="3" s="127" customFormat="1" ht="15"/>
    <row r="4" spans="1:4" s="127" customFormat="1" ht="17.25">
      <c r="A4" s="128" t="s">
        <v>28</v>
      </c>
      <c r="B4" s="128" t="s">
        <v>29</v>
      </c>
      <c r="C4" s="128" t="s">
        <v>30</v>
      </c>
      <c r="D4" s="128" t="s">
        <v>4</v>
      </c>
    </row>
    <row r="5" spans="1:4" s="127" customFormat="1" ht="15">
      <c r="A5" s="129">
        <v>0.01</v>
      </c>
      <c r="B5" s="130">
        <v>120</v>
      </c>
      <c r="C5" s="131">
        <v>0.5</v>
      </c>
      <c r="D5" s="209">
        <f aca="true" t="shared" si="0" ref="D5:D12">C5*B5</f>
        <v>60</v>
      </c>
    </row>
    <row r="6" spans="1:4" s="127" customFormat="1" ht="15">
      <c r="A6" s="129">
        <v>0.02</v>
      </c>
      <c r="B6" s="130">
        <v>64</v>
      </c>
      <c r="C6" s="131">
        <v>1</v>
      </c>
      <c r="D6" s="209">
        <f t="shared" si="0"/>
        <v>64</v>
      </c>
    </row>
    <row r="7" spans="1:4" s="127" customFormat="1" ht="15">
      <c r="A7" s="129">
        <v>0.05</v>
      </c>
      <c r="B7" s="130">
        <v>66</v>
      </c>
      <c r="C7" s="131">
        <v>2.5</v>
      </c>
      <c r="D7" s="209">
        <f t="shared" si="0"/>
        <v>165</v>
      </c>
    </row>
    <row r="8" spans="1:4" s="127" customFormat="1" ht="15">
      <c r="A8" s="129">
        <v>0.1</v>
      </c>
      <c r="B8" s="130">
        <v>9</v>
      </c>
      <c r="C8" s="131">
        <v>4</v>
      </c>
      <c r="D8" s="209">
        <f t="shared" si="0"/>
        <v>36</v>
      </c>
    </row>
    <row r="9" spans="1:4" s="127" customFormat="1" ht="15">
      <c r="A9" s="129">
        <v>0.2</v>
      </c>
      <c r="B9" s="130">
        <v>6</v>
      </c>
      <c r="C9" s="131">
        <v>8</v>
      </c>
      <c r="D9" s="209">
        <f t="shared" si="0"/>
        <v>48</v>
      </c>
    </row>
    <row r="10" spans="1:4" s="127" customFormat="1" ht="15">
      <c r="A10" s="129">
        <v>0.5</v>
      </c>
      <c r="B10" s="130">
        <v>131</v>
      </c>
      <c r="C10" s="131">
        <v>20</v>
      </c>
      <c r="D10" s="209">
        <f t="shared" si="0"/>
        <v>2620</v>
      </c>
    </row>
    <row r="11" spans="1:4" s="127" customFormat="1" ht="15">
      <c r="A11" s="129">
        <v>1</v>
      </c>
      <c r="B11" s="130">
        <v>122</v>
      </c>
      <c r="C11" s="131">
        <v>25</v>
      </c>
      <c r="D11" s="209">
        <f t="shared" si="0"/>
        <v>3050</v>
      </c>
    </row>
    <row r="12" spans="1:4" s="127" customFormat="1" ht="15">
      <c r="A12" s="129">
        <v>2</v>
      </c>
      <c r="B12" s="130">
        <v>36</v>
      </c>
      <c r="C12" s="131">
        <v>50</v>
      </c>
      <c r="D12" s="209">
        <f t="shared" si="0"/>
        <v>1800</v>
      </c>
    </row>
    <row r="13" spans="3:4" s="127" customFormat="1" ht="17.25">
      <c r="C13" s="132" t="s">
        <v>4</v>
      </c>
      <c r="D13" s="208">
        <f>SUM(D5:D12)</f>
        <v>7843</v>
      </c>
    </row>
    <row r="14" s="127" customFormat="1" ht="9.75" customHeight="1"/>
    <row r="15" spans="1:4" s="127" customFormat="1" ht="17.25">
      <c r="A15" s="128" t="s">
        <v>31</v>
      </c>
      <c r="B15" s="128" t="s">
        <v>29</v>
      </c>
      <c r="C15" s="133"/>
      <c r="D15" s="128" t="s">
        <v>4</v>
      </c>
    </row>
    <row r="16" spans="1:4" s="127" customFormat="1" ht="15">
      <c r="A16" s="129">
        <v>5</v>
      </c>
      <c r="B16" s="130">
        <v>324</v>
      </c>
      <c r="C16" s="134"/>
      <c r="D16" s="209">
        <f aca="true" t="shared" si="1" ref="D16:D22">A16*B16</f>
        <v>1620</v>
      </c>
    </row>
    <row r="17" spans="1:4" s="127" customFormat="1" ht="15">
      <c r="A17" s="129">
        <v>10</v>
      </c>
      <c r="B17" s="130">
        <v>339</v>
      </c>
      <c r="C17" s="134"/>
      <c r="D17" s="209">
        <f t="shared" si="1"/>
        <v>3390</v>
      </c>
    </row>
    <row r="18" spans="1:4" s="127" customFormat="1" ht="15">
      <c r="A18" s="129">
        <v>20</v>
      </c>
      <c r="B18" s="130">
        <v>31</v>
      </c>
      <c r="C18" s="134"/>
      <c r="D18" s="209">
        <f t="shared" si="1"/>
        <v>620</v>
      </c>
    </row>
    <row r="19" spans="1:7" s="127" customFormat="1" ht="15">
      <c r="A19" s="129">
        <v>50</v>
      </c>
      <c r="B19" s="130">
        <v>26</v>
      </c>
      <c r="C19" s="134"/>
      <c r="D19" s="209">
        <f t="shared" si="1"/>
        <v>1300</v>
      </c>
      <c r="G19" s="182"/>
    </row>
    <row r="20" spans="1:4" s="127" customFormat="1" ht="15">
      <c r="A20" s="129">
        <v>100</v>
      </c>
      <c r="B20" s="130">
        <v>11</v>
      </c>
      <c r="C20" s="134"/>
      <c r="D20" s="209">
        <f t="shared" si="1"/>
        <v>1100</v>
      </c>
    </row>
    <row r="21" spans="1:4" s="127" customFormat="1" ht="15">
      <c r="A21" s="129">
        <v>200</v>
      </c>
      <c r="B21" s="130">
        <v>3</v>
      </c>
      <c r="C21" s="134"/>
      <c r="D21" s="209">
        <f t="shared" si="1"/>
        <v>600</v>
      </c>
    </row>
    <row r="22" spans="1:4" s="127" customFormat="1" ht="15">
      <c r="A22" s="129">
        <v>500</v>
      </c>
      <c r="B22" s="130"/>
      <c r="C22" s="134"/>
      <c r="D22" s="209">
        <f t="shared" si="1"/>
        <v>0</v>
      </c>
    </row>
    <row r="23" spans="3:4" s="127" customFormat="1" ht="17.25">
      <c r="C23" s="128" t="s">
        <v>4</v>
      </c>
      <c r="D23" s="208">
        <f>SUM(D16:D22)</f>
        <v>8630</v>
      </c>
    </row>
    <row r="24" spans="3:4" s="127" customFormat="1" ht="10.5" customHeight="1">
      <c r="C24" s="135"/>
      <c r="D24" s="136"/>
    </row>
    <row r="25" spans="1:4" s="127" customFormat="1" ht="17.25">
      <c r="A25" s="128" t="s">
        <v>32</v>
      </c>
      <c r="D25" s="137"/>
    </row>
    <row r="26" spans="1:4" s="127" customFormat="1" ht="15">
      <c r="A26" s="241" t="s">
        <v>33</v>
      </c>
      <c r="B26" s="241"/>
      <c r="C26" s="241"/>
      <c r="D26" s="209">
        <v>9</v>
      </c>
    </row>
    <row r="27" spans="1:4" s="127" customFormat="1" ht="15">
      <c r="A27" s="241" t="s">
        <v>34</v>
      </c>
      <c r="B27" s="241"/>
      <c r="C27" s="241"/>
      <c r="D27" s="209">
        <v>350</v>
      </c>
    </row>
    <row r="28" spans="1:4" s="127" customFormat="1" ht="15">
      <c r="A28" s="241" t="s">
        <v>35</v>
      </c>
      <c r="B28" s="241"/>
      <c r="C28" s="241"/>
      <c r="D28" s="209">
        <v>0</v>
      </c>
    </row>
    <row r="29" spans="1:4" s="127" customFormat="1" ht="15">
      <c r="A29" s="241" t="s">
        <v>36</v>
      </c>
      <c r="B29" s="241"/>
      <c r="C29" s="241"/>
      <c r="D29" s="209">
        <v>0</v>
      </c>
    </row>
    <row r="30" spans="3:4" s="127" customFormat="1" ht="17.25">
      <c r="C30" s="128" t="s">
        <v>4</v>
      </c>
      <c r="D30" s="208">
        <f>SUM(D26:D29)</f>
        <v>359</v>
      </c>
    </row>
    <row r="31" spans="3:4" s="127" customFormat="1" ht="11.25" customHeight="1">
      <c r="C31" s="138"/>
      <c r="D31" s="139"/>
    </row>
    <row r="32" spans="1:4" s="127" customFormat="1" ht="17.25">
      <c r="A32" s="244" t="s">
        <v>4</v>
      </c>
      <c r="B32" s="244"/>
      <c r="C32" s="244"/>
      <c r="D32" s="208">
        <f>D30+D23+D13</f>
        <v>16832</v>
      </c>
    </row>
    <row r="33" spans="1:4" s="127" customFormat="1" ht="17.25">
      <c r="A33" s="244" t="s">
        <v>37</v>
      </c>
      <c r="B33" s="244"/>
      <c r="C33" s="244"/>
      <c r="D33" s="208">
        <f>Wo!E18</f>
        <v>16832</v>
      </c>
    </row>
    <row r="34" spans="1:4" s="127" customFormat="1" ht="10.5" customHeight="1">
      <c r="A34" s="138"/>
      <c r="B34" s="138"/>
      <c r="C34" s="138"/>
      <c r="D34" s="138"/>
    </row>
    <row r="35" spans="1:6" s="127" customFormat="1" ht="17.25">
      <c r="A35" s="244" t="s">
        <v>38</v>
      </c>
      <c r="B35" s="244"/>
      <c r="C35" s="244"/>
      <c r="D35" s="229">
        <f>SUM(D32-D33)</f>
        <v>0</v>
      </c>
      <c r="F35" s="228"/>
    </row>
    <row r="36" s="127" customFormat="1" ht="15"/>
    <row r="37" spans="1:4" s="127" customFormat="1" ht="15" thickBot="1">
      <c r="A37" s="127" t="s">
        <v>39</v>
      </c>
      <c r="B37" s="242"/>
      <c r="C37" s="242"/>
      <c r="D37" s="242"/>
    </row>
    <row r="38" spans="2:4" s="127" customFormat="1" ht="19.5" customHeight="1" thickBot="1">
      <c r="B38" s="243"/>
      <c r="C38" s="243"/>
      <c r="D38" s="243"/>
    </row>
    <row r="39" s="127" customFormat="1" ht="15"/>
    <row r="40" spans="1:4" s="127" customFormat="1" ht="15">
      <c r="A40" s="138" t="s">
        <v>40</v>
      </c>
      <c r="B40" s="138"/>
      <c r="C40" s="138" t="s">
        <v>41</v>
      </c>
      <c r="D40" s="138"/>
    </row>
    <row r="41" spans="1:4" s="127" customFormat="1" ht="15" thickBot="1">
      <c r="A41" s="127" t="s">
        <v>42</v>
      </c>
      <c r="B41" s="140" t="s">
        <v>85</v>
      </c>
      <c r="D41" s="140" t="s">
        <v>86</v>
      </c>
    </row>
    <row r="42" spans="2:4" s="127" customFormat="1" ht="15">
      <c r="B42" s="134"/>
      <c r="D42" s="134"/>
    </row>
    <row r="43" spans="1:4" s="127" customFormat="1" ht="15" thickBot="1">
      <c r="A43" s="127" t="s">
        <v>43</v>
      </c>
      <c r="B43" s="140"/>
      <c r="C43" s="127" t="s">
        <v>43</v>
      </c>
      <c r="D43" s="140"/>
    </row>
    <row r="44" spans="1:4" ht="15">
      <c r="A44" s="127"/>
      <c r="B44" s="127"/>
      <c r="C44" s="127"/>
      <c r="D44" s="127"/>
    </row>
  </sheetData>
  <sheetProtection/>
  <mergeCells count="10">
    <mergeCell ref="C1:D1"/>
    <mergeCell ref="A26:C26"/>
    <mergeCell ref="A27:C27"/>
    <mergeCell ref="A28:C28"/>
    <mergeCell ref="B37:D37"/>
    <mergeCell ref="B38:D38"/>
    <mergeCell ref="A29:C29"/>
    <mergeCell ref="A32:C32"/>
    <mergeCell ref="A33:C33"/>
    <mergeCell ref="A35:C3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Uitbetalingen bank</dc:title>
  <dc:subject>Uitbetalingen bank</dc:subject>
  <dc:creator>Mevr. A. Sprankenis</dc:creator>
  <cp:keywords/>
  <dc:description/>
  <cp:lastModifiedBy>Dereppe, Alain</cp:lastModifiedBy>
  <cp:lastPrinted>2007-01-06T13:08:58Z</cp:lastPrinted>
  <dcterms:created xsi:type="dcterms:W3CDTF">2006-02-08T20:35:39Z</dcterms:created>
  <dcterms:modified xsi:type="dcterms:W3CDTF">2016-06-27T08:41:47Z</dcterms:modified>
  <cp:category/>
  <cp:version/>
  <cp:contentType/>
  <cp:contentStatus/>
</cp:coreProperties>
</file>