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TA\ESSAI EXCEL\"/>
    </mc:Choice>
  </mc:AlternateContent>
  <bookViews>
    <workbookView xWindow="0" yWindow="0" windowWidth="20400" windowHeight="7755" activeTab="1"/>
    <workbookView xWindow="0" yWindow="0" windowWidth="14370" windowHeight="6795" activeTab="1"/>
  </bookViews>
  <sheets>
    <sheet name="ECHEANCIER" sheetId="1" r:id="rId1"/>
    <sheet name="MODE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6" i="2"/>
  <c r="I15" i="2"/>
  <c r="I14" i="2"/>
  <c r="J13" i="2"/>
  <c r="J20" i="2"/>
  <c r="J19" i="2"/>
  <c r="J18" i="2"/>
  <c r="J17" i="2"/>
  <c r="J16" i="2"/>
  <c r="J15" i="2"/>
  <c r="J14" i="2"/>
  <c r="K23" i="2" l="1"/>
  <c r="J23" i="2"/>
  <c r="C12" i="2" l="1"/>
  <c r="C11" i="2"/>
  <c r="C10" i="2"/>
  <c r="C9" i="2"/>
  <c r="C8" i="2"/>
  <c r="C7" i="2"/>
  <c r="C6" i="2"/>
  <c r="C5" i="2"/>
  <c r="M23" i="2"/>
  <c r="L22" i="2"/>
  <c r="K22" i="2"/>
  <c r="E12" i="2" l="1"/>
  <c r="E11" i="2"/>
  <c r="E10" i="2"/>
  <c r="E9" i="2"/>
  <c r="E8" i="2"/>
  <c r="E7" i="2"/>
  <c r="E6" i="2"/>
  <c r="E5" i="2"/>
  <c r="D12" i="2"/>
  <c r="D11" i="2"/>
  <c r="D10" i="2"/>
  <c r="D9" i="2"/>
  <c r="D8" i="2"/>
  <c r="D7" i="2"/>
  <c r="D6" i="2"/>
  <c r="D5" i="2"/>
  <c r="J12" i="2"/>
  <c r="J11" i="2"/>
  <c r="J10" i="2"/>
  <c r="J9" i="2"/>
  <c r="J8" i="2"/>
  <c r="J7" i="2"/>
  <c r="J6" i="2"/>
  <c r="J5" i="2"/>
  <c r="B12" i="2"/>
  <c r="B11" i="2"/>
  <c r="B10" i="2"/>
  <c r="B9" i="2"/>
  <c r="B8" i="2"/>
  <c r="B7" i="2"/>
  <c r="B6" i="2"/>
  <c r="B5" i="2"/>
  <c r="F12" i="2"/>
  <c r="F11" i="2"/>
  <c r="F10" i="2"/>
  <c r="F9" i="2"/>
  <c r="F8" i="2"/>
  <c r="F7" i="2"/>
  <c r="I22" i="2"/>
  <c r="H23" i="2" s="1"/>
  <c r="H12" i="2" l="1"/>
  <c r="H11" i="2"/>
  <c r="H10" i="2"/>
  <c r="H9" i="2"/>
  <c r="H8" i="2"/>
  <c r="H7" i="2"/>
  <c r="H6" i="2"/>
  <c r="H5" i="2"/>
  <c r="H22" i="2" s="1"/>
  <c r="F6" i="2"/>
  <c r="F5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3" i="2" s="1"/>
</calcChain>
</file>

<file path=xl/sharedStrings.xml><?xml version="1.0" encoding="utf-8"?>
<sst xmlns="http://schemas.openxmlformats.org/spreadsheetml/2006/main" count="70" uniqueCount="53">
  <si>
    <t>N° SAISIE</t>
  </si>
  <si>
    <t>JOURS MENS.</t>
  </si>
  <si>
    <t>JOURS TRIM.</t>
  </si>
  <si>
    <t>TIERS</t>
  </si>
  <si>
    <t>CATEGORIE</t>
  </si>
  <si>
    <t>MONTANT</t>
  </si>
  <si>
    <t>ARCO</t>
  </si>
  <si>
    <t>UNEO</t>
  </si>
  <si>
    <t>CRAM</t>
  </si>
  <si>
    <t>A.L.M.</t>
  </si>
  <si>
    <t>T. HABITATION</t>
  </si>
  <si>
    <t>T. FONCIERE</t>
  </si>
  <si>
    <t>IMP. REVENUS</t>
  </si>
  <si>
    <t>ENGIE</t>
  </si>
  <si>
    <t>ST CHRISTOPHE</t>
  </si>
  <si>
    <t>RETRAITE</t>
  </si>
  <si>
    <t>DEPENSES</t>
  </si>
  <si>
    <t>C. PORT CHARGES</t>
  </si>
  <si>
    <t>C. PORT LOYER</t>
  </si>
  <si>
    <t xml:space="preserve"> </t>
  </si>
  <si>
    <t>MOUVEMENTS</t>
  </si>
  <si>
    <t>RECETTES DIVERSES</t>
  </si>
  <si>
    <t>L'échéance trimsertrielle est le 10 du premier mois de chaque trimestre</t>
  </si>
  <si>
    <t>JOURS</t>
  </si>
  <si>
    <t>MODE</t>
  </si>
  <si>
    <t>PAIEMENT</t>
  </si>
  <si>
    <t>BANQUE POSTALE</t>
  </si>
  <si>
    <t>RECETTES</t>
  </si>
  <si>
    <t>C. PORT</t>
  </si>
  <si>
    <t>DEBIT/CREDIT</t>
  </si>
  <si>
    <t>SOLDE</t>
  </si>
  <si>
    <t>DIVERSES</t>
  </si>
  <si>
    <t>LOYER</t>
  </si>
  <si>
    <t>CHARGES</t>
  </si>
  <si>
    <t>REPORT</t>
  </si>
  <si>
    <t>SOUS TOTAL</t>
  </si>
  <si>
    <t>TOTAL</t>
  </si>
  <si>
    <t>Prélèvement</t>
  </si>
  <si>
    <t>Virement reçu</t>
  </si>
  <si>
    <t>Chèque émis</t>
  </si>
  <si>
    <t>Virement émis</t>
  </si>
  <si>
    <t>Carte</t>
  </si>
  <si>
    <t>Retrait</t>
  </si>
  <si>
    <t>Versement</t>
  </si>
  <si>
    <t>Dépôt de chèque</t>
  </si>
  <si>
    <t>TIP</t>
  </si>
  <si>
    <t>MUTUELLE</t>
  </si>
  <si>
    <t>EAUX</t>
  </si>
  <si>
    <t>GAZ-ELECTRICITE</t>
  </si>
  <si>
    <t>ASS. VOITURE</t>
  </si>
  <si>
    <t>TRESOR PUBLIC</t>
  </si>
  <si>
    <t>Géant</t>
  </si>
  <si>
    <t>Dupont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</si>
</sst>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3" fontId="0" fillId="0" borderId="2" xfId="1" applyFont="1" applyBorder="1"/>
    <xf numFmtId="43" fontId="0" fillId="0" borderId="1" xfId="1" applyFont="1" applyBorder="1"/>
    <xf numFmtId="43" fontId="2" fillId="0" borderId="2" xfId="1" applyFont="1" applyBorder="1"/>
    <xf numFmtId="0" fontId="2" fillId="0" borderId="2" xfId="0" applyFont="1" applyBorder="1"/>
    <xf numFmtId="0" fontId="0" fillId="0" borderId="18" xfId="0" applyBorder="1"/>
    <xf numFmtId="43" fontId="0" fillId="0" borderId="18" xfId="1" applyFont="1" applyBorder="1"/>
    <xf numFmtId="0" fontId="0" fillId="0" borderId="20" xfId="0" applyBorder="1"/>
    <xf numFmtId="43" fontId="0" fillId="0" borderId="20" xfId="1" applyFont="1" applyBorder="1"/>
    <xf numFmtId="0" fontId="0" fillId="0" borderId="7" xfId="0" applyBorder="1"/>
    <xf numFmtId="43" fontId="0" fillId="0" borderId="7" xfId="1" applyFont="1" applyBorder="1"/>
    <xf numFmtId="0" fontId="2" fillId="0" borderId="19" xfId="0" applyFont="1" applyBorder="1"/>
    <xf numFmtId="0" fontId="2" fillId="0" borderId="21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3" fontId="0" fillId="0" borderId="10" xfId="1" applyFont="1" applyBorder="1"/>
    <xf numFmtId="43" fontId="0" fillId="0" borderId="23" xfId="1" applyFont="1" applyBorder="1" applyAlignment="1"/>
    <xf numFmtId="43" fontId="0" fillId="0" borderId="22" xfId="1" applyFont="1" applyBorder="1"/>
    <xf numFmtId="43" fontId="0" fillId="0" borderId="15" xfId="1" applyFont="1" applyBorder="1" applyAlignment="1"/>
    <xf numFmtId="43" fontId="0" fillId="0" borderId="24" xfId="1" applyFont="1" applyBorder="1"/>
    <xf numFmtId="43" fontId="0" fillId="0" borderId="15" xfId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  <sheetView workbookViewId="1"/>
  </sheetViews>
  <sheetFormatPr baseColWidth="10" defaultRowHeight="15" x14ac:dyDescent="0.25"/>
  <cols>
    <col min="4" max="4" width="15.42578125" customWidth="1"/>
    <col min="5" max="5" width="20.5703125" customWidth="1"/>
    <col min="8" max="8" width="21.42578125" customWidth="1"/>
    <col min="9" max="9" width="21.85546875" customWidth="1"/>
  </cols>
  <sheetData>
    <row r="1" spans="1:9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19</v>
      </c>
      <c r="H1" s="7" t="s">
        <v>17</v>
      </c>
      <c r="I1" s="7" t="s">
        <v>41</v>
      </c>
    </row>
    <row r="2" spans="1:9" x14ac:dyDescent="0.25">
      <c r="A2" s="2">
        <v>1</v>
      </c>
      <c r="B2" s="2">
        <v>1</v>
      </c>
      <c r="C2" s="2"/>
      <c r="D2" s="2" t="s">
        <v>6</v>
      </c>
      <c r="E2" s="2" t="s">
        <v>15</v>
      </c>
      <c r="F2" s="2">
        <v>750</v>
      </c>
      <c r="H2" s="8" t="s">
        <v>18</v>
      </c>
      <c r="I2" t="s">
        <v>39</v>
      </c>
    </row>
    <row r="3" spans="1:9" x14ac:dyDescent="0.25">
      <c r="A3" s="1">
        <v>2</v>
      </c>
      <c r="B3" s="1">
        <v>5</v>
      </c>
      <c r="C3" s="1"/>
      <c r="D3" s="1" t="s">
        <v>7</v>
      </c>
      <c r="E3" s="1" t="s">
        <v>46</v>
      </c>
      <c r="F3" s="1">
        <v>-100</v>
      </c>
      <c r="H3" t="s">
        <v>16</v>
      </c>
      <c r="I3" t="s">
        <v>37</v>
      </c>
    </row>
    <row r="4" spans="1:9" x14ac:dyDescent="0.25">
      <c r="A4" s="1">
        <v>3</v>
      </c>
      <c r="B4" s="1">
        <v>10</v>
      </c>
      <c r="C4" s="1"/>
      <c r="D4" s="1" t="s">
        <v>8</v>
      </c>
      <c r="E4" s="1" t="s">
        <v>15</v>
      </c>
      <c r="F4" s="1">
        <v>1200</v>
      </c>
      <c r="H4" t="s">
        <v>20</v>
      </c>
      <c r="I4" t="s">
        <v>38</v>
      </c>
    </row>
    <row r="5" spans="1:9" x14ac:dyDescent="0.25">
      <c r="A5" s="1">
        <v>4</v>
      </c>
      <c r="B5" s="1">
        <v>10</v>
      </c>
      <c r="C5" s="1"/>
      <c r="D5" s="1" t="s">
        <v>9</v>
      </c>
      <c r="E5" s="1" t="s">
        <v>47</v>
      </c>
      <c r="F5" s="1">
        <v>-40</v>
      </c>
      <c r="H5" t="s">
        <v>21</v>
      </c>
      <c r="I5" t="s">
        <v>42</v>
      </c>
    </row>
    <row r="6" spans="1:9" x14ac:dyDescent="0.25">
      <c r="A6" s="1">
        <v>5</v>
      </c>
      <c r="B6" s="1">
        <v>15</v>
      </c>
      <c r="C6" s="1"/>
      <c r="D6" s="1" t="s">
        <v>50</v>
      </c>
      <c r="E6" s="1" t="s">
        <v>10</v>
      </c>
      <c r="F6" s="1">
        <v>-100</v>
      </c>
      <c r="H6" t="s">
        <v>15</v>
      </c>
      <c r="I6" t="s">
        <v>45</v>
      </c>
    </row>
    <row r="7" spans="1:9" x14ac:dyDescent="0.25">
      <c r="A7" s="1">
        <v>6</v>
      </c>
      <c r="B7" s="1">
        <v>15</v>
      </c>
      <c r="C7" s="1"/>
      <c r="D7" s="1" t="s">
        <v>50</v>
      </c>
      <c r="E7" s="1" t="s">
        <v>11</v>
      </c>
      <c r="F7" s="1">
        <v>-110</v>
      </c>
      <c r="I7" t="s">
        <v>43</v>
      </c>
    </row>
    <row r="8" spans="1:9" x14ac:dyDescent="0.25">
      <c r="A8" s="1">
        <v>7</v>
      </c>
      <c r="B8" s="1">
        <v>15</v>
      </c>
      <c r="C8" s="1"/>
      <c r="D8" s="1" t="s">
        <v>50</v>
      </c>
      <c r="E8" s="1" t="s">
        <v>12</v>
      </c>
      <c r="F8" s="1">
        <v>-350</v>
      </c>
      <c r="I8" t="s">
        <v>44</v>
      </c>
    </row>
    <row r="9" spans="1:9" x14ac:dyDescent="0.25">
      <c r="A9" s="1">
        <v>8</v>
      </c>
      <c r="B9" s="1">
        <v>20</v>
      </c>
      <c r="C9" s="1"/>
      <c r="D9" s="1" t="s">
        <v>13</v>
      </c>
      <c r="E9" s="1" t="s">
        <v>48</v>
      </c>
      <c r="F9" s="1">
        <v>-120</v>
      </c>
      <c r="I9" t="s">
        <v>40</v>
      </c>
    </row>
    <row r="10" spans="1:9" x14ac:dyDescent="0.25">
      <c r="A10" s="1">
        <v>9</v>
      </c>
      <c r="B10" s="1"/>
      <c r="C10" s="1">
        <v>9</v>
      </c>
      <c r="D10" s="1" t="s">
        <v>14</v>
      </c>
      <c r="E10" s="1" t="s">
        <v>49</v>
      </c>
      <c r="F10" s="1">
        <v>-95</v>
      </c>
    </row>
    <row r="11" spans="1:9" x14ac:dyDescent="0.25">
      <c r="A11" s="1"/>
      <c r="B11" s="1"/>
      <c r="C11" s="1"/>
      <c r="D11" s="1"/>
      <c r="E11" s="1"/>
      <c r="F11" s="1"/>
    </row>
    <row r="12" spans="1:9" x14ac:dyDescent="0.25">
      <c r="A12" s="1"/>
      <c r="B12" s="1"/>
      <c r="C12" s="1"/>
      <c r="D12" s="1"/>
      <c r="E12" s="1"/>
      <c r="F12" s="1"/>
    </row>
    <row r="13" spans="1:9" x14ac:dyDescent="0.25">
      <c r="A13" s="1"/>
      <c r="B13" s="1"/>
      <c r="C13" s="1"/>
      <c r="D13" s="1"/>
      <c r="E13" s="1"/>
      <c r="F13" s="1"/>
    </row>
    <row r="14" spans="1:9" x14ac:dyDescent="0.25">
      <c r="A14" s="1"/>
      <c r="B14" s="1"/>
      <c r="C14" s="1"/>
      <c r="D14" s="1"/>
      <c r="E14" s="1"/>
      <c r="F14" s="1"/>
    </row>
    <row r="15" spans="1:9" x14ac:dyDescent="0.25">
      <c r="A15" s="1"/>
      <c r="B15" s="1"/>
      <c r="C15" s="1"/>
      <c r="D15" s="1"/>
      <c r="E15" s="1"/>
      <c r="F15" s="1"/>
    </row>
    <row r="17" spans="2:2" x14ac:dyDescent="0.25">
      <c r="B17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G28" sqref="G28"/>
    </sheetView>
    <sheetView tabSelected="1" workbookViewId="1">
      <selection activeCell="F15" sqref="F15:F16"/>
    </sheetView>
  </sheetViews>
  <sheetFormatPr baseColWidth="10" defaultRowHeight="15" x14ac:dyDescent="0.25"/>
  <cols>
    <col min="3" max="3" width="14.7109375" customWidth="1"/>
    <col min="4" max="4" width="16.42578125" customWidth="1"/>
    <col min="5" max="5" width="19.42578125" customWidth="1"/>
    <col min="6" max="6" width="12.5703125" customWidth="1"/>
    <col min="13" max="13" width="14.5703125" customWidth="1"/>
  </cols>
  <sheetData>
    <row r="1" spans="1:13" ht="15.75" thickBot="1" x14ac:dyDescent="0.3"/>
    <row r="2" spans="1:13" ht="15.75" x14ac:dyDescent="0.25">
      <c r="A2" s="9" t="s">
        <v>0</v>
      </c>
      <c r="B2" s="10" t="s">
        <v>23</v>
      </c>
      <c r="C2" s="11" t="s">
        <v>24</v>
      </c>
      <c r="D2" s="11" t="s">
        <v>3</v>
      </c>
      <c r="E2" s="11" t="s">
        <v>4</v>
      </c>
      <c r="F2" s="45" t="s">
        <v>26</v>
      </c>
      <c r="G2" s="46"/>
      <c r="H2" s="45" t="s">
        <v>27</v>
      </c>
      <c r="I2" s="46"/>
      <c r="J2" s="11" t="s">
        <v>16</v>
      </c>
      <c r="K2" s="13" t="s">
        <v>28</v>
      </c>
      <c r="L2" s="12" t="s">
        <v>19</v>
      </c>
      <c r="M2" s="14" t="s">
        <v>20</v>
      </c>
    </row>
    <row r="3" spans="1:13" ht="15.75" thickBot="1" x14ac:dyDescent="0.3">
      <c r="A3" s="15"/>
      <c r="B3" s="16"/>
      <c r="C3" s="17" t="s">
        <v>25</v>
      </c>
      <c r="D3" s="17"/>
      <c r="E3" s="17"/>
      <c r="F3" s="18" t="s">
        <v>29</v>
      </c>
      <c r="G3" s="18" t="s">
        <v>30</v>
      </c>
      <c r="H3" s="18" t="s">
        <v>15</v>
      </c>
      <c r="I3" s="18" t="s">
        <v>31</v>
      </c>
      <c r="J3" s="50"/>
      <c r="K3" s="18" t="s">
        <v>32</v>
      </c>
      <c r="L3" s="18" t="s">
        <v>33</v>
      </c>
      <c r="M3" s="19" t="s">
        <v>19</v>
      </c>
    </row>
    <row r="4" spans="1:13" x14ac:dyDescent="0.25">
      <c r="A4" s="23" t="s">
        <v>34</v>
      </c>
      <c r="B4" s="32"/>
      <c r="C4" s="2"/>
      <c r="D4" s="2"/>
      <c r="E4" s="2"/>
      <c r="F4" s="20"/>
      <c r="G4" s="22">
        <v>7500</v>
      </c>
      <c r="H4" s="20"/>
      <c r="I4" s="20"/>
      <c r="J4" s="47"/>
      <c r="K4" s="20"/>
      <c r="L4" s="20"/>
      <c r="M4" s="20"/>
    </row>
    <row r="5" spans="1:13" x14ac:dyDescent="0.25">
      <c r="A5" s="33">
        <v>1</v>
      </c>
      <c r="B5" s="33" t="str">
        <f>IF(A5="","",IF($A5=1,"1",IF($A5=2,"5",IF($A5=3,"10",IF($A5=4,"10",IF($A5=5,"15",IF($A5=6,"15",IF($A5=7,"15",IF($A5=8,"20","")))))))))</f>
        <v>1</v>
      </c>
      <c r="C5" s="1" t="str">
        <f>IF($A5="","",IF($A5=1,"versement",IF($A5=2,"Prélèvement",IF($A5=3,"versement",IF($A5=4,"Prélèvement",IF($A5=5,"Prélèvement",IF($A5=6,"Prélèvement",IF($A5=7,"Prélèvement",IF($A5=8,"Prélèvement","")))))))))</f>
        <v>versement</v>
      </c>
      <c r="D5" s="1" t="str">
        <f>IF($A5="","",IF($A5=1,"ARCO",IF($A5=2,"UNEO",IF($A5=3,"CRAM",IF($A5=4,"A.L.M.",IF($A5=5,"TRESOR PUBLIC",IF($A5=6,"TRESOR PUBLIC",IF($A5=7,"TRESOR PUBLIC",IF($A5=8,"ENGIE","")))))))))</f>
        <v>ARCO</v>
      </c>
      <c r="E5" s="1" t="str">
        <f>IF(A5="","",IF($A5=1,"RETRAITE",IF($A5=3,"RETRAITE",IF($A5=2,"MUTUELLE",IF($A5=4,"EAUX",IF($A5=5,"T. HABITATION",IF($A5=6,"T. FONCIERE",IF($A5=7,"IMP. REVENUS",IF($A5=8,"GAZ-ELECTRICITE","")))))))))</f>
        <v>RETRAITE</v>
      </c>
      <c r="F5" s="21">
        <f>IF($A5="","",IF($A5=1,ECHEANCIER!$F$2,IF($A5=3,ECHEANCIER!$F$4,IF($A5&lt;&gt;"RETRAITE",""))))</f>
        <v>750</v>
      </c>
      <c r="G5" s="21">
        <f>SUM(G4)+SUM(F5)</f>
        <v>8250</v>
      </c>
      <c r="H5" s="21">
        <f>IF($A5="","",IF($A5=1,ECHEANCIER!$F$2,IF($A5=3,ECHEANCIER!$F$4,IF($A5&lt;&gt;"RETRAITE",""))))</f>
        <v>750</v>
      </c>
      <c r="I5" s="21"/>
      <c r="J5" s="48" t="str">
        <f>IF($A5="","",IF($A5=2,ECHEANCIER!$F$3,IF($A5=4,ECHEANCIER!$F$5,IF($A5=5,ECHEANCIER!$F$6,IF($A5=6,ECHEANCIER!$F$7,IF($A5=7,ECHEANCIER!$F$8,IF($A5=8,ECHEANCIER!$F$9,"")))))))</f>
        <v/>
      </c>
      <c r="K5" s="21"/>
      <c r="L5" s="21"/>
      <c r="M5" s="21" t="s">
        <v>19</v>
      </c>
    </row>
    <row r="6" spans="1:13" x14ac:dyDescent="0.25">
      <c r="A6" s="33">
        <v>3</v>
      </c>
      <c r="B6" s="33" t="str">
        <f t="shared" ref="B6:B12" si="0">IF(A6="","",IF($A6=1,"1",IF($A6=2,"5",IF($A6=3,"10",IF($A6=4,"10",IF($A6=5,"15",IF($A6=6,"15",IF($A6=7,"15",IF($A6=8,"20","")))))))))</f>
        <v>10</v>
      </c>
      <c r="C6" s="1" t="str">
        <f t="shared" ref="C6:C12" si="1">IF($A6="","",IF($A6=1,"versement",IF($A6=2,"Prélèvement",IF($A6=3,"versement",IF($A6=4,"Prélèvement",IF($A6=5,"Prélèvement",IF($A6=6,"Prélèvement",IF($A6=7,"Prélèvement",IF($A6=8,"Prélèvement","")))))))))</f>
        <v>versement</v>
      </c>
      <c r="D6" s="1" t="str">
        <f t="shared" ref="D6:D12" si="2">IF($A6="","",IF($A6=1,"ARCO",IF($A6=2,"UNEO",IF($A6=3,"CRAM",IF($A6=4,"A.L.M.",IF($A6=5,"TRESOR PUBLIC",IF($A6=6,"TRESOR PUBLIC",IF($A6=7,"TRESOR PUBLIC",IF($A6=8,"ENGIE","")))))))))</f>
        <v>CRAM</v>
      </c>
      <c r="E6" s="1" t="str">
        <f t="shared" ref="E6:E12" si="3">IF(A6="","",IF($A6=1,"RETRAITE",IF($A6=3,"RETRAITE",IF($A6=2,"MUTUELLE",IF($A6=4,"EAUX",IF($A6=5,"T. HABITATION",IF($A6=6,"T. FONCIERE",IF($A6=7,"IMP. REVENUS",IF($A6=8,"GAZ-ELECTRICITE","")))))))))</f>
        <v>RETRAITE</v>
      </c>
      <c r="F6" s="21">
        <f>IF($A6="","",IF($A6=1,ECHEANCIER!$F$2,IF($A6=3,ECHEANCIER!$F$4,IF($A6&lt;&gt;"RETRAITE",""))))</f>
        <v>1200</v>
      </c>
      <c r="G6" s="21">
        <f t="shared" ref="G6:G20" si="4">SUM(G5)+SUM(F6)</f>
        <v>9450</v>
      </c>
      <c r="H6" s="21">
        <f>IF($A6="","",IF($A6=1,ECHEANCIER!$F$2,IF($A6=3,ECHEANCIER!$F$4,IF($A6&lt;&gt;"RETRAITE",""))))</f>
        <v>1200</v>
      </c>
      <c r="I6" s="21"/>
      <c r="J6" s="48" t="str">
        <f>IF($A6="","",IF($A6=2,ECHEANCIER!$F$3,IF($A6=4,ECHEANCIER!$F$5,IF($A6=5,ECHEANCIER!$F$6,IF($A6=6,ECHEANCIER!$F$7,IF($A6=7,ECHEANCIER!$F$8,IF($A6=8,ECHEANCIER!$F$9,"")))))))</f>
        <v/>
      </c>
      <c r="K6" s="21"/>
      <c r="L6" s="21"/>
      <c r="M6" s="21"/>
    </row>
    <row r="7" spans="1:13" x14ac:dyDescent="0.25">
      <c r="A7" s="33">
        <v>2</v>
      </c>
      <c r="B7" s="33" t="str">
        <f t="shared" si="0"/>
        <v>5</v>
      </c>
      <c r="C7" s="1" t="str">
        <f t="shared" si="1"/>
        <v>Prélèvement</v>
      </c>
      <c r="D7" s="1" t="str">
        <f t="shared" si="2"/>
        <v>UNEO</v>
      </c>
      <c r="E7" s="1" t="str">
        <f t="shared" si="3"/>
        <v>MUTUELLE</v>
      </c>
      <c r="F7" s="21">
        <f>IF($A7="","",IF($A7=2,ECHEANCIER!$F$3,IF($A7=4,ECHEANCIER!$F$5,IF($A7=5,ECHEANCIER!$F$6,IF($A7=6,ECHEANCIER!$F$7,IF($A7=7,ECHEANCIER!$F$8,IF($A7=8,ECHEANCIER!$F$9,"")))))))</f>
        <v>-100</v>
      </c>
      <c r="G7" s="21">
        <f t="shared" si="4"/>
        <v>9350</v>
      </c>
      <c r="H7" s="21" t="str">
        <f>IF($A7="","",IF($A7=1,ECHEANCIER!$F$2,IF($A7=3,ECHEANCIER!$F$4,IF($A7&lt;&gt;"RETRAITE",""))))</f>
        <v/>
      </c>
      <c r="I7" s="21"/>
      <c r="J7" s="48">
        <f>IF($A7="","",IF($A7=2,ECHEANCIER!$F$3,IF($A7=4,ECHEANCIER!$F$5,IF($A7=5,ECHEANCIER!$F$6,IF($A7=6,ECHEANCIER!$F$7,IF($A7=7,ECHEANCIER!$F$8,IF($A7=8,ECHEANCIER!$F$9,"")))))))</f>
        <v>-100</v>
      </c>
      <c r="K7" s="21"/>
      <c r="L7" s="21"/>
      <c r="M7" s="21"/>
    </row>
    <row r="8" spans="1:13" x14ac:dyDescent="0.25">
      <c r="A8" s="33">
        <v>4</v>
      </c>
      <c r="B8" s="33" t="str">
        <f t="shared" si="0"/>
        <v>10</v>
      </c>
      <c r="C8" s="1" t="str">
        <f t="shared" si="1"/>
        <v>Prélèvement</v>
      </c>
      <c r="D8" s="1" t="str">
        <f t="shared" si="2"/>
        <v>A.L.M.</v>
      </c>
      <c r="E8" s="1" t="str">
        <f t="shared" si="3"/>
        <v>EAUX</v>
      </c>
      <c r="F8" s="21">
        <f>IF($A8="","",IF($A8=2,ECHEANCIER!$F$3,IF($A8=4,ECHEANCIER!$F$5,IF($A8=5,ECHEANCIER!$F$6,IF($A8=6,ECHEANCIER!$F$7,IF($A8=7,ECHEANCIER!$F$8,IF($A8=8,ECHEANCIER!$F$9,"")))))))</f>
        <v>-40</v>
      </c>
      <c r="G8" s="21">
        <f t="shared" si="4"/>
        <v>9310</v>
      </c>
      <c r="H8" s="21" t="str">
        <f>IF($A8="","",IF($A8=1,ECHEANCIER!$F$2,IF($A8=3,ECHEANCIER!$F$4,IF($A8&lt;&gt;"RETRAITE",""))))</f>
        <v/>
      </c>
      <c r="I8" s="21"/>
      <c r="J8" s="48">
        <f>IF($A8="","",IF($A8=2,ECHEANCIER!$F$3,IF($A8=4,ECHEANCIER!$F$5,IF($A8=5,ECHEANCIER!$F$6,IF($A8=6,ECHEANCIER!$F$7,IF($A8=7,ECHEANCIER!$F$8,IF($A8=8,ECHEANCIER!$F$9,"")))))))</f>
        <v>-40</v>
      </c>
      <c r="K8" s="21"/>
      <c r="L8" s="21"/>
      <c r="M8" s="21"/>
    </row>
    <row r="9" spans="1:13" x14ac:dyDescent="0.25">
      <c r="A9" s="33">
        <v>5</v>
      </c>
      <c r="B9" s="33" t="str">
        <f t="shared" si="0"/>
        <v>15</v>
      </c>
      <c r="C9" s="1" t="str">
        <f t="shared" si="1"/>
        <v>Prélèvement</v>
      </c>
      <c r="D9" s="1" t="str">
        <f t="shared" si="2"/>
        <v>TRESOR PUBLIC</v>
      </c>
      <c r="E9" s="1" t="str">
        <f t="shared" si="3"/>
        <v>T. HABITATION</v>
      </c>
      <c r="F9" s="21">
        <f>IF($A9="","",IF($A9=2,ECHEANCIER!$F$3,IF($A9=4,ECHEANCIER!$F$5,IF($A9=5,ECHEANCIER!$F$6,IF($A9=6,ECHEANCIER!$F$7,IF($A9=7,ECHEANCIER!$F$8,IF($A9=8,ECHEANCIER!$F$9,"")))))))</f>
        <v>-100</v>
      </c>
      <c r="G9" s="21">
        <f t="shared" si="4"/>
        <v>9210</v>
      </c>
      <c r="H9" s="21" t="str">
        <f>IF($A9="","",IF($A9=1,ECHEANCIER!$F$2,IF($A9=3,ECHEANCIER!$F$4,IF($A9&lt;&gt;"RETRAITE",""))))</f>
        <v/>
      </c>
      <c r="I9" s="21"/>
      <c r="J9" s="48">
        <f>IF($A9="","",IF($A9=2,ECHEANCIER!$F$3,IF($A9=4,ECHEANCIER!$F$5,IF($A9=5,ECHEANCIER!$F$6,IF($A9=6,ECHEANCIER!$F$7,IF($A9=7,ECHEANCIER!$F$8,IF($A9=8,ECHEANCIER!$F$9,"")))))))</f>
        <v>-100</v>
      </c>
      <c r="K9" s="21"/>
      <c r="L9" s="21"/>
      <c r="M9" s="21"/>
    </row>
    <row r="10" spans="1:13" x14ac:dyDescent="0.25">
      <c r="A10" s="33">
        <v>6</v>
      </c>
      <c r="B10" s="33" t="str">
        <f t="shared" si="0"/>
        <v>15</v>
      </c>
      <c r="C10" s="1" t="str">
        <f t="shared" si="1"/>
        <v>Prélèvement</v>
      </c>
      <c r="D10" s="1" t="str">
        <f t="shared" si="2"/>
        <v>TRESOR PUBLIC</v>
      </c>
      <c r="E10" s="1" t="str">
        <f t="shared" si="3"/>
        <v>T. FONCIERE</v>
      </c>
      <c r="F10" s="21">
        <f>IF($A10="","",IF($A10=2,ECHEANCIER!$F$3,IF($A10=4,ECHEANCIER!$F$5,IF($A10=5,ECHEANCIER!$F$6,IF($A10=6,ECHEANCIER!$F$7,IF($A10=7,ECHEANCIER!$F$8,IF($A10=8,ECHEANCIER!$F$9,"")))))))</f>
        <v>-110</v>
      </c>
      <c r="G10" s="21">
        <f t="shared" si="4"/>
        <v>9100</v>
      </c>
      <c r="H10" s="21" t="str">
        <f>IF($A10="","",IF($A10=1,ECHEANCIER!$F$2,IF($A10=3,ECHEANCIER!$F$4,IF($A10&lt;&gt;"RETRAITE",""))))</f>
        <v/>
      </c>
      <c r="I10" s="21"/>
      <c r="J10" s="48">
        <f>IF($A10="","",IF($A10=2,ECHEANCIER!$F$3,IF($A10=4,ECHEANCIER!$F$5,IF($A10=5,ECHEANCIER!$F$6,IF($A10=6,ECHEANCIER!$F$7,IF($A10=7,ECHEANCIER!$F$8,IF($A10=8,ECHEANCIER!$F$9,"")))))))</f>
        <v>-110</v>
      </c>
      <c r="K10" s="21"/>
      <c r="L10" s="21"/>
      <c r="M10" s="21"/>
    </row>
    <row r="11" spans="1:13" x14ac:dyDescent="0.25">
      <c r="A11" s="33">
        <v>7</v>
      </c>
      <c r="B11" s="33" t="str">
        <f t="shared" si="0"/>
        <v>15</v>
      </c>
      <c r="C11" s="1" t="str">
        <f t="shared" si="1"/>
        <v>Prélèvement</v>
      </c>
      <c r="D11" s="1" t="str">
        <f t="shared" si="2"/>
        <v>TRESOR PUBLIC</v>
      </c>
      <c r="E11" s="1" t="str">
        <f t="shared" si="3"/>
        <v>IMP. REVENUS</v>
      </c>
      <c r="F11" s="21">
        <f>IF($A11="","",IF($A11=2,ECHEANCIER!$F$3,IF($A11=4,ECHEANCIER!$F$5,IF($A11=5,ECHEANCIER!$F$6,IF($A11=6,ECHEANCIER!$F$7,IF($A11=7,ECHEANCIER!$F$8,IF($A11=8,ECHEANCIER!$F$9,"")))))))</f>
        <v>-350</v>
      </c>
      <c r="G11" s="21">
        <f t="shared" si="4"/>
        <v>8750</v>
      </c>
      <c r="H11" s="21" t="str">
        <f>IF($A11="","",IF($A11=1,ECHEANCIER!$F$2,IF($A11=3,ECHEANCIER!$F$4,IF($A11&lt;&gt;"RETRAITE",""))))</f>
        <v/>
      </c>
      <c r="I11" s="21"/>
      <c r="J11" s="48">
        <f>IF($A11="","",IF($A11=2,ECHEANCIER!$F$3,IF($A11=4,ECHEANCIER!$F$5,IF($A11=5,ECHEANCIER!$F$6,IF($A11=6,ECHEANCIER!$F$7,IF($A11=7,ECHEANCIER!$F$8,IF($A11=8,ECHEANCIER!$F$9,"")))))))</f>
        <v>-350</v>
      </c>
      <c r="K11" s="21"/>
      <c r="L11" s="21"/>
      <c r="M11" s="21"/>
    </row>
    <row r="12" spans="1:13" x14ac:dyDescent="0.25">
      <c r="A12" s="33">
        <v>8</v>
      </c>
      <c r="B12" s="33" t="str">
        <f t="shared" si="0"/>
        <v>20</v>
      </c>
      <c r="C12" s="1" t="str">
        <f t="shared" si="1"/>
        <v>Prélèvement</v>
      </c>
      <c r="D12" s="1" t="str">
        <f t="shared" si="2"/>
        <v>ENGIE</v>
      </c>
      <c r="E12" s="1" t="str">
        <f t="shared" si="3"/>
        <v>GAZ-ELECTRICITE</v>
      </c>
      <c r="F12" s="21">
        <f>IF($A12="","",IF($A12=2,ECHEANCIER!$F$3,IF($A12=4,ECHEANCIER!$F$5,IF($A12=5,ECHEANCIER!$F$6,IF($A12=6,ECHEANCIER!$F$7,IF($A12=7,ECHEANCIER!$F$8,IF($A12=8,ECHEANCIER!$F$9,"")))))))</f>
        <v>-120</v>
      </c>
      <c r="G12" s="21">
        <f t="shared" si="4"/>
        <v>8630</v>
      </c>
      <c r="H12" s="21" t="str">
        <f>IF($A12="","",IF($A12=1,ECHEANCIER!$F$2,IF($A12=3,ECHEANCIER!$F$4,IF($A12&lt;&gt;"RETRAITE",""))))</f>
        <v/>
      </c>
      <c r="I12" s="21"/>
      <c r="J12" s="48">
        <f>IF($A12="","",IF($A12=2,ECHEANCIER!$F$3,IF($A12=4,ECHEANCIER!$F$5,IF($A12=5,ECHEANCIER!$F$6,IF($A12=6,ECHEANCIER!$F$7,IF($A12=7,ECHEANCIER!$F$8,IF($A12=8,ECHEANCIER!$F$9,"")))))))</f>
        <v>-120</v>
      </c>
      <c r="K12" s="21"/>
      <c r="L12" s="21"/>
      <c r="M12" s="21"/>
    </row>
    <row r="13" spans="1:13" x14ac:dyDescent="0.25">
      <c r="A13" s="33">
        <v>9</v>
      </c>
      <c r="B13" s="33">
        <v>25</v>
      </c>
      <c r="C13" s="1" t="s">
        <v>41</v>
      </c>
      <c r="D13" s="1" t="s">
        <v>51</v>
      </c>
      <c r="E13" s="1" t="s">
        <v>16</v>
      </c>
      <c r="F13" s="21">
        <v>-85</v>
      </c>
      <c r="G13" s="21">
        <f t="shared" si="4"/>
        <v>8545</v>
      </c>
      <c r="H13" s="21"/>
      <c r="I13" s="21"/>
      <c r="J13" s="51">
        <f t="shared" ref="J13:J20" si="5">IF($E13="DEPENSES",$F13)</f>
        <v>-85</v>
      </c>
      <c r="K13" s="21"/>
      <c r="L13" s="21"/>
      <c r="M13" s="21"/>
    </row>
    <row r="14" spans="1:13" x14ac:dyDescent="0.25">
      <c r="A14" s="33">
        <v>10</v>
      </c>
      <c r="B14" s="33">
        <v>25</v>
      </c>
      <c r="C14" s="1" t="s">
        <v>43</v>
      </c>
      <c r="D14" s="1" t="s">
        <v>52</v>
      </c>
      <c r="E14" s="1" t="s">
        <v>21</v>
      </c>
      <c r="F14" s="21">
        <v>40</v>
      </c>
      <c r="G14" s="21">
        <f t="shared" si="4"/>
        <v>8585</v>
      </c>
      <c r="H14" s="21"/>
      <c r="I14" s="21">
        <f t="shared" ref="I14:I17" si="6">IF($E14="RECETTES DIVERSES",$F14)</f>
        <v>40</v>
      </c>
      <c r="J14" s="48" t="b">
        <f t="shared" si="5"/>
        <v>0</v>
      </c>
      <c r="K14" s="21"/>
      <c r="L14" s="21"/>
      <c r="M14" s="21"/>
    </row>
    <row r="15" spans="1:13" x14ac:dyDescent="0.25">
      <c r="A15" s="33"/>
      <c r="B15" s="33"/>
      <c r="C15" s="1"/>
      <c r="D15" s="1"/>
      <c r="E15" s="1"/>
      <c r="F15" s="21"/>
      <c r="G15" s="21">
        <f t="shared" si="4"/>
        <v>8585</v>
      </c>
      <c r="H15" s="21"/>
      <c r="I15" s="21" t="b">
        <f t="shared" si="6"/>
        <v>0</v>
      </c>
      <c r="J15" s="48" t="b">
        <f t="shared" si="5"/>
        <v>0</v>
      </c>
      <c r="K15" s="21"/>
      <c r="L15" s="21"/>
      <c r="M15" s="21"/>
    </row>
    <row r="16" spans="1:13" x14ac:dyDescent="0.25">
      <c r="A16" s="33"/>
      <c r="B16" s="33"/>
      <c r="C16" s="1"/>
      <c r="D16" s="1"/>
      <c r="E16" s="1"/>
      <c r="F16" s="21"/>
      <c r="G16" s="21">
        <f t="shared" si="4"/>
        <v>8585</v>
      </c>
      <c r="H16" s="21"/>
      <c r="I16" s="21" t="b">
        <f t="shared" si="6"/>
        <v>0</v>
      </c>
      <c r="J16" s="48" t="b">
        <f t="shared" si="5"/>
        <v>0</v>
      </c>
      <c r="K16" s="21"/>
      <c r="L16" s="21"/>
      <c r="M16" s="21"/>
    </row>
    <row r="17" spans="1:13" x14ac:dyDescent="0.25">
      <c r="A17" s="33"/>
      <c r="B17" s="33"/>
      <c r="C17" s="1"/>
      <c r="D17" s="1"/>
      <c r="E17" s="1"/>
      <c r="F17" s="21"/>
      <c r="G17" s="21">
        <f t="shared" si="4"/>
        <v>8585</v>
      </c>
      <c r="H17" s="21"/>
      <c r="I17" s="21" t="b">
        <f t="shared" si="6"/>
        <v>0</v>
      </c>
      <c r="J17" s="48" t="b">
        <f t="shared" si="5"/>
        <v>0</v>
      </c>
      <c r="K17" s="21"/>
      <c r="L17" s="21"/>
      <c r="M17" s="21"/>
    </row>
    <row r="18" spans="1:13" x14ac:dyDescent="0.25">
      <c r="A18" s="33"/>
      <c r="B18" s="33"/>
      <c r="C18" s="1"/>
      <c r="D18" s="1"/>
      <c r="E18" s="1"/>
      <c r="F18" s="21"/>
      <c r="G18" s="21">
        <f t="shared" si="4"/>
        <v>8585</v>
      </c>
      <c r="H18" s="21"/>
      <c r="I18" s="21"/>
      <c r="J18" s="48" t="b">
        <f t="shared" si="5"/>
        <v>0</v>
      </c>
      <c r="K18" s="21"/>
      <c r="L18" s="21"/>
      <c r="M18" s="21"/>
    </row>
    <row r="19" spans="1:13" x14ac:dyDescent="0.25">
      <c r="A19" s="33"/>
      <c r="B19" s="33"/>
      <c r="C19" s="1"/>
      <c r="D19" s="1"/>
      <c r="E19" s="1"/>
      <c r="F19" s="21"/>
      <c r="G19" s="21">
        <f t="shared" si="4"/>
        <v>8585</v>
      </c>
      <c r="H19" s="21"/>
      <c r="I19" s="21"/>
      <c r="J19" s="48" t="b">
        <f t="shared" si="5"/>
        <v>0</v>
      </c>
      <c r="K19" s="21"/>
      <c r="L19" s="21"/>
      <c r="M19" s="21"/>
    </row>
    <row r="20" spans="1:13" x14ac:dyDescent="0.25">
      <c r="A20" s="33"/>
      <c r="B20" s="33"/>
      <c r="C20" s="1"/>
      <c r="D20" s="1"/>
      <c r="E20" s="1"/>
      <c r="F20" s="21"/>
      <c r="G20" s="21">
        <f t="shared" si="4"/>
        <v>8585</v>
      </c>
      <c r="H20" s="21"/>
      <c r="I20" s="21"/>
      <c r="J20" s="48" t="b">
        <f t="shared" si="5"/>
        <v>0</v>
      </c>
      <c r="K20" s="21"/>
      <c r="L20" s="21"/>
      <c r="M20" s="21"/>
    </row>
    <row r="21" spans="1:13" ht="15.75" thickBot="1" x14ac:dyDescent="0.3">
      <c r="A21" s="34"/>
      <c r="B21" s="34"/>
      <c r="C21" s="24"/>
      <c r="D21" s="24"/>
      <c r="E21" s="24"/>
      <c r="F21" s="25"/>
      <c r="G21" s="25"/>
      <c r="H21" s="25"/>
      <c r="I21" s="25"/>
      <c r="J21" s="48"/>
      <c r="K21" s="25"/>
      <c r="L21" s="25"/>
      <c r="M21" s="25"/>
    </row>
    <row r="22" spans="1:13" ht="15.75" thickBot="1" x14ac:dyDescent="0.3">
      <c r="A22" s="30" t="s">
        <v>35</v>
      </c>
      <c r="B22" s="35"/>
      <c r="C22" s="26"/>
      <c r="D22" s="26"/>
      <c r="E22" s="26"/>
      <c r="F22" s="27"/>
      <c r="G22" s="39"/>
      <c r="H22" s="41">
        <f>SUM(H5:H21)</f>
        <v>1950</v>
      </c>
      <c r="I22" s="41">
        <f>SUM(I5:I21)</f>
        <v>40</v>
      </c>
      <c r="J22" s="49"/>
      <c r="K22" s="41">
        <f t="shared" ref="K22:L22" si="7">SUM(K5:K21)</f>
        <v>0</v>
      </c>
      <c r="L22" s="41">
        <f t="shared" si="7"/>
        <v>0</v>
      </c>
      <c r="M22" s="43"/>
    </row>
    <row r="23" spans="1:13" ht="15.75" thickBot="1" x14ac:dyDescent="0.3">
      <c r="A23" s="31" t="s">
        <v>36</v>
      </c>
      <c r="B23" s="36"/>
      <c r="C23" s="28"/>
      <c r="D23" s="28"/>
      <c r="E23" s="28"/>
      <c r="F23" s="29"/>
      <c r="G23" s="29">
        <f>G20</f>
        <v>8585</v>
      </c>
      <c r="H23" s="40">
        <f>SUM(H22:I22)</f>
        <v>1990</v>
      </c>
      <c r="I23" s="42"/>
      <c r="J23" s="49">
        <f>SUM(J6:J20)</f>
        <v>-905</v>
      </c>
      <c r="K23" s="40">
        <f>SUM(K22:L22)</f>
        <v>0</v>
      </c>
      <c r="L23" s="44"/>
      <c r="M23" s="27">
        <f>SUM(M6:M22)</f>
        <v>0</v>
      </c>
    </row>
    <row r="27" spans="1:13" x14ac:dyDescent="0.25">
      <c r="E27" s="37"/>
    </row>
    <row r="28" spans="1:13" x14ac:dyDescent="0.25">
      <c r="I28" s="38"/>
    </row>
  </sheetData>
  <dataConsolidate/>
  <mergeCells count="2">
    <mergeCell ref="F2:G2"/>
    <mergeCell ref="H2:I2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ECHEANCIER!$H$1:$H$6</xm:f>
          </x14:formula1>
          <xm:sqref>E5:E20</xm:sqref>
        </x14:dataValidation>
        <x14:dataValidation type="list" allowBlank="1" showInputMessage="1" showErrorMessage="1">
          <x14:formula1>
            <xm:f>ECHEANCIER!$I$1:$I$8</xm:f>
          </x14:formula1>
          <xm:sqref>C5:C20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ECHEANCIER</vt:lpstr>
      <vt:lpstr>MODELE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VIDEO</cp:lastModifiedBy>
  <dcterms:created xsi:type="dcterms:W3CDTF">2016-05-23T12:48:28Z</dcterms:created>
  <dcterms:modified xsi:type="dcterms:W3CDTF">2016-05-25T09:17:58Z</dcterms:modified>
</cp:coreProperties>
</file>