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-Max\Downloads\"/>
    </mc:Choice>
  </mc:AlternateContent>
  <bookViews>
    <workbookView xWindow="0" yWindow="0" windowWidth="19200" windowHeight="11490"/>
  </bookViews>
  <sheets>
    <sheet name="Saisi &amp; Consultation" sheetId="1" r:id="rId1"/>
    <sheet name="BASE de DONNEE" sheetId="2" r:id="rId2"/>
  </sheets>
  <externalReferences>
    <externalReference r:id="rId3"/>
  </externalReferences>
  <definedNames>
    <definedName name="champ">'Saisi &amp; Consultation'!$Q$12:$Q$42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R42" i="1" s="1"/>
  <c r="Q42" i="1" s="1"/>
  <c r="P41" i="1"/>
  <c r="R41" i="1" s="1"/>
  <c r="Q41" i="1" s="1"/>
  <c r="P40" i="1"/>
  <c r="R40" i="1" s="1"/>
  <c r="Q40" i="1" s="1"/>
  <c r="P39" i="1"/>
  <c r="R39" i="1" s="1"/>
  <c r="Q39" i="1" s="1"/>
  <c r="P38" i="1"/>
  <c r="R38" i="1" s="1"/>
  <c r="Q38" i="1" s="1"/>
  <c r="P37" i="1"/>
  <c r="R37" i="1" s="1"/>
  <c r="Q37" i="1" s="1"/>
  <c r="P36" i="1"/>
  <c r="R36" i="1" s="1"/>
  <c r="Q36" i="1" s="1"/>
  <c r="R35" i="1"/>
  <c r="Q35" i="1" s="1"/>
  <c r="P35" i="1"/>
  <c r="P34" i="1"/>
  <c r="R34" i="1" s="1"/>
  <c r="Q34" i="1" s="1"/>
  <c r="P33" i="1"/>
  <c r="R33" i="1" s="1"/>
  <c r="Q33" i="1" s="1"/>
  <c r="P32" i="1"/>
  <c r="R32" i="1" s="1"/>
  <c r="Q32" i="1" s="1"/>
  <c r="R31" i="1"/>
  <c r="Q31" i="1" s="1"/>
  <c r="P31" i="1"/>
  <c r="P30" i="1"/>
  <c r="R30" i="1" s="1"/>
  <c r="Q30" i="1" s="1"/>
  <c r="P29" i="1"/>
  <c r="R29" i="1" s="1"/>
  <c r="Q29" i="1" s="1"/>
  <c r="P28" i="1"/>
  <c r="R28" i="1" s="1"/>
  <c r="Q28" i="1" s="1"/>
  <c r="R27" i="1"/>
  <c r="Q27" i="1" s="1"/>
  <c r="P27" i="1"/>
  <c r="P26" i="1"/>
  <c r="R26" i="1" s="1"/>
  <c r="Q26" i="1" s="1"/>
  <c r="P25" i="1"/>
  <c r="R25" i="1" s="1"/>
  <c r="Q25" i="1" s="1"/>
  <c r="P24" i="1"/>
  <c r="R24" i="1" s="1"/>
  <c r="Q24" i="1" s="1"/>
  <c r="R23" i="1"/>
  <c r="Q23" i="1" s="1"/>
  <c r="P23" i="1"/>
  <c r="P22" i="1"/>
  <c r="R22" i="1" s="1"/>
  <c r="Q22" i="1" s="1"/>
  <c r="P21" i="1"/>
  <c r="R21" i="1" s="1"/>
  <c r="Q21" i="1" s="1"/>
  <c r="P20" i="1"/>
  <c r="R20" i="1" s="1"/>
  <c r="Q20" i="1" s="1"/>
  <c r="R19" i="1"/>
  <c r="Q19" i="1" s="1"/>
  <c r="P19" i="1"/>
  <c r="P18" i="1"/>
  <c r="R18" i="1" s="1"/>
  <c r="Q18" i="1" s="1"/>
  <c r="P17" i="1"/>
  <c r="R17" i="1" s="1"/>
  <c r="Q17" i="1" s="1"/>
  <c r="P16" i="1"/>
  <c r="R16" i="1" s="1"/>
  <c r="Q16" i="1" s="1"/>
  <c r="R15" i="1"/>
  <c r="Q15" i="1" s="1"/>
  <c r="P15" i="1"/>
  <c r="P14" i="1"/>
  <c r="R14" i="1" s="1"/>
  <c r="Q14" i="1" s="1"/>
  <c r="P13" i="1"/>
  <c r="R13" i="1" s="1"/>
  <c r="Q13" i="1" s="1"/>
  <c r="P12" i="1"/>
  <c r="R12" i="1" s="1"/>
  <c r="Q12" i="1" s="1"/>
  <c r="B12" i="1" a="1"/>
  <c r="B12" i="1" l="1"/>
  <c r="B41" i="1" a="1"/>
  <c r="B42" i="1" a="1"/>
  <c r="B39" i="1" a="1"/>
  <c r="B35" i="1" a="1"/>
  <c r="B18" i="1" a="1"/>
  <c r="B40" i="1" a="1"/>
  <c r="B37" i="1" a="1"/>
  <c r="B38" i="1" a="1"/>
  <c r="B31" i="1" a="1"/>
  <c r="B36" i="1" a="1"/>
  <c r="B33" i="1" a="1"/>
  <c r="B34" i="1" a="1"/>
  <c r="B20" i="1" a="1"/>
  <c r="B32" i="1" a="1"/>
  <c r="B29" i="1" a="1"/>
  <c r="B30" i="1" a="1"/>
  <c r="B27" i="1" a="1"/>
  <c r="B28" i="1" a="1"/>
  <c r="B25" i="1" a="1"/>
  <c r="B26" i="1" a="1"/>
  <c r="B23" i="1" a="1"/>
  <c r="B15" i="1" a="1"/>
  <c r="B24" i="1" a="1"/>
  <c r="B21" i="1" a="1"/>
  <c r="B22" i="1" a="1"/>
  <c r="B19" i="1" a="1"/>
  <c r="B16" i="1" a="1"/>
  <c r="B13" i="1" a="1"/>
  <c r="B14" i="1" a="1"/>
  <c r="B17" i="1" a="1"/>
  <c r="B17" i="1" l="1"/>
  <c r="B14" i="1"/>
  <c r="B13" i="1"/>
  <c r="B16" i="1"/>
  <c r="B19" i="1"/>
  <c r="B22" i="1"/>
  <c r="B21" i="1"/>
  <c r="B24" i="1"/>
  <c r="B15" i="1"/>
  <c r="B23" i="1"/>
  <c r="B26" i="1"/>
  <c r="B25" i="1"/>
  <c r="B28" i="1"/>
  <c r="B27" i="1"/>
  <c r="B30" i="1"/>
  <c r="B29" i="1"/>
  <c r="B32" i="1"/>
  <c r="B20" i="1"/>
  <c r="B34" i="1"/>
  <c r="B33" i="1"/>
  <c r="B36" i="1"/>
  <c r="B31" i="1"/>
  <c r="B38" i="1"/>
  <c r="B37" i="1"/>
  <c r="B40" i="1"/>
  <c r="B18" i="1"/>
  <c r="B35" i="1"/>
  <c r="B39" i="1"/>
  <c r="B42" i="1"/>
  <c r="B41" i="1"/>
  <c r="J12" i="1"/>
  <c r="H12" i="1"/>
  <c r="G12" i="1"/>
  <c r="E12" i="1"/>
  <c r="K12" i="1"/>
  <c r="F12" i="1"/>
  <c r="D12" i="1"/>
  <c r="I12" i="1"/>
  <c r="C12" i="1"/>
  <c r="D37" i="1" l="1"/>
  <c r="K37" i="1"/>
  <c r="C37" i="1"/>
  <c r="J37" i="1"/>
  <c r="I37" i="1"/>
  <c r="H37" i="1"/>
  <c r="G37" i="1"/>
  <c r="F37" i="1"/>
  <c r="E37" i="1"/>
  <c r="D29" i="1"/>
  <c r="K29" i="1"/>
  <c r="C29" i="1"/>
  <c r="I29" i="1"/>
  <c r="H29" i="1"/>
  <c r="G29" i="1"/>
  <c r="F29" i="1"/>
  <c r="E29" i="1"/>
  <c r="J29" i="1"/>
  <c r="I24" i="1"/>
  <c r="G24" i="1"/>
  <c r="F24" i="1"/>
  <c r="E24" i="1"/>
  <c r="D24" i="1"/>
  <c r="K24" i="1"/>
  <c r="C24" i="1"/>
  <c r="J24" i="1"/>
  <c r="H24" i="1"/>
  <c r="K41" i="1"/>
  <c r="C41" i="1"/>
  <c r="J41" i="1"/>
  <c r="I41" i="1"/>
  <c r="H41" i="1"/>
  <c r="G41" i="1"/>
  <c r="F41" i="1"/>
  <c r="E41" i="1"/>
  <c r="D41" i="1"/>
  <c r="H31" i="1"/>
  <c r="G31" i="1"/>
  <c r="E31" i="1"/>
  <c r="D31" i="1"/>
  <c r="K31" i="1"/>
  <c r="C31" i="1"/>
  <c r="J31" i="1"/>
  <c r="I31" i="1"/>
  <c r="F31" i="1"/>
  <c r="H27" i="1"/>
  <c r="G27" i="1"/>
  <c r="E27" i="1"/>
  <c r="D27" i="1"/>
  <c r="K27" i="1"/>
  <c r="C27" i="1"/>
  <c r="J27" i="1"/>
  <c r="I27" i="1"/>
  <c r="F27" i="1"/>
  <c r="E22" i="1"/>
  <c r="K22" i="1"/>
  <c r="C22" i="1"/>
  <c r="J22" i="1"/>
  <c r="I22" i="1"/>
  <c r="H22" i="1"/>
  <c r="G22" i="1"/>
  <c r="F22" i="1"/>
  <c r="D22" i="1"/>
  <c r="F42" i="1"/>
  <c r="E42" i="1"/>
  <c r="D42" i="1"/>
  <c r="K42" i="1"/>
  <c r="C42" i="1"/>
  <c r="J42" i="1"/>
  <c r="I42" i="1"/>
  <c r="H42" i="1"/>
  <c r="G42" i="1"/>
  <c r="J36" i="1"/>
  <c r="I36" i="1"/>
  <c r="H36" i="1"/>
  <c r="G36" i="1"/>
  <c r="F36" i="1"/>
  <c r="E36" i="1"/>
  <c r="D36" i="1"/>
  <c r="K36" i="1"/>
  <c r="C36" i="1"/>
  <c r="J28" i="1"/>
  <c r="I28" i="1"/>
  <c r="G28" i="1"/>
  <c r="F28" i="1"/>
  <c r="E28" i="1"/>
  <c r="D28" i="1"/>
  <c r="K28" i="1"/>
  <c r="C28" i="1"/>
  <c r="H28" i="1"/>
  <c r="H19" i="1"/>
  <c r="G19" i="1"/>
  <c r="E19" i="1"/>
  <c r="D19" i="1"/>
  <c r="K19" i="1"/>
  <c r="C19" i="1"/>
  <c r="J19" i="1"/>
  <c r="I19" i="1"/>
  <c r="F19" i="1"/>
  <c r="F30" i="1"/>
  <c r="E30" i="1"/>
  <c r="K30" i="1"/>
  <c r="C30" i="1"/>
  <c r="J30" i="1"/>
  <c r="I30" i="1"/>
  <c r="H30" i="1"/>
  <c r="G30" i="1"/>
  <c r="D30" i="1"/>
  <c r="G39" i="1"/>
  <c r="F39" i="1"/>
  <c r="E39" i="1"/>
  <c r="D39" i="1"/>
  <c r="K39" i="1"/>
  <c r="C39" i="1"/>
  <c r="J39" i="1"/>
  <c r="I39" i="1"/>
  <c r="H39" i="1"/>
  <c r="D33" i="1"/>
  <c r="K33" i="1"/>
  <c r="C33" i="1"/>
  <c r="I33" i="1"/>
  <c r="H33" i="1"/>
  <c r="G33" i="1"/>
  <c r="F33" i="1"/>
  <c r="E33" i="1"/>
  <c r="J33" i="1"/>
  <c r="K25" i="1"/>
  <c r="C25" i="1"/>
  <c r="I25" i="1"/>
  <c r="H25" i="1"/>
  <c r="G25" i="1"/>
  <c r="F25" i="1"/>
  <c r="E25" i="1"/>
  <c r="D25" i="1"/>
  <c r="J25" i="1"/>
  <c r="I16" i="1"/>
  <c r="G16" i="1"/>
  <c r="F16" i="1"/>
  <c r="E16" i="1"/>
  <c r="D16" i="1"/>
  <c r="K16" i="1"/>
  <c r="C16" i="1"/>
  <c r="J16" i="1"/>
  <c r="H16" i="1"/>
  <c r="H35" i="1"/>
  <c r="G35" i="1"/>
  <c r="F35" i="1"/>
  <c r="E35" i="1"/>
  <c r="D35" i="1"/>
  <c r="K35" i="1"/>
  <c r="C35" i="1"/>
  <c r="J35" i="1"/>
  <c r="I35" i="1"/>
  <c r="F34" i="1"/>
  <c r="E34" i="1"/>
  <c r="K34" i="1"/>
  <c r="C34" i="1"/>
  <c r="J34" i="1"/>
  <c r="I34" i="1"/>
  <c r="H34" i="1"/>
  <c r="G34" i="1"/>
  <c r="D34" i="1"/>
  <c r="F26" i="1"/>
  <c r="E26" i="1"/>
  <c r="K26" i="1"/>
  <c r="C26" i="1"/>
  <c r="J26" i="1"/>
  <c r="I26" i="1"/>
  <c r="H26" i="1"/>
  <c r="G26" i="1"/>
  <c r="D26" i="1"/>
  <c r="K13" i="1"/>
  <c r="C13" i="1"/>
  <c r="I13" i="1"/>
  <c r="H13" i="1"/>
  <c r="D13" i="1"/>
  <c r="G13" i="1"/>
  <c r="F13" i="1"/>
  <c r="E13" i="1"/>
  <c r="J13" i="1"/>
  <c r="E18" i="1"/>
  <c r="K18" i="1"/>
  <c r="C18" i="1"/>
  <c r="J18" i="1"/>
  <c r="I18" i="1"/>
  <c r="H18" i="1"/>
  <c r="G18" i="1"/>
  <c r="F18" i="1"/>
  <c r="D18" i="1"/>
  <c r="J20" i="1"/>
  <c r="I20" i="1"/>
  <c r="G20" i="1"/>
  <c r="F20" i="1"/>
  <c r="E20" i="1"/>
  <c r="D20" i="1"/>
  <c r="K20" i="1"/>
  <c r="C20" i="1"/>
  <c r="H20" i="1"/>
  <c r="G23" i="1"/>
  <c r="E23" i="1"/>
  <c r="D23" i="1"/>
  <c r="K23" i="1"/>
  <c r="C23" i="1"/>
  <c r="J23" i="1"/>
  <c r="I23" i="1"/>
  <c r="H23" i="1"/>
  <c r="F23" i="1"/>
  <c r="E14" i="1"/>
  <c r="K14" i="1"/>
  <c r="C14" i="1"/>
  <c r="J14" i="1"/>
  <c r="I14" i="1"/>
  <c r="H14" i="1"/>
  <c r="G14" i="1"/>
  <c r="F14" i="1"/>
  <c r="D14" i="1"/>
  <c r="E38" i="1"/>
  <c r="D38" i="1"/>
  <c r="K38" i="1"/>
  <c r="C38" i="1"/>
  <c r="J38" i="1"/>
  <c r="I38" i="1"/>
  <c r="H38" i="1"/>
  <c r="G38" i="1"/>
  <c r="F38" i="1"/>
  <c r="D21" i="1"/>
  <c r="K21" i="1"/>
  <c r="C21" i="1"/>
  <c r="I21" i="1"/>
  <c r="H21" i="1"/>
  <c r="G21" i="1"/>
  <c r="F21" i="1"/>
  <c r="E21" i="1"/>
  <c r="J21" i="1"/>
  <c r="I40" i="1"/>
  <c r="H40" i="1"/>
  <c r="G40" i="1"/>
  <c r="F40" i="1"/>
  <c r="E40" i="1"/>
  <c r="D40" i="1"/>
  <c r="K40" i="1"/>
  <c r="C40" i="1"/>
  <c r="J40" i="1"/>
  <c r="J32" i="1"/>
  <c r="I32" i="1"/>
  <c r="G32" i="1"/>
  <c r="F32" i="1"/>
  <c r="E32" i="1"/>
  <c r="D32" i="1"/>
  <c r="K32" i="1"/>
  <c r="C32" i="1"/>
  <c r="H32" i="1"/>
  <c r="G15" i="1"/>
  <c r="E15" i="1"/>
  <c r="D15" i="1"/>
  <c r="K15" i="1"/>
  <c r="C15" i="1"/>
  <c r="J15" i="1"/>
  <c r="I15" i="1"/>
  <c r="H15" i="1"/>
  <c r="F15" i="1"/>
  <c r="K17" i="1"/>
  <c r="C17" i="1"/>
  <c r="I17" i="1"/>
  <c r="H17" i="1"/>
  <c r="G17" i="1"/>
  <c r="F17" i="1"/>
  <c r="E17" i="1"/>
  <c r="D17" i="1"/>
  <c r="J17" i="1"/>
  <c r="L12" i="1" l="1"/>
</calcChain>
</file>

<file path=xl/sharedStrings.xml><?xml version="1.0" encoding="utf-8"?>
<sst xmlns="http://schemas.openxmlformats.org/spreadsheetml/2006/main" count="71" uniqueCount="53">
  <si>
    <t>Choix Année</t>
  </si>
  <si>
    <t>Choix Mois</t>
  </si>
  <si>
    <t>Mai</t>
  </si>
  <si>
    <t>date recomposé</t>
  </si>
  <si>
    <t>date base de donnee</t>
  </si>
  <si>
    <t>Date</t>
  </si>
  <si>
    <t>Thème</t>
  </si>
  <si>
    <t>Lieu</t>
  </si>
  <si>
    <t>Heure</t>
  </si>
  <si>
    <t>Tarif</t>
  </si>
  <si>
    <t>Kms</t>
  </si>
  <si>
    <t>Prix Kms</t>
  </si>
  <si>
    <t>Total</t>
  </si>
  <si>
    <t>Acompte</t>
  </si>
  <si>
    <t>Restant</t>
  </si>
  <si>
    <t>Total Annuel</t>
  </si>
  <si>
    <t>Base de données Clients</t>
  </si>
  <si>
    <t>N° Ordre</t>
  </si>
  <si>
    <t xml:space="preserve">Thème </t>
  </si>
  <si>
    <t>Durée</t>
  </si>
  <si>
    <t>Kilomètres</t>
  </si>
  <si>
    <t>Prix  Kms</t>
  </si>
  <si>
    <t xml:space="preserve"> Client</t>
  </si>
  <si>
    <t>Adresse Client</t>
  </si>
  <si>
    <t>Code  Postal</t>
  </si>
  <si>
    <t>Ville</t>
  </si>
  <si>
    <t>Département</t>
  </si>
  <si>
    <t>25/05/2016</t>
  </si>
  <si>
    <t>Sorcière</t>
  </si>
  <si>
    <t>Maison</t>
  </si>
  <si>
    <t>03:00</t>
  </si>
  <si>
    <t>poupou</t>
  </si>
  <si>
    <t>rue de la grue</t>
  </si>
  <si>
    <t>thionville</t>
  </si>
  <si>
    <t>Moselle</t>
  </si>
  <si>
    <t>18:00</t>
  </si>
  <si>
    <t>24/05/2016</t>
  </si>
  <si>
    <t>Fête foraine</t>
  </si>
  <si>
    <t>lolo</t>
  </si>
  <si>
    <t>rue de la goulle</t>
  </si>
  <si>
    <t>longwy</t>
  </si>
  <si>
    <t>Meurthe-et-Moselle</t>
  </si>
  <si>
    <t>13:00</t>
  </si>
  <si>
    <t>Pirate</t>
  </si>
  <si>
    <t>01:00</t>
  </si>
  <si>
    <t>91,8</t>
  </si>
  <si>
    <t>yoyo</t>
  </si>
  <si>
    <t>rue de la mouche</t>
  </si>
  <si>
    <t>villers</t>
  </si>
  <si>
    <t>Princesse</t>
  </si>
  <si>
    <t>bizou</t>
  </si>
  <si>
    <t>rue du bambou</t>
  </si>
  <si>
    <t>14:20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</si>
</sst>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&quot;€&quot;"/>
    <numFmt numFmtId="165" formatCode="#.##\ &quot;€&quot;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name val="Verdana"/>
      <family val="2"/>
    </font>
    <font>
      <sz val="18"/>
      <color theme="1"/>
      <name val="Verdana"/>
      <family val="2"/>
    </font>
    <font>
      <b/>
      <sz val="18"/>
      <color theme="1"/>
      <name val="Verdana"/>
      <family val="2"/>
    </font>
    <font>
      <b/>
      <sz val="9"/>
      <color theme="1"/>
      <name val="Verdana"/>
      <family val="2"/>
    </font>
    <font>
      <sz val="14"/>
      <color theme="1"/>
      <name val="Verdana"/>
      <family val="2"/>
    </font>
    <font>
      <sz val="22"/>
      <color theme="1"/>
      <name val="Verdana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ck">
        <color theme="4" tint="0.39994506668294322"/>
      </left>
      <right style="thin">
        <color theme="4" tint="0.39991454817346722"/>
      </right>
      <top style="thick">
        <color theme="4" tint="0.39994506668294322"/>
      </top>
      <bottom style="medium">
        <color auto="1"/>
      </bottom>
      <diagonal/>
    </border>
    <border>
      <left style="thin">
        <color theme="4" tint="0.39991454817346722"/>
      </left>
      <right style="thin">
        <color theme="4" tint="0.39991454817346722"/>
      </right>
      <top style="thick">
        <color theme="4" tint="0.39994506668294322"/>
      </top>
      <bottom style="medium">
        <color auto="1"/>
      </bottom>
      <diagonal/>
    </border>
    <border>
      <left style="thin">
        <color theme="4" tint="0.39991454817346722"/>
      </left>
      <right style="thin">
        <color theme="4" tint="0.39988402966399123"/>
      </right>
      <top style="thick">
        <color theme="4" tint="0.39994506668294322"/>
      </top>
      <bottom style="medium">
        <color auto="1"/>
      </bottom>
      <diagonal/>
    </border>
    <border>
      <left/>
      <right style="thin">
        <color theme="4" tint="0.39991454817346722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5" borderId="4" xfId="0" applyNumberFormat="1" applyFont="1" applyFill="1" applyBorder="1" applyAlignment="1">
      <alignment horizontal="center" vertical="center"/>
    </xf>
    <xf numFmtId="0" fontId="6" fillId="5" borderId="5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20" fontId="5" fillId="2" borderId="0" xfId="0" applyNumberFormat="1" applyFont="1" applyFill="1" applyBorder="1" applyAlignment="1">
      <alignment horizontal="center" vertical="center"/>
    </xf>
    <xf numFmtId="164" fontId="7" fillId="7" borderId="9" xfId="0" applyNumberFormat="1" applyFont="1" applyFill="1" applyBorder="1" applyAlignment="1">
      <alignment horizontal="center" vertical="center"/>
    </xf>
    <xf numFmtId="164" fontId="7" fillId="7" borderId="10" xfId="0" applyNumberFormat="1" applyFont="1" applyFill="1" applyBorder="1" applyAlignment="1">
      <alignment horizontal="center" vertical="center"/>
    </xf>
    <xf numFmtId="164" fontId="7" fillId="7" borderId="11" xfId="0" applyNumberFormat="1" applyFont="1" applyFill="1" applyBorder="1" applyAlignment="1">
      <alignment horizontal="center" vertical="center"/>
    </xf>
    <xf numFmtId="164" fontId="7" fillId="7" borderId="12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2" fillId="9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10" borderId="13" xfId="0" applyFont="1" applyFill="1" applyBorder="1" applyAlignment="1">
      <alignment horizontal="center" vertical="center"/>
    </xf>
    <xf numFmtId="0" fontId="13" fillId="10" borderId="14" xfId="0" applyFont="1" applyFill="1" applyBorder="1" applyAlignment="1">
      <alignment horizontal="center" vertical="center"/>
    </xf>
    <xf numFmtId="2" fontId="13" fillId="10" borderId="14" xfId="0" applyNumberFormat="1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10" borderId="0" xfId="0" applyFont="1" applyFill="1" applyBorder="1" applyAlignment="1">
      <alignment horizontal="center" vertical="center"/>
    </xf>
    <xf numFmtId="2" fontId="13" fillId="1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5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bottom style="medium">
          <color auto="1"/>
        </bottom>
      </border>
    </dxf>
    <dxf>
      <border outline="0">
        <top style="medium">
          <color theme="1"/>
        </top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/>
        <bottom/>
      </border>
    </dxf>
    <dxf>
      <fill>
        <patternFill>
          <bgColor theme="8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15874</xdr:colOff>
      <xdr:row>0</xdr:row>
      <xdr:rowOff>88900</xdr:rowOff>
    </xdr:from>
    <xdr:to>
      <xdr:col>11</xdr:col>
      <xdr:colOff>2047874</xdr:colOff>
      <xdr:row>4</xdr:row>
      <xdr:rowOff>117475</xdr:rowOff>
    </xdr:to>
    <xdr:sp macro="" textlink="">
      <xdr:nvSpPr>
        <xdr:cNvPr id="2" name="Rectangle à coins arrondis 1"/>
        <xdr:cNvSpPr/>
      </xdr:nvSpPr>
      <xdr:spPr>
        <a:xfrm>
          <a:off x="6845299" y="88900"/>
          <a:ext cx="5251450" cy="790575"/>
        </a:xfrm>
        <a:prstGeom prst="round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800" b="1">
              <a:solidFill>
                <a:schemeClr val="accent6">
                  <a:lumMod val="40000"/>
                  <a:lumOff val="6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Base de donnée regroupant</a:t>
          </a:r>
          <a:r>
            <a:rPr lang="fr-FR" sz="1800" b="1" baseline="0">
              <a:solidFill>
                <a:schemeClr val="accent6">
                  <a:lumMod val="40000"/>
                  <a:lumOff val="6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saisi</a:t>
          </a:r>
          <a:endParaRPr lang="fr-FR" sz="1800" b="1">
            <a:solidFill>
              <a:schemeClr val="accent6">
                <a:lumMod val="40000"/>
                <a:lumOff val="60000"/>
              </a:schemeClr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wp7KCwHGw_Comptes-Animations-Coupidon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 &amp; Consultation"/>
      <sheetName val="BASE de DONNEE"/>
      <sheetName val="Paramètres"/>
      <sheetName val="Départements"/>
    </sheetNames>
    <definedNames>
      <definedName name="Click"/>
    </definedNames>
    <sheetDataSet>
      <sheetData sheetId="0"/>
      <sheetData sheetId="1">
        <row r="7">
          <cell r="B7" t="str">
            <v>Date</v>
          </cell>
          <cell r="C7" t="str">
            <v xml:space="preserve">Thème </v>
          </cell>
          <cell r="D7" t="str">
            <v>Lieu</v>
          </cell>
          <cell r="E7" t="str">
            <v>Durée</v>
          </cell>
          <cell r="F7" t="str">
            <v>Tarif</v>
          </cell>
          <cell r="G7" t="str">
            <v>Kilomètres</v>
          </cell>
          <cell r="H7" t="str">
            <v>Prix  Kms</v>
          </cell>
          <cell r="I7" t="str">
            <v>Acompte</v>
          </cell>
          <cell r="J7" t="str">
            <v>Restant</v>
          </cell>
          <cell r="K7" t="str">
            <v>Total</v>
          </cell>
          <cell r="L7" t="str">
            <v xml:space="preserve"> Client</v>
          </cell>
          <cell r="M7" t="str">
            <v>Adresse Client</v>
          </cell>
          <cell r="N7" t="str">
            <v>Code  Postal</v>
          </cell>
          <cell r="O7" t="str">
            <v>Ville</v>
          </cell>
          <cell r="P7" t="str">
            <v>Département</v>
          </cell>
        </row>
        <row r="9">
          <cell r="B9" t="str">
            <v>25/05/2016</v>
          </cell>
          <cell r="C9" t="str">
            <v>Sorcière</v>
          </cell>
          <cell r="D9" t="str">
            <v>Maison</v>
          </cell>
          <cell r="E9" t="str">
            <v>03:00</v>
          </cell>
          <cell r="F9">
            <v>140</v>
          </cell>
          <cell r="G9">
            <v>30</v>
          </cell>
          <cell r="H9">
            <v>6</v>
          </cell>
          <cell r="I9">
            <v>10</v>
          </cell>
          <cell r="J9">
            <v>136</v>
          </cell>
          <cell r="K9">
            <v>146</v>
          </cell>
          <cell r="L9" t="str">
            <v>poupou</v>
          </cell>
          <cell r="M9" t="str">
            <v>rue de la grue</v>
          </cell>
          <cell r="N9">
            <v>57100</v>
          </cell>
          <cell r="O9" t="str">
            <v>thionville</v>
          </cell>
          <cell r="P9" t="str">
            <v>Moselle</v>
          </cell>
        </row>
        <row r="10">
          <cell r="B10" t="str">
            <v>24/05/2016</v>
          </cell>
          <cell r="C10" t="str">
            <v>Fête foraine</v>
          </cell>
          <cell r="D10" t="str">
            <v>Maison</v>
          </cell>
          <cell r="E10" t="str">
            <v>03:00</v>
          </cell>
          <cell r="F10">
            <v>140</v>
          </cell>
          <cell r="G10">
            <v>5</v>
          </cell>
          <cell r="H10">
            <v>0</v>
          </cell>
          <cell r="I10">
            <v>54</v>
          </cell>
          <cell r="J10">
            <v>86</v>
          </cell>
          <cell r="K10">
            <v>140</v>
          </cell>
          <cell r="L10" t="str">
            <v>lolo</v>
          </cell>
          <cell r="M10" t="str">
            <v>rue de la goulle</v>
          </cell>
          <cell r="N10">
            <v>54400</v>
          </cell>
          <cell r="O10" t="str">
            <v>longwy</v>
          </cell>
          <cell r="P10" t="str">
            <v>Meurthe-et-Moselle</v>
          </cell>
        </row>
        <row r="11">
          <cell r="B11" t="str">
            <v>24/05/2016</v>
          </cell>
          <cell r="C11" t="str">
            <v>Pirate</v>
          </cell>
          <cell r="D11" t="str">
            <v>Maison</v>
          </cell>
          <cell r="E11" t="str">
            <v>01:00</v>
          </cell>
          <cell r="F11">
            <v>90</v>
          </cell>
          <cell r="G11">
            <v>10</v>
          </cell>
          <cell r="H11">
            <v>1.7999999999999998</v>
          </cell>
          <cell r="I11">
            <v>0</v>
          </cell>
          <cell r="J11" t="str">
            <v>91,8</v>
          </cell>
          <cell r="K11">
            <v>91.8</v>
          </cell>
          <cell r="L11" t="str">
            <v>yoyo</v>
          </cell>
          <cell r="M11" t="str">
            <v>rue de la mouche</v>
          </cell>
          <cell r="N11">
            <v>54920</v>
          </cell>
          <cell r="O11" t="str">
            <v>villers</v>
          </cell>
          <cell r="P11" t="str">
            <v>Meurthe-et-Moselle</v>
          </cell>
        </row>
        <row r="12">
          <cell r="B12" t="str">
            <v>24/05/2016</v>
          </cell>
          <cell r="C12" t="str">
            <v>Princesse</v>
          </cell>
          <cell r="D12" t="str">
            <v>Maison</v>
          </cell>
          <cell r="E12" t="str">
            <v>01:00</v>
          </cell>
          <cell r="F12">
            <v>90</v>
          </cell>
          <cell r="G12">
            <v>5</v>
          </cell>
          <cell r="H12">
            <v>0</v>
          </cell>
          <cell r="I12">
            <v>5</v>
          </cell>
          <cell r="J12">
            <v>85</v>
          </cell>
          <cell r="K12">
            <v>90</v>
          </cell>
          <cell r="L12" t="str">
            <v>bizou</v>
          </cell>
          <cell r="M12" t="str">
            <v>rue du bambou</v>
          </cell>
          <cell r="N12">
            <v>54400</v>
          </cell>
          <cell r="O12" t="str">
            <v>longwy</v>
          </cell>
          <cell r="P12" t="str">
            <v>Meurthe-et-Moselle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leau4" displayName="Tableau4" ref="A7:Q12" totalsRowShown="0" headerRowDxfId="20" dataDxfId="19" headerRowBorderDxfId="17" tableBorderDxfId="18">
  <autoFilter ref="A7:Q12"/>
  <tableColumns count="17">
    <tableColumn id="1" name="N° Ordre" dataDxfId="16"/>
    <tableColumn id="2" name="Date" dataDxfId="15"/>
    <tableColumn id="3" name="Thème " dataDxfId="14"/>
    <tableColumn id="4" name="Lieu" dataDxfId="13"/>
    <tableColumn id="5" name="Durée" dataDxfId="12"/>
    <tableColumn id="6" name="Tarif" dataDxfId="11"/>
    <tableColumn id="7" name="Kilomètres" dataDxfId="10"/>
    <tableColumn id="8" name="Prix  Kms" dataDxfId="9"/>
    <tableColumn id="10" name="Acompte" dataDxfId="8"/>
    <tableColumn id="11" name="Restant" dataDxfId="7"/>
    <tableColumn id="9" name="Total" dataDxfId="6"/>
    <tableColumn id="12" name=" Client" dataDxfId="5"/>
    <tableColumn id="13" name="Adresse Client" dataDxfId="4"/>
    <tableColumn id="15" name="Code  Postal" dataDxfId="3"/>
    <tableColumn id="16" name="Ville" dataDxfId="2"/>
    <tableColumn id="17" name="Département" dataDxfId="1"/>
    <tableColumn id="14" name="Heure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R42"/>
  <sheetViews>
    <sheetView tabSelected="1" workbookViewId="0">
      <selection activeCell="J7" sqref="J7"/>
    </sheetView>
  </sheetViews>
  <sheetFormatPr baseColWidth="10" defaultRowHeight="15" x14ac:dyDescent="0.25"/>
  <cols>
    <col min="1" max="1" width="11.5703125" style="30" customWidth="1"/>
    <col min="2" max="2" width="13.7109375" style="31" customWidth="1"/>
    <col min="3" max="4" width="12.7109375" style="31" customWidth="1"/>
    <col min="5" max="11" width="12.7109375" style="32" customWidth="1"/>
    <col min="12" max="12" width="11.42578125" style="33"/>
    <col min="13" max="14" width="11.42578125" style="34"/>
    <col min="15" max="15" width="11.42578125" style="35"/>
    <col min="16" max="16" width="15.28515625" style="36" customWidth="1"/>
    <col min="17" max="17" width="15.28515625" style="37" customWidth="1"/>
    <col min="18" max="18" width="17.140625" style="36" customWidth="1"/>
    <col min="19" max="16384" width="11.42578125" style="33"/>
  </cols>
  <sheetData>
    <row r="1" spans="1:18" s="3" customFormat="1" ht="11.25" x14ac:dyDescent="0.15">
      <c r="A1" s="1"/>
      <c r="B1" s="1"/>
      <c r="C1" s="1"/>
      <c r="D1" s="1"/>
      <c r="E1" s="2"/>
      <c r="F1" s="2"/>
      <c r="G1" s="2"/>
      <c r="H1" s="2"/>
      <c r="I1" s="2"/>
      <c r="J1" s="2"/>
      <c r="K1" s="2"/>
      <c r="M1" s="2"/>
      <c r="N1" s="2"/>
      <c r="O1" s="4"/>
      <c r="P1" s="5"/>
      <c r="Q1" s="6"/>
      <c r="R1" s="5"/>
    </row>
    <row r="2" spans="1:18" s="3" customFormat="1" ht="11.25" x14ac:dyDescent="0.15">
      <c r="A2" s="1"/>
      <c r="B2" s="1"/>
      <c r="C2" s="1"/>
      <c r="D2" s="1"/>
      <c r="E2" s="2"/>
      <c r="F2" s="2"/>
      <c r="G2" s="2"/>
      <c r="H2" s="2"/>
      <c r="I2" s="2"/>
      <c r="J2" s="2"/>
      <c r="K2" s="2"/>
      <c r="M2" s="2"/>
      <c r="N2" s="2"/>
      <c r="O2" s="4"/>
      <c r="P2" s="5"/>
      <c r="Q2" s="6"/>
      <c r="R2" s="5"/>
    </row>
    <row r="3" spans="1:18" s="3" customFormat="1" ht="11.25" x14ac:dyDescent="0.15">
      <c r="A3" s="1"/>
      <c r="B3" s="1"/>
      <c r="C3" s="1"/>
      <c r="D3" s="1"/>
      <c r="E3" s="2"/>
      <c r="F3" s="2"/>
      <c r="G3" s="2"/>
      <c r="H3" s="2"/>
      <c r="I3" s="2"/>
      <c r="J3" s="2"/>
      <c r="K3" s="2"/>
      <c r="M3" s="2"/>
      <c r="N3" s="2"/>
      <c r="O3" s="4"/>
      <c r="P3" s="5"/>
      <c r="Q3" s="6"/>
      <c r="R3" s="5"/>
    </row>
    <row r="4" spans="1:18" s="3" customFormat="1" ht="11.25" x14ac:dyDescent="0.15">
      <c r="A4" s="1"/>
      <c r="B4" s="1"/>
      <c r="C4" s="1"/>
      <c r="D4" s="1"/>
      <c r="E4" s="2"/>
      <c r="F4" s="2"/>
      <c r="G4" s="2"/>
      <c r="H4" s="2"/>
      <c r="I4" s="2"/>
      <c r="J4" s="2"/>
      <c r="K4" s="2"/>
      <c r="M4" s="2"/>
      <c r="N4" s="2"/>
      <c r="O4" s="4"/>
      <c r="P4" s="5"/>
      <c r="Q4" s="6"/>
      <c r="R4" s="5"/>
    </row>
    <row r="5" spans="1:18" s="3" customFormat="1" ht="11.25" x14ac:dyDescent="0.15">
      <c r="A5" s="1"/>
      <c r="B5" s="1"/>
      <c r="C5" s="1"/>
      <c r="D5" s="1"/>
      <c r="E5" s="2"/>
      <c r="F5" s="2"/>
      <c r="G5" s="2"/>
      <c r="H5" s="2"/>
      <c r="I5" s="2"/>
      <c r="J5" s="2"/>
      <c r="K5" s="2"/>
      <c r="M5" s="2"/>
      <c r="N5" s="2"/>
      <c r="O5" s="4"/>
      <c r="P5" s="5"/>
      <c r="Q5" s="6"/>
      <c r="R5" s="5"/>
    </row>
    <row r="6" spans="1:18" s="3" customFormat="1" ht="11.25" x14ac:dyDescent="0.15">
      <c r="A6" s="1"/>
      <c r="B6" s="1"/>
      <c r="C6" s="1"/>
      <c r="D6" s="1"/>
      <c r="E6" s="2"/>
      <c r="F6" s="2"/>
      <c r="G6" s="2"/>
      <c r="H6" s="2"/>
      <c r="I6" s="2"/>
      <c r="J6" s="2"/>
      <c r="K6" s="2"/>
      <c r="M6" s="2"/>
      <c r="N6" s="2"/>
      <c r="O6" s="4"/>
      <c r="P6" s="5"/>
      <c r="Q6" s="6"/>
      <c r="R6" s="5"/>
    </row>
    <row r="7" spans="1:18" s="3" customFormat="1" ht="12" thickBot="1" x14ac:dyDescent="0.2">
      <c r="A7" s="1"/>
      <c r="B7" s="1"/>
      <c r="C7" s="1"/>
      <c r="D7" s="1"/>
      <c r="E7" s="2"/>
      <c r="F7" s="2"/>
      <c r="G7" s="2"/>
      <c r="H7" s="2"/>
      <c r="I7" s="2"/>
      <c r="J7" s="2"/>
      <c r="K7" s="2"/>
      <c r="M7" s="2"/>
      <c r="N7" s="2"/>
      <c r="O7" s="4"/>
      <c r="P7" s="5"/>
      <c r="Q7" s="6"/>
      <c r="R7" s="5"/>
    </row>
    <row r="8" spans="1:18" s="3" customFormat="1" ht="23.25" thickBot="1" x14ac:dyDescent="0.2">
      <c r="A8" s="1"/>
      <c r="B8" s="7"/>
      <c r="C8" s="1"/>
      <c r="D8" s="8" t="s">
        <v>0</v>
      </c>
      <c r="E8" s="9"/>
      <c r="F8" s="10"/>
      <c r="G8" s="11">
        <v>2016</v>
      </c>
      <c r="H8" s="12"/>
      <c r="I8" s="13"/>
      <c r="J8" s="14"/>
      <c r="K8" s="14"/>
      <c r="M8" s="2"/>
      <c r="N8" s="2"/>
      <c r="O8" s="4"/>
      <c r="P8" s="5"/>
      <c r="Q8" s="6"/>
      <c r="R8" s="5"/>
    </row>
    <row r="9" spans="1:18" s="3" customFormat="1" ht="23.25" thickBot="1" x14ac:dyDescent="0.2">
      <c r="A9" s="1"/>
      <c r="B9" s="7"/>
      <c r="C9" s="1"/>
      <c r="D9" s="8" t="s">
        <v>1</v>
      </c>
      <c r="E9" s="9"/>
      <c r="F9" s="10"/>
      <c r="G9" s="11" t="s">
        <v>2</v>
      </c>
      <c r="H9" s="12"/>
      <c r="I9" s="13"/>
      <c r="J9" s="14"/>
      <c r="K9" s="14"/>
      <c r="M9" s="2"/>
      <c r="N9" s="2"/>
      <c r="O9" s="4"/>
      <c r="P9" s="5"/>
      <c r="Q9" s="6"/>
      <c r="R9" s="5"/>
    </row>
    <row r="10" spans="1:18" s="3" customFormat="1" ht="12" thickBot="1" x14ac:dyDescent="0.2">
      <c r="A10" s="1"/>
      <c r="B10" s="1"/>
      <c r="C10" s="1"/>
      <c r="D10" s="1"/>
      <c r="E10" s="14"/>
      <c r="F10" s="14"/>
      <c r="G10" s="15"/>
      <c r="H10" s="15"/>
      <c r="I10" s="15"/>
      <c r="J10" s="14"/>
      <c r="K10" s="14"/>
      <c r="M10" s="2"/>
      <c r="N10" s="2"/>
      <c r="O10" s="4"/>
      <c r="P10" s="5" t="s">
        <v>3</v>
      </c>
      <c r="Q10" s="6"/>
      <c r="R10" s="5" t="s">
        <v>4</v>
      </c>
    </row>
    <row r="11" spans="1:18" s="3" customFormat="1" ht="24" thickTop="1" thickBot="1" x14ac:dyDescent="0.2">
      <c r="A11" s="1"/>
      <c r="B11" s="16" t="s">
        <v>5</v>
      </c>
      <c r="C11" s="17" t="s">
        <v>6</v>
      </c>
      <c r="D11" s="17" t="s">
        <v>7</v>
      </c>
      <c r="E11" s="18" t="s">
        <v>8</v>
      </c>
      <c r="F11" s="18" t="s">
        <v>9</v>
      </c>
      <c r="G11" s="18" t="s">
        <v>10</v>
      </c>
      <c r="H11" s="18" t="s">
        <v>11</v>
      </c>
      <c r="I11" s="18" t="s">
        <v>12</v>
      </c>
      <c r="J11" s="18" t="s">
        <v>13</v>
      </c>
      <c r="K11" s="19" t="s">
        <v>14</v>
      </c>
      <c r="L11" s="20" t="s">
        <v>15</v>
      </c>
      <c r="M11" s="21"/>
      <c r="N11" s="14"/>
      <c r="O11" s="22"/>
      <c r="P11" s="22"/>
      <c r="Q11" s="23"/>
      <c r="R11" s="23"/>
    </row>
    <row r="12" spans="1:18" s="3" customFormat="1" ht="11.25" x14ac:dyDescent="0.15">
      <c r="A12" s="1">
        <v>1</v>
      </c>
      <c r="B12" s="24" t="str">
        <f t="array" aca="1" ref="B12" ca="1">IFERROR(IF(ROWS($11:11)&lt;=COUNTA(champ),INDEX(champ,SMALL(IF(champ&lt;&gt;"",ROW(INDIRECT("1:"&amp;ROWS(champ)))),ROWS($11:11))),""),"")</f>
        <v>24/05/2016</v>
      </c>
      <c r="C12" s="24" t="str">
        <f ca="1">IF(ISERROR(VLOOKUP(B12,'[1]BASE de DONNEE'!$B$7:$P$6004,2,FALSE))=TRUE,"",VLOOKUP(B12,'[1]BASE de DONNEE'!$B$7:$P$6004,2,FALSE))</f>
        <v>Fête foraine</v>
      </c>
      <c r="D12" s="24" t="str">
        <f ca="1">IF(ISERROR(VLOOKUP(B12,'[1]BASE de DONNEE'!$B$7:$P$6004,3,FALSE))=TRUE,"",VLOOKUP(B12,'[1]BASE de DONNEE'!$B$7:$P$6004,3,FALSE))</f>
        <v>Maison</v>
      </c>
      <c r="E12" s="25" t="str">
        <f ca="1">IF(ISERROR(VLOOKUP(B12,'[1]BASE de DONNEE'!$B$7:$P$6004,4,FALSE))=TRUE,"",VLOOKUP(B12,'[1]BASE de DONNEE'!$B$7:$P$6004,4,FALSE))</f>
        <v>03:00</v>
      </c>
      <c r="F12" s="15">
        <f ca="1">IF(ISERROR(VLOOKUP(B12,'[1]BASE de DONNEE'!$B$7:$P$6004,5,FALSE))=TRUE,"",VLOOKUP(B12,'[1]BASE de DONNEE'!$B$7:$P$6004,5,FALSE))</f>
        <v>140</v>
      </c>
      <c r="G12" s="15">
        <f ca="1">IF(ISERROR(VLOOKUP(B12,'[1]BASE de DONNEE'!$B$7:$P$6004,6,FALSE))=TRUE,"",VLOOKUP(B12,'[1]BASE de DONNEE'!$B$7:$P$6004,6,FALSE))</f>
        <v>5</v>
      </c>
      <c r="H12" s="15">
        <f ca="1">IF(ISERROR(VLOOKUP(B12,'[1]BASE de DONNEE'!$B$7:$P$6004,7,FALSE))=TRUE,"",VLOOKUP(B12,'[1]BASE de DONNEE'!$B$7:$P$6004,7,FALSE))</f>
        <v>0</v>
      </c>
      <c r="I12" s="15">
        <f ca="1">IF(ISERROR(VLOOKUP(B12,'[1]BASE de DONNEE'!$B$7:$P$6004,10,FALSE))=TRUE,"",VLOOKUP(B12,'[1]BASE de DONNEE'!$B$7:$P$6004,10,FALSE))</f>
        <v>140</v>
      </c>
      <c r="J12" s="15">
        <f ca="1">IF(ISERROR(VLOOKUP(B12,'[1]BASE de DONNEE'!$B$7:$P$6004,8,FALSE))=TRUE,"",VLOOKUP(B12,'[1]BASE de DONNEE'!$B$7:$P$6004,8,FALSE))</f>
        <v>54</v>
      </c>
      <c r="K12" s="15">
        <f ca="1">IF(ISERROR(VLOOKUP(B12,'[1]BASE de DONNEE'!$B$7:$P$6004,9,FALSE))=TRUE,"",VLOOKUP(B12,'[1]BASE de DONNEE'!$B$7:$P$6004,9,FALSE))</f>
        <v>86</v>
      </c>
      <c r="L12" s="26">
        <f ca="1">IF(I12="","",SUM(I12:I42))</f>
        <v>286</v>
      </c>
      <c r="M12" s="27"/>
      <c r="N12" s="14"/>
      <c r="O12" s="22"/>
      <c r="P12" s="22" t="str">
        <f>CONCATENATE("01","/0",MONTH(1&amp;$G$9),"/",$G$8)</f>
        <v>01/05/2016</v>
      </c>
      <c r="Q12" s="23" t="str">
        <f t="shared" ref="Q12:Q42" si="0">IF(R12&gt;"",P12,"")</f>
        <v/>
      </c>
      <c r="R12" s="5" t="str">
        <f>IF(ISERROR(VLOOKUP(P12,'[1]BASE de DONNEE'!$B$7:$P$6004,2,FALSE))=TRUE,"",VLOOKUP(P12,'[1]BASE de DONNEE'!$B$7:$P$6004,2,FALSE))</f>
        <v/>
      </c>
    </row>
    <row r="13" spans="1:18" s="3" customFormat="1" ht="12" thickBot="1" x14ac:dyDescent="0.2">
      <c r="A13" s="1">
        <v>2</v>
      </c>
      <c r="B13" s="24" t="str">
        <f t="array" aca="1" ref="B13" ca="1">IFERROR(IF(ROWS($11:12)&lt;=COUNTA(champ),INDEX(champ,SMALL(IF(champ&lt;&gt;"",ROW(INDIRECT("1:"&amp;ROWS(champ)))),ROWS($11:12))),""),"")</f>
        <v>25/05/2016</v>
      </c>
      <c r="C13" s="24" t="str">
        <f ca="1">IF(ISERROR(VLOOKUP(B13,'[1]BASE de DONNEE'!$B$7:$P$6004,2,FALSE))=TRUE,"",VLOOKUP(B13,'[1]BASE de DONNEE'!$B$7:$P$6004,2,FALSE))</f>
        <v>Sorcière</v>
      </c>
      <c r="D13" s="24" t="str">
        <f ca="1">IF(ISERROR(VLOOKUP(B13,'[1]BASE de DONNEE'!$B$7:$P$6004,3,FALSE))=TRUE,"",VLOOKUP(B13,'[1]BASE de DONNEE'!$B$7:$P$6004,3,FALSE))</f>
        <v>Maison</v>
      </c>
      <c r="E13" s="25" t="str">
        <f ca="1">IF(ISERROR(VLOOKUP(B13,'[1]BASE de DONNEE'!$B$7:$P$6004,4,FALSE))=TRUE,"",VLOOKUP(B13,'[1]BASE de DONNEE'!$B$7:$P$6004,4,FALSE))</f>
        <v>03:00</v>
      </c>
      <c r="F13" s="15">
        <f ca="1">IF(ISERROR(VLOOKUP(B13,'[1]BASE de DONNEE'!$B$7:$P$6004,5,FALSE))=TRUE,"",VLOOKUP(B13,'[1]BASE de DONNEE'!$B$7:$P$6004,5,FALSE))</f>
        <v>140</v>
      </c>
      <c r="G13" s="15">
        <f ca="1">IF(ISERROR(VLOOKUP(B13,'[1]BASE de DONNEE'!$B$7:$P$6004,6,FALSE))=TRUE,"",VLOOKUP(B13,'[1]BASE de DONNEE'!$B$7:$P$6004,6,FALSE))</f>
        <v>30</v>
      </c>
      <c r="H13" s="15">
        <f ca="1">IF(ISERROR(VLOOKUP(B13,'[1]BASE de DONNEE'!$B$7:$P$6004,7,FALSE))=TRUE,"",VLOOKUP(B13,'[1]BASE de DONNEE'!$B$7:$P$6004,7,FALSE))</f>
        <v>6</v>
      </c>
      <c r="I13" s="15">
        <f ca="1">IF(ISERROR(VLOOKUP(B13,'[1]BASE de DONNEE'!$B$7:$P$6004,10,FALSE))=TRUE,"",VLOOKUP(B13,'[1]BASE de DONNEE'!$B$7:$P$6004,10,FALSE))</f>
        <v>146</v>
      </c>
      <c r="J13" s="15">
        <f ca="1">IF(ISERROR(VLOOKUP(B13,'[1]BASE de DONNEE'!$B$7:$P$6004,8,FALSE))=TRUE,"",VLOOKUP(B13,'[1]BASE de DONNEE'!$B$7:$P$6004,8,FALSE))</f>
        <v>10</v>
      </c>
      <c r="K13" s="15">
        <f ca="1">IF(ISERROR(VLOOKUP(B13,'[1]BASE de DONNEE'!$B$7:$P$6004,9,FALSE))=TRUE,"",VLOOKUP(B13,'[1]BASE de DONNEE'!$B$7:$P$6004,9,FALSE))</f>
        <v>136</v>
      </c>
      <c r="L13" s="28"/>
      <c r="M13" s="29"/>
      <c r="N13" s="14"/>
      <c r="O13" s="22"/>
      <c r="P13" s="22" t="str">
        <f>CONCATENATE("02","/0",MONTH(1&amp;$G$9),"/",$G$8)</f>
        <v>02/05/2016</v>
      </c>
      <c r="Q13" s="23" t="str">
        <f t="shared" si="0"/>
        <v/>
      </c>
      <c r="R13" s="5" t="str">
        <f>IF(ISERROR(VLOOKUP(P13,'[1]BASE de DONNEE'!$B$7:$P$6004,2,FALSE))=TRUE,"",VLOOKUP(P13,'[1]BASE de DONNEE'!$B$7:$P$6004,2,FALSE))</f>
        <v/>
      </c>
    </row>
    <row r="14" spans="1:18" s="3" customFormat="1" ht="11.25" x14ac:dyDescent="0.15">
      <c r="A14" s="1">
        <v>3</v>
      </c>
      <c r="B14" s="24" t="str">
        <f t="array" aca="1" ref="B14" ca="1">IFERROR(IF(ROWS($11:13)&lt;=COUNTA(champ),INDEX(champ,SMALL(IF(champ&lt;&gt;"",ROW(INDIRECT("1:"&amp;ROWS(champ)))),ROWS($11:13))),""),"")</f>
        <v/>
      </c>
      <c r="C14" s="24" t="str">
        <f ca="1">IF(ISERROR(VLOOKUP(B14,'[1]BASE de DONNEE'!$B$7:$P$6004,2,FALSE))=TRUE,"",VLOOKUP(B14,'[1]BASE de DONNEE'!$B$7:$P$6004,2,FALSE))</f>
        <v/>
      </c>
      <c r="D14" s="24" t="str">
        <f ca="1">IF(ISERROR(VLOOKUP(B14,'[1]BASE de DONNEE'!$B$7:$P$6004,3,FALSE))=TRUE,"",VLOOKUP(B14,'[1]BASE de DONNEE'!$B$7:$P$6004,3,FALSE))</f>
        <v/>
      </c>
      <c r="E14" s="25" t="str">
        <f ca="1">IF(ISERROR(VLOOKUP(B14,'[1]BASE de DONNEE'!$B$7:$P$6004,4,FALSE))=TRUE,"",VLOOKUP(B14,'[1]BASE de DONNEE'!$B$7:$P$6004,4,FALSE))</f>
        <v/>
      </c>
      <c r="F14" s="15" t="str">
        <f ca="1">IF(ISERROR(VLOOKUP(B14,'[1]BASE de DONNEE'!$B$7:$P$6004,5,FALSE))=TRUE,"",VLOOKUP(B14,'[1]BASE de DONNEE'!$B$7:$P$6004,5,FALSE))</f>
        <v/>
      </c>
      <c r="G14" s="15" t="str">
        <f ca="1">IF(ISERROR(VLOOKUP(B14,'[1]BASE de DONNEE'!$B$7:$P$6004,6,FALSE))=TRUE,"",VLOOKUP(B14,'[1]BASE de DONNEE'!$B$7:$P$6004,6,FALSE))</f>
        <v/>
      </c>
      <c r="H14" s="15" t="str">
        <f ca="1">IF(ISERROR(VLOOKUP(B14,'[1]BASE de DONNEE'!$B$7:$P$6004,7,FALSE))=TRUE,"",VLOOKUP(B14,'[1]BASE de DONNEE'!$B$7:$P$6004,7,FALSE))</f>
        <v/>
      </c>
      <c r="I14" s="15" t="str">
        <f ca="1">IF(ISERROR(VLOOKUP(B14,'[1]BASE de DONNEE'!$B$7:$P$6004,10,FALSE))=TRUE,"",VLOOKUP(B14,'[1]BASE de DONNEE'!$B$7:$P$6004,10,FALSE))</f>
        <v/>
      </c>
      <c r="J14" s="15" t="str">
        <f ca="1">IF(ISERROR(VLOOKUP(B14,'[1]BASE de DONNEE'!$B$7:$P$6004,8,FALSE))=TRUE,"",VLOOKUP(B14,'[1]BASE de DONNEE'!$B$7:$P$6004,8,FALSE))</f>
        <v/>
      </c>
      <c r="K14" s="15" t="str">
        <f ca="1">IF(ISERROR(VLOOKUP(B14,'[1]BASE de DONNEE'!$B$7:$P$6004,9,FALSE))=TRUE,"",VLOOKUP(B14,'[1]BASE de DONNEE'!$B$7:$P$6004,9,FALSE))</f>
        <v/>
      </c>
      <c r="L14" s="14"/>
      <c r="M14" s="14"/>
      <c r="N14" s="14"/>
      <c r="O14" s="22"/>
      <c r="P14" s="22" t="str">
        <f>CONCATENATE("03","/0",MONTH(1&amp;$G$9),"/",$G$8)</f>
        <v>03/05/2016</v>
      </c>
      <c r="Q14" s="23" t="str">
        <f t="shared" si="0"/>
        <v/>
      </c>
      <c r="R14" s="5" t="str">
        <f>IF(ISERROR(VLOOKUP(P14,'[1]BASE de DONNEE'!$B$7:$P$6004,2,FALSE))=TRUE,"",VLOOKUP(P14,'[1]BASE de DONNEE'!$B$7:$P$6004,2,FALSE))</f>
        <v/>
      </c>
    </row>
    <row r="15" spans="1:18" s="3" customFormat="1" ht="11.25" x14ac:dyDescent="0.15">
      <c r="A15" s="1">
        <v>4</v>
      </c>
      <c r="B15" s="24" t="str">
        <f t="array" aca="1" ref="B15" ca="1">IFERROR(IF(ROWS($11:14)&lt;=COUNTA(champ),INDEX(champ,SMALL(IF(champ&lt;&gt;"",ROW(INDIRECT("1:"&amp;ROWS(champ)))),ROWS($11:14))),""),"")</f>
        <v/>
      </c>
      <c r="C15" s="24" t="str">
        <f ca="1">IF(ISERROR(VLOOKUP(B15,'[1]BASE de DONNEE'!$B$7:$P$6004,2,FALSE))=TRUE,"",VLOOKUP(B15,'[1]BASE de DONNEE'!$B$7:$P$6004,2,FALSE))</f>
        <v/>
      </c>
      <c r="D15" s="24" t="str">
        <f ca="1">IF(ISERROR(VLOOKUP(B15,'[1]BASE de DONNEE'!$B$7:$P$6004,3,FALSE))=TRUE,"",VLOOKUP(B15,'[1]BASE de DONNEE'!$B$7:$P$6004,3,FALSE))</f>
        <v/>
      </c>
      <c r="E15" s="25" t="str">
        <f ca="1">IF(ISERROR(VLOOKUP(B15,'[1]BASE de DONNEE'!$B$7:$P$6004,4,FALSE))=TRUE,"",VLOOKUP(B15,'[1]BASE de DONNEE'!$B$7:$P$6004,4,FALSE))</f>
        <v/>
      </c>
      <c r="F15" s="15" t="str">
        <f ca="1">IF(ISERROR(VLOOKUP(B15,'[1]BASE de DONNEE'!$B$7:$P$6004,5,FALSE))=TRUE,"",VLOOKUP(B15,'[1]BASE de DONNEE'!$B$7:$P$6004,5,FALSE))</f>
        <v/>
      </c>
      <c r="G15" s="15" t="str">
        <f ca="1">IF(ISERROR(VLOOKUP(B15,'[1]BASE de DONNEE'!$B$7:$P$6004,6,FALSE))=TRUE,"",VLOOKUP(B15,'[1]BASE de DONNEE'!$B$7:$P$6004,6,FALSE))</f>
        <v/>
      </c>
      <c r="H15" s="15" t="str">
        <f ca="1">IF(ISERROR(VLOOKUP(B15,'[1]BASE de DONNEE'!$B$7:$P$6004,7,FALSE))=TRUE,"",VLOOKUP(B15,'[1]BASE de DONNEE'!$B$7:$P$6004,7,FALSE))</f>
        <v/>
      </c>
      <c r="I15" s="15" t="str">
        <f ca="1">IF(ISERROR(VLOOKUP(B15,'[1]BASE de DONNEE'!$B$7:$P$6004,10,FALSE))=TRUE,"",VLOOKUP(B15,'[1]BASE de DONNEE'!$B$7:$P$6004,10,FALSE))</f>
        <v/>
      </c>
      <c r="J15" s="15" t="str">
        <f ca="1">IF(ISERROR(VLOOKUP(B15,'[1]BASE de DONNEE'!$B$7:$P$6004,8,FALSE))=TRUE,"",VLOOKUP(B15,'[1]BASE de DONNEE'!$B$7:$P$6004,8,FALSE))</f>
        <v/>
      </c>
      <c r="K15" s="15" t="str">
        <f ca="1">IF(ISERROR(VLOOKUP(B15,'[1]BASE de DONNEE'!$B$7:$P$6004,9,FALSE))=TRUE,"",VLOOKUP(B15,'[1]BASE de DONNEE'!$B$7:$P$6004,9,FALSE))</f>
        <v/>
      </c>
      <c r="L15" s="14"/>
      <c r="M15" s="14"/>
      <c r="N15" s="14"/>
      <c r="O15" s="22"/>
      <c r="P15" s="22" t="str">
        <f>CONCATENATE("04","/0",MONTH(1&amp;$G$9),"/",$G$8)</f>
        <v>04/05/2016</v>
      </c>
      <c r="Q15" s="23" t="str">
        <f t="shared" si="0"/>
        <v/>
      </c>
      <c r="R15" s="5" t="str">
        <f>IF(ISERROR(VLOOKUP(P15,'[1]BASE de DONNEE'!$B$7:$P$6004,2,FALSE))=TRUE,"",VLOOKUP(P15,'[1]BASE de DONNEE'!$B$7:$P$6004,2,FALSE))</f>
        <v/>
      </c>
    </row>
    <row r="16" spans="1:18" s="3" customFormat="1" ht="11.25" x14ac:dyDescent="0.15">
      <c r="A16" s="1">
        <v>5</v>
      </c>
      <c r="B16" s="24" t="str">
        <f t="array" aca="1" ref="B16" ca="1">IFERROR(IF(ROWS($11:15)&lt;=COUNTA(champ),INDEX(champ,SMALL(IF(champ&lt;&gt;"",ROW(INDIRECT("1:"&amp;ROWS(champ)))),ROWS($11:15))),""),"")</f>
        <v/>
      </c>
      <c r="C16" s="24" t="str">
        <f ca="1">IF(ISERROR(VLOOKUP(B16,'[1]BASE de DONNEE'!$B$7:$P$6004,2,FALSE))=TRUE,"",VLOOKUP(B16,'[1]BASE de DONNEE'!$B$7:$P$6004,2,FALSE))</f>
        <v/>
      </c>
      <c r="D16" s="24" t="str">
        <f ca="1">IF(ISERROR(VLOOKUP(B16,'[1]BASE de DONNEE'!$B$7:$P$6004,3,FALSE))=TRUE,"",VLOOKUP(B16,'[1]BASE de DONNEE'!$B$7:$P$6004,3,FALSE))</f>
        <v/>
      </c>
      <c r="E16" s="25" t="str">
        <f ca="1">IF(ISERROR(VLOOKUP(B16,'[1]BASE de DONNEE'!$B$7:$P$6004,4,FALSE))=TRUE,"",VLOOKUP(B16,'[1]BASE de DONNEE'!$B$7:$P$6004,4,FALSE))</f>
        <v/>
      </c>
      <c r="F16" s="15" t="str">
        <f ca="1">IF(ISERROR(VLOOKUP(B16,'[1]BASE de DONNEE'!$B$7:$P$6004,5,FALSE))=TRUE,"",VLOOKUP(B16,'[1]BASE de DONNEE'!$B$7:$P$6004,5,FALSE))</f>
        <v/>
      </c>
      <c r="G16" s="15" t="str">
        <f ca="1">IF(ISERROR(VLOOKUP(B16,'[1]BASE de DONNEE'!$B$7:$P$6004,6,FALSE))=TRUE,"",VLOOKUP(B16,'[1]BASE de DONNEE'!$B$7:$P$6004,6,FALSE))</f>
        <v/>
      </c>
      <c r="H16" s="15" t="str">
        <f ca="1">IF(ISERROR(VLOOKUP(B16,'[1]BASE de DONNEE'!$B$7:$P$6004,7,FALSE))=TRUE,"",VLOOKUP(B16,'[1]BASE de DONNEE'!$B$7:$P$6004,7,FALSE))</f>
        <v/>
      </c>
      <c r="I16" s="15" t="str">
        <f ca="1">IF(ISERROR(VLOOKUP(B16,'[1]BASE de DONNEE'!$B$7:$P$6004,10,FALSE))=TRUE,"",VLOOKUP(B16,'[1]BASE de DONNEE'!$B$7:$P$6004,10,FALSE))</f>
        <v/>
      </c>
      <c r="J16" s="15" t="str">
        <f ca="1">IF(ISERROR(VLOOKUP(B16,'[1]BASE de DONNEE'!$B$7:$P$6004,8,FALSE))=TRUE,"",VLOOKUP(B16,'[1]BASE de DONNEE'!$B$7:$P$6004,8,FALSE))</f>
        <v/>
      </c>
      <c r="K16" s="15" t="str">
        <f ca="1">IF(ISERROR(VLOOKUP(B16,'[1]BASE de DONNEE'!$B$7:$P$6004,9,FALSE))=TRUE,"",VLOOKUP(B16,'[1]BASE de DONNEE'!$B$7:$P$6004,9,FALSE))</f>
        <v/>
      </c>
      <c r="L16" s="14"/>
      <c r="M16" s="14"/>
      <c r="N16" s="14"/>
      <c r="O16" s="22"/>
      <c r="P16" s="22" t="str">
        <f>CONCATENATE("05","/0",MONTH(1&amp;$G$9),"/",$G$8)</f>
        <v>05/05/2016</v>
      </c>
      <c r="Q16" s="23" t="str">
        <f t="shared" si="0"/>
        <v/>
      </c>
      <c r="R16" s="5" t="str">
        <f>IF(ISERROR(VLOOKUP(P16,'[1]BASE de DONNEE'!$B$7:$P$6004,2,FALSE))=TRUE,"",VLOOKUP(P16,'[1]BASE de DONNEE'!$B$7:$P$6004,2,FALSE))</f>
        <v/>
      </c>
    </row>
    <row r="17" spans="1:18" s="3" customFormat="1" ht="11.25" x14ac:dyDescent="0.15">
      <c r="A17" s="1">
        <v>6</v>
      </c>
      <c r="B17" s="24" t="str">
        <f t="array" aca="1" ref="B17" ca="1">IFERROR(IF(ROWS($11:16)&lt;=COUNTA(champ),INDEX(champ,SMALL(IF(champ&lt;&gt;"",ROW(INDIRECT("1:"&amp;ROWS(champ)))),ROWS($11:16))),""),"")</f>
        <v/>
      </c>
      <c r="C17" s="24" t="str">
        <f ca="1">IF(ISERROR(VLOOKUP(B17,'[1]BASE de DONNEE'!$B$7:$P$6004,2,FALSE))=TRUE,"",VLOOKUP(B17,'[1]BASE de DONNEE'!$B$7:$P$6004,2,FALSE))</f>
        <v/>
      </c>
      <c r="D17" s="24" t="str">
        <f ca="1">IF(ISERROR(VLOOKUP(B17,'[1]BASE de DONNEE'!$B$7:$P$6004,3,FALSE))=TRUE,"",VLOOKUP(B17,'[1]BASE de DONNEE'!$B$7:$P$6004,3,FALSE))</f>
        <v/>
      </c>
      <c r="E17" s="25" t="str">
        <f ca="1">IF(ISERROR(VLOOKUP(B17,'[1]BASE de DONNEE'!$B$7:$P$6004,4,FALSE))=TRUE,"",VLOOKUP(B17,'[1]BASE de DONNEE'!$B$7:$P$6004,4,FALSE))</f>
        <v/>
      </c>
      <c r="F17" s="15" t="str">
        <f ca="1">IF(ISERROR(VLOOKUP(B17,'[1]BASE de DONNEE'!$B$7:$P$6004,5,FALSE))=TRUE,"",VLOOKUP(B17,'[1]BASE de DONNEE'!$B$7:$P$6004,5,FALSE))</f>
        <v/>
      </c>
      <c r="G17" s="15" t="str">
        <f ca="1">IF(ISERROR(VLOOKUP(B17,'[1]BASE de DONNEE'!$B$7:$P$6004,6,FALSE))=TRUE,"",VLOOKUP(B17,'[1]BASE de DONNEE'!$B$7:$P$6004,6,FALSE))</f>
        <v/>
      </c>
      <c r="H17" s="15" t="str">
        <f ca="1">IF(ISERROR(VLOOKUP(B17,'[1]BASE de DONNEE'!$B$7:$P$6004,7,FALSE))=TRUE,"",VLOOKUP(B17,'[1]BASE de DONNEE'!$B$7:$P$6004,7,FALSE))</f>
        <v/>
      </c>
      <c r="I17" s="15" t="str">
        <f ca="1">IF(ISERROR(VLOOKUP(B17,'[1]BASE de DONNEE'!$B$7:$P$6004,10,FALSE))=TRUE,"",VLOOKUP(B17,'[1]BASE de DONNEE'!$B$7:$P$6004,10,FALSE))</f>
        <v/>
      </c>
      <c r="J17" s="15" t="str">
        <f ca="1">IF(ISERROR(VLOOKUP(B17,'[1]BASE de DONNEE'!$B$7:$P$6004,8,FALSE))=TRUE,"",VLOOKUP(B17,'[1]BASE de DONNEE'!$B$7:$P$6004,8,FALSE))</f>
        <v/>
      </c>
      <c r="K17" s="15" t="str">
        <f ca="1">IF(ISERROR(VLOOKUP(B17,'[1]BASE de DONNEE'!$B$7:$P$6004,9,FALSE))=TRUE,"",VLOOKUP(B17,'[1]BASE de DONNEE'!$B$7:$P$6004,9,FALSE))</f>
        <v/>
      </c>
      <c r="L17" s="14"/>
      <c r="M17" s="14"/>
      <c r="N17" s="14"/>
      <c r="O17" s="22"/>
      <c r="P17" s="22" t="str">
        <f>CONCATENATE("06","/0",MONTH(1&amp;$G$9),"/",$G$8)</f>
        <v>06/05/2016</v>
      </c>
      <c r="Q17" s="23" t="str">
        <f t="shared" si="0"/>
        <v/>
      </c>
      <c r="R17" s="5" t="str">
        <f>IF(ISERROR(VLOOKUP(P17,'[1]BASE de DONNEE'!$B$7:$P$6004,2,FALSE))=TRUE,"",VLOOKUP(P17,'[1]BASE de DONNEE'!$B$7:$P$6004,2,FALSE))</f>
        <v/>
      </c>
    </row>
    <row r="18" spans="1:18" s="3" customFormat="1" ht="11.25" x14ac:dyDescent="0.15">
      <c r="A18" s="1">
        <v>7</v>
      </c>
      <c r="B18" s="24" t="str">
        <f t="array" aca="1" ref="B18" ca="1">IFERROR(IF(ROWS($11:17)&lt;=COUNTA(champ),INDEX(champ,SMALL(IF(champ&lt;&gt;"",ROW(INDIRECT("1:"&amp;ROWS(champ)))),ROWS($11:17))),""),"")</f>
        <v/>
      </c>
      <c r="C18" s="24" t="str">
        <f ca="1">IF(ISERROR(VLOOKUP(B18,'[1]BASE de DONNEE'!$B$7:$P$6004,2,FALSE))=TRUE,"",VLOOKUP(B18,'[1]BASE de DONNEE'!$B$7:$P$6004,2,FALSE))</f>
        <v/>
      </c>
      <c r="D18" s="24" t="str">
        <f ca="1">IF(ISERROR(VLOOKUP(B18,'[1]BASE de DONNEE'!$B$7:$P$6004,3,FALSE))=TRUE,"",VLOOKUP(B18,'[1]BASE de DONNEE'!$B$7:$P$6004,3,FALSE))</f>
        <v/>
      </c>
      <c r="E18" s="25" t="str">
        <f ca="1">IF(ISERROR(VLOOKUP(B18,'[1]BASE de DONNEE'!$B$7:$P$6004,4,FALSE))=TRUE,"",VLOOKUP(B18,'[1]BASE de DONNEE'!$B$7:$P$6004,4,FALSE))</f>
        <v/>
      </c>
      <c r="F18" s="15" t="str">
        <f ca="1">IF(ISERROR(VLOOKUP(B18,'[1]BASE de DONNEE'!$B$7:$P$6004,5,FALSE))=TRUE,"",VLOOKUP(B18,'[1]BASE de DONNEE'!$B$7:$P$6004,5,FALSE))</f>
        <v/>
      </c>
      <c r="G18" s="15" t="str">
        <f ca="1">IF(ISERROR(VLOOKUP(B18,'[1]BASE de DONNEE'!$B$7:$P$6004,6,FALSE))=TRUE,"",VLOOKUP(B18,'[1]BASE de DONNEE'!$B$7:$P$6004,6,FALSE))</f>
        <v/>
      </c>
      <c r="H18" s="15" t="str">
        <f ca="1">IF(ISERROR(VLOOKUP(B18,'[1]BASE de DONNEE'!$B$7:$P$6004,7,FALSE))=TRUE,"",VLOOKUP(B18,'[1]BASE de DONNEE'!$B$7:$P$6004,7,FALSE))</f>
        <v/>
      </c>
      <c r="I18" s="15" t="str">
        <f ca="1">IF(ISERROR(VLOOKUP(B18,'[1]BASE de DONNEE'!$B$7:$P$6004,10,FALSE))=TRUE,"",VLOOKUP(B18,'[1]BASE de DONNEE'!$B$7:$P$6004,10,FALSE))</f>
        <v/>
      </c>
      <c r="J18" s="15" t="str">
        <f ca="1">IF(ISERROR(VLOOKUP(B18,'[1]BASE de DONNEE'!$B$7:$P$6004,8,FALSE))=TRUE,"",VLOOKUP(B18,'[1]BASE de DONNEE'!$B$7:$P$6004,8,FALSE))</f>
        <v/>
      </c>
      <c r="K18" s="15" t="str">
        <f ca="1">IF(ISERROR(VLOOKUP(B18,'[1]BASE de DONNEE'!$B$7:$P$6004,9,FALSE))=TRUE,"",VLOOKUP(B18,'[1]BASE de DONNEE'!$B$7:$P$6004,9,FALSE))</f>
        <v/>
      </c>
      <c r="L18" s="14"/>
      <c r="M18" s="14"/>
      <c r="N18" s="14"/>
      <c r="O18" s="22"/>
      <c r="P18" s="22" t="str">
        <f>CONCATENATE("07","/0",MONTH(1&amp;$G$9),"/",$G$8)</f>
        <v>07/05/2016</v>
      </c>
      <c r="Q18" s="23" t="str">
        <f t="shared" si="0"/>
        <v/>
      </c>
      <c r="R18" s="5" t="str">
        <f>IF(ISERROR(VLOOKUP(P18,'[1]BASE de DONNEE'!$B$7:$P$6004,2,FALSE))=TRUE,"",VLOOKUP(P18,'[1]BASE de DONNEE'!$B$7:$P$6004,2,FALSE))</f>
        <v/>
      </c>
    </row>
    <row r="19" spans="1:18" s="3" customFormat="1" ht="11.25" x14ac:dyDescent="0.15">
      <c r="A19" s="1">
        <v>8</v>
      </c>
      <c r="B19" s="24" t="str">
        <f t="array" aca="1" ref="B19" ca="1">IFERROR(IF(ROWS($11:18)&lt;=COUNTA(champ),INDEX(champ,SMALL(IF(champ&lt;&gt;"",ROW(INDIRECT("1:"&amp;ROWS(champ)))),ROWS($11:18))),""),"")</f>
        <v/>
      </c>
      <c r="C19" s="24" t="str">
        <f ca="1">IF(ISERROR(VLOOKUP(B19,'[1]BASE de DONNEE'!$B$7:$P$6004,2,FALSE))=TRUE,"",VLOOKUP(B19,'[1]BASE de DONNEE'!$B$7:$P$6004,2,FALSE))</f>
        <v/>
      </c>
      <c r="D19" s="24" t="str">
        <f ca="1">IF(ISERROR(VLOOKUP(B19,'[1]BASE de DONNEE'!$B$7:$P$6004,3,FALSE))=TRUE,"",VLOOKUP(B19,'[1]BASE de DONNEE'!$B$7:$P$6004,3,FALSE))</f>
        <v/>
      </c>
      <c r="E19" s="25" t="str">
        <f ca="1">IF(ISERROR(VLOOKUP(B19,'[1]BASE de DONNEE'!$B$7:$P$6004,4,FALSE))=TRUE,"",VLOOKUP(B19,'[1]BASE de DONNEE'!$B$7:$P$6004,4,FALSE))</f>
        <v/>
      </c>
      <c r="F19" s="15" t="str">
        <f ca="1">IF(ISERROR(VLOOKUP(B19,'[1]BASE de DONNEE'!$B$7:$P$6004,5,FALSE))=TRUE,"",VLOOKUP(B19,'[1]BASE de DONNEE'!$B$7:$P$6004,5,FALSE))</f>
        <v/>
      </c>
      <c r="G19" s="15" t="str">
        <f ca="1">IF(ISERROR(VLOOKUP(B19,'[1]BASE de DONNEE'!$B$7:$P$6004,6,FALSE))=TRUE,"",VLOOKUP(B19,'[1]BASE de DONNEE'!$B$7:$P$6004,6,FALSE))</f>
        <v/>
      </c>
      <c r="H19" s="15" t="str">
        <f ca="1">IF(ISERROR(VLOOKUP(B19,'[1]BASE de DONNEE'!$B$7:$P$6004,7,FALSE))=TRUE,"",VLOOKUP(B19,'[1]BASE de DONNEE'!$B$7:$P$6004,7,FALSE))</f>
        <v/>
      </c>
      <c r="I19" s="15" t="str">
        <f ca="1">IF(ISERROR(VLOOKUP(B19,'[1]BASE de DONNEE'!$B$7:$P$6004,10,FALSE))=TRUE,"",VLOOKUP(B19,'[1]BASE de DONNEE'!$B$7:$P$6004,10,FALSE))</f>
        <v/>
      </c>
      <c r="J19" s="15" t="str">
        <f ca="1">IF(ISERROR(VLOOKUP(B19,'[1]BASE de DONNEE'!$B$7:$P$6004,8,FALSE))=TRUE,"",VLOOKUP(B19,'[1]BASE de DONNEE'!$B$7:$P$6004,8,FALSE))</f>
        <v/>
      </c>
      <c r="K19" s="15" t="str">
        <f ca="1">IF(ISERROR(VLOOKUP(B19,'[1]BASE de DONNEE'!$B$7:$P$6004,9,FALSE))=TRUE,"",VLOOKUP(B19,'[1]BASE de DONNEE'!$B$7:$P$6004,9,FALSE))</f>
        <v/>
      </c>
      <c r="L19" s="14"/>
      <c r="M19" s="14"/>
      <c r="N19" s="14"/>
      <c r="O19" s="22"/>
      <c r="P19" s="22" t="str">
        <f>CONCATENATE("08","/0",MONTH(1&amp;$G$9),"/",$G$8)</f>
        <v>08/05/2016</v>
      </c>
      <c r="Q19" s="23" t="str">
        <f t="shared" si="0"/>
        <v/>
      </c>
      <c r="R19" s="5" t="str">
        <f>IF(ISERROR(VLOOKUP(P19,'[1]BASE de DONNEE'!$B$7:$P$6004,2,FALSE))=TRUE,"",VLOOKUP(P19,'[1]BASE de DONNEE'!$B$7:$P$6004,2,FALSE))</f>
        <v/>
      </c>
    </row>
    <row r="20" spans="1:18" s="3" customFormat="1" ht="11.25" x14ac:dyDescent="0.15">
      <c r="A20" s="1">
        <v>9</v>
      </c>
      <c r="B20" s="24" t="str">
        <f t="array" aca="1" ref="B20" ca="1">IFERROR(IF(ROWS($11:19)&lt;=COUNTA(champ),INDEX(champ,SMALL(IF(champ&lt;&gt;"",ROW(INDIRECT("1:"&amp;ROWS(champ)))),ROWS($11:19))),""),"")</f>
        <v/>
      </c>
      <c r="C20" s="24" t="str">
        <f ca="1">IF(ISERROR(VLOOKUP(B20,'[1]BASE de DONNEE'!$B$7:$P$6004,2,FALSE))=TRUE,"",VLOOKUP(B20,'[1]BASE de DONNEE'!$B$7:$P$6004,2,FALSE))</f>
        <v/>
      </c>
      <c r="D20" s="24" t="str">
        <f ca="1">IF(ISERROR(VLOOKUP(B20,'[1]BASE de DONNEE'!$B$7:$P$6004,3,FALSE))=TRUE,"",VLOOKUP(B20,'[1]BASE de DONNEE'!$B$7:$P$6004,3,FALSE))</f>
        <v/>
      </c>
      <c r="E20" s="25" t="str">
        <f ca="1">IF(ISERROR(VLOOKUP(B20,'[1]BASE de DONNEE'!$B$7:$P$6004,4,FALSE))=TRUE,"",VLOOKUP(B20,'[1]BASE de DONNEE'!$B$7:$P$6004,4,FALSE))</f>
        <v/>
      </c>
      <c r="F20" s="15" t="str">
        <f ca="1">IF(ISERROR(VLOOKUP(B20,'[1]BASE de DONNEE'!$B$7:$P$6004,5,FALSE))=TRUE,"",VLOOKUP(B20,'[1]BASE de DONNEE'!$B$7:$P$6004,5,FALSE))</f>
        <v/>
      </c>
      <c r="G20" s="15" t="str">
        <f ca="1">IF(ISERROR(VLOOKUP(B20,'[1]BASE de DONNEE'!$B$7:$P$6004,6,FALSE))=TRUE,"",VLOOKUP(B20,'[1]BASE de DONNEE'!$B$7:$P$6004,6,FALSE))</f>
        <v/>
      </c>
      <c r="H20" s="15" t="str">
        <f ca="1">IF(ISERROR(VLOOKUP(B20,'[1]BASE de DONNEE'!$B$7:$P$6004,7,FALSE))=TRUE,"",VLOOKUP(B20,'[1]BASE de DONNEE'!$B$7:$P$6004,7,FALSE))</f>
        <v/>
      </c>
      <c r="I20" s="15" t="str">
        <f ca="1">IF(ISERROR(VLOOKUP(B20,'[1]BASE de DONNEE'!$B$7:$P$6004,10,FALSE))=TRUE,"",VLOOKUP(B20,'[1]BASE de DONNEE'!$B$7:$P$6004,10,FALSE))</f>
        <v/>
      </c>
      <c r="J20" s="15" t="str">
        <f ca="1">IF(ISERROR(VLOOKUP(B20,'[1]BASE de DONNEE'!$B$7:$P$6004,8,FALSE))=TRUE,"",VLOOKUP(B20,'[1]BASE de DONNEE'!$B$7:$P$6004,8,FALSE))</f>
        <v/>
      </c>
      <c r="K20" s="15" t="str">
        <f ca="1">IF(ISERROR(VLOOKUP(B20,'[1]BASE de DONNEE'!$B$7:$P$6004,9,FALSE))=TRUE,"",VLOOKUP(B20,'[1]BASE de DONNEE'!$B$7:$P$6004,9,FALSE))</f>
        <v/>
      </c>
      <c r="L20" s="14"/>
      <c r="M20" s="14"/>
      <c r="N20" s="14"/>
      <c r="O20" s="22"/>
      <c r="P20" s="22" t="str">
        <f>CONCATENATE("09","/0",MONTH(1&amp;$G$9),"/",$G$8)</f>
        <v>09/05/2016</v>
      </c>
      <c r="Q20" s="23" t="str">
        <f t="shared" si="0"/>
        <v/>
      </c>
      <c r="R20" s="5" t="str">
        <f>IF(ISERROR(VLOOKUP(P20,'[1]BASE de DONNEE'!$B$7:$P$6004,2,FALSE))=TRUE,"",VLOOKUP(P20,'[1]BASE de DONNEE'!$B$7:$P$6004,2,FALSE))</f>
        <v/>
      </c>
    </row>
    <row r="21" spans="1:18" s="3" customFormat="1" ht="11.25" x14ac:dyDescent="0.15">
      <c r="A21" s="1">
        <v>10</v>
      </c>
      <c r="B21" s="24" t="str">
        <f t="array" aca="1" ref="B21" ca="1">IFERROR(IF(ROWS($11:20)&lt;=COUNTA(champ),INDEX(champ,SMALL(IF(champ&lt;&gt;"",ROW(INDIRECT("1:"&amp;ROWS(champ)))),ROWS($11:20))),""),"")</f>
        <v/>
      </c>
      <c r="C21" s="24" t="str">
        <f ca="1">IF(ISERROR(VLOOKUP(B21,'[1]BASE de DONNEE'!$B$7:$P$6004,2,FALSE))=TRUE,"",VLOOKUP(B21,'[1]BASE de DONNEE'!$B$7:$P$6004,2,FALSE))</f>
        <v/>
      </c>
      <c r="D21" s="24" t="str">
        <f ca="1">IF(ISERROR(VLOOKUP(B21,'[1]BASE de DONNEE'!$B$7:$P$6004,3,FALSE))=TRUE,"",VLOOKUP(B21,'[1]BASE de DONNEE'!$B$7:$P$6004,3,FALSE))</f>
        <v/>
      </c>
      <c r="E21" s="25" t="str">
        <f ca="1">IF(ISERROR(VLOOKUP(B21,'[1]BASE de DONNEE'!$B$7:$P$6004,4,FALSE))=TRUE,"",VLOOKUP(B21,'[1]BASE de DONNEE'!$B$7:$P$6004,4,FALSE))</f>
        <v/>
      </c>
      <c r="F21" s="15" t="str">
        <f ca="1">IF(ISERROR(VLOOKUP(B21,'[1]BASE de DONNEE'!$B$7:$P$6004,5,FALSE))=TRUE,"",VLOOKUP(B21,'[1]BASE de DONNEE'!$B$7:$P$6004,5,FALSE))</f>
        <v/>
      </c>
      <c r="G21" s="15" t="str">
        <f ca="1">IF(ISERROR(VLOOKUP(B21,'[1]BASE de DONNEE'!$B$7:$P$6004,6,FALSE))=TRUE,"",VLOOKUP(B21,'[1]BASE de DONNEE'!$B$7:$P$6004,6,FALSE))</f>
        <v/>
      </c>
      <c r="H21" s="15" t="str">
        <f ca="1">IF(ISERROR(VLOOKUP(B21,'[1]BASE de DONNEE'!$B$7:$P$6004,7,FALSE))=TRUE,"",VLOOKUP(B21,'[1]BASE de DONNEE'!$B$7:$P$6004,7,FALSE))</f>
        <v/>
      </c>
      <c r="I21" s="15" t="str">
        <f ca="1">IF(ISERROR(VLOOKUP(B21,'[1]BASE de DONNEE'!$B$7:$P$6004,10,FALSE))=TRUE,"",VLOOKUP(B21,'[1]BASE de DONNEE'!$B$7:$P$6004,10,FALSE))</f>
        <v/>
      </c>
      <c r="J21" s="15" t="str">
        <f ca="1">IF(ISERROR(VLOOKUP(B21,'[1]BASE de DONNEE'!$B$7:$P$6004,8,FALSE))=TRUE,"",VLOOKUP(B21,'[1]BASE de DONNEE'!$B$7:$P$6004,8,FALSE))</f>
        <v/>
      </c>
      <c r="K21" s="15" t="str">
        <f ca="1">IF(ISERROR(VLOOKUP(B21,'[1]BASE de DONNEE'!$B$7:$P$6004,9,FALSE))=TRUE,"",VLOOKUP(B21,'[1]BASE de DONNEE'!$B$7:$P$6004,9,FALSE))</f>
        <v/>
      </c>
      <c r="L21" s="14"/>
      <c r="M21" s="14"/>
      <c r="N21" s="14"/>
      <c r="O21" s="22"/>
      <c r="P21" s="22" t="str">
        <f>CONCATENATE("10","/0",MONTH(1&amp;$G$9),"/",$G$8)</f>
        <v>10/05/2016</v>
      </c>
      <c r="Q21" s="23" t="str">
        <f t="shared" si="0"/>
        <v/>
      </c>
      <c r="R21" s="5" t="str">
        <f>IF(ISERROR(VLOOKUP(P21,'[1]BASE de DONNEE'!$B$7:$P$6004,2,FALSE))=TRUE,"",VLOOKUP(P21,'[1]BASE de DONNEE'!$B$7:$P$6004,2,FALSE))</f>
        <v/>
      </c>
    </row>
    <row r="22" spans="1:18" s="3" customFormat="1" ht="11.25" x14ac:dyDescent="0.15">
      <c r="A22" s="1">
        <v>11</v>
      </c>
      <c r="B22" s="24" t="str">
        <f t="array" aca="1" ref="B22" ca="1">IFERROR(IF(ROWS($11:21)&lt;=COUNTA(champ),INDEX(champ,SMALL(IF(champ&lt;&gt;"",ROW(INDIRECT("1:"&amp;ROWS(champ)))),ROWS($11:21))),""),"")</f>
        <v/>
      </c>
      <c r="C22" s="24" t="str">
        <f ca="1">IF(ISERROR(VLOOKUP(B22,'[1]BASE de DONNEE'!$B$7:$P$6004,2,FALSE))=TRUE,"",VLOOKUP(B22,'[1]BASE de DONNEE'!$B$7:$P$6004,2,FALSE))</f>
        <v/>
      </c>
      <c r="D22" s="24" t="str">
        <f ca="1">IF(ISERROR(VLOOKUP(B22,'[1]BASE de DONNEE'!$B$7:$P$6004,3,FALSE))=TRUE,"",VLOOKUP(B22,'[1]BASE de DONNEE'!$B$7:$P$6004,3,FALSE))</f>
        <v/>
      </c>
      <c r="E22" s="25" t="str">
        <f ca="1">IF(ISERROR(VLOOKUP(B22,'[1]BASE de DONNEE'!$B$7:$P$6004,4,FALSE))=TRUE,"",VLOOKUP(B22,'[1]BASE de DONNEE'!$B$7:$P$6004,4,FALSE))</f>
        <v/>
      </c>
      <c r="F22" s="15" t="str">
        <f ca="1">IF(ISERROR(VLOOKUP(B22,'[1]BASE de DONNEE'!$B$7:$P$6004,5,FALSE))=TRUE,"",VLOOKUP(B22,'[1]BASE de DONNEE'!$B$7:$P$6004,5,FALSE))</f>
        <v/>
      </c>
      <c r="G22" s="15" t="str">
        <f ca="1">IF(ISERROR(VLOOKUP(B22,'[1]BASE de DONNEE'!$B$7:$P$6004,6,FALSE))=TRUE,"",VLOOKUP(B22,'[1]BASE de DONNEE'!$B$7:$P$6004,6,FALSE))</f>
        <v/>
      </c>
      <c r="H22" s="15" t="str">
        <f ca="1">IF(ISERROR(VLOOKUP(B22,'[1]BASE de DONNEE'!$B$7:$P$6004,7,FALSE))=TRUE,"",VLOOKUP(B22,'[1]BASE de DONNEE'!$B$7:$P$6004,7,FALSE))</f>
        <v/>
      </c>
      <c r="I22" s="15" t="str">
        <f ca="1">IF(ISERROR(VLOOKUP(B22,'[1]BASE de DONNEE'!$B$7:$P$6004,10,FALSE))=TRUE,"",VLOOKUP(B22,'[1]BASE de DONNEE'!$B$7:$P$6004,10,FALSE))</f>
        <v/>
      </c>
      <c r="J22" s="15" t="str">
        <f ca="1">IF(ISERROR(VLOOKUP(B22,'[1]BASE de DONNEE'!$B$7:$P$6004,8,FALSE))=TRUE,"",VLOOKUP(B22,'[1]BASE de DONNEE'!$B$7:$P$6004,8,FALSE))</f>
        <v/>
      </c>
      <c r="K22" s="15" t="str">
        <f ca="1">IF(ISERROR(VLOOKUP(B22,'[1]BASE de DONNEE'!$B$7:$P$6004,9,FALSE))=TRUE,"",VLOOKUP(B22,'[1]BASE de DONNEE'!$B$7:$P$6004,9,FALSE))</f>
        <v/>
      </c>
      <c r="L22" s="14"/>
      <c r="M22" s="14"/>
      <c r="N22" s="14"/>
      <c r="O22" s="22"/>
      <c r="P22" s="22" t="str">
        <f>CONCATENATE("11","/0",MONTH(1&amp;$G$9),"/",$G$8)</f>
        <v>11/05/2016</v>
      </c>
      <c r="Q22" s="23" t="str">
        <f t="shared" si="0"/>
        <v/>
      </c>
      <c r="R22" s="5" t="str">
        <f>IF(ISERROR(VLOOKUP(P22,'[1]BASE de DONNEE'!$B$7:$P$6004,2,FALSE))=TRUE,"",VLOOKUP(P22,'[1]BASE de DONNEE'!$B$7:$P$6004,2,FALSE))</f>
        <v/>
      </c>
    </row>
    <row r="23" spans="1:18" s="3" customFormat="1" ht="11.25" x14ac:dyDescent="0.15">
      <c r="A23" s="1">
        <v>12</v>
      </c>
      <c r="B23" s="24" t="str">
        <f t="array" aca="1" ref="B23" ca="1">IFERROR(IF(ROWS($11:22)&lt;=COUNTA(champ),INDEX(champ,SMALL(IF(champ&lt;&gt;"",ROW(INDIRECT("1:"&amp;ROWS(champ)))),ROWS($11:22))),""),"")</f>
        <v/>
      </c>
      <c r="C23" s="24" t="str">
        <f ca="1">IF(ISERROR(VLOOKUP(B23,'[1]BASE de DONNEE'!$B$7:$P$6004,2,FALSE))=TRUE,"",VLOOKUP(B23,'[1]BASE de DONNEE'!$B$7:$P$6004,2,FALSE))</f>
        <v/>
      </c>
      <c r="D23" s="24" t="str">
        <f ca="1">IF(ISERROR(VLOOKUP(B23,'[1]BASE de DONNEE'!$B$7:$P$6004,3,FALSE))=TRUE,"",VLOOKUP(B23,'[1]BASE de DONNEE'!$B$7:$P$6004,3,FALSE))</f>
        <v/>
      </c>
      <c r="E23" s="25" t="str">
        <f ca="1">IF(ISERROR(VLOOKUP(B23,'[1]BASE de DONNEE'!$B$7:$P$6004,4,FALSE))=TRUE,"",VLOOKUP(B23,'[1]BASE de DONNEE'!$B$7:$P$6004,4,FALSE))</f>
        <v/>
      </c>
      <c r="F23" s="15" t="str">
        <f ca="1">IF(ISERROR(VLOOKUP(B23,'[1]BASE de DONNEE'!$B$7:$P$6004,5,FALSE))=TRUE,"",VLOOKUP(B23,'[1]BASE de DONNEE'!$B$7:$P$6004,5,FALSE))</f>
        <v/>
      </c>
      <c r="G23" s="15" t="str">
        <f ca="1">IF(ISERROR(VLOOKUP(B23,'[1]BASE de DONNEE'!$B$7:$P$6004,6,FALSE))=TRUE,"",VLOOKUP(B23,'[1]BASE de DONNEE'!$B$7:$P$6004,6,FALSE))</f>
        <v/>
      </c>
      <c r="H23" s="15" t="str">
        <f ca="1">IF(ISERROR(VLOOKUP(B23,'[1]BASE de DONNEE'!$B$7:$P$6004,7,FALSE))=TRUE,"",VLOOKUP(B23,'[1]BASE de DONNEE'!$B$7:$P$6004,7,FALSE))</f>
        <v/>
      </c>
      <c r="I23" s="15" t="str">
        <f ca="1">IF(ISERROR(VLOOKUP(B23,'[1]BASE de DONNEE'!$B$7:$P$6004,10,FALSE))=TRUE,"",VLOOKUP(B23,'[1]BASE de DONNEE'!$B$7:$P$6004,10,FALSE))</f>
        <v/>
      </c>
      <c r="J23" s="15" t="str">
        <f ca="1">IF(ISERROR(VLOOKUP(B23,'[1]BASE de DONNEE'!$B$7:$P$6004,8,FALSE))=TRUE,"",VLOOKUP(B23,'[1]BASE de DONNEE'!$B$7:$P$6004,8,FALSE))</f>
        <v/>
      </c>
      <c r="K23" s="15" t="str">
        <f ca="1">IF(ISERROR(VLOOKUP(B23,'[1]BASE de DONNEE'!$B$7:$P$6004,9,FALSE))=TRUE,"",VLOOKUP(B23,'[1]BASE de DONNEE'!$B$7:$P$6004,9,FALSE))</f>
        <v/>
      </c>
      <c r="L23" s="14"/>
      <c r="M23" s="14"/>
      <c r="N23" s="14"/>
      <c r="O23" s="22"/>
      <c r="P23" s="22" t="str">
        <f>CONCATENATE("12","/0",MONTH(1&amp;$G$9),"/",$G$8)</f>
        <v>12/05/2016</v>
      </c>
      <c r="Q23" s="23" t="str">
        <f t="shared" si="0"/>
        <v/>
      </c>
      <c r="R23" s="5" t="str">
        <f>IF(ISERROR(VLOOKUP(P23,'[1]BASE de DONNEE'!$B$7:$P$6004,2,FALSE))=TRUE,"",VLOOKUP(P23,'[1]BASE de DONNEE'!$B$7:$P$6004,2,FALSE))</f>
        <v/>
      </c>
    </row>
    <row r="24" spans="1:18" s="3" customFormat="1" ht="11.25" x14ac:dyDescent="0.15">
      <c r="A24" s="1">
        <v>13</v>
      </c>
      <c r="B24" s="24" t="str">
        <f t="array" aca="1" ref="B24" ca="1">IFERROR(IF(ROWS($11:23)&lt;=COUNTA(champ),INDEX(champ,SMALL(IF(champ&lt;&gt;"",ROW(INDIRECT("1:"&amp;ROWS(champ)))),ROWS($11:23))),""),"")</f>
        <v/>
      </c>
      <c r="C24" s="24" t="str">
        <f ca="1">IF(ISERROR(VLOOKUP(B24,'[1]BASE de DONNEE'!$B$7:$P$6004,2,FALSE))=TRUE,"",VLOOKUP(B24,'[1]BASE de DONNEE'!$B$7:$P$6004,2,FALSE))</f>
        <v/>
      </c>
      <c r="D24" s="24" t="str">
        <f ca="1">IF(ISERROR(VLOOKUP(B24,'[1]BASE de DONNEE'!$B$7:$P$6004,3,FALSE))=TRUE,"",VLOOKUP(B24,'[1]BASE de DONNEE'!$B$7:$P$6004,3,FALSE))</f>
        <v/>
      </c>
      <c r="E24" s="25" t="str">
        <f ca="1">IF(ISERROR(VLOOKUP(B24,'[1]BASE de DONNEE'!$B$7:$P$6004,4,FALSE))=TRUE,"",VLOOKUP(B24,'[1]BASE de DONNEE'!$B$7:$P$6004,4,FALSE))</f>
        <v/>
      </c>
      <c r="F24" s="15" t="str">
        <f ca="1">IF(ISERROR(VLOOKUP(B24,'[1]BASE de DONNEE'!$B$7:$P$6004,5,FALSE))=TRUE,"",VLOOKUP(B24,'[1]BASE de DONNEE'!$B$7:$P$6004,5,FALSE))</f>
        <v/>
      </c>
      <c r="G24" s="15" t="str">
        <f ca="1">IF(ISERROR(VLOOKUP(B24,'[1]BASE de DONNEE'!$B$7:$P$6004,6,FALSE))=TRUE,"",VLOOKUP(B24,'[1]BASE de DONNEE'!$B$7:$P$6004,6,FALSE))</f>
        <v/>
      </c>
      <c r="H24" s="15" t="str">
        <f ca="1">IF(ISERROR(VLOOKUP(B24,'[1]BASE de DONNEE'!$B$7:$P$6004,7,FALSE))=TRUE,"",VLOOKUP(B24,'[1]BASE de DONNEE'!$B$7:$P$6004,7,FALSE))</f>
        <v/>
      </c>
      <c r="I24" s="15" t="str">
        <f ca="1">IF(ISERROR(VLOOKUP(B24,'[1]BASE de DONNEE'!$B$7:$P$6004,10,FALSE))=TRUE,"",VLOOKUP(B24,'[1]BASE de DONNEE'!$B$7:$P$6004,10,FALSE))</f>
        <v/>
      </c>
      <c r="J24" s="15" t="str">
        <f ca="1">IF(ISERROR(VLOOKUP(B24,'[1]BASE de DONNEE'!$B$7:$P$6004,8,FALSE))=TRUE,"",VLOOKUP(B24,'[1]BASE de DONNEE'!$B$7:$P$6004,8,FALSE))</f>
        <v/>
      </c>
      <c r="K24" s="15" t="str">
        <f ca="1">IF(ISERROR(VLOOKUP(B24,'[1]BASE de DONNEE'!$B$7:$P$6004,9,FALSE))=TRUE,"",VLOOKUP(B24,'[1]BASE de DONNEE'!$B$7:$P$6004,9,FALSE))</f>
        <v/>
      </c>
      <c r="L24" s="14"/>
      <c r="M24" s="14"/>
      <c r="N24" s="14"/>
      <c r="O24" s="22"/>
      <c r="P24" s="22" t="str">
        <f>CONCATENATE("13","/0",MONTH(1&amp;$G$9),"/",$G$8)</f>
        <v>13/05/2016</v>
      </c>
      <c r="Q24" s="23" t="str">
        <f t="shared" si="0"/>
        <v/>
      </c>
      <c r="R24" s="5" t="str">
        <f>IF(ISERROR(VLOOKUP(P24,'[1]BASE de DONNEE'!$B$7:$P$6004,2,FALSE))=TRUE,"",VLOOKUP(P24,'[1]BASE de DONNEE'!$B$7:$P$6004,2,FALSE))</f>
        <v/>
      </c>
    </row>
    <row r="25" spans="1:18" s="3" customFormat="1" ht="11.25" x14ac:dyDescent="0.15">
      <c r="A25" s="1">
        <v>14</v>
      </c>
      <c r="B25" s="24" t="str">
        <f t="array" aca="1" ref="B25" ca="1">IFERROR(IF(ROWS($11:24)&lt;=COUNTA(champ),INDEX(champ,SMALL(IF(champ&lt;&gt;"",ROW(INDIRECT("1:"&amp;ROWS(champ)))),ROWS($11:24))),""),"")</f>
        <v/>
      </c>
      <c r="C25" s="24" t="str">
        <f ca="1">IF(ISERROR(VLOOKUP(B25,'[1]BASE de DONNEE'!$B$7:$P$6004,2,FALSE))=TRUE,"",VLOOKUP(B25,'[1]BASE de DONNEE'!$B$7:$P$6004,2,FALSE))</f>
        <v/>
      </c>
      <c r="D25" s="24" t="str">
        <f ca="1">IF(ISERROR(VLOOKUP(B25,'[1]BASE de DONNEE'!$B$7:$P$6004,3,FALSE))=TRUE,"",VLOOKUP(B25,'[1]BASE de DONNEE'!$B$7:$P$6004,3,FALSE))</f>
        <v/>
      </c>
      <c r="E25" s="25" t="str">
        <f ca="1">IF(ISERROR(VLOOKUP(B25,'[1]BASE de DONNEE'!$B$7:$P$6004,4,FALSE))=TRUE,"",VLOOKUP(B25,'[1]BASE de DONNEE'!$B$7:$P$6004,4,FALSE))</f>
        <v/>
      </c>
      <c r="F25" s="15" t="str">
        <f ca="1">IF(ISERROR(VLOOKUP(B25,'[1]BASE de DONNEE'!$B$7:$P$6004,5,FALSE))=TRUE,"",VLOOKUP(B25,'[1]BASE de DONNEE'!$B$7:$P$6004,5,FALSE))</f>
        <v/>
      </c>
      <c r="G25" s="15" t="str">
        <f ca="1">IF(ISERROR(VLOOKUP(B25,'[1]BASE de DONNEE'!$B$7:$P$6004,6,FALSE))=TRUE,"",VLOOKUP(B25,'[1]BASE de DONNEE'!$B$7:$P$6004,6,FALSE))</f>
        <v/>
      </c>
      <c r="H25" s="15" t="str">
        <f ca="1">IF(ISERROR(VLOOKUP(B25,'[1]BASE de DONNEE'!$B$7:$P$6004,7,FALSE))=TRUE,"",VLOOKUP(B25,'[1]BASE de DONNEE'!$B$7:$P$6004,7,FALSE))</f>
        <v/>
      </c>
      <c r="I25" s="15" t="str">
        <f ca="1">IF(ISERROR(VLOOKUP(B25,'[1]BASE de DONNEE'!$B$7:$P$6004,10,FALSE))=TRUE,"",VLOOKUP(B25,'[1]BASE de DONNEE'!$B$7:$P$6004,10,FALSE))</f>
        <v/>
      </c>
      <c r="J25" s="15" t="str">
        <f ca="1">IF(ISERROR(VLOOKUP(B25,'[1]BASE de DONNEE'!$B$7:$P$6004,8,FALSE))=TRUE,"",VLOOKUP(B25,'[1]BASE de DONNEE'!$B$7:$P$6004,8,FALSE))</f>
        <v/>
      </c>
      <c r="K25" s="15" t="str">
        <f ca="1">IF(ISERROR(VLOOKUP(B25,'[1]BASE de DONNEE'!$B$7:$P$6004,9,FALSE))=TRUE,"",VLOOKUP(B25,'[1]BASE de DONNEE'!$B$7:$P$6004,9,FALSE))</f>
        <v/>
      </c>
      <c r="L25" s="14"/>
      <c r="M25" s="14"/>
      <c r="N25" s="14"/>
      <c r="O25" s="22"/>
      <c r="P25" s="22" t="str">
        <f>CONCATENATE("14","/0",MONTH(1&amp;$G$9),"/",$G$8)</f>
        <v>14/05/2016</v>
      </c>
      <c r="Q25" s="23" t="str">
        <f t="shared" si="0"/>
        <v/>
      </c>
      <c r="R25" s="5" t="str">
        <f>IF(ISERROR(VLOOKUP(P25,'[1]BASE de DONNEE'!$B$7:$P$6004,2,FALSE))=TRUE,"",VLOOKUP(P25,'[1]BASE de DONNEE'!$B$7:$P$6004,2,FALSE))</f>
        <v/>
      </c>
    </row>
    <row r="26" spans="1:18" s="3" customFormat="1" ht="11.25" x14ac:dyDescent="0.15">
      <c r="A26" s="1">
        <v>15</v>
      </c>
      <c r="B26" s="24" t="str">
        <f t="array" aca="1" ref="B26" ca="1">IFERROR(IF(ROWS($11:25)&lt;=COUNTA(champ),INDEX(champ,SMALL(IF(champ&lt;&gt;"",ROW(INDIRECT("1:"&amp;ROWS(champ)))),ROWS($11:25))),""),"")</f>
        <v/>
      </c>
      <c r="C26" s="24" t="str">
        <f ca="1">IF(ISERROR(VLOOKUP(B26,'[1]BASE de DONNEE'!$B$7:$P$6004,2,FALSE))=TRUE,"",VLOOKUP(B26,'[1]BASE de DONNEE'!$B$7:$P$6004,2,FALSE))</f>
        <v/>
      </c>
      <c r="D26" s="24" t="str">
        <f ca="1">IF(ISERROR(VLOOKUP(B26,'[1]BASE de DONNEE'!$B$7:$P$6004,3,FALSE))=TRUE,"",VLOOKUP(B26,'[1]BASE de DONNEE'!$B$7:$P$6004,3,FALSE))</f>
        <v/>
      </c>
      <c r="E26" s="25" t="str">
        <f ca="1">IF(ISERROR(VLOOKUP(B26,'[1]BASE de DONNEE'!$B$7:$P$6004,4,FALSE))=TRUE,"",VLOOKUP(B26,'[1]BASE de DONNEE'!$B$7:$P$6004,4,FALSE))</f>
        <v/>
      </c>
      <c r="F26" s="15" t="str">
        <f ca="1">IF(ISERROR(VLOOKUP(B26,'[1]BASE de DONNEE'!$B$7:$P$6004,5,FALSE))=TRUE,"",VLOOKUP(B26,'[1]BASE de DONNEE'!$B$7:$P$6004,5,FALSE))</f>
        <v/>
      </c>
      <c r="G26" s="15" t="str">
        <f ca="1">IF(ISERROR(VLOOKUP(B26,'[1]BASE de DONNEE'!$B$7:$P$6004,6,FALSE))=TRUE,"",VLOOKUP(B26,'[1]BASE de DONNEE'!$B$7:$P$6004,6,FALSE))</f>
        <v/>
      </c>
      <c r="H26" s="15" t="str">
        <f ca="1">IF(ISERROR(VLOOKUP(B26,'[1]BASE de DONNEE'!$B$7:$P$6004,7,FALSE))=TRUE,"",VLOOKUP(B26,'[1]BASE de DONNEE'!$B$7:$P$6004,7,FALSE))</f>
        <v/>
      </c>
      <c r="I26" s="15" t="str">
        <f ca="1">IF(ISERROR(VLOOKUP(B26,'[1]BASE de DONNEE'!$B$7:$P$6004,10,FALSE))=TRUE,"",VLOOKUP(B26,'[1]BASE de DONNEE'!$B$7:$P$6004,10,FALSE))</f>
        <v/>
      </c>
      <c r="J26" s="15" t="str">
        <f ca="1">IF(ISERROR(VLOOKUP(B26,'[1]BASE de DONNEE'!$B$7:$P$6004,8,FALSE))=TRUE,"",VLOOKUP(B26,'[1]BASE de DONNEE'!$B$7:$P$6004,8,FALSE))</f>
        <v/>
      </c>
      <c r="K26" s="15" t="str">
        <f ca="1">IF(ISERROR(VLOOKUP(B26,'[1]BASE de DONNEE'!$B$7:$P$6004,9,FALSE))=TRUE,"",VLOOKUP(B26,'[1]BASE de DONNEE'!$B$7:$P$6004,9,FALSE))</f>
        <v/>
      </c>
      <c r="L26" s="14"/>
      <c r="M26" s="14"/>
      <c r="N26" s="14"/>
      <c r="O26" s="22"/>
      <c r="P26" s="22" t="str">
        <f>CONCATENATE("15","/0",MONTH(1&amp;$G$9),"/",$G$8)</f>
        <v>15/05/2016</v>
      </c>
      <c r="Q26" s="23" t="str">
        <f t="shared" si="0"/>
        <v/>
      </c>
      <c r="R26" s="5" t="str">
        <f>IF(ISERROR(VLOOKUP(P26,'[1]BASE de DONNEE'!$B$7:$P$6004,2,FALSE))=TRUE,"",VLOOKUP(P26,'[1]BASE de DONNEE'!$B$7:$P$6004,2,FALSE))</f>
        <v/>
      </c>
    </row>
    <row r="27" spans="1:18" s="3" customFormat="1" ht="11.25" x14ac:dyDescent="0.15">
      <c r="A27" s="1">
        <v>16</v>
      </c>
      <c r="B27" s="24" t="str">
        <f t="array" aca="1" ref="B27" ca="1">IFERROR(IF(ROWS($11:26)&lt;=COUNTA(champ),INDEX(champ,SMALL(IF(champ&lt;&gt;"",ROW(INDIRECT("1:"&amp;ROWS(champ)))),ROWS($11:26))),""),"")</f>
        <v/>
      </c>
      <c r="C27" s="24" t="str">
        <f ca="1">IF(ISERROR(VLOOKUP(B27,'[1]BASE de DONNEE'!$B$7:$P$6004,2,FALSE))=TRUE,"",VLOOKUP(B27,'[1]BASE de DONNEE'!$B$7:$P$6004,2,FALSE))</f>
        <v/>
      </c>
      <c r="D27" s="24" t="str">
        <f ca="1">IF(ISERROR(VLOOKUP(B27,'[1]BASE de DONNEE'!$B$7:$P$6004,3,FALSE))=TRUE,"",VLOOKUP(B27,'[1]BASE de DONNEE'!$B$7:$P$6004,3,FALSE))</f>
        <v/>
      </c>
      <c r="E27" s="25" t="str">
        <f ca="1">IF(ISERROR(VLOOKUP(B27,'[1]BASE de DONNEE'!$B$7:$P$6004,4,FALSE))=TRUE,"",VLOOKUP(B27,'[1]BASE de DONNEE'!$B$7:$P$6004,4,FALSE))</f>
        <v/>
      </c>
      <c r="F27" s="15" t="str">
        <f ca="1">IF(ISERROR(VLOOKUP(B27,'[1]BASE de DONNEE'!$B$7:$P$6004,5,FALSE))=TRUE,"",VLOOKUP(B27,'[1]BASE de DONNEE'!$B$7:$P$6004,5,FALSE))</f>
        <v/>
      </c>
      <c r="G27" s="15" t="str">
        <f ca="1">IF(ISERROR(VLOOKUP(B27,'[1]BASE de DONNEE'!$B$7:$P$6004,6,FALSE))=TRUE,"",VLOOKUP(B27,'[1]BASE de DONNEE'!$B$7:$P$6004,6,FALSE))</f>
        <v/>
      </c>
      <c r="H27" s="15" t="str">
        <f ca="1">IF(ISERROR(VLOOKUP(B27,'[1]BASE de DONNEE'!$B$7:$P$6004,7,FALSE))=TRUE,"",VLOOKUP(B27,'[1]BASE de DONNEE'!$B$7:$P$6004,7,FALSE))</f>
        <v/>
      </c>
      <c r="I27" s="15" t="str">
        <f ca="1">IF(ISERROR(VLOOKUP(B27,'[1]BASE de DONNEE'!$B$7:$P$6004,10,FALSE))=TRUE,"",VLOOKUP(B27,'[1]BASE de DONNEE'!$B$7:$P$6004,10,FALSE))</f>
        <v/>
      </c>
      <c r="J27" s="15" t="str">
        <f ca="1">IF(ISERROR(VLOOKUP(B27,'[1]BASE de DONNEE'!$B$7:$P$6004,8,FALSE))=TRUE,"",VLOOKUP(B27,'[1]BASE de DONNEE'!$B$7:$P$6004,8,FALSE))</f>
        <v/>
      </c>
      <c r="K27" s="15" t="str">
        <f ca="1">IF(ISERROR(VLOOKUP(B27,'[1]BASE de DONNEE'!$B$7:$P$6004,9,FALSE))=TRUE,"",VLOOKUP(B27,'[1]BASE de DONNEE'!$B$7:$P$6004,9,FALSE))</f>
        <v/>
      </c>
      <c r="L27" s="14"/>
      <c r="M27" s="14"/>
      <c r="N27" s="14"/>
      <c r="O27" s="22"/>
      <c r="P27" s="22" t="str">
        <f>CONCATENATE("16","/0",MONTH(1&amp;$G$9),"/",$G$8)</f>
        <v>16/05/2016</v>
      </c>
      <c r="Q27" s="23" t="str">
        <f t="shared" si="0"/>
        <v/>
      </c>
      <c r="R27" s="5" t="str">
        <f>IF(ISERROR(VLOOKUP(P27,'[1]BASE de DONNEE'!$B$7:$P$6004,2,FALSE))=TRUE,"",VLOOKUP(P27,'[1]BASE de DONNEE'!$B$7:$P$6004,2,FALSE))</f>
        <v/>
      </c>
    </row>
    <row r="28" spans="1:18" s="3" customFormat="1" ht="11.25" x14ac:dyDescent="0.15">
      <c r="A28" s="1">
        <v>17</v>
      </c>
      <c r="B28" s="24" t="str">
        <f t="array" aca="1" ref="B28" ca="1">IFERROR(IF(ROWS($11:27)&lt;=COUNTA(champ),INDEX(champ,SMALL(IF(champ&lt;&gt;"",ROW(INDIRECT("1:"&amp;ROWS(champ)))),ROWS($11:27))),""),"")</f>
        <v/>
      </c>
      <c r="C28" s="24" t="str">
        <f ca="1">IF(ISERROR(VLOOKUP(B28,'[1]BASE de DONNEE'!$B$7:$P$6004,2,FALSE))=TRUE,"",VLOOKUP(B28,'[1]BASE de DONNEE'!$B$7:$P$6004,2,FALSE))</f>
        <v/>
      </c>
      <c r="D28" s="24" t="str">
        <f ca="1">IF(ISERROR(VLOOKUP(B28,'[1]BASE de DONNEE'!$B$7:$P$6004,3,FALSE))=TRUE,"",VLOOKUP(B28,'[1]BASE de DONNEE'!$B$7:$P$6004,3,FALSE))</f>
        <v/>
      </c>
      <c r="E28" s="25" t="str">
        <f ca="1">IF(ISERROR(VLOOKUP(B28,'[1]BASE de DONNEE'!$B$7:$P$6004,4,FALSE))=TRUE,"",VLOOKUP(B28,'[1]BASE de DONNEE'!$B$7:$P$6004,4,FALSE))</f>
        <v/>
      </c>
      <c r="F28" s="15" t="str">
        <f ca="1">IF(ISERROR(VLOOKUP(B28,'[1]BASE de DONNEE'!$B$7:$P$6004,5,FALSE))=TRUE,"",VLOOKUP(B28,'[1]BASE de DONNEE'!$B$7:$P$6004,5,FALSE))</f>
        <v/>
      </c>
      <c r="G28" s="15" t="str">
        <f ca="1">IF(ISERROR(VLOOKUP(B28,'[1]BASE de DONNEE'!$B$7:$P$6004,6,FALSE))=TRUE,"",VLOOKUP(B28,'[1]BASE de DONNEE'!$B$7:$P$6004,6,FALSE))</f>
        <v/>
      </c>
      <c r="H28" s="15" t="str">
        <f ca="1">IF(ISERROR(VLOOKUP(B28,'[1]BASE de DONNEE'!$B$7:$P$6004,7,FALSE))=TRUE,"",VLOOKUP(B28,'[1]BASE de DONNEE'!$B$7:$P$6004,7,FALSE))</f>
        <v/>
      </c>
      <c r="I28" s="15" t="str">
        <f ca="1">IF(ISERROR(VLOOKUP(B28,'[1]BASE de DONNEE'!$B$7:$P$6004,10,FALSE))=TRUE,"",VLOOKUP(B28,'[1]BASE de DONNEE'!$B$7:$P$6004,10,FALSE))</f>
        <v/>
      </c>
      <c r="J28" s="15" t="str">
        <f ca="1">IF(ISERROR(VLOOKUP(B28,'[1]BASE de DONNEE'!$B$7:$P$6004,8,FALSE))=TRUE,"",VLOOKUP(B28,'[1]BASE de DONNEE'!$B$7:$P$6004,8,FALSE))</f>
        <v/>
      </c>
      <c r="K28" s="15" t="str">
        <f ca="1">IF(ISERROR(VLOOKUP(B28,'[1]BASE de DONNEE'!$B$7:$P$6004,9,FALSE))=TRUE,"",VLOOKUP(B28,'[1]BASE de DONNEE'!$B$7:$P$6004,9,FALSE))</f>
        <v/>
      </c>
      <c r="L28" s="14"/>
      <c r="M28" s="14"/>
      <c r="N28" s="14"/>
      <c r="O28" s="22"/>
      <c r="P28" s="22" t="str">
        <f>CONCATENATE("17","/0",MONTH(1&amp;$G$9),"/",$G$8)</f>
        <v>17/05/2016</v>
      </c>
      <c r="Q28" s="23" t="str">
        <f t="shared" si="0"/>
        <v/>
      </c>
      <c r="R28" s="5" t="str">
        <f>IF(ISERROR(VLOOKUP(P28,'[1]BASE de DONNEE'!$B$7:$P$6004,2,FALSE))=TRUE,"",VLOOKUP(P28,'[1]BASE de DONNEE'!$B$7:$P$6004,2,FALSE))</f>
        <v/>
      </c>
    </row>
    <row r="29" spans="1:18" s="3" customFormat="1" ht="11.25" x14ac:dyDescent="0.15">
      <c r="A29" s="1">
        <v>18</v>
      </c>
      <c r="B29" s="24" t="str">
        <f t="array" aca="1" ref="B29" ca="1">IFERROR(IF(ROWS($11:28)&lt;=COUNTA(champ),INDEX(champ,SMALL(IF(champ&lt;&gt;"",ROW(INDIRECT("1:"&amp;ROWS(champ)))),ROWS($11:28))),""),"")</f>
        <v/>
      </c>
      <c r="C29" s="24" t="str">
        <f ca="1">IF(ISERROR(VLOOKUP(B29,'[1]BASE de DONNEE'!$B$7:$P$6004,2,FALSE))=TRUE,"",VLOOKUP(B29,'[1]BASE de DONNEE'!$B$7:$P$6004,2,FALSE))</f>
        <v/>
      </c>
      <c r="D29" s="24" t="str">
        <f ca="1">IF(ISERROR(VLOOKUP(B29,'[1]BASE de DONNEE'!$B$7:$P$6004,3,FALSE))=TRUE,"",VLOOKUP(B29,'[1]BASE de DONNEE'!$B$7:$P$6004,3,FALSE))</f>
        <v/>
      </c>
      <c r="E29" s="25" t="str">
        <f ca="1">IF(ISERROR(VLOOKUP(B29,'[1]BASE de DONNEE'!$B$7:$P$6004,4,FALSE))=TRUE,"",VLOOKUP(B29,'[1]BASE de DONNEE'!$B$7:$P$6004,4,FALSE))</f>
        <v/>
      </c>
      <c r="F29" s="15" t="str">
        <f ca="1">IF(ISERROR(VLOOKUP(B29,'[1]BASE de DONNEE'!$B$7:$P$6004,5,FALSE))=TRUE,"",VLOOKUP(B29,'[1]BASE de DONNEE'!$B$7:$P$6004,5,FALSE))</f>
        <v/>
      </c>
      <c r="G29" s="15" t="str">
        <f ca="1">IF(ISERROR(VLOOKUP(B29,'[1]BASE de DONNEE'!$B$7:$P$6004,6,FALSE))=TRUE,"",VLOOKUP(B29,'[1]BASE de DONNEE'!$B$7:$P$6004,6,FALSE))</f>
        <v/>
      </c>
      <c r="H29" s="15" t="str">
        <f ca="1">IF(ISERROR(VLOOKUP(B29,'[1]BASE de DONNEE'!$B$7:$P$6004,7,FALSE))=TRUE,"",VLOOKUP(B29,'[1]BASE de DONNEE'!$B$7:$P$6004,7,FALSE))</f>
        <v/>
      </c>
      <c r="I29" s="15" t="str">
        <f ca="1">IF(ISERROR(VLOOKUP(B29,'[1]BASE de DONNEE'!$B$7:$P$6004,10,FALSE))=TRUE,"",VLOOKUP(B29,'[1]BASE de DONNEE'!$B$7:$P$6004,10,FALSE))</f>
        <v/>
      </c>
      <c r="J29" s="15" t="str">
        <f ca="1">IF(ISERROR(VLOOKUP(B29,'[1]BASE de DONNEE'!$B$7:$P$6004,8,FALSE))=TRUE,"",VLOOKUP(B29,'[1]BASE de DONNEE'!$B$7:$P$6004,8,FALSE))</f>
        <v/>
      </c>
      <c r="K29" s="15" t="str">
        <f ca="1">IF(ISERROR(VLOOKUP(B29,'[1]BASE de DONNEE'!$B$7:$P$6004,9,FALSE))=TRUE,"",VLOOKUP(B29,'[1]BASE de DONNEE'!$B$7:$P$6004,9,FALSE))</f>
        <v/>
      </c>
      <c r="L29" s="14"/>
      <c r="M29" s="14"/>
      <c r="N29" s="14"/>
      <c r="O29" s="22"/>
      <c r="P29" s="22" t="str">
        <f>CONCATENATE("18","/0",MONTH(1&amp;$G$9),"/",$G$8)</f>
        <v>18/05/2016</v>
      </c>
      <c r="Q29" s="23" t="str">
        <f t="shared" si="0"/>
        <v/>
      </c>
      <c r="R29" s="5" t="str">
        <f>IF(ISERROR(VLOOKUP(P29,'[1]BASE de DONNEE'!$B$7:$P$6004,2,FALSE))=TRUE,"",VLOOKUP(P29,'[1]BASE de DONNEE'!$B$7:$P$6004,2,FALSE))</f>
        <v/>
      </c>
    </row>
    <row r="30" spans="1:18" s="3" customFormat="1" ht="11.25" x14ac:dyDescent="0.15">
      <c r="A30" s="1">
        <v>19</v>
      </c>
      <c r="B30" s="24" t="str">
        <f t="array" aca="1" ref="B30" ca="1">IFERROR(IF(ROWS($11:29)&lt;=COUNTA(champ),INDEX(champ,SMALL(IF(champ&lt;&gt;"",ROW(INDIRECT("1:"&amp;ROWS(champ)))),ROWS($11:29))),""),"")</f>
        <v/>
      </c>
      <c r="C30" s="24" t="str">
        <f ca="1">IF(ISERROR(VLOOKUP(B30,'[1]BASE de DONNEE'!$B$7:$P$6004,2,FALSE))=TRUE,"",VLOOKUP(B30,'[1]BASE de DONNEE'!$B$7:$P$6004,2,FALSE))</f>
        <v/>
      </c>
      <c r="D30" s="24" t="str">
        <f ca="1">IF(ISERROR(VLOOKUP(B30,'[1]BASE de DONNEE'!$B$7:$P$6004,3,FALSE))=TRUE,"",VLOOKUP(B30,'[1]BASE de DONNEE'!$B$7:$P$6004,3,FALSE))</f>
        <v/>
      </c>
      <c r="E30" s="25" t="str">
        <f ca="1">IF(ISERROR(VLOOKUP(B30,'[1]BASE de DONNEE'!$B$7:$P$6004,4,FALSE))=TRUE,"",VLOOKUP(B30,'[1]BASE de DONNEE'!$B$7:$P$6004,4,FALSE))</f>
        <v/>
      </c>
      <c r="F30" s="15" t="str">
        <f ca="1">IF(ISERROR(VLOOKUP(B30,'[1]BASE de DONNEE'!$B$7:$P$6004,5,FALSE))=TRUE,"",VLOOKUP(B30,'[1]BASE de DONNEE'!$B$7:$P$6004,5,FALSE))</f>
        <v/>
      </c>
      <c r="G30" s="15" t="str">
        <f ca="1">IF(ISERROR(VLOOKUP(B30,'[1]BASE de DONNEE'!$B$7:$P$6004,6,FALSE))=TRUE,"",VLOOKUP(B30,'[1]BASE de DONNEE'!$B$7:$P$6004,6,FALSE))</f>
        <v/>
      </c>
      <c r="H30" s="15" t="str">
        <f ca="1">IF(ISERROR(VLOOKUP(B30,'[1]BASE de DONNEE'!$B$7:$P$6004,7,FALSE))=TRUE,"",VLOOKUP(B30,'[1]BASE de DONNEE'!$B$7:$P$6004,7,FALSE))</f>
        <v/>
      </c>
      <c r="I30" s="15" t="str">
        <f ca="1">IF(ISERROR(VLOOKUP(B30,'[1]BASE de DONNEE'!$B$7:$P$6004,10,FALSE))=TRUE,"",VLOOKUP(B30,'[1]BASE de DONNEE'!$B$7:$P$6004,10,FALSE))</f>
        <v/>
      </c>
      <c r="J30" s="15" t="str">
        <f ca="1">IF(ISERROR(VLOOKUP(B30,'[1]BASE de DONNEE'!$B$7:$P$6004,8,FALSE))=TRUE,"",VLOOKUP(B30,'[1]BASE de DONNEE'!$B$7:$P$6004,8,FALSE))</f>
        <v/>
      </c>
      <c r="K30" s="15" t="str">
        <f ca="1">IF(ISERROR(VLOOKUP(B30,'[1]BASE de DONNEE'!$B$7:$P$6004,9,FALSE))=TRUE,"",VLOOKUP(B30,'[1]BASE de DONNEE'!$B$7:$P$6004,9,FALSE))</f>
        <v/>
      </c>
      <c r="L30" s="14"/>
      <c r="M30" s="14"/>
      <c r="N30" s="14"/>
      <c r="O30" s="22"/>
      <c r="P30" s="22" t="str">
        <f>CONCATENATE("19","/0",MONTH(1&amp;$G$9),"/",$G$8)</f>
        <v>19/05/2016</v>
      </c>
      <c r="Q30" s="23" t="str">
        <f t="shared" si="0"/>
        <v/>
      </c>
      <c r="R30" s="5" t="str">
        <f>IF(ISERROR(VLOOKUP(P30,'[1]BASE de DONNEE'!$B$7:$P$6004,2,FALSE))=TRUE,"",VLOOKUP(P30,'[1]BASE de DONNEE'!$B$7:$P$6004,2,FALSE))</f>
        <v/>
      </c>
    </row>
    <row r="31" spans="1:18" s="3" customFormat="1" ht="11.25" x14ac:dyDescent="0.15">
      <c r="A31" s="1">
        <v>20</v>
      </c>
      <c r="B31" s="24" t="str">
        <f t="array" aca="1" ref="B31" ca="1">IFERROR(IF(ROWS($11:30)&lt;=COUNTA(champ),INDEX(champ,SMALL(IF(champ&lt;&gt;"",ROW(INDIRECT("1:"&amp;ROWS(champ)))),ROWS($11:30))),""),"")</f>
        <v/>
      </c>
      <c r="C31" s="24" t="str">
        <f ca="1">IF(ISERROR(VLOOKUP(B31,'[1]BASE de DONNEE'!$B$7:$P$6004,2,FALSE))=TRUE,"",VLOOKUP(B31,'[1]BASE de DONNEE'!$B$7:$P$6004,2,FALSE))</f>
        <v/>
      </c>
      <c r="D31" s="24" t="str">
        <f ca="1">IF(ISERROR(VLOOKUP(B31,'[1]BASE de DONNEE'!$B$7:$P$6004,3,FALSE))=TRUE,"",VLOOKUP(B31,'[1]BASE de DONNEE'!$B$7:$P$6004,3,FALSE))</f>
        <v/>
      </c>
      <c r="E31" s="25" t="str">
        <f ca="1">IF(ISERROR(VLOOKUP(B31,'[1]BASE de DONNEE'!$B$7:$P$6004,4,FALSE))=TRUE,"",VLOOKUP(B31,'[1]BASE de DONNEE'!$B$7:$P$6004,4,FALSE))</f>
        <v/>
      </c>
      <c r="F31" s="15" t="str">
        <f ca="1">IF(ISERROR(VLOOKUP(B31,'[1]BASE de DONNEE'!$B$7:$P$6004,5,FALSE))=TRUE,"",VLOOKUP(B31,'[1]BASE de DONNEE'!$B$7:$P$6004,5,FALSE))</f>
        <v/>
      </c>
      <c r="G31" s="15" t="str">
        <f ca="1">IF(ISERROR(VLOOKUP(B31,'[1]BASE de DONNEE'!$B$7:$P$6004,6,FALSE))=TRUE,"",VLOOKUP(B31,'[1]BASE de DONNEE'!$B$7:$P$6004,6,FALSE))</f>
        <v/>
      </c>
      <c r="H31" s="15" t="str">
        <f ca="1">IF(ISERROR(VLOOKUP(B31,'[1]BASE de DONNEE'!$B$7:$P$6004,7,FALSE))=TRUE,"",VLOOKUP(B31,'[1]BASE de DONNEE'!$B$7:$P$6004,7,FALSE))</f>
        <v/>
      </c>
      <c r="I31" s="15" t="str">
        <f ca="1">IF(ISERROR(VLOOKUP(B31,'[1]BASE de DONNEE'!$B$7:$P$6004,10,FALSE))=TRUE,"",VLOOKUP(B31,'[1]BASE de DONNEE'!$B$7:$P$6004,10,FALSE))</f>
        <v/>
      </c>
      <c r="J31" s="15" t="str">
        <f ca="1">IF(ISERROR(VLOOKUP(B31,'[1]BASE de DONNEE'!$B$7:$P$6004,8,FALSE))=TRUE,"",VLOOKUP(B31,'[1]BASE de DONNEE'!$B$7:$P$6004,8,FALSE))</f>
        <v/>
      </c>
      <c r="K31" s="15" t="str">
        <f ca="1">IF(ISERROR(VLOOKUP(B31,'[1]BASE de DONNEE'!$B$7:$P$6004,9,FALSE))=TRUE,"",VLOOKUP(B31,'[1]BASE de DONNEE'!$B$7:$P$6004,9,FALSE))</f>
        <v/>
      </c>
      <c r="L31" s="14"/>
      <c r="M31" s="14"/>
      <c r="N31" s="14"/>
      <c r="O31" s="22"/>
      <c r="P31" s="22" t="str">
        <f>CONCATENATE("20","/0",MONTH(1&amp;$G$9),"/",$G$8)</f>
        <v>20/05/2016</v>
      </c>
      <c r="Q31" s="23" t="str">
        <f t="shared" si="0"/>
        <v/>
      </c>
      <c r="R31" s="5" t="str">
        <f>IF(ISERROR(VLOOKUP(P31,'[1]BASE de DONNEE'!$B$7:$P$6004,2,FALSE))=TRUE,"",VLOOKUP(P31,'[1]BASE de DONNEE'!$B$7:$P$6004,2,FALSE))</f>
        <v/>
      </c>
    </row>
    <row r="32" spans="1:18" s="3" customFormat="1" ht="11.25" x14ac:dyDescent="0.15">
      <c r="A32" s="1">
        <v>21</v>
      </c>
      <c r="B32" s="24" t="str">
        <f t="array" aca="1" ref="B32" ca="1">IFERROR(IF(ROWS($11:31)&lt;=COUNTA(champ),INDEX(champ,SMALL(IF(champ&lt;&gt;"",ROW(INDIRECT("1:"&amp;ROWS(champ)))),ROWS($11:31))),""),"")</f>
        <v/>
      </c>
      <c r="C32" s="24" t="str">
        <f ca="1">IF(ISERROR(VLOOKUP(B32,'[1]BASE de DONNEE'!$B$7:$P$6004,2,FALSE))=TRUE,"",VLOOKUP(B32,'[1]BASE de DONNEE'!$B$7:$P$6004,2,FALSE))</f>
        <v/>
      </c>
      <c r="D32" s="24" t="str">
        <f ca="1">IF(ISERROR(VLOOKUP(B32,'[1]BASE de DONNEE'!$B$7:$P$6004,3,FALSE))=TRUE,"",VLOOKUP(B32,'[1]BASE de DONNEE'!$B$7:$P$6004,3,FALSE))</f>
        <v/>
      </c>
      <c r="E32" s="25" t="str">
        <f ca="1">IF(ISERROR(VLOOKUP(B32,'[1]BASE de DONNEE'!$B$7:$P$6004,4,FALSE))=TRUE,"",VLOOKUP(B32,'[1]BASE de DONNEE'!$B$7:$P$6004,4,FALSE))</f>
        <v/>
      </c>
      <c r="F32" s="15" t="str">
        <f ca="1">IF(ISERROR(VLOOKUP(B32,'[1]BASE de DONNEE'!$B$7:$P$6004,5,FALSE))=TRUE,"",VLOOKUP(B32,'[1]BASE de DONNEE'!$B$7:$P$6004,5,FALSE))</f>
        <v/>
      </c>
      <c r="G32" s="15" t="str">
        <f ca="1">IF(ISERROR(VLOOKUP(B32,'[1]BASE de DONNEE'!$B$7:$P$6004,6,FALSE))=TRUE,"",VLOOKUP(B32,'[1]BASE de DONNEE'!$B$7:$P$6004,6,FALSE))</f>
        <v/>
      </c>
      <c r="H32" s="15" t="str">
        <f ca="1">IF(ISERROR(VLOOKUP(B32,'[1]BASE de DONNEE'!$B$7:$P$6004,7,FALSE))=TRUE,"",VLOOKUP(B32,'[1]BASE de DONNEE'!$B$7:$P$6004,7,FALSE))</f>
        <v/>
      </c>
      <c r="I32" s="15" t="str">
        <f ca="1">IF(ISERROR(VLOOKUP(B32,'[1]BASE de DONNEE'!$B$7:$P$6004,10,FALSE))=TRUE,"",VLOOKUP(B32,'[1]BASE de DONNEE'!$B$7:$P$6004,10,FALSE))</f>
        <v/>
      </c>
      <c r="J32" s="15" t="str">
        <f ca="1">IF(ISERROR(VLOOKUP(B32,'[1]BASE de DONNEE'!$B$7:$P$6004,8,FALSE))=TRUE,"",VLOOKUP(B32,'[1]BASE de DONNEE'!$B$7:$P$6004,8,FALSE))</f>
        <v/>
      </c>
      <c r="K32" s="15" t="str">
        <f ca="1">IF(ISERROR(VLOOKUP(B32,'[1]BASE de DONNEE'!$B$7:$P$6004,9,FALSE))=TRUE,"",VLOOKUP(B32,'[1]BASE de DONNEE'!$B$7:$P$6004,9,FALSE))</f>
        <v/>
      </c>
      <c r="L32" s="14"/>
      <c r="M32" s="14"/>
      <c r="N32" s="14"/>
      <c r="O32" s="22"/>
      <c r="P32" s="22" t="str">
        <f>CONCATENATE("21","/0",MONTH(1&amp;$G$9),"/",$G$8)</f>
        <v>21/05/2016</v>
      </c>
      <c r="Q32" s="23" t="str">
        <f t="shared" si="0"/>
        <v/>
      </c>
      <c r="R32" s="5" t="str">
        <f>IF(ISERROR(VLOOKUP(P32,'[1]BASE de DONNEE'!$B$7:$P$6004,2,FALSE))=TRUE,"",VLOOKUP(P32,'[1]BASE de DONNEE'!$B$7:$P$6004,2,FALSE))</f>
        <v/>
      </c>
    </row>
    <row r="33" spans="1:18" s="3" customFormat="1" ht="11.25" x14ac:dyDescent="0.15">
      <c r="A33" s="1">
        <v>22</v>
      </c>
      <c r="B33" s="24" t="str">
        <f t="array" aca="1" ref="B33" ca="1">IFERROR(IF(ROWS($11:32)&lt;=COUNTA(champ),INDEX(champ,SMALL(IF(champ&lt;&gt;"",ROW(INDIRECT("1:"&amp;ROWS(champ)))),ROWS($11:32))),""),"")</f>
        <v/>
      </c>
      <c r="C33" s="24" t="str">
        <f ca="1">IF(ISERROR(VLOOKUP(B33,'[1]BASE de DONNEE'!$B$7:$P$6004,2,FALSE))=TRUE,"",VLOOKUP(B33,'[1]BASE de DONNEE'!$B$7:$P$6004,2,FALSE))</f>
        <v/>
      </c>
      <c r="D33" s="24" t="str">
        <f ca="1">IF(ISERROR(VLOOKUP(B33,'[1]BASE de DONNEE'!$B$7:$P$6004,3,FALSE))=TRUE,"",VLOOKUP(B33,'[1]BASE de DONNEE'!$B$7:$P$6004,3,FALSE))</f>
        <v/>
      </c>
      <c r="E33" s="25" t="str">
        <f ca="1">IF(ISERROR(VLOOKUP(B33,'[1]BASE de DONNEE'!$B$7:$P$6004,4,FALSE))=TRUE,"",VLOOKUP(B33,'[1]BASE de DONNEE'!$B$7:$P$6004,4,FALSE))</f>
        <v/>
      </c>
      <c r="F33" s="15" t="str">
        <f ca="1">IF(ISERROR(VLOOKUP(B33,'[1]BASE de DONNEE'!$B$7:$P$6004,5,FALSE))=TRUE,"",VLOOKUP(B33,'[1]BASE de DONNEE'!$B$7:$P$6004,5,FALSE))</f>
        <v/>
      </c>
      <c r="G33" s="15" t="str">
        <f ca="1">IF(ISERROR(VLOOKUP(B33,'[1]BASE de DONNEE'!$B$7:$P$6004,6,FALSE))=TRUE,"",VLOOKUP(B33,'[1]BASE de DONNEE'!$B$7:$P$6004,6,FALSE))</f>
        <v/>
      </c>
      <c r="H33" s="15" t="str">
        <f ca="1">IF(ISERROR(VLOOKUP(B33,'[1]BASE de DONNEE'!$B$7:$P$6004,7,FALSE))=TRUE,"",VLOOKUP(B33,'[1]BASE de DONNEE'!$B$7:$P$6004,7,FALSE))</f>
        <v/>
      </c>
      <c r="I33" s="15" t="str">
        <f ca="1">IF(ISERROR(VLOOKUP(B33,'[1]BASE de DONNEE'!$B$7:$P$6004,10,FALSE))=TRUE,"",VLOOKUP(B33,'[1]BASE de DONNEE'!$B$7:$P$6004,10,FALSE))</f>
        <v/>
      </c>
      <c r="J33" s="15" t="str">
        <f ca="1">IF(ISERROR(VLOOKUP(B33,'[1]BASE de DONNEE'!$B$7:$P$6004,8,FALSE))=TRUE,"",VLOOKUP(B33,'[1]BASE de DONNEE'!$B$7:$P$6004,8,FALSE))</f>
        <v/>
      </c>
      <c r="K33" s="15" t="str">
        <f ca="1">IF(ISERROR(VLOOKUP(B33,'[1]BASE de DONNEE'!$B$7:$P$6004,9,FALSE))=TRUE,"",VLOOKUP(B33,'[1]BASE de DONNEE'!$B$7:$P$6004,9,FALSE))</f>
        <v/>
      </c>
      <c r="L33" s="14"/>
      <c r="M33" s="14"/>
      <c r="N33" s="14"/>
      <c r="O33" s="22"/>
      <c r="P33" s="22" t="str">
        <f>CONCATENATE("22","/0",MONTH(1&amp;$G$9),"/",$G$8)</f>
        <v>22/05/2016</v>
      </c>
      <c r="Q33" s="23" t="str">
        <f t="shared" si="0"/>
        <v/>
      </c>
      <c r="R33" s="5" t="str">
        <f>IF(ISERROR(VLOOKUP(P33,'[1]BASE de DONNEE'!$B$7:$P$6004,2,FALSE))=TRUE,"",VLOOKUP(P33,'[1]BASE de DONNEE'!$B$7:$P$6004,2,FALSE))</f>
        <v/>
      </c>
    </row>
    <row r="34" spans="1:18" s="3" customFormat="1" ht="11.25" x14ac:dyDescent="0.15">
      <c r="A34" s="1">
        <v>23</v>
      </c>
      <c r="B34" s="24" t="str">
        <f t="array" aca="1" ref="B34" ca="1">IFERROR(IF(ROWS($11:33)&lt;=COUNTA(champ),INDEX(champ,SMALL(IF(champ&lt;&gt;"",ROW(INDIRECT("1:"&amp;ROWS(champ)))),ROWS($11:33))),""),"")</f>
        <v/>
      </c>
      <c r="C34" s="24" t="str">
        <f ca="1">IF(ISERROR(VLOOKUP(B34,'[1]BASE de DONNEE'!$B$7:$P$6004,2,FALSE))=TRUE,"",VLOOKUP(B34,'[1]BASE de DONNEE'!$B$7:$P$6004,2,FALSE))</f>
        <v/>
      </c>
      <c r="D34" s="24" t="str">
        <f ca="1">IF(ISERROR(VLOOKUP(B34,'[1]BASE de DONNEE'!$B$7:$P$6004,3,FALSE))=TRUE,"",VLOOKUP(B34,'[1]BASE de DONNEE'!$B$7:$P$6004,3,FALSE))</f>
        <v/>
      </c>
      <c r="E34" s="25" t="str">
        <f ca="1">IF(ISERROR(VLOOKUP(B34,'[1]BASE de DONNEE'!$B$7:$P$6004,4,FALSE))=TRUE,"",VLOOKUP(B34,'[1]BASE de DONNEE'!$B$7:$P$6004,4,FALSE))</f>
        <v/>
      </c>
      <c r="F34" s="15" t="str">
        <f ca="1">IF(ISERROR(VLOOKUP(B34,'[1]BASE de DONNEE'!$B$7:$P$6004,5,FALSE))=TRUE,"",VLOOKUP(B34,'[1]BASE de DONNEE'!$B$7:$P$6004,5,FALSE))</f>
        <v/>
      </c>
      <c r="G34" s="15" t="str">
        <f ca="1">IF(ISERROR(VLOOKUP(B34,'[1]BASE de DONNEE'!$B$7:$P$6004,6,FALSE))=TRUE,"",VLOOKUP(B34,'[1]BASE de DONNEE'!$B$7:$P$6004,6,FALSE))</f>
        <v/>
      </c>
      <c r="H34" s="15" t="str">
        <f ca="1">IF(ISERROR(VLOOKUP(B34,'[1]BASE de DONNEE'!$B$7:$P$6004,7,FALSE))=TRUE,"",VLOOKUP(B34,'[1]BASE de DONNEE'!$B$7:$P$6004,7,FALSE))</f>
        <v/>
      </c>
      <c r="I34" s="15" t="str">
        <f ca="1">IF(ISERROR(VLOOKUP(B34,'[1]BASE de DONNEE'!$B$7:$P$6004,10,FALSE))=TRUE,"",VLOOKUP(B34,'[1]BASE de DONNEE'!$B$7:$P$6004,10,FALSE))</f>
        <v/>
      </c>
      <c r="J34" s="15" t="str">
        <f ca="1">IF(ISERROR(VLOOKUP(B34,'[1]BASE de DONNEE'!$B$7:$P$6004,8,FALSE))=TRUE,"",VLOOKUP(B34,'[1]BASE de DONNEE'!$B$7:$P$6004,8,FALSE))</f>
        <v/>
      </c>
      <c r="K34" s="15" t="str">
        <f ca="1">IF(ISERROR(VLOOKUP(B34,'[1]BASE de DONNEE'!$B$7:$P$6004,9,FALSE))=TRUE,"",VLOOKUP(B34,'[1]BASE de DONNEE'!$B$7:$P$6004,9,FALSE))</f>
        <v/>
      </c>
      <c r="L34" s="14"/>
      <c r="M34" s="14"/>
      <c r="N34" s="14"/>
      <c r="O34" s="22"/>
      <c r="P34" s="22" t="str">
        <f>CONCATENATE("23","/0",MONTH(1&amp;$G$9),"/",$G$8)</f>
        <v>23/05/2016</v>
      </c>
      <c r="Q34" s="23" t="str">
        <f t="shared" si="0"/>
        <v/>
      </c>
      <c r="R34" s="5" t="str">
        <f>IF(ISERROR(VLOOKUP(P34,'[1]BASE de DONNEE'!$B$7:$P$6004,2,FALSE))=TRUE,"",VLOOKUP(P34,'[1]BASE de DONNEE'!$B$7:$P$6004,2,FALSE))</f>
        <v/>
      </c>
    </row>
    <row r="35" spans="1:18" s="3" customFormat="1" ht="11.25" x14ac:dyDescent="0.15">
      <c r="A35" s="1">
        <v>24</v>
      </c>
      <c r="B35" s="24" t="str">
        <f t="array" aca="1" ref="B35" ca="1">IFERROR(IF(ROWS($11:34)&lt;=COUNTA(champ),INDEX(champ,SMALL(IF(champ&lt;&gt;"",ROW(INDIRECT("1:"&amp;ROWS(champ)))),ROWS($11:34))),""),"")</f>
        <v/>
      </c>
      <c r="C35" s="24" t="str">
        <f ca="1">IF(ISERROR(VLOOKUP(B35,'[1]BASE de DONNEE'!$B$7:$P$6004,2,FALSE))=TRUE,"",VLOOKUP(B35,'[1]BASE de DONNEE'!$B$7:$P$6004,2,FALSE))</f>
        <v/>
      </c>
      <c r="D35" s="24" t="str">
        <f ca="1">IF(ISERROR(VLOOKUP(B35,'[1]BASE de DONNEE'!$B$7:$P$6004,3,FALSE))=TRUE,"",VLOOKUP(B35,'[1]BASE de DONNEE'!$B$7:$P$6004,3,FALSE))</f>
        <v/>
      </c>
      <c r="E35" s="25" t="str">
        <f ca="1">IF(ISERROR(VLOOKUP(B35,'[1]BASE de DONNEE'!$B$7:$P$6004,4,FALSE))=TRUE,"",VLOOKUP(B35,'[1]BASE de DONNEE'!$B$7:$P$6004,4,FALSE))</f>
        <v/>
      </c>
      <c r="F35" s="15" t="str">
        <f ca="1">IF(ISERROR(VLOOKUP(B35,'[1]BASE de DONNEE'!$B$7:$P$6004,5,FALSE))=TRUE,"",VLOOKUP(B35,'[1]BASE de DONNEE'!$B$7:$P$6004,5,FALSE))</f>
        <v/>
      </c>
      <c r="G35" s="15" t="str">
        <f ca="1">IF(ISERROR(VLOOKUP(B35,'[1]BASE de DONNEE'!$B$7:$P$6004,6,FALSE))=TRUE,"",VLOOKUP(B35,'[1]BASE de DONNEE'!$B$7:$P$6004,6,FALSE))</f>
        <v/>
      </c>
      <c r="H35" s="15" t="str">
        <f ca="1">IF(ISERROR(VLOOKUP(B35,'[1]BASE de DONNEE'!$B$7:$P$6004,7,FALSE))=TRUE,"",VLOOKUP(B35,'[1]BASE de DONNEE'!$B$7:$P$6004,7,FALSE))</f>
        <v/>
      </c>
      <c r="I35" s="15" t="str">
        <f ca="1">IF(ISERROR(VLOOKUP(B35,'[1]BASE de DONNEE'!$B$7:$P$6004,10,FALSE))=TRUE,"",VLOOKUP(B35,'[1]BASE de DONNEE'!$B$7:$P$6004,10,FALSE))</f>
        <v/>
      </c>
      <c r="J35" s="15" t="str">
        <f ca="1">IF(ISERROR(VLOOKUP(B35,'[1]BASE de DONNEE'!$B$7:$P$6004,8,FALSE))=TRUE,"",VLOOKUP(B35,'[1]BASE de DONNEE'!$B$7:$P$6004,8,FALSE))</f>
        <v/>
      </c>
      <c r="K35" s="15" t="str">
        <f ca="1">IF(ISERROR(VLOOKUP(B35,'[1]BASE de DONNEE'!$B$7:$P$6004,9,FALSE))=TRUE,"",VLOOKUP(B35,'[1]BASE de DONNEE'!$B$7:$P$6004,9,FALSE))</f>
        <v/>
      </c>
      <c r="L35" s="14"/>
      <c r="M35" s="14"/>
      <c r="N35" s="14"/>
      <c r="O35" s="22"/>
      <c r="P35" s="22" t="str">
        <f>CONCATENATE("24","/0",MONTH(1&amp;$G$9),"/",$G$8)</f>
        <v>24/05/2016</v>
      </c>
      <c r="Q35" s="23" t="str">
        <f t="shared" si="0"/>
        <v>24/05/2016</v>
      </c>
      <c r="R35" s="5" t="str">
        <f>IF(ISERROR(VLOOKUP(P35,'[1]BASE de DONNEE'!$B$7:$P$6004,2,FALSE))=TRUE,"",VLOOKUP(P35,'[1]BASE de DONNEE'!$B$7:$P$6004,2,FALSE))</f>
        <v>Fête foraine</v>
      </c>
    </row>
    <row r="36" spans="1:18" s="3" customFormat="1" ht="11.25" x14ac:dyDescent="0.15">
      <c r="A36" s="1">
        <v>25</v>
      </c>
      <c r="B36" s="24" t="str">
        <f t="array" aca="1" ref="B36" ca="1">IFERROR(IF(ROWS($11:35)&lt;=COUNTA(champ),INDEX(champ,SMALL(IF(champ&lt;&gt;"",ROW(INDIRECT("1:"&amp;ROWS(champ)))),ROWS($11:35))),""),"")</f>
        <v/>
      </c>
      <c r="C36" s="24" t="str">
        <f ca="1">IF(ISERROR(VLOOKUP(B36,'[1]BASE de DONNEE'!$B$7:$P$6004,2,FALSE))=TRUE,"",VLOOKUP(B36,'[1]BASE de DONNEE'!$B$7:$P$6004,2,FALSE))</f>
        <v/>
      </c>
      <c r="D36" s="24" t="str">
        <f ca="1">IF(ISERROR(VLOOKUP(B36,'[1]BASE de DONNEE'!$B$7:$P$6004,3,FALSE))=TRUE,"",VLOOKUP(B36,'[1]BASE de DONNEE'!$B$7:$P$6004,3,FALSE))</f>
        <v/>
      </c>
      <c r="E36" s="25" t="str">
        <f ca="1">IF(ISERROR(VLOOKUP(B36,'[1]BASE de DONNEE'!$B$7:$P$6004,4,FALSE))=TRUE,"",VLOOKUP(B36,'[1]BASE de DONNEE'!$B$7:$P$6004,4,FALSE))</f>
        <v/>
      </c>
      <c r="F36" s="15" t="str">
        <f ca="1">IF(ISERROR(VLOOKUP(B36,'[1]BASE de DONNEE'!$B$7:$P$6004,5,FALSE))=TRUE,"",VLOOKUP(B36,'[1]BASE de DONNEE'!$B$7:$P$6004,5,FALSE))</f>
        <v/>
      </c>
      <c r="G36" s="15" t="str">
        <f ca="1">IF(ISERROR(VLOOKUP(B36,'[1]BASE de DONNEE'!$B$7:$P$6004,6,FALSE))=TRUE,"",VLOOKUP(B36,'[1]BASE de DONNEE'!$B$7:$P$6004,6,FALSE))</f>
        <v/>
      </c>
      <c r="H36" s="15" t="str">
        <f ca="1">IF(ISERROR(VLOOKUP(B36,'[1]BASE de DONNEE'!$B$7:$P$6004,7,FALSE))=TRUE,"",VLOOKUP(B36,'[1]BASE de DONNEE'!$B$7:$P$6004,7,FALSE))</f>
        <v/>
      </c>
      <c r="I36" s="15" t="str">
        <f ca="1">IF(ISERROR(VLOOKUP(B36,'[1]BASE de DONNEE'!$B$7:$P$6004,10,FALSE))=TRUE,"",VLOOKUP(B36,'[1]BASE de DONNEE'!$B$7:$P$6004,10,FALSE))</f>
        <v/>
      </c>
      <c r="J36" s="15" t="str">
        <f ca="1">IF(ISERROR(VLOOKUP(B36,'[1]BASE de DONNEE'!$B$7:$P$6004,8,FALSE))=TRUE,"",VLOOKUP(B36,'[1]BASE de DONNEE'!$B$7:$P$6004,8,FALSE))</f>
        <v/>
      </c>
      <c r="K36" s="15" t="str">
        <f ca="1">IF(ISERROR(VLOOKUP(B36,'[1]BASE de DONNEE'!$B$7:$P$6004,9,FALSE))=TRUE,"",VLOOKUP(B36,'[1]BASE de DONNEE'!$B$7:$P$6004,9,FALSE))</f>
        <v/>
      </c>
      <c r="L36" s="14"/>
      <c r="M36" s="14"/>
      <c r="N36" s="14"/>
      <c r="O36" s="22"/>
      <c r="P36" s="22" t="str">
        <f>CONCATENATE("25","/0",MONTH(1&amp;$G$9),"/",$G$8)</f>
        <v>25/05/2016</v>
      </c>
      <c r="Q36" s="23" t="str">
        <f t="shared" si="0"/>
        <v>25/05/2016</v>
      </c>
      <c r="R36" s="5" t="str">
        <f>IF(ISERROR(VLOOKUP(P36,'[1]BASE de DONNEE'!$B$7:$P$6004,2,FALSE))=TRUE,"",VLOOKUP(P36,'[1]BASE de DONNEE'!$B$7:$P$6004,2,FALSE))</f>
        <v>Sorcière</v>
      </c>
    </row>
    <row r="37" spans="1:18" s="3" customFormat="1" ht="11.25" x14ac:dyDescent="0.15">
      <c r="A37" s="1">
        <v>26</v>
      </c>
      <c r="B37" s="24" t="str">
        <f t="array" aca="1" ref="B37" ca="1">IFERROR(IF(ROWS($11:36)&lt;=COUNTA(champ),INDEX(champ,SMALL(IF(champ&lt;&gt;"",ROW(INDIRECT("1:"&amp;ROWS(champ)))),ROWS($11:36))),""),"")</f>
        <v/>
      </c>
      <c r="C37" s="24" t="str">
        <f ca="1">IF(ISERROR(VLOOKUP(B37,'[1]BASE de DONNEE'!$B$7:$P$6004,2,FALSE))=TRUE,"",VLOOKUP(B37,'[1]BASE de DONNEE'!$B$7:$P$6004,2,FALSE))</f>
        <v/>
      </c>
      <c r="D37" s="24" t="str">
        <f ca="1">IF(ISERROR(VLOOKUP(B37,'[1]BASE de DONNEE'!$B$7:$P$6004,3,FALSE))=TRUE,"",VLOOKUP(B37,'[1]BASE de DONNEE'!$B$7:$P$6004,3,FALSE))</f>
        <v/>
      </c>
      <c r="E37" s="25" t="str">
        <f ca="1">IF(ISERROR(VLOOKUP(B37,'[1]BASE de DONNEE'!$B$7:$P$6004,4,FALSE))=TRUE,"",VLOOKUP(B37,'[1]BASE de DONNEE'!$B$7:$P$6004,4,FALSE))</f>
        <v/>
      </c>
      <c r="F37" s="15" t="str">
        <f ca="1">IF(ISERROR(VLOOKUP(B37,'[1]BASE de DONNEE'!$B$7:$P$6004,5,FALSE))=TRUE,"",VLOOKUP(B37,'[1]BASE de DONNEE'!$B$7:$P$6004,5,FALSE))</f>
        <v/>
      </c>
      <c r="G37" s="15" t="str">
        <f ca="1">IF(ISERROR(VLOOKUP(B37,'[1]BASE de DONNEE'!$B$7:$P$6004,6,FALSE))=TRUE,"",VLOOKUP(B37,'[1]BASE de DONNEE'!$B$7:$P$6004,6,FALSE))</f>
        <v/>
      </c>
      <c r="H37" s="15" t="str">
        <f ca="1">IF(ISERROR(VLOOKUP(B37,'[1]BASE de DONNEE'!$B$7:$P$6004,7,FALSE))=TRUE,"",VLOOKUP(B37,'[1]BASE de DONNEE'!$B$7:$P$6004,7,FALSE))</f>
        <v/>
      </c>
      <c r="I37" s="15" t="str">
        <f ca="1">IF(ISERROR(VLOOKUP(B37,'[1]BASE de DONNEE'!$B$7:$P$6004,10,FALSE))=TRUE,"",VLOOKUP(B37,'[1]BASE de DONNEE'!$B$7:$P$6004,10,FALSE))</f>
        <v/>
      </c>
      <c r="J37" s="15" t="str">
        <f ca="1">IF(ISERROR(VLOOKUP(B37,'[1]BASE de DONNEE'!$B$7:$P$6004,8,FALSE))=TRUE,"",VLOOKUP(B37,'[1]BASE de DONNEE'!$B$7:$P$6004,8,FALSE))</f>
        <v/>
      </c>
      <c r="K37" s="15" t="str">
        <f ca="1">IF(ISERROR(VLOOKUP(B37,'[1]BASE de DONNEE'!$B$7:$P$6004,9,FALSE))=TRUE,"",VLOOKUP(B37,'[1]BASE de DONNEE'!$B$7:$P$6004,9,FALSE))</f>
        <v/>
      </c>
      <c r="L37" s="14"/>
      <c r="M37" s="14"/>
      <c r="N37" s="14"/>
      <c r="O37" s="22"/>
      <c r="P37" s="22" t="str">
        <f>CONCATENATE("26","/0",MONTH(1&amp;$G$9),"/",$G$8)</f>
        <v>26/05/2016</v>
      </c>
      <c r="Q37" s="23" t="str">
        <f t="shared" si="0"/>
        <v/>
      </c>
      <c r="R37" s="5" t="str">
        <f>IF(ISERROR(VLOOKUP(P37,'[1]BASE de DONNEE'!$B$7:$P$6004,2,FALSE))=TRUE,"",VLOOKUP(P37,'[1]BASE de DONNEE'!$B$7:$P$6004,2,FALSE))</f>
        <v/>
      </c>
    </row>
    <row r="38" spans="1:18" s="3" customFormat="1" ht="11.25" x14ac:dyDescent="0.15">
      <c r="A38" s="1">
        <v>27</v>
      </c>
      <c r="B38" s="24" t="str">
        <f t="array" aca="1" ref="B38" ca="1">IFERROR(IF(ROWS($11:37)&lt;=COUNTA(champ),INDEX(champ,SMALL(IF(champ&lt;&gt;"",ROW(INDIRECT("1:"&amp;ROWS(champ)))),ROWS($11:37))),""),"")</f>
        <v/>
      </c>
      <c r="C38" s="24" t="str">
        <f ca="1">IF(ISERROR(VLOOKUP(B38,'[1]BASE de DONNEE'!$B$7:$P$6004,2,FALSE))=TRUE,"",VLOOKUP(B38,'[1]BASE de DONNEE'!$B$7:$P$6004,2,FALSE))</f>
        <v/>
      </c>
      <c r="D38" s="24" t="str">
        <f ca="1">IF(ISERROR(VLOOKUP(B38,'[1]BASE de DONNEE'!$B$7:$P$6004,3,FALSE))=TRUE,"",VLOOKUP(B38,'[1]BASE de DONNEE'!$B$7:$P$6004,3,FALSE))</f>
        <v/>
      </c>
      <c r="E38" s="25" t="str">
        <f ca="1">IF(ISERROR(VLOOKUP(B38,'[1]BASE de DONNEE'!$B$7:$P$6004,4,FALSE))=TRUE,"",VLOOKUP(B38,'[1]BASE de DONNEE'!$B$7:$P$6004,4,FALSE))</f>
        <v/>
      </c>
      <c r="F38" s="15" t="str">
        <f ca="1">IF(ISERROR(VLOOKUP(B38,'[1]BASE de DONNEE'!$B$7:$P$6004,5,FALSE))=TRUE,"",VLOOKUP(B38,'[1]BASE de DONNEE'!$B$7:$P$6004,5,FALSE))</f>
        <v/>
      </c>
      <c r="G38" s="15" t="str">
        <f ca="1">IF(ISERROR(VLOOKUP(B38,'[1]BASE de DONNEE'!$B$7:$P$6004,6,FALSE))=TRUE,"",VLOOKUP(B38,'[1]BASE de DONNEE'!$B$7:$P$6004,6,FALSE))</f>
        <v/>
      </c>
      <c r="H38" s="15" t="str">
        <f ca="1">IF(ISERROR(VLOOKUP(B38,'[1]BASE de DONNEE'!$B$7:$P$6004,7,FALSE))=TRUE,"",VLOOKUP(B38,'[1]BASE de DONNEE'!$B$7:$P$6004,7,FALSE))</f>
        <v/>
      </c>
      <c r="I38" s="15" t="str">
        <f ca="1">IF(ISERROR(VLOOKUP(B38,'[1]BASE de DONNEE'!$B$7:$P$6004,10,FALSE))=TRUE,"",VLOOKUP(B38,'[1]BASE de DONNEE'!$B$7:$P$6004,10,FALSE))</f>
        <v/>
      </c>
      <c r="J38" s="15" t="str">
        <f ca="1">IF(ISERROR(VLOOKUP(B38,'[1]BASE de DONNEE'!$B$7:$P$6004,8,FALSE))=TRUE,"",VLOOKUP(B38,'[1]BASE de DONNEE'!$B$7:$P$6004,8,FALSE))</f>
        <v/>
      </c>
      <c r="K38" s="15" t="str">
        <f ca="1">IF(ISERROR(VLOOKUP(B38,'[1]BASE de DONNEE'!$B$7:$P$6004,9,FALSE))=TRUE,"",VLOOKUP(B38,'[1]BASE de DONNEE'!$B$7:$P$6004,9,FALSE))</f>
        <v/>
      </c>
      <c r="L38" s="14"/>
      <c r="M38" s="14"/>
      <c r="N38" s="14"/>
      <c r="O38" s="22"/>
      <c r="P38" s="22" t="str">
        <f>CONCATENATE("27","/0",MONTH(1&amp;$G$9),"/",$G$8)</f>
        <v>27/05/2016</v>
      </c>
      <c r="Q38" s="23" t="str">
        <f t="shared" si="0"/>
        <v/>
      </c>
      <c r="R38" s="5" t="str">
        <f>IF(ISERROR(VLOOKUP(P38,'[1]BASE de DONNEE'!$B$7:$P$6004,2,FALSE))=TRUE,"",VLOOKUP(P38,'[1]BASE de DONNEE'!$B$7:$P$6004,2,FALSE))</f>
        <v/>
      </c>
    </row>
    <row r="39" spans="1:18" s="3" customFormat="1" ht="11.25" x14ac:dyDescent="0.15">
      <c r="A39" s="1">
        <v>28</v>
      </c>
      <c r="B39" s="24" t="str">
        <f t="array" aca="1" ref="B39" ca="1">IFERROR(IF(ROWS($11:38)&lt;=COUNTA(champ),INDEX(champ,SMALL(IF(champ&lt;&gt;"",ROW(INDIRECT("1:"&amp;ROWS(champ)))),ROWS($11:38))),""),"")</f>
        <v/>
      </c>
      <c r="C39" s="24" t="str">
        <f ca="1">IF(ISERROR(VLOOKUP(B39,'[1]BASE de DONNEE'!$B$7:$P$6004,2,FALSE))=TRUE,"",VLOOKUP(B39,'[1]BASE de DONNEE'!$B$7:$P$6004,2,FALSE))</f>
        <v/>
      </c>
      <c r="D39" s="24" t="str">
        <f ca="1">IF(ISERROR(VLOOKUP(B39,'[1]BASE de DONNEE'!$B$7:$P$6004,3,FALSE))=TRUE,"",VLOOKUP(B39,'[1]BASE de DONNEE'!$B$7:$P$6004,3,FALSE))</f>
        <v/>
      </c>
      <c r="E39" s="25" t="str">
        <f ca="1">IF(ISERROR(VLOOKUP(B39,'[1]BASE de DONNEE'!$B$7:$P$6004,4,FALSE))=TRUE,"",VLOOKUP(B39,'[1]BASE de DONNEE'!$B$7:$P$6004,4,FALSE))</f>
        <v/>
      </c>
      <c r="F39" s="15" t="str">
        <f ca="1">IF(ISERROR(VLOOKUP(B39,'[1]BASE de DONNEE'!$B$7:$P$6004,5,FALSE))=TRUE,"",VLOOKUP(B39,'[1]BASE de DONNEE'!$B$7:$P$6004,5,FALSE))</f>
        <v/>
      </c>
      <c r="G39" s="15" t="str">
        <f ca="1">IF(ISERROR(VLOOKUP(B39,'[1]BASE de DONNEE'!$B$7:$P$6004,6,FALSE))=TRUE,"",VLOOKUP(B39,'[1]BASE de DONNEE'!$B$7:$P$6004,6,FALSE))</f>
        <v/>
      </c>
      <c r="H39" s="15" t="str">
        <f ca="1">IF(ISERROR(VLOOKUP(B39,'[1]BASE de DONNEE'!$B$7:$P$6004,7,FALSE))=TRUE,"",VLOOKUP(B39,'[1]BASE de DONNEE'!$B$7:$P$6004,7,FALSE))</f>
        <v/>
      </c>
      <c r="I39" s="15" t="str">
        <f ca="1">IF(ISERROR(VLOOKUP(B39,'[1]BASE de DONNEE'!$B$7:$P$6004,10,FALSE))=TRUE,"",VLOOKUP(B39,'[1]BASE de DONNEE'!$B$7:$P$6004,10,FALSE))</f>
        <v/>
      </c>
      <c r="J39" s="15" t="str">
        <f ca="1">IF(ISERROR(VLOOKUP(B39,'[1]BASE de DONNEE'!$B$7:$P$6004,8,FALSE))=TRUE,"",VLOOKUP(B39,'[1]BASE de DONNEE'!$B$7:$P$6004,8,FALSE))</f>
        <v/>
      </c>
      <c r="K39" s="15" t="str">
        <f ca="1">IF(ISERROR(VLOOKUP(B39,'[1]BASE de DONNEE'!$B$7:$P$6004,9,FALSE))=TRUE,"",VLOOKUP(B39,'[1]BASE de DONNEE'!$B$7:$P$6004,9,FALSE))</f>
        <v/>
      </c>
      <c r="L39" s="14"/>
      <c r="M39" s="14"/>
      <c r="N39" s="14"/>
      <c r="O39" s="22"/>
      <c r="P39" s="22" t="str">
        <f>CONCATENATE("28","/0",MONTH(1&amp;$G$9),"/",$G$8)</f>
        <v>28/05/2016</v>
      </c>
      <c r="Q39" s="23" t="str">
        <f t="shared" si="0"/>
        <v/>
      </c>
      <c r="R39" s="5" t="str">
        <f>IF(ISERROR(VLOOKUP(P39,'[1]BASE de DONNEE'!$B$7:$P$6004,2,FALSE))=TRUE,"",VLOOKUP(P39,'[1]BASE de DONNEE'!$B$7:$P$6004,2,FALSE))</f>
        <v/>
      </c>
    </row>
    <row r="40" spans="1:18" s="3" customFormat="1" ht="11.25" x14ac:dyDescent="0.15">
      <c r="A40" s="1">
        <v>29</v>
      </c>
      <c r="B40" s="24" t="str">
        <f t="array" aca="1" ref="B40" ca="1">IFERROR(IF(ROWS($11:39)&lt;=COUNTA(champ),INDEX(champ,SMALL(IF(champ&lt;&gt;"",ROW(INDIRECT("1:"&amp;ROWS(champ)))),ROWS($11:39))),""),"")</f>
        <v/>
      </c>
      <c r="C40" s="24" t="str">
        <f ca="1">IF(ISERROR(VLOOKUP(B40,'[1]BASE de DONNEE'!$B$7:$P$6004,2,FALSE))=TRUE,"",VLOOKUP(B40,'[1]BASE de DONNEE'!$B$7:$P$6004,2,FALSE))</f>
        <v/>
      </c>
      <c r="D40" s="24" t="str">
        <f ca="1">IF(ISERROR(VLOOKUP(B40,'[1]BASE de DONNEE'!$B$7:$P$6004,3,FALSE))=TRUE,"",VLOOKUP(B40,'[1]BASE de DONNEE'!$B$7:$P$6004,3,FALSE))</f>
        <v/>
      </c>
      <c r="E40" s="25" t="str">
        <f ca="1">IF(ISERROR(VLOOKUP(B40,'[1]BASE de DONNEE'!$B$7:$P$6004,4,FALSE))=TRUE,"",VLOOKUP(B40,'[1]BASE de DONNEE'!$B$7:$P$6004,4,FALSE))</f>
        <v/>
      </c>
      <c r="F40" s="15" t="str">
        <f ca="1">IF(ISERROR(VLOOKUP(B40,'[1]BASE de DONNEE'!$B$7:$P$6004,5,FALSE))=TRUE,"",VLOOKUP(B40,'[1]BASE de DONNEE'!$B$7:$P$6004,5,FALSE))</f>
        <v/>
      </c>
      <c r="G40" s="15" t="str">
        <f ca="1">IF(ISERROR(VLOOKUP(B40,'[1]BASE de DONNEE'!$B$7:$P$6004,6,FALSE))=TRUE,"",VLOOKUP(B40,'[1]BASE de DONNEE'!$B$7:$P$6004,6,FALSE))</f>
        <v/>
      </c>
      <c r="H40" s="15" t="str">
        <f ca="1">IF(ISERROR(VLOOKUP(B40,'[1]BASE de DONNEE'!$B$7:$P$6004,7,FALSE))=TRUE,"",VLOOKUP(B40,'[1]BASE de DONNEE'!$B$7:$P$6004,7,FALSE))</f>
        <v/>
      </c>
      <c r="I40" s="15" t="str">
        <f ca="1">IF(ISERROR(VLOOKUP(B40,'[1]BASE de DONNEE'!$B$7:$P$6004,10,FALSE))=TRUE,"",VLOOKUP(B40,'[1]BASE de DONNEE'!$B$7:$P$6004,10,FALSE))</f>
        <v/>
      </c>
      <c r="J40" s="15" t="str">
        <f ca="1">IF(ISERROR(VLOOKUP(B40,'[1]BASE de DONNEE'!$B$7:$P$6004,8,FALSE))=TRUE,"",VLOOKUP(B40,'[1]BASE de DONNEE'!$B$7:$P$6004,8,FALSE))</f>
        <v/>
      </c>
      <c r="K40" s="15" t="str">
        <f ca="1">IF(ISERROR(VLOOKUP(B40,'[1]BASE de DONNEE'!$B$7:$P$6004,9,FALSE))=TRUE,"",VLOOKUP(B40,'[1]BASE de DONNEE'!$B$7:$P$6004,9,FALSE))</f>
        <v/>
      </c>
      <c r="L40" s="14"/>
      <c r="M40" s="14"/>
      <c r="N40" s="14"/>
      <c r="O40" s="22"/>
      <c r="P40" s="22" t="str">
        <f>CONCATENATE("29","/0",MONTH(1&amp;$G$9),"/",$G$8)</f>
        <v>29/05/2016</v>
      </c>
      <c r="Q40" s="23" t="str">
        <f t="shared" si="0"/>
        <v/>
      </c>
      <c r="R40" s="5" t="str">
        <f>IF(ISERROR(VLOOKUP(P40,'[1]BASE de DONNEE'!$B$7:$P$6004,2,FALSE))=TRUE,"",VLOOKUP(P40,'[1]BASE de DONNEE'!$B$7:$P$6004,2,FALSE))</f>
        <v/>
      </c>
    </row>
    <row r="41" spans="1:18" s="3" customFormat="1" ht="11.25" x14ac:dyDescent="0.15">
      <c r="A41" s="1">
        <v>30</v>
      </c>
      <c r="B41" s="24" t="str">
        <f t="array" aca="1" ref="B41" ca="1">IFERROR(IF(ROWS($11:40)&lt;=COUNTA(champ),INDEX(champ,SMALL(IF(champ&lt;&gt;"",ROW(INDIRECT("1:"&amp;ROWS(champ)))),ROWS($11:40))),""),"")</f>
        <v/>
      </c>
      <c r="C41" s="24" t="str">
        <f ca="1">IF(ISERROR(VLOOKUP(B41,'[1]BASE de DONNEE'!$B$7:$P$6004,2,FALSE))=TRUE,"",VLOOKUP(B41,'[1]BASE de DONNEE'!$B$7:$P$6004,2,FALSE))</f>
        <v/>
      </c>
      <c r="D41" s="24" t="str">
        <f ca="1">IF(ISERROR(VLOOKUP(B41,'[1]BASE de DONNEE'!$B$7:$P$6004,3,FALSE))=TRUE,"",VLOOKUP(B41,'[1]BASE de DONNEE'!$B$7:$P$6004,3,FALSE))</f>
        <v/>
      </c>
      <c r="E41" s="25" t="str">
        <f ca="1">IF(ISERROR(VLOOKUP(B41,'[1]BASE de DONNEE'!$B$7:$P$6004,4,FALSE))=TRUE,"",VLOOKUP(B41,'[1]BASE de DONNEE'!$B$7:$P$6004,4,FALSE))</f>
        <v/>
      </c>
      <c r="F41" s="15" t="str">
        <f ca="1">IF(ISERROR(VLOOKUP(B41,'[1]BASE de DONNEE'!$B$7:$P$6004,5,FALSE))=TRUE,"",VLOOKUP(B41,'[1]BASE de DONNEE'!$B$7:$P$6004,5,FALSE))</f>
        <v/>
      </c>
      <c r="G41" s="15" t="str">
        <f ca="1">IF(ISERROR(VLOOKUP(B41,'[1]BASE de DONNEE'!$B$7:$P$6004,6,FALSE))=TRUE,"",VLOOKUP(B41,'[1]BASE de DONNEE'!$B$7:$P$6004,6,FALSE))</f>
        <v/>
      </c>
      <c r="H41" s="15" t="str">
        <f ca="1">IF(ISERROR(VLOOKUP(B41,'[1]BASE de DONNEE'!$B$7:$P$6004,7,FALSE))=TRUE,"",VLOOKUP(B41,'[1]BASE de DONNEE'!$B$7:$P$6004,7,FALSE))</f>
        <v/>
      </c>
      <c r="I41" s="15" t="str">
        <f ca="1">IF(ISERROR(VLOOKUP(B41,'[1]BASE de DONNEE'!$B$7:$P$6004,10,FALSE))=TRUE,"",VLOOKUP(B41,'[1]BASE de DONNEE'!$B$7:$P$6004,10,FALSE))</f>
        <v/>
      </c>
      <c r="J41" s="15" t="str">
        <f ca="1">IF(ISERROR(VLOOKUP(B41,'[1]BASE de DONNEE'!$B$7:$P$6004,8,FALSE))=TRUE,"",VLOOKUP(B41,'[1]BASE de DONNEE'!$B$7:$P$6004,8,FALSE))</f>
        <v/>
      </c>
      <c r="K41" s="15" t="str">
        <f ca="1">IF(ISERROR(VLOOKUP(B41,'[1]BASE de DONNEE'!$B$7:$P$6004,9,FALSE))=TRUE,"",VLOOKUP(B41,'[1]BASE de DONNEE'!$B$7:$P$6004,9,FALSE))</f>
        <v/>
      </c>
      <c r="L41" s="14"/>
      <c r="M41" s="14"/>
      <c r="N41" s="14"/>
      <c r="O41" s="22"/>
      <c r="P41" s="22" t="str">
        <f>CONCATENATE("30","/0",MONTH(1&amp;$G$9),"/",$G$8)</f>
        <v>30/05/2016</v>
      </c>
      <c r="Q41" s="23" t="str">
        <f t="shared" si="0"/>
        <v/>
      </c>
      <c r="R41" s="5" t="str">
        <f>IF(ISERROR(VLOOKUP(P41,'[1]BASE de DONNEE'!$B$7:$P$6004,2,FALSE))=TRUE,"",VLOOKUP(P41,'[1]BASE de DONNEE'!$B$7:$P$6004,2,FALSE))</f>
        <v/>
      </c>
    </row>
    <row r="42" spans="1:18" s="3" customFormat="1" ht="11.25" x14ac:dyDescent="0.15">
      <c r="A42" s="1">
        <v>31</v>
      </c>
      <c r="B42" s="24" t="str">
        <f t="array" aca="1" ref="B42" ca="1">IFERROR(IF(ROWS($11:41)&lt;=COUNTA(champ),INDEX(champ,SMALL(IF(champ&lt;&gt;"",ROW(INDIRECT("1:"&amp;ROWS(champ)))),ROWS($11:41))),""),"")</f>
        <v/>
      </c>
      <c r="C42" s="24" t="str">
        <f ca="1">IF(ISERROR(VLOOKUP(B42,'[1]BASE de DONNEE'!$B$7:$P$6004,2,FALSE))=TRUE,"",VLOOKUP(B42,'[1]BASE de DONNEE'!$B$7:$P$6004,2,FALSE))</f>
        <v/>
      </c>
      <c r="D42" s="24" t="str">
        <f ca="1">IF(ISERROR(VLOOKUP(B42,'[1]BASE de DONNEE'!$B$7:$P$6004,3,FALSE))=TRUE,"",VLOOKUP(B42,'[1]BASE de DONNEE'!$B$7:$P$6004,3,FALSE))</f>
        <v/>
      </c>
      <c r="E42" s="25" t="str">
        <f ca="1">IF(ISERROR(VLOOKUP(B42,'[1]BASE de DONNEE'!$B$7:$P$6004,4,FALSE))=TRUE,"",VLOOKUP(B42,'[1]BASE de DONNEE'!$B$7:$P$6004,4,FALSE))</f>
        <v/>
      </c>
      <c r="F42" s="15" t="str">
        <f ca="1">IF(ISERROR(VLOOKUP(B42,'[1]BASE de DONNEE'!$B$7:$P$6004,5,FALSE))=TRUE,"",VLOOKUP(B42,'[1]BASE de DONNEE'!$B$7:$P$6004,5,FALSE))</f>
        <v/>
      </c>
      <c r="G42" s="15" t="str">
        <f ca="1">IF(ISERROR(VLOOKUP(B42,'[1]BASE de DONNEE'!$B$7:$P$6004,6,FALSE))=TRUE,"",VLOOKUP(B42,'[1]BASE de DONNEE'!$B$7:$P$6004,6,FALSE))</f>
        <v/>
      </c>
      <c r="H42" s="15" t="str">
        <f ca="1">IF(ISERROR(VLOOKUP(B42,'[1]BASE de DONNEE'!$B$7:$P$6004,7,FALSE))=TRUE,"",VLOOKUP(B42,'[1]BASE de DONNEE'!$B$7:$P$6004,7,FALSE))</f>
        <v/>
      </c>
      <c r="I42" s="15" t="str">
        <f ca="1">IF(ISERROR(VLOOKUP(B42,'[1]BASE de DONNEE'!$B$7:$P$6004,10,FALSE))=TRUE,"",VLOOKUP(B42,'[1]BASE de DONNEE'!$B$7:$P$6004,10,FALSE))</f>
        <v/>
      </c>
      <c r="J42" s="15" t="str">
        <f ca="1">IF(ISERROR(VLOOKUP(B42,'[1]BASE de DONNEE'!$B$7:$P$6004,8,FALSE))=TRUE,"",VLOOKUP(B42,'[1]BASE de DONNEE'!$B$7:$P$6004,8,FALSE))</f>
        <v/>
      </c>
      <c r="K42" s="15" t="str">
        <f ca="1">IF(ISERROR(VLOOKUP(B42,'[1]BASE de DONNEE'!$B$7:$P$6004,9,FALSE))=TRUE,"",VLOOKUP(B42,'[1]BASE de DONNEE'!$B$7:$P$6004,9,FALSE))</f>
        <v/>
      </c>
      <c r="L42" s="14"/>
      <c r="M42" s="14"/>
      <c r="N42" s="14"/>
      <c r="O42" s="22"/>
      <c r="P42" s="22" t="str">
        <f>CONCATENATE("31","/0",MONTH(1&amp;$G$9),"/",$G$8)</f>
        <v>31/05/2016</v>
      </c>
      <c r="Q42" s="23" t="str">
        <f t="shared" si="0"/>
        <v/>
      </c>
      <c r="R42" s="5" t="str">
        <f>IF(ISERROR(VLOOKUP(P42,'[1]BASE de DONNEE'!$B$7:$P$6004,2,FALSE))=TRUE,"",VLOOKUP(P42,'[1]BASE de DONNEE'!$B$7:$P$6004,2,FALSE))</f>
        <v/>
      </c>
    </row>
  </sheetData>
  <mergeCells count="6">
    <mergeCell ref="D8:F8"/>
    <mergeCell ref="G8:I8"/>
    <mergeCell ref="D9:F9"/>
    <mergeCell ref="G9:I9"/>
    <mergeCell ref="L11:M11"/>
    <mergeCell ref="L12:M13"/>
  </mergeCells>
  <conditionalFormatting sqref="B12:K12">
    <cfRule type="expression" dxfId="52" priority="32">
      <formula>AND($B$12&gt;"")</formula>
    </cfRule>
  </conditionalFormatting>
  <conditionalFormatting sqref="B13:K13">
    <cfRule type="expression" dxfId="51" priority="31">
      <formula>AND($B$13&gt;"")</formula>
    </cfRule>
  </conditionalFormatting>
  <conditionalFormatting sqref="B14:K14">
    <cfRule type="expression" dxfId="50" priority="30">
      <formula>AND($B$14&gt;"")</formula>
    </cfRule>
  </conditionalFormatting>
  <conditionalFormatting sqref="B15:K15">
    <cfRule type="expression" dxfId="49" priority="29">
      <formula>AND($B$15&gt;"")</formula>
    </cfRule>
  </conditionalFormatting>
  <conditionalFormatting sqref="B16:K16">
    <cfRule type="expression" dxfId="48" priority="28">
      <formula>AND($B$16&gt;"")</formula>
    </cfRule>
  </conditionalFormatting>
  <conditionalFormatting sqref="B17:K17">
    <cfRule type="expression" dxfId="47" priority="27">
      <formula>AND($B$17&gt;"")</formula>
    </cfRule>
  </conditionalFormatting>
  <conditionalFormatting sqref="B18:K18">
    <cfRule type="expression" dxfId="46" priority="26">
      <formula>AND($B$18&gt;"")</formula>
    </cfRule>
  </conditionalFormatting>
  <conditionalFormatting sqref="B19:K19">
    <cfRule type="expression" dxfId="45" priority="25">
      <formula>AND($B$19&gt;"")</formula>
    </cfRule>
  </conditionalFormatting>
  <conditionalFormatting sqref="B20:K20">
    <cfRule type="expression" dxfId="44" priority="24">
      <formula>AND($B$20&gt;"")</formula>
    </cfRule>
  </conditionalFormatting>
  <conditionalFormatting sqref="B21:K21">
    <cfRule type="expression" dxfId="43" priority="23">
      <formula>AND($B$21&gt;"")</formula>
    </cfRule>
  </conditionalFormatting>
  <conditionalFormatting sqref="B22:K22">
    <cfRule type="expression" dxfId="42" priority="22">
      <formula>AND($B$22&gt;"")</formula>
    </cfRule>
  </conditionalFormatting>
  <conditionalFormatting sqref="B23:K23">
    <cfRule type="expression" dxfId="41" priority="21">
      <formula>AND($B$23&gt;"")</formula>
    </cfRule>
  </conditionalFormatting>
  <conditionalFormatting sqref="B24:K24">
    <cfRule type="expression" dxfId="40" priority="20">
      <formula>AND($B$24&gt;"")</formula>
    </cfRule>
  </conditionalFormatting>
  <conditionalFormatting sqref="B25:K25">
    <cfRule type="expression" dxfId="39" priority="19">
      <formula>AND($B$25&gt;"")</formula>
    </cfRule>
  </conditionalFormatting>
  <conditionalFormatting sqref="B26:K26">
    <cfRule type="expression" dxfId="38" priority="18">
      <formula>AND($B$26&gt;"")</formula>
    </cfRule>
  </conditionalFormatting>
  <conditionalFormatting sqref="B27:K27">
    <cfRule type="expression" dxfId="37" priority="17">
      <formula>AND($B$27&gt;"")</formula>
    </cfRule>
  </conditionalFormatting>
  <conditionalFormatting sqref="B28:K28">
    <cfRule type="expression" dxfId="36" priority="16">
      <formula>AND($B$28&gt;"")</formula>
    </cfRule>
  </conditionalFormatting>
  <conditionalFormatting sqref="B29:K29">
    <cfRule type="expression" dxfId="35" priority="15">
      <formula>AND($B$29&gt;"")</formula>
    </cfRule>
  </conditionalFormatting>
  <conditionalFormatting sqref="B30:K30">
    <cfRule type="expression" dxfId="34" priority="14">
      <formula>AND($B$30&gt;"")</formula>
    </cfRule>
  </conditionalFormatting>
  <conditionalFormatting sqref="B31:K31">
    <cfRule type="expression" dxfId="33" priority="13">
      <formula>AND($B$31&gt;"")</formula>
    </cfRule>
  </conditionalFormatting>
  <conditionalFormatting sqref="B32:K32">
    <cfRule type="expression" dxfId="32" priority="12">
      <formula>AND($B$32&gt;"")</formula>
    </cfRule>
  </conditionalFormatting>
  <conditionalFormatting sqref="B33:K33">
    <cfRule type="expression" dxfId="31" priority="11">
      <formula>AND($B$33&gt;"")</formula>
    </cfRule>
  </conditionalFormatting>
  <conditionalFormatting sqref="B34:K34">
    <cfRule type="expression" dxfId="30" priority="10">
      <formula>AND($B$34&gt;"")</formula>
    </cfRule>
  </conditionalFormatting>
  <conditionalFormatting sqref="B35:K35">
    <cfRule type="expression" dxfId="29" priority="9">
      <formula>AND($B$35&gt;"")</formula>
    </cfRule>
  </conditionalFormatting>
  <conditionalFormatting sqref="B36:K36">
    <cfRule type="expression" dxfId="28" priority="8">
      <formula>AND($B$36&gt;"")</formula>
    </cfRule>
  </conditionalFormatting>
  <conditionalFormatting sqref="B37:K37">
    <cfRule type="expression" dxfId="27" priority="7">
      <formula>AND($B$37&gt;"")</formula>
    </cfRule>
  </conditionalFormatting>
  <conditionalFormatting sqref="B38:K38">
    <cfRule type="expression" dxfId="26" priority="6">
      <formula>AND($B$38&gt;"")</formula>
    </cfRule>
  </conditionalFormatting>
  <conditionalFormatting sqref="B39:K39">
    <cfRule type="expression" dxfId="25" priority="5">
      <formula>AND($B$39&gt;"")</formula>
    </cfRule>
  </conditionalFormatting>
  <conditionalFormatting sqref="B40:K40">
    <cfRule type="expression" dxfId="24" priority="4">
      <formula>AND($B$40&gt;"")</formula>
    </cfRule>
  </conditionalFormatting>
  <conditionalFormatting sqref="B41:K41">
    <cfRule type="expression" dxfId="23" priority="3">
      <formula>AND($B$41&gt;"")</formula>
    </cfRule>
  </conditionalFormatting>
  <conditionalFormatting sqref="B42:K42">
    <cfRule type="expression" dxfId="22" priority="2">
      <formula>AND($B$42&gt;"")</formula>
    </cfRule>
  </conditionalFormatting>
  <conditionalFormatting sqref="L12:M13">
    <cfRule type="expression" dxfId="21" priority="1">
      <formula>AND($B$12="")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'[FEwp7KCwHGw_Comptes-Animations-Coupidon3.xlsm]Paramètres'!#REF!</xm:f>
          </x14:formula1>
          <xm:sqref>G9:I9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Q21"/>
  <sheetViews>
    <sheetView workbookViewId="0">
      <selection activeCell="E19" sqref="E19"/>
    </sheetView>
  </sheetViews>
  <sheetFormatPr baseColWidth="10" defaultRowHeight="15" x14ac:dyDescent="0.25"/>
  <cols>
    <col min="1" max="1" width="12" style="49" customWidth="1"/>
    <col min="2" max="2" width="14.140625" style="49" customWidth="1"/>
    <col min="3" max="3" width="24.7109375" style="49" customWidth="1"/>
    <col min="4" max="4" width="16" style="49" customWidth="1"/>
    <col min="5" max="6" width="11.42578125" style="49"/>
    <col min="7" max="7" width="12.7109375" style="49" customWidth="1"/>
    <col min="8" max="8" width="11.42578125" style="49" customWidth="1"/>
    <col min="9" max="9" width="11.42578125" style="49"/>
    <col min="10" max="11" width="12.7109375" style="52" customWidth="1"/>
    <col min="12" max="12" width="32.7109375" style="49" customWidth="1"/>
    <col min="13" max="13" width="43" style="49" customWidth="1"/>
    <col min="14" max="14" width="16.140625" style="49" customWidth="1"/>
    <col min="15" max="15" width="25.28515625" style="49" customWidth="1"/>
    <col min="16" max="16" width="32.85546875" style="49" customWidth="1"/>
  </cols>
  <sheetData>
    <row r="1" spans="1:17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s="40" customFormat="1" ht="19.5" thickBot="1" x14ac:dyDescent="0.3">
      <c r="A6" s="39" t="s">
        <v>16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s="46" customFormat="1" ht="16.5" thickTop="1" thickBot="1" x14ac:dyDescent="0.3">
      <c r="A7" s="41" t="s">
        <v>17</v>
      </c>
      <c r="B7" s="42" t="s">
        <v>5</v>
      </c>
      <c r="C7" s="42" t="s">
        <v>18</v>
      </c>
      <c r="D7" s="42" t="s">
        <v>7</v>
      </c>
      <c r="E7" s="42" t="s">
        <v>19</v>
      </c>
      <c r="F7" s="42" t="s">
        <v>9</v>
      </c>
      <c r="G7" s="42" t="s">
        <v>20</v>
      </c>
      <c r="H7" s="42" t="s">
        <v>21</v>
      </c>
      <c r="I7" s="42" t="s">
        <v>13</v>
      </c>
      <c r="J7" s="43" t="s">
        <v>14</v>
      </c>
      <c r="K7" s="43" t="s">
        <v>12</v>
      </c>
      <c r="L7" s="42" t="s">
        <v>22</v>
      </c>
      <c r="M7" s="42" t="s">
        <v>23</v>
      </c>
      <c r="N7" s="42" t="s">
        <v>24</v>
      </c>
      <c r="O7" s="42" t="s">
        <v>25</v>
      </c>
      <c r="P7" s="44" t="s">
        <v>26</v>
      </c>
      <c r="Q7" s="45" t="s">
        <v>8</v>
      </c>
    </row>
    <row r="8" spans="1:17" s="46" customFormat="1" ht="15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 s="48"/>
      <c r="K8" s="48"/>
      <c r="L8" s="47"/>
      <c r="M8" s="47"/>
      <c r="N8" s="47"/>
      <c r="O8" s="47"/>
      <c r="P8" s="47"/>
      <c r="Q8" s="47"/>
    </row>
    <row r="9" spans="1:17" s="46" customFormat="1" ht="15" customHeight="1" x14ac:dyDescent="0.25">
      <c r="A9" s="47">
        <v>4</v>
      </c>
      <c r="B9" s="47" t="s">
        <v>27</v>
      </c>
      <c r="C9" s="47" t="s">
        <v>28</v>
      </c>
      <c r="D9" s="47" t="s">
        <v>29</v>
      </c>
      <c r="E9" s="47" t="s">
        <v>30</v>
      </c>
      <c r="F9" s="47">
        <v>140</v>
      </c>
      <c r="G9" s="47">
        <v>30</v>
      </c>
      <c r="H9" s="47">
        <v>6</v>
      </c>
      <c r="I9" s="47">
        <v>10</v>
      </c>
      <c r="J9" s="48">
        <v>136</v>
      </c>
      <c r="K9" s="48">
        <v>146</v>
      </c>
      <c r="L9" s="47" t="s">
        <v>31</v>
      </c>
      <c r="M9" s="47" t="s">
        <v>32</v>
      </c>
      <c r="N9" s="47">
        <v>57100</v>
      </c>
      <c r="O9" s="47" t="s">
        <v>33</v>
      </c>
      <c r="P9" s="47" t="s">
        <v>34</v>
      </c>
      <c r="Q9" s="47" t="s">
        <v>35</v>
      </c>
    </row>
    <row r="10" spans="1:17" s="46" customFormat="1" ht="15" customHeight="1" x14ac:dyDescent="0.25">
      <c r="A10" s="47">
        <v>3</v>
      </c>
      <c r="B10" s="47" t="s">
        <v>36</v>
      </c>
      <c r="C10" s="47" t="s">
        <v>37</v>
      </c>
      <c r="D10" s="47" t="s">
        <v>29</v>
      </c>
      <c r="E10" s="47" t="s">
        <v>30</v>
      </c>
      <c r="F10" s="47">
        <v>140</v>
      </c>
      <c r="G10" s="47">
        <v>5</v>
      </c>
      <c r="H10" s="47">
        <v>0</v>
      </c>
      <c r="I10" s="47">
        <v>54</v>
      </c>
      <c r="J10" s="48">
        <v>86</v>
      </c>
      <c r="K10" s="48">
        <v>140</v>
      </c>
      <c r="L10" s="47" t="s">
        <v>38</v>
      </c>
      <c r="M10" s="47" t="s">
        <v>39</v>
      </c>
      <c r="N10" s="47">
        <v>54400</v>
      </c>
      <c r="O10" s="47" t="s">
        <v>40</v>
      </c>
      <c r="P10" s="47" t="s">
        <v>41</v>
      </c>
      <c r="Q10" s="47" t="s">
        <v>42</v>
      </c>
    </row>
    <row r="11" spans="1:17" s="46" customFormat="1" ht="15" customHeight="1" x14ac:dyDescent="0.25">
      <c r="A11" s="47">
        <v>2</v>
      </c>
      <c r="B11" s="47" t="s">
        <v>36</v>
      </c>
      <c r="C11" s="47" t="s">
        <v>43</v>
      </c>
      <c r="D11" s="47" t="s">
        <v>29</v>
      </c>
      <c r="E11" s="47" t="s">
        <v>44</v>
      </c>
      <c r="F11" s="47">
        <v>90</v>
      </c>
      <c r="G11" s="47">
        <v>10</v>
      </c>
      <c r="H11" s="47">
        <v>1.7999999999999998</v>
      </c>
      <c r="I11" s="47">
        <v>0</v>
      </c>
      <c r="J11" s="48" t="s">
        <v>45</v>
      </c>
      <c r="K11" s="48">
        <v>91.8</v>
      </c>
      <c r="L11" s="47" t="s">
        <v>46</v>
      </c>
      <c r="M11" s="47" t="s">
        <v>47</v>
      </c>
      <c r="N11" s="47">
        <v>54920</v>
      </c>
      <c r="O11" s="47" t="s">
        <v>48</v>
      </c>
      <c r="P11" s="47" t="s">
        <v>41</v>
      </c>
      <c r="Q11" s="47" t="s">
        <v>35</v>
      </c>
    </row>
    <row r="12" spans="1:17" s="46" customFormat="1" ht="15" customHeight="1" x14ac:dyDescent="0.25">
      <c r="A12" s="47">
        <v>1</v>
      </c>
      <c r="B12" s="47" t="s">
        <v>36</v>
      </c>
      <c r="C12" s="47" t="s">
        <v>49</v>
      </c>
      <c r="D12" s="47" t="s">
        <v>29</v>
      </c>
      <c r="E12" s="47" t="s">
        <v>44</v>
      </c>
      <c r="F12" s="47">
        <v>90</v>
      </c>
      <c r="G12" s="47">
        <v>5</v>
      </c>
      <c r="H12" s="47">
        <v>0</v>
      </c>
      <c r="I12" s="47">
        <v>5</v>
      </c>
      <c r="J12" s="48">
        <v>85</v>
      </c>
      <c r="K12" s="48">
        <v>90</v>
      </c>
      <c r="L12" s="47" t="s">
        <v>50</v>
      </c>
      <c r="M12" s="47" t="s">
        <v>51</v>
      </c>
      <c r="N12" s="47">
        <v>54400</v>
      </c>
      <c r="O12" s="47" t="s">
        <v>40</v>
      </c>
      <c r="P12" s="47" t="s">
        <v>41</v>
      </c>
      <c r="Q12" s="47" t="s">
        <v>52</v>
      </c>
    </row>
    <row r="14" spans="1:17" x14ac:dyDescent="0.25">
      <c r="B14" s="50"/>
      <c r="E14" s="51"/>
    </row>
    <row r="16" spans="1:17" x14ac:dyDescent="0.25">
      <c r="D16" s="53"/>
    </row>
    <row r="19" spans="1:16" x14ac:dyDescent="0.25">
      <c r="A19"/>
      <c r="B19" s="50"/>
      <c r="E19" s="54"/>
      <c r="M19"/>
      <c r="N19"/>
      <c r="O19"/>
      <c r="P19"/>
    </row>
    <row r="20" spans="1:16" x14ac:dyDescent="0.25">
      <c r="A20"/>
      <c r="L20" s="55"/>
      <c r="M20"/>
      <c r="N20"/>
      <c r="O20"/>
      <c r="P20"/>
    </row>
    <row r="21" spans="1:16" x14ac:dyDescent="0.25">
      <c r="A21"/>
      <c r="E21" s="55"/>
      <c r="M21"/>
      <c r="N21"/>
      <c r="O21"/>
      <c r="P21"/>
    </row>
  </sheetData>
  <mergeCells count="1">
    <mergeCell ref="A6:Q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Saisi &amp; Consultation</vt:lpstr>
      <vt:lpstr>BASE de DONNEE</vt:lpstr>
      <vt:lpstr>champ</vt:lpstr>
    </vt:vector>
  </TitlesOfParts>
  <Company>Nyrhu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B-Max</dc:creator>
  <cp:lastModifiedBy>B-Max</cp:lastModifiedBy>
  <dcterms:created xsi:type="dcterms:W3CDTF">2016-05-24T15:59:24Z</dcterms:created>
  <dcterms:modified xsi:type="dcterms:W3CDTF">2016-05-24T16:01:41Z</dcterms:modified>
</cp:coreProperties>
</file>