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92" windowWidth="19440" windowHeight="7872"/>
  </bookViews>
  <sheets>
    <sheet name="Info clients" sheetId="1" r:id="rId1"/>
    <sheet name="Recherche fiche" sheetId="2" r:id="rId2"/>
    <sheet name="Fiche vierge" sheetId="4" r:id="rId3"/>
  </sheets>
  <definedNames>
    <definedName name="Z_A6DEC8B1_8350_45F5_BA03_0B265E570E73_.wvu.PrintArea" localSheetId="2" hidden="1">'Fiche vierge'!$A$3:$E$37</definedName>
    <definedName name="Z_A6DEC8B1_8350_45F5_BA03_0B265E570E73_.wvu.PrintArea" localSheetId="0" hidden="1">'Info clients'!$B$1:$D$15</definedName>
    <definedName name="Z_A6DEC8B1_8350_45F5_BA03_0B265E570E73_.wvu.PrintArea" localSheetId="1" hidden="1">'Recherche fiche'!$A$5:$E$39</definedName>
    <definedName name="_xlnm.Print_Area" localSheetId="2">'Fiche vierge'!$A$2:$E$39</definedName>
    <definedName name="_xlnm.Print_Area" localSheetId="0">'Info clients'!$B$1:$D$15</definedName>
    <definedName name="_xlnm.Print_Area" localSheetId="1">'Recherche fiche'!$A$5:$E$39</definedName>
  </definedNames>
  <calcPr calcId="125725"/>
  <customWorkbookViews>
    <customWorkbookView name="Suzanne Lavictoire - Affichage personnalisé" guid="{A6DEC8B1-8350-45F5-BA03-0B265E570E73}" mergeInterval="0" personalView="1" maximized="1" windowWidth="1362" windowHeight="543" activeSheetId="1"/>
  </customWorkbookViews>
</workbook>
</file>

<file path=xl/calcChain.xml><?xml version="1.0" encoding="utf-8"?>
<calcChain xmlns="http://schemas.openxmlformats.org/spreadsheetml/2006/main">
  <c r="AH6" i="1"/>
  <c r="AH5"/>
  <c r="AH4"/>
  <c r="K13"/>
  <c r="K12"/>
  <c r="K20" l="1"/>
  <c r="K22" l="1"/>
  <c r="AH8" l="1"/>
  <c r="C1" l="1"/>
  <c r="A11" l="1"/>
  <c r="B120" i="2" l="1"/>
  <c r="B112"/>
  <c r="B104"/>
  <c r="B96"/>
  <c r="B74"/>
  <c r="B66"/>
  <c r="B121"/>
  <c r="B113"/>
  <c r="B105"/>
  <c r="B97"/>
  <c r="B75"/>
  <c r="B67"/>
  <c r="B76"/>
  <c r="B122"/>
  <c r="B114"/>
  <c r="B106"/>
  <c r="B98"/>
  <c r="B68"/>
  <c r="B123"/>
  <c r="B115"/>
  <c r="B107"/>
  <c r="B99"/>
  <c r="B77"/>
  <c r="B69"/>
  <c r="C116"/>
  <c r="B116"/>
  <c r="B108"/>
  <c r="B100"/>
  <c r="B78"/>
  <c r="B70"/>
  <c r="B117"/>
  <c r="B109"/>
  <c r="B101"/>
  <c r="B79"/>
  <c r="B71"/>
  <c r="B118"/>
  <c r="B110"/>
  <c r="B102"/>
  <c r="B94"/>
  <c r="B72"/>
  <c r="B119"/>
  <c r="B111"/>
  <c r="B103"/>
  <c r="B95"/>
  <c r="B73"/>
  <c r="B65"/>
  <c r="B57"/>
  <c r="B58"/>
  <c r="B51"/>
  <c r="B54"/>
  <c r="B50"/>
  <c r="B59"/>
  <c r="B53"/>
  <c r="B60"/>
  <c r="B52"/>
  <c r="B61"/>
  <c r="B56"/>
  <c r="B62"/>
  <c r="B64"/>
  <c r="B63"/>
  <c r="B55"/>
  <c r="AH9" i="1"/>
  <c r="AH7"/>
  <c r="E89" i="2" l="1"/>
  <c r="B39" l="1"/>
  <c r="C36"/>
  <c r="C35"/>
  <c r="C34"/>
  <c r="C33"/>
  <c r="C30"/>
  <c r="E28"/>
  <c r="C28"/>
  <c r="B26"/>
  <c r="B25"/>
  <c r="E23"/>
  <c r="D23"/>
  <c r="E20"/>
  <c r="E22"/>
  <c r="D22"/>
  <c r="E21"/>
  <c r="D21"/>
  <c r="D20"/>
  <c r="B22"/>
  <c r="B21"/>
  <c r="B20"/>
  <c r="D17"/>
  <c r="D16"/>
  <c r="D18"/>
  <c r="B17"/>
  <c r="B16"/>
  <c r="D14"/>
  <c r="C29"/>
  <c r="D116" l="1"/>
  <c r="D108"/>
  <c r="D100"/>
  <c r="C122"/>
  <c r="C114"/>
  <c r="C106"/>
  <c r="C98"/>
  <c r="D74"/>
  <c r="D66"/>
  <c r="C73"/>
  <c r="C65"/>
  <c r="D110"/>
  <c r="D94"/>
  <c r="C100"/>
  <c r="D68"/>
  <c r="D103"/>
  <c r="C101"/>
  <c r="C76"/>
  <c r="C94"/>
  <c r="D70"/>
  <c r="C78"/>
  <c r="C79"/>
  <c r="D117"/>
  <c r="D109"/>
  <c r="D101"/>
  <c r="C123"/>
  <c r="C115"/>
  <c r="C107"/>
  <c r="C99"/>
  <c r="D75"/>
  <c r="D67"/>
  <c r="C74"/>
  <c r="C66"/>
  <c r="D102"/>
  <c r="C108"/>
  <c r="C75"/>
  <c r="D95"/>
  <c r="D77"/>
  <c r="C68"/>
  <c r="C77"/>
  <c r="D71"/>
  <c r="C71"/>
  <c r="D118"/>
  <c r="D76"/>
  <c r="C67"/>
  <c r="C117"/>
  <c r="D69"/>
  <c r="D73"/>
  <c r="D119"/>
  <c r="D111"/>
  <c r="C109"/>
  <c r="D78"/>
  <c r="D72"/>
  <c r="D120"/>
  <c r="D112"/>
  <c r="D104"/>
  <c r="D96"/>
  <c r="C118"/>
  <c r="C110"/>
  <c r="C102"/>
  <c r="C69"/>
  <c r="C70"/>
  <c r="D65"/>
  <c r="D121"/>
  <c r="D113"/>
  <c r="D105"/>
  <c r="D97"/>
  <c r="C119"/>
  <c r="C111"/>
  <c r="C103"/>
  <c r="C95"/>
  <c r="D79"/>
  <c r="D122"/>
  <c r="D114"/>
  <c r="D106"/>
  <c r="D98"/>
  <c r="C120"/>
  <c r="C112"/>
  <c r="C104"/>
  <c r="C96"/>
  <c r="C97"/>
  <c r="D123"/>
  <c r="D115"/>
  <c r="D107"/>
  <c r="D99"/>
  <c r="C121"/>
  <c r="C113"/>
  <c r="C105"/>
  <c r="C72"/>
  <c r="D58"/>
  <c r="D50"/>
  <c r="C57"/>
  <c r="D59"/>
  <c r="D51"/>
  <c r="C58"/>
  <c r="C50"/>
  <c r="C56"/>
  <c r="D60"/>
  <c r="D52"/>
  <c r="C59"/>
  <c r="C51"/>
  <c r="D61"/>
  <c r="D53"/>
  <c r="C60"/>
  <c r="C52"/>
  <c r="D62"/>
  <c r="D54"/>
  <c r="C61"/>
  <c r="C53"/>
  <c r="C64"/>
  <c r="D63"/>
  <c r="D55"/>
  <c r="C62"/>
  <c r="C54"/>
  <c r="D57"/>
  <c r="D64"/>
  <c r="D56"/>
  <c r="C63"/>
  <c r="C55"/>
  <c r="D13"/>
  <c r="D12"/>
  <c r="C128" l="1"/>
  <c r="D128"/>
  <c r="C2"/>
  <c r="E45"/>
  <c r="E8"/>
  <c r="B13"/>
  <c r="B12"/>
  <c r="C84" l="1"/>
  <c r="C129" s="1"/>
  <c r="D84"/>
  <c r="D129" s="1"/>
</calcChain>
</file>

<file path=xl/sharedStrings.xml><?xml version="1.0" encoding="utf-8"?>
<sst xmlns="http://schemas.openxmlformats.org/spreadsheetml/2006/main" count="437" uniqueCount="329">
  <si>
    <t>PRÉNOM :</t>
  </si>
  <si>
    <t>No. DE DOSSIER :</t>
  </si>
  <si>
    <t>NOM :</t>
  </si>
  <si>
    <t>SEXE :</t>
  </si>
  <si>
    <t>DATE DE NAISSANCE :</t>
  </si>
  <si>
    <t>ADRESSE :</t>
  </si>
  <si>
    <t>TÉLÉPHONE (Maison) :</t>
  </si>
  <si>
    <t xml:space="preserve">TÉLÉPHONE (Cellulaire): </t>
  </si>
  <si>
    <t>TÉLÉPHONE (Bureau) :</t>
  </si>
  <si>
    <t>TARIF :</t>
  </si>
  <si>
    <t xml:space="preserve">OCCUPATION ACTUELLE : </t>
  </si>
  <si>
    <t>DATE D’OUVERTURE DU DOSSIER :</t>
  </si>
  <si>
    <t xml:space="preserve">DATE DE FERMETURE DU DOSSIER : </t>
  </si>
  <si>
    <t xml:space="preserve">MOTIF(S) DE CONSULTATION : </t>
  </si>
  <si>
    <t>FICHE D'INFORMATION</t>
  </si>
  <si>
    <t xml:space="preserve">NOM DU PROFESSIONNEL TRAITANT : </t>
  </si>
  <si>
    <t>Téléphone maison</t>
  </si>
  <si>
    <t>Téléphone bureau</t>
  </si>
  <si>
    <t>Téléphone autre</t>
  </si>
  <si>
    <t>Nom:</t>
  </si>
  <si>
    <t>Prénom :</t>
  </si>
  <si>
    <t>No dossier</t>
  </si>
  <si>
    <t>Professionnel Traitant</t>
  </si>
  <si>
    <t>Date Ouverture Dossier</t>
  </si>
  <si>
    <t>Téléphone cellulaire</t>
  </si>
  <si>
    <t>DDN</t>
  </si>
  <si>
    <t>Sexe</t>
  </si>
  <si>
    <t>TÉLÉPHONE (Autre)</t>
  </si>
  <si>
    <t>MOTIF D'ARRÊT DES CONSULTATIONS:</t>
  </si>
  <si>
    <t>Tarif</t>
  </si>
  <si>
    <t>Message/Texto</t>
  </si>
  <si>
    <t>MSG</t>
  </si>
  <si>
    <t>Occupation Actuelle</t>
  </si>
  <si>
    <t>Date de Fermeture Dossier</t>
  </si>
  <si>
    <t>Motifs de consultation</t>
  </si>
  <si>
    <t>Motif d'arrêt de consultation</t>
  </si>
  <si>
    <t>Commentaires/Autres</t>
  </si>
  <si>
    <t>Date rdv 1</t>
  </si>
  <si>
    <t>Date rdv 2</t>
  </si>
  <si>
    <t>Date rdv 3</t>
  </si>
  <si>
    <t>Montant reçu rdv 1</t>
  </si>
  <si>
    <t>Montant reçu rdv 2</t>
  </si>
  <si>
    <t>Montant reçu rdv 3</t>
  </si>
  <si>
    <t>Montant reçu total</t>
  </si>
  <si>
    <t>Balance à Payer</t>
  </si>
  <si>
    <t>No ADRESSE</t>
  </si>
  <si>
    <t>Ville</t>
  </si>
  <si>
    <t>Code Postal</t>
  </si>
  <si>
    <t>RDV 1</t>
  </si>
  <si>
    <t>TOTAL :</t>
  </si>
  <si>
    <t>RDV 2</t>
  </si>
  <si>
    <t>RDV 3</t>
  </si>
  <si>
    <t>RDV 4</t>
  </si>
  <si>
    <t>RDV 5</t>
  </si>
  <si>
    <t>RDV 6</t>
  </si>
  <si>
    <t>RDV 7</t>
  </si>
  <si>
    <t>RDV 8</t>
  </si>
  <si>
    <t>RDV 9</t>
  </si>
  <si>
    <t>RDV 10</t>
  </si>
  <si>
    <t>Date rdv 4</t>
  </si>
  <si>
    <t>Montant reçu rdv 4</t>
  </si>
  <si>
    <t>Date rdv 5</t>
  </si>
  <si>
    <t>Montant reçu rdv 5</t>
  </si>
  <si>
    <t>Date rdv 6</t>
  </si>
  <si>
    <t>Montant reçu rdv 6</t>
  </si>
  <si>
    <t>Date rdv 7</t>
  </si>
  <si>
    <t>Montant reçu rdv 7</t>
  </si>
  <si>
    <t>Date rdv 8</t>
  </si>
  <si>
    <t>Montant reçu rdv 8</t>
  </si>
  <si>
    <t>Date rdv 9</t>
  </si>
  <si>
    <t>Montant reçu rdv 9</t>
  </si>
  <si>
    <t>Date rdv 10</t>
  </si>
  <si>
    <t>Montant reçu rdv 10</t>
  </si>
  <si>
    <t>Date rdv 11</t>
  </si>
  <si>
    <t>Montant reçu rdv 11</t>
  </si>
  <si>
    <t>Date rdv 12</t>
  </si>
  <si>
    <t>Montant reçu rdv 12</t>
  </si>
  <si>
    <t>Date rdv 13</t>
  </si>
  <si>
    <t>Montant reçu rdv 13</t>
  </si>
  <si>
    <t>Date rdv 14</t>
  </si>
  <si>
    <t>Montant reçu rdv 14</t>
  </si>
  <si>
    <t>Date rdv 15</t>
  </si>
  <si>
    <t>Montant reçu rdv 15</t>
  </si>
  <si>
    <t>Date rdv 16</t>
  </si>
  <si>
    <t>Montant reçu rdv 16</t>
  </si>
  <si>
    <t>Date rdv 17</t>
  </si>
  <si>
    <t>Montant reçu rdv 17</t>
  </si>
  <si>
    <t>Date rdv 18</t>
  </si>
  <si>
    <t>Montant reçu rdv 18</t>
  </si>
  <si>
    <t>Date rdv 19</t>
  </si>
  <si>
    <t>Montant reçu rdv 19</t>
  </si>
  <si>
    <t>Date rdv 20</t>
  </si>
  <si>
    <t>Montant reçu rdv 20</t>
  </si>
  <si>
    <t>RDV 11</t>
  </si>
  <si>
    <t>RDV 13</t>
  </si>
  <si>
    <t>RDV 14</t>
  </si>
  <si>
    <t>RDV 15</t>
  </si>
  <si>
    <t>RDV 16</t>
  </si>
  <si>
    <t>RDV 17</t>
  </si>
  <si>
    <t>RDV 18</t>
  </si>
  <si>
    <t>RDV 19</t>
  </si>
  <si>
    <t>RDV 20</t>
  </si>
  <si>
    <t>RDV 21</t>
  </si>
  <si>
    <t>RDV 22</t>
  </si>
  <si>
    <t>RDV 23</t>
  </si>
  <si>
    <t>RDV 24</t>
  </si>
  <si>
    <t>RDV 25</t>
  </si>
  <si>
    <t>RDV 26</t>
  </si>
  <si>
    <t>RDV 27</t>
  </si>
  <si>
    <t>RDV 28</t>
  </si>
  <si>
    <t>RDV 29</t>
  </si>
  <si>
    <t>RDV 30</t>
  </si>
  <si>
    <t>RDV 31</t>
  </si>
  <si>
    <t>RDV 32</t>
  </si>
  <si>
    <t>RDV 33</t>
  </si>
  <si>
    <t>RDV 35</t>
  </si>
  <si>
    <t>RDV 36</t>
  </si>
  <si>
    <t>RDV 37</t>
  </si>
  <si>
    <t>RDV 38</t>
  </si>
  <si>
    <t>RDV 39</t>
  </si>
  <si>
    <t>RDV 40</t>
  </si>
  <si>
    <t>Service</t>
  </si>
  <si>
    <t xml:space="preserve">Date : </t>
  </si>
  <si>
    <t>Frais administratif</t>
  </si>
  <si>
    <t>Frais consultation</t>
  </si>
  <si>
    <t>Psychologie</t>
  </si>
  <si>
    <t>Masculin</t>
  </si>
  <si>
    <t>Féminin</t>
  </si>
  <si>
    <t>Internet</t>
  </si>
  <si>
    <t>Gauthier</t>
  </si>
  <si>
    <t>AUTRES /</t>
  </si>
  <si>
    <t>Drapeau</t>
  </si>
  <si>
    <t>Laval,</t>
  </si>
  <si>
    <t>Date rdv 21</t>
  </si>
  <si>
    <t>Montant reçu rdv 21</t>
  </si>
  <si>
    <t>Date rdv 22</t>
  </si>
  <si>
    <t>Montant reçu rdv 22</t>
  </si>
  <si>
    <t>Date rdv 23</t>
  </si>
  <si>
    <t>Montant reçu rdv 23</t>
  </si>
  <si>
    <t>Date rdv 24</t>
  </si>
  <si>
    <t>Montant reçu rdv 24</t>
  </si>
  <si>
    <t>Date rdv 25</t>
  </si>
  <si>
    <t>Montant reçu rdv 25</t>
  </si>
  <si>
    <t>Date rdv 26</t>
  </si>
  <si>
    <t>Montant reçu rdv 26</t>
  </si>
  <si>
    <t>Date rdv 27</t>
  </si>
  <si>
    <t>Montant reçu rdv 27</t>
  </si>
  <si>
    <t>Date rdv 28</t>
  </si>
  <si>
    <t>Montant reçu rdv 28</t>
  </si>
  <si>
    <t>Date rdv 29</t>
  </si>
  <si>
    <t>Montant reçu rdv 29</t>
  </si>
  <si>
    <t>Date rdv 30</t>
  </si>
  <si>
    <t>Montant reçu rdv 30</t>
  </si>
  <si>
    <t>Date rdv 31</t>
  </si>
  <si>
    <t>Montant reçu rdv 31</t>
  </si>
  <si>
    <t>Date rdv 32</t>
  </si>
  <si>
    <t>Montant reçu rdv 32</t>
  </si>
  <si>
    <t>Date rdv 33</t>
  </si>
  <si>
    <t>Montant reçu rdv 33</t>
  </si>
  <si>
    <t>Date rdv 34</t>
  </si>
  <si>
    <t>Montant reçu rdv 34</t>
  </si>
  <si>
    <t>Date rdv 35</t>
  </si>
  <si>
    <t>Montant reçu rdv 35</t>
  </si>
  <si>
    <t>Date rdv 36</t>
  </si>
  <si>
    <t>Montant reçu rdv 36</t>
  </si>
  <si>
    <t>Date rdv 37</t>
  </si>
  <si>
    <t>Montant reçu rdv 37</t>
  </si>
  <si>
    <t>Date rdv 38</t>
  </si>
  <si>
    <t>Montant reçu rdv 38</t>
  </si>
  <si>
    <t>Date rdv 39</t>
  </si>
  <si>
    <t>Montant reçu rdv 39</t>
  </si>
  <si>
    <t>Date rdv 40</t>
  </si>
  <si>
    <t>Montant reçu rdv 40</t>
  </si>
  <si>
    <t>Date rdv 41</t>
  </si>
  <si>
    <t>Montant reçu rdv 41</t>
  </si>
  <si>
    <t>Date rdv 42</t>
  </si>
  <si>
    <t>Montant reçu rdv 42</t>
  </si>
  <si>
    <t>Date rdv 43</t>
  </si>
  <si>
    <t>Montant reçu rdv 43</t>
  </si>
  <si>
    <t>Date rdv 44</t>
  </si>
  <si>
    <t>Montant reçu rdv 44</t>
  </si>
  <si>
    <t>Date rdv 45</t>
  </si>
  <si>
    <t>Montant reçu rdv 45</t>
  </si>
  <si>
    <t>Date rdv 46</t>
  </si>
  <si>
    <t>Montant reçu rdv 46</t>
  </si>
  <si>
    <t>Date rdv 47</t>
  </si>
  <si>
    <t>Montant reçu rdv 47</t>
  </si>
  <si>
    <t>Date rdv 48</t>
  </si>
  <si>
    <t>Montant reçu rdv 48</t>
  </si>
  <si>
    <t>Date rdv 49</t>
  </si>
  <si>
    <t>Montant reçu rdv 49</t>
  </si>
  <si>
    <t>Date rdv 50</t>
  </si>
  <si>
    <t>Montant reçu rdv 50</t>
  </si>
  <si>
    <t>GRAND TOTAL:</t>
  </si>
  <si>
    <t>Références</t>
  </si>
  <si>
    <t>Adresse Courriel 2</t>
  </si>
  <si>
    <t>Adresse Courriel 1</t>
  </si>
  <si>
    <t>COURRIEL 1 :</t>
  </si>
  <si>
    <t>COURRIEL 2 :</t>
  </si>
  <si>
    <t>RÉFÉRENCE:</t>
  </si>
  <si>
    <t>Type de consultation</t>
  </si>
  <si>
    <t>Individuel</t>
  </si>
  <si>
    <t>TYPE DE CONSULTATION :</t>
  </si>
  <si>
    <t>TYPE DE SERVICE :</t>
  </si>
  <si>
    <t>DDN :</t>
  </si>
  <si>
    <t>DDN :</t>
  </si>
  <si>
    <t xml:space="preserve">OCCUPATION : </t>
  </si>
  <si>
    <t xml:space="preserve">TÉLÉPHONE (Cell.): </t>
  </si>
  <si>
    <t>RDV 12</t>
  </si>
  <si>
    <t>RDV 34</t>
  </si>
  <si>
    <t>RDV 41</t>
  </si>
  <si>
    <t>RDV 42</t>
  </si>
  <si>
    <t>RDV 43</t>
  </si>
  <si>
    <t>RDV 44</t>
  </si>
  <si>
    <t>RDV 45</t>
  </si>
  <si>
    <t>RDV 46</t>
  </si>
  <si>
    <t>RDV 47</t>
  </si>
  <si>
    <t>RDV 48</t>
  </si>
  <si>
    <t>RDV 49</t>
  </si>
  <si>
    <t>RDV 50</t>
  </si>
  <si>
    <t>RDV 51</t>
  </si>
  <si>
    <t>RDV 52</t>
  </si>
  <si>
    <t>RDV 53</t>
  </si>
  <si>
    <t>RDV 54</t>
  </si>
  <si>
    <t>RDV 55</t>
  </si>
  <si>
    <t>RDV 56</t>
  </si>
  <si>
    <t>RDV 57</t>
  </si>
  <si>
    <t>RDV 58</t>
  </si>
  <si>
    <t>RDV 59</t>
  </si>
  <si>
    <t>RDV 60</t>
  </si>
  <si>
    <t>Date rdv 51</t>
  </si>
  <si>
    <t>Montant reçu rdv 51</t>
  </si>
  <si>
    <t>Date rdv 52</t>
  </si>
  <si>
    <t>Montant reçu rdv 52</t>
  </si>
  <si>
    <t>Date rdv 53</t>
  </si>
  <si>
    <t>Montant reçu rdv 53</t>
  </si>
  <si>
    <t>Date rdv 54</t>
  </si>
  <si>
    <t>Montant reçu rdv 54</t>
  </si>
  <si>
    <t>Date rdv 55</t>
  </si>
  <si>
    <t>Montant reçu rdv 55</t>
  </si>
  <si>
    <t>Date rdv 56</t>
  </si>
  <si>
    <t>Montant reçu rdv 56</t>
  </si>
  <si>
    <t>Date rdv 57</t>
  </si>
  <si>
    <t>Montant reçu rdv 57</t>
  </si>
  <si>
    <t>Date rdv 58</t>
  </si>
  <si>
    <t>Montant reçu rdv 58</t>
  </si>
  <si>
    <t>Date rdv 59</t>
  </si>
  <si>
    <t>Montant reçu rdv 59</t>
  </si>
  <si>
    <t>Date rdv 60</t>
  </si>
  <si>
    <t>Montant reçu rdv 60</t>
  </si>
  <si>
    <t>Stéphanie</t>
  </si>
  <si>
    <t>Annulation A (+ de 24h)</t>
  </si>
  <si>
    <t>Agier</t>
  </si>
  <si>
    <t>08-01-2016</t>
  </si>
  <si>
    <t>Courtière assurance</t>
  </si>
  <si>
    <t>18-01-2016</t>
  </si>
  <si>
    <t>Conjoint/ Parent        Nom:</t>
  </si>
  <si>
    <t>Conjoint/ Parent  Prénom:</t>
  </si>
  <si>
    <t>Conjoint/ Parent           DDN</t>
  </si>
  <si>
    <t>Conjoint/ Parent       Sexe</t>
  </si>
  <si>
    <t>Conjoint/Parent                              Occupation Actuelle</t>
  </si>
  <si>
    <t>01-02-2016</t>
  </si>
  <si>
    <t>25-01-2016</t>
  </si>
  <si>
    <t>29-01-2016</t>
  </si>
  <si>
    <t>438.495.3869</t>
  </si>
  <si>
    <t>08-02-2016</t>
  </si>
  <si>
    <t>15-02-2016</t>
  </si>
  <si>
    <t>22-02-2016</t>
  </si>
  <si>
    <t>Col 3</t>
  </si>
  <si>
    <t>Col 4</t>
  </si>
  <si>
    <t>Col 5</t>
  </si>
  <si>
    <t>Col 6</t>
  </si>
  <si>
    <t>Col 7</t>
  </si>
  <si>
    <t>Col 8</t>
  </si>
  <si>
    <t>Col 9</t>
  </si>
  <si>
    <t>Col 10</t>
  </si>
  <si>
    <t>NBR Rencontres</t>
  </si>
  <si>
    <t>14. g) + changement d'humeur</t>
  </si>
  <si>
    <t>07-03-2016</t>
  </si>
  <si>
    <t>15.</t>
  </si>
  <si>
    <t>14-03-2016</t>
  </si>
  <si>
    <t>21-03-2016</t>
  </si>
  <si>
    <t>04-04-2016</t>
  </si>
  <si>
    <t>18-04-2016</t>
  </si>
  <si>
    <t>Daniel</t>
  </si>
  <si>
    <t>28-04-2016</t>
  </si>
  <si>
    <t>02-05-2016</t>
  </si>
  <si>
    <t>19-10-1997</t>
  </si>
  <si>
    <t>514.910.4238</t>
  </si>
  <si>
    <t>Étudiant CEGEP</t>
  </si>
  <si>
    <t>16-05-2016</t>
  </si>
  <si>
    <t>NBR Jour</t>
  </si>
  <si>
    <t>AUTRES</t>
  </si>
  <si>
    <t>Arcand Pauline</t>
  </si>
  <si>
    <t>Brabant Amélie</t>
  </si>
  <si>
    <t>Courchesne Angèle</t>
  </si>
  <si>
    <t>Solange</t>
  </si>
  <si>
    <t>24-10-1976</t>
  </si>
  <si>
    <t>581 rue Bolduc</t>
  </si>
  <si>
    <t>H7M 1L3</t>
  </si>
  <si>
    <t>514.879.7331</t>
  </si>
  <si>
    <t>Couturière</t>
  </si>
  <si>
    <t>Boulanger</t>
  </si>
  <si>
    <t>Gael</t>
  </si>
  <si>
    <t>11-10-1986</t>
  </si>
  <si>
    <t>784 rue Rosedale</t>
  </si>
  <si>
    <t>H7R 2B9</t>
  </si>
  <si>
    <t>450.267.5994</t>
  </si>
  <si>
    <t>Crépeau</t>
  </si>
  <si>
    <t>Daniele</t>
  </si>
  <si>
    <t>22-06-1966</t>
  </si>
  <si>
    <t>333 rue St-Martin</t>
  </si>
  <si>
    <t>H7P 2M8</t>
  </si>
  <si>
    <t>438.685.3869</t>
  </si>
  <si>
    <t>21-10-1996</t>
  </si>
  <si>
    <t>580 rue Bélanger</t>
  </si>
  <si>
    <t>H7P 1L7</t>
  </si>
  <si>
    <t>514.489.7325</t>
  </si>
  <si>
    <t>Patissier</t>
  </si>
  <si>
    <t>Fernandez</t>
  </si>
  <si>
    <t>225 rue de Mortagne</t>
  </si>
  <si>
    <t>Montréal</t>
  </si>
  <si>
    <t>H1X 2B9</t>
  </si>
  <si>
    <t>514.889-4343</t>
  </si>
  <si>
    <t>Pascale</t>
  </si>
  <si>
    <t>25-06-1987</t>
  </si>
  <si>
    <t>496 rue de la Rochelle</t>
  </si>
  <si>
    <t>H7P 6V8</t>
  </si>
  <si>
    <t>Bonjour , Je voudrai pouvoir savoir combien de rencontre par mois font chacun de mes professionnels. J'aimerais ensuite faire une moyenne du nombre de rencontre par professionnel par client. Je crois que le format de cellule ne fonctionne pas pour les dates donc j'ai de la difficulté a trouver les formules pour le faire. J'ai laissé les colones col 3 à col 10 libre pour ajouter des fonctions à mon fichier si nécessaire</t>
  </si>
</sst>
</file>

<file path=xl/styles.xml><?xml version="1.0" encoding="utf-8"?>
<styleSheet xmlns="http://schemas.openxmlformats.org/spreadsheetml/2006/main">
  <numFmts count="3">
    <numFmt numFmtId="44" formatCode="_ * #,##0.00_)\ &quot;$&quot;_ ;_ * \(#,##0.00\)\ &quot;$&quot;_ ;_ * &quot;-&quot;??_)\ &quot;$&quot;_ ;_ @_ "/>
    <numFmt numFmtId="164" formatCode="[$-C0C]d\ mmmm\,\ yyyy;@"/>
    <numFmt numFmtId="165" formatCode="#,##0.00\ _$"/>
  </numFmts>
  <fonts count="19">
    <font>
      <sz val="11"/>
      <color theme="1"/>
      <name val="Calibri"/>
      <family val="2"/>
      <scheme val="minor"/>
    </font>
    <font>
      <sz val="11"/>
      <color theme="1"/>
      <name val="Calibri"/>
      <family val="2"/>
      <scheme val="minor"/>
    </font>
    <font>
      <sz val="14"/>
      <color theme="1"/>
      <name val="Calibri"/>
      <family val="2"/>
      <scheme val="minor"/>
    </font>
    <font>
      <sz val="12"/>
      <color theme="1"/>
      <name val="Calibri"/>
      <family val="2"/>
    </font>
    <font>
      <sz val="12"/>
      <color theme="1"/>
      <name val="Arial Narrow"/>
      <family val="2"/>
    </font>
    <font>
      <sz val="11"/>
      <color theme="1"/>
      <name val="Arial Narrow"/>
      <family val="2"/>
    </font>
    <font>
      <b/>
      <sz val="14"/>
      <color theme="0"/>
      <name val="Arial Narrow"/>
      <family val="2"/>
    </font>
    <font>
      <b/>
      <sz val="14"/>
      <name val="Arial Narrow"/>
      <family val="2"/>
    </font>
    <font>
      <sz val="12"/>
      <name val="Arial Narrow"/>
      <family val="2"/>
    </font>
    <font>
      <b/>
      <sz val="12"/>
      <color theme="1"/>
      <name val="Calibri"/>
      <family val="2"/>
      <scheme val="minor"/>
    </font>
    <font>
      <sz val="12"/>
      <color theme="1"/>
      <name val="Calibri"/>
      <family val="2"/>
      <scheme val="minor"/>
    </font>
    <font>
      <b/>
      <sz val="14"/>
      <color rgb="FFFF0000"/>
      <name val="Calibri"/>
      <family val="2"/>
      <scheme val="minor"/>
    </font>
    <font>
      <sz val="9"/>
      <color rgb="FF333333"/>
      <name val="Courier New"/>
      <family val="3"/>
    </font>
    <font>
      <i/>
      <sz val="10"/>
      <color rgb="FF333333"/>
      <name val="Tahoma"/>
      <family val="2"/>
    </font>
    <font>
      <u/>
      <sz val="11"/>
      <color theme="10"/>
      <name val="Calibri"/>
      <family val="2"/>
      <scheme val="minor"/>
    </font>
    <font>
      <b/>
      <sz val="16"/>
      <color rgb="FFFF0000"/>
      <name val="Calibri"/>
      <family val="2"/>
      <scheme val="minor"/>
    </font>
    <font>
      <b/>
      <sz val="12"/>
      <color theme="1"/>
      <name val="Calibri"/>
      <family val="2"/>
    </font>
    <font>
      <b/>
      <sz val="11"/>
      <color theme="1"/>
      <name val="Calibri"/>
      <family val="2"/>
      <scheme val="minor"/>
    </font>
    <font>
      <sz val="8.5"/>
      <color rgb="FF303030"/>
      <name val="Verdana"/>
      <family val="2"/>
    </font>
  </fonts>
  <fills count="8">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59999389629810485"/>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118">
    <xf numFmtId="0" fontId="0" fillId="0" borderId="0" xfId="0"/>
    <xf numFmtId="44" fontId="0" fillId="0" borderId="0" xfId="1" applyFont="1"/>
    <xf numFmtId="44" fontId="0" fillId="0" borderId="0" xfId="0" applyNumberFormat="1"/>
    <xf numFmtId="0" fontId="4" fillId="0" borderId="0" xfId="0" applyFont="1" applyAlignment="1">
      <alignment vertical="center" wrapText="1"/>
    </xf>
    <xf numFmtId="0" fontId="5" fillId="0" borderId="0" xfId="0" applyFont="1"/>
    <xf numFmtId="0" fontId="0" fillId="0" borderId="0" xfId="0" applyFill="1"/>
    <xf numFmtId="0" fontId="7" fillId="0" borderId="0" xfId="0" applyFont="1" applyFill="1" applyAlignment="1">
      <alignment horizontal="center"/>
    </xf>
    <xf numFmtId="0" fontId="8" fillId="0" borderId="0" xfId="0" applyFont="1" applyFill="1" applyAlignment="1">
      <alignment horizontal="left"/>
    </xf>
    <xf numFmtId="0" fontId="3" fillId="0" borderId="0" xfId="0" applyFont="1" applyAlignment="1">
      <alignment vertical="center"/>
    </xf>
    <xf numFmtId="0" fontId="9" fillId="0" borderId="0" xfId="0" applyFont="1" applyAlignment="1">
      <alignment horizontal="center" wrapText="1"/>
    </xf>
    <xf numFmtId="0" fontId="0" fillId="0" borderId="0" xfId="0" applyAlignment="1">
      <alignment horizontal="center"/>
    </xf>
    <xf numFmtId="44" fontId="0" fillId="0" borderId="0" xfId="0" applyNumberFormat="1" applyFill="1"/>
    <xf numFmtId="0" fontId="9" fillId="0" borderId="0" xfId="0" applyFont="1" applyFill="1" applyAlignment="1">
      <alignment horizontal="center" wrapText="1"/>
    </xf>
    <xf numFmtId="0" fontId="0" fillId="3" borderId="0" xfId="0" applyFill="1"/>
    <xf numFmtId="0" fontId="9" fillId="3" borderId="0" xfId="0" applyFont="1" applyFill="1" applyAlignment="1">
      <alignment horizontal="center" wrapText="1"/>
    </xf>
    <xf numFmtId="0" fontId="0" fillId="4" borderId="0" xfId="0" applyFill="1"/>
    <xf numFmtId="0" fontId="9" fillId="4" borderId="0" xfId="0" applyFont="1" applyFill="1" applyAlignment="1">
      <alignment horizontal="center" wrapText="1"/>
    </xf>
    <xf numFmtId="44" fontId="0" fillId="3" borderId="0" xfId="0" applyNumberFormat="1" applyFill="1"/>
    <xf numFmtId="0" fontId="10" fillId="0" borderId="0" xfId="0" applyFont="1" applyFill="1"/>
    <xf numFmtId="0" fontId="11" fillId="0" borderId="0" xfId="0" applyFont="1" applyFill="1" applyAlignment="1">
      <alignment horizontal="left"/>
    </xf>
    <xf numFmtId="164" fontId="10" fillId="0" borderId="0" xfId="0" applyNumberFormat="1" applyFont="1" applyFill="1"/>
    <xf numFmtId="0" fontId="0" fillId="0" borderId="0" xfId="0" applyAlignment="1">
      <alignment horizontal="center" wrapText="1"/>
    </xf>
    <xf numFmtId="0" fontId="10" fillId="0" borderId="0" xfId="0" applyNumberFormat="1" applyFont="1" applyFill="1"/>
    <xf numFmtId="0" fontId="10" fillId="0" borderId="0" xfId="0" applyNumberFormat="1" applyFont="1" applyFill="1" applyAlignment="1">
      <alignment horizontal="center"/>
    </xf>
    <xf numFmtId="0" fontId="0" fillId="0" borderId="0" xfId="0" applyAlignment="1">
      <alignment horizontal="right"/>
    </xf>
    <xf numFmtId="0" fontId="10" fillId="0" borderId="0" xfId="0" applyNumberFormat="1" applyFont="1" applyFill="1" applyAlignment="1">
      <alignment horizontal="left"/>
    </xf>
    <xf numFmtId="0" fontId="12" fillId="0" borderId="0" xfId="0" applyFont="1" applyFill="1"/>
    <xf numFmtId="0" fontId="13" fillId="0" borderId="0" xfId="0" applyFont="1" applyFill="1"/>
    <xf numFmtId="0" fontId="10" fillId="0" borderId="0" xfId="0" applyFont="1" applyAlignment="1">
      <alignment horizontal="center" wrapText="1"/>
    </xf>
    <xf numFmtId="0" fontId="10" fillId="0" borderId="0" xfId="0" applyFont="1" applyAlignment="1">
      <alignment wrapText="1"/>
    </xf>
    <xf numFmtId="0" fontId="10" fillId="0" borderId="0" xfId="0" applyFont="1" applyFill="1" applyAlignment="1">
      <alignment wrapText="1"/>
    </xf>
    <xf numFmtId="0" fontId="10" fillId="3" borderId="0" xfId="0" applyFont="1" applyFill="1" applyAlignment="1">
      <alignment wrapText="1"/>
    </xf>
    <xf numFmtId="0" fontId="10" fillId="0" borderId="0" xfId="0" applyFont="1" applyAlignment="1"/>
    <xf numFmtId="0" fontId="10" fillId="0" borderId="0" xfId="0" applyFont="1"/>
    <xf numFmtId="0" fontId="10" fillId="0" borderId="0" xfId="0" applyFont="1" applyAlignment="1">
      <alignment horizontal="center"/>
    </xf>
    <xf numFmtId="0" fontId="14" fillId="0" borderId="0" xfId="2" applyAlignment="1">
      <alignment wrapText="1"/>
    </xf>
    <xf numFmtId="49" fontId="0" fillId="0" borderId="0" xfId="1" applyNumberFormat="1" applyFont="1"/>
    <xf numFmtId="49" fontId="9" fillId="0" borderId="0" xfId="0" applyNumberFormat="1" applyFont="1" applyAlignment="1">
      <alignment horizontal="center" wrapText="1"/>
    </xf>
    <xf numFmtId="49" fontId="0" fillId="0" borderId="0" xfId="0" applyNumberFormat="1"/>
    <xf numFmtId="0" fontId="0" fillId="0" borderId="0" xfId="0" applyProtection="1">
      <protection locked="0"/>
    </xf>
    <xf numFmtId="0" fontId="10" fillId="0" borderId="0" xfId="0" applyFont="1" applyAlignment="1">
      <alignment horizontal="left" wrapText="1"/>
    </xf>
    <xf numFmtId="0" fontId="10" fillId="0" borderId="0" xfId="0" applyFont="1" applyAlignment="1">
      <alignment horizontal="left"/>
    </xf>
    <xf numFmtId="0" fontId="14" fillId="0" borderId="0" xfId="2"/>
    <xf numFmtId="44" fontId="10" fillId="3" borderId="0" xfId="1" applyFont="1" applyFill="1" applyAlignment="1">
      <alignment wrapText="1"/>
    </xf>
    <xf numFmtId="44" fontId="10" fillId="3" borderId="0" xfId="1" applyFont="1" applyFill="1"/>
    <xf numFmtId="44" fontId="0" fillId="3" borderId="0" xfId="1" applyFont="1" applyFill="1"/>
    <xf numFmtId="44" fontId="10" fillId="4" borderId="0" xfId="1" applyFont="1" applyFill="1" applyAlignment="1">
      <alignment wrapText="1"/>
    </xf>
    <xf numFmtId="44" fontId="10" fillId="4" borderId="0" xfId="1" applyFont="1" applyFill="1"/>
    <xf numFmtId="44" fontId="0" fillId="4" borderId="0" xfId="1" applyFont="1" applyFill="1"/>
    <xf numFmtId="0" fontId="10" fillId="0" borderId="0" xfId="1" applyNumberFormat="1" applyFont="1" applyFill="1" applyAlignment="1"/>
    <xf numFmtId="44" fontId="10" fillId="0" borderId="0" xfId="1" applyFont="1" applyFill="1" applyAlignment="1">
      <alignment horizontal="left"/>
    </xf>
    <xf numFmtId="0" fontId="10" fillId="0" borderId="0" xfId="0" applyFont="1" applyFill="1" applyAlignment="1">
      <alignment horizontal="center" wrapText="1"/>
    </xf>
    <xf numFmtId="0" fontId="10" fillId="0" borderId="0" xfId="0" applyFont="1" applyFill="1" applyAlignment="1"/>
    <xf numFmtId="44" fontId="0" fillId="0" borderId="0" xfId="1" applyFont="1" applyAlignment="1">
      <alignment horizontal="center"/>
    </xf>
    <xf numFmtId="44" fontId="10" fillId="0" borderId="0" xfId="1" applyFont="1" applyAlignment="1">
      <alignment wrapText="1"/>
    </xf>
    <xf numFmtId="165" fontId="10" fillId="0" borderId="0" xfId="0" applyNumberFormat="1" applyFont="1" applyAlignment="1">
      <alignment wrapText="1"/>
    </xf>
    <xf numFmtId="165" fontId="10" fillId="0" borderId="0" xfId="1" applyNumberFormat="1" applyFont="1"/>
    <xf numFmtId="165" fontId="10" fillId="0" borderId="0" xfId="0" applyNumberFormat="1" applyFont="1"/>
    <xf numFmtId="165" fontId="0" fillId="0" borderId="0" xfId="0" applyNumberFormat="1"/>
    <xf numFmtId="44" fontId="0" fillId="0" borderId="0" xfId="1" applyFont="1" applyFill="1"/>
    <xf numFmtId="44" fontId="10" fillId="0" borderId="0" xfId="1" applyNumberFormat="1" applyFont="1" applyFill="1" applyAlignment="1">
      <alignment horizontal="left"/>
    </xf>
    <xf numFmtId="0" fontId="15" fillId="0" borderId="0" xfId="0" applyFont="1" applyAlignment="1">
      <alignment horizontal="left"/>
    </xf>
    <xf numFmtId="44" fontId="10" fillId="0" borderId="0" xfId="0" applyNumberFormat="1" applyFont="1" applyFill="1"/>
    <xf numFmtId="0" fontId="0" fillId="0" borderId="0" xfId="0" applyAlignment="1">
      <alignment horizontal="left"/>
    </xf>
    <xf numFmtId="0" fontId="10" fillId="0" borderId="0" xfId="0" applyFont="1" applyFill="1" applyAlignment="1">
      <alignment horizontal="left"/>
    </xf>
    <xf numFmtId="0" fontId="10" fillId="0" borderId="0" xfId="0" applyFont="1" applyFill="1" applyAlignment="1">
      <alignment horizontal="center"/>
    </xf>
    <xf numFmtId="44" fontId="10" fillId="0" borderId="0" xfId="1" applyFont="1" applyFill="1" applyAlignment="1">
      <alignment wrapText="1"/>
    </xf>
    <xf numFmtId="0" fontId="2" fillId="2" borderId="0" xfId="0" applyFont="1" applyFill="1" applyAlignment="1" applyProtection="1">
      <alignment horizontal="left"/>
      <protection locked="0"/>
    </xf>
    <xf numFmtId="44" fontId="10" fillId="0" borderId="0" xfId="1" applyFont="1" applyFill="1"/>
    <xf numFmtId="44" fontId="17" fillId="0" borderId="0" xfId="0" applyNumberFormat="1" applyFont="1"/>
    <xf numFmtId="0" fontId="17" fillId="0" borderId="0" xfId="0" applyFont="1" applyAlignment="1">
      <alignment horizontal="right"/>
    </xf>
    <xf numFmtId="0" fontId="16" fillId="0" borderId="0" xfId="0" applyFont="1" applyAlignment="1">
      <alignment vertical="top"/>
    </xf>
    <xf numFmtId="44" fontId="0" fillId="0" borderId="0" xfId="1" applyFont="1" applyFill="1" applyAlignment="1">
      <alignment horizontal="left" vertical="center"/>
    </xf>
    <xf numFmtId="0" fontId="0" fillId="0" borderId="0" xfId="0" applyAlignment="1">
      <alignment horizontal="left" vertical="top" wrapText="1"/>
    </xf>
    <xf numFmtId="0" fontId="4" fillId="0" borderId="0" xfId="0" applyFont="1" applyAlignment="1">
      <alignment vertical="center"/>
    </xf>
    <xf numFmtId="0" fontId="6" fillId="0" borderId="0" xfId="0" applyFont="1" applyFill="1" applyAlignment="1">
      <alignment horizontal="center"/>
    </xf>
    <xf numFmtId="0" fontId="0" fillId="0" borderId="0" xfId="0" applyFill="1" applyAlignment="1"/>
    <xf numFmtId="0" fontId="15" fillId="0" borderId="0" xfId="0" applyFont="1" applyFill="1" applyAlignment="1">
      <alignment horizontal="left"/>
    </xf>
    <xf numFmtId="0" fontId="4" fillId="0" borderId="0" xfId="0" applyFont="1" applyAlignment="1">
      <alignment horizontal="right" vertical="center" wrapText="1"/>
    </xf>
    <xf numFmtId="0" fontId="0" fillId="0" borderId="0" xfId="0" applyAlignment="1">
      <alignment horizontal="left" vertical="top" wrapText="1"/>
    </xf>
    <xf numFmtId="0" fontId="10" fillId="0" borderId="0" xfId="0" applyFont="1" applyFill="1" applyBorder="1"/>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Border="1"/>
    <xf numFmtId="0" fontId="10" fillId="0" borderId="0" xfId="0" applyNumberFormat="1" applyFont="1" applyFill="1" applyBorder="1" applyAlignment="1">
      <alignment horizontal="left"/>
    </xf>
    <xf numFmtId="0" fontId="10" fillId="0" borderId="0" xfId="0" applyNumberFormat="1" applyFont="1" applyFill="1" applyBorder="1"/>
    <xf numFmtId="0" fontId="0" fillId="0" borderId="0" xfId="0" applyBorder="1" applyAlignment="1">
      <alignment horizontal="left"/>
    </xf>
    <xf numFmtId="0" fontId="4" fillId="5" borderId="0" xfId="0" applyFont="1" applyFill="1" applyBorder="1" applyAlignment="1">
      <alignment vertical="center" wrapText="1"/>
    </xf>
    <xf numFmtId="164" fontId="10" fillId="5" borderId="0" xfId="0" applyNumberFormat="1" applyFont="1" applyFill="1" applyBorder="1"/>
    <xf numFmtId="0" fontId="0" fillId="5" borderId="0" xfId="0" applyFill="1" applyBorder="1"/>
    <xf numFmtId="0" fontId="0" fillId="5" borderId="0" xfId="0" applyFill="1" applyBorder="1" applyAlignment="1">
      <alignment horizontal="center" wrapText="1"/>
    </xf>
    <xf numFmtId="0" fontId="4" fillId="5" borderId="0" xfId="0" applyFont="1" applyFill="1" applyBorder="1" applyAlignment="1">
      <alignment vertical="center"/>
    </xf>
    <xf numFmtId="0" fontId="5" fillId="5" borderId="0" xfId="0" applyFont="1" applyFill="1" applyBorder="1"/>
    <xf numFmtId="0" fontId="10" fillId="5" borderId="0" xfId="1" applyNumberFormat="1" applyFont="1" applyFill="1" applyBorder="1" applyAlignment="1"/>
    <xf numFmtId="44" fontId="0" fillId="5" borderId="0" xfId="1" applyFont="1" applyFill="1" applyBorder="1" applyAlignment="1">
      <alignment horizontal="left" vertical="center"/>
    </xf>
    <xf numFmtId="0" fontId="4" fillId="5" borderId="0" xfId="0" applyFont="1" applyFill="1" applyBorder="1" applyAlignment="1">
      <alignment horizontal="right" vertical="center" wrapText="1"/>
    </xf>
    <xf numFmtId="0" fontId="8" fillId="5" borderId="0" xfId="0" applyFont="1" applyFill="1" applyBorder="1" applyAlignment="1">
      <alignment horizontal="left"/>
    </xf>
    <xf numFmtId="0" fontId="7" fillId="5" borderId="0" xfId="0" applyFont="1" applyFill="1" applyBorder="1" applyAlignment="1">
      <alignment horizontal="center"/>
    </xf>
    <xf numFmtId="0" fontId="4" fillId="5" borderId="0" xfId="0" applyFont="1" applyFill="1" applyAlignment="1">
      <alignment vertical="top"/>
    </xf>
    <xf numFmtId="0" fontId="0" fillId="5" borderId="0" xfId="0" applyFill="1"/>
    <xf numFmtId="0" fontId="9" fillId="5" borderId="0" xfId="0" applyFont="1" applyFill="1" applyBorder="1"/>
    <xf numFmtId="0" fontId="0" fillId="0" borderId="0" xfId="0" applyAlignment="1"/>
    <xf numFmtId="0" fontId="9" fillId="0" borderId="0" xfId="0" applyFont="1" applyAlignment="1">
      <alignment horizontal="center"/>
    </xf>
    <xf numFmtId="0" fontId="9" fillId="0" borderId="0" xfId="0" applyFont="1" applyAlignment="1">
      <alignment horizontal="left" wrapText="1"/>
    </xf>
    <xf numFmtId="44" fontId="0" fillId="0" borderId="0" xfId="1" applyFont="1" applyAlignment="1">
      <alignment horizontal="left"/>
    </xf>
    <xf numFmtId="0" fontId="17" fillId="5" borderId="0" xfId="0" applyFont="1" applyFill="1" applyBorder="1"/>
    <xf numFmtId="0" fontId="0" fillId="0" borderId="0" xfId="0" applyAlignment="1"/>
    <xf numFmtId="0" fontId="0" fillId="6" borderId="0" xfId="0" applyFill="1"/>
    <xf numFmtId="0" fontId="9" fillId="6" borderId="0" xfId="0" applyFont="1" applyFill="1" applyAlignment="1">
      <alignment horizontal="center" wrapText="1"/>
    </xf>
    <xf numFmtId="0" fontId="10" fillId="6" borderId="0" xfId="0" applyFont="1" applyFill="1" applyAlignment="1">
      <alignment wrapText="1"/>
    </xf>
    <xf numFmtId="0" fontId="10" fillId="6" borderId="0" xfId="0" applyFont="1" applyFill="1"/>
    <xf numFmtId="0" fontId="18" fillId="0" borderId="0" xfId="0" applyFont="1"/>
    <xf numFmtId="0" fontId="10" fillId="7" borderId="0" xfId="0" applyFont="1" applyFill="1"/>
    <xf numFmtId="0" fontId="9" fillId="7" borderId="0" xfId="0" applyFont="1" applyFill="1" applyAlignment="1">
      <alignment wrapText="1"/>
    </xf>
    <xf numFmtId="0" fontId="6" fillId="2" borderId="0" xfId="0" applyFont="1" applyFill="1" applyAlignment="1">
      <alignment horizontal="center"/>
    </xf>
    <xf numFmtId="0" fontId="0" fillId="0" borderId="0" xfId="0" applyAlignment="1"/>
    <xf numFmtId="0" fontId="0" fillId="5" borderId="0" xfId="0" applyFill="1" applyAlignment="1">
      <alignment horizontal="left" vertical="top" wrapText="1"/>
    </xf>
    <xf numFmtId="0" fontId="0" fillId="0" borderId="0" xfId="0" applyAlignment="1">
      <alignment horizontal="left" vertical="top" wrapText="1"/>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663300"/>
      <color rgb="FFFBD1F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41</xdr:row>
      <xdr:rowOff>97779</xdr:rowOff>
    </xdr:from>
    <xdr:ext cx="1723767" cy="828000"/>
    <xdr:pic>
      <xdr:nvPicPr>
        <xdr:cNvPr id="3" name="Image 2"/>
        <xdr:cNvPicPr>
          <a:picLocks noChangeAspect="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1" t="22925" r="1936" b="26622"/>
        <a:stretch/>
      </xdr:blipFill>
      <xdr:spPr>
        <a:xfrm>
          <a:off x="47625" y="9593471"/>
          <a:ext cx="1723767" cy="828000"/>
        </a:xfrm>
        <a:prstGeom prst="rect">
          <a:avLst/>
        </a:prstGeom>
      </xdr:spPr>
    </xdr:pic>
    <xdr:clientData/>
  </xdr:oneCellAnchor>
  <xdr:twoCellAnchor editAs="oneCell">
    <xdr:from>
      <xdr:col>0</xdr:col>
      <xdr:colOff>80596</xdr:colOff>
      <xdr:row>4</xdr:row>
      <xdr:rowOff>102578</xdr:rowOff>
    </xdr:from>
    <xdr:to>
      <xdr:col>1</xdr:col>
      <xdr:colOff>829012</xdr:colOff>
      <xdr:row>7</xdr:row>
      <xdr:rowOff>164182</xdr:rowOff>
    </xdr:to>
    <xdr:pic>
      <xdr:nvPicPr>
        <xdr:cNvPr id="4" name="Image 3" descr="CliniqueLaval_logo CMYK.jpg"/>
        <xdr:cNvPicPr>
          <a:picLocks noChangeAspect="1"/>
        </xdr:cNvPicPr>
      </xdr:nvPicPr>
      <xdr:blipFill>
        <a:blip xmlns:r="http://schemas.openxmlformats.org/officeDocument/2006/relationships" r:embed="rId2" cstate="print"/>
        <a:stretch>
          <a:fillRect/>
        </a:stretch>
      </xdr:blipFill>
      <xdr:spPr>
        <a:xfrm>
          <a:off x="80596" y="915866"/>
          <a:ext cx="1634974" cy="633104"/>
        </a:xfrm>
        <a:prstGeom prst="rect">
          <a:avLst/>
        </a:prstGeom>
      </xdr:spPr>
    </xdr:pic>
    <xdr:clientData/>
  </xdr:twoCellAnchor>
  <xdr:oneCellAnchor>
    <xdr:from>
      <xdr:col>0</xdr:col>
      <xdr:colOff>47625</xdr:colOff>
      <xdr:row>85</xdr:row>
      <xdr:rowOff>97779</xdr:rowOff>
    </xdr:from>
    <xdr:ext cx="1723767" cy="828000"/>
    <xdr:pic>
      <xdr:nvPicPr>
        <xdr:cNvPr id="5" name="Image 4"/>
        <xdr:cNvPicPr>
          <a:picLocks noChangeAspect="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1" t="22925" r="1936" b="26622"/>
        <a:stretch/>
      </xdr:blipFill>
      <xdr:spPr>
        <a:xfrm>
          <a:off x="47625" y="9593471"/>
          <a:ext cx="1723767" cy="828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2</xdr:row>
      <xdr:rowOff>90450</xdr:rowOff>
    </xdr:from>
    <xdr:to>
      <xdr:col>1</xdr:col>
      <xdr:colOff>985782</xdr:colOff>
      <xdr:row>6</xdr:row>
      <xdr:rowOff>83181</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1" t="22925" r="1936" b="26622"/>
        <a:stretch/>
      </xdr:blipFill>
      <xdr:spPr>
        <a:xfrm>
          <a:off x="47625" y="900075"/>
          <a:ext cx="1728732" cy="83093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GB738"/>
  <sheetViews>
    <sheetView tabSelected="1" zoomScale="120" zoomScaleNormal="120" workbookViewId="0">
      <pane xSplit="3" ySplit="2" topLeftCell="D6" activePane="bottomRight" state="frozen"/>
      <selection pane="topRight" activeCell="C1" sqref="C1"/>
      <selection pane="bottomLeft" activeCell="A3" sqref="A3"/>
      <selection pane="bottomRight" activeCell="B13" sqref="B13"/>
    </sheetView>
  </sheetViews>
  <sheetFormatPr baseColWidth="10" defaultRowHeight="14.4"/>
  <cols>
    <col min="1" max="1" width="14.109375" customWidth="1"/>
    <col min="2" max="2" width="21.33203125" customWidth="1"/>
    <col min="3" max="3" width="19.109375" customWidth="1"/>
    <col min="4" max="4" width="12.33203125" customWidth="1"/>
    <col min="5" max="6" width="15.44140625" style="10" customWidth="1"/>
    <col min="7" max="7" width="15.44140625" style="63" customWidth="1"/>
    <col min="8" max="8" width="14.6640625" style="63" customWidth="1"/>
    <col min="9" max="9" width="15.44140625" style="63" customWidth="1"/>
    <col min="10" max="10" width="19.6640625" style="63" customWidth="1"/>
    <col min="11" max="11" width="23.5546875" customWidth="1"/>
    <col min="12" max="12" width="26" customWidth="1"/>
    <col min="13" max="13" width="15.6640625" customWidth="1"/>
    <col min="14" max="14" width="15.6640625" style="107" customWidth="1"/>
    <col min="15" max="15" width="31.88671875" customWidth="1"/>
    <col min="16" max="16" width="20" customWidth="1"/>
    <col min="17" max="17" width="11.44140625" customWidth="1"/>
    <col min="18" max="18" width="14.109375" customWidth="1"/>
    <col min="19" max="19" width="9.6640625" style="10" customWidth="1"/>
    <col min="20" max="20" width="15.33203125" customWidth="1"/>
    <col min="21" max="21" width="10" style="10" customWidth="1"/>
    <col min="22" max="22" width="15.5546875" customWidth="1"/>
    <col min="23" max="23" width="13.44140625" style="10" customWidth="1"/>
    <col min="24" max="24" width="20.21875" customWidth="1"/>
    <col min="25" max="25" width="13.77734375" style="10" customWidth="1"/>
    <col min="26" max="26" width="49.44140625" customWidth="1"/>
    <col min="27" max="27" width="32.6640625" customWidth="1"/>
    <col min="28" max="28" width="12.44140625" style="38" customWidth="1"/>
    <col min="29" max="29" width="36" customWidth="1"/>
    <col min="30" max="30" width="34.88671875" customWidth="1"/>
    <col min="31" max="31" width="45.109375" style="10" customWidth="1"/>
    <col min="32" max="32" width="14.109375" customWidth="1"/>
    <col min="33" max="33" width="34" style="101" customWidth="1"/>
    <col min="34" max="34" width="12" style="106" customWidth="1"/>
    <col min="35" max="35" width="7.88671875" style="106" customWidth="1"/>
    <col min="36" max="36" width="9" style="106" customWidth="1"/>
    <col min="37" max="37" width="8.33203125" style="106" customWidth="1"/>
    <col min="38" max="38" width="8.88671875" style="106" customWidth="1"/>
    <col min="39" max="40" width="9" style="106" customWidth="1"/>
    <col min="41" max="41" width="9.33203125" style="106" customWidth="1"/>
    <col min="42" max="43" width="10.109375" style="106" customWidth="1"/>
    <col min="44" max="44" width="34.5546875" customWidth="1"/>
    <col min="45" max="45" width="14" style="5" customWidth="1"/>
    <col min="46" max="46" width="12.6640625" style="13" customWidth="1"/>
    <col min="47" max="47" width="13.88671875" customWidth="1"/>
    <col min="48" max="48" width="12.44140625" style="13" customWidth="1"/>
    <col min="49" max="49" width="14" customWidth="1"/>
    <col min="50" max="50" width="11.44140625" style="13"/>
    <col min="51" max="51" width="14" customWidth="1"/>
    <col min="52" max="52" width="11.44140625" style="13"/>
    <col min="53" max="53" width="14" customWidth="1"/>
    <col min="54" max="54" width="11.44140625" style="13"/>
    <col min="55" max="55" width="14" customWidth="1"/>
    <col min="56" max="56" width="11.44140625" style="13" customWidth="1"/>
    <col min="57" max="57" width="14" customWidth="1"/>
    <col min="58" max="58" width="11.44140625" style="13"/>
    <col min="59" max="59" width="14" customWidth="1"/>
    <col min="60" max="60" width="13" style="13" customWidth="1"/>
    <col min="61" max="61" width="14" customWidth="1"/>
    <col min="62" max="62" width="11.44140625" style="13"/>
    <col min="63" max="63" width="14" customWidth="1"/>
    <col min="64" max="64" width="11.44140625" style="13"/>
    <col min="65" max="65" width="14" customWidth="1"/>
    <col min="66" max="66" width="11.44140625" style="13"/>
    <col min="67" max="67" width="14" customWidth="1"/>
    <col min="68" max="68" width="11.44140625" style="13"/>
    <col min="69" max="69" width="14" customWidth="1"/>
    <col min="70" max="70" width="11.44140625" style="13"/>
    <col min="71" max="71" width="14" customWidth="1"/>
    <col min="72" max="72" width="11.6640625" style="13" bestFit="1" customWidth="1"/>
    <col min="73" max="73" width="14" customWidth="1"/>
    <col min="74" max="74" width="12.109375" style="13" bestFit="1" customWidth="1"/>
    <col min="75" max="75" width="14" customWidth="1"/>
    <col min="76" max="76" width="11.44140625" style="13"/>
    <col min="77" max="77" width="14" customWidth="1"/>
    <col min="78" max="78" width="11.44140625" style="13"/>
    <col min="79" max="79" width="14" customWidth="1"/>
    <col min="80" max="80" width="11.44140625" style="13"/>
    <col min="81" max="81" width="14" customWidth="1"/>
    <col min="82" max="82" width="11.44140625" style="13"/>
    <col min="83" max="83" width="14" customWidth="1"/>
    <col min="84" max="84" width="11.44140625" style="13"/>
    <col min="85" max="85" width="14" customWidth="1"/>
    <col min="86" max="86" width="11.44140625" style="13"/>
    <col min="87" max="87" width="14" customWidth="1"/>
    <col min="88" max="88" width="11.44140625" style="13"/>
    <col min="89" max="89" width="14" customWidth="1"/>
    <col min="90" max="90" width="11.44140625" style="13"/>
    <col min="91" max="91" width="14" customWidth="1"/>
    <col min="92" max="92" width="11.44140625" style="13"/>
    <col min="93" max="93" width="14" customWidth="1"/>
    <col min="94" max="94" width="11.44140625" style="13"/>
    <col min="95" max="95" width="14" customWidth="1"/>
    <col min="96" max="96" width="11.44140625" style="13"/>
    <col min="97" max="97" width="14" customWidth="1"/>
    <col min="98" max="98" width="11.44140625" style="13"/>
    <col min="99" max="99" width="14" customWidth="1"/>
    <col min="100" max="100" width="11.44140625" style="13"/>
    <col min="101" max="101" width="14" customWidth="1"/>
    <col min="102" max="102" width="11.44140625" style="13"/>
    <col min="103" max="103" width="14" customWidth="1"/>
    <col min="104" max="104" width="11.44140625" style="13"/>
    <col min="105" max="105" width="14" customWidth="1"/>
    <col min="106" max="106" width="11.44140625" style="13"/>
    <col min="107" max="107" width="14" customWidth="1"/>
    <col min="108" max="108" width="11.44140625" style="13"/>
    <col min="109" max="109" width="14" customWidth="1"/>
    <col min="110" max="110" width="11.44140625" style="13"/>
    <col min="111" max="111" width="14" customWidth="1"/>
    <col min="112" max="112" width="11.44140625" style="13"/>
    <col min="113" max="113" width="14" customWidth="1"/>
    <col min="114" max="114" width="11.44140625" style="13"/>
    <col min="115" max="115" width="14" customWidth="1"/>
    <col min="116" max="116" width="11.44140625" style="13"/>
    <col min="117" max="117" width="14" customWidth="1"/>
    <col min="118" max="118" width="11.44140625" style="13"/>
    <col min="119" max="119" width="14" customWidth="1"/>
    <col min="120" max="120" width="11.44140625" style="13"/>
    <col min="121" max="121" width="14" customWidth="1"/>
    <col min="122" max="122" width="11.44140625" style="13"/>
    <col min="123" max="123" width="14" customWidth="1"/>
    <col min="124" max="124" width="11.44140625" style="13"/>
    <col min="125" max="125" width="14" customWidth="1"/>
    <col min="126" max="126" width="11.44140625" style="13"/>
    <col min="127" max="127" width="14" customWidth="1"/>
    <col min="128" max="128" width="11.44140625" style="13"/>
    <col min="129" max="129" width="14" customWidth="1"/>
    <col min="130" max="130" width="11.44140625" style="13"/>
    <col min="131" max="131" width="14" customWidth="1"/>
    <col min="132" max="132" width="11.44140625" style="13"/>
    <col min="133" max="133" width="14" customWidth="1"/>
    <col min="134" max="134" width="11.44140625" style="13"/>
    <col min="135" max="135" width="14" customWidth="1"/>
    <col min="136" max="136" width="11.44140625" style="13"/>
    <col min="137" max="137" width="14" customWidth="1"/>
    <col min="138" max="138" width="11.44140625" style="13"/>
    <col min="139" max="139" width="14" customWidth="1"/>
    <col min="140" max="140" width="11.44140625" style="13"/>
    <col min="141" max="141" width="14" customWidth="1"/>
    <col min="142" max="142" width="11.44140625" style="13"/>
    <col min="143" max="143" width="14" customWidth="1"/>
    <col min="144" max="144" width="11.44140625" style="13"/>
    <col min="145" max="145" width="14" customWidth="1"/>
    <col min="146" max="146" width="11.44140625" style="13"/>
    <col min="147" max="147" width="14" customWidth="1"/>
    <col min="148" max="148" width="11.44140625" style="13"/>
    <col min="149" max="149" width="14" customWidth="1"/>
    <col min="150" max="150" width="11.44140625" style="13"/>
    <col min="151" max="151" width="14" customWidth="1"/>
    <col min="152" max="152" width="11.44140625" style="13"/>
    <col min="153" max="153" width="14" customWidth="1"/>
    <col min="154" max="154" width="11.44140625" style="13"/>
    <col min="155" max="155" width="14" customWidth="1"/>
    <col min="156" max="156" width="11.44140625" style="13"/>
    <col min="157" max="157" width="14" customWidth="1"/>
    <col min="158" max="158" width="11.44140625" style="13"/>
    <col min="159" max="159" width="14" customWidth="1"/>
    <col min="160" max="160" width="11.44140625" style="13"/>
    <col min="161" max="161" width="14" customWidth="1"/>
    <col min="162" max="162" width="11.44140625" style="13"/>
    <col min="163" max="163" width="14" customWidth="1"/>
    <col min="164" max="164" width="11.44140625" style="13"/>
    <col min="165" max="166" width="11.44140625" style="5"/>
    <col min="167" max="167" width="14.109375" style="15" customWidth="1"/>
  </cols>
  <sheetData>
    <row r="1" spans="1:184" ht="21">
      <c r="A1" s="41" t="s">
        <v>251</v>
      </c>
      <c r="C1" s="61">
        <f>COUNT(A3:A10)+10000</f>
        <v>10006</v>
      </c>
      <c r="E1" s="53"/>
      <c r="F1" s="53"/>
      <c r="G1" s="104"/>
      <c r="H1" s="104"/>
      <c r="I1" s="104"/>
      <c r="J1" s="104"/>
      <c r="X1" s="1"/>
      <c r="Y1" s="53"/>
      <c r="Z1" s="1"/>
      <c r="AB1" s="36"/>
      <c r="AS1" s="11"/>
      <c r="AT1" s="17"/>
      <c r="AU1" s="2"/>
    </row>
    <row r="2" spans="1:184" ht="46.8">
      <c r="A2" s="9" t="s">
        <v>21</v>
      </c>
      <c r="B2" s="9" t="s">
        <v>19</v>
      </c>
      <c r="C2" s="9" t="s">
        <v>20</v>
      </c>
      <c r="D2" s="9" t="s">
        <v>25</v>
      </c>
      <c r="E2" s="9" t="s">
        <v>26</v>
      </c>
      <c r="F2" s="9" t="s">
        <v>200</v>
      </c>
      <c r="G2" s="103" t="s">
        <v>256</v>
      </c>
      <c r="H2" s="103" t="s">
        <v>257</v>
      </c>
      <c r="I2" s="103" t="s">
        <v>258</v>
      </c>
      <c r="J2" s="103" t="s">
        <v>259</v>
      </c>
      <c r="K2" s="9" t="s">
        <v>22</v>
      </c>
      <c r="L2" s="9" t="s">
        <v>121</v>
      </c>
      <c r="M2" s="9" t="s">
        <v>23</v>
      </c>
      <c r="N2" s="108" t="s">
        <v>33</v>
      </c>
      <c r="O2" s="9" t="s">
        <v>45</v>
      </c>
      <c r="P2" s="9" t="s">
        <v>46</v>
      </c>
      <c r="Q2" s="9" t="s">
        <v>47</v>
      </c>
      <c r="R2" s="9" t="s">
        <v>16</v>
      </c>
      <c r="S2" s="9" t="s">
        <v>30</v>
      </c>
      <c r="T2" s="9" t="s">
        <v>24</v>
      </c>
      <c r="U2" s="9" t="s">
        <v>30</v>
      </c>
      <c r="V2" s="9" t="s">
        <v>17</v>
      </c>
      <c r="W2" s="9" t="s">
        <v>30</v>
      </c>
      <c r="X2" s="9" t="s">
        <v>18</v>
      </c>
      <c r="Y2" s="9" t="s">
        <v>30</v>
      </c>
      <c r="Z2" s="9" t="s">
        <v>196</v>
      </c>
      <c r="AA2" s="9" t="s">
        <v>195</v>
      </c>
      <c r="AB2" s="37" t="s">
        <v>29</v>
      </c>
      <c r="AC2" s="9" t="s">
        <v>32</v>
      </c>
      <c r="AD2" s="9" t="s">
        <v>260</v>
      </c>
      <c r="AE2" s="9" t="s">
        <v>34</v>
      </c>
      <c r="AF2" s="9" t="s">
        <v>35</v>
      </c>
      <c r="AG2" s="102" t="s">
        <v>36</v>
      </c>
      <c r="AH2" s="9" t="s">
        <v>276</v>
      </c>
      <c r="AI2" s="9" t="s">
        <v>291</v>
      </c>
      <c r="AJ2" s="102" t="s">
        <v>268</v>
      </c>
      <c r="AK2" s="102" t="s">
        <v>269</v>
      </c>
      <c r="AL2" s="102" t="s">
        <v>270</v>
      </c>
      <c r="AM2" s="102" t="s">
        <v>271</v>
      </c>
      <c r="AN2" s="102" t="s">
        <v>272</v>
      </c>
      <c r="AO2" s="102" t="s">
        <v>273</v>
      </c>
      <c r="AP2" s="102" t="s">
        <v>274</v>
      </c>
      <c r="AQ2" s="102" t="s">
        <v>275</v>
      </c>
      <c r="AR2" s="9" t="s">
        <v>194</v>
      </c>
      <c r="AS2" s="12" t="s">
        <v>37</v>
      </c>
      <c r="AT2" s="14" t="s">
        <v>40</v>
      </c>
      <c r="AU2" s="9" t="s">
        <v>38</v>
      </c>
      <c r="AV2" s="14" t="s">
        <v>41</v>
      </c>
      <c r="AW2" s="9" t="s">
        <v>39</v>
      </c>
      <c r="AX2" s="14" t="s">
        <v>42</v>
      </c>
      <c r="AY2" s="9" t="s">
        <v>59</v>
      </c>
      <c r="AZ2" s="14" t="s">
        <v>60</v>
      </c>
      <c r="BA2" s="9" t="s">
        <v>61</v>
      </c>
      <c r="BB2" s="14" t="s">
        <v>62</v>
      </c>
      <c r="BC2" s="9" t="s">
        <v>63</v>
      </c>
      <c r="BD2" s="14" t="s">
        <v>64</v>
      </c>
      <c r="BE2" s="9" t="s">
        <v>65</v>
      </c>
      <c r="BF2" s="14" t="s">
        <v>66</v>
      </c>
      <c r="BG2" s="9" t="s">
        <v>67</v>
      </c>
      <c r="BH2" s="14" t="s">
        <v>68</v>
      </c>
      <c r="BI2" s="9" t="s">
        <v>69</v>
      </c>
      <c r="BJ2" s="14" t="s">
        <v>70</v>
      </c>
      <c r="BK2" s="9" t="s">
        <v>71</v>
      </c>
      <c r="BL2" s="14" t="s">
        <v>72</v>
      </c>
      <c r="BM2" s="9" t="s">
        <v>73</v>
      </c>
      <c r="BN2" s="14" t="s">
        <v>74</v>
      </c>
      <c r="BO2" s="9" t="s">
        <v>75</v>
      </c>
      <c r="BP2" s="14" t="s">
        <v>76</v>
      </c>
      <c r="BQ2" s="9" t="s">
        <v>77</v>
      </c>
      <c r="BR2" s="14" t="s">
        <v>78</v>
      </c>
      <c r="BS2" s="9" t="s">
        <v>79</v>
      </c>
      <c r="BT2" s="14" t="s">
        <v>80</v>
      </c>
      <c r="BU2" s="9" t="s">
        <v>81</v>
      </c>
      <c r="BV2" s="14" t="s">
        <v>82</v>
      </c>
      <c r="BW2" s="9" t="s">
        <v>83</v>
      </c>
      <c r="BX2" s="14" t="s">
        <v>84</v>
      </c>
      <c r="BY2" s="9" t="s">
        <v>85</v>
      </c>
      <c r="BZ2" s="14" t="s">
        <v>86</v>
      </c>
      <c r="CA2" s="9" t="s">
        <v>87</v>
      </c>
      <c r="CB2" s="14" t="s">
        <v>88</v>
      </c>
      <c r="CC2" s="9" t="s">
        <v>89</v>
      </c>
      <c r="CD2" s="14" t="s">
        <v>90</v>
      </c>
      <c r="CE2" s="9" t="s">
        <v>91</v>
      </c>
      <c r="CF2" s="14" t="s">
        <v>92</v>
      </c>
      <c r="CG2" s="9" t="s">
        <v>133</v>
      </c>
      <c r="CH2" s="14" t="s">
        <v>134</v>
      </c>
      <c r="CI2" s="9" t="s">
        <v>135</v>
      </c>
      <c r="CJ2" s="14" t="s">
        <v>136</v>
      </c>
      <c r="CK2" s="9" t="s">
        <v>137</v>
      </c>
      <c r="CL2" s="14" t="s">
        <v>138</v>
      </c>
      <c r="CM2" s="9" t="s">
        <v>139</v>
      </c>
      <c r="CN2" s="14" t="s">
        <v>140</v>
      </c>
      <c r="CO2" s="9" t="s">
        <v>141</v>
      </c>
      <c r="CP2" s="14" t="s">
        <v>142</v>
      </c>
      <c r="CQ2" s="9" t="s">
        <v>143</v>
      </c>
      <c r="CR2" s="14" t="s">
        <v>144</v>
      </c>
      <c r="CS2" s="9" t="s">
        <v>145</v>
      </c>
      <c r="CT2" s="14" t="s">
        <v>146</v>
      </c>
      <c r="CU2" s="9" t="s">
        <v>147</v>
      </c>
      <c r="CV2" s="14" t="s">
        <v>148</v>
      </c>
      <c r="CW2" s="9" t="s">
        <v>149</v>
      </c>
      <c r="CX2" s="14" t="s">
        <v>150</v>
      </c>
      <c r="CY2" s="9" t="s">
        <v>151</v>
      </c>
      <c r="CZ2" s="14" t="s">
        <v>152</v>
      </c>
      <c r="DA2" s="9" t="s">
        <v>153</v>
      </c>
      <c r="DB2" s="14" t="s">
        <v>154</v>
      </c>
      <c r="DC2" s="9" t="s">
        <v>155</v>
      </c>
      <c r="DD2" s="14" t="s">
        <v>156</v>
      </c>
      <c r="DE2" s="9" t="s">
        <v>157</v>
      </c>
      <c r="DF2" s="14" t="s">
        <v>158</v>
      </c>
      <c r="DG2" s="9" t="s">
        <v>159</v>
      </c>
      <c r="DH2" s="14" t="s">
        <v>160</v>
      </c>
      <c r="DI2" s="9" t="s">
        <v>161</v>
      </c>
      <c r="DJ2" s="14" t="s">
        <v>162</v>
      </c>
      <c r="DK2" s="9" t="s">
        <v>163</v>
      </c>
      <c r="DL2" s="14" t="s">
        <v>164</v>
      </c>
      <c r="DM2" s="9" t="s">
        <v>165</v>
      </c>
      <c r="DN2" s="14" t="s">
        <v>166</v>
      </c>
      <c r="DO2" s="9" t="s">
        <v>167</v>
      </c>
      <c r="DP2" s="14" t="s">
        <v>168</v>
      </c>
      <c r="DQ2" s="9" t="s">
        <v>169</v>
      </c>
      <c r="DR2" s="14" t="s">
        <v>170</v>
      </c>
      <c r="DS2" s="9" t="s">
        <v>171</v>
      </c>
      <c r="DT2" s="14" t="s">
        <v>172</v>
      </c>
      <c r="DU2" s="9" t="s">
        <v>173</v>
      </c>
      <c r="DV2" s="14" t="s">
        <v>174</v>
      </c>
      <c r="DW2" s="9" t="s">
        <v>175</v>
      </c>
      <c r="DX2" s="14" t="s">
        <v>176</v>
      </c>
      <c r="DY2" s="9" t="s">
        <v>177</v>
      </c>
      <c r="DZ2" s="14" t="s">
        <v>178</v>
      </c>
      <c r="EA2" s="9" t="s">
        <v>179</v>
      </c>
      <c r="EB2" s="14" t="s">
        <v>180</v>
      </c>
      <c r="EC2" s="9" t="s">
        <v>181</v>
      </c>
      <c r="ED2" s="14" t="s">
        <v>182</v>
      </c>
      <c r="EE2" s="9" t="s">
        <v>183</v>
      </c>
      <c r="EF2" s="14" t="s">
        <v>184</v>
      </c>
      <c r="EG2" s="9" t="s">
        <v>185</v>
      </c>
      <c r="EH2" s="14" t="s">
        <v>186</v>
      </c>
      <c r="EI2" s="9" t="s">
        <v>187</v>
      </c>
      <c r="EJ2" s="14" t="s">
        <v>188</v>
      </c>
      <c r="EK2" s="9" t="s">
        <v>189</v>
      </c>
      <c r="EL2" s="14" t="s">
        <v>190</v>
      </c>
      <c r="EM2" s="9" t="s">
        <v>191</v>
      </c>
      <c r="EN2" s="14" t="s">
        <v>192</v>
      </c>
      <c r="EO2" s="9" t="s">
        <v>230</v>
      </c>
      <c r="EP2" s="14" t="s">
        <v>231</v>
      </c>
      <c r="EQ2" s="9" t="s">
        <v>232</v>
      </c>
      <c r="ER2" s="14" t="s">
        <v>233</v>
      </c>
      <c r="ES2" s="9" t="s">
        <v>234</v>
      </c>
      <c r="ET2" s="14" t="s">
        <v>235</v>
      </c>
      <c r="EU2" s="9" t="s">
        <v>236</v>
      </c>
      <c r="EV2" s="14" t="s">
        <v>237</v>
      </c>
      <c r="EW2" s="9" t="s">
        <v>238</v>
      </c>
      <c r="EX2" s="14" t="s">
        <v>239</v>
      </c>
      <c r="EY2" s="9" t="s">
        <v>240</v>
      </c>
      <c r="EZ2" s="14" t="s">
        <v>241</v>
      </c>
      <c r="FA2" s="9" t="s">
        <v>242</v>
      </c>
      <c r="FB2" s="14" t="s">
        <v>243</v>
      </c>
      <c r="FC2" s="9" t="s">
        <v>244</v>
      </c>
      <c r="FD2" s="14" t="s">
        <v>245</v>
      </c>
      <c r="FE2" s="9" t="s">
        <v>246</v>
      </c>
      <c r="FF2" s="14" t="s">
        <v>247</v>
      </c>
      <c r="FG2" s="9" t="s">
        <v>248</v>
      </c>
      <c r="FH2" s="14" t="s">
        <v>249</v>
      </c>
      <c r="FI2" s="12"/>
      <c r="FJ2" s="12"/>
      <c r="FK2" s="16" t="s">
        <v>43</v>
      </c>
      <c r="FL2" s="9" t="s">
        <v>44</v>
      </c>
      <c r="FM2" s="9"/>
      <c r="FN2" s="9"/>
      <c r="FO2" s="9"/>
      <c r="FP2" s="9"/>
      <c r="FQ2" s="9"/>
      <c r="FR2" s="9"/>
      <c r="FS2" s="9"/>
      <c r="FT2" s="9"/>
      <c r="FU2" s="9"/>
      <c r="FV2" s="9"/>
      <c r="FW2" s="9"/>
      <c r="FX2" s="9"/>
      <c r="FY2" s="9"/>
      <c r="FZ2" s="9"/>
      <c r="GA2" s="9"/>
      <c r="GB2" s="9"/>
    </row>
    <row r="3" spans="1:184" s="32" customFormat="1" ht="15.6">
      <c r="A3" s="29"/>
      <c r="B3" s="29"/>
      <c r="C3" s="29"/>
      <c r="D3" s="29"/>
      <c r="E3" s="28"/>
      <c r="F3" s="28"/>
      <c r="G3" s="40"/>
      <c r="H3" s="40"/>
      <c r="I3" s="40"/>
      <c r="J3" s="40"/>
      <c r="K3" s="29"/>
      <c r="L3" s="29"/>
      <c r="M3" s="29"/>
      <c r="N3" s="109"/>
      <c r="O3" s="29"/>
      <c r="P3" s="29"/>
      <c r="Q3" s="29"/>
      <c r="R3" s="29"/>
      <c r="S3" s="28"/>
      <c r="T3" s="29"/>
      <c r="U3" s="28"/>
      <c r="V3" s="29"/>
      <c r="W3" s="28"/>
      <c r="X3" s="29"/>
      <c r="Y3" s="28"/>
      <c r="Z3" s="29"/>
      <c r="AB3" s="55"/>
      <c r="AC3" s="29"/>
      <c r="AD3" s="29"/>
      <c r="AE3" s="28"/>
      <c r="AF3" s="28"/>
      <c r="AR3" s="29"/>
      <c r="AS3" s="30"/>
      <c r="AT3" s="31"/>
      <c r="AU3" s="29"/>
      <c r="AV3" s="43"/>
      <c r="AW3" s="29"/>
      <c r="AX3" s="43"/>
      <c r="AY3" s="29"/>
      <c r="AZ3" s="43"/>
      <c r="BA3" s="29"/>
      <c r="BB3" s="43"/>
      <c r="BC3" s="29"/>
      <c r="BD3" s="43"/>
      <c r="BE3" s="29"/>
      <c r="BF3" s="43"/>
      <c r="BG3" s="29"/>
      <c r="BH3" s="43"/>
      <c r="BI3" s="29"/>
      <c r="BJ3" s="43"/>
      <c r="BK3" s="29"/>
      <c r="BL3" s="43"/>
      <c r="BM3" s="29"/>
      <c r="BN3" s="43"/>
      <c r="BO3" s="29"/>
      <c r="BP3" s="43"/>
      <c r="BQ3" s="29"/>
      <c r="BR3" s="43"/>
      <c r="BS3" s="29"/>
      <c r="BT3" s="43"/>
      <c r="BU3" s="29"/>
      <c r="BV3" s="43"/>
      <c r="BW3" s="29"/>
      <c r="BX3" s="43"/>
      <c r="BY3" s="29"/>
      <c r="BZ3" s="43"/>
      <c r="CA3" s="29"/>
      <c r="CB3" s="43"/>
      <c r="CC3" s="29"/>
      <c r="CD3" s="43"/>
      <c r="CE3" s="29"/>
      <c r="CF3" s="43"/>
      <c r="CG3" s="29"/>
      <c r="CH3" s="43"/>
      <c r="CI3" s="29"/>
      <c r="CJ3" s="43"/>
      <c r="CK3" s="29"/>
      <c r="CL3" s="43"/>
      <c r="CM3" s="29"/>
      <c r="CN3" s="43"/>
      <c r="CO3" s="29"/>
      <c r="CP3" s="43"/>
      <c r="CQ3" s="29"/>
      <c r="CR3" s="43"/>
      <c r="CS3" s="29"/>
      <c r="CT3" s="43"/>
      <c r="CU3" s="29"/>
      <c r="CV3" s="43"/>
      <c r="CW3" s="29"/>
      <c r="CX3" s="43"/>
      <c r="CY3" s="29"/>
      <c r="CZ3" s="43"/>
      <c r="DA3" s="29"/>
      <c r="DB3" s="43"/>
      <c r="DC3" s="29"/>
      <c r="DD3" s="43"/>
      <c r="DE3" s="29"/>
      <c r="DF3" s="43"/>
      <c r="DG3" s="29"/>
      <c r="DH3" s="43"/>
      <c r="DI3" s="29"/>
      <c r="DJ3" s="43"/>
      <c r="DK3" s="29"/>
      <c r="DL3" s="43"/>
      <c r="DM3" s="29"/>
      <c r="DN3" s="43"/>
      <c r="DO3" s="29"/>
      <c r="DP3" s="43"/>
      <c r="DQ3" s="29"/>
      <c r="DR3" s="43"/>
      <c r="DS3" s="29"/>
      <c r="DT3" s="43"/>
      <c r="DU3" s="29"/>
      <c r="DV3" s="43"/>
      <c r="DW3" s="29"/>
      <c r="DX3" s="43"/>
      <c r="DY3" s="29"/>
      <c r="DZ3" s="43"/>
      <c r="EA3" s="29"/>
      <c r="EB3" s="43"/>
      <c r="EC3" s="29"/>
      <c r="ED3" s="43"/>
      <c r="EE3" s="29"/>
      <c r="EF3" s="43"/>
      <c r="EG3" s="29"/>
      <c r="EH3" s="43"/>
      <c r="EI3" s="29"/>
      <c r="EJ3" s="43"/>
      <c r="EK3" s="29"/>
      <c r="EL3" s="43"/>
      <c r="EM3" s="29"/>
      <c r="EN3" s="43"/>
      <c r="EO3" s="29"/>
      <c r="EP3" s="43"/>
      <c r="EQ3" s="29"/>
      <c r="ER3" s="43"/>
      <c r="ES3" s="29"/>
      <c r="ET3" s="43"/>
      <c r="EU3" s="29"/>
      <c r="EV3" s="43"/>
      <c r="EW3" s="29"/>
      <c r="EX3" s="43"/>
      <c r="EY3" s="29"/>
      <c r="EZ3" s="43"/>
      <c r="FA3" s="29"/>
      <c r="FB3" s="43"/>
      <c r="FC3" s="29"/>
      <c r="FD3" s="43"/>
      <c r="FE3" s="29"/>
      <c r="FF3" s="43"/>
      <c r="FG3" s="29"/>
      <c r="FH3" s="43"/>
      <c r="FI3" s="66"/>
      <c r="FJ3" s="66"/>
      <c r="FK3" s="46"/>
      <c r="FL3" s="29"/>
      <c r="FM3" s="29"/>
      <c r="FN3" s="29"/>
      <c r="FO3" s="29"/>
      <c r="FP3" s="29"/>
      <c r="FQ3" s="29"/>
      <c r="FR3" s="29"/>
      <c r="FS3" s="29"/>
      <c r="FT3" s="29"/>
      <c r="FU3" s="29"/>
      <c r="FV3" s="29"/>
      <c r="FW3" s="29"/>
      <c r="FX3" s="29"/>
      <c r="FY3" s="29"/>
      <c r="FZ3" s="29"/>
      <c r="GA3" s="29"/>
      <c r="GB3" s="29"/>
    </row>
    <row r="4" spans="1:184" s="32" customFormat="1" ht="15.6">
      <c r="A4" s="40">
        <v>10103</v>
      </c>
      <c r="B4" s="29" t="s">
        <v>252</v>
      </c>
      <c r="C4" s="29" t="s">
        <v>296</v>
      </c>
      <c r="D4" s="29" t="s">
        <v>297</v>
      </c>
      <c r="E4" s="28" t="s">
        <v>127</v>
      </c>
      <c r="F4" s="28" t="s">
        <v>201</v>
      </c>
      <c r="G4" s="40"/>
      <c r="H4" s="40"/>
      <c r="I4" s="40"/>
      <c r="J4" s="40"/>
      <c r="K4" s="29" t="s">
        <v>293</v>
      </c>
      <c r="L4" s="29" t="s">
        <v>125</v>
      </c>
      <c r="M4" s="29" t="s">
        <v>253</v>
      </c>
      <c r="N4" s="109"/>
      <c r="O4" s="29" t="s">
        <v>298</v>
      </c>
      <c r="P4" s="29" t="s">
        <v>132</v>
      </c>
      <c r="Q4" s="29" t="s">
        <v>299</v>
      </c>
      <c r="R4" s="29"/>
      <c r="S4" s="28"/>
      <c r="T4" s="29" t="s">
        <v>300</v>
      </c>
      <c r="U4" s="28" t="s">
        <v>31</v>
      </c>
      <c r="V4" s="29"/>
      <c r="W4" s="28"/>
      <c r="X4" s="29"/>
      <c r="Y4" s="28"/>
      <c r="Z4" s="35"/>
      <c r="AB4" s="54">
        <v>115</v>
      </c>
      <c r="AC4" s="29" t="s">
        <v>301</v>
      </c>
      <c r="AD4" s="29"/>
      <c r="AE4" s="28" t="s">
        <v>279</v>
      </c>
      <c r="AF4" s="28"/>
      <c r="AH4" s="51">
        <f>COUNTA(AS4,AU4,AW4,AY4,BA4,BC4,BE4,BG4,BI4,BK4,BM4,BO4,BQ4,BS4,BU4,BW4,BY4,CA4,CC4,CE4,CG4,CI4,CK4,CM4,CO4,CQ4,CS4,CU4,CW4,CY4,DA4,DC4,DE4,DG4,DI4,DK4,DM4,DO4,DQ4,DS4,DU4,DW4,DY4,EA4,EC4,EE4,EG4,EI4,EK4,EM4,EO4,EQ4,ES4,EU4,EW4,EY4,FA4,FC4,FE4,FG4)</f>
        <v>13</v>
      </c>
      <c r="AI4" s="111"/>
      <c r="AP4" s="51"/>
      <c r="AQ4" s="51"/>
      <c r="AR4" s="29" t="s">
        <v>128</v>
      </c>
      <c r="AS4" s="30" t="s">
        <v>255</v>
      </c>
      <c r="AT4" s="43">
        <v>115</v>
      </c>
      <c r="AU4" s="29" t="s">
        <v>262</v>
      </c>
      <c r="AV4" s="43">
        <v>115</v>
      </c>
      <c r="AW4" s="29" t="s">
        <v>261</v>
      </c>
      <c r="AX4" s="43">
        <v>115</v>
      </c>
      <c r="AY4" s="29" t="s">
        <v>265</v>
      </c>
      <c r="AZ4" s="43">
        <v>115</v>
      </c>
      <c r="BA4" s="29" t="s">
        <v>266</v>
      </c>
      <c r="BB4" s="43">
        <v>115</v>
      </c>
      <c r="BC4" s="29" t="s">
        <v>267</v>
      </c>
      <c r="BD4" s="43">
        <v>115</v>
      </c>
      <c r="BE4" s="29" t="s">
        <v>278</v>
      </c>
      <c r="BF4" s="43">
        <v>115</v>
      </c>
      <c r="BG4" s="29" t="s">
        <v>280</v>
      </c>
      <c r="BH4" s="43">
        <v>115</v>
      </c>
      <c r="BI4" s="29" t="s">
        <v>281</v>
      </c>
      <c r="BJ4" s="43">
        <v>115</v>
      </c>
      <c r="BK4" s="29" t="s">
        <v>282</v>
      </c>
      <c r="BL4" s="43">
        <v>115</v>
      </c>
      <c r="BM4" s="29" t="s">
        <v>283</v>
      </c>
      <c r="BN4" s="43">
        <v>115</v>
      </c>
      <c r="BO4" s="29" t="s">
        <v>286</v>
      </c>
      <c r="BP4" s="43">
        <v>115</v>
      </c>
      <c r="BQ4" s="29" t="s">
        <v>290</v>
      </c>
      <c r="BR4" s="43">
        <v>115</v>
      </c>
      <c r="BS4" s="29"/>
      <c r="BT4" s="43"/>
      <c r="BU4" s="29"/>
      <c r="BV4" s="43"/>
      <c r="BW4" s="29"/>
      <c r="BX4" s="43"/>
      <c r="BY4" s="29"/>
      <c r="BZ4" s="43"/>
      <c r="CA4" s="29"/>
      <c r="CB4" s="43"/>
      <c r="CC4" s="29"/>
      <c r="CD4" s="43"/>
      <c r="CE4" s="29"/>
      <c r="CF4" s="43"/>
      <c r="CG4" s="29"/>
      <c r="CH4" s="43"/>
      <c r="CI4" s="29"/>
      <c r="CJ4" s="43"/>
      <c r="CK4" s="29"/>
      <c r="CL4" s="43"/>
      <c r="CM4" s="29"/>
      <c r="CN4" s="43"/>
      <c r="CO4" s="29"/>
      <c r="CP4" s="43"/>
      <c r="CQ4" s="29"/>
      <c r="CR4" s="43"/>
      <c r="CS4" s="29"/>
      <c r="CT4" s="43"/>
      <c r="CU4" s="29"/>
      <c r="CV4" s="43"/>
      <c r="CW4" s="29"/>
      <c r="CX4" s="43"/>
      <c r="CY4" s="29"/>
      <c r="CZ4" s="43"/>
      <c r="DA4" s="29"/>
      <c r="DB4" s="43"/>
      <c r="DC4" s="29"/>
      <c r="DD4" s="43"/>
      <c r="DE4" s="29"/>
      <c r="DF4" s="43"/>
      <c r="DG4" s="29"/>
      <c r="DH4" s="43"/>
      <c r="DI4" s="29"/>
      <c r="DJ4" s="43"/>
      <c r="DK4" s="29"/>
      <c r="DL4" s="43"/>
      <c r="DM4" s="29"/>
      <c r="DN4" s="43"/>
      <c r="DO4" s="29"/>
      <c r="DP4" s="43"/>
      <c r="DQ4" s="29"/>
      <c r="DR4" s="43"/>
      <c r="DS4" s="29"/>
      <c r="DT4" s="43"/>
      <c r="DU4" s="29"/>
      <c r="DV4" s="43"/>
      <c r="DW4" s="29"/>
      <c r="DX4" s="43"/>
      <c r="DY4" s="29"/>
      <c r="DZ4" s="43"/>
      <c r="EA4" s="29"/>
      <c r="EB4" s="43"/>
      <c r="EC4" s="29"/>
      <c r="ED4" s="43"/>
      <c r="EE4" s="29"/>
      <c r="EF4" s="43"/>
      <c r="EG4" s="29"/>
      <c r="EH4" s="43"/>
      <c r="EI4" s="29"/>
      <c r="EJ4" s="43"/>
      <c r="EK4" s="29"/>
      <c r="EL4" s="43"/>
      <c r="EM4" s="29"/>
      <c r="EN4" s="43"/>
      <c r="EO4" s="29"/>
      <c r="EP4" s="43"/>
      <c r="EQ4" s="29"/>
      <c r="ER4" s="43"/>
      <c r="ES4" s="29"/>
      <c r="ET4" s="43"/>
      <c r="EU4" s="29"/>
      <c r="EV4" s="43"/>
      <c r="EW4" s="29"/>
      <c r="EX4" s="43"/>
      <c r="EY4" s="29"/>
      <c r="EZ4" s="43"/>
      <c r="FA4" s="29"/>
      <c r="FB4" s="43"/>
      <c r="FC4" s="29"/>
      <c r="FD4" s="43"/>
      <c r="FE4" s="29"/>
      <c r="FF4" s="43"/>
      <c r="FG4" s="29"/>
      <c r="FH4" s="43"/>
      <c r="FI4" s="66"/>
      <c r="FJ4" s="66"/>
      <c r="FK4" s="46"/>
      <c r="FL4" s="29"/>
      <c r="FM4" s="29"/>
      <c r="FN4" s="29"/>
      <c r="FO4" s="29"/>
      <c r="FP4" s="29"/>
      <c r="FQ4" s="29"/>
      <c r="FR4" s="29"/>
      <c r="FS4" s="29"/>
      <c r="FT4" s="29"/>
      <c r="FU4" s="29"/>
      <c r="FV4" s="29"/>
      <c r="FW4" s="29"/>
      <c r="FX4" s="29"/>
      <c r="FY4" s="29"/>
      <c r="FZ4" s="29"/>
      <c r="GA4" s="29"/>
      <c r="GB4" s="29"/>
    </row>
    <row r="5" spans="1:184" s="32" customFormat="1" ht="15.6">
      <c r="A5" s="40">
        <v>10213</v>
      </c>
      <c r="B5" s="29" t="s">
        <v>302</v>
      </c>
      <c r="C5" s="29" t="s">
        <v>303</v>
      </c>
      <c r="D5" s="29" t="s">
        <v>304</v>
      </c>
      <c r="E5" s="28" t="s">
        <v>126</v>
      </c>
      <c r="F5" s="28" t="s">
        <v>201</v>
      </c>
      <c r="G5" s="40"/>
      <c r="H5" s="40"/>
      <c r="I5" s="40"/>
      <c r="J5" s="40"/>
      <c r="K5" s="29" t="s">
        <v>294</v>
      </c>
      <c r="L5" s="29" t="s">
        <v>125</v>
      </c>
      <c r="M5" s="29" t="s">
        <v>285</v>
      </c>
      <c r="N5" s="109"/>
      <c r="O5" s="29" t="s">
        <v>305</v>
      </c>
      <c r="P5" s="29" t="s">
        <v>132</v>
      </c>
      <c r="Q5" s="29" t="s">
        <v>306</v>
      </c>
      <c r="R5" s="29" t="s">
        <v>307</v>
      </c>
      <c r="S5" s="28" t="s">
        <v>31</v>
      </c>
      <c r="T5" s="29" t="s">
        <v>288</v>
      </c>
      <c r="U5" s="28" t="s">
        <v>31</v>
      </c>
      <c r="V5" s="29"/>
      <c r="W5" s="28"/>
      <c r="X5" s="29"/>
      <c r="Y5" s="28"/>
      <c r="Z5" s="35"/>
      <c r="AB5" s="54">
        <v>115</v>
      </c>
      <c r="AC5" s="29" t="s">
        <v>289</v>
      </c>
      <c r="AD5" s="29"/>
      <c r="AE5" s="28"/>
      <c r="AF5" s="28"/>
      <c r="AH5" s="51">
        <f>COUNTA(AS5,AU5,AW5,AY5,BA5,BC5,BE5,BG5,BI5,BK5,BM5,BO5,BQ5,BS5,BU5,BW5,BY5,CA5,CC5,CE5,CG5,CI5,CK5,CM5,CO5,CQ5,CS5,CU5,CW5,CY5,DA5,DC5,DE5,DG5,DI5,DK5,DM5,DO5,DQ5,DS5,DU5,DW5,DY5,EA5,EC5,EE5,EG5,EI5,EK5,EM5,EO5,EQ5,ES5,EU5,EW5,EY5,FA5,FC5,FE5,FG5)</f>
        <v>1</v>
      </c>
      <c r="AP5" s="51"/>
      <c r="AQ5" s="51"/>
      <c r="AR5" s="29" t="s">
        <v>128</v>
      </c>
      <c r="AS5" s="30" t="s">
        <v>285</v>
      </c>
      <c r="AT5" s="43"/>
      <c r="AU5" s="29"/>
      <c r="AV5" s="43"/>
      <c r="AW5" s="29"/>
      <c r="AX5" s="43"/>
      <c r="AY5" s="29"/>
      <c r="AZ5" s="43"/>
      <c r="BA5" s="29"/>
      <c r="BB5" s="43"/>
      <c r="BC5" s="29"/>
      <c r="BD5" s="43"/>
      <c r="BE5" s="29"/>
      <c r="BF5" s="43"/>
      <c r="BG5" s="29"/>
      <c r="BH5" s="43"/>
      <c r="BI5" s="29"/>
      <c r="BJ5" s="43"/>
      <c r="BK5" s="29"/>
      <c r="BL5" s="43"/>
      <c r="BM5" s="29"/>
      <c r="BN5" s="43"/>
      <c r="BO5" s="29"/>
      <c r="BP5" s="43"/>
      <c r="BQ5" s="29"/>
      <c r="BR5" s="43"/>
      <c r="BS5" s="29"/>
      <c r="BT5" s="43"/>
      <c r="BU5" s="29"/>
      <c r="BV5" s="43"/>
      <c r="BW5" s="29"/>
      <c r="BX5" s="43"/>
      <c r="BY5" s="29"/>
      <c r="BZ5" s="43"/>
      <c r="CA5" s="29"/>
      <c r="CB5" s="43"/>
      <c r="CC5" s="29"/>
      <c r="CD5" s="43"/>
      <c r="CE5" s="29"/>
      <c r="CF5" s="43"/>
      <c r="CG5" s="29"/>
      <c r="CH5" s="43"/>
      <c r="CI5" s="29"/>
      <c r="CJ5" s="43"/>
      <c r="CK5" s="29"/>
      <c r="CL5" s="43"/>
      <c r="CM5" s="29"/>
      <c r="CN5" s="43"/>
      <c r="CO5" s="29"/>
      <c r="CP5" s="43"/>
      <c r="CQ5" s="29"/>
      <c r="CR5" s="43"/>
      <c r="CS5" s="29"/>
      <c r="CT5" s="43"/>
      <c r="CU5" s="29"/>
      <c r="CV5" s="43"/>
      <c r="CW5" s="29"/>
      <c r="CX5" s="43"/>
      <c r="CY5" s="29"/>
      <c r="CZ5" s="43"/>
      <c r="DA5" s="29"/>
      <c r="DB5" s="43"/>
      <c r="DC5" s="29"/>
      <c r="DD5" s="43"/>
      <c r="DE5" s="29"/>
      <c r="DF5" s="43"/>
      <c r="DG5" s="29"/>
      <c r="DH5" s="43"/>
      <c r="DI5" s="29"/>
      <c r="DJ5" s="43"/>
      <c r="DK5" s="29"/>
      <c r="DL5" s="43"/>
      <c r="DM5" s="29"/>
      <c r="DN5" s="43"/>
      <c r="DO5" s="29"/>
      <c r="DP5" s="43"/>
      <c r="DQ5" s="29"/>
      <c r="DR5" s="43"/>
      <c r="DS5" s="29"/>
      <c r="DT5" s="43"/>
      <c r="DU5" s="29"/>
      <c r="DV5" s="43"/>
      <c r="DW5" s="29"/>
      <c r="DX5" s="43"/>
      <c r="DY5" s="29"/>
      <c r="DZ5" s="43"/>
      <c r="EA5" s="29"/>
      <c r="EB5" s="43"/>
      <c r="EC5" s="29"/>
      <c r="ED5" s="43"/>
      <c r="EE5" s="29"/>
      <c r="EF5" s="43"/>
      <c r="EG5" s="29"/>
      <c r="EH5" s="43"/>
      <c r="EI5" s="29"/>
      <c r="EJ5" s="43"/>
      <c r="EK5" s="29"/>
      <c r="EL5" s="43"/>
      <c r="EM5" s="29"/>
      <c r="EN5" s="43"/>
      <c r="EO5" s="29"/>
      <c r="EP5" s="43"/>
      <c r="EQ5" s="29"/>
      <c r="ER5" s="43"/>
      <c r="ES5" s="29"/>
      <c r="ET5" s="43"/>
      <c r="EU5" s="29"/>
      <c r="EV5" s="43"/>
      <c r="EW5" s="29"/>
      <c r="EX5" s="43"/>
      <c r="EY5" s="29"/>
      <c r="EZ5" s="43"/>
      <c r="FA5" s="29"/>
      <c r="FB5" s="43"/>
      <c r="FC5" s="29"/>
      <c r="FD5" s="43"/>
      <c r="FE5" s="29"/>
      <c r="FF5" s="43"/>
      <c r="FG5" s="29"/>
      <c r="FH5" s="43"/>
      <c r="FI5" s="66"/>
      <c r="FJ5" s="66"/>
      <c r="FK5" s="46"/>
      <c r="FL5" s="29"/>
      <c r="FM5" s="29"/>
      <c r="FN5" s="29"/>
      <c r="FO5" s="29"/>
      <c r="FP5" s="29"/>
      <c r="FQ5" s="29"/>
      <c r="FR5" s="29"/>
      <c r="FS5" s="29"/>
      <c r="FT5" s="29"/>
      <c r="FU5" s="29"/>
      <c r="FV5" s="29"/>
      <c r="FW5" s="29"/>
      <c r="FX5" s="29"/>
      <c r="FY5" s="29"/>
      <c r="FZ5" s="29"/>
      <c r="GA5" s="29"/>
      <c r="GB5" s="29"/>
    </row>
    <row r="6" spans="1:184" s="32" customFormat="1" ht="15.6">
      <c r="A6" s="40">
        <v>10127</v>
      </c>
      <c r="B6" s="29" t="s">
        <v>308</v>
      </c>
      <c r="C6" s="29" t="s">
        <v>309</v>
      </c>
      <c r="D6" s="29" t="s">
        <v>310</v>
      </c>
      <c r="E6" s="28" t="s">
        <v>127</v>
      </c>
      <c r="F6" s="28" t="s">
        <v>201</v>
      </c>
      <c r="G6" s="40"/>
      <c r="H6" s="40"/>
      <c r="I6" s="40"/>
      <c r="J6" s="40"/>
      <c r="K6" s="29" t="s">
        <v>295</v>
      </c>
      <c r="L6" s="29" t="s">
        <v>125</v>
      </c>
      <c r="M6" s="29" t="s">
        <v>263</v>
      </c>
      <c r="N6" s="109"/>
      <c r="O6" s="29" t="s">
        <v>311</v>
      </c>
      <c r="P6" s="29" t="s">
        <v>132</v>
      </c>
      <c r="Q6" s="29" t="s">
        <v>312</v>
      </c>
      <c r="R6" s="29"/>
      <c r="S6" s="28"/>
      <c r="T6" s="29" t="s">
        <v>313</v>
      </c>
      <c r="U6" s="28" t="s">
        <v>31</v>
      </c>
      <c r="V6" s="29"/>
      <c r="W6" s="28"/>
      <c r="X6" s="29"/>
      <c r="Y6" s="28"/>
      <c r="Z6" s="35"/>
      <c r="AB6" s="54">
        <v>115</v>
      </c>
      <c r="AC6" s="29"/>
      <c r="AD6" s="29"/>
      <c r="AE6" s="28" t="s">
        <v>277</v>
      </c>
      <c r="AF6" s="28"/>
      <c r="AH6" s="51">
        <f t="shared" ref="AH6" si="0">COUNTA(AS6,AU6,AW6,AY6,BA6,BC6,BE6,BG6,BI6,BK6,BM6,BO6,BQ6,BS6,BU6,BW6,BY6,CA6,CC6,CE6,CG6,CI6,CK6,CM6,CO6,CQ6,CS6,CU6,CW6,CY6,DA6,DC6,DE6,DG6,DI6,DK6,DM6,DO6,DQ6,DS6,DU6,DW6,DY6,EA6,EC6,EE6,EG6,EI6,EK6,EM6,EO6,EQ6,ES6,EU6,EW6,EY6,FA6,FC6,FE6,FG6)</f>
        <v>6</v>
      </c>
      <c r="AR6" s="29" t="s">
        <v>128</v>
      </c>
      <c r="AS6" s="30" t="s">
        <v>261</v>
      </c>
      <c r="AT6" s="43">
        <v>115</v>
      </c>
      <c r="AU6" s="29" t="s">
        <v>265</v>
      </c>
      <c r="AV6" s="43">
        <v>115</v>
      </c>
      <c r="AW6" s="29" t="s">
        <v>266</v>
      </c>
      <c r="AX6" s="43">
        <v>115</v>
      </c>
      <c r="AY6" s="29" t="s">
        <v>267</v>
      </c>
      <c r="AZ6" s="43">
        <v>115</v>
      </c>
      <c r="BA6" s="29" t="s">
        <v>278</v>
      </c>
      <c r="BB6" s="43">
        <v>115</v>
      </c>
      <c r="BC6" s="29" t="s">
        <v>282</v>
      </c>
      <c r="BD6" s="43">
        <v>115</v>
      </c>
      <c r="BE6" s="29"/>
      <c r="BF6" s="43"/>
      <c r="BG6" s="29"/>
      <c r="BH6" s="43"/>
      <c r="BI6" s="29"/>
      <c r="BJ6" s="43"/>
      <c r="BK6" s="29"/>
      <c r="BL6" s="43"/>
      <c r="BM6" s="29"/>
      <c r="BN6" s="43"/>
      <c r="BO6" s="29"/>
      <c r="BP6" s="43"/>
      <c r="BQ6" s="29"/>
      <c r="BR6" s="43"/>
      <c r="BS6" s="29"/>
      <c r="BT6" s="43"/>
      <c r="BU6" s="29"/>
      <c r="BV6" s="43"/>
      <c r="BW6" s="29"/>
      <c r="BX6" s="43"/>
      <c r="BY6" s="29"/>
      <c r="BZ6" s="43"/>
      <c r="CA6" s="29"/>
      <c r="CB6" s="43"/>
      <c r="CC6" s="29"/>
      <c r="CD6" s="43"/>
      <c r="CE6" s="29"/>
      <c r="CF6" s="43"/>
      <c r="CG6" s="29"/>
      <c r="CH6" s="43"/>
      <c r="CI6" s="29"/>
      <c r="CJ6" s="43"/>
      <c r="CK6" s="29"/>
      <c r="CL6" s="43"/>
      <c r="CM6" s="29"/>
      <c r="CN6" s="43"/>
      <c r="CO6" s="29"/>
      <c r="CP6" s="43"/>
      <c r="CQ6" s="29"/>
      <c r="CR6" s="43"/>
      <c r="CS6" s="29"/>
      <c r="CT6" s="43"/>
      <c r="CU6" s="29"/>
      <c r="CV6" s="43"/>
      <c r="CW6" s="29"/>
      <c r="CX6" s="43"/>
      <c r="CY6" s="29"/>
      <c r="CZ6" s="43"/>
      <c r="DA6" s="29"/>
      <c r="DB6" s="43"/>
      <c r="DC6" s="29"/>
      <c r="DD6" s="43"/>
      <c r="DE6" s="29"/>
      <c r="DF6" s="43"/>
      <c r="DG6" s="29"/>
      <c r="DH6" s="43"/>
      <c r="DI6" s="29"/>
      <c r="DJ6" s="43"/>
      <c r="DK6" s="29"/>
      <c r="DL6" s="43"/>
      <c r="DM6" s="29"/>
      <c r="DN6" s="43"/>
      <c r="DO6" s="29"/>
      <c r="DP6" s="43"/>
      <c r="DQ6" s="29"/>
      <c r="DR6" s="43"/>
      <c r="DS6" s="29"/>
      <c r="DT6" s="43"/>
      <c r="DU6" s="29"/>
      <c r="DV6" s="43"/>
      <c r="DW6" s="29"/>
      <c r="DX6" s="43"/>
      <c r="DY6" s="29"/>
      <c r="DZ6" s="43"/>
      <c r="EA6" s="29"/>
      <c r="EB6" s="43"/>
      <c r="EC6" s="29"/>
      <c r="ED6" s="43"/>
      <c r="EE6" s="29"/>
      <c r="EF6" s="43"/>
      <c r="EG6" s="29"/>
      <c r="EH6" s="43"/>
      <c r="EI6" s="29"/>
      <c r="EJ6" s="43"/>
      <c r="EK6" s="29"/>
      <c r="EL6" s="43"/>
      <c r="EM6" s="29"/>
      <c r="EN6" s="43"/>
      <c r="EO6" s="29"/>
      <c r="EP6" s="43"/>
      <c r="EQ6" s="29"/>
      <c r="ER6" s="43"/>
      <c r="ES6" s="29"/>
      <c r="ET6" s="43"/>
      <c r="EU6" s="29"/>
      <c r="EV6" s="43"/>
      <c r="EW6" s="29"/>
      <c r="EX6" s="43"/>
      <c r="EY6" s="29"/>
      <c r="EZ6" s="43"/>
      <c r="FA6" s="29"/>
      <c r="FB6" s="43"/>
      <c r="FC6" s="29"/>
      <c r="FD6" s="43"/>
      <c r="FE6" s="29"/>
      <c r="FF6" s="43"/>
      <c r="FG6" s="29"/>
      <c r="FH6" s="43"/>
      <c r="FI6" s="66"/>
      <c r="FJ6" s="66"/>
      <c r="FK6" s="46"/>
      <c r="FL6" s="29"/>
      <c r="FM6" s="29"/>
      <c r="FN6" s="29"/>
      <c r="FO6" s="29"/>
      <c r="FP6" s="29"/>
      <c r="FQ6" s="29"/>
      <c r="FR6" s="29"/>
      <c r="FS6" s="29"/>
      <c r="FT6" s="29"/>
      <c r="FU6" s="29"/>
      <c r="FV6" s="29"/>
      <c r="FW6" s="29"/>
      <c r="FX6" s="29"/>
      <c r="FY6" s="29"/>
      <c r="FZ6" s="29"/>
      <c r="GA6" s="29"/>
      <c r="GB6" s="29"/>
    </row>
    <row r="7" spans="1:184" s="32" customFormat="1" ht="15.6">
      <c r="A7" s="40">
        <v>10104</v>
      </c>
      <c r="B7" s="29" t="s">
        <v>131</v>
      </c>
      <c r="C7" s="29" t="s">
        <v>250</v>
      </c>
      <c r="D7" s="29" t="s">
        <v>314</v>
      </c>
      <c r="E7" s="28" t="s">
        <v>127</v>
      </c>
      <c r="F7" s="28" t="s">
        <v>201</v>
      </c>
      <c r="G7" s="40"/>
      <c r="H7" s="40"/>
      <c r="I7" s="40"/>
      <c r="J7" s="40"/>
      <c r="K7" s="29" t="s">
        <v>293</v>
      </c>
      <c r="L7" s="29" t="s">
        <v>125</v>
      </c>
      <c r="M7" s="29" t="s">
        <v>253</v>
      </c>
      <c r="N7" s="109"/>
      <c r="O7" s="29" t="s">
        <v>315</v>
      </c>
      <c r="P7" s="29" t="s">
        <v>132</v>
      </c>
      <c r="Q7" s="29" t="s">
        <v>316</v>
      </c>
      <c r="R7" s="29"/>
      <c r="S7" s="28"/>
      <c r="T7" s="29" t="s">
        <v>317</v>
      </c>
      <c r="U7" s="28" t="s">
        <v>31</v>
      </c>
      <c r="V7" s="29"/>
      <c r="W7" s="28"/>
      <c r="X7" s="29"/>
      <c r="Y7" s="28"/>
      <c r="Z7" s="35"/>
      <c r="AB7" s="54">
        <v>115</v>
      </c>
      <c r="AC7" s="29" t="s">
        <v>254</v>
      </c>
      <c r="AD7" s="29"/>
      <c r="AE7" s="28" t="s">
        <v>279</v>
      </c>
      <c r="AF7" s="28"/>
      <c r="AH7" s="51">
        <f>COUNTA(AS7,AU7,AW7,AY7,BA7,BC7,BE7,BG7,BI7,BK7,BM7,BO7,BQ7,BS7,BU7,BW7,BY7,CA7,CC7,CE7,CG7,CI7,CK7,CM7,CO7,CQ7,CS7,CU7,CW7,CY7,DA7,DC7,DE7,DG7,DI7,DK7,DM7,DO7,DQ7,DS7,DU7,DW7,DY7,EA7,EC7,EE7,EG7,EI7,EK7,EM7,EO7,EQ7,ES7,EU7,EW7,EY7,FA7,FC7,FE7,FG7)</f>
        <v>13</v>
      </c>
      <c r="AI7" s="111"/>
      <c r="AP7" s="51"/>
      <c r="AQ7" s="51"/>
      <c r="AR7" s="29" t="s">
        <v>128</v>
      </c>
      <c r="AS7" s="30" t="s">
        <v>255</v>
      </c>
      <c r="AT7" s="43">
        <v>115</v>
      </c>
      <c r="AU7" s="29" t="s">
        <v>262</v>
      </c>
      <c r="AV7" s="43">
        <v>115</v>
      </c>
      <c r="AW7" s="29" t="s">
        <v>261</v>
      </c>
      <c r="AX7" s="43">
        <v>115</v>
      </c>
      <c r="AY7" s="29" t="s">
        <v>265</v>
      </c>
      <c r="AZ7" s="43">
        <v>115</v>
      </c>
      <c r="BA7" s="29" t="s">
        <v>266</v>
      </c>
      <c r="BB7" s="43">
        <v>115</v>
      </c>
      <c r="BC7" s="29" t="s">
        <v>267</v>
      </c>
      <c r="BD7" s="43">
        <v>115</v>
      </c>
      <c r="BE7" s="29" t="s">
        <v>278</v>
      </c>
      <c r="BF7" s="43">
        <v>115</v>
      </c>
      <c r="BG7" s="29" t="s">
        <v>280</v>
      </c>
      <c r="BH7" s="43">
        <v>115</v>
      </c>
      <c r="BI7" s="29" t="s">
        <v>281</v>
      </c>
      <c r="BJ7" s="43">
        <v>115</v>
      </c>
      <c r="BK7" s="29" t="s">
        <v>282</v>
      </c>
      <c r="BL7" s="43">
        <v>115</v>
      </c>
      <c r="BM7" s="29" t="s">
        <v>283</v>
      </c>
      <c r="BN7" s="43">
        <v>115</v>
      </c>
      <c r="BO7" s="29" t="s">
        <v>286</v>
      </c>
      <c r="BP7" s="43">
        <v>115</v>
      </c>
      <c r="BQ7" s="29" t="s">
        <v>290</v>
      </c>
      <c r="BR7" s="43">
        <v>115</v>
      </c>
      <c r="BS7" s="29"/>
      <c r="BT7" s="43"/>
      <c r="BU7" s="29"/>
      <c r="BV7" s="43"/>
      <c r="BW7" s="29"/>
      <c r="BX7" s="43"/>
      <c r="BY7" s="29"/>
      <c r="BZ7" s="43"/>
      <c r="CA7" s="29"/>
      <c r="CB7" s="43"/>
      <c r="CC7" s="29"/>
      <c r="CD7" s="43"/>
      <c r="CE7" s="29"/>
      <c r="CF7" s="43"/>
      <c r="CG7" s="29"/>
      <c r="CH7" s="43"/>
      <c r="CI7" s="29"/>
      <c r="CJ7" s="43"/>
      <c r="CK7" s="29"/>
      <c r="CL7" s="43"/>
      <c r="CM7" s="29"/>
      <c r="CN7" s="43"/>
      <c r="CO7" s="29"/>
      <c r="CP7" s="43"/>
      <c r="CQ7" s="29"/>
      <c r="CR7" s="43"/>
      <c r="CS7" s="29"/>
      <c r="CT7" s="43"/>
      <c r="CU7" s="29"/>
      <c r="CV7" s="43"/>
      <c r="CW7" s="29"/>
      <c r="CX7" s="43"/>
      <c r="CY7" s="29"/>
      <c r="CZ7" s="43"/>
      <c r="DA7" s="29"/>
      <c r="DB7" s="43"/>
      <c r="DC7" s="29"/>
      <c r="DD7" s="43"/>
      <c r="DE7" s="29"/>
      <c r="DF7" s="43"/>
      <c r="DG7" s="29"/>
      <c r="DH7" s="43"/>
      <c r="DI7" s="29"/>
      <c r="DJ7" s="43"/>
      <c r="DK7" s="29"/>
      <c r="DL7" s="43"/>
      <c r="DM7" s="29"/>
      <c r="DN7" s="43"/>
      <c r="DO7" s="29"/>
      <c r="DP7" s="43"/>
      <c r="DQ7" s="29"/>
      <c r="DR7" s="43"/>
      <c r="DS7" s="29"/>
      <c r="DT7" s="43"/>
      <c r="DU7" s="29"/>
      <c r="DV7" s="43"/>
      <c r="DW7" s="29"/>
      <c r="DX7" s="43"/>
      <c r="DY7" s="29"/>
      <c r="DZ7" s="43"/>
      <c r="EA7" s="29"/>
      <c r="EB7" s="43"/>
      <c r="EC7" s="29"/>
      <c r="ED7" s="43"/>
      <c r="EE7" s="29"/>
      <c r="EF7" s="43"/>
      <c r="EG7" s="29"/>
      <c r="EH7" s="43"/>
      <c r="EI7" s="29"/>
      <c r="EJ7" s="43"/>
      <c r="EK7" s="29"/>
      <c r="EL7" s="43"/>
      <c r="EM7" s="29"/>
      <c r="EN7" s="43"/>
      <c r="EO7" s="29"/>
      <c r="EP7" s="43"/>
      <c r="EQ7" s="29"/>
      <c r="ER7" s="43"/>
      <c r="ES7" s="29"/>
      <c r="ET7" s="43"/>
      <c r="EU7" s="29"/>
      <c r="EV7" s="43"/>
      <c r="EW7" s="29"/>
      <c r="EX7" s="43"/>
      <c r="EY7" s="29"/>
      <c r="EZ7" s="43"/>
      <c r="FA7" s="29"/>
      <c r="FB7" s="43"/>
      <c r="FC7" s="29"/>
      <c r="FD7" s="43"/>
      <c r="FE7" s="29"/>
      <c r="FF7" s="43"/>
      <c r="FG7" s="29"/>
      <c r="FH7" s="43"/>
      <c r="FI7" s="66"/>
      <c r="FJ7" s="66"/>
      <c r="FK7" s="46"/>
      <c r="FL7" s="29"/>
      <c r="FM7" s="29"/>
      <c r="FN7" s="29"/>
      <c r="FO7" s="29"/>
      <c r="FP7" s="29"/>
      <c r="FQ7" s="29"/>
      <c r="FR7" s="29"/>
      <c r="FS7" s="29"/>
      <c r="FT7" s="29"/>
      <c r="FU7" s="29"/>
      <c r="FV7" s="29"/>
      <c r="FW7" s="29"/>
      <c r="FX7" s="29"/>
      <c r="FY7" s="29"/>
      <c r="FZ7" s="29"/>
      <c r="GA7" s="29"/>
      <c r="GB7" s="29"/>
    </row>
    <row r="8" spans="1:184" s="32" customFormat="1" ht="15.6">
      <c r="A8" s="40">
        <v>10214</v>
      </c>
      <c r="B8" s="29" t="s">
        <v>319</v>
      </c>
      <c r="C8" s="29" t="s">
        <v>284</v>
      </c>
      <c r="D8" s="29" t="s">
        <v>287</v>
      </c>
      <c r="E8" s="28" t="s">
        <v>126</v>
      </c>
      <c r="F8" s="28" t="s">
        <v>201</v>
      </c>
      <c r="G8" s="40"/>
      <c r="H8" s="40"/>
      <c r="I8" s="40"/>
      <c r="J8" s="40"/>
      <c r="K8" s="29" t="s">
        <v>294</v>
      </c>
      <c r="L8" s="29" t="s">
        <v>125</v>
      </c>
      <c r="M8" s="29" t="s">
        <v>285</v>
      </c>
      <c r="N8" s="109"/>
      <c r="O8" s="29" t="s">
        <v>320</v>
      </c>
      <c r="P8" s="29" t="s">
        <v>321</v>
      </c>
      <c r="Q8" s="29" t="s">
        <v>322</v>
      </c>
      <c r="R8" s="29" t="s">
        <v>323</v>
      </c>
      <c r="S8" s="28" t="s">
        <v>31</v>
      </c>
      <c r="T8" s="29" t="s">
        <v>288</v>
      </c>
      <c r="U8" s="28" t="s">
        <v>31</v>
      </c>
      <c r="V8" s="29"/>
      <c r="W8" s="28"/>
      <c r="X8" s="29"/>
      <c r="Y8" s="28"/>
      <c r="Z8" s="35"/>
      <c r="AB8" s="54">
        <v>115</v>
      </c>
      <c r="AC8" s="29" t="s">
        <v>318</v>
      </c>
      <c r="AD8" s="29"/>
      <c r="AE8" s="28"/>
      <c r="AF8" s="28"/>
      <c r="AH8" s="51">
        <f>COUNTA(AS8,AU8,AW8,AY8,BA8,BC8,BE8,BG8,BI8,BK8,BM8,BO8,BQ8,BS8,BU8,BW8,BY8,CA8,CC8,CE8,CG8,CI8,CK8,CM8,CO8,CQ8,CS8,CU8,CW8,CY8,DA8,DC8,DE8,DG8,DI8,DK8,DM8,DO8,DQ8,DS8,DU8,DW8,DY8,EA8,EC8,EE8,EG8,EI8,EK8,EM8,EO8,EQ8,ES8,EU8,EW8,EY8,FA8,FC8,FE8,FG8)</f>
        <v>1</v>
      </c>
      <c r="AP8" s="51"/>
      <c r="AQ8" s="51"/>
      <c r="AR8" s="29" t="s">
        <v>128</v>
      </c>
      <c r="AS8" s="30" t="s">
        <v>285</v>
      </c>
      <c r="AT8" s="43"/>
      <c r="AU8" s="29"/>
      <c r="AV8" s="43"/>
      <c r="AW8" s="29"/>
      <c r="AX8" s="43"/>
      <c r="AY8" s="29"/>
      <c r="AZ8" s="43"/>
      <c r="BA8" s="29"/>
      <c r="BB8" s="43"/>
      <c r="BC8" s="29"/>
      <c r="BD8" s="43"/>
      <c r="BE8" s="29"/>
      <c r="BF8" s="43"/>
      <c r="BG8" s="29"/>
      <c r="BH8" s="43"/>
      <c r="BI8" s="29"/>
      <c r="BJ8" s="43"/>
      <c r="BK8" s="29"/>
      <c r="BL8" s="43"/>
      <c r="BM8" s="29"/>
      <c r="BN8" s="43"/>
      <c r="BO8" s="29"/>
      <c r="BP8" s="43"/>
      <c r="BQ8" s="29"/>
      <c r="BR8" s="43"/>
      <c r="BS8" s="29"/>
      <c r="BT8" s="43"/>
      <c r="BU8" s="29"/>
      <c r="BV8" s="43"/>
      <c r="BW8" s="29"/>
      <c r="BX8" s="43"/>
      <c r="BY8" s="29"/>
      <c r="BZ8" s="43"/>
      <c r="CA8" s="29"/>
      <c r="CB8" s="43"/>
      <c r="CC8" s="29"/>
      <c r="CD8" s="43"/>
      <c r="CE8" s="29"/>
      <c r="CF8" s="43"/>
      <c r="CG8" s="29"/>
      <c r="CH8" s="43"/>
      <c r="CI8" s="29"/>
      <c r="CJ8" s="43"/>
      <c r="CK8" s="29"/>
      <c r="CL8" s="43"/>
      <c r="CM8" s="29"/>
      <c r="CN8" s="43"/>
      <c r="CO8" s="29"/>
      <c r="CP8" s="43"/>
      <c r="CQ8" s="29"/>
      <c r="CR8" s="43"/>
      <c r="CS8" s="29"/>
      <c r="CT8" s="43"/>
      <c r="CU8" s="29"/>
      <c r="CV8" s="43"/>
      <c r="CW8" s="29"/>
      <c r="CX8" s="43"/>
      <c r="CY8" s="29"/>
      <c r="CZ8" s="43"/>
      <c r="DA8" s="29"/>
      <c r="DB8" s="43"/>
      <c r="DC8" s="29"/>
      <c r="DD8" s="43"/>
      <c r="DE8" s="29"/>
      <c r="DF8" s="43"/>
      <c r="DG8" s="29"/>
      <c r="DH8" s="43"/>
      <c r="DI8" s="29"/>
      <c r="DJ8" s="43"/>
      <c r="DK8" s="29"/>
      <c r="DL8" s="43"/>
      <c r="DM8" s="29"/>
      <c r="DN8" s="43"/>
      <c r="DO8" s="29"/>
      <c r="DP8" s="43"/>
      <c r="DQ8" s="29"/>
      <c r="DR8" s="43"/>
      <c r="DS8" s="29"/>
      <c r="DT8" s="43"/>
      <c r="DU8" s="29"/>
      <c r="DV8" s="43"/>
      <c r="DW8" s="29"/>
      <c r="DX8" s="43"/>
      <c r="DY8" s="29"/>
      <c r="DZ8" s="43"/>
      <c r="EA8" s="29"/>
      <c r="EB8" s="43"/>
      <c r="EC8" s="29"/>
      <c r="ED8" s="43"/>
      <c r="EE8" s="29"/>
      <c r="EF8" s="43"/>
      <c r="EG8" s="29"/>
      <c r="EH8" s="43"/>
      <c r="EI8" s="29"/>
      <c r="EJ8" s="43"/>
      <c r="EK8" s="29"/>
      <c r="EL8" s="43"/>
      <c r="EM8" s="29"/>
      <c r="EN8" s="43"/>
      <c r="EO8" s="29"/>
      <c r="EP8" s="43"/>
      <c r="EQ8" s="29"/>
      <c r="ER8" s="43"/>
      <c r="ES8" s="29"/>
      <c r="ET8" s="43"/>
      <c r="EU8" s="29"/>
      <c r="EV8" s="43"/>
      <c r="EW8" s="29"/>
      <c r="EX8" s="43"/>
      <c r="EY8" s="29"/>
      <c r="EZ8" s="43"/>
      <c r="FA8" s="29"/>
      <c r="FB8" s="43"/>
      <c r="FC8" s="29"/>
      <c r="FD8" s="43"/>
      <c r="FE8" s="29"/>
      <c r="FF8" s="43"/>
      <c r="FG8" s="29"/>
      <c r="FH8" s="43"/>
      <c r="FI8" s="66"/>
      <c r="FJ8" s="66"/>
      <c r="FK8" s="46"/>
      <c r="FL8" s="29"/>
      <c r="FM8" s="29"/>
      <c r="FN8" s="29"/>
      <c r="FO8" s="29"/>
      <c r="FP8" s="29"/>
      <c r="FQ8" s="29"/>
      <c r="FR8" s="29"/>
      <c r="FS8" s="29"/>
      <c r="FT8" s="29"/>
      <c r="FU8" s="29"/>
      <c r="FV8" s="29"/>
      <c r="FW8" s="29"/>
      <c r="FX8" s="29"/>
      <c r="FY8" s="29"/>
      <c r="FZ8" s="29"/>
      <c r="GA8" s="29"/>
      <c r="GB8" s="29"/>
    </row>
    <row r="9" spans="1:184" s="32" customFormat="1" ht="15.6">
      <c r="A9" s="40">
        <v>10128</v>
      </c>
      <c r="B9" s="29" t="s">
        <v>129</v>
      </c>
      <c r="C9" s="29" t="s">
        <v>324</v>
      </c>
      <c r="D9" s="29" t="s">
        <v>325</v>
      </c>
      <c r="E9" s="28" t="s">
        <v>127</v>
      </c>
      <c r="F9" s="28" t="s">
        <v>201</v>
      </c>
      <c r="G9" s="40"/>
      <c r="H9" s="40"/>
      <c r="I9" s="40"/>
      <c r="J9" s="40"/>
      <c r="K9" s="29" t="s">
        <v>293</v>
      </c>
      <c r="L9" s="29" t="s">
        <v>125</v>
      </c>
      <c r="M9" s="29" t="s">
        <v>263</v>
      </c>
      <c r="N9" s="109"/>
      <c r="O9" s="29" t="s">
        <v>326</v>
      </c>
      <c r="P9" s="29" t="s">
        <v>132</v>
      </c>
      <c r="Q9" s="29" t="s">
        <v>327</v>
      </c>
      <c r="R9" s="29"/>
      <c r="S9" s="28"/>
      <c r="T9" s="29" t="s">
        <v>264</v>
      </c>
      <c r="U9" s="28" t="s">
        <v>31</v>
      </c>
      <c r="V9" s="29"/>
      <c r="W9" s="28"/>
      <c r="X9" s="29"/>
      <c r="Y9" s="28"/>
      <c r="Z9" s="35"/>
      <c r="AB9" s="54">
        <v>115</v>
      </c>
      <c r="AC9" s="29"/>
      <c r="AD9" s="29"/>
      <c r="AE9" s="28" t="s">
        <v>277</v>
      </c>
      <c r="AF9" s="28"/>
      <c r="AH9" s="51">
        <f t="shared" ref="AH9" si="1">COUNTA(AS9,AU9,AW9,AY9,BA9,BC9,BE9,BG9,BI9,BK9,BM9,BO9,BQ9,BS9,BU9,BW9,BY9,CA9,CC9,CE9,CG9,CI9,CK9,CM9,CO9,CQ9,CS9,CU9,CW9,CY9,DA9,DC9,DE9,DG9,DI9,DK9,DM9,DO9,DQ9,DS9,DU9,DW9,DY9,EA9,EC9,EE9,EG9,EI9,EK9,EM9,EO9,EQ9,ES9,EU9,EW9,EY9,FA9,FC9,FE9,FG9)</f>
        <v>6</v>
      </c>
      <c r="AR9" s="29" t="s">
        <v>128</v>
      </c>
      <c r="AS9" s="30" t="s">
        <v>261</v>
      </c>
      <c r="AT9" s="43">
        <v>115</v>
      </c>
      <c r="AU9" s="29" t="s">
        <v>265</v>
      </c>
      <c r="AV9" s="43">
        <v>115</v>
      </c>
      <c r="AW9" s="29" t="s">
        <v>266</v>
      </c>
      <c r="AX9" s="43">
        <v>115</v>
      </c>
      <c r="AY9" s="29" t="s">
        <v>267</v>
      </c>
      <c r="AZ9" s="43">
        <v>115</v>
      </c>
      <c r="BA9" s="29" t="s">
        <v>278</v>
      </c>
      <c r="BB9" s="43">
        <v>115</v>
      </c>
      <c r="BC9" s="29" t="s">
        <v>282</v>
      </c>
      <c r="BD9" s="43">
        <v>115</v>
      </c>
      <c r="BE9" s="29"/>
      <c r="BF9" s="43"/>
      <c r="BG9" s="29"/>
      <c r="BH9" s="43"/>
      <c r="BI9" s="29"/>
      <c r="BJ9" s="43"/>
      <c r="BK9" s="29"/>
      <c r="BL9" s="43"/>
      <c r="BM9" s="29"/>
      <c r="BN9" s="43"/>
      <c r="BO9" s="29"/>
      <c r="BP9" s="43"/>
      <c r="BQ9" s="29"/>
      <c r="BR9" s="43"/>
      <c r="BS9" s="29"/>
      <c r="BT9" s="43"/>
      <c r="BU9" s="29"/>
      <c r="BV9" s="43"/>
      <c r="BW9" s="29"/>
      <c r="BX9" s="43"/>
      <c r="BY9" s="29"/>
      <c r="BZ9" s="43"/>
      <c r="CA9" s="29"/>
      <c r="CB9" s="43"/>
      <c r="CC9" s="29"/>
      <c r="CD9" s="43"/>
      <c r="CE9" s="29"/>
      <c r="CF9" s="43"/>
      <c r="CG9" s="29"/>
      <c r="CH9" s="43"/>
      <c r="CI9" s="29"/>
      <c r="CJ9" s="43"/>
      <c r="CK9" s="29"/>
      <c r="CL9" s="43"/>
      <c r="CM9" s="29"/>
      <c r="CN9" s="43"/>
      <c r="CO9" s="29"/>
      <c r="CP9" s="43"/>
      <c r="CQ9" s="29"/>
      <c r="CR9" s="43"/>
      <c r="CS9" s="29"/>
      <c r="CT9" s="43"/>
      <c r="CU9" s="29"/>
      <c r="CV9" s="43"/>
      <c r="CW9" s="29"/>
      <c r="CX9" s="43"/>
      <c r="CY9" s="29"/>
      <c r="CZ9" s="43"/>
      <c r="DA9" s="29"/>
      <c r="DB9" s="43"/>
      <c r="DC9" s="29"/>
      <c r="DD9" s="43"/>
      <c r="DE9" s="29"/>
      <c r="DF9" s="43"/>
      <c r="DG9" s="29"/>
      <c r="DH9" s="43"/>
      <c r="DI9" s="29"/>
      <c r="DJ9" s="43"/>
      <c r="DK9" s="29"/>
      <c r="DL9" s="43"/>
      <c r="DM9" s="29"/>
      <c r="DN9" s="43"/>
      <c r="DO9" s="29"/>
      <c r="DP9" s="43"/>
      <c r="DQ9" s="29"/>
      <c r="DR9" s="43"/>
      <c r="DS9" s="29"/>
      <c r="DT9" s="43"/>
      <c r="DU9" s="29"/>
      <c r="DV9" s="43"/>
      <c r="DW9" s="29"/>
      <c r="DX9" s="43"/>
      <c r="DY9" s="29"/>
      <c r="DZ9" s="43"/>
      <c r="EA9" s="29"/>
      <c r="EB9" s="43"/>
      <c r="EC9" s="29"/>
      <c r="ED9" s="43"/>
      <c r="EE9" s="29"/>
      <c r="EF9" s="43"/>
      <c r="EG9" s="29"/>
      <c r="EH9" s="43"/>
      <c r="EI9" s="29"/>
      <c r="EJ9" s="43"/>
      <c r="EK9" s="29"/>
      <c r="EL9" s="43"/>
      <c r="EM9" s="29"/>
      <c r="EN9" s="43"/>
      <c r="EO9" s="29"/>
      <c r="EP9" s="43"/>
      <c r="EQ9" s="29"/>
      <c r="ER9" s="43"/>
      <c r="ES9" s="29"/>
      <c r="ET9" s="43"/>
      <c r="EU9" s="29"/>
      <c r="EV9" s="43"/>
      <c r="EW9" s="29"/>
      <c r="EX9" s="43"/>
      <c r="EY9" s="29"/>
      <c r="EZ9" s="43"/>
      <c r="FA9" s="29"/>
      <c r="FB9" s="43"/>
      <c r="FC9" s="29"/>
      <c r="FD9" s="43"/>
      <c r="FE9" s="29"/>
      <c r="FF9" s="43"/>
      <c r="FG9" s="29"/>
      <c r="FH9" s="43"/>
      <c r="FI9" s="66"/>
      <c r="FJ9" s="66"/>
      <c r="FK9" s="46"/>
      <c r="FL9" s="29"/>
      <c r="FM9" s="29"/>
      <c r="FN9" s="29"/>
      <c r="FO9" s="29"/>
      <c r="FP9" s="29"/>
      <c r="FQ9" s="29"/>
      <c r="FR9" s="29"/>
      <c r="FS9" s="29"/>
      <c r="FT9" s="29"/>
      <c r="FU9" s="29"/>
      <c r="FV9" s="29"/>
      <c r="FW9" s="29"/>
      <c r="FX9" s="29"/>
      <c r="FY9" s="29"/>
      <c r="FZ9" s="29"/>
      <c r="GA9" s="29"/>
      <c r="GB9" s="29"/>
    </row>
    <row r="10" spans="1:184" s="33" customFormat="1" ht="15.6">
      <c r="A10" s="41"/>
      <c r="B10" s="41"/>
      <c r="E10" s="28"/>
      <c r="F10" s="28"/>
      <c r="G10" s="40"/>
      <c r="H10" s="40"/>
      <c r="I10" s="40"/>
      <c r="J10" s="40"/>
      <c r="L10" s="29"/>
      <c r="N10" s="110"/>
      <c r="O10" s="18"/>
      <c r="P10" s="18"/>
      <c r="Q10" s="18"/>
      <c r="S10" s="34"/>
      <c r="U10" s="34"/>
      <c r="W10" s="34"/>
      <c r="Y10" s="34"/>
      <c r="Z10" s="42"/>
      <c r="AB10" s="54"/>
      <c r="AE10" s="34"/>
      <c r="AF10" s="34"/>
      <c r="AG10" s="32"/>
      <c r="AH10" s="32"/>
      <c r="AI10" s="32"/>
      <c r="AJ10" s="32"/>
      <c r="AK10" s="32"/>
      <c r="AL10" s="32"/>
      <c r="AM10" s="32"/>
      <c r="AN10" s="32"/>
      <c r="AO10" s="32"/>
      <c r="AP10" s="32"/>
      <c r="AQ10" s="32"/>
      <c r="AS10" s="18"/>
      <c r="AT10" s="44"/>
      <c r="AV10" s="44"/>
      <c r="AX10" s="44"/>
      <c r="AZ10" s="44"/>
      <c r="BB10" s="44"/>
      <c r="BD10" s="44"/>
      <c r="BF10" s="44"/>
      <c r="BH10" s="44"/>
      <c r="BJ10" s="44"/>
      <c r="BL10" s="44"/>
      <c r="BN10" s="44"/>
      <c r="BP10" s="44"/>
      <c r="BR10" s="44"/>
      <c r="BT10" s="44"/>
      <c r="BV10" s="44"/>
      <c r="BX10" s="44"/>
      <c r="BZ10" s="44"/>
      <c r="CB10" s="44"/>
      <c r="CD10" s="44"/>
      <c r="CF10" s="44"/>
      <c r="CH10" s="44"/>
      <c r="CJ10" s="44"/>
      <c r="CL10" s="44"/>
      <c r="CN10" s="44"/>
      <c r="CP10" s="44"/>
      <c r="CR10" s="44"/>
      <c r="CT10" s="44"/>
      <c r="CV10" s="44"/>
      <c r="CX10" s="44"/>
      <c r="CZ10" s="44"/>
      <c r="DB10" s="44"/>
      <c r="DD10" s="44"/>
      <c r="DF10" s="44"/>
      <c r="DH10" s="44"/>
      <c r="DJ10" s="44"/>
      <c r="DL10" s="44"/>
      <c r="DN10" s="44"/>
      <c r="DP10" s="44"/>
      <c r="DR10" s="44"/>
      <c r="DT10" s="44"/>
      <c r="DV10" s="44"/>
      <c r="DX10" s="44"/>
      <c r="DZ10" s="44"/>
      <c r="EB10" s="44"/>
      <c r="ED10" s="44"/>
      <c r="EF10" s="44"/>
      <c r="EH10" s="44"/>
      <c r="EJ10" s="44"/>
      <c r="EL10" s="44"/>
      <c r="EN10" s="44"/>
      <c r="EP10" s="44"/>
      <c r="ER10" s="44"/>
      <c r="ET10" s="44"/>
      <c r="EV10" s="44"/>
      <c r="EX10" s="44"/>
      <c r="EZ10" s="44"/>
      <c r="FB10" s="44"/>
      <c r="FD10" s="44"/>
      <c r="FF10" s="44"/>
      <c r="FH10" s="44"/>
      <c r="FI10" s="68"/>
      <c r="FJ10" s="68"/>
      <c r="FK10" s="46"/>
    </row>
    <row r="11" spans="1:184" s="33" customFormat="1" ht="21">
      <c r="A11" s="61">
        <f>COUNT(A3:A10)+10001</f>
        <v>10007</v>
      </c>
      <c r="B11" s="41"/>
      <c r="E11" s="34"/>
      <c r="F11" s="34"/>
      <c r="G11" s="41"/>
      <c r="H11" s="41"/>
      <c r="I11" s="41"/>
      <c r="J11" s="41"/>
      <c r="N11" s="110"/>
      <c r="S11" s="34"/>
      <c r="U11" s="34"/>
      <c r="W11" s="34"/>
      <c r="Y11" s="34"/>
      <c r="AB11" s="54"/>
      <c r="AE11" s="34"/>
      <c r="AF11" s="34"/>
      <c r="AG11" s="32"/>
      <c r="AH11" s="32"/>
      <c r="AI11" s="32"/>
      <c r="AJ11" s="32"/>
      <c r="AK11" s="32"/>
      <c r="AL11" s="32"/>
      <c r="AM11" s="32"/>
      <c r="AN11" s="32"/>
      <c r="AO11" s="32"/>
      <c r="AP11" s="32"/>
      <c r="AQ11" s="32"/>
      <c r="AS11" s="18"/>
      <c r="AT11" s="44"/>
      <c r="AV11" s="44"/>
      <c r="AX11" s="44"/>
      <c r="AZ11" s="44"/>
      <c r="BB11" s="44"/>
      <c r="BD11" s="44"/>
      <c r="BF11" s="44"/>
      <c r="BH11" s="44"/>
      <c r="BJ11" s="44"/>
      <c r="BL11" s="44"/>
      <c r="BN11" s="44"/>
      <c r="BP11" s="44"/>
      <c r="BR11" s="44"/>
      <c r="BT11" s="44"/>
      <c r="BV11" s="44"/>
      <c r="BX11" s="44"/>
      <c r="BZ11" s="44"/>
      <c r="CB11" s="44"/>
      <c r="CD11" s="44"/>
      <c r="CF11" s="44"/>
      <c r="CH11" s="44"/>
      <c r="CJ11" s="44"/>
      <c r="CL11" s="44"/>
      <c r="CN11" s="44"/>
      <c r="CP11" s="44"/>
      <c r="CR11" s="44"/>
      <c r="CT11" s="44"/>
      <c r="CV11" s="44"/>
      <c r="CX11" s="44"/>
      <c r="CZ11" s="44"/>
      <c r="DB11" s="44"/>
      <c r="DD11" s="44"/>
      <c r="DF11" s="44"/>
      <c r="DH11" s="44"/>
      <c r="DJ11" s="44"/>
      <c r="DL11" s="44"/>
      <c r="DN11" s="44"/>
      <c r="DP11" s="44"/>
      <c r="DR11" s="44"/>
      <c r="DT11" s="44"/>
      <c r="DV11" s="44"/>
      <c r="DX11" s="44"/>
      <c r="DZ11" s="44"/>
      <c r="EB11" s="44"/>
      <c r="ED11" s="44"/>
      <c r="EF11" s="44"/>
      <c r="EH11" s="44"/>
      <c r="EJ11" s="44"/>
      <c r="EL11" s="44"/>
      <c r="EN11" s="44"/>
      <c r="EP11" s="44"/>
      <c r="ER11" s="44"/>
      <c r="ET11" s="44"/>
      <c r="EV11" s="44"/>
      <c r="EX11" s="44"/>
      <c r="EZ11" s="44"/>
      <c r="FB11" s="44"/>
      <c r="FD11" s="44"/>
      <c r="FF11" s="44"/>
      <c r="FH11" s="44"/>
      <c r="FI11" s="68"/>
      <c r="FJ11" s="68"/>
      <c r="FK11" s="47"/>
    </row>
    <row r="12" spans="1:184" s="33" customFormat="1" ht="15.6">
      <c r="A12" s="41"/>
      <c r="B12" s="41"/>
      <c r="E12" s="34"/>
      <c r="F12" s="34"/>
      <c r="G12" s="41"/>
      <c r="H12" s="41"/>
      <c r="I12" s="41"/>
      <c r="J12" s="41" t="s">
        <v>294</v>
      </c>
      <c r="K12" s="112">
        <f xml:space="preserve"> COUNTIF(K3:K10,"Brabant Amélie")</f>
        <v>2</v>
      </c>
      <c r="N12" s="110"/>
      <c r="S12" s="34"/>
      <c r="U12" s="34"/>
      <c r="W12" s="34"/>
      <c r="Y12" s="34"/>
      <c r="AB12" s="54"/>
      <c r="AE12" s="34"/>
      <c r="AF12" s="34"/>
      <c r="AG12" s="32"/>
      <c r="AH12" s="32"/>
      <c r="AI12" s="32"/>
      <c r="AJ12" s="32"/>
      <c r="AK12" s="32"/>
      <c r="AL12" s="32"/>
      <c r="AM12" s="32"/>
      <c r="AN12" s="32"/>
      <c r="AO12" s="32"/>
      <c r="AP12" s="32"/>
      <c r="AQ12" s="32"/>
      <c r="AS12" s="18"/>
      <c r="AT12" s="44"/>
      <c r="AV12" s="44"/>
      <c r="AX12" s="44"/>
      <c r="AZ12" s="44"/>
      <c r="BB12" s="44"/>
      <c r="BD12" s="44"/>
      <c r="BF12" s="44"/>
      <c r="BH12" s="44"/>
      <c r="BJ12" s="44"/>
      <c r="BL12" s="44"/>
      <c r="BN12" s="44"/>
      <c r="BP12" s="44"/>
      <c r="BR12" s="44"/>
      <c r="BT12" s="44"/>
      <c r="BV12" s="44"/>
      <c r="BX12" s="44"/>
      <c r="BZ12" s="44"/>
      <c r="CB12" s="44"/>
      <c r="CD12" s="44"/>
      <c r="CF12" s="44"/>
      <c r="CH12" s="44"/>
      <c r="CJ12" s="44"/>
      <c r="CL12" s="44"/>
      <c r="CN12" s="44"/>
      <c r="CP12" s="44"/>
      <c r="CR12" s="44"/>
      <c r="CT12" s="44"/>
      <c r="CV12" s="44"/>
      <c r="CX12" s="44"/>
      <c r="CZ12" s="44"/>
      <c r="DB12" s="44"/>
      <c r="DD12" s="44"/>
      <c r="DF12" s="44"/>
      <c r="DH12" s="44"/>
      <c r="DJ12" s="44"/>
      <c r="DL12" s="44"/>
      <c r="DN12" s="44"/>
      <c r="DP12" s="44"/>
      <c r="DR12" s="44"/>
      <c r="DT12" s="44"/>
      <c r="DV12" s="44"/>
      <c r="DX12" s="44"/>
      <c r="DZ12" s="44"/>
      <c r="EB12" s="44"/>
      <c r="ED12" s="44"/>
      <c r="EF12" s="44"/>
      <c r="EH12" s="44"/>
      <c r="EJ12" s="44"/>
      <c r="EL12" s="44"/>
      <c r="EN12" s="44"/>
      <c r="EP12" s="44"/>
      <c r="ER12" s="44"/>
      <c r="ET12" s="44"/>
      <c r="EV12" s="44"/>
      <c r="EX12" s="44"/>
      <c r="EZ12" s="44"/>
      <c r="FB12" s="44"/>
      <c r="FD12" s="44"/>
      <c r="FF12" s="44"/>
      <c r="FH12" s="44"/>
      <c r="FI12" s="68"/>
      <c r="FJ12" s="68"/>
      <c r="FK12" s="47"/>
    </row>
    <row r="13" spans="1:184" s="33" customFormat="1" ht="343.2">
      <c r="B13" s="40" t="s">
        <v>328</v>
      </c>
      <c r="E13" s="34"/>
      <c r="F13" s="34"/>
      <c r="G13" s="41"/>
      <c r="H13" s="41"/>
      <c r="I13" s="41"/>
      <c r="J13" s="41" t="s">
        <v>295</v>
      </c>
      <c r="K13" s="112">
        <f xml:space="preserve"> COUNTIF(K3:K11,"Courchesne Angèle")</f>
        <v>1</v>
      </c>
      <c r="N13" s="110"/>
      <c r="S13" s="34"/>
      <c r="U13" s="34"/>
      <c r="W13" s="34"/>
      <c r="Y13" s="34"/>
      <c r="AB13" s="54"/>
      <c r="AE13" s="34"/>
      <c r="AF13" s="34"/>
      <c r="AG13" s="32"/>
      <c r="AH13" s="32"/>
      <c r="AI13" s="32"/>
      <c r="AJ13" s="32"/>
      <c r="AK13" s="32"/>
      <c r="AL13" s="32"/>
      <c r="AM13" s="32"/>
      <c r="AN13" s="32"/>
      <c r="AO13" s="32"/>
      <c r="AP13" s="32"/>
      <c r="AQ13" s="32"/>
      <c r="AS13" s="18"/>
      <c r="AT13" s="44"/>
      <c r="AV13" s="44"/>
      <c r="AX13" s="44"/>
      <c r="AZ13" s="44"/>
      <c r="BB13" s="44"/>
      <c r="BD13" s="44"/>
      <c r="BF13" s="44"/>
      <c r="BH13" s="44"/>
      <c r="BJ13" s="44"/>
      <c r="BL13" s="44"/>
      <c r="BN13" s="44"/>
      <c r="BP13" s="44"/>
      <c r="BR13" s="44"/>
      <c r="BT13" s="44"/>
      <c r="BV13" s="44"/>
      <c r="BX13" s="44"/>
      <c r="BZ13" s="44"/>
      <c r="CB13" s="44"/>
      <c r="CD13" s="44"/>
      <c r="CF13" s="44"/>
      <c r="CH13" s="44"/>
      <c r="CJ13" s="44"/>
      <c r="CL13" s="44"/>
      <c r="CN13" s="44"/>
      <c r="CP13" s="44"/>
      <c r="CR13" s="44"/>
      <c r="CT13" s="44"/>
      <c r="CV13" s="44"/>
      <c r="CX13" s="44"/>
      <c r="CZ13" s="44"/>
      <c r="DB13" s="44"/>
      <c r="DD13" s="44"/>
      <c r="DF13" s="44"/>
      <c r="DH13" s="44"/>
      <c r="DJ13" s="44"/>
      <c r="DL13" s="44"/>
      <c r="DN13" s="44"/>
      <c r="DP13" s="44"/>
      <c r="DR13" s="44"/>
      <c r="DT13" s="44"/>
      <c r="DV13" s="44"/>
      <c r="DX13" s="44"/>
      <c r="DZ13" s="44"/>
      <c r="EB13" s="44"/>
      <c r="ED13" s="44"/>
      <c r="EF13" s="44"/>
      <c r="EH13" s="44"/>
      <c r="EJ13" s="44"/>
      <c r="EL13" s="44"/>
      <c r="EN13" s="44"/>
      <c r="EP13" s="44"/>
      <c r="ER13" s="44"/>
      <c r="ET13" s="44"/>
      <c r="EV13" s="44"/>
      <c r="EX13" s="44"/>
      <c r="EZ13" s="44"/>
      <c r="FB13" s="44"/>
      <c r="FD13" s="44"/>
      <c r="FF13" s="44"/>
      <c r="FH13" s="44"/>
      <c r="FI13" s="68"/>
      <c r="FJ13" s="68"/>
      <c r="FK13" s="47"/>
    </row>
    <row r="14" spans="1:184" s="33" customFormat="1" ht="15.6">
      <c r="A14" s="41"/>
      <c r="B14" s="41"/>
      <c r="E14" s="34"/>
      <c r="F14" s="34"/>
      <c r="G14" s="41"/>
      <c r="H14" s="41"/>
      <c r="I14" s="41"/>
      <c r="J14" s="41"/>
      <c r="K14" s="112"/>
      <c r="N14" s="110"/>
      <c r="S14" s="34"/>
      <c r="U14" s="34"/>
      <c r="W14" s="34"/>
      <c r="Y14" s="34"/>
      <c r="AB14" s="54"/>
      <c r="AE14" s="34"/>
      <c r="AF14" s="34"/>
      <c r="AG14" s="32"/>
      <c r="AH14" s="32"/>
      <c r="AI14" s="32"/>
      <c r="AJ14" s="32"/>
      <c r="AK14" s="32"/>
      <c r="AL14" s="32"/>
      <c r="AM14" s="32"/>
      <c r="AN14" s="32"/>
      <c r="AO14" s="32"/>
      <c r="AP14" s="32"/>
      <c r="AQ14" s="32"/>
      <c r="AS14" s="18"/>
      <c r="AT14" s="44"/>
      <c r="AV14" s="44"/>
      <c r="AX14" s="44"/>
      <c r="AZ14" s="44"/>
      <c r="BB14" s="44"/>
      <c r="BD14" s="44"/>
      <c r="BF14" s="44"/>
      <c r="BH14" s="44"/>
      <c r="BJ14" s="44"/>
      <c r="BL14" s="44"/>
      <c r="BN14" s="44"/>
      <c r="BP14" s="44"/>
      <c r="BR14" s="44"/>
      <c r="BT14" s="44"/>
      <c r="BV14" s="44"/>
      <c r="BX14" s="44"/>
      <c r="BZ14" s="44"/>
      <c r="CB14" s="44"/>
      <c r="CD14" s="44"/>
      <c r="CF14" s="44"/>
      <c r="CH14" s="44"/>
      <c r="CJ14" s="44"/>
      <c r="CL14" s="44"/>
      <c r="CN14" s="44"/>
      <c r="CP14" s="44"/>
      <c r="CR14" s="44"/>
      <c r="CT14" s="44"/>
      <c r="CV14" s="44"/>
      <c r="CX14" s="44"/>
      <c r="CZ14" s="44"/>
      <c r="DB14" s="44"/>
      <c r="DD14" s="44"/>
      <c r="DF14" s="44"/>
      <c r="DH14" s="44"/>
      <c r="DJ14" s="44"/>
      <c r="DL14" s="44"/>
      <c r="DN14" s="44"/>
      <c r="DP14" s="44"/>
      <c r="DR14" s="44"/>
      <c r="DT14" s="44"/>
      <c r="DV14" s="44"/>
      <c r="DX14" s="44"/>
      <c r="DZ14" s="44"/>
      <c r="EB14" s="44"/>
      <c r="ED14" s="44"/>
      <c r="EF14" s="44"/>
      <c r="EH14" s="44"/>
      <c r="EJ14" s="44"/>
      <c r="EL14" s="44"/>
      <c r="EN14" s="44"/>
      <c r="EP14" s="44"/>
      <c r="ER14" s="44"/>
      <c r="ET14" s="44"/>
      <c r="EV14" s="44"/>
      <c r="EX14" s="44"/>
      <c r="EZ14" s="44"/>
      <c r="FB14" s="44"/>
      <c r="FD14" s="44"/>
      <c r="FF14" s="44"/>
      <c r="FH14" s="44"/>
      <c r="FI14" s="68"/>
      <c r="FJ14" s="68"/>
      <c r="FK14" s="47"/>
    </row>
    <row r="15" spans="1:184" s="33" customFormat="1" ht="15.6">
      <c r="A15" s="41"/>
      <c r="B15" s="41"/>
      <c r="E15" s="34"/>
      <c r="F15" s="34"/>
      <c r="G15" s="41"/>
      <c r="H15" s="41"/>
      <c r="I15" s="41"/>
      <c r="J15" s="41"/>
      <c r="K15" s="112"/>
      <c r="N15" s="110"/>
      <c r="S15" s="34"/>
      <c r="U15" s="34"/>
      <c r="W15" s="34"/>
      <c r="Y15" s="34"/>
      <c r="AB15" s="54"/>
      <c r="AE15" s="34"/>
      <c r="AF15" s="34"/>
      <c r="AG15" s="32"/>
      <c r="AH15" s="32"/>
      <c r="AI15" s="32"/>
      <c r="AJ15" s="32"/>
      <c r="AK15" s="32"/>
      <c r="AL15" s="32"/>
      <c r="AM15" s="32"/>
      <c r="AN15" s="32"/>
      <c r="AO15" s="32"/>
      <c r="AP15" s="32"/>
      <c r="AQ15" s="32"/>
      <c r="AS15" s="18"/>
      <c r="AT15" s="44"/>
      <c r="AV15" s="44"/>
      <c r="AX15" s="44"/>
      <c r="AZ15" s="44"/>
      <c r="BB15" s="44"/>
      <c r="BD15" s="44"/>
      <c r="BF15" s="44"/>
      <c r="BH15" s="44"/>
      <c r="BJ15" s="44"/>
      <c r="BL15" s="44"/>
      <c r="BN15" s="44"/>
      <c r="BP15" s="44"/>
      <c r="BR15" s="44"/>
      <c r="BT15" s="44"/>
      <c r="BV15" s="44"/>
      <c r="BX15" s="44"/>
      <c r="BZ15" s="44"/>
      <c r="CB15" s="44"/>
      <c r="CD15" s="44"/>
      <c r="CF15" s="44"/>
      <c r="CH15" s="44"/>
      <c r="CJ15" s="44"/>
      <c r="CL15" s="44"/>
      <c r="CN15" s="44"/>
      <c r="CP15" s="44"/>
      <c r="CR15" s="44"/>
      <c r="CT15" s="44"/>
      <c r="CV15" s="44"/>
      <c r="CX15" s="44"/>
      <c r="CZ15" s="44"/>
      <c r="DB15" s="44"/>
      <c r="DD15" s="44"/>
      <c r="DF15" s="44"/>
      <c r="DH15" s="44"/>
      <c r="DJ15" s="44"/>
      <c r="DL15" s="44"/>
      <c r="DN15" s="44"/>
      <c r="DP15" s="44"/>
      <c r="DR15" s="44"/>
      <c r="DT15" s="44"/>
      <c r="DV15" s="44"/>
      <c r="DX15" s="44"/>
      <c r="DZ15" s="44"/>
      <c r="EB15" s="44"/>
      <c r="ED15" s="44"/>
      <c r="EF15" s="44"/>
      <c r="EH15" s="44"/>
      <c r="EJ15" s="44"/>
      <c r="EL15" s="44"/>
      <c r="EN15" s="44"/>
      <c r="EP15" s="44"/>
      <c r="ER15" s="44"/>
      <c r="ET15" s="44"/>
      <c r="EV15" s="44"/>
      <c r="EX15" s="44"/>
      <c r="EZ15" s="44"/>
      <c r="FB15" s="44"/>
      <c r="FD15" s="44"/>
      <c r="FF15" s="44"/>
      <c r="FH15" s="44"/>
      <c r="FI15" s="68"/>
      <c r="FJ15" s="68"/>
      <c r="FK15" s="47"/>
    </row>
    <row r="16" spans="1:184" s="33" customFormat="1" ht="15.6">
      <c r="A16" s="41"/>
      <c r="B16" s="41"/>
      <c r="E16" s="34"/>
      <c r="F16" s="34"/>
      <c r="G16" s="41"/>
      <c r="H16" s="41"/>
      <c r="I16" s="41"/>
      <c r="J16" s="41"/>
      <c r="K16" s="112"/>
      <c r="N16" s="110"/>
      <c r="S16" s="34"/>
      <c r="U16" s="34"/>
      <c r="W16" s="34"/>
      <c r="Y16" s="34"/>
      <c r="AB16" s="54"/>
      <c r="AE16" s="34"/>
      <c r="AF16" s="34"/>
      <c r="AG16" s="32"/>
      <c r="AH16" s="32"/>
      <c r="AI16" s="32"/>
      <c r="AJ16" s="32"/>
      <c r="AK16" s="32"/>
      <c r="AL16" s="32"/>
      <c r="AM16" s="32"/>
      <c r="AN16" s="32"/>
      <c r="AO16" s="32"/>
      <c r="AP16" s="32"/>
      <c r="AQ16" s="32"/>
      <c r="AS16" s="18"/>
      <c r="AT16" s="44"/>
      <c r="AV16" s="44"/>
      <c r="AX16" s="44"/>
      <c r="AZ16" s="44"/>
      <c r="BB16" s="44"/>
      <c r="BD16" s="44"/>
      <c r="BF16" s="44"/>
      <c r="BH16" s="44"/>
      <c r="BJ16" s="44"/>
      <c r="BL16" s="44"/>
      <c r="BN16" s="44"/>
      <c r="BP16" s="44"/>
      <c r="BR16" s="44"/>
      <c r="BT16" s="44"/>
      <c r="BV16" s="44"/>
      <c r="BX16" s="44"/>
      <c r="BZ16" s="44"/>
      <c r="CB16" s="44"/>
      <c r="CD16" s="44"/>
      <c r="CF16" s="44"/>
      <c r="CH16" s="44"/>
      <c r="CJ16" s="44"/>
      <c r="CL16" s="44"/>
      <c r="CN16" s="44"/>
      <c r="CP16" s="44"/>
      <c r="CR16" s="44"/>
      <c r="CT16" s="44"/>
      <c r="CV16" s="44"/>
      <c r="CX16" s="44"/>
      <c r="CZ16" s="44"/>
      <c r="DB16" s="44"/>
      <c r="DD16" s="44"/>
      <c r="DF16" s="44"/>
      <c r="DH16" s="44"/>
      <c r="DJ16" s="44"/>
      <c r="DL16" s="44"/>
      <c r="DN16" s="44"/>
      <c r="DP16" s="44"/>
      <c r="DR16" s="44"/>
      <c r="DT16" s="44"/>
      <c r="DV16" s="44"/>
      <c r="DX16" s="44"/>
      <c r="DZ16" s="44"/>
      <c r="EB16" s="44"/>
      <c r="ED16" s="44"/>
      <c r="EF16" s="44"/>
      <c r="EH16" s="44"/>
      <c r="EJ16" s="44"/>
      <c r="EL16" s="44"/>
      <c r="EN16" s="44"/>
      <c r="EP16" s="44"/>
      <c r="ER16" s="44"/>
      <c r="ET16" s="44"/>
      <c r="EV16" s="44"/>
      <c r="EX16" s="44"/>
      <c r="EZ16" s="44"/>
      <c r="FB16" s="44"/>
      <c r="FD16" s="44"/>
      <c r="FF16" s="44"/>
      <c r="FH16" s="44"/>
      <c r="FI16" s="68"/>
      <c r="FJ16" s="68"/>
      <c r="FK16" s="47"/>
    </row>
    <row r="17" spans="1:167" s="33" customFormat="1" ht="15.6">
      <c r="A17" s="41"/>
      <c r="B17" s="41"/>
      <c r="E17" s="34"/>
      <c r="F17" s="34"/>
      <c r="G17" s="41"/>
      <c r="H17" s="41"/>
      <c r="I17" s="41"/>
      <c r="J17" s="41"/>
      <c r="K17" s="112"/>
      <c r="N17" s="110"/>
      <c r="S17" s="34"/>
      <c r="U17" s="34"/>
      <c r="W17" s="34"/>
      <c r="Y17" s="34"/>
      <c r="AB17" s="54"/>
      <c r="AE17" s="34"/>
      <c r="AF17" s="34"/>
      <c r="AG17" s="32"/>
      <c r="AH17" s="32"/>
      <c r="AI17" s="32"/>
      <c r="AJ17" s="32"/>
      <c r="AK17" s="32"/>
      <c r="AL17" s="32"/>
      <c r="AM17" s="32"/>
      <c r="AN17" s="32"/>
      <c r="AO17" s="32"/>
      <c r="AP17" s="32"/>
      <c r="AQ17" s="32"/>
      <c r="AS17" s="18"/>
      <c r="AT17" s="44"/>
      <c r="AV17" s="44"/>
      <c r="AX17" s="44"/>
      <c r="AZ17" s="44"/>
      <c r="BB17" s="44"/>
      <c r="BD17" s="44"/>
      <c r="BF17" s="44"/>
      <c r="BH17" s="44"/>
      <c r="BJ17" s="44"/>
      <c r="BL17" s="44"/>
      <c r="BN17" s="44"/>
      <c r="BP17" s="44"/>
      <c r="BR17" s="44"/>
      <c r="BT17" s="44"/>
      <c r="BV17" s="44"/>
      <c r="BX17" s="44"/>
      <c r="BZ17" s="44"/>
      <c r="CB17" s="44"/>
      <c r="CD17" s="44"/>
      <c r="CF17" s="44"/>
      <c r="CH17" s="44"/>
      <c r="CJ17" s="44"/>
      <c r="CL17" s="44"/>
      <c r="CN17" s="44"/>
      <c r="CP17" s="44"/>
      <c r="CR17" s="44"/>
      <c r="CT17" s="44"/>
      <c r="CV17" s="44"/>
      <c r="CX17" s="44"/>
      <c r="CZ17" s="44"/>
      <c r="DB17" s="44"/>
      <c r="DD17" s="44"/>
      <c r="DF17" s="44"/>
      <c r="DH17" s="44"/>
      <c r="DJ17" s="44"/>
      <c r="DL17" s="44"/>
      <c r="DN17" s="44"/>
      <c r="DP17" s="44"/>
      <c r="DR17" s="44"/>
      <c r="DT17" s="44"/>
      <c r="DV17" s="44"/>
      <c r="DX17" s="44"/>
      <c r="DZ17" s="44"/>
      <c r="EB17" s="44"/>
      <c r="ED17" s="44"/>
      <c r="EF17" s="44"/>
      <c r="EH17" s="44"/>
      <c r="EJ17" s="44"/>
      <c r="EL17" s="44"/>
      <c r="EN17" s="44"/>
      <c r="EP17" s="44"/>
      <c r="ER17" s="44"/>
      <c r="ET17" s="44"/>
      <c r="EV17" s="44"/>
      <c r="EX17" s="44"/>
      <c r="EZ17" s="44"/>
      <c r="FB17" s="44"/>
      <c r="FD17" s="44"/>
      <c r="FF17" s="44"/>
      <c r="FH17" s="44"/>
      <c r="FI17" s="68"/>
      <c r="FJ17" s="68"/>
      <c r="FK17" s="47"/>
    </row>
    <row r="18" spans="1:167" s="33" customFormat="1" ht="15.6">
      <c r="A18" s="41"/>
      <c r="B18" s="41"/>
      <c r="E18" s="34"/>
      <c r="F18" s="34"/>
      <c r="G18" s="41"/>
      <c r="H18" s="41"/>
      <c r="I18" s="41"/>
      <c r="J18" s="41"/>
      <c r="K18" s="112"/>
      <c r="N18" s="110"/>
      <c r="S18" s="34"/>
      <c r="U18" s="34"/>
      <c r="W18" s="34"/>
      <c r="Y18" s="34"/>
      <c r="AB18" s="54"/>
      <c r="AE18" s="34"/>
      <c r="AF18" s="34"/>
      <c r="AG18" s="32"/>
      <c r="AH18" s="32"/>
      <c r="AI18" s="32"/>
      <c r="AJ18" s="32"/>
      <c r="AK18" s="32"/>
      <c r="AL18" s="32"/>
      <c r="AM18" s="32"/>
      <c r="AN18" s="32"/>
      <c r="AO18" s="32"/>
      <c r="AP18" s="32"/>
      <c r="AQ18" s="32"/>
      <c r="AS18" s="18"/>
      <c r="AT18" s="44"/>
      <c r="AV18" s="44"/>
      <c r="AX18" s="44"/>
      <c r="AZ18" s="44"/>
      <c r="BB18" s="44"/>
      <c r="BD18" s="44"/>
      <c r="BF18" s="44"/>
      <c r="BH18" s="44"/>
      <c r="BJ18" s="44"/>
      <c r="BL18" s="44"/>
      <c r="BN18" s="44"/>
      <c r="BP18" s="44"/>
      <c r="BR18" s="44"/>
      <c r="BT18" s="44"/>
      <c r="BV18" s="44"/>
      <c r="BX18" s="44"/>
      <c r="BZ18" s="44"/>
      <c r="CB18" s="44"/>
      <c r="CD18" s="44"/>
      <c r="CF18" s="44"/>
      <c r="CH18" s="44"/>
      <c r="CJ18" s="44"/>
      <c r="CL18" s="44"/>
      <c r="CN18" s="44"/>
      <c r="CP18" s="44"/>
      <c r="CR18" s="44"/>
      <c r="CT18" s="44"/>
      <c r="CV18" s="44"/>
      <c r="CX18" s="44"/>
      <c r="CZ18" s="44"/>
      <c r="DB18" s="44"/>
      <c r="DD18" s="44"/>
      <c r="DF18" s="44"/>
      <c r="DH18" s="44"/>
      <c r="DJ18" s="44"/>
      <c r="DL18" s="44"/>
      <c r="DN18" s="44"/>
      <c r="DP18" s="44"/>
      <c r="DR18" s="44"/>
      <c r="DT18" s="44"/>
      <c r="DV18" s="44"/>
      <c r="DX18" s="44"/>
      <c r="DZ18" s="44"/>
      <c r="EB18" s="44"/>
      <c r="ED18" s="44"/>
      <c r="EF18" s="44"/>
      <c r="EH18" s="44"/>
      <c r="EJ18" s="44"/>
      <c r="EL18" s="44"/>
      <c r="EN18" s="44"/>
      <c r="EP18" s="44"/>
      <c r="ER18" s="44"/>
      <c r="ET18" s="44"/>
      <c r="EV18" s="44"/>
      <c r="EX18" s="44"/>
      <c r="EZ18" s="44"/>
      <c r="FB18" s="44"/>
      <c r="FD18" s="44"/>
      <c r="FF18" s="44"/>
      <c r="FH18" s="44"/>
      <c r="FI18" s="68"/>
      <c r="FJ18" s="68"/>
      <c r="FK18" s="47"/>
    </row>
    <row r="19" spans="1:167" s="33" customFormat="1" ht="15.6">
      <c r="A19" s="41"/>
      <c r="B19" s="41"/>
      <c r="E19" s="34"/>
      <c r="F19" s="34"/>
      <c r="G19" s="41"/>
      <c r="H19" s="41"/>
      <c r="I19" s="41"/>
      <c r="J19" s="41"/>
      <c r="K19" s="112"/>
      <c r="N19" s="110"/>
      <c r="S19" s="34"/>
      <c r="U19" s="34"/>
      <c r="W19" s="34"/>
      <c r="Y19" s="34"/>
      <c r="AB19" s="54"/>
      <c r="AE19" s="34"/>
      <c r="AF19" s="34"/>
      <c r="AG19" s="32"/>
      <c r="AH19" s="32"/>
      <c r="AI19" s="32"/>
      <c r="AJ19" s="32"/>
      <c r="AK19" s="32"/>
      <c r="AL19" s="32"/>
      <c r="AM19" s="32"/>
      <c r="AN19" s="32"/>
      <c r="AO19" s="32"/>
      <c r="AP19" s="32"/>
      <c r="AQ19" s="32"/>
      <c r="AS19" s="18"/>
      <c r="AT19" s="44"/>
      <c r="AV19" s="44"/>
      <c r="AX19" s="44"/>
      <c r="AZ19" s="44"/>
      <c r="BB19" s="44"/>
      <c r="BD19" s="44"/>
      <c r="BF19" s="44"/>
      <c r="BH19" s="44"/>
      <c r="BJ19" s="44"/>
      <c r="BL19" s="44"/>
      <c r="BN19" s="44"/>
      <c r="BP19" s="44"/>
      <c r="BR19" s="44"/>
      <c r="BT19" s="44"/>
      <c r="BV19" s="44"/>
      <c r="BX19" s="44"/>
      <c r="BZ19" s="44"/>
      <c r="CB19" s="44"/>
      <c r="CD19" s="44"/>
      <c r="CF19" s="44"/>
      <c r="CH19" s="44"/>
      <c r="CJ19" s="44"/>
      <c r="CL19" s="44"/>
      <c r="CN19" s="44"/>
      <c r="CP19" s="44"/>
      <c r="CR19" s="44"/>
      <c r="CT19" s="44"/>
      <c r="CV19" s="44"/>
      <c r="CX19" s="44"/>
      <c r="CZ19" s="44"/>
      <c r="DB19" s="44"/>
      <c r="DD19" s="44"/>
      <c r="DF19" s="44"/>
      <c r="DH19" s="44"/>
      <c r="DJ19" s="44"/>
      <c r="DL19" s="44"/>
      <c r="DN19" s="44"/>
      <c r="DP19" s="44"/>
      <c r="DR19" s="44"/>
      <c r="DT19" s="44"/>
      <c r="DV19" s="44"/>
      <c r="DX19" s="44"/>
      <c r="DZ19" s="44"/>
      <c r="EB19" s="44"/>
      <c r="ED19" s="44"/>
      <c r="EF19" s="44"/>
      <c r="EH19" s="44"/>
      <c r="EJ19" s="44"/>
      <c r="EL19" s="44"/>
      <c r="EN19" s="44"/>
      <c r="EP19" s="44"/>
      <c r="ER19" s="44"/>
      <c r="ET19" s="44"/>
      <c r="EV19" s="44"/>
      <c r="EX19" s="44"/>
      <c r="EZ19" s="44"/>
      <c r="FB19" s="44"/>
      <c r="FD19" s="44"/>
      <c r="FF19" s="44"/>
      <c r="FH19" s="44"/>
      <c r="FI19" s="68"/>
      <c r="FJ19" s="68"/>
      <c r="FK19" s="47"/>
    </row>
    <row r="20" spans="1:167" s="18" customFormat="1" ht="15.6">
      <c r="A20" s="64"/>
      <c r="B20" s="64"/>
      <c r="E20" s="65"/>
      <c r="F20" s="65"/>
      <c r="G20" s="64"/>
      <c r="H20" s="64"/>
      <c r="I20" s="64"/>
      <c r="J20" s="64" t="s">
        <v>292</v>
      </c>
      <c r="K20" s="112">
        <f xml:space="preserve"> COUNTIF(K7:K17,"Neriman Gokcen")</f>
        <v>0</v>
      </c>
      <c r="S20" s="65"/>
      <c r="U20" s="65"/>
      <c r="W20" s="65"/>
      <c r="Y20" s="65"/>
      <c r="AB20" s="66"/>
      <c r="AE20" s="65"/>
      <c r="AF20" s="65"/>
      <c r="AG20" s="52"/>
      <c r="AH20" s="52"/>
      <c r="AI20" s="52"/>
      <c r="AJ20" s="52"/>
      <c r="AK20" s="52"/>
      <c r="AL20" s="52"/>
      <c r="AM20" s="52"/>
      <c r="AN20" s="52"/>
      <c r="AO20" s="52"/>
      <c r="AP20" s="52"/>
      <c r="AQ20" s="52"/>
      <c r="AT20" s="68"/>
      <c r="AV20" s="68"/>
      <c r="AX20" s="68"/>
      <c r="AZ20" s="68"/>
      <c r="BB20" s="68"/>
      <c r="BD20" s="68"/>
      <c r="BF20" s="68"/>
      <c r="BH20" s="68"/>
      <c r="BJ20" s="68"/>
      <c r="BL20" s="68"/>
      <c r="BN20" s="68"/>
      <c r="BP20" s="68"/>
      <c r="BR20" s="68"/>
      <c r="BT20" s="68"/>
      <c r="BV20" s="68"/>
      <c r="BX20" s="68"/>
      <c r="BZ20" s="68"/>
      <c r="CB20" s="68"/>
      <c r="CD20" s="68"/>
      <c r="CF20" s="68"/>
      <c r="CH20" s="68"/>
      <c r="CJ20" s="68"/>
      <c r="CL20" s="68"/>
      <c r="CN20" s="68"/>
      <c r="CP20" s="68"/>
      <c r="CR20" s="68"/>
      <c r="CT20" s="68"/>
      <c r="CV20" s="68"/>
      <c r="CX20" s="68"/>
      <c r="CZ20" s="68"/>
      <c r="DB20" s="68"/>
      <c r="DD20" s="68"/>
      <c r="DF20" s="68"/>
      <c r="DH20" s="68"/>
      <c r="DJ20" s="68"/>
      <c r="DL20" s="68"/>
      <c r="DN20" s="68"/>
      <c r="DP20" s="68"/>
      <c r="DR20" s="68"/>
      <c r="DT20" s="68"/>
      <c r="DV20" s="68"/>
      <c r="DX20" s="68"/>
      <c r="DZ20" s="68"/>
      <c r="EB20" s="68"/>
      <c r="ED20" s="68"/>
      <c r="EF20" s="68"/>
      <c r="EH20" s="68"/>
      <c r="EJ20" s="68"/>
      <c r="EL20" s="68"/>
      <c r="EN20" s="68"/>
      <c r="EP20" s="68"/>
      <c r="ER20" s="68"/>
      <c r="ET20" s="68"/>
      <c r="EV20" s="68"/>
      <c r="EX20" s="68"/>
      <c r="EZ20" s="68"/>
      <c r="FB20" s="68"/>
      <c r="FD20" s="68"/>
      <c r="FF20" s="68"/>
      <c r="FH20" s="68"/>
      <c r="FI20" s="68"/>
      <c r="FJ20" s="68"/>
      <c r="FK20" s="68"/>
    </row>
    <row r="21" spans="1:167" s="18" customFormat="1" ht="15.6">
      <c r="A21" s="64"/>
      <c r="B21" s="64"/>
      <c r="E21" s="65"/>
      <c r="F21" s="65"/>
      <c r="G21" s="64"/>
      <c r="H21" s="64"/>
      <c r="I21" s="64"/>
      <c r="J21" s="64"/>
      <c r="K21" s="112"/>
      <c r="S21" s="65"/>
      <c r="U21" s="65"/>
      <c r="W21" s="65"/>
      <c r="Y21" s="65"/>
      <c r="AB21" s="66"/>
      <c r="AE21" s="65"/>
      <c r="AF21" s="65"/>
      <c r="AG21" s="52"/>
      <c r="AH21" s="52"/>
      <c r="AI21" s="52"/>
      <c r="AJ21" s="52"/>
      <c r="AK21" s="52"/>
      <c r="AL21" s="52"/>
      <c r="AM21" s="52"/>
      <c r="AN21" s="52"/>
      <c r="AO21" s="52"/>
      <c r="AP21" s="52"/>
      <c r="AQ21" s="52"/>
      <c r="AT21" s="68"/>
      <c r="AV21" s="68"/>
      <c r="AX21" s="68"/>
      <c r="AZ21" s="68"/>
      <c r="BB21" s="68"/>
      <c r="BD21" s="68"/>
      <c r="BF21" s="68"/>
      <c r="BH21" s="68"/>
      <c r="BJ21" s="68"/>
      <c r="BL21" s="68"/>
      <c r="BN21" s="68"/>
      <c r="BP21" s="68"/>
      <c r="BR21" s="68"/>
      <c r="BT21" s="68"/>
      <c r="BV21" s="68"/>
      <c r="BX21" s="68"/>
      <c r="BZ21" s="68"/>
      <c r="CB21" s="68"/>
      <c r="CD21" s="68"/>
      <c r="CF21" s="68"/>
      <c r="CH21" s="68"/>
      <c r="CJ21" s="68"/>
      <c r="CL21" s="68"/>
      <c r="CN21" s="68"/>
      <c r="CP21" s="68"/>
      <c r="CR21" s="68"/>
      <c r="CT21" s="68"/>
      <c r="CV21" s="68"/>
      <c r="CX21" s="68"/>
      <c r="CZ21" s="68"/>
      <c r="DB21" s="68"/>
      <c r="DD21" s="68"/>
      <c r="DF21" s="68"/>
      <c r="DH21" s="68"/>
      <c r="DJ21" s="68"/>
      <c r="DL21" s="68"/>
      <c r="DN21" s="68"/>
      <c r="DP21" s="68"/>
      <c r="DR21" s="68"/>
      <c r="DT21" s="68"/>
      <c r="DV21" s="68"/>
      <c r="DX21" s="68"/>
      <c r="DZ21" s="68"/>
      <c r="EB21" s="68"/>
      <c r="ED21" s="68"/>
      <c r="EF21" s="68"/>
      <c r="EH21" s="68"/>
      <c r="EJ21" s="68"/>
      <c r="EL21" s="68"/>
      <c r="EN21" s="68"/>
      <c r="EP21" s="68"/>
      <c r="ER21" s="68"/>
      <c r="ET21" s="68"/>
      <c r="EV21" s="68"/>
      <c r="EX21" s="68"/>
      <c r="EZ21" s="68"/>
      <c r="FB21" s="68"/>
      <c r="FD21" s="68"/>
      <c r="FF21" s="68"/>
      <c r="FH21" s="68"/>
      <c r="FI21" s="68"/>
      <c r="FJ21" s="68"/>
      <c r="FK21" s="68"/>
    </row>
    <row r="22" spans="1:167" s="33" customFormat="1" ht="15.6">
      <c r="A22" s="41"/>
      <c r="B22" s="41"/>
      <c r="E22" s="34"/>
      <c r="F22" s="34"/>
      <c r="G22" s="41"/>
      <c r="H22" s="41"/>
      <c r="I22" s="41"/>
      <c r="J22" s="41"/>
      <c r="K22" s="113">
        <f>SUM(K12:K21)</f>
        <v>3</v>
      </c>
      <c r="N22" s="110"/>
      <c r="S22" s="34"/>
      <c r="U22" s="34"/>
      <c r="W22" s="34"/>
      <c r="Y22" s="34"/>
      <c r="AB22" s="54"/>
      <c r="AE22" s="34"/>
      <c r="AF22" s="34"/>
      <c r="AG22" s="32"/>
      <c r="AH22" s="32"/>
      <c r="AI22" s="32"/>
      <c r="AJ22" s="32"/>
      <c r="AK22" s="32"/>
      <c r="AL22" s="32"/>
      <c r="AM22" s="32"/>
      <c r="AN22" s="32"/>
      <c r="AO22" s="32"/>
      <c r="AP22" s="32"/>
      <c r="AQ22" s="32"/>
      <c r="AS22" s="18"/>
      <c r="AT22" s="44"/>
      <c r="AV22" s="44"/>
      <c r="AX22" s="44"/>
      <c r="AZ22" s="44"/>
      <c r="BB22" s="44"/>
      <c r="BD22" s="44"/>
      <c r="BF22" s="44"/>
      <c r="BH22" s="44"/>
      <c r="BJ22" s="44"/>
      <c r="BL22" s="44"/>
      <c r="BN22" s="44"/>
      <c r="BP22" s="44"/>
      <c r="BR22" s="44"/>
      <c r="BT22" s="44"/>
      <c r="BV22" s="44"/>
      <c r="BX22" s="44"/>
      <c r="BZ22" s="44"/>
      <c r="CB22" s="44"/>
      <c r="CD22" s="44"/>
      <c r="CF22" s="44"/>
      <c r="CH22" s="44"/>
      <c r="CJ22" s="44"/>
      <c r="CL22" s="44"/>
      <c r="CN22" s="44"/>
      <c r="CP22" s="44"/>
      <c r="CR22" s="44"/>
      <c r="CT22" s="44"/>
      <c r="CV22" s="44"/>
      <c r="CX22" s="44"/>
      <c r="CZ22" s="44"/>
      <c r="DB22" s="44"/>
      <c r="DD22" s="44"/>
      <c r="DF22" s="44"/>
      <c r="DH22" s="44"/>
      <c r="DJ22" s="44"/>
      <c r="DL22" s="44"/>
      <c r="DN22" s="44"/>
      <c r="DP22" s="44"/>
      <c r="DR22" s="44"/>
      <c r="DT22" s="44"/>
      <c r="DV22" s="44"/>
      <c r="DX22" s="44"/>
      <c r="DZ22" s="44"/>
      <c r="EB22" s="44"/>
      <c r="ED22" s="44"/>
      <c r="EF22" s="44"/>
      <c r="EH22" s="44"/>
      <c r="EJ22" s="44"/>
      <c r="EL22" s="44"/>
      <c r="EN22" s="44"/>
      <c r="EP22" s="44"/>
      <c r="ER22" s="44"/>
      <c r="ET22" s="44"/>
      <c r="EV22" s="44"/>
      <c r="EX22" s="44"/>
      <c r="EZ22" s="44"/>
      <c r="FB22" s="44"/>
      <c r="FD22" s="44"/>
      <c r="FF22" s="44"/>
      <c r="FH22" s="44"/>
      <c r="FI22" s="68"/>
      <c r="FJ22" s="68"/>
      <c r="FK22" s="47"/>
    </row>
    <row r="23" spans="1:167" s="33" customFormat="1" ht="15.6">
      <c r="A23" s="41"/>
      <c r="B23" s="41"/>
      <c r="E23" s="34"/>
      <c r="F23" s="34"/>
      <c r="G23" s="41"/>
      <c r="H23" s="41"/>
      <c r="I23" s="41"/>
      <c r="J23" s="41"/>
      <c r="K23" s="29"/>
      <c r="N23" s="110"/>
      <c r="S23" s="34"/>
      <c r="U23" s="34"/>
      <c r="W23" s="34"/>
      <c r="Y23" s="34"/>
      <c r="AB23" s="54"/>
      <c r="AE23" s="34"/>
      <c r="AF23" s="34"/>
      <c r="AG23" s="32"/>
      <c r="AH23" s="32"/>
      <c r="AI23" s="32"/>
      <c r="AJ23" s="32"/>
      <c r="AK23" s="32"/>
      <c r="AL23" s="32"/>
      <c r="AM23" s="32"/>
      <c r="AN23" s="32"/>
      <c r="AO23" s="32"/>
      <c r="AP23" s="32"/>
      <c r="AQ23" s="32"/>
      <c r="AS23" s="18"/>
      <c r="AT23" s="44"/>
      <c r="AV23" s="44"/>
      <c r="AX23" s="44"/>
      <c r="AZ23" s="44"/>
      <c r="BB23" s="44"/>
      <c r="BD23" s="44"/>
      <c r="BF23" s="44"/>
      <c r="BH23" s="44"/>
      <c r="BJ23" s="44"/>
      <c r="BL23" s="44"/>
      <c r="BN23" s="44"/>
      <c r="BP23" s="44"/>
      <c r="BR23" s="44"/>
      <c r="BT23" s="44"/>
      <c r="BV23" s="44"/>
      <c r="BX23" s="44"/>
      <c r="BZ23" s="44"/>
      <c r="CB23" s="44"/>
      <c r="CD23" s="44"/>
      <c r="CF23" s="44"/>
      <c r="CH23" s="44"/>
      <c r="CJ23" s="44"/>
      <c r="CL23" s="44"/>
      <c r="CN23" s="44"/>
      <c r="CP23" s="44"/>
      <c r="CR23" s="44"/>
      <c r="CT23" s="44"/>
      <c r="CV23" s="44"/>
      <c r="CX23" s="44"/>
      <c r="CZ23" s="44"/>
      <c r="DB23" s="44"/>
      <c r="DD23" s="44"/>
      <c r="DF23" s="44"/>
      <c r="DH23" s="44"/>
      <c r="DJ23" s="44"/>
      <c r="DL23" s="44"/>
      <c r="DN23" s="44"/>
      <c r="DP23" s="44"/>
      <c r="DR23" s="44"/>
      <c r="DT23" s="44"/>
      <c r="DV23" s="44"/>
      <c r="DX23" s="44"/>
      <c r="DZ23" s="44"/>
      <c r="EB23" s="44"/>
      <c r="ED23" s="44"/>
      <c r="EF23" s="44"/>
      <c r="EH23" s="44"/>
      <c r="EJ23" s="44"/>
      <c r="EL23" s="44"/>
      <c r="EN23" s="44"/>
      <c r="EP23" s="44"/>
      <c r="ER23" s="44"/>
      <c r="ET23" s="44"/>
      <c r="EV23" s="44"/>
      <c r="EX23" s="44"/>
      <c r="EZ23" s="44"/>
      <c r="FB23" s="44"/>
      <c r="FD23" s="44"/>
      <c r="FF23" s="44"/>
      <c r="FH23" s="44"/>
      <c r="FI23" s="68"/>
      <c r="FJ23" s="68"/>
      <c r="FK23" s="47"/>
    </row>
    <row r="24" spans="1:167" s="33" customFormat="1" ht="15.6">
      <c r="A24" s="41"/>
      <c r="B24" s="41"/>
      <c r="E24" s="34"/>
      <c r="F24" s="34"/>
      <c r="G24" s="41"/>
      <c r="H24" s="41"/>
      <c r="I24" s="41"/>
      <c r="J24" s="41"/>
      <c r="K24" s="29"/>
      <c r="N24" s="110"/>
      <c r="S24" s="34"/>
      <c r="U24" s="34"/>
      <c r="W24" s="34"/>
      <c r="Y24" s="34"/>
      <c r="AB24" s="54"/>
      <c r="AE24" s="34"/>
      <c r="AF24" s="34"/>
      <c r="AG24" s="32"/>
      <c r="AH24" s="32"/>
      <c r="AI24" s="32"/>
      <c r="AJ24" s="32"/>
      <c r="AK24" s="32"/>
      <c r="AL24" s="32"/>
      <c r="AM24" s="32"/>
      <c r="AN24" s="32"/>
      <c r="AO24" s="32"/>
      <c r="AP24" s="32"/>
      <c r="AQ24" s="32"/>
      <c r="AS24" s="18"/>
      <c r="AT24" s="44"/>
      <c r="AV24" s="44"/>
      <c r="AX24" s="44"/>
      <c r="AZ24" s="44"/>
      <c r="BB24" s="44"/>
      <c r="BD24" s="44"/>
      <c r="BF24" s="44"/>
      <c r="BH24" s="44"/>
      <c r="BJ24" s="44"/>
      <c r="BL24" s="44"/>
      <c r="BN24" s="44"/>
      <c r="BP24" s="44"/>
      <c r="BR24" s="44"/>
      <c r="BT24" s="44"/>
      <c r="BV24" s="44"/>
      <c r="BX24" s="44"/>
      <c r="BZ24" s="44"/>
      <c r="CB24" s="44"/>
      <c r="CD24" s="44"/>
      <c r="CF24" s="44"/>
      <c r="CH24" s="44"/>
      <c r="CJ24" s="44"/>
      <c r="CL24" s="44"/>
      <c r="CN24" s="44"/>
      <c r="CP24" s="44"/>
      <c r="CR24" s="44"/>
      <c r="CT24" s="44"/>
      <c r="CV24" s="44"/>
      <c r="CX24" s="44"/>
      <c r="CZ24" s="44"/>
      <c r="DB24" s="44"/>
      <c r="DD24" s="44"/>
      <c r="DF24" s="44"/>
      <c r="DH24" s="44"/>
      <c r="DJ24" s="44"/>
      <c r="DL24" s="44"/>
      <c r="DN24" s="44"/>
      <c r="DP24" s="44"/>
      <c r="DR24" s="44"/>
      <c r="DT24" s="44"/>
      <c r="DV24" s="44"/>
      <c r="DX24" s="44"/>
      <c r="DZ24" s="44"/>
      <c r="EB24" s="44"/>
      <c r="ED24" s="44"/>
      <c r="EF24" s="44"/>
      <c r="EH24" s="44"/>
      <c r="EJ24" s="44"/>
      <c r="EL24" s="44"/>
      <c r="EN24" s="44"/>
      <c r="EP24" s="44"/>
      <c r="ER24" s="44"/>
      <c r="ET24" s="44"/>
      <c r="EV24" s="44"/>
      <c r="EX24" s="44"/>
      <c r="EZ24" s="44"/>
      <c r="FB24" s="44"/>
      <c r="FD24" s="44"/>
      <c r="FF24" s="44"/>
      <c r="FH24" s="44"/>
      <c r="FI24" s="68"/>
      <c r="FJ24" s="68"/>
      <c r="FK24" s="47"/>
    </row>
    <row r="25" spans="1:167" s="33" customFormat="1" ht="15.6">
      <c r="A25" s="41"/>
      <c r="B25" s="41"/>
      <c r="E25" s="34"/>
      <c r="F25" s="34"/>
      <c r="G25" s="41"/>
      <c r="H25" s="41"/>
      <c r="I25" s="41"/>
      <c r="J25" s="41"/>
      <c r="K25" s="41"/>
      <c r="N25" s="110"/>
      <c r="S25" s="34"/>
      <c r="U25" s="34"/>
      <c r="W25" s="34"/>
      <c r="Y25" s="34"/>
      <c r="AB25" s="54"/>
      <c r="AE25" s="34"/>
      <c r="AF25" s="34"/>
      <c r="AG25" s="32"/>
      <c r="AH25" s="32"/>
      <c r="AI25" s="32"/>
      <c r="AJ25" s="32"/>
      <c r="AK25" s="32"/>
      <c r="AL25" s="32"/>
      <c r="AM25" s="32"/>
      <c r="AN25" s="32"/>
      <c r="AO25" s="32"/>
      <c r="AP25" s="32"/>
      <c r="AQ25" s="32"/>
      <c r="AS25" s="18"/>
      <c r="AT25" s="44"/>
      <c r="AV25" s="44"/>
      <c r="AX25" s="44"/>
      <c r="AZ25" s="44"/>
      <c r="BB25" s="44"/>
      <c r="BD25" s="44"/>
      <c r="BF25" s="44"/>
      <c r="BH25" s="44"/>
      <c r="BJ25" s="44"/>
      <c r="BL25" s="44"/>
      <c r="BN25" s="44"/>
      <c r="BP25" s="44"/>
      <c r="BR25" s="44"/>
      <c r="BT25" s="44"/>
      <c r="BV25" s="44"/>
      <c r="BX25" s="44"/>
      <c r="BZ25" s="44"/>
      <c r="CB25" s="44"/>
      <c r="CD25" s="44"/>
      <c r="CF25" s="44"/>
      <c r="CH25" s="44"/>
      <c r="CJ25" s="44"/>
      <c r="CL25" s="44"/>
      <c r="CN25" s="44"/>
      <c r="CP25" s="44"/>
      <c r="CR25" s="44"/>
      <c r="CT25" s="44"/>
      <c r="CV25" s="44"/>
      <c r="CX25" s="44"/>
      <c r="CZ25" s="44"/>
      <c r="DB25" s="44"/>
      <c r="DD25" s="44"/>
      <c r="DF25" s="44"/>
      <c r="DH25" s="44"/>
      <c r="DJ25" s="44"/>
      <c r="DL25" s="44"/>
      <c r="DN25" s="44"/>
      <c r="DP25" s="44"/>
      <c r="DR25" s="44"/>
      <c r="DT25" s="44"/>
      <c r="DV25" s="44"/>
      <c r="DX25" s="44"/>
      <c r="DZ25" s="44"/>
      <c r="EB25" s="44"/>
      <c r="ED25" s="44"/>
      <c r="EF25" s="44"/>
      <c r="EH25" s="44"/>
      <c r="EJ25" s="44"/>
      <c r="EL25" s="44"/>
      <c r="EN25" s="44"/>
      <c r="EP25" s="44"/>
      <c r="ER25" s="44"/>
      <c r="ET25" s="44"/>
      <c r="EV25" s="44"/>
      <c r="EX25" s="44"/>
      <c r="EZ25" s="44"/>
      <c r="FB25" s="44"/>
      <c r="FD25" s="44"/>
      <c r="FF25" s="44"/>
      <c r="FH25" s="44"/>
      <c r="FI25" s="68"/>
      <c r="FJ25" s="68"/>
      <c r="FK25" s="47"/>
    </row>
    <row r="26" spans="1:167" s="33" customFormat="1" ht="15.6">
      <c r="A26" s="41"/>
      <c r="B26" s="41"/>
      <c r="E26" s="34"/>
      <c r="F26" s="34"/>
      <c r="G26" s="41"/>
      <c r="H26" s="41"/>
      <c r="I26" s="41"/>
      <c r="J26" s="41"/>
      <c r="K26" s="29"/>
      <c r="N26" s="110"/>
      <c r="S26" s="34"/>
      <c r="U26" s="34"/>
      <c r="W26" s="34"/>
      <c r="Y26" s="34"/>
      <c r="AB26" s="54"/>
      <c r="AE26" s="34"/>
      <c r="AF26" s="34"/>
      <c r="AG26" s="32"/>
      <c r="AH26" s="32"/>
      <c r="AI26" s="32"/>
      <c r="AJ26" s="32"/>
      <c r="AK26" s="32"/>
      <c r="AL26" s="32"/>
      <c r="AM26" s="32"/>
      <c r="AN26" s="32"/>
      <c r="AO26" s="32"/>
      <c r="AP26" s="32"/>
      <c r="AQ26" s="32"/>
      <c r="AS26" s="18"/>
      <c r="AT26" s="44"/>
      <c r="AV26" s="44"/>
      <c r="AX26" s="44"/>
      <c r="AZ26" s="44"/>
      <c r="BB26" s="44"/>
      <c r="BD26" s="44"/>
      <c r="BF26" s="44"/>
      <c r="BH26" s="44"/>
      <c r="BJ26" s="44"/>
      <c r="BL26" s="44"/>
      <c r="BN26" s="44"/>
      <c r="BP26" s="44"/>
      <c r="BR26" s="44"/>
      <c r="BT26" s="44"/>
      <c r="BV26" s="44"/>
      <c r="BX26" s="44"/>
      <c r="BZ26" s="44"/>
      <c r="CB26" s="44"/>
      <c r="CD26" s="44"/>
      <c r="CF26" s="44"/>
      <c r="CH26" s="44"/>
      <c r="CJ26" s="44"/>
      <c r="CL26" s="44"/>
      <c r="CN26" s="44"/>
      <c r="CP26" s="44"/>
      <c r="CR26" s="44"/>
      <c r="CT26" s="44"/>
      <c r="CV26" s="44"/>
      <c r="CX26" s="44"/>
      <c r="CZ26" s="44"/>
      <c r="DB26" s="44"/>
      <c r="DD26" s="44"/>
      <c r="DF26" s="44"/>
      <c r="DH26" s="44"/>
      <c r="DJ26" s="44"/>
      <c r="DL26" s="44"/>
      <c r="DN26" s="44"/>
      <c r="DP26" s="44"/>
      <c r="DR26" s="44"/>
      <c r="DT26" s="44"/>
      <c r="DV26" s="44"/>
      <c r="DX26" s="44"/>
      <c r="DZ26" s="44"/>
      <c r="EB26" s="44"/>
      <c r="ED26" s="44"/>
      <c r="EF26" s="44"/>
      <c r="EH26" s="44"/>
      <c r="EJ26" s="44"/>
      <c r="EL26" s="44"/>
      <c r="EN26" s="44"/>
      <c r="EP26" s="44"/>
      <c r="ER26" s="44"/>
      <c r="ET26" s="44"/>
      <c r="EV26" s="44"/>
      <c r="EX26" s="44"/>
      <c r="EZ26" s="44"/>
      <c r="FB26" s="44"/>
      <c r="FD26" s="44"/>
      <c r="FF26" s="44"/>
      <c r="FH26" s="44"/>
      <c r="FI26" s="68"/>
      <c r="FJ26" s="68"/>
      <c r="FK26" s="47"/>
    </row>
    <row r="27" spans="1:167" s="33" customFormat="1" ht="15.6">
      <c r="A27" s="41"/>
      <c r="B27" s="41"/>
      <c r="E27" s="34"/>
      <c r="F27" s="34"/>
      <c r="G27" s="41"/>
      <c r="H27" s="41"/>
      <c r="I27" s="41"/>
      <c r="J27" s="41"/>
      <c r="K27" s="29"/>
      <c r="N27" s="110"/>
      <c r="S27" s="34"/>
      <c r="U27" s="34"/>
      <c r="W27" s="34"/>
      <c r="Y27" s="34"/>
      <c r="AB27" s="54"/>
      <c r="AE27" s="34"/>
      <c r="AF27" s="34"/>
      <c r="AG27" s="32"/>
      <c r="AH27" s="32"/>
      <c r="AI27" s="32"/>
      <c r="AJ27" s="32"/>
      <c r="AK27" s="32"/>
      <c r="AL27" s="32"/>
      <c r="AM27" s="32"/>
      <c r="AN27" s="32"/>
      <c r="AO27" s="32"/>
      <c r="AP27" s="32"/>
      <c r="AQ27" s="32"/>
      <c r="AS27" s="62"/>
      <c r="AT27" s="44"/>
      <c r="AV27" s="44"/>
      <c r="AX27" s="44"/>
      <c r="AZ27" s="44"/>
      <c r="BB27" s="44"/>
      <c r="BD27" s="44"/>
      <c r="BF27" s="44"/>
      <c r="BH27" s="44"/>
      <c r="BJ27" s="44"/>
      <c r="BL27" s="44"/>
      <c r="BN27" s="44"/>
      <c r="BP27" s="44"/>
      <c r="BR27" s="44"/>
      <c r="BT27" s="44"/>
      <c r="BV27" s="44"/>
      <c r="BX27" s="44"/>
      <c r="BZ27" s="44"/>
      <c r="CB27" s="44"/>
      <c r="CD27" s="44"/>
      <c r="CF27" s="44"/>
      <c r="CH27" s="44"/>
      <c r="CJ27" s="44"/>
      <c r="CL27" s="44"/>
      <c r="CN27" s="44"/>
      <c r="CP27" s="44"/>
      <c r="CR27" s="44"/>
      <c r="CT27" s="44"/>
      <c r="CV27" s="44"/>
      <c r="CX27" s="44"/>
      <c r="CZ27" s="44"/>
      <c r="DB27" s="44"/>
      <c r="DD27" s="44"/>
      <c r="DF27" s="44"/>
      <c r="DH27" s="44"/>
      <c r="DJ27" s="44"/>
      <c r="DL27" s="44"/>
      <c r="DN27" s="44"/>
      <c r="DP27" s="44"/>
      <c r="DR27" s="44"/>
      <c r="DT27" s="44"/>
      <c r="DV27" s="44"/>
      <c r="DX27" s="44"/>
      <c r="DZ27" s="44"/>
      <c r="EB27" s="44"/>
      <c r="ED27" s="44"/>
      <c r="EF27" s="44"/>
      <c r="EH27" s="44"/>
      <c r="EJ27" s="44"/>
      <c r="EL27" s="44"/>
      <c r="EN27" s="44"/>
      <c r="EP27" s="44"/>
      <c r="ER27" s="44"/>
      <c r="ET27" s="44"/>
      <c r="EV27" s="44"/>
      <c r="EX27" s="44"/>
      <c r="EZ27" s="44"/>
      <c r="FB27" s="44"/>
      <c r="FD27" s="44"/>
      <c r="FF27" s="44"/>
      <c r="FH27" s="44"/>
      <c r="FI27" s="68"/>
      <c r="FJ27" s="68"/>
      <c r="FK27" s="47"/>
    </row>
    <row r="28" spans="1:167" s="33" customFormat="1" ht="15.6">
      <c r="A28" s="41"/>
      <c r="B28" s="41"/>
      <c r="E28" s="34"/>
      <c r="F28" s="34"/>
      <c r="G28" s="41"/>
      <c r="H28" s="41"/>
      <c r="I28" s="41"/>
      <c r="J28" s="41"/>
      <c r="K28" s="41"/>
      <c r="N28" s="110"/>
      <c r="S28" s="34"/>
      <c r="U28" s="34"/>
      <c r="W28" s="34"/>
      <c r="Y28" s="34"/>
      <c r="AB28" s="54"/>
      <c r="AE28" s="34"/>
      <c r="AF28" s="34"/>
      <c r="AG28" s="32"/>
      <c r="AH28" s="32"/>
      <c r="AI28" s="32"/>
      <c r="AJ28" s="32"/>
      <c r="AK28" s="32"/>
      <c r="AL28" s="32"/>
      <c r="AM28" s="32"/>
      <c r="AN28" s="32"/>
      <c r="AO28" s="32"/>
      <c r="AP28" s="32"/>
      <c r="AQ28" s="32"/>
      <c r="AS28" s="18"/>
      <c r="AT28" s="44"/>
      <c r="AV28" s="44"/>
      <c r="AX28" s="44"/>
      <c r="AZ28" s="44"/>
      <c r="BB28" s="44"/>
      <c r="BD28" s="44"/>
      <c r="BF28" s="44"/>
      <c r="BH28" s="44"/>
      <c r="BJ28" s="44"/>
      <c r="BL28" s="44"/>
      <c r="BN28" s="44"/>
      <c r="BP28" s="44"/>
      <c r="BR28" s="44"/>
      <c r="BT28" s="44"/>
      <c r="BV28" s="44"/>
      <c r="BX28" s="44"/>
      <c r="BZ28" s="44"/>
      <c r="CB28" s="44"/>
      <c r="CD28" s="44"/>
      <c r="CF28" s="44"/>
      <c r="CH28" s="44"/>
      <c r="CJ28" s="44"/>
      <c r="CL28" s="44"/>
      <c r="CN28" s="44"/>
      <c r="CP28" s="44"/>
      <c r="CR28" s="44"/>
      <c r="CT28" s="44"/>
      <c r="CV28" s="44"/>
      <c r="CX28" s="44"/>
      <c r="CZ28" s="44"/>
      <c r="DB28" s="44"/>
      <c r="DD28" s="44"/>
      <c r="DF28" s="44"/>
      <c r="DH28" s="44"/>
      <c r="DJ28" s="44"/>
      <c r="DL28" s="44"/>
      <c r="DN28" s="44"/>
      <c r="DP28" s="44"/>
      <c r="DR28" s="44"/>
      <c r="DT28" s="44"/>
      <c r="DV28" s="44"/>
      <c r="DX28" s="44"/>
      <c r="DZ28" s="44"/>
      <c r="EB28" s="44"/>
      <c r="ED28" s="44"/>
      <c r="EF28" s="44"/>
      <c r="EH28" s="44"/>
      <c r="EJ28" s="44"/>
      <c r="EL28" s="44"/>
      <c r="EN28" s="44"/>
      <c r="EP28" s="44"/>
      <c r="ER28" s="44"/>
      <c r="ET28" s="44"/>
      <c r="EV28" s="44"/>
      <c r="EX28" s="44"/>
      <c r="EZ28" s="44"/>
      <c r="FB28" s="44"/>
      <c r="FD28" s="44"/>
      <c r="FF28" s="44"/>
      <c r="FH28" s="44"/>
      <c r="FI28" s="68"/>
      <c r="FJ28" s="68"/>
      <c r="FK28" s="47"/>
    </row>
    <row r="29" spans="1:167" s="33" customFormat="1" ht="15.6">
      <c r="A29" s="41"/>
      <c r="B29" s="41"/>
      <c r="E29" s="34"/>
      <c r="F29" s="34"/>
      <c r="G29" s="41"/>
      <c r="H29" s="41"/>
      <c r="I29" s="41"/>
      <c r="J29" s="41"/>
      <c r="K29" s="41"/>
      <c r="N29" s="110"/>
      <c r="S29" s="34"/>
      <c r="U29" s="34"/>
      <c r="W29" s="34"/>
      <c r="Y29" s="34"/>
      <c r="AB29" s="54"/>
      <c r="AE29" s="34"/>
      <c r="AF29" s="34"/>
      <c r="AG29" s="32"/>
      <c r="AH29" s="32"/>
      <c r="AI29" s="32"/>
      <c r="AJ29" s="32"/>
      <c r="AK29" s="32"/>
      <c r="AL29" s="32"/>
      <c r="AM29" s="32"/>
      <c r="AN29" s="32"/>
      <c r="AO29" s="32"/>
      <c r="AP29" s="32"/>
      <c r="AQ29" s="32"/>
      <c r="AS29" s="18"/>
      <c r="AT29" s="44"/>
      <c r="AV29" s="44"/>
      <c r="AX29" s="44"/>
      <c r="AZ29" s="44"/>
      <c r="BB29" s="44"/>
      <c r="BD29" s="44"/>
      <c r="BF29" s="44"/>
      <c r="BH29" s="44"/>
      <c r="BJ29" s="44"/>
      <c r="BL29" s="44"/>
      <c r="BN29" s="44"/>
      <c r="BP29" s="44"/>
      <c r="BR29" s="44"/>
      <c r="BT29" s="44"/>
      <c r="BV29" s="44"/>
      <c r="BX29" s="44"/>
      <c r="BZ29" s="44"/>
      <c r="CB29" s="44"/>
      <c r="CD29" s="44"/>
      <c r="CF29" s="44"/>
      <c r="CH29" s="44"/>
      <c r="CJ29" s="44"/>
      <c r="CL29" s="44"/>
      <c r="CN29" s="44"/>
      <c r="CP29" s="44"/>
      <c r="CR29" s="44"/>
      <c r="CT29" s="44"/>
      <c r="CV29" s="44"/>
      <c r="CX29" s="44"/>
      <c r="CZ29" s="44"/>
      <c r="DB29" s="44"/>
      <c r="DD29" s="44"/>
      <c r="DF29" s="44"/>
      <c r="DH29" s="44"/>
      <c r="DJ29" s="44"/>
      <c r="DL29" s="44"/>
      <c r="DN29" s="44"/>
      <c r="DP29" s="44"/>
      <c r="DR29" s="44"/>
      <c r="DT29" s="44"/>
      <c r="DV29" s="44"/>
      <c r="DX29" s="44"/>
      <c r="DZ29" s="44"/>
      <c r="EB29" s="44"/>
      <c r="ED29" s="44"/>
      <c r="EF29" s="44"/>
      <c r="EH29" s="44"/>
      <c r="EJ29" s="44"/>
      <c r="EL29" s="44"/>
      <c r="EN29" s="44"/>
      <c r="EP29" s="44"/>
      <c r="ER29" s="44"/>
      <c r="ET29" s="44"/>
      <c r="EV29" s="44"/>
      <c r="EX29" s="44"/>
      <c r="EZ29" s="44"/>
      <c r="FB29" s="44"/>
      <c r="FD29" s="44"/>
      <c r="FF29" s="44"/>
      <c r="FH29" s="44"/>
      <c r="FI29" s="68"/>
      <c r="FJ29" s="68"/>
      <c r="FK29" s="47"/>
    </row>
    <row r="30" spans="1:167" s="33" customFormat="1" ht="15.6">
      <c r="A30" s="41"/>
      <c r="B30" s="41"/>
      <c r="E30" s="34"/>
      <c r="F30" s="34"/>
      <c r="G30" s="41"/>
      <c r="H30" s="41"/>
      <c r="I30" s="41"/>
      <c r="J30" s="41"/>
      <c r="N30" s="110"/>
      <c r="S30" s="34"/>
      <c r="U30" s="34"/>
      <c r="W30" s="34"/>
      <c r="Y30" s="34"/>
      <c r="AB30" s="54"/>
      <c r="AE30" s="34"/>
      <c r="AF30" s="34"/>
      <c r="AG30" s="32"/>
      <c r="AH30" s="32"/>
      <c r="AI30" s="32"/>
      <c r="AJ30" s="32"/>
      <c r="AK30" s="32"/>
      <c r="AL30" s="32"/>
      <c r="AM30" s="32"/>
      <c r="AN30" s="32"/>
      <c r="AO30" s="32"/>
      <c r="AP30" s="32"/>
      <c r="AQ30" s="32"/>
      <c r="AS30" s="18"/>
      <c r="AT30" s="44"/>
      <c r="AV30" s="44"/>
      <c r="AX30" s="44"/>
      <c r="AZ30" s="44"/>
      <c r="BB30" s="44"/>
      <c r="BD30" s="44"/>
      <c r="BF30" s="44"/>
      <c r="BH30" s="44"/>
      <c r="BJ30" s="44"/>
      <c r="BL30" s="44"/>
      <c r="BN30" s="44"/>
      <c r="BP30" s="44"/>
      <c r="BR30" s="44"/>
      <c r="BT30" s="44"/>
      <c r="BV30" s="44"/>
      <c r="BX30" s="44"/>
      <c r="BZ30" s="44"/>
      <c r="CB30" s="44"/>
      <c r="CD30" s="44"/>
      <c r="CF30" s="44"/>
      <c r="CH30" s="44"/>
      <c r="CJ30" s="44"/>
      <c r="CL30" s="44"/>
      <c r="CN30" s="44"/>
      <c r="CP30" s="44"/>
      <c r="CR30" s="44"/>
      <c r="CT30" s="44"/>
      <c r="CV30" s="44"/>
      <c r="CX30" s="44"/>
      <c r="CZ30" s="44"/>
      <c r="DB30" s="44"/>
      <c r="DD30" s="44"/>
      <c r="DF30" s="44"/>
      <c r="DH30" s="44"/>
      <c r="DJ30" s="44"/>
      <c r="DL30" s="44"/>
      <c r="DN30" s="44"/>
      <c r="DP30" s="44"/>
      <c r="DR30" s="44"/>
      <c r="DT30" s="44"/>
      <c r="DV30" s="44"/>
      <c r="DX30" s="44"/>
      <c r="DZ30" s="44"/>
      <c r="EB30" s="44"/>
      <c r="ED30" s="44"/>
      <c r="EF30" s="44"/>
      <c r="EH30" s="44"/>
      <c r="EJ30" s="44"/>
      <c r="EL30" s="44"/>
      <c r="EN30" s="44"/>
      <c r="EP30" s="44"/>
      <c r="ER30" s="44"/>
      <c r="ET30" s="44"/>
      <c r="EV30" s="44"/>
      <c r="EX30" s="44"/>
      <c r="EZ30" s="44"/>
      <c r="FB30" s="44"/>
      <c r="FD30" s="44"/>
      <c r="FF30" s="44"/>
      <c r="FH30" s="44"/>
      <c r="FI30" s="68"/>
      <c r="FJ30" s="68"/>
      <c r="FK30" s="47"/>
    </row>
    <row r="31" spans="1:167" s="33" customFormat="1" ht="15.6">
      <c r="A31" s="41"/>
      <c r="B31" s="41"/>
      <c r="E31" s="34"/>
      <c r="F31" s="34"/>
      <c r="G31" s="41"/>
      <c r="H31" s="41"/>
      <c r="I31" s="41"/>
      <c r="J31" s="41"/>
      <c r="N31" s="110"/>
      <c r="S31" s="34"/>
      <c r="U31" s="34"/>
      <c r="W31" s="34"/>
      <c r="Y31" s="34"/>
      <c r="AB31" s="54"/>
      <c r="AE31" s="34"/>
      <c r="AF31" s="34"/>
      <c r="AG31" s="32"/>
      <c r="AH31" s="32"/>
      <c r="AI31" s="32"/>
      <c r="AJ31" s="32"/>
      <c r="AK31" s="32"/>
      <c r="AL31" s="32"/>
      <c r="AM31" s="32"/>
      <c r="AN31" s="32"/>
      <c r="AO31" s="32"/>
      <c r="AP31" s="32"/>
      <c r="AQ31" s="32"/>
      <c r="AS31" s="18"/>
      <c r="AT31" s="44"/>
      <c r="AV31" s="44"/>
      <c r="AX31" s="44"/>
      <c r="AZ31" s="44"/>
      <c r="BB31" s="44"/>
      <c r="BD31" s="44"/>
      <c r="BF31" s="44"/>
      <c r="BH31" s="44"/>
      <c r="BJ31" s="44"/>
      <c r="BL31" s="44"/>
      <c r="BN31" s="44"/>
      <c r="BP31" s="44"/>
      <c r="BR31" s="44"/>
      <c r="BT31" s="44"/>
      <c r="BV31" s="44"/>
      <c r="BX31" s="44"/>
      <c r="BZ31" s="44"/>
      <c r="CB31" s="44"/>
      <c r="CD31" s="44"/>
      <c r="CF31" s="44"/>
      <c r="CH31" s="44"/>
      <c r="CJ31" s="44"/>
      <c r="CL31" s="44"/>
      <c r="CN31" s="44"/>
      <c r="CP31" s="44"/>
      <c r="CR31" s="44"/>
      <c r="CT31" s="44"/>
      <c r="CV31" s="44"/>
      <c r="CX31" s="44"/>
      <c r="CZ31" s="44"/>
      <c r="DB31" s="44"/>
      <c r="DD31" s="44"/>
      <c r="DF31" s="44"/>
      <c r="DH31" s="44"/>
      <c r="DJ31" s="44"/>
      <c r="DL31" s="44"/>
      <c r="DN31" s="44"/>
      <c r="DP31" s="44"/>
      <c r="DR31" s="44"/>
      <c r="DT31" s="44"/>
      <c r="DV31" s="44"/>
      <c r="DX31" s="44"/>
      <c r="DZ31" s="44"/>
      <c r="EB31" s="44"/>
      <c r="ED31" s="44"/>
      <c r="EF31" s="44"/>
      <c r="EH31" s="44"/>
      <c r="EJ31" s="44"/>
      <c r="EL31" s="44"/>
      <c r="EN31" s="44"/>
      <c r="EP31" s="44"/>
      <c r="ER31" s="44"/>
      <c r="ET31" s="44"/>
      <c r="EV31" s="44"/>
      <c r="EX31" s="44"/>
      <c r="EZ31" s="44"/>
      <c r="FB31" s="44"/>
      <c r="FD31" s="44"/>
      <c r="FF31" s="44"/>
      <c r="FH31" s="44"/>
      <c r="FI31" s="68"/>
      <c r="FJ31" s="68"/>
      <c r="FK31" s="47"/>
    </row>
    <row r="32" spans="1:167" s="33" customFormat="1" ht="15.6">
      <c r="A32" s="41"/>
      <c r="B32" s="41"/>
      <c r="E32" s="34"/>
      <c r="F32" s="34"/>
      <c r="G32" s="41"/>
      <c r="H32" s="41"/>
      <c r="I32" s="41"/>
      <c r="J32" s="41"/>
      <c r="N32" s="110"/>
      <c r="S32" s="34"/>
      <c r="U32" s="34"/>
      <c r="W32" s="34"/>
      <c r="Y32" s="34"/>
      <c r="AB32" s="54"/>
      <c r="AE32" s="34"/>
      <c r="AF32" s="34"/>
      <c r="AG32" s="32"/>
      <c r="AH32" s="32"/>
      <c r="AI32" s="32"/>
      <c r="AJ32" s="32"/>
      <c r="AK32" s="32"/>
      <c r="AL32" s="32"/>
      <c r="AM32" s="32"/>
      <c r="AN32" s="32"/>
      <c r="AO32" s="32"/>
      <c r="AP32" s="32"/>
      <c r="AQ32" s="32"/>
      <c r="AS32" s="18"/>
      <c r="AT32" s="44"/>
      <c r="AV32" s="44"/>
      <c r="AX32" s="44"/>
      <c r="AZ32" s="44"/>
      <c r="BB32" s="44"/>
      <c r="BD32" s="44"/>
      <c r="BF32" s="44"/>
      <c r="BH32" s="44"/>
      <c r="BJ32" s="44"/>
      <c r="BL32" s="44"/>
      <c r="BN32" s="44"/>
      <c r="BP32" s="44"/>
      <c r="BR32" s="44"/>
      <c r="BT32" s="44"/>
      <c r="BV32" s="44"/>
      <c r="BX32" s="44"/>
      <c r="BZ32" s="44"/>
      <c r="CB32" s="44"/>
      <c r="CD32" s="44"/>
      <c r="CF32" s="44"/>
      <c r="CH32" s="44"/>
      <c r="CJ32" s="44"/>
      <c r="CL32" s="44"/>
      <c r="CN32" s="44"/>
      <c r="CP32" s="44"/>
      <c r="CR32" s="44"/>
      <c r="CT32" s="44"/>
      <c r="CV32" s="44"/>
      <c r="CX32" s="44"/>
      <c r="CZ32" s="44"/>
      <c r="DB32" s="44"/>
      <c r="DD32" s="44"/>
      <c r="DF32" s="44"/>
      <c r="DH32" s="44"/>
      <c r="DJ32" s="44"/>
      <c r="DL32" s="44"/>
      <c r="DN32" s="44"/>
      <c r="DP32" s="44"/>
      <c r="DR32" s="44"/>
      <c r="DT32" s="44"/>
      <c r="DV32" s="44"/>
      <c r="DX32" s="44"/>
      <c r="DZ32" s="44"/>
      <c r="EB32" s="44"/>
      <c r="ED32" s="44"/>
      <c r="EF32" s="44"/>
      <c r="EH32" s="44"/>
      <c r="EJ32" s="44"/>
      <c r="EL32" s="44"/>
      <c r="EN32" s="44"/>
      <c r="EP32" s="44"/>
      <c r="ER32" s="44"/>
      <c r="ET32" s="44"/>
      <c r="EV32" s="44"/>
      <c r="EX32" s="44"/>
      <c r="EZ32" s="44"/>
      <c r="FB32" s="44"/>
      <c r="FD32" s="44"/>
      <c r="FF32" s="44"/>
      <c r="FH32" s="44"/>
      <c r="FI32" s="68"/>
      <c r="FJ32" s="68"/>
      <c r="FK32" s="47"/>
    </row>
    <row r="33" spans="1:167" s="33" customFormat="1" ht="15.6">
      <c r="A33" s="41"/>
      <c r="B33" s="41"/>
      <c r="E33" s="34"/>
      <c r="F33" s="34"/>
      <c r="G33" s="41"/>
      <c r="H33" s="41"/>
      <c r="I33" s="41"/>
      <c r="J33" s="41"/>
      <c r="N33" s="110"/>
      <c r="S33" s="34"/>
      <c r="U33" s="34"/>
      <c r="W33" s="34"/>
      <c r="Y33" s="34"/>
      <c r="AB33" s="54"/>
      <c r="AE33" s="34"/>
      <c r="AF33" s="34"/>
      <c r="AG33" s="32"/>
      <c r="AH33" s="32"/>
      <c r="AI33" s="32"/>
      <c r="AJ33" s="32"/>
      <c r="AK33" s="32"/>
      <c r="AL33" s="32"/>
      <c r="AM33" s="32"/>
      <c r="AN33" s="32"/>
      <c r="AO33" s="32"/>
      <c r="AP33" s="32"/>
      <c r="AQ33" s="32"/>
      <c r="AS33" s="18"/>
      <c r="AT33" s="44"/>
      <c r="AV33" s="44"/>
      <c r="AX33" s="44"/>
      <c r="AZ33" s="44"/>
      <c r="BB33" s="44"/>
      <c r="BD33" s="44"/>
      <c r="BF33" s="44"/>
      <c r="BH33" s="44"/>
      <c r="BJ33" s="44"/>
      <c r="BL33" s="44"/>
      <c r="BN33" s="44"/>
      <c r="BP33" s="44"/>
      <c r="BR33" s="44"/>
      <c r="BT33" s="44"/>
      <c r="BV33" s="44"/>
      <c r="BX33" s="44"/>
      <c r="BZ33" s="44"/>
      <c r="CB33" s="44"/>
      <c r="CD33" s="44"/>
      <c r="CF33" s="44"/>
      <c r="CH33" s="44"/>
      <c r="CJ33" s="44"/>
      <c r="CL33" s="44"/>
      <c r="CN33" s="44"/>
      <c r="CP33" s="44"/>
      <c r="CR33" s="44"/>
      <c r="CT33" s="44"/>
      <c r="CV33" s="44"/>
      <c r="CX33" s="44"/>
      <c r="CZ33" s="44"/>
      <c r="DB33" s="44"/>
      <c r="DD33" s="44"/>
      <c r="DF33" s="44"/>
      <c r="DH33" s="44"/>
      <c r="DJ33" s="44"/>
      <c r="DL33" s="44"/>
      <c r="DN33" s="44"/>
      <c r="DP33" s="44"/>
      <c r="DR33" s="44"/>
      <c r="DT33" s="44"/>
      <c r="DV33" s="44"/>
      <c r="DX33" s="44"/>
      <c r="DZ33" s="44"/>
      <c r="EB33" s="44"/>
      <c r="ED33" s="44"/>
      <c r="EF33" s="44"/>
      <c r="EH33" s="44"/>
      <c r="EJ33" s="44"/>
      <c r="EL33" s="44"/>
      <c r="EN33" s="44"/>
      <c r="EP33" s="44"/>
      <c r="ER33" s="44"/>
      <c r="ET33" s="44"/>
      <c r="EV33" s="44"/>
      <c r="EX33" s="44"/>
      <c r="EZ33" s="44"/>
      <c r="FB33" s="44"/>
      <c r="FD33" s="44"/>
      <c r="FF33" s="44"/>
      <c r="FH33" s="44"/>
      <c r="FI33" s="68"/>
      <c r="FJ33" s="68"/>
      <c r="FK33" s="47"/>
    </row>
    <row r="34" spans="1:167" s="33" customFormat="1" ht="15.6">
      <c r="A34" s="41"/>
      <c r="B34" s="41"/>
      <c r="E34" s="34"/>
      <c r="F34" s="34"/>
      <c r="G34" s="41"/>
      <c r="H34" s="41"/>
      <c r="I34" s="41"/>
      <c r="J34" s="41"/>
      <c r="N34" s="110"/>
      <c r="S34" s="34"/>
      <c r="U34" s="34"/>
      <c r="W34" s="34"/>
      <c r="Y34" s="34"/>
      <c r="AB34" s="54"/>
      <c r="AE34" s="34"/>
      <c r="AF34" s="34"/>
      <c r="AG34" s="32"/>
      <c r="AH34" s="32"/>
      <c r="AI34" s="32"/>
      <c r="AJ34" s="32"/>
      <c r="AK34" s="32"/>
      <c r="AL34" s="32"/>
      <c r="AM34" s="32"/>
      <c r="AN34" s="32"/>
      <c r="AO34" s="32"/>
      <c r="AP34" s="32"/>
      <c r="AQ34" s="32"/>
      <c r="AS34" s="18"/>
      <c r="AT34" s="44"/>
      <c r="AV34" s="44"/>
      <c r="AX34" s="44"/>
      <c r="AZ34" s="44"/>
      <c r="BB34" s="44"/>
      <c r="BD34" s="44"/>
      <c r="BF34" s="44"/>
      <c r="BH34" s="44"/>
      <c r="BJ34" s="44"/>
      <c r="BL34" s="44"/>
      <c r="BN34" s="44"/>
      <c r="BP34" s="44"/>
      <c r="BR34" s="44"/>
      <c r="BT34" s="44"/>
      <c r="BV34" s="44"/>
      <c r="BX34" s="44"/>
      <c r="BZ34" s="44"/>
      <c r="CB34" s="44"/>
      <c r="CD34" s="44"/>
      <c r="CF34" s="44"/>
      <c r="CH34" s="44"/>
      <c r="CJ34" s="44"/>
      <c r="CL34" s="44"/>
      <c r="CN34" s="44"/>
      <c r="CP34" s="44"/>
      <c r="CR34" s="44"/>
      <c r="CT34" s="44"/>
      <c r="CV34" s="44"/>
      <c r="CX34" s="44"/>
      <c r="CZ34" s="44"/>
      <c r="DB34" s="44"/>
      <c r="DD34" s="44"/>
      <c r="DF34" s="44"/>
      <c r="DH34" s="44"/>
      <c r="DJ34" s="44"/>
      <c r="DL34" s="44"/>
      <c r="DN34" s="44"/>
      <c r="DP34" s="44"/>
      <c r="DR34" s="44"/>
      <c r="DT34" s="44"/>
      <c r="DV34" s="44"/>
      <c r="DX34" s="44"/>
      <c r="DZ34" s="44"/>
      <c r="EB34" s="44"/>
      <c r="ED34" s="44"/>
      <c r="EF34" s="44"/>
      <c r="EH34" s="44"/>
      <c r="EJ34" s="44"/>
      <c r="EL34" s="44"/>
      <c r="EN34" s="44"/>
      <c r="EP34" s="44"/>
      <c r="ER34" s="44"/>
      <c r="ET34" s="44"/>
      <c r="EV34" s="44"/>
      <c r="EX34" s="44"/>
      <c r="EZ34" s="44"/>
      <c r="FB34" s="44"/>
      <c r="FD34" s="44"/>
      <c r="FF34" s="44"/>
      <c r="FH34" s="44"/>
      <c r="FI34" s="68"/>
      <c r="FJ34" s="68"/>
      <c r="FK34" s="47"/>
    </row>
    <row r="35" spans="1:167" s="33" customFormat="1" ht="15.6">
      <c r="A35" s="41"/>
      <c r="B35" s="41"/>
      <c r="E35" s="34"/>
      <c r="F35" s="34"/>
      <c r="G35" s="41"/>
      <c r="H35" s="41"/>
      <c r="I35" s="41"/>
      <c r="J35" s="41"/>
      <c r="N35" s="110"/>
      <c r="S35" s="34"/>
      <c r="U35" s="34"/>
      <c r="W35" s="34"/>
      <c r="Y35" s="34"/>
      <c r="AB35" s="54"/>
      <c r="AE35" s="34"/>
      <c r="AF35" s="34"/>
      <c r="AG35" s="32"/>
      <c r="AH35" s="32"/>
      <c r="AI35" s="32"/>
      <c r="AJ35" s="32"/>
      <c r="AK35" s="32"/>
      <c r="AL35" s="32"/>
      <c r="AM35" s="32"/>
      <c r="AN35" s="32"/>
      <c r="AO35" s="32"/>
      <c r="AP35" s="32"/>
      <c r="AQ35" s="32"/>
      <c r="AS35" s="18"/>
      <c r="AT35" s="44"/>
      <c r="AV35" s="44"/>
      <c r="AX35" s="44"/>
      <c r="AZ35" s="44"/>
      <c r="BB35" s="44"/>
      <c r="BD35" s="44"/>
      <c r="BF35" s="44"/>
      <c r="BH35" s="44"/>
      <c r="BJ35" s="44"/>
      <c r="BL35" s="44"/>
      <c r="BN35" s="44"/>
      <c r="BP35" s="44"/>
      <c r="BR35" s="44"/>
      <c r="BT35" s="44"/>
      <c r="BV35" s="44"/>
      <c r="BX35" s="44"/>
      <c r="BZ35" s="44"/>
      <c r="CB35" s="44"/>
      <c r="CD35" s="44"/>
      <c r="CF35" s="44"/>
      <c r="CH35" s="44"/>
      <c r="CJ35" s="44"/>
      <c r="CL35" s="44"/>
      <c r="CN35" s="44"/>
      <c r="CP35" s="44"/>
      <c r="CR35" s="44"/>
      <c r="CT35" s="44"/>
      <c r="CV35" s="44"/>
      <c r="CX35" s="44"/>
      <c r="CZ35" s="44"/>
      <c r="DB35" s="44"/>
      <c r="DD35" s="44"/>
      <c r="DF35" s="44"/>
      <c r="DH35" s="44"/>
      <c r="DJ35" s="44"/>
      <c r="DL35" s="44"/>
      <c r="DN35" s="44"/>
      <c r="DP35" s="44"/>
      <c r="DR35" s="44"/>
      <c r="DT35" s="44"/>
      <c r="DV35" s="44"/>
      <c r="DX35" s="44"/>
      <c r="DZ35" s="44"/>
      <c r="EB35" s="44"/>
      <c r="ED35" s="44"/>
      <c r="EF35" s="44"/>
      <c r="EH35" s="44"/>
      <c r="EJ35" s="44"/>
      <c r="EL35" s="44"/>
      <c r="EN35" s="44"/>
      <c r="EP35" s="44"/>
      <c r="ER35" s="44"/>
      <c r="ET35" s="44"/>
      <c r="EV35" s="44"/>
      <c r="EX35" s="44"/>
      <c r="EZ35" s="44"/>
      <c r="FB35" s="44"/>
      <c r="FD35" s="44"/>
      <c r="FF35" s="44"/>
      <c r="FH35" s="44"/>
      <c r="FI35" s="68"/>
      <c r="FJ35" s="68"/>
      <c r="FK35" s="47"/>
    </row>
    <row r="36" spans="1:167" s="33" customFormat="1" ht="15.6">
      <c r="A36" s="41"/>
      <c r="B36" s="41"/>
      <c r="E36" s="34"/>
      <c r="F36" s="34"/>
      <c r="G36" s="41"/>
      <c r="H36" s="41"/>
      <c r="I36" s="41"/>
      <c r="J36" s="41"/>
      <c r="N36" s="110"/>
      <c r="S36" s="34"/>
      <c r="U36" s="34"/>
      <c r="W36" s="34"/>
      <c r="Y36" s="34"/>
      <c r="AB36" s="54"/>
      <c r="AE36" s="34"/>
      <c r="AF36" s="34"/>
      <c r="AG36" s="32"/>
      <c r="AH36" s="32"/>
      <c r="AI36" s="32"/>
      <c r="AJ36" s="32"/>
      <c r="AK36" s="32"/>
      <c r="AL36" s="32"/>
      <c r="AM36" s="32"/>
      <c r="AN36" s="32"/>
      <c r="AO36" s="32"/>
      <c r="AP36" s="32"/>
      <c r="AQ36" s="32"/>
      <c r="AS36" s="18"/>
      <c r="AT36" s="44"/>
      <c r="AV36" s="44"/>
      <c r="AX36" s="44"/>
      <c r="AZ36" s="44"/>
      <c r="BB36" s="44"/>
      <c r="BD36" s="44"/>
      <c r="BF36" s="44"/>
      <c r="BH36" s="44"/>
      <c r="BJ36" s="44"/>
      <c r="BL36" s="44"/>
      <c r="BN36" s="44"/>
      <c r="BP36" s="44"/>
      <c r="BR36" s="44"/>
      <c r="BT36" s="44"/>
      <c r="BV36" s="44"/>
      <c r="BX36" s="44"/>
      <c r="BZ36" s="44"/>
      <c r="CB36" s="44"/>
      <c r="CD36" s="44"/>
      <c r="CF36" s="44"/>
      <c r="CH36" s="44"/>
      <c r="CJ36" s="44"/>
      <c r="CL36" s="44"/>
      <c r="CN36" s="44"/>
      <c r="CP36" s="44"/>
      <c r="CR36" s="44"/>
      <c r="CT36" s="44"/>
      <c r="CV36" s="44"/>
      <c r="CX36" s="44"/>
      <c r="CZ36" s="44"/>
      <c r="DB36" s="44"/>
      <c r="DD36" s="44"/>
      <c r="DF36" s="44"/>
      <c r="DH36" s="44"/>
      <c r="DJ36" s="44"/>
      <c r="DL36" s="44"/>
      <c r="DN36" s="44"/>
      <c r="DP36" s="44"/>
      <c r="DR36" s="44"/>
      <c r="DT36" s="44"/>
      <c r="DV36" s="44"/>
      <c r="DX36" s="44"/>
      <c r="DZ36" s="44"/>
      <c r="EB36" s="44"/>
      <c r="ED36" s="44"/>
      <c r="EF36" s="44"/>
      <c r="EH36" s="44"/>
      <c r="EJ36" s="44"/>
      <c r="EL36" s="44"/>
      <c r="EN36" s="44"/>
      <c r="EP36" s="44"/>
      <c r="ER36" s="44"/>
      <c r="ET36" s="44"/>
      <c r="EV36" s="44"/>
      <c r="EX36" s="44"/>
      <c r="EZ36" s="44"/>
      <c r="FB36" s="44"/>
      <c r="FD36" s="44"/>
      <c r="FF36" s="44"/>
      <c r="FH36" s="44"/>
      <c r="FI36" s="68"/>
      <c r="FJ36" s="68"/>
      <c r="FK36" s="47"/>
    </row>
    <row r="37" spans="1:167" s="33" customFormat="1" ht="15.6">
      <c r="A37" s="41"/>
      <c r="B37" s="41"/>
      <c r="E37" s="34"/>
      <c r="F37" s="34"/>
      <c r="G37" s="41"/>
      <c r="H37" s="41"/>
      <c r="I37" s="41"/>
      <c r="J37" s="41"/>
      <c r="N37" s="110"/>
      <c r="S37" s="34"/>
      <c r="U37" s="34"/>
      <c r="W37" s="34"/>
      <c r="Y37" s="34"/>
      <c r="AB37" s="54"/>
      <c r="AE37" s="34"/>
      <c r="AF37" s="34"/>
      <c r="AG37" s="32"/>
      <c r="AH37" s="32"/>
      <c r="AI37" s="32"/>
      <c r="AJ37" s="32"/>
      <c r="AK37" s="32"/>
      <c r="AL37" s="32"/>
      <c r="AM37" s="32"/>
      <c r="AN37" s="32"/>
      <c r="AO37" s="32"/>
      <c r="AP37" s="32"/>
      <c r="AQ37" s="32"/>
      <c r="AS37" s="18"/>
      <c r="AT37" s="44"/>
      <c r="AV37" s="44"/>
      <c r="AX37" s="44"/>
      <c r="AZ37" s="44"/>
      <c r="BB37" s="44"/>
      <c r="BD37" s="44"/>
      <c r="BF37" s="44"/>
      <c r="BH37" s="44"/>
      <c r="BJ37" s="44"/>
      <c r="BL37" s="44"/>
      <c r="BN37" s="44"/>
      <c r="BP37" s="44"/>
      <c r="BR37" s="44"/>
      <c r="BT37" s="44"/>
      <c r="BV37" s="44"/>
      <c r="BX37" s="44"/>
      <c r="BZ37" s="44"/>
      <c r="CB37" s="44"/>
      <c r="CD37" s="44"/>
      <c r="CF37" s="44"/>
      <c r="CH37" s="44"/>
      <c r="CJ37" s="44"/>
      <c r="CL37" s="44"/>
      <c r="CN37" s="44"/>
      <c r="CP37" s="44"/>
      <c r="CR37" s="44"/>
      <c r="CT37" s="44"/>
      <c r="CV37" s="44"/>
      <c r="CX37" s="44"/>
      <c r="CZ37" s="44"/>
      <c r="DB37" s="44"/>
      <c r="DD37" s="44"/>
      <c r="DF37" s="44"/>
      <c r="DH37" s="44"/>
      <c r="DJ37" s="44"/>
      <c r="DL37" s="44"/>
      <c r="DN37" s="44"/>
      <c r="DP37" s="44"/>
      <c r="DR37" s="44"/>
      <c r="DT37" s="44"/>
      <c r="DV37" s="44"/>
      <c r="DX37" s="44"/>
      <c r="DZ37" s="44"/>
      <c r="EB37" s="44"/>
      <c r="ED37" s="44"/>
      <c r="EF37" s="44"/>
      <c r="EH37" s="44"/>
      <c r="EJ37" s="44"/>
      <c r="EL37" s="44"/>
      <c r="EN37" s="44"/>
      <c r="EP37" s="44"/>
      <c r="ER37" s="44"/>
      <c r="ET37" s="44"/>
      <c r="EV37" s="44"/>
      <c r="EX37" s="44"/>
      <c r="EZ37" s="44"/>
      <c r="FB37" s="44"/>
      <c r="FD37" s="44"/>
      <c r="FF37" s="44"/>
      <c r="FH37" s="44"/>
      <c r="FI37" s="68"/>
      <c r="FJ37" s="68"/>
      <c r="FK37" s="47"/>
    </row>
    <row r="38" spans="1:167" s="33" customFormat="1" ht="15.6">
      <c r="A38" s="41"/>
      <c r="B38" s="41"/>
      <c r="E38" s="34"/>
      <c r="F38" s="34"/>
      <c r="G38" s="41"/>
      <c r="H38" s="41"/>
      <c r="I38" s="41"/>
      <c r="J38" s="41"/>
      <c r="N38" s="110"/>
      <c r="S38" s="34"/>
      <c r="U38" s="34"/>
      <c r="W38" s="34"/>
      <c r="Y38" s="34"/>
      <c r="AB38" s="54"/>
      <c r="AE38" s="34"/>
      <c r="AF38" s="34"/>
      <c r="AG38" s="32"/>
      <c r="AH38" s="32"/>
      <c r="AI38" s="32"/>
      <c r="AJ38" s="32"/>
      <c r="AK38" s="32"/>
      <c r="AL38" s="32"/>
      <c r="AM38" s="32"/>
      <c r="AN38" s="32"/>
      <c r="AO38" s="32"/>
      <c r="AP38" s="32"/>
      <c r="AQ38" s="32"/>
      <c r="AS38" s="18"/>
      <c r="AT38" s="44"/>
      <c r="AV38" s="44"/>
      <c r="AX38" s="44"/>
      <c r="AZ38" s="44"/>
      <c r="BB38" s="44"/>
      <c r="BD38" s="44"/>
      <c r="BF38" s="44"/>
      <c r="BH38" s="44"/>
      <c r="BJ38" s="44"/>
      <c r="BL38" s="44"/>
      <c r="BN38" s="44"/>
      <c r="BP38" s="44"/>
      <c r="BR38" s="44"/>
      <c r="BT38" s="44"/>
      <c r="BV38" s="44"/>
      <c r="BX38" s="44"/>
      <c r="BZ38" s="44"/>
      <c r="CB38" s="44"/>
      <c r="CD38" s="44"/>
      <c r="CF38" s="44"/>
      <c r="CH38" s="44"/>
      <c r="CJ38" s="44"/>
      <c r="CL38" s="44"/>
      <c r="CN38" s="44"/>
      <c r="CP38" s="44"/>
      <c r="CR38" s="44"/>
      <c r="CT38" s="44"/>
      <c r="CV38" s="44"/>
      <c r="CX38" s="44"/>
      <c r="CZ38" s="44"/>
      <c r="DB38" s="44"/>
      <c r="DD38" s="44"/>
      <c r="DF38" s="44"/>
      <c r="DH38" s="44"/>
      <c r="DJ38" s="44"/>
      <c r="DL38" s="44"/>
      <c r="DN38" s="44"/>
      <c r="DP38" s="44"/>
      <c r="DR38" s="44"/>
      <c r="DT38" s="44"/>
      <c r="DV38" s="44"/>
      <c r="DX38" s="44"/>
      <c r="DZ38" s="44"/>
      <c r="EB38" s="44"/>
      <c r="ED38" s="44"/>
      <c r="EF38" s="44"/>
      <c r="EH38" s="44"/>
      <c r="EJ38" s="44"/>
      <c r="EL38" s="44"/>
      <c r="EN38" s="44"/>
      <c r="EP38" s="44"/>
      <c r="ER38" s="44"/>
      <c r="ET38" s="44"/>
      <c r="EV38" s="44"/>
      <c r="EX38" s="44"/>
      <c r="EZ38" s="44"/>
      <c r="FB38" s="44"/>
      <c r="FD38" s="44"/>
      <c r="FF38" s="44"/>
      <c r="FH38" s="44"/>
      <c r="FI38" s="68"/>
      <c r="FJ38" s="68"/>
      <c r="FK38" s="47"/>
    </row>
    <row r="39" spans="1:167" s="33" customFormat="1" ht="15.6">
      <c r="A39" s="41"/>
      <c r="B39" s="41"/>
      <c r="E39" s="34"/>
      <c r="F39" s="34"/>
      <c r="G39" s="41"/>
      <c r="H39" s="41"/>
      <c r="I39" s="41"/>
      <c r="J39" s="41"/>
      <c r="N39" s="110"/>
      <c r="S39" s="34"/>
      <c r="U39" s="34"/>
      <c r="W39" s="34"/>
      <c r="Y39" s="34"/>
      <c r="AB39" s="56"/>
      <c r="AE39" s="34"/>
      <c r="AF39" s="34"/>
      <c r="AG39" s="32"/>
      <c r="AH39" s="32"/>
      <c r="AI39" s="32"/>
      <c r="AJ39" s="32"/>
      <c r="AK39" s="32"/>
      <c r="AL39" s="32"/>
      <c r="AM39" s="32"/>
      <c r="AN39" s="32"/>
      <c r="AO39" s="32"/>
      <c r="AP39" s="32"/>
      <c r="AQ39" s="32"/>
      <c r="AS39" s="18"/>
      <c r="AT39" s="44"/>
      <c r="AV39" s="44"/>
      <c r="AX39" s="44"/>
      <c r="AZ39" s="44"/>
      <c r="BB39" s="44"/>
      <c r="BD39" s="44"/>
      <c r="BF39" s="44"/>
      <c r="BH39" s="44"/>
      <c r="BJ39" s="44"/>
      <c r="BL39" s="44"/>
      <c r="BN39" s="44"/>
      <c r="BP39" s="44"/>
      <c r="BR39" s="44"/>
      <c r="BT39" s="44"/>
      <c r="BV39" s="44"/>
      <c r="BX39" s="44"/>
      <c r="BZ39" s="44"/>
      <c r="CB39" s="44"/>
      <c r="CD39" s="44"/>
      <c r="CF39" s="44"/>
      <c r="CH39" s="44"/>
      <c r="CJ39" s="44"/>
      <c r="CL39" s="44"/>
      <c r="CN39" s="44"/>
      <c r="CP39" s="44"/>
      <c r="CR39" s="44"/>
      <c r="CT39" s="44"/>
      <c r="CV39" s="44"/>
      <c r="CX39" s="44"/>
      <c r="CZ39" s="44"/>
      <c r="DB39" s="44"/>
      <c r="DD39" s="44"/>
      <c r="DF39" s="44"/>
      <c r="DH39" s="44"/>
      <c r="DJ39" s="44"/>
      <c r="DL39" s="44"/>
      <c r="DN39" s="44"/>
      <c r="DP39" s="44"/>
      <c r="DR39" s="44"/>
      <c r="DT39" s="44"/>
      <c r="DV39" s="44"/>
      <c r="DX39" s="44"/>
      <c r="DZ39" s="44"/>
      <c r="EB39" s="44"/>
      <c r="ED39" s="44"/>
      <c r="EF39" s="44"/>
      <c r="EH39" s="44"/>
      <c r="EJ39" s="44"/>
      <c r="EL39" s="44"/>
      <c r="EN39" s="44"/>
      <c r="EP39" s="44"/>
      <c r="ER39" s="44"/>
      <c r="ET39" s="44"/>
      <c r="EV39" s="44"/>
      <c r="EX39" s="44"/>
      <c r="EZ39" s="44"/>
      <c r="FB39" s="44"/>
      <c r="FD39" s="44"/>
      <c r="FF39" s="44"/>
      <c r="FH39" s="44"/>
      <c r="FI39" s="68"/>
      <c r="FJ39" s="68"/>
      <c r="FK39" s="47"/>
    </row>
    <row r="40" spans="1:167" s="33" customFormat="1" ht="15.6">
      <c r="A40" s="41"/>
      <c r="B40" s="41"/>
      <c r="E40" s="34"/>
      <c r="F40" s="34"/>
      <c r="G40" s="41"/>
      <c r="H40" s="41"/>
      <c r="I40" s="41"/>
      <c r="J40" s="41"/>
      <c r="N40" s="110"/>
      <c r="S40" s="34"/>
      <c r="U40" s="34"/>
      <c r="W40" s="34"/>
      <c r="Y40" s="34"/>
      <c r="AB40" s="56"/>
      <c r="AE40" s="34"/>
      <c r="AF40" s="34"/>
      <c r="AG40" s="32"/>
      <c r="AH40" s="32"/>
      <c r="AI40" s="32"/>
      <c r="AJ40" s="32"/>
      <c r="AK40" s="32"/>
      <c r="AL40" s="32"/>
      <c r="AM40" s="32"/>
      <c r="AN40" s="32"/>
      <c r="AO40" s="32"/>
      <c r="AP40" s="32"/>
      <c r="AQ40" s="32"/>
      <c r="AS40" s="18"/>
      <c r="AT40" s="44"/>
      <c r="AV40" s="44"/>
      <c r="AX40" s="44"/>
      <c r="AZ40" s="44"/>
      <c r="BB40" s="44"/>
      <c r="BD40" s="44"/>
      <c r="BF40" s="44"/>
      <c r="BH40" s="44"/>
      <c r="BJ40" s="44"/>
      <c r="BL40" s="44"/>
      <c r="BN40" s="44"/>
      <c r="BP40" s="44"/>
      <c r="BR40" s="44"/>
      <c r="BT40" s="44"/>
      <c r="BV40" s="44"/>
      <c r="BX40" s="44"/>
      <c r="BZ40" s="44"/>
      <c r="CB40" s="44"/>
      <c r="CD40" s="44"/>
      <c r="CF40" s="44"/>
      <c r="CH40" s="44"/>
      <c r="CJ40" s="44"/>
      <c r="CL40" s="44"/>
      <c r="CN40" s="44"/>
      <c r="CP40" s="44"/>
      <c r="CR40" s="44"/>
      <c r="CT40" s="44"/>
      <c r="CV40" s="44"/>
      <c r="CX40" s="44"/>
      <c r="CZ40" s="44"/>
      <c r="DB40" s="44"/>
      <c r="DD40" s="44"/>
      <c r="DF40" s="44"/>
      <c r="DH40" s="44"/>
      <c r="DJ40" s="44"/>
      <c r="DL40" s="44"/>
      <c r="DN40" s="44"/>
      <c r="DP40" s="44"/>
      <c r="DR40" s="44"/>
      <c r="DT40" s="44"/>
      <c r="DV40" s="44"/>
      <c r="DX40" s="44"/>
      <c r="DZ40" s="44"/>
      <c r="EB40" s="44"/>
      <c r="ED40" s="44"/>
      <c r="EF40" s="44"/>
      <c r="EH40" s="44"/>
      <c r="EJ40" s="44"/>
      <c r="EL40" s="44"/>
      <c r="EN40" s="44"/>
      <c r="EP40" s="44"/>
      <c r="ER40" s="44"/>
      <c r="ET40" s="44"/>
      <c r="EV40" s="44"/>
      <c r="EX40" s="44"/>
      <c r="EZ40" s="44"/>
      <c r="FB40" s="44"/>
      <c r="FD40" s="44"/>
      <c r="FF40" s="44"/>
      <c r="FH40" s="44"/>
      <c r="FI40" s="68"/>
      <c r="FJ40" s="68"/>
      <c r="FK40" s="47"/>
    </row>
    <row r="41" spans="1:167" s="33" customFormat="1" ht="15.6">
      <c r="A41" s="41"/>
      <c r="B41" s="41"/>
      <c r="E41" s="34"/>
      <c r="F41" s="34"/>
      <c r="G41" s="41"/>
      <c r="H41" s="41"/>
      <c r="I41" s="41"/>
      <c r="J41" s="41"/>
      <c r="N41" s="110"/>
      <c r="S41" s="34"/>
      <c r="U41" s="34"/>
      <c r="W41" s="34"/>
      <c r="Y41" s="34"/>
      <c r="AB41" s="56"/>
      <c r="AE41" s="34"/>
      <c r="AF41" s="34"/>
      <c r="AG41" s="32"/>
      <c r="AH41" s="32"/>
      <c r="AI41" s="32"/>
      <c r="AJ41" s="32"/>
      <c r="AK41" s="32"/>
      <c r="AL41" s="32"/>
      <c r="AM41" s="32"/>
      <c r="AN41" s="32"/>
      <c r="AO41" s="32"/>
      <c r="AP41" s="32"/>
      <c r="AQ41" s="32"/>
      <c r="AS41" s="18"/>
      <c r="AT41" s="44"/>
      <c r="AV41" s="44"/>
      <c r="AX41" s="44"/>
      <c r="AZ41" s="44"/>
      <c r="BB41" s="44"/>
      <c r="BD41" s="44"/>
      <c r="BF41" s="44"/>
      <c r="BH41" s="44"/>
      <c r="BJ41" s="44"/>
      <c r="BL41" s="44"/>
      <c r="BN41" s="44"/>
      <c r="BP41" s="44"/>
      <c r="BR41" s="44"/>
      <c r="BT41" s="44"/>
      <c r="BV41" s="44"/>
      <c r="BX41" s="44"/>
      <c r="BZ41" s="44"/>
      <c r="CB41" s="44"/>
      <c r="CD41" s="44"/>
      <c r="CF41" s="44"/>
      <c r="CH41" s="44"/>
      <c r="CJ41" s="44"/>
      <c r="CL41" s="44"/>
      <c r="CN41" s="44"/>
      <c r="CP41" s="44"/>
      <c r="CR41" s="44"/>
      <c r="CT41" s="44"/>
      <c r="CV41" s="44"/>
      <c r="CX41" s="44"/>
      <c r="CZ41" s="44"/>
      <c r="DB41" s="44"/>
      <c r="DD41" s="44"/>
      <c r="DF41" s="44"/>
      <c r="DH41" s="44"/>
      <c r="DJ41" s="44"/>
      <c r="DL41" s="44"/>
      <c r="DN41" s="44"/>
      <c r="DP41" s="44"/>
      <c r="DR41" s="44"/>
      <c r="DT41" s="44"/>
      <c r="DV41" s="44"/>
      <c r="DX41" s="44"/>
      <c r="DZ41" s="44"/>
      <c r="EB41" s="44"/>
      <c r="ED41" s="44"/>
      <c r="EF41" s="44"/>
      <c r="EH41" s="44"/>
      <c r="EJ41" s="44"/>
      <c r="EL41" s="44"/>
      <c r="EN41" s="44"/>
      <c r="EP41" s="44"/>
      <c r="ER41" s="44"/>
      <c r="ET41" s="44"/>
      <c r="EV41" s="44"/>
      <c r="EX41" s="44"/>
      <c r="EZ41" s="44"/>
      <c r="FB41" s="44"/>
      <c r="FD41" s="44"/>
      <c r="FF41" s="44"/>
      <c r="FH41" s="44"/>
      <c r="FI41" s="68"/>
      <c r="FJ41" s="68"/>
      <c r="FK41" s="47"/>
    </row>
    <row r="42" spans="1:167" s="33" customFormat="1" ht="15.6">
      <c r="A42" s="41"/>
      <c r="B42" s="41"/>
      <c r="E42" s="34"/>
      <c r="F42" s="34"/>
      <c r="G42" s="41"/>
      <c r="H42" s="41"/>
      <c r="I42" s="41"/>
      <c r="J42" s="41"/>
      <c r="N42" s="110"/>
      <c r="S42" s="34"/>
      <c r="U42" s="34"/>
      <c r="W42" s="34"/>
      <c r="Y42" s="34"/>
      <c r="AB42" s="56"/>
      <c r="AE42" s="34"/>
      <c r="AF42" s="34"/>
      <c r="AG42" s="32"/>
      <c r="AH42" s="32"/>
      <c r="AI42" s="32"/>
      <c r="AJ42" s="32"/>
      <c r="AK42" s="32"/>
      <c r="AL42" s="32"/>
      <c r="AM42" s="32"/>
      <c r="AN42" s="32"/>
      <c r="AO42" s="32"/>
      <c r="AP42" s="32"/>
      <c r="AQ42" s="32"/>
      <c r="AS42" s="18"/>
      <c r="AT42" s="44"/>
      <c r="AV42" s="44"/>
      <c r="AX42" s="44"/>
      <c r="AZ42" s="44"/>
      <c r="BB42" s="44"/>
      <c r="BD42" s="44"/>
      <c r="BF42" s="44"/>
      <c r="BH42" s="44"/>
      <c r="BJ42" s="44"/>
      <c r="BL42" s="44"/>
      <c r="BN42" s="44"/>
      <c r="BP42" s="44"/>
      <c r="BR42" s="44"/>
      <c r="BT42" s="44"/>
      <c r="BV42" s="44"/>
      <c r="BX42" s="44"/>
      <c r="BZ42" s="44"/>
      <c r="CB42" s="44"/>
      <c r="CD42" s="44"/>
      <c r="CF42" s="44"/>
      <c r="CH42" s="44"/>
      <c r="CJ42" s="44"/>
      <c r="CL42" s="44"/>
      <c r="CN42" s="44"/>
      <c r="CP42" s="44"/>
      <c r="CR42" s="44"/>
      <c r="CT42" s="44"/>
      <c r="CV42" s="44"/>
      <c r="CX42" s="44"/>
      <c r="CZ42" s="44"/>
      <c r="DB42" s="44"/>
      <c r="DD42" s="44"/>
      <c r="DF42" s="44"/>
      <c r="DH42" s="44"/>
      <c r="DJ42" s="44"/>
      <c r="DL42" s="44"/>
      <c r="DN42" s="44"/>
      <c r="DP42" s="44"/>
      <c r="DR42" s="44"/>
      <c r="DT42" s="44"/>
      <c r="DV42" s="44"/>
      <c r="DX42" s="44"/>
      <c r="DZ42" s="44"/>
      <c r="EB42" s="44"/>
      <c r="ED42" s="44"/>
      <c r="EF42" s="44"/>
      <c r="EH42" s="44"/>
      <c r="EJ42" s="44"/>
      <c r="EL42" s="44"/>
      <c r="EN42" s="44"/>
      <c r="EP42" s="44"/>
      <c r="ER42" s="44"/>
      <c r="ET42" s="44"/>
      <c r="EV42" s="44"/>
      <c r="EX42" s="44"/>
      <c r="EZ42" s="44"/>
      <c r="FB42" s="44"/>
      <c r="FD42" s="44"/>
      <c r="FF42" s="44"/>
      <c r="FH42" s="44"/>
      <c r="FI42" s="68"/>
      <c r="FJ42" s="68"/>
      <c r="FK42" s="47"/>
    </row>
    <row r="43" spans="1:167" s="33" customFormat="1" ht="15.6">
      <c r="A43" s="41"/>
      <c r="B43" s="41"/>
      <c r="E43" s="34"/>
      <c r="F43" s="34"/>
      <c r="G43" s="41"/>
      <c r="H43" s="41"/>
      <c r="I43" s="41"/>
      <c r="J43" s="41"/>
      <c r="N43" s="110"/>
      <c r="S43" s="34"/>
      <c r="U43" s="34"/>
      <c r="W43" s="34"/>
      <c r="Y43" s="34"/>
      <c r="AB43" s="56"/>
      <c r="AE43" s="34"/>
      <c r="AF43" s="34"/>
      <c r="AG43" s="32"/>
      <c r="AH43" s="32"/>
      <c r="AI43" s="32"/>
      <c r="AJ43" s="32"/>
      <c r="AK43" s="32"/>
      <c r="AL43" s="32"/>
      <c r="AM43" s="32"/>
      <c r="AN43" s="32"/>
      <c r="AO43" s="32"/>
      <c r="AP43" s="32"/>
      <c r="AQ43" s="32"/>
      <c r="AS43" s="18"/>
      <c r="AT43" s="44"/>
      <c r="AV43" s="44"/>
      <c r="AX43" s="44"/>
      <c r="AZ43" s="44"/>
      <c r="BB43" s="44"/>
      <c r="BD43" s="44"/>
      <c r="BF43" s="44"/>
      <c r="BH43" s="44"/>
      <c r="BJ43" s="44"/>
      <c r="BL43" s="44"/>
      <c r="BN43" s="44"/>
      <c r="BP43" s="44"/>
      <c r="BR43" s="44"/>
      <c r="BT43" s="44"/>
      <c r="BV43" s="44"/>
      <c r="BX43" s="44"/>
      <c r="BZ43" s="44"/>
      <c r="CB43" s="44"/>
      <c r="CD43" s="44"/>
      <c r="CF43" s="44"/>
      <c r="CH43" s="44"/>
      <c r="CJ43" s="44"/>
      <c r="CL43" s="44"/>
      <c r="CN43" s="44"/>
      <c r="CP43" s="44"/>
      <c r="CR43" s="44"/>
      <c r="CT43" s="44"/>
      <c r="CV43" s="44"/>
      <c r="CX43" s="44"/>
      <c r="CZ43" s="44"/>
      <c r="DB43" s="44"/>
      <c r="DD43" s="44"/>
      <c r="DF43" s="44"/>
      <c r="DH43" s="44"/>
      <c r="DJ43" s="44"/>
      <c r="DL43" s="44"/>
      <c r="DN43" s="44"/>
      <c r="DP43" s="44"/>
      <c r="DR43" s="44"/>
      <c r="DT43" s="44"/>
      <c r="DV43" s="44"/>
      <c r="DX43" s="44"/>
      <c r="DZ43" s="44"/>
      <c r="EB43" s="44"/>
      <c r="ED43" s="44"/>
      <c r="EF43" s="44"/>
      <c r="EH43" s="44"/>
      <c r="EJ43" s="44"/>
      <c r="EL43" s="44"/>
      <c r="EN43" s="44"/>
      <c r="EP43" s="44"/>
      <c r="ER43" s="44"/>
      <c r="ET43" s="44"/>
      <c r="EV43" s="44"/>
      <c r="EX43" s="44"/>
      <c r="EZ43" s="44"/>
      <c r="FB43" s="44"/>
      <c r="FD43" s="44"/>
      <c r="FF43" s="44"/>
      <c r="FH43" s="44"/>
      <c r="FI43" s="68"/>
      <c r="FJ43" s="68"/>
      <c r="FK43" s="47"/>
    </row>
    <row r="44" spans="1:167" s="33" customFormat="1" ht="15.6">
      <c r="A44" s="41"/>
      <c r="B44" s="41"/>
      <c r="E44" s="34"/>
      <c r="F44" s="34"/>
      <c r="G44" s="41"/>
      <c r="H44" s="41"/>
      <c r="I44" s="41"/>
      <c r="J44" s="41"/>
      <c r="N44" s="110"/>
      <c r="S44" s="34"/>
      <c r="U44" s="34"/>
      <c r="W44" s="34"/>
      <c r="Y44" s="34"/>
      <c r="AB44" s="56"/>
      <c r="AE44" s="34"/>
      <c r="AF44" s="34"/>
      <c r="AG44" s="32"/>
      <c r="AH44" s="32"/>
      <c r="AI44" s="32"/>
      <c r="AJ44" s="32"/>
      <c r="AK44" s="32"/>
      <c r="AL44" s="32"/>
      <c r="AM44" s="32"/>
      <c r="AN44" s="32"/>
      <c r="AO44" s="32"/>
      <c r="AP44" s="32"/>
      <c r="AQ44" s="32"/>
      <c r="AS44" s="18"/>
      <c r="AT44" s="44"/>
      <c r="AV44" s="44"/>
      <c r="AX44" s="44"/>
      <c r="AZ44" s="44"/>
      <c r="BB44" s="44"/>
      <c r="BD44" s="44"/>
      <c r="BF44" s="44"/>
      <c r="BH44" s="44"/>
      <c r="BJ44" s="44"/>
      <c r="BL44" s="44"/>
      <c r="BN44" s="44"/>
      <c r="BP44" s="44"/>
      <c r="BR44" s="44"/>
      <c r="BT44" s="44"/>
      <c r="BV44" s="44"/>
      <c r="BX44" s="44"/>
      <c r="BZ44" s="44"/>
      <c r="CB44" s="44"/>
      <c r="CD44" s="44"/>
      <c r="CF44" s="44"/>
      <c r="CH44" s="44"/>
      <c r="CJ44" s="44"/>
      <c r="CL44" s="44"/>
      <c r="CN44" s="44"/>
      <c r="CP44" s="44"/>
      <c r="CR44" s="44"/>
      <c r="CT44" s="44"/>
      <c r="CV44" s="44"/>
      <c r="CX44" s="44"/>
      <c r="CZ44" s="44"/>
      <c r="DB44" s="44"/>
      <c r="DD44" s="44"/>
      <c r="DF44" s="44"/>
      <c r="DH44" s="44"/>
      <c r="DJ44" s="44"/>
      <c r="DL44" s="44"/>
      <c r="DN44" s="44"/>
      <c r="DP44" s="44"/>
      <c r="DR44" s="44"/>
      <c r="DT44" s="44"/>
      <c r="DV44" s="44"/>
      <c r="DX44" s="44"/>
      <c r="DZ44" s="44"/>
      <c r="EB44" s="44"/>
      <c r="ED44" s="44"/>
      <c r="EF44" s="44"/>
      <c r="EH44" s="44"/>
      <c r="EJ44" s="44"/>
      <c r="EL44" s="44"/>
      <c r="EN44" s="44"/>
      <c r="EP44" s="44"/>
      <c r="ER44" s="44"/>
      <c r="ET44" s="44"/>
      <c r="EV44" s="44"/>
      <c r="EX44" s="44"/>
      <c r="EZ44" s="44"/>
      <c r="FB44" s="44"/>
      <c r="FD44" s="44"/>
      <c r="FF44" s="44"/>
      <c r="FH44" s="44"/>
      <c r="FI44" s="68"/>
      <c r="FJ44" s="68"/>
      <c r="FK44" s="47"/>
    </row>
    <row r="45" spans="1:167" s="33" customFormat="1" ht="15.6">
      <c r="A45" s="41"/>
      <c r="B45" s="41"/>
      <c r="E45" s="34"/>
      <c r="F45" s="34"/>
      <c r="G45" s="41"/>
      <c r="H45" s="41"/>
      <c r="I45" s="41"/>
      <c r="J45" s="41"/>
      <c r="N45" s="110"/>
      <c r="S45" s="34"/>
      <c r="U45" s="34"/>
      <c r="W45" s="34"/>
      <c r="Y45" s="34"/>
      <c r="AB45" s="56"/>
      <c r="AE45" s="34"/>
      <c r="AF45" s="34"/>
      <c r="AG45" s="32"/>
      <c r="AH45" s="32"/>
      <c r="AI45" s="32"/>
      <c r="AJ45" s="32"/>
      <c r="AK45" s="32"/>
      <c r="AL45" s="32"/>
      <c r="AM45" s="32"/>
      <c r="AN45" s="32"/>
      <c r="AO45" s="32"/>
      <c r="AP45" s="32"/>
      <c r="AQ45" s="32"/>
      <c r="AS45" s="18"/>
      <c r="AT45" s="44"/>
      <c r="AV45" s="44"/>
      <c r="AX45" s="44"/>
      <c r="AZ45" s="44"/>
      <c r="BB45" s="44"/>
      <c r="BD45" s="44"/>
      <c r="BF45" s="44"/>
      <c r="BH45" s="44"/>
      <c r="BJ45" s="44"/>
      <c r="BL45" s="44"/>
      <c r="BN45" s="44"/>
      <c r="BP45" s="44"/>
      <c r="BR45" s="44"/>
      <c r="BT45" s="44"/>
      <c r="BV45" s="44"/>
      <c r="BX45" s="44"/>
      <c r="BZ45" s="44"/>
      <c r="CB45" s="44"/>
      <c r="CD45" s="44"/>
      <c r="CF45" s="44"/>
      <c r="CH45" s="44"/>
      <c r="CJ45" s="44"/>
      <c r="CL45" s="44"/>
      <c r="CN45" s="44"/>
      <c r="CP45" s="44"/>
      <c r="CR45" s="44"/>
      <c r="CT45" s="44"/>
      <c r="CV45" s="44"/>
      <c r="CX45" s="44"/>
      <c r="CZ45" s="44"/>
      <c r="DB45" s="44"/>
      <c r="DD45" s="44"/>
      <c r="DF45" s="44"/>
      <c r="DH45" s="44"/>
      <c r="DJ45" s="44"/>
      <c r="DL45" s="44"/>
      <c r="DN45" s="44"/>
      <c r="DP45" s="44"/>
      <c r="DR45" s="44"/>
      <c r="DT45" s="44"/>
      <c r="DV45" s="44"/>
      <c r="DX45" s="44"/>
      <c r="DZ45" s="44"/>
      <c r="EB45" s="44"/>
      <c r="ED45" s="44"/>
      <c r="EF45" s="44"/>
      <c r="EH45" s="44"/>
      <c r="EJ45" s="44"/>
      <c r="EL45" s="44"/>
      <c r="EN45" s="44"/>
      <c r="EP45" s="44"/>
      <c r="ER45" s="44"/>
      <c r="ET45" s="44"/>
      <c r="EV45" s="44"/>
      <c r="EX45" s="44"/>
      <c r="EZ45" s="44"/>
      <c r="FB45" s="44"/>
      <c r="FD45" s="44"/>
      <c r="FF45" s="44"/>
      <c r="FH45" s="44"/>
      <c r="FI45" s="68"/>
      <c r="FJ45" s="68"/>
      <c r="FK45" s="47"/>
    </row>
    <row r="46" spans="1:167" s="33" customFormat="1" ht="15.6">
      <c r="A46" s="41"/>
      <c r="B46" s="41"/>
      <c r="E46" s="34"/>
      <c r="F46" s="34"/>
      <c r="G46" s="41"/>
      <c r="H46" s="41"/>
      <c r="I46" s="41"/>
      <c r="J46" s="41"/>
      <c r="N46" s="110"/>
      <c r="S46" s="34"/>
      <c r="U46" s="34"/>
      <c r="W46" s="34"/>
      <c r="Y46" s="34"/>
      <c r="AB46" s="56"/>
      <c r="AE46" s="34"/>
      <c r="AF46" s="34"/>
      <c r="AG46" s="32"/>
      <c r="AH46" s="32"/>
      <c r="AI46" s="32"/>
      <c r="AJ46" s="32"/>
      <c r="AK46" s="32"/>
      <c r="AL46" s="32"/>
      <c r="AM46" s="32"/>
      <c r="AN46" s="32"/>
      <c r="AO46" s="32"/>
      <c r="AP46" s="32"/>
      <c r="AQ46" s="32"/>
      <c r="AS46" s="18"/>
      <c r="AT46" s="44"/>
      <c r="AV46" s="44"/>
      <c r="AX46" s="44"/>
      <c r="AZ46" s="44"/>
      <c r="BB46" s="44"/>
      <c r="BD46" s="44"/>
      <c r="BF46" s="44"/>
      <c r="BH46" s="44"/>
      <c r="BJ46" s="44"/>
      <c r="BL46" s="44"/>
      <c r="BN46" s="44"/>
      <c r="BP46" s="44"/>
      <c r="BR46" s="44"/>
      <c r="BT46" s="44"/>
      <c r="BV46" s="44"/>
      <c r="BX46" s="44"/>
      <c r="BZ46" s="44"/>
      <c r="CB46" s="44"/>
      <c r="CD46" s="44"/>
      <c r="CF46" s="44"/>
      <c r="CH46" s="44"/>
      <c r="CJ46" s="44"/>
      <c r="CL46" s="44"/>
      <c r="CN46" s="44"/>
      <c r="CP46" s="44"/>
      <c r="CR46" s="44"/>
      <c r="CT46" s="44"/>
      <c r="CV46" s="44"/>
      <c r="CX46" s="44"/>
      <c r="CZ46" s="44"/>
      <c r="DB46" s="44"/>
      <c r="DD46" s="44"/>
      <c r="DF46" s="44"/>
      <c r="DH46" s="44"/>
      <c r="DJ46" s="44"/>
      <c r="DL46" s="44"/>
      <c r="DN46" s="44"/>
      <c r="DP46" s="44"/>
      <c r="DR46" s="44"/>
      <c r="DT46" s="44"/>
      <c r="DV46" s="44"/>
      <c r="DX46" s="44"/>
      <c r="DZ46" s="44"/>
      <c r="EB46" s="44"/>
      <c r="ED46" s="44"/>
      <c r="EF46" s="44"/>
      <c r="EH46" s="44"/>
      <c r="EJ46" s="44"/>
      <c r="EL46" s="44"/>
      <c r="EN46" s="44"/>
      <c r="EP46" s="44"/>
      <c r="ER46" s="44"/>
      <c r="ET46" s="44"/>
      <c r="EV46" s="44"/>
      <c r="EX46" s="44"/>
      <c r="EZ46" s="44"/>
      <c r="FB46" s="44"/>
      <c r="FD46" s="44"/>
      <c r="FF46" s="44"/>
      <c r="FH46" s="44"/>
      <c r="FI46" s="68"/>
      <c r="FJ46" s="68"/>
      <c r="FK46" s="47"/>
    </row>
    <row r="47" spans="1:167" s="33" customFormat="1" ht="15.6">
      <c r="A47" s="41"/>
      <c r="B47" s="41"/>
      <c r="E47" s="34"/>
      <c r="F47" s="34"/>
      <c r="G47" s="41"/>
      <c r="H47" s="41"/>
      <c r="I47" s="41"/>
      <c r="J47" s="41"/>
      <c r="N47" s="110"/>
      <c r="S47" s="34"/>
      <c r="U47" s="34"/>
      <c r="W47" s="34"/>
      <c r="Y47" s="34"/>
      <c r="AB47" s="56"/>
      <c r="AE47" s="34"/>
      <c r="AF47" s="34"/>
      <c r="AG47" s="32"/>
      <c r="AH47" s="32"/>
      <c r="AI47" s="32"/>
      <c r="AJ47" s="32"/>
      <c r="AK47" s="32"/>
      <c r="AL47" s="32"/>
      <c r="AM47" s="32"/>
      <c r="AN47" s="32"/>
      <c r="AO47" s="32"/>
      <c r="AP47" s="32"/>
      <c r="AQ47" s="32"/>
      <c r="AS47" s="18"/>
      <c r="AT47" s="44"/>
      <c r="AV47" s="44"/>
      <c r="AX47" s="44"/>
      <c r="AZ47" s="44"/>
      <c r="BB47" s="44"/>
      <c r="BD47" s="44"/>
      <c r="BF47" s="44"/>
      <c r="BH47" s="44"/>
      <c r="BJ47" s="44"/>
      <c r="BL47" s="44"/>
      <c r="BN47" s="44"/>
      <c r="BP47" s="44"/>
      <c r="BR47" s="44"/>
      <c r="BT47" s="44"/>
      <c r="BV47" s="44"/>
      <c r="BX47" s="44"/>
      <c r="BZ47" s="44"/>
      <c r="CB47" s="44"/>
      <c r="CD47" s="44"/>
      <c r="CF47" s="44"/>
      <c r="CH47" s="44"/>
      <c r="CJ47" s="44"/>
      <c r="CL47" s="44"/>
      <c r="CN47" s="44"/>
      <c r="CP47" s="44"/>
      <c r="CR47" s="44"/>
      <c r="CT47" s="44"/>
      <c r="CV47" s="44"/>
      <c r="CX47" s="44"/>
      <c r="CZ47" s="44"/>
      <c r="DB47" s="44"/>
      <c r="DD47" s="44"/>
      <c r="DF47" s="44"/>
      <c r="DH47" s="44"/>
      <c r="DJ47" s="44"/>
      <c r="DL47" s="44"/>
      <c r="DN47" s="44"/>
      <c r="DP47" s="44"/>
      <c r="DR47" s="44"/>
      <c r="DT47" s="44"/>
      <c r="DV47" s="44"/>
      <c r="DX47" s="44"/>
      <c r="DZ47" s="44"/>
      <c r="EB47" s="44"/>
      <c r="ED47" s="44"/>
      <c r="EF47" s="44"/>
      <c r="EH47" s="44"/>
      <c r="EJ47" s="44"/>
      <c r="EL47" s="44"/>
      <c r="EN47" s="44"/>
      <c r="EP47" s="44"/>
      <c r="ER47" s="44"/>
      <c r="ET47" s="44"/>
      <c r="EV47" s="44"/>
      <c r="EX47" s="44"/>
      <c r="EZ47" s="44"/>
      <c r="FB47" s="44"/>
      <c r="FD47" s="44"/>
      <c r="FF47" s="44"/>
      <c r="FH47" s="44"/>
      <c r="FI47" s="68"/>
      <c r="FJ47" s="68"/>
      <c r="FK47" s="47"/>
    </row>
    <row r="48" spans="1:167" s="33" customFormat="1" ht="15.6">
      <c r="A48" s="41"/>
      <c r="B48" s="41"/>
      <c r="E48" s="34"/>
      <c r="F48" s="34"/>
      <c r="G48" s="41"/>
      <c r="H48" s="41"/>
      <c r="I48" s="41"/>
      <c r="J48" s="41"/>
      <c r="N48" s="110"/>
      <c r="S48" s="34"/>
      <c r="U48" s="34"/>
      <c r="W48" s="34"/>
      <c r="Y48" s="34"/>
      <c r="AB48" s="56"/>
      <c r="AE48" s="34"/>
      <c r="AF48" s="34"/>
      <c r="AG48" s="32"/>
      <c r="AH48" s="32"/>
      <c r="AI48" s="32"/>
      <c r="AJ48" s="32"/>
      <c r="AK48" s="32"/>
      <c r="AL48" s="32"/>
      <c r="AM48" s="32"/>
      <c r="AN48" s="32"/>
      <c r="AO48" s="32"/>
      <c r="AP48" s="32"/>
      <c r="AQ48" s="32"/>
      <c r="AS48" s="18"/>
      <c r="AT48" s="44"/>
      <c r="AV48" s="44"/>
      <c r="AX48" s="44"/>
      <c r="AZ48" s="44"/>
      <c r="BB48" s="44"/>
      <c r="BD48" s="44"/>
      <c r="BF48" s="44"/>
      <c r="BH48" s="44"/>
      <c r="BJ48" s="44"/>
      <c r="BL48" s="44"/>
      <c r="BN48" s="44"/>
      <c r="BP48" s="44"/>
      <c r="BR48" s="44"/>
      <c r="BT48" s="44"/>
      <c r="BV48" s="44"/>
      <c r="BX48" s="44"/>
      <c r="BZ48" s="44"/>
      <c r="CB48" s="44"/>
      <c r="CD48" s="44"/>
      <c r="CF48" s="44"/>
      <c r="CH48" s="44"/>
      <c r="CJ48" s="44"/>
      <c r="CL48" s="44"/>
      <c r="CN48" s="44"/>
      <c r="CP48" s="44"/>
      <c r="CR48" s="44"/>
      <c r="CT48" s="44"/>
      <c r="CV48" s="44"/>
      <c r="CX48" s="44"/>
      <c r="CZ48" s="44"/>
      <c r="DB48" s="44"/>
      <c r="DD48" s="44"/>
      <c r="DF48" s="44"/>
      <c r="DH48" s="44"/>
      <c r="DJ48" s="44"/>
      <c r="DL48" s="44"/>
      <c r="DN48" s="44"/>
      <c r="DP48" s="44"/>
      <c r="DR48" s="44"/>
      <c r="DT48" s="44"/>
      <c r="DV48" s="44"/>
      <c r="DX48" s="44"/>
      <c r="DZ48" s="44"/>
      <c r="EB48" s="44"/>
      <c r="ED48" s="44"/>
      <c r="EF48" s="44"/>
      <c r="EH48" s="44"/>
      <c r="EJ48" s="44"/>
      <c r="EL48" s="44"/>
      <c r="EN48" s="44"/>
      <c r="EP48" s="44"/>
      <c r="ER48" s="44"/>
      <c r="ET48" s="44"/>
      <c r="EV48" s="44"/>
      <c r="EX48" s="44"/>
      <c r="EZ48" s="44"/>
      <c r="FB48" s="44"/>
      <c r="FD48" s="44"/>
      <c r="FF48" s="44"/>
      <c r="FH48" s="44"/>
      <c r="FI48" s="68"/>
      <c r="FJ48" s="68"/>
      <c r="FK48" s="47"/>
    </row>
    <row r="49" spans="1:167" s="33" customFormat="1" ht="15.6">
      <c r="A49" s="41"/>
      <c r="B49" s="41"/>
      <c r="E49" s="34"/>
      <c r="F49" s="34"/>
      <c r="G49" s="41"/>
      <c r="H49" s="41"/>
      <c r="I49" s="41"/>
      <c r="J49" s="41"/>
      <c r="N49" s="110"/>
      <c r="S49" s="34"/>
      <c r="U49" s="34"/>
      <c r="W49" s="34"/>
      <c r="Y49" s="34"/>
      <c r="AB49" s="56"/>
      <c r="AE49" s="34"/>
      <c r="AF49" s="34"/>
      <c r="AG49" s="32"/>
      <c r="AH49" s="32"/>
      <c r="AI49" s="32"/>
      <c r="AJ49" s="32"/>
      <c r="AK49" s="32"/>
      <c r="AL49" s="32"/>
      <c r="AM49" s="32"/>
      <c r="AN49" s="32"/>
      <c r="AO49" s="32"/>
      <c r="AP49" s="32"/>
      <c r="AQ49" s="32"/>
      <c r="AS49" s="18"/>
      <c r="AT49" s="44"/>
      <c r="AV49" s="44"/>
      <c r="AX49" s="44"/>
      <c r="AZ49" s="44"/>
      <c r="BB49" s="44"/>
      <c r="BD49" s="44"/>
      <c r="BF49" s="44"/>
      <c r="BH49" s="44"/>
      <c r="BJ49" s="44"/>
      <c r="BL49" s="44"/>
      <c r="BN49" s="44"/>
      <c r="BP49" s="44"/>
      <c r="BR49" s="44"/>
      <c r="BT49" s="44"/>
      <c r="BV49" s="44"/>
      <c r="BX49" s="44"/>
      <c r="BZ49" s="44"/>
      <c r="CB49" s="44"/>
      <c r="CD49" s="44"/>
      <c r="CF49" s="44"/>
      <c r="CH49" s="44"/>
      <c r="CJ49" s="44"/>
      <c r="CL49" s="44"/>
      <c r="CN49" s="44"/>
      <c r="CP49" s="44"/>
      <c r="CR49" s="44"/>
      <c r="CT49" s="44"/>
      <c r="CV49" s="44"/>
      <c r="CX49" s="44"/>
      <c r="CZ49" s="44"/>
      <c r="DB49" s="44"/>
      <c r="DD49" s="44"/>
      <c r="DF49" s="44"/>
      <c r="DH49" s="44"/>
      <c r="DJ49" s="44"/>
      <c r="DL49" s="44"/>
      <c r="DN49" s="44"/>
      <c r="DP49" s="44"/>
      <c r="DR49" s="44"/>
      <c r="DT49" s="44"/>
      <c r="DV49" s="44"/>
      <c r="DX49" s="44"/>
      <c r="DZ49" s="44"/>
      <c r="EB49" s="44"/>
      <c r="ED49" s="44"/>
      <c r="EF49" s="44"/>
      <c r="EH49" s="44"/>
      <c r="EJ49" s="44"/>
      <c r="EL49" s="44"/>
      <c r="EN49" s="44"/>
      <c r="EP49" s="44"/>
      <c r="ER49" s="44"/>
      <c r="ET49" s="44"/>
      <c r="EV49" s="44"/>
      <c r="EX49" s="44"/>
      <c r="EZ49" s="44"/>
      <c r="FB49" s="44"/>
      <c r="FD49" s="44"/>
      <c r="FF49" s="44"/>
      <c r="FH49" s="44"/>
      <c r="FI49" s="68"/>
      <c r="FJ49" s="68"/>
      <c r="FK49" s="47"/>
    </row>
    <row r="50" spans="1:167" s="33" customFormat="1" ht="15.6">
      <c r="A50" s="41"/>
      <c r="B50" s="41"/>
      <c r="E50" s="34"/>
      <c r="F50" s="34"/>
      <c r="G50" s="41"/>
      <c r="H50" s="41"/>
      <c r="I50" s="41"/>
      <c r="J50" s="41"/>
      <c r="N50" s="110"/>
      <c r="S50" s="34"/>
      <c r="U50" s="34"/>
      <c r="W50" s="34"/>
      <c r="Y50" s="34"/>
      <c r="AB50" s="56"/>
      <c r="AE50" s="34"/>
      <c r="AF50" s="34"/>
      <c r="AG50" s="32"/>
      <c r="AH50" s="32"/>
      <c r="AI50" s="32"/>
      <c r="AJ50" s="32"/>
      <c r="AK50" s="32"/>
      <c r="AL50" s="32"/>
      <c r="AM50" s="32"/>
      <c r="AN50" s="32"/>
      <c r="AO50" s="32"/>
      <c r="AP50" s="32"/>
      <c r="AQ50" s="32"/>
      <c r="AS50" s="18"/>
      <c r="AT50" s="44"/>
      <c r="AV50" s="44"/>
      <c r="AX50" s="44"/>
      <c r="AZ50" s="44"/>
      <c r="BB50" s="44"/>
      <c r="BD50" s="44"/>
      <c r="BF50" s="44"/>
      <c r="BH50" s="44"/>
      <c r="BJ50" s="44"/>
      <c r="BL50" s="44"/>
      <c r="BN50" s="44"/>
      <c r="BP50" s="44"/>
      <c r="BR50" s="44"/>
      <c r="BT50" s="44"/>
      <c r="BV50" s="44"/>
      <c r="BX50" s="44"/>
      <c r="BZ50" s="44"/>
      <c r="CB50" s="44"/>
      <c r="CD50" s="44"/>
      <c r="CF50" s="44"/>
      <c r="CH50" s="44"/>
      <c r="CJ50" s="44"/>
      <c r="CL50" s="44"/>
      <c r="CN50" s="44"/>
      <c r="CP50" s="44"/>
      <c r="CR50" s="44"/>
      <c r="CT50" s="44"/>
      <c r="CV50" s="44"/>
      <c r="CX50" s="44"/>
      <c r="CZ50" s="44"/>
      <c r="DB50" s="44"/>
      <c r="DD50" s="44"/>
      <c r="DF50" s="44"/>
      <c r="DH50" s="44"/>
      <c r="DJ50" s="44"/>
      <c r="DL50" s="44"/>
      <c r="DN50" s="44"/>
      <c r="DP50" s="44"/>
      <c r="DR50" s="44"/>
      <c r="DT50" s="44"/>
      <c r="DV50" s="44"/>
      <c r="DX50" s="44"/>
      <c r="DZ50" s="44"/>
      <c r="EB50" s="44"/>
      <c r="ED50" s="44"/>
      <c r="EF50" s="44"/>
      <c r="EH50" s="44"/>
      <c r="EJ50" s="44"/>
      <c r="EL50" s="44"/>
      <c r="EN50" s="44"/>
      <c r="EP50" s="44"/>
      <c r="ER50" s="44"/>
      <c r="ET50" s="44"/>
      <c r="EV50" s="44"/>
      <c r="EX50" s="44"/>
      <c r="EZ50" s="44"/>
      <c r="FB50" s="44"/>
      <c r="FD50" s="44"/>
      <c r="FF50" s="44"/>
      <c r="FH50" s="44"/>
      <c r="FI50" s="68"/>
      <c r="FJ50" s="68"/>
      <c r="FK50" s="47"/>
    </row>
    <row r="51" spans="1:167" s="33" customFormat="1" ht="15.6">
      <c r="A51" s="41"/>
      <c r="B51" s="41"/>
      <c r="E51" s="34"/>
      <c r="F51" s="34"/>
      <c r="G51" s="41"/>
      <c r="H51" s="41"/>
      <c r="I51" s="41"/>
      <c r="J51" s="41"/>
      <c r="N51" s="110"/>
      <c r="S51" s="34"/>
      <c r="U51" s="34"/>
      <c r="W51" s="34"/>
      <c r="Y51" s="34"/>
      <c r="AB51" s="56"/>
      <c r="AE51" s="34"/>
      <c r="AF51" s="34"/>
      <c r="AG51" s="32"/>
      <c r="AH51" s="32"/>
      <c r="AI51" s="32"/>
      <c r="AJ51" s="32"/>
      <c r="AK51" s="32"/>
      <c r="AL51" s="32"/>
      <c r="AM51" s="32"/>
      <c r="AN51" s="32"/>
      <c r="AO51" s="32"/>
      <c r="AP51" s="32"/>
      <c r="AQ51" s="32"/>
      <c r="AS51" s="18"/>
      <c r="AT51" s="44"/>
      <c r="AV51" s="44"/>
      <c r="AX51" s="44"/>
      <c r="AZ51" s="44"/>
      <c r="BB51" s="44"/>
      <c r="BD51" s="44"/>
      <c r="BF51" s="44"/>
      <c r="BH51" s="44"/>
      <c r="BJ51" s="44"/>
      <c r="BL51" s="44"/>
      <c r="BN51" s="44"/>
      <c r="BP51" s="44"/>
      <c r="BR51" s="44"/>
      <c r="BT51" s="44"/>
      <c r="BV51" s="44"/>
      <c r="BX51" s="44"/>
      <c r="BZ51" s="44"/>
      <c r="CB51" s="44"/>
      <c r="CD51" s="44"/>
      <c r="CF51" s="44"/>
      <c r="CH51" s="44"/>
      <c r="CJ51" s="44"/>
      <c r="CL51" s="44"/>
      <c r="CN51" s="44"/>
      <c r="CP51" s="44"/>
      <c r="CR51" s="44"/>
      <c r="CT51" s="44"/>
      <c r="CV51" s="44"/>
      <c r="CX51" s="44"/>
      <c r="CZ51" s="44"/>
      <c r="DB51" s="44"/>
      <c r="DD51" s="44"/>
      <c r="DF51" s="44"/>
      <c r="DH51" s="44"/>
      <c r="DJ51" s="44"/>
      <c r="DL51" s="44"/>
      <c r="DN51" s="44"/>
      <c r="DP51" s="44"/>
      <c r="DR51" s="44"/>
      <c r="DT51" s="44"/>
      <c r="DV51" s="44"/>
      <c r="DX51" s="44"/>
      <c r="DZ51" s="44"/>
      <c r="EB51" s="44"/>
      <c r="ED51" s="44"/>
      <c r="EF51" s="44"/>
      <c r="EH51" s="44"/>
      <c r="EJ51" s="44"/>
      <c r="EL51" s="44"/>
      <c r="EN51" s="44"/>
      <c r="EP51" s="44"/>
      <c r="ER51" s="44"/>
      <c r="ET51" s="44"/>
      <c r="EV51" s="44"/>
      <c r="EX51" s="44"/>
      <c r="EZ51" s="44"/>
      <c r="FB51" s="44"/>
      <c r="FD51" s="44"/>
      <c r="FF51" s="44"/>
      <c r="FH51" s="44"/>
      <c r="FI51" s="68"/>
      <c r="FJ51" s="68"/>
      <c r="FK51" s="47"/>
    </row>
    <row r="52" spans="1:167" s="33" customFormat="1" ht="15.6">
      <c r="A52" s="41"/>
      <c r="B52" s="41"/>
      <c r="E52" s="34"/>
      <c r="F52" s="34"/>
      <c r="G52" s="41"/>
      <c r="H52" s="41"/>
      <c r="I52" s="41"/>
      <c r="J52" s="41"/>
      <c r="N52" s="110"/>
      <c r="S52" s="34"/>
      <c r="U52" s="34"/>
      <c r="W52" s="34"/>
      <c r="Y52" s="34"/>
      <c r="AB52" s="56"/>
      <c r="AE52" s="34"/>
      <c r="AF52" s="34"/>
      <c r="AG52" s="32"/>
      <c r="AH52" s="32"/>
      <c r="AI52" s="32"/>
      <c r="AJ52" s="32"/>
      <c r="AK52" s="32"/>
      <c r="AL52" s="32"/>
      <c r="AM52" s="32"/>
      <c r="AN52" s="32"/>
      <c r="AO52" s="32"/>
      <c r="AP52" s="32"/>
      <c r="AQ52" s="32"/>
      <c r="AS52" s="18"/>
      <c r="AT52" s="44"/>
      <c r="AV52" s="44"/>
      <c r="AX52" s="44"/>
      <c r="AZ52" s="44"/>
      <c r="BB52" s="44"/>
      <c r="BD52" s="44"/>
      <c r="BF52" s="44"/>
      <c r="BH52" s="44"/>
      <c r="BJ52" s="44"/>
      <c r="BL52" s="44"/>
      <c r="BN52" s="44"/>
      <c r="BP52" s="44"/>
      <c r="BR52" s="44"/>
      <c r="BT52" s="44"/>
      <c r="BV52" s="44"/>
      <c r="BX52" s="44"/>
      <c r="BZ52" s="44"/>
      <c r="CB52" s="44"/>
      <c r="CD52" s="44"/>
      <c r="CF52" s="44"/>
      <c r="CH52" s="44"/>
      <c r="CJ52" s="44"/>
      <c r="CL52" s="44"/>
      <c r="CN52" s="44"/>
      <c r="CP52" s="44"/>
      <c r="CR52" s="44"/>
      <c r="CT52" s="44"/>
      <c r="CV52" s="44"/>
      <c r="CX52" s="44"/>
      <c r="CZ52" s="44"/>
      <c r="DB52" s="44"/>
      <c r="DD52" s="44"/>
      <c r="DF52" s="44"/>
      <c r="DH52" s="44"/>
      <c r="DJ52" s="44"/>
      <c r="DL52" s="44"/>
      <c r="DN52" s="44"/>
      <c r="DP52" s="44"/>
      <c r="DR52" s="44"/>
      <c r="DT52" s="44"/>
      <c r="DV52" s="44"/>
      <c r="DX52" s="44"/>
      <c r="DZ52" s="44"/>
      <c r="EB52" s="44"/>
      <c r="ED52" s="44"/>
      <c r="EF52" s="44"/>
      <c r="EH52" s="44"/>
      <c r="EJ52" s="44"/>
      <c r="EL52" s="44"/>
      <c r="EN52" s="44"/>
      <c r="EP52" s="44"/>
      <c r="ER52" s="44"/>
      <c r="ET52" s="44"/>
      <c r="EV52" s="44"/>
      <c r="EX52" s="44"/>
      <c r="EZ52" s="44"/>
      <c r="FB52" s="44"/>
      <c r="FD52" s="44"/>
      <c r="FF52" s="44"/>
      <c r="FH52" s="44"/>
      <c r="FI52" s="68"/>
      <c r="FJ52" s="68"/>
      <c r="FK52" s="47"/>
    </row>
    <row r="53" spans="1:167" s="33" customFormat="1" ht="15.6">
      <c r="A53" s="41"/>
      <c r="B53" s="41"/>
      <c r="E53" s="34"/>
      <c r="F53" s="34"/>
      <c r="G53" s="41"/>
      <c r="H53" s="41"/>
      <c r="I53" s="41"/>
      <c r="J53" s="41"/>
      <c r="N53" s="110"/>
      <c r="S53" s="34"/>
      <c r="U53" s="34"/>
      <c r="W53" s="34"/>
      <c r="Y53" s="34"/>
      <c r="AB53" s="56"/>
      <c r="AE53" s="34"/>
      <c r="AF53" s="34"/>
      <c r="AG53" s="32"/>
      <c r="AH53" s="32"/>
      <c r="AI53" s="32"/>
      <c r="AJ53" s="32"/>
      <c r="AK53" s="32"/>
      <c r="AL53" s="32"/>
      <c r="AM53" s="32"/>
      <c r="AN53" s="32"/>
      <c r="AO53" s="32"/>
      <c r="AP53" s="32"/>
      <c r="AQ53" s="32"/>
      <c r="AS53" s="18"/>
      <c r="AT53" s="44"/>
      <c r="AV53" s="44"/>
      <c r="AX53" s="44"/>
      <c r="AZ53" s="44"/>
      <c r="BB53" s="44"/>
      <c r="BD53" s="44"/>
      <c r="BF53" s="44"/>
      <c r="BH53" s="44"/>
      <c r="BJ53" s="44"/>
      <c r="BL53" s="44"/>
      <c r="BN53" s="44"/>
      <c r="BP53" s="44"/>
      <c r="BR53" s="44"/>
      <c r="BT53" s="44"/>
      <c r="BV53" s="44"/>
      <c r="BX53" s="44"/>
      <c r="BZ53" s="44"/>
      <c r="CB53" s="44"/>
      <c r="CD53" s="44"/>
      <c r="CF53" s="44"/>
      <c r="CH53" s="44"/>
      <c r="CJ53" s="44"/>
      <c r="CL53" s="44"/>
      <c r="CN53" s="44"/>
      <c r="CP53" s="44"/>
      <c r="CR53" s="44"/>
      <c r="CT53" s="44"/>
      <c r="CV53" s="44"/>
      <c r="CX53" s="44"/>
      <c r="CZ53" s="44"/>
      <c r="DB53" s="44"/>
      <c r="DD53" s="44"/>
      <c r="DF53" s="44"/>
      <c r="DH53" s="44"/>
      <c r="DJ53" s="44"/>
      <c r="DL53" s="44"/>
      <c r="DN53" s="44"/>
      <c r="DP53" s="44"/>
      <c r="DR53" s="44"/>
      <c r="DT53" s="44"/>
      <c r="DV53" s="44"/>
      <c r="DX53" s="44"/>
      <c r="DZ53" s="44"/>
      <c r="EB53" s="44"/>
      <c r="ED53" s="44"/>
      <c r="EF53" s="44"/>
      <c r="EH53" s="44"/>
      <c r="EJ53" s="44"/>
      <c r="EL53" s="44"/>
      <c r="EN53" s="44"/>
      <c r="EP53" s="44"/>
      <c r="ER53" s="44"/>
      <c r="ET53" s="44"/>
      <c r="EV53" s="44"/>
      <c r="EX53" s="44"/>
      <c r="EZ53" s="44"/>
      <c r="FB53" s="44"/>
      <c r="FD53" s="44"/>
      <c r="FF53" s="44"/>
      <c r="FH53" s="44"/>
      <c r="FI53" s="68"/>
      <c r="FJ53" s="68"/>
      <c r="FK53" s="47"/>
    </row>
    <row r="54" spans="1:167" s="33" customFormat="1" ht="15.6">
      <c r="A54" s="41"/>
      <c r="B54" s="41"/>
      <c r="E54" s="34"/>
      <c r="F54" s="34"/>
      <c r="G54" s="41"/>
      <c r="H54" s="41"/>
      <c r="I54" s="41"/>
      <c r="J54" s="41"/>
      <c r="N54" s="110"/>
      <c r="S54" s="34"/>
      <c r="U54" s="34"/>
      <c r="W54" s="34"/>
      <c r="Y54" s="34"/>
      <c r="AB54" s="56"/>
      <c r="AE54" s="34"/>
      <c r="AF54" s="34"/>
      <c r="AG54" s="32"/>
      <c r="AH54" s="32"/>
      <c r="AI54" s="32"/>
      <c r="AJ54" s="32"/>
      <c r="AK54" s="32"/>
      <c r="AL54" s="32"/>
      <c r="AM54" s="32"/>
      <c r="AN54" s="32"/>
      <c r="AO54" s="32"/>
      <c r="AP54" s="32"/>
      <c r="AQ54" s="32"/>
      <c r="AS54" s="18"/>
      <c r="AT54" s="44"/>
      <c r="AV54" s="44"/>
      <c r="AX54" s="44"/>
      <c r="AZ54" s="44"/>
      <c r="BB54" s="44"/>
      <c r="BD54" s="44"/>
      <c r="BF54" s="44"/>
      <c r="BH54" s="44"/>
      <c r="BJ54" s="44"/>
      <c r="BL54" s="44"/>
      <c r="BN54" s="44"/>
      <c r="BP54" s="44"/>
      <c r="BR54" s="44"/>
      <c r="BT54" s="44"/>
      <c r="BV54" s="44"/>
      <c r="BX54" s="44"/>
      <c r="BZ54" s="44"/>
      <c r="CB54" s="44"/>
      <c r="CD54" s="44"/>
      <c r="CF54" s="44"/>
      <c r="CH54" s="44"/>
      <c r="CJ54" s="44"/>
      <c r="CL54" s="44"/>
      <c r="CN54" s="44"/>
      <c r="CP54" s="44"/>
      <c r="CR54" s="44"/>
      <c r="CT54" s="44"/>
      <c r="CV54" s="44"/>
      <c r="CX54" s="44"/>
      <c r="CZ54" s="44"/>
      <c r="DB54" s="44"/>
      <c r="DD54" s="44"/>
      <c r="DF54" s="44"/>
      <c r="DH54" s="44"/>
      <c r="DJ54" s="44"/>
      <c r="DL54" s="44"/>
      <c r="DN54" s="44"/>
      <c r="DP54" s="44"/>
      <c r="DR54" s="44"/>
      <c r="DT54" s="44"/>
      <c r="DV54" s="44"/>
      <c r="DX54" s="44"/>
      <c r="DZ54" s="44"/>
      <c r="EB54" s="44"/>
      <c r="ED54" s="44"/>
      <c r="EF54" s="44"/>
      <c r="EH54" s="44"/>
      <c r="EJ54" s="44"/>
      <c r="EL54" s="44"/>
      <c r="EN54" s="44"/>
      <c r="EP54" s="44"/>
      <c r="ER54" s="44"/>
      <c r="ET54" s="44"/>
      <c r="EV54" s="44"/>
      <c r="EX54" s="44"/>
      <c r="EZ54" s="44"/>
      <c r="FB54" s="44"/>
      <c r="FD54" s="44"/>
      <c r="FF54" s="44"/>
      <c r="FH54" s="44"/>
      <c r="FI54" s="68"/>
      <c r="FJ54" s="68"/>
      <c r="FK54" s="47"/>
    </row>
    <row r="55" spans="1:167" s="33" customFormat="1" ht="15.6">
      <c r="A55" s="41"/>
      <c r="B55" s="41"/>
      <c r="E55" s="34"/>
      <c r="F55" s="34"/>
      <c r="G55" s="41"/>
      <c r="H55" s="41"/>
      <c r="I55" s="41"/>
      <c r="J55" s="41"/>
      <c r="N55" s="110"/>
      <c r="S55" s="34"/>
      <c r="U55" s="34"/>
      <c r="W55" s="34"/>
      <c r="Y55" s="34"/>
      <c r="AB55" s="56"/>
      <c r="AE55" s="34"/>
      <c r="AF55" s="34"/>
      <c r="AG55" s="32"/>
      <c r="AH55" s="32"/>
      <c r="AI55" s="32"/>
      <c r="AJ55" s="32"/>
      <c r="AK55" s="32"/>
      <c r="AL55" s="32"/>
      <c r="AM55" s="32"/>
      <c r="AN55" s="32"/>
      <c r="AO55" s="32"/>
      <c r="AP55" s="32"/>
      <c r="AQ55" s="32"/>
      <c r="AS55" s="18"/>
      <c r="AT55" s="44"/>
      <c r="AV55" s="44"/>
      <c r="AX55" s="44"/>
      <c r="AZ55" s="44"/>
      <c r="BB55" s="44"/>
      <c r="BD55" s="44"/>
      <c r="BF55" s="44"/>
      <c r="BH55" s="44"/>
      <c r="BJ55" s="44"/>
      <c r="BL55" s="44"/>
      <c r="BN55" s="44"/>
      <c r="BP55" s="44"/>
      <c r="BR55" s="44"/>
      <c r="BT55" s="44"/>
      <c r="BV55" s="44"/>
      <c r="BX55" s="44"/>
      <c r="BZ55" s="44"/>
      <c r="CB55" s="44"/>
      <c r="CD55" s="44"/>
      <c r="CF55" s="44"/>
      <c r="CH55" s="44"/>
      <c r="CJ55" s="44"/>
      <c r="CL55" s="44"/>
      <c r="CN55" s="44"/>
      <c r="CP55" s="44"/>
      <c r="CR55" s="44"/>
      <c r="CT55" s="44"/>
      <c r="CV55" s="44"/>
      <c r="CX55" s="44"/>
      <c r="CZ55" s="44"/>
      <c r="DB55" s="44"/>
      <c r="DD55" s="44"/>
      <c r="DF55" s="44"/>
      <c r="DH55" s="44"/>
      <c r="DJ55" s="44"/>
      <c r="DL55" s="44"/>
      <c r="DN55" s="44"/>
      <c r="DP55" s="44"/>
      <c r="DR55" s="44"/>
      <c r="DT55" s="44"/>
      <c r="DV55" s="44"/>
      <c r="DX55" s="44"/>
      <c r="DZ55" s="44"/>
      <c r="EB55" s="44"/>
      <c r="ED55" s="44"/>
      <c r="EF55" s="44"/>
      <c r="EH55" s="44"/>
      <c r="EJ55" s="44"/>
      <c r="EL55" s="44"/>
      <c r="EN55" s="44"/>
      <c r="EP55" s="44"/>
      <c r="ER55" s="44"/>
      <c r="ET55" s="44"/>
      <c r="EV55" s="44"/>
      <c r="EX55" s="44"/>
      <c r="EZ55" s="44"/>
      <c r="FB55" s="44"/>
      <c r="FD55" s="44"/>
      <c r="FF55" s="44"/>
      <c r="FH55" s="44"/>
      <c r="FI55" s="68"/>
      <c r="FJ55" s="68"/>
      <c r="FK55" s="47"/>
    </row>
    <row r="56" spans="1:167" s="33" customFormat="1" ht="15.6">
      <c r="A56" s="41"/>
      <c r="B56" s="41"/>
      <c r="E56" s="34"/>
      <c r="F56" s="34"/>
      <c r="G56" s="41"/>
      <c r="H56" s="41"/>
      <c r="I56" s="41"/>
      <c r="J56" s="41"/>
      <c r="N56" s="110"/>
      <c r="S56" s="34"/>
      <c r="U56" s="34"/>
      <c r="W56" s="34"/>
      <c r="Y56" s="34"/>
      <c r="AB56" s="56"/>
      <c r="AE56" s="34"/>
      <c r="AF56" s="34"/>
      <c r="AG56" s="32"/>
      <c r="AH56" s="32"/>
      <c r="AI56" s="32"/>
      <c r="AJ56" s="32"/>
      <c r="AK56" s="32"/>
      <c r="AL56" s="32"/>
      <c r="AM56" s="32"/>
      <c r="AN56" s="32"/>
      <c r="AO56" s="32"/>
      <c r="AP56" s="32"/>
      <c r="AQ56" s="32"/>
      <c r="AS56" s="18"/>
      <c r="AT56" s="44"/>
      <c r="AV56" s="44"/>
      <c r="AX56" s="44"/>
      <c r="AZ56" s="44"/>
      <c r="BB56" s="44"/>
      <c r="BD56" s="44"/>
      <c r="BF56" s="44"/>
      <c r="BH56" s="44"/>
      <c r="BJ56" s="44"/>
      <c r="BL56" s="44"/>
      <c r="BN56" s="44"/>
      <c r="BP56" s="44"/>
      <c r="BR56" s="44"/>
      <c r="BT56" s="44"/>
      <c r="BV56" s="44"/>
      <c r="BX56" s="44"/>
      <c r="BZ56" s="44"/>
      <c r="CB56" s="44"/>
      <c r="CD56" s="44"/>
      <c r="CF56" s="44"/>
      <c r="CH56" s="44"/>
      <c r="CJ56" s="44"/>
      <c r="CL56" s="44"/>
      <c r="CN56" s="44"/>
      <c r="CP56" s="44"/>
      <c r="CR56" s="44"/>
      <c r="CT56" s="44"/>
      <c r="CV56" s="44"/>
      <c r="CX56" s="44"/>
      <c r="CZ56" s="44"/>
      <c r="DB56" s="44"/>
      <c r="DD56" s="44"/>
      <c r="DF56" s="44"/>
      <c r="DH56" s="44"/>
      <c r="DJ56" s="44"/>
      <c r="DL56" s="44"/>
      <c r="DN56" s="44"/>
      <c r="DP56" s="44"/>
      <c r="DR56" s="44"/>
      <c r="DT56" s="44"/>
      <c r="DV56" s="44"/>
      <c r="DX56" s="44"/>
      <c r="DZ56" s="44"/>
      <c r="EB56" s="44"/>
      <c r="ED56" s="44"/>
      <c r="EF56" s="44"/>
      <c r="EH56" s="44"/>
      <c r="EJ56" s="44"/>
      <c r="EL56" s="44"/>
      <c r="EN56" s="44"/>
      <c r="EP56" s="44"/>
      <c r="ER56" s="44"/>
      <c r="ET56" s="44"/>
      <c r="EV56" s="44"/>
      <c r="EX56" s="44"/>
      <c r="EZ56" s="44"/>
      <c r="FB56" s="44"/>
      <c r="FD56" s="44"/>
      <c r="FF56" s="44"/>
      <c r="FH56" s="44"/>
      <c r="FI56" s="68"/>
      <c r="FJ56" s="68"/>
      <c r="FK56" s="47"/>
    </row>
    <row r="57" spans="1:167" s="33" customFormat="1" ht="15.6">
      <c r="A57" s="41"/>
      <c r="B57" s="41"/>
      <c r="E57" s="34"/>
      <c r="F57" s="34"/>
      <c r="G57" s="41"/>
      <c r="H57" s="41"/>
      <c r="I57" s="41"/>
      <c r="J57" s="41"/>
      <c r="N57" s="110"/>
      <c r="S57" s="34"/>
      <c r="U57" s="34"/>
      <c r="W57" s="34"/>
      <c r="Y57" s="34"/>
      <c r="AB57" s="56"/>
      <c r="AE57" s="34"/>
      <c r="AF57" s="34"/>
      <c r="AG57" s="32"/>
      <c r="AH57" s="32"/>
      <c r="AI57" s="32"/>
      <c r="AJ57" s="32"/>
      <c r="AK57" s="32"/>
      <c r="AL57" s="32"/>
      <c r="AM57" s="32"/>
      <c r="AN57" s="32"/>
      <c r="AO57" s="32"/>
      <c r="AP57" s="32"/>
      <c r="AQ57" s="32"/>
      <c r="AS57" s="18"/>
      <c r="AT57" s="44"/>
      <c r="AV57" s="44"/>
      <c r="AX57" s="44"/>
      <c r="AZ57" s="44"/>
      <c r="BB57" s="44"/>
      <c r="BD57" s="44"/>
      <c r="BF57" s="44"/>
      <c r="BH57" s="44"/>
      <c r="BJ57" s="44"/>
      <c r="BL57" s="44"/>
      <c r="BN57" s="44"/>
      <c r="BP57" s="44"/>
      <c r="BR57" s="44"/>
      <c r="BT57" s="44"/>
      <c r="BV57" s="44"/>
      <c r="BX57" s="44"/>
      <c r="BZ57" s="44"/>
      <c r="CB57" s="44"/>
      <c r="CD57" s="44"/>
      <c r="CF57" s="44"/>
      <c r="CH57" s="44"/>
      <c r="CJ57" s="44"/>
      <c r="CL57" s="44"/>
      <c r="CN57" s="44"/>
      <c r="CP57" s="44"/>
      <c r="CR57" s="44"/>
      <c r="CT57" s="44"/>
      <c r="CV57" s="44"/>
      <c r="CX57" s="44"/>
      <c r="CZ57" s="44"/>
      <c r="DB57" s="44"/>
      <c r="DD57" s="44"/>
      <c r="DF57" s="44"/>
      <c r="DH57" s="44"/>
      <c r="DJ57" s="44"/>
      <c r="DL57" s="44"/>
      <c r="DN57" s="44"/>
      <c r="DP57" s="44"/>
      <c r="DR57" s="44"/>
      <c r="DT57" s="44"/>
      <c r="DV57" s="44"/>
      <c r="DX57" s="44"/>
      <c r="DZ57" s="44"/>
      <c r="EB57" s="44"/>
      <c r="ED57" s="44"/>
      <c r="EF57" s="44"/>
      <c r="EH57" s="44"/>
      <c r="EJ57" s="44"/>
      <c r="EL57" s="44"/>
      <c r="EN57" s="44"/>
      <c r="EP57" s="44"/>
      <c r="ER57" s="44"/>
      <c r="ET57" s="44"/>
      <c r="EV57" s="44"/>
      <c r="EX57" s="44"/>
      <c r="EZ57" s="44"/>
      <c r="FB57" s="44"/>
      <c r="FD57" s="44"/>
      <c r="FF57" s="44"/>
      <c r="FH57" s="44"/>
      <c r="FI57" s="68"/>
      <c r="FJ57" s="68"/>
      <c r="FK57" s="47"/>
    </row>
    <row r="58" spans="1:167" s="33" customFormat="1" ht="15.6">
      <c r="A58" s="41"/>
      <c r="B58" s="41"/>
      <c r="E58" s="34"/>
      <c r="F58" s="34"/>
      <c r="G58" s="41"/>
      <c r="H58" s="41"/>
      <c r="I58" s="41"/>
      <c r="J58" s="41"/>
      <c r="N58" s="110"/>
      <c r="S58" s="34"/>
      <c r="U58" s="34"/>
      <c r="W58" s="34"/>
      <c r="Y58" s="34"/>
      <c r="AB58" s="56"/>
      <c r="AE58" s="34"/>
      <c r="AF58" s="34"/>
      <c r="AG58" s="32"/>
      <c r="AH58" s="32"/>
      <c r="AI58" s="32"/>
      <c r="AJ58" s="32"/>
      <c r="AK58" s="32"/>
      <c r="AL58" s="32"/>
      <c r="AM58" s="32"/>
      <c r="AN58" s="32"/>
      <c r="AO58" s="32"/>
      <c r="AP58" s="32"/>
      <c r="AQ58" s="32"/>
      <c r="AS58" s="18"/>
      <c r="AT58" s="44"/>
      <c r="AV58" s="44"/>
      <c r="AX58" s="44"/>
      <c r="AZ58" s="44"/>
      <c r="BB58" s="44"/>
      <c r="BD58" s="44"/>
      <c r="BF58" s="44"/>
      <c r="BH58" s="44"/>
      <c r="BJ58" s="44"/>
      <c r="BL58" s="44"/>
      <c r="BN58" s="44"/>
      <c r="BP58" s="44"/>
      <c r="BR58" s="44"/>
      <c r="BT58" s="44"/>
      <c r="BV58" s="44"/>
      <c r="BX58" s="44"/>
      <c r="BZ58" s="44"/>
      <c r="CB58" s="44"/>
      <c r="CD58" s="44"/>
      <c r="CF58" s="44"/>
      <c r="CH58" s="44"/>
      <c r="CJ58" s="44"/>
      <c r="CL58" s="44"/>
      <c r="CN58" s="44"/>
      <c r="CP58" s="44"/>
      <c r="CR58" s="44"/>
      <c r="CT58" s="44"/>
      <c r="CV58" s="44"/>
      <c r="CX58" s="44"/>
      <c r="CZ58" s="44"/>
      <c r="DB58" s="44"/>
      <c r="DD58" s="44"/>
      <c r="DF58" s="44"/>
      <c r="DH58" s="44"/>
      <c r="DJ58" s="44"/>
      <c r="DL58" s="44"/>
      <c r="DN58" s="44"/>
      <c r="DP58" s="44"/>
      <c r="DR58" s="44"/>
      <c r="DT58" s="44"/>
      <c r="DV58" s="44"/>
      <c r="DX58" s="44"/>
      <c r="DZ58" s="44"/>
      <c r="EB58" s="44"/>
      <c r="ED58" s="44"/>
      <c r="EF58" s="44"/>
      <c r="EH58" s="44"/>
      <c r="EJ58" s="44"/>
      <c r="EL58" s="44"/>
      <c r="EN58" s="44"/>
      <c r="EP58" s="44"/>
      <c r="ER58" s="44"/>
      <c r="ET58" s="44"/>
      <c r="EV58" s="44"/>
      <c r="EX58" s="44"/>
      <c r="EZ58" s="44"/>
      <c r="FB58" s="44"/>
      <c r="FD58" s="44"/>
      <c r="FF58" s="44"/>
      <c r="FH58" s="44"/>
      <c r="FI58" s="68"/>
      <c r="FJ58" s="68"/>
      <c r="FK58" s="47"/>
    </row>
    <row r="59" spans="1:167" s="33" customFormat="1" ht="15.6">
      <c r="A59" s="41"/>
      <c r="B59" s="41"/>
      <c r="E59" s="34"/>
      <c r="F59" s="34"/>
      <c r="G59" s="41"/>
      <c r="H59" s="41"/>
      <c r="I59" s="41"/>
      <c r="J59" s="41"/>
      <c r="N59" s="110"/>
      <c r="S59" s="34"/>
      <c r="U59" s="34"/>
      <c r="W59" s="34"/>
      <c r="Y59" s="34"/>
      <c r="AB59" s="56"/>
      <c r="AE59" s="34"/>
      <c r="AF59" s="34"/>
      <c r="AG59" s="32"/>
      <c r="AH59" s="32"/>
      <c r="AI59" s="32"/>
      <c r="AJ59" s="32"/>
      <c r="AK59" s="32"/>
      <c r="AL59" s="32"/>
      <c r="AM59" s="32"/>
      <c r="AN59" s="32"/>
      <c r="AO59" s="32"/>
      <c r="AP59" s="32"/>
      <c r="AQ59" s="32"/>
      <c r="AS59" s="18"/>
      <c r="AT59" s="44"/>
      <c r="AV59" s="44"/>
      <c r="AX59" s="44"/>
      <c r="AZ59" s="44"/>
      <c r="BB59" s="44"/>
      <c r="BD59" s="44"/>
      <c r="BF59" s="44"/>
      <c r="BH59" s="44"/>
      <c r="BJ59" s="44"/>
      <c r="BL59" s="44"/>
      <c r="BN59" s="44"/>
      <c r="BP59" s="44"/>
      <c r="BR59" s="44"/>
      <c r="BT59" s="44"/>
      <c r="BV59" s="44"/>
      <c r="BX59" s="44"/>
      <c r="BZ59" s="44"/>
      <c r="CB59" s="44"/>
      <c r="CD59" s="44"/>
      <c r="CF59" s="44"/>
      <c r="CH59" s="44"/>
      <c r="CJ59" s="44"/>
      <c r="CL59" s="44"/>
      <c r="CN59" s="44"/>
      <c r="CP59" s="44"/>
      <c r="CR59" s="44"/>
      <c r="CT59" s="44"/>
      <c r="CV59" s="44"/>
      <c r="CX59" s="44"/>
      <c r="CZ59" s="44"/>
      <c r="DB59" s="44"/>
      <c r="DD59" s="44"/>
      <c r="DF59" s="44"/>
      <c r="DH59" s="44"/>
      <c r="DJ59" s="44"/>
      <c r="DL59" s="44"/>
      <c r="DN59" s="44"/>
      <c r="DP59" s="44"/>
      <c r="DR59" s="44"/>
      <c r="DT59" s="44"/>
      <c r="DV59" s="44"/>
      <c r="DX59" s="44"/>
      <c r="DZ59" s="44"/>
      <c r="EB59" s="44"/>
      <c r="ED59" s="44"/>
      <c r="EF59" s="44"/>
      <c r="EH59" s="44"/>
      <c r="EJ59" s="44"/>
      <c r="EL59" s="44"/>
      <c r="EN59" s="44"/>
      <c r="EP59" s="44"/>
      <c r="ER59" s="44"/>
      <c r="ET59" s="44"/>
      <c r="EV59" s="44"/>
      <c r="EX59" s="44"/>
      <c r="EZ59" s="44"/>
      <c r="FB59" s="44"/>
      <c r="FD59" s="44"/>
      <c r="FF59" s="44"/>
      <c r="FH59" s="44"/>
      <c r="FI59" s="68"/>
      <c r="FJ59" s="68"/>
      <c r="FK59" s="47"/>
    </row>
    <row r="60" spans="1:167" s="33" customFormat="1" ht="15.6">
      <c r="A60" s="41"/>
      <c r="B60" s="41"/>
      <c r="E60" s="34"/>
      <c r="F60" s="34"/>
      <c r="G60" s="41"/>
      <c r="H60" s="41"/>
      <c r="I60" s="41"/>
      <c r="J60" s="41"/>
      <c r="N60" s="110"/>
      <c r="S60" s="34"/>
      <c r="U60" s="34"/>
      <c r="W60" s="34"/>
      <c r="Y60" s="34"/>
      <c r="AB60" s="56"/>
      <c r="AE60" s="34"/>
      <c r="AF60" s="34"/>
      <c r="AG60" s="32"/>
      <c r="AH60" s="32"/>
      <c r="AI60" s="32"/>
      <c r="AJ60" s="32"/>
      <c r="AK60" s="32"/>
      <c r="AL60" s="32"/>
      <c r="AM60" s="32"/>
      <c r="AN60" s="32"/>
      <c r="AO60" s="32"/>
      <c r="AP60" s="32"/>
      <c r="AQ60" s="32"/>
      <c r="AS60" s="18"/>
      <c r="AT60" s="44"/>
      <c r="AV60" s="44"/>
      <c r="AX60" s="44"/>
      <c r="AZ60" s="44"/>
      <c r="BB60" s="44"/>
      <c r="BD60" s="44"/>
      <c r="BF60" s="44"/>
      <c r="BH60" s="44"/>
      <c r="BJ60" s="44"/>
      <c r="BL60" s="44"/>
      <c r="BN60" s="44"/>
      <c r="BP60" s="44"/>
      <c r="BR60" s="44"/>
      <c r="BT60" s="44"/>
      <c r="BV60" s="44"/>
      <c r="BX60" s="44"/>
      <c r="BZ60" s="44"/>
      <c r="CB60" s="44"/>
      <c r="CD60" s="44"/>
      <c r="CF60" s="44"/>
      <c r="CH60" s="44"/>
      <c r="CJ60" s="44"/>
      <c r="CL60" s="44"/>
      <c r="CN60" s="44"/>
      <c r="CP60" s="44"/>
      <c r="CR60" s="44"/>
      <c r="CT60" s="44"/>
      <c r="CV60" s="44"/>
      <c r="CX60" s="44"/>
      <c r="CZ60" s="44"/>
      <c r="DB60" s="44"/>
      <c r="DD60" s="44"/>
      <c r="DF60" s="44"/>
      <c r="DH60" s="44"/>
      <c r="DJ60" s="44"/>
      <c r="DL60" s="44"/>
      <c r="DN60" s="44"/>
      <c r="DP60" s="44"/>
      <c r="DR60" s="44"/>
      <c r="DT60" s="44"/>
      <c r="DV60" s="44"/>
      <c r="DX60" s="44"/>
      <c r="DZ60" s="44"/>
      <c r="EB60" s="44"/>
      <c r="ED60" s="44"/>
      <c r="EF60" s="44"/>
      <c r="EH60" s="44"/>
      <c r="EJ60" s="44"/>
      <c r="EL60" s="44"/>
      <c r="EN60" s="44"/>
      <c r="EP60" s="44"/>
      <c r="ER60" s="44"/>
      <c r="ET60" s="44"/>
      <c r="EV60" s="44"/>
      <c r="EX60" s="44"/>
      <c r="EZ60" s="44"/>
      <c r="FB60" s="44"/>
      <c r="FD60" s="44"/>
      <c r="FF60" s="44"/>
      <c r="FH60" s="44"/>
      <c r="FI60" s="68"/>
      <c r="FJ60" s="68"/>
      <c r="FK60" s="47"/>
    </row>
    <row r="61" spans="1:167" s="33" customFormat="1" ht="15.6">
      <c r="A61" s="41"/>
      <c r="B61" s="41"/>
      <c r="E61" s="34"/>
      <c r="F61" s="34"/>
      <c r="G61" s="41"/>
      <c r="H61" s="41"/>
      <c r="I61" s="41"/>
      <c r="J61" s="41"/>
      <c r="N61" s="110"/>
      <c r="S61" s="34"/>
      <c r="U61" s="34"/>
      <c r="W61" s="34"/>
      <c r="Y61" s="34"/>
      <c r="AB61" s="56"/>
      <c r="AE61" s="34"/>
      <c r="AF61" s="34"/>
      <c r="AG61" s="32"/>
      <c r="AH61" s="32"/>
      <c r="AI61" s="32"/>
      <c r="AJ61" s="32"/>
      <c r="AK61" s="32"/>
      <c r="AL61" s="32"/>
      <c r="AM61" s="32"/>
      <c r="AN61" s="32"/>
      <c r="AO61" s="32"/>
      <c r="AP61" s="32"/>
      <c r="AQ61" s="32"/>
      <c r="AS61" s="18"/>
      <c r="AT61" s="44"/>
      <c r="AV61" s="44"/>
      <c r="AX61" s="44"/>
      <c r="AZ61" s="44"/>
      <c r="BB61" s="44"/>
      <c r="BD61" s="44"/>
      <c r="BF61" s="44"/>
      <c r="BH61" s="44"/>
      <c r="BJ61" s="44"/>
      <c r="BL61" s="44"/>
      <c r="BN61" s="44"/>
      <c r="BP61" s="44"/>
      <c r="BR61" s="44"/>
      <c r="BT61" s="44"/>
      <c r="BV61" s="44"/>
      <c r="BX61" s="44"/>
      <c r="BZ61" s="44"/>
      <c r="CB61" s="44"/>
      <c r="CD61" s="44"/>
      <c r="CF61" s="44"/>
      <c r="CH61" s="44"/>
      <c r="CJ61" s="44"/>
      <c r="CL61" s="44"/>
      <c r="CN61" s="44"/>
      <c r="CP61" s="44"/>
      <c r="CR61" s="44"/>
      <c r="CT61" s="44"/>
      <c r="CV61" s="44"/>
      <c r="CX61" s="44"/>
      <c r="CZ61" s="44"/>
      <c r="DB61" s="44"/>
      <c r="DD61" s="44"/>
      <c r="DF61" s="44"/>
      <c r="DH61" s="44"/>
      <c r="DJ61" s="44"/>
      <c r="DL61" s="44"/>
      <c r="DN61" s="44"/>
      <c r="DP61" s="44"/>
      <c r="DR61" s="44"/>
      <c r="DT61" s="44"/>
      <c r="DV61" s="44"/>
      <c r="DX61" s="44"/>
      <c r="DZ61" s="44"/>
      <c r="EB61" s="44"/>
      <c r="ED61" s="44"/>
      <c r="EF61" s="44"/>
      <c r="EH61" s="44"/>
      <c r="EJ61" s="44"/>
      <c r="EL61" s="44"/>
      <c r="EN61" s="44"/>
      <c r="EP61" s="44"/>
      <c r="ER61" s="44"/>
      <c r="ET61" s="44"/>
      <c r="EV61" s="44"/>
      <c r="EX61" s="44"/>
      <c r="EZ61" s="44"/>
      <c r="FB61" s="44"/>
      <c r="FD61" s="44"/>
      <c r="FF61" s="44"/>
      <c r="FH61" s="44"/>
      <c r="FI61" s="68"/>
      <c r="FJ61" s="68"/>
      <c r="FK61" s="47"/>
    </row>
    <row r="62" spans="1:167" s="33" customFormat="1" ht="15.6">
      <c r="A62" s="41"/>
      <c r="B62" s="41"/>
      <c r="E62" s="34"/>
      <c r="F62" s="34"/>
      <c r="G62" s="41"/>
      <c r="H62" s="41"/>
      <c r="I62" s="41"/>
      <c r="J62" s="41"/>
      <c r="N62" s="110"/>
      <c r="S62" s="34"/>
      <c r="U62" s="34"/>
      <c r="W62" s="34"/>
      <c r="Y62" s="34"/>
      <c r="AB62" s="56"/>
      <c r="AE62" s="34"/>
      <c r="AF62" s="34"/>
      <c r="AG62" s="32"/>
      <c r="AH62" s="32"/>
      <c r="AI62" s="32"/>
      <c r="AJ62" s="32"/>
      <c r="AK62" s="32"/>
      <c r="AL62" s="32"/>
      <c r="AM62" s="32"/>
      <c r="AN62" s="32"/>
      <c r="AO62" s="32"/>
      <c r="AP62" s="32"/>
      <c r="AQ62" s="32"/>
      <c r="AS62" s="18"/>
      <c r="AT62" s="44"/>
      <c r="AV62" s="44"/>
      <c r="AX62" s="44"/>
      <c r="AZ62" s="44"/>
      <c r="BB62" s="44"/>
      <c r="BD62" s="44"/>
      <c r="BF62" s="44"/>
      <c r="BH62" s="44"/>
      <c r="BJ62" s="44"/>
      <c r="BL62" s="44"/>
      <c r="BN62" s="44"/>
      <c r="BP62" s="44"/>
      <c r="BR62" s="44"/>
      <c r="BT62" s="44"/>
      <c r="BV62" s="44"/>
      <c r="BX62" s="44"/>
      <c r="BZ62" s="44"/>
      <c r="CB62" s="44"/>
      <c r="CD62" s="44"/>
      <c r="CF62" s="44"/>
      <c r="CH62" s="44"/>
      <c r="CJ62" s="44"/>
      <c r="CL62" s="44"/>
      <c r="CN62" s="44"/>
      <c r="CP62" s="44"/>
      <c r="CR62" s="44"/>
      <c r="CT62" s="44"/>
      <c r="CV62" s="44"/>
      <c r="CX62" s="44"/>
      <c r="CZ62" s="44"/>
      <c r="DB62" s="44"/>
      <c r="DD62" s="44"/>
      <c r="DF62" s="44"/>
      <c r="DH62" s="44"/>
      <c r="DJ62" s="44"/>
      <c r="DL62" s="44"/>
      <c r="DN62" s="44"/>
      <c r="DP62" s="44"/>
      <c r="DR62" s="44"/>
      <c r="DT62" s="44"/>
      <c r="DV62" s="44"/>
      <c r="DX62" s="44"/>
      <c r="DZ62" s="44"/>
      <c r="EB62" s="44"/>
      <c r="ED62" s="44"/>
      <c r="EF62" s="44"/>
      <c r="EH62" s="44"/>
      <c r="EJ62" s="44"/>
      <c r="EL62" s="44"/>
      <c r="EN62" s="44"/>
      <c r="EP62" s="44"/>
      <c r="ER62" s="44"/>
      <c r="ET62" s="44"/>
      <c r="EV62" s="44"/>
      <c r="EX62" s="44"/>
      <c r="EZ62" s="44"/>
      <c r="FB62" s="44"/>
      <c r="FD62" s="44"/>
      <c r="FF62" s="44"/>
      <c r="FH62" s="44"/>
      <c r="FI62" s="68"/>
      <c r="FJ62" s="68"/>
      <c r="FK62" s="47"/>
    </row>
    <row r="63" spans="1:167" s="33" customFormat="1" ht="15.6">
      <c r="A63" s="41"/>
      <c r="B63" s="41"/>
      <c r="E63" s="34"/>
      <c r="F63" s="34"/>
      <c r="G63" s="41"/>
      <c r="H63" s="41"/>
      <c r="I63" s="41"/>
      <c r="J63" s="41"/>
      <c r="N63" s="110"/>
      <c r="S63" s="34"/>
      <c r="U63" s="34"/>
      <c r="W63" s="34"/>
      <c r="Y63" s="34"/>
      <c r="AB63" s="56"/>
      <c r="AE63" s="34"/>
      <c r="AF63" s="34"/>
      <c r="AG63" s="32"/>
      <c r="AH63" s="32"/>
      <c r="AI63" s="32"/>
      <c r="AJ63" s="32"/>
      <c r="AK63" s="32"/>
      <c r="AL63" s="32"/>
      <c r="AM63" s="32"/>
      <c r="AN63" s="32"/>
      <c r="AO63" s="32"/>
      <c r="AP63" s="32"/>
      <c r="AQ63" s="32"/>
      <c r="AS63" s="18"/>
      <c r="AT63" s="44"/>
      <c r="AV63" s="44"/>
      <c r="AX63" s="44"/>
      <c r="AZ63" s="44"/>
      <c r="BB63" s="44"/>
      <c r="BD63" s="44"/>
      <c r="BF63" s="44"/>
      <c r="BH63" s="44"/>
      <c r="BJ63" s="44"/>
      <c r="BL63" s="44"/>
      <c r="BN63" s="44"/>
      <c r="BP63" s="44"/>
      <c r="BR63" s="44"/>
      <c r="BT63" s="44"/>
      <c r="BV63" s="44"/>
      <c r="BX63" s="44"/>
      <c r="BZ63" s="44"/>
      <c r="CB63" s="44"/>
      <c r="CD63" s="44"/>
      <c r="CF63" s="44"/>
      <c r="CH63" s="44"/>
      <c r="CJ63" s="44"/>
      <c r="CL63" s="44"/>
      <c r="CN63" s="44"/>
      <c r="CP63" s="44"/>
      <c r="CR63" s="44"/>
      <c r="CT63" s="44"/>
      <c r="CV63" s="44"/>
      <c r="CX63" s="44"/>
      <c r="CZ63" s="44"/>
      <c r="DB63" s="44"/>
      <c r="DD63" s="44"/>
      <c r="DF63" s="44"/>
      <c r="DH63" s="44"/>
      <c r="DJ63" s="44"/>
      <c r="DL63" s="44"/>
      <c r="DN63" s="44"/>
      <c r="DP63" s="44"/>
      <c r="DR63" s="44"/>
      <c r="DT63" s="44"/>
      <c r="DV63" s="44"/>
      <c r="DX63" s="44"/>
      <c r="DZ63" s="44"/>
      <c r="EB63" s="44"/>
      <c r="ED63" s="44"/>
      <c r="EF63" s="44"/>
      <c r="EH63" s="44"/>
      <c r="EJ63" s="44"/>
      <c r="EL63" s="44"/>
      <c r="EN63" s="44"/>
      <c r="EP63" s="44"/>
      <c r="ER63" s="44"/>
      <c r="ET63" s="44"/>
      <c r="EV63" s="44"/>
      <c r="EX63" s="44"/>
      <c r="EZ63" s="44"/>
      <c r="FB63" s="44"/>
      <c r="FD63" s="44"/>
      <c r="FF63" s="44"/>
      <c r="FH63" s="44"/>
      <c r="FI63" s="68"/>
      <c r="FJ63" s="68"/>
      <c r="FK63" s="47"/>
    </row>
    <row r="64" spans="1:167" s="33" customFormat="1" ht="15.6">
      <c r="A64" s="41"/>
      <c r="B64" s="41"/>
      <c r="E64" s="34"/>
      <c r="F64" s="34"/>
      <c r="G64" s="41"/>
      <c r="H64" s="41"/>
      <c r="I64" s="41"/>
      <c r="J64" s="41"/>
      <c r="N64" s="110"/>
      <c r="S64" s="34"/>
      <c r="U64" s="34"/>
      <c r="W64" s="34"/>
      <c r="Y64" s="34"/>
      <c r="AB64" s="56"/>
      <c r="AE64" s="34"/>
      <c r="AF64" s="34"/>
      <c r="AG64" s="32"/>
      <c r="AH64" s="32"/>
      <c r="AI64" s="32"/>
      <c r="AJ64" s="32"/>
      <c r="AK64" s="32"/>
      <c r="AL64" s="32"/>
      <c r="AM64" s="32"/>
      <c r="AN64" s="32"/>
      <c r="AO64" s="32"/>
      <c r="AP64" s="32"/>
      <c r="AQ64" s="32"/>
      <c r="AS64" s="18"/>
      <c r="AT64" s="44"/>
      <c r="AV64" s="44"/>
      <c r="AX64" s="44"/>
      <c r="AZ64" s="44"/>
      <c r="BB64" s="44"/>
      <c r="BD64" s="44"/>
      <c r="BF64" s="44"/>
      <c r="BH64" s="44"/>
      <c r="BJ64" s="44"/>
      <c r="BL64" s="44"/>
      <c r="BN64" s="44"/>
      <c r="BP64" s="44"/>
      <c r="BR64" s="44"/>
      <c r="BT64" s="44"/>
      <c r="BV64" s="44"/>
      <c r="BX64" s="44"/>
      <c r="BZ64" s="44"/>
      <c r="CB64" s="44"/>
      <c r="CD64" s="44"/>
      <c r="CF64" s="44"/>
      <c r="CH64" s="44"/>
      <c r="CJ64" s="44"/>
      <c r="CL64" s="44"/>
      <c r="CN64" s="44"/>
      <c r="CP64" s="44"/>
      <c r="CR64" s="44"/>
      <c r="CT64" s="44"/>
      <c r="CV64" s="44"/>
      <c r="CX64" s="44"/>
      <c r="CZ64" s="44"/>
      <c r="DB64" s="44"/>
      <c r="DD64" s="44"/>
      <c r="DF64" s="44"/>
      <c r="DH64" s="44"/>
      <c r="DJ64" s="44"/>
      <c r="DL64" s="44"/>
      <c r="DN64" s="44"/>
      <c r="DP64" s="44"/>
      <c r="DR64" s="44"/>
      <c r="DT64" s="44"/>
      <c r="DV64" s="44"/>
      <c r="DX64" s="44"/>
      <c r="DZ64" s="44"/>
      <c r="EB64" s="44"/>
      <c r="ED64" s="44"/>
      <c r="EF64" s="44"/>
      <c r="EH64" s="44"/>
      <c r="EJ64" s="44"/>
      <c r="EL64" s="44"/>
      <c r="EN64" s="44"/>
      <c r="EP64" s="44"/>
      <c r="ER64" s="44"/>
      <c r="ET64" s="44"/>
      <c r="EV64" s="44"/>
      <c r="EX64" s="44"/>
      <c r="EZ64" s="44"/>
      <c r="FB64" s="44"/>
      <c r="FD64" s="44"/>
      <c r="FF64" s="44"/>
      <c r="FH64" s="44"/>
      <c r="FI64" s="68"/>
      <c r="FJ64" s="68"/>
      <c r="FK64" s="47"/>
    </row>
    <row r="65" spans="1:167" s="33" customFormat="1" ht="15.6">
      <c r="A65" s="41"/>
      <c r="B65" s="41"/>
      <c r="E65" s="34"/>
      <c r="F65" s="34"/>
      <c r="G65" s="41"/>
      <c r="H65" s="41"/>
      <c r="I65" s="41"/>
      <c r="J65" s="41"/>
      <c r="N65" s="110"/>
      <c r="S65" s="34"/>
      <c r="U65" s="34"/>
      <c r="W65" s="34"/>
      <c r="Y65" s="34"/>
      <c r="AB65" s="56"/>
      <c r="AE65" s="34"/>
      <c r="AF65" s="34"/>
      <c r="AG65" s="32"/>
      <c r="AH65" s="32"/>
      <c r="AI65" s="32"/>
      <c r="AJ65" s="32"/>
      <c r="AK65" s="32"/>
      <c r="AL65" s="32"/>
      <c r="AM65" s="32"/>
      <c r="AN65" s="32"/>
      <c r="AO65" s="32"/>
      <c r="AP65" s="32"/>
      <c r="AQ65" s="32"/>
      <c r="AS65" s="18"/>
      <c r="AT65" s="44"/>
      <c r="AV65" s="44"/>
      <c r="AX65" s="44"/>
      <c r="AZ65" s="44"/>
      <c r="BB65" s="44"/>
      <c r="BD65" s="44"/>
      <c r="BF65" s="44"/>
      <c r="BH65" s="44"/>
      <c r="BJ65" s="44"/>
      <c r="BL65" s="44"/>
      <c r="BN65" s="44"/>
      <c r="BP65" s="44"/>
      <c r="BR65" s="44"/>
      <c r="BT65" s="44"/>
      <c r="BV65" s="44"/>
      <c r="BX65" s="44"/>
      <c r="BZ65" s="44"/>
      <c r="CB65" s="44"/>
      <c r="CD65" s="44"/>
      <c r="CF65" s="44"/>
      <c r="CH65" s="44"/>
      <c r="CJ65" s="44"/>
      <c r="CL65" s="44"/>
      <c r="CN65" s="44"/>
      <c r="CP65" s="44"/>
      <c r="CR65" s="44"/>
      <c r="CT65" s="44"/>
      <c r="CV65" s="44"/>
      <c r="CX65" s="44"/>
      <c r="CZ65" s="44"/>
      <c r="DB65" s="44"/>
      <c r="DD65" s="44"/>
      <c r="DF65" s="44"/>
      <c r="DH65" s="44"/>
      <c r="DJ65" s="44"/>
      <c r="DL65" s="44"/>
      <c r="DN65" s="44"/>
      <c r="DP65" s="44"/>
      <c r="DR65" s="44"/>
      <c r="DT65" s="44"/>
      <c r="DV65" s="44"/>
      <c r="DX65" s="44"/>
      <c r="DZ65" s="44"/>
      <c r="EB65" s="44"/>
      <c r="ED65" s="44"/>
      <c r="EF65" s="44"/>
      <c r="EH65" s="44"/>
      <c r="EJ65" s="44"/>
      <c r="EL65" s="44"/>
      <c r="EN65" s="44"/>
      <c r="EP65" s="44"/>
      <c r="ER65" s="44"/>
      <c r="ET65" s="44"/>
      <c r="EV65" s="44"/>
      <c r="EX65" s="44"/>
      <c r="EZ65" s="44"/>
      <c r="FB65" s="44"/>
      <c r="FD65" s="44"/>
      <c r="FF65" s="44"/>
      <c r="FH65" s="44"/>
      <c r="FI65" s="68"/>
      <c r="FJ65" s="68"/>
      <c r="FK65" s="47"/>
    </row>
    <row r="66" spans="1:167" s="33" customFormat="1" ht="15.6">
      <c r="A66" s="41"/>
      <c r="B66" s="41"/>
      <c r="E66" s="34"/>
      <c r="F66" s="34"/>
      <c r="G66" s="41"/>
      <c r="H66" s="41"/>
      <c r="I66" s="41"/>
      <c r="J66" s="41"/>
      <c r="N66" s="110"/>
      <c r="S66" s="34"/>
      <c r="U66" s="34"/>
      <c r="W66" s="34"/>
      <c r="Y66" s="34"/>
      <c r="AB66" s="56"/>
      <c r="AE66" s="34"/>
      <c r="AF66" s="34"/>
      <c r="AG66" s="32"/>
      <c r="AH66" s="32"/>
      <c r="AI66" s="32"/>
      <c r="AJ66" s="32"/>
      <c r="AK66" s="32"/>
      <c r="AL66" s="32"/>
      <c r="AM66" s="32"/>
      <c r="AN66" s="32"/>
      <c r="AO66" s="32"/>
      <c r="AP66" s="32"/>
      <c r="AQ66" s="32"/>
      <c r="AS66" s="18"/>
      <c r="AT66" s="44"/>
      <c r="AV66" s="44"/>
      <c r="AX66" s="44"/>
      <c r="AZ66" s="44"/>
      <c r="BB66" s="44"/>
      <c r="BD66" s="44"/>
      <c r="BF66" s="44"/>
      <c r="BH66" s="44"/>
      <c r="BJ66" s="44"/>
      <c r="BL66" s="44"/>
      <c r="BN66" s="44"/>
      <c r="BP66" s="44"/>
      <c r="BR66" s="44"/>
      <c r="BT66" s="44"/>
      <c r="BV66" s="44"/>
      <c r="BX66" s="44"/>
      <c r="BZ66" s="44"/>
      <c r="CB66" s="44"/>
      <c r="CD66" s="44"/>
      <c r="CF66" s="44"/>
      <c r="CH66" s="44"/>
      <c r="CJ66" s="44"/>
      <c r="CL66" s="44"/>
      <c r="CN66" s="44"/>
      <c r="CP66" s="44"/>
      <c r="CR66" s="44"/>
      <c r="CT66" s="44"/>
      <c r="CV66" s="44"/>
      <c r="CX66" s="44"/>
      <c r="CZ66" s="44"/>
      <c r="DB66" s="44"/>
      <c r="DD66" s="44"/>
      <c r="DF66" s="44"/>
      <c r="DH66" s="44"/>
      <c r="DJ66" s="44"/>
      <c r="DL66" s="44"/>
      <c r="DN66" s="44"/>
      <c r="DP66" s="44"/>
      <c r="DR66" s="44"/>
      <c r="DT66" s="44"/>
      <c r="DV66" s="44"/>
      <c r="DX66" s="44"/>
      <c r="DZ66" s="44"/>
      <c r="EB66" s="44"/>
      <c r="ED66" s="44"/>
      <c r="EF66" s="44"/>
      <c r="EH66" s="44"/>
      <c r="EJ66" s="44"/>
      <c r="EL66" s="44"/>
      <c r="EN66" s="44"/>
      <c r="EP66" s="44"/>
      <c r="ER66" s="44"/>
      <c r="ET66" s="44"/>
      <c r="EV66" s="44"/>
      <c r="EX66" s="44"/>
      <c r="EZ66" s="44"/>
      <c r="FB66" s="44"/>
      <c r="FD66" s="44"/>
      <c r="FF66" s="44"/>
      <c r="FH66" s="44"/>
      <c r="FI66" s="68"/>
      <c r="FJ66" s="68"/>
      <c r="FK66" s="47"/>
    </row>
    <row r="67" spans="1:167" s="33" customFormat="1" ht="15.6">
      <c r="A67" s="41"/>
      <c r="B67" s="41"/>
      <c r="E67" s="34"/>
      <c r="F67" s="34"/>
      <c r="G67" s="41"/>
      <c r="H67" s="41"/>
      <c r="I67" s="41"/>
      <c r="J67" s="41"/>
      <c r="N67" s="110"/>
      <c r="S67" s="34"/>
      <c r="U67" s="34"/>
      <c r="W67" s="34"/>
      <c r="Y67" s="34"/>
      <c r="AB67" s="56"/>
      <c r="AE67" s="34"/>
      <c r="AF67" s="34"/>
      <c r="AG67" s="32"/>
      <c r="AH67" s="32"/>
      <c r="AI67" s="32"/>
      <c r="AJ67" s="32"/>
      <c r="AK67" s="32"/>
      <c r="AL67" s="32"/>
      <c r="AM67" s="32"/>
      <c r="AN67" s="32"/>
      <c r="AO67" s="32"/>
      <c r="AP67" s="32"/>
      <c r="AQ67" s="32"/>
      <c r="AS67" s="18"/>
      <c r="AT67" s="44"/>
      <c r="AV67" s="44"/>
      <c r="AX67" s="44"/>
      <c r="AZ67" s="44"/>
      <c r="BB67" s="44"/>
      <c r="BD67" s="44"/>
      <c r="BF67" s="44"/>
      <c r="BH67" s="44"/>
      <c r="BJ67" s="44"/>
      <c r="BL67" s="44"/>
      <c r="BN67" s="44"/>
      <c r="BP67" s="44"/>
      <c r="BR67" s="44"/>
      <c r="BT67" s="44"/>
      <c r="BV67" s="44"/>
      <c r="BX67" s="44"/>
      <c r="BZ67" s="44"/>
      <c r="CB67" s="44"/>
      <c r="CD67" s="44"/>
      <c r="CF67" s="44"/>
      <c r="CH67" s="44"/>
      <c r="CJ67" s="44"/>
      <c r="CL67" s="44"/>
      <c r="CN67" s="44"/>
      <c r="CP67" s="44"/>
      <c r="CR67" s="44"/>
      <c r="CT67" s="44"/>
      <c r="CV67" s="44"/>
      <c r="CX67" s="44"/>
      <c r="CZ67" s="44"/>
      <c r="DB67" s="44"/>
      <c r="DD67" s="44"/>
      <c r="DF67" s="44"/>
      <c r="DH67" s="44"/>
      <c r="DJ67" s="44"/>
      <c r="DL67" s="44"/>
      <c r="DN67" s="44"/>
      <c r="DP67" s="44"/>
      <c r="DR67" s="44"/>
      <c r="DT67" s="44"/>
      <c r="DV67" s="44"/>
      <c r="DX67" s="44"/>
      <c r="DZ67" s="44"/>
      <c r="EB67" s="44"/>
      <c r="ED67" s="44"/>
      <c r="EF67" s="44"/>
      <c r="EH67" s="44"/>
      <c r="EJ67" s="44"/>
      <c r="EL67" s="44"/>
      <c r="EN67" s="44"/>
      <c r="EP67" s="44"/>
      <c r="ER67" s="44"/>
      <c r="ET67" s="44"/>
      <c r="EV67" s="44"/>
      <c r="EX67" s="44"/>
      <c r="EZ67" s="44"/>
      <c r="FB67" s="44"/>
      <c r="FD67" s="44"/>
      <c r="FF67" s="44"/>
      <c r="FH67" s="44"/>
      <c r="FI67" s="68"/>
      <c r="FJ67" s="68"/>
      <c r="FK67" s="47"/>
    </row>
    <row r="68" spans="1:167" s="33" customFormat="1" ht="15.6">
      <c r="A68" s="41"/>
      <c r="B68" s="41"/>
      <c r="E68" s="34"/>
      <c r="F68" s="34"/>
      <c r="G68" s="41"/>
      <c r="H68" s="41"/>
      <c r="I68" s="41"/>
      <c r="J68" s="41"/>
      <c r="N68" s="110"/>
      <c r="S68" s="34"/>
      <c r="U68" s="34"/>
      <c r="W68" s="34"/>
      <c r="Y68" s="34"/>
      <c r="AB68" s="56"/>
      <c r="AE68" s="34"/>
      <c r="AF68" s="34"/>
      <c r="AG68" s="32"/>
      <c r="AH68" s="32"/>
      <c r="AI68" s="32"/>
      <c r="AJ68" s="32"/>
      <c r="AK68" s="32"/>
      <c r="AL68" s="32"/>
      <c r="AM68" s="32"/>
      <c r="AN68" s="32"/>
      <c r="AO68" s="32"/>
      <c r="AP68" s="32"/>
      <c r="AQ68" s="32"/>
      <c r="AS68" s="18"/>
      <c r="AT68" s="44"/>
      <c r="AV68" s="44"/>
      <c r="AX68" s="44"/>
      <c r="AZ68" s="44"/>
      <c r="BB68" s="44"/>
      <c r="BD68" s="44"/>
      <c r="BF68" s="44"/>
      <c r="BH68" s="44"/>
      <c r="BJ68" s="44"/>
      <c r="BL68" s="44"/>
      <c r="BN68" s="44"/>
      <c r="BP68" s="44"/>
      <c r="BR68" s="44"/>
      <c r="BT68" s="44"/>
      <c r="BV68" s="44"/>
      <c r="BX68" s="44"/>
      <c r="BZ68" s="44"/>
      <c r="CB68" s="44"/>
      <c r="CD68" s="44"/>
      <c r="CF68" s="44"/>
      <c r="CH68" s="44"/>
      <c r="CJ68" s="44"/>
      <c r="CL68" s="44"/>
      <c r="CN68" s="44"/>
      <c r="CP68" s="44"/>
      <c r="CR68" s="44"/>
      <c r="CT68" s="44"/>
      <c r="CV68" s="44"/>
      <c r="CX68" s="44"/>
      <c r="CZ68" s="44"/>
      <c r="DB68" s="44"/>
      <c r="DD68" s="44"/>
      <c r="DF68" s="44"/>
      <c r="DH68" s="44"/>
      <c r="DJ68" s="44"/>
      <c r="DL68" s="44"/>
      <c r="DN68" s="44"/>
      <c r="DP68" s="44"/>
      <c r="DR68" s="44"/>
      <c r="DT68" s="44"/>
      <c r="DV68" s="44"/>
      <c r="DX68" s="44"/>
      <c r="DZ68" s="44"/>
      <c r="EB68" s="44"/>
      <c r="ED68" s="44"/>
      <c r="EF68" s="44"/>
      <c r="EH68" s="44"/>
      <c r="EJ68" s="44"/>
      <c r="EL68" s="44"/>
      <c r="EN68" s="44"/>
      <c r="EP68" s="44"/>
      <c r="ER68" s="44"/>
      <c r="ET68" s="44"/>
      <c r="EV68" s="44"/>
      <c r="EX68" s="44"/>
      <c r="EZ68" s="44"/>
      <c r="FB68" s="44"/>
      <c r="FD68" s="44"/>
      <c r="FF68" s="44"/>
      <c r="FH68" s="44"/>
      <c r="FI68" s="68"/>
      <c r="FJ68" s="68"/>
      <c r="FK68" s="47"/>
    </row>
    <row r="69" spans="1:167" s="33" customFormat="1" ht="15.6">
      <c r="A69" s="41"/>
      <c r="B69" s="41"/>
      <c r="E69" s="34"/>
      <c r="F69" s="34"/>
      <c r="G69" s="41"/>
      <c r="H69" s="41"/>
      <c r="I69" s="41"/>
      <c r="J69" s="41"/>
      <c r="N69" s="110"/>
      <c r="S69" s="34"/>
      <c r="U69" s="34"/>
      <c r="W69" s="34"/>
      <c r="Y69" s="34"/>
      <c r="AB69" s="56"/>
      <c r="AE69" s="34"/>
      <c r="AF69" s="34"/>
      <c r="AG69" s="32"/>
      <c r="AH69" s="32"/>
      <c r="AI69" s="32"/>
      <c r="AJ69" s="32"/>
      <c r="AK69" s="32"/>
      <c r="AL69" s="32"/>
      <c r="AM69" s="32"/>
      <c r="AN69" s="32"/>
      <c r="AO69" s="32"/>
      <c r="AP69" s="32"/>
      <c r="AQ69" s="32"/>
      <c r="AS69" s="18"/>
      <c r="AT69" s="44"/>
      <c r="AV69" s="44"/>
      <c r="AX69" s="44"/>
      <c r="AZ69" s="44"/>
      <c r="BB69" s="44"/>
      <c r="BD69" s="44"/>
      <c r="BF69" s="44"/>
      <c r="BH69" s="44"/>
      <c r="BJ69" s="44"/>
      <c r="BL69" s="44"/>
      <c r="BN69" s="44"/>
      <c r="BP69" s="44"/>
      <c r="BR69" s="44"/>
      <c r="BT69" s="44"/>
      <c r="BV69" s="44"/>
      <c r="BX69" s="44"/>
      <c r="BZ69" s="44"/>
      <c r="CB69" s="44"/>
      <c r="CD69" s="44"/>
      <c r="CF69" s="44"/>
      <c r="CH69" s="44"/>
      <c r="CJ69" s="44"/>
      <c r="CL69" s="44"/>
      <c r="CN69" s="44"/>
      <c r="CP69" s="44"/>
      <c r="CR69" s="44"/>
      <c r="CT69" s="44"/>
      <c r="CV69" s="44"/>
      <c r="CX69" s="44"/>
      <c r="CZ69" s="44"/>
      <c r="DB69" s="44"/>
      <c r="DD69" s="44"/>
      <c r="DF69" s="44"/>
      <c r="DH69" s="44"/>
      <c r="DJ69" s="44"/>
      <c r="DL69" s="44"/>
      <c r="DN69" s="44"/>
      <c r="DP69" s="44"/>
      <c r="DR69" s="44"/>
      <c r="DT69" s="44"/>
      <c r="DV69" s="44"/>
      <c r="DX69" s="44"/>
      <c r="DZ69" s="44"/>
      <c r="EB69" s="44"/>
      <c r="ED69" s="44"/>
      <c r="EF69" s="44"/>
      <c r="EH69" s="44"/>
      <c r="EJ69" s="44"/>
      <c r="EL69" s="44"/>
      <c r="EN69" s="44"/>
      <c r="EP69" s="44"/>
      <c r="ER69" s="44"/>
      <c r="ET69" s="44"/>
      <c r="EV69" s="44"/>
      <c r="EX69" s="44"/>
      <c r="EZ69" s="44"/>
      <c r="FB69" s="44"/>
      <c r="FD69" s="44"/>
      <c r="FF69" s="44"/>
      <c r="FH69" s="44"/>
      <c r="FI69" s="68"/>
      <c r="FJ69" s="68"/>
      <c r="FK69" s="47"/>
    </row>
    <row r="70" spans="1:167" s="33" customFormat="1" ht="15.6">
      <c r="A70" s="41"/>
      <c r="B70" s="41"/>
      <c r="E70" s="34"/>
      <c r="F70" s="34"/>
      <c r="G70" s="41"/>
      <c r="H70" s="41"/>
      <c r="I70" s="41"/>
      <c r="J70" s="41"/>
      <c r="N70" s="110"/>
      <c r="S70" s="34"/>
      <c r="U70" s="34"/>
      <c r="W70" s="34"/>
      <c r="Y70" s="34"/>
      <c r="AB70" s="56"/>
      <c r="AE70" s="34"/>
      <c r="AF70" s="34"/>
      <c r="AG70" s="32"/>
      <c r="AH70" s="32"/>
      <c r="AI70" s="32"/>
      <c r="AJ70" s="32"/>
      <c r="AK70" s="32"/>
      <c r="AL70" s="32"/>
      <c r="AM70" s="32"/>
      <c r="AN70" s="32"/>
      <c r="AO70" s="32"/>
      <c r="AP70" s="32"/>
      <c r="AQ70" s="32"/>
      <c r="AS70" s="18"/>
      <c r="AT70" s="44"/>
      <c r="AV70" s="44"/>
      <c r="AX70" s="44"/>
      <c r="AZ70" s="44"/>
      <c r="BB70" s="44"/>
      <c r="BD70" s="44"/>
      <c r="BF70" s="44"/>
      <c r="BH70" s="44"/>
      <c r="BJ70" s="44"/>
      <c r="BL70" s="44"/>
      <c r="BN70" s="44"/>
      <c r="BP70" s="44"/>
      <c r="BR70" s="44"/>
      <c r="BT70" s="44"/>
      <c r="BV70" s="44"/>
      <c r="BX70" s="44"/>
      <c r="BZ70" s="44"/>
      <c r="CB70" s="44"/>
      <c r="CD70" s="44"/>
      <c r="CF70" s="44"/>
      <c r="CH70" s="44"/>
      <c r="CJ70" s="44"/>
      <c r="CL70" s="44"/>
      <c r="CN70" s="44"/>
      <c r="CP70" s="44"/>
      <c r="CR70" s="44"/>
      <c r="CT70" s="44"/>
      <c r="CV70" s="44"/>
      <c r="CX70" s="44"/>
      <c r="CZ70" s="44"/>
      <c r="DB70" s="44"/>
      <c r="DD70" s="44"/>
      <c r="DF70" s="44"/>
      <c r="DH70" s="44"/>
      <c r="DJ70" s="44"/>
      <c r="DL70" s="44"/>
      <c r="DN70" s="44"/>
      <c r="DP70" s="44"/>
      <c r="DR70" s="44"/>
      <c r="DT70" s="44"/>
      <c r="DV70" s="44"/>
      <c r="DX70" s="44"/>
      <c r="DZ70" s="44"/>
      <c r="EB70" s="44"/>
      <c r="ED70" s="44"/>
      <c r="EF70" s="44"/>
      <c r="EH70" s="44"/>
      <c r="EJ70" s="44"/>
      <c r="EL70" s="44"/>
      <c r="EN70" s="44"/>
      <c r="EP70" s="44"/>
      <c r="ER70" s="44"/>
      <c r="ET70" s="44"/>
      <c r="EV70" s="44"/>
      <c r="EX70" s="44"/>
      <c r="EZ70" s="44"/>
      <c r="FB70" s="44"/>
      <c r="FD70" s="44"/>
      <c r="FF70" s="44"/>
      <c r="FH70" s="44"/>
      <c r="FI70" s="68"/>
      <c r="FJ70" s="68"/>
      <c r="FK70" s="47"/>
    </row>
    <row r="71" spans="1:167" s="33" customFormat="1" ht="15.6">
      <c r="A71" s="41"/>
      <c r="B71" s="41"/>
      <c r="E71" s="34"/>
      <c r="F71" s="34"/>
      <c r="G71" s="41"/>
      <c r="H71" s="41"/>
      <c r="I71" s="41"/>
      <c r="J71" s="41"/>
      <c r="N71" s="110"/>
      <c r="S71" s="34"/>
      <c r="U71" s="34"/>
      <c r="W71" s="34"/>
      <c r="Y71" s="34"/>
      <c r="AB71" s="56"/>
      <c r="AE71" s="34"/>
      <c r="AF71" s="34"/>
      <c r="AG71" s="32"/>
      <c r="AH71" s="32"/>
      <c r="AI71" s="32"/>
      <c r="AJ71" s="32"/>
      <c r="AK71" s="32"/>
      <c r="AL71" s="32"/>
      <c r="AM71" s="32"/>
      <c r="AN71" s="32"/>
      <c r="AO71" s="32"/>
      <c r="AP71" s="32"/>
      <c r="AQ71" s="32"/>
      <c r="AS71" s="18"/>
      <c r="AT71" s="44"/>
      <c r="AV71" s="44"/>
      <c r="AX71" s="44"/>
      <c r="AZ71" s="44"/>
      <c r="BB71" s="44"/>
      <c r="BD71" s="44"/>
      <c r="BF71" s="44"/>
      <c r="BH71" s="44"/>
      <c r="BJ71" s="44"/>
      <c r="BL71" s="44"/>
      <c r="BN71" s="44"/>
      <c r="BP71" s="44"/>
      <c r="BR71" s="44"/>
      <c r="BT71" s="44"/>
      <c r="BV71" s="44"/>
      <c r="BX71" s="44"/>
      <c r="BZ71" s="44"/>
      <c r="CB71" s="44"/>
      <c r="CD71" s="44"/>
      <c r="CF71" s="44"/>
      <c r="CH71" s="44"/>
      <c r="CJ71" s="44"/>
      <c r="CL71" s="44"/>
      <c r="CN71" s="44"/>
      <c r="CP71" s="44"/>
      <c r="CR71" s="44"/>
      <c r="CT71" s="44"/>
      <c r="CV71" s="44"/>
      <c r="CX71" s="44"/>
      <c r="CZ71" s="44"/>
      <c r="DB71" s="44"/>
      <c r="DD71" s="44"/>
      <c r="DF71" s="44"/>
      <c r="DH71" s="44"/>
      <c r="DJ71" s="44"/>
      <c r="DL71" s="44"/>
      <c r="DN71" s="44"/>
      <c r="DP71" s="44"/>
      <c r="DR71" s="44"/>
      <c r="DT71" s="44"/>
      <c r="DV71" s="44"/>
      <c r="DX71" s="44"/>
      <c r="DZ71" s="44"/>
      <c r="EB71" s="44"/>
      <c r="ED71" s="44"/>
      <c r="EF71" s="44"/>
      <c r="EH71" s="44"/>
      <c r="EJ71" s="44"/>
      <c r="EL71" s="44"/>
      <c r="EN71" s="44"/>
      <c r="EP71" s="44"/>
      <c r="ER71" s="44"/>
      <c r="ET71" s="44"/>
      <c r="EV71" s="44"/>
      <c r="EX71" s="44"/>
      <c r="EZ71" s="44"/>
      <c r="FB71" s="44"/>
      <c r="FD71" s="44"/>
      <c r="FF71" s="44"/>
      <c r="FH71" s="44"/>
      <c r="FI71" s="68"/>
      <c r="FJ71" s="68"/>
      <c r="FK71" s="47"/>
    </row>
    <row r="72" spans="1:167" s="33" customFormat="1" ht="15.6">
      <c r="A72" s="41"/>
      <c r="B72" s="41"/>
      <c r="E72" s="34"/>
      <c r="F72" s="34"/>
      <c r="G72" s="41"/>
      <c r="H72" s="41"/>
      <c r="I72" s="41"/>
      <c r="J72" s="41"/>
      <c r="N72" s="110"/>
      <c r="S72" s="34"/>
      <c r="U72" s="34"/>
      <c r="W72" s="34"/>
      <c r="Y72" s="34"/>
      <c r="AB72" s="56"/>
      <c r="AE72" s="34"/>
      <c r="AF72" s="34"/>
      <c r="AG72" s="32"/>
      <c r="AH72" s="32"/>
      <c r="AI72" s="32"/>
      <c r="AJ72" s="32"/>
      <c r="AK72" s="32"/>
      <c r="AL72" s="32"/>
      <c r="AM72" s="32"/>
      <c r="AN72" s="32"/>
      <c r="AO72" s="32"/>
      <c r="AP72" s="32"/>
      <c r="AQ72" s="32"/>
      <c r="AS72" s="18"/>
      <c r="AT72" s="44"/>
      <c r="AV72" s="44"/>
      <c r="AX72" s="44"/>
      <c r="AZ72" s="44"/>
      <c r="BB72" s="44"/>
      <c r="BD72" s="44"/>
      <c r="BF72" s="44"/>
      <c r="BH72" s="44"/>
      <c r="BJ72" s="44"/>
      <c r="BL72" s="44"/>
      <c r="BN72" s="44"/>
      <c r="BP72" s="44"/>
      <c r="BR72" s="44"/>
      <c r="BT72" s="44"/>
      <c r="BV72" s="44"/>
      <c r="BX72" s="44"/>
      <c r="BZ72" s="44"/>
      <c r="CB72" s="44"/>
      <c r="CD72" s="44"/>
      <c r="CF72" s="44"/>
      <c r="CH72" s="44"/>
      <c r="CJ72" s="44"/>
      <c r="CL72" s="44"/>
      <c r="CN72" s="44"/>
      <c r="CP72" s="44"/>
      <c r="CR72" s="44"/>
      <c r="CT72" s="44"/>
      <c r="CV72" s="44"/>
      <c r="CX72" s="44"/>
      <c r="CZ72" s="44"/>
      <c r="DB72" s="44"/>
      <c r="DD72" s="44"/>
      <c r="DF72" s="44"/>
      <c r="DH72" s="44"/>
      <c r="DJ72" s="44"/>
      <c r="DL72" s="44"/>
      <c r="DN72" s="44"/>
      <c r="DP72" s="44"/>
      <c r="DR72" s="44"/>
      <c r="DT72" s="44"/>
      <c r="DV72" s="44"/>
      <c r="DX72" s="44"/>
      <c r="DZ72" s="44"/>
      <c r="EB72" s="44"/>
      <c r="ED72" s="44"/>
      <c r="EF72" s="44"/>
      <c r="EH72" s="44"/>
      <c r="EJ72" s="44"/>
      <c r="EL72" s="44"/>
      <c r="EN72" s="44"/>
      <c r="EP72" s="44"/>
      <c r="ER72" s="44"/>
      <c r="ET72" s="44"/>
      <c r="EV72" s="44"/>
      <c r="EX72" s="44"/>
      <c r="EZ72" s="44"/>
      <c r="FB72" s="44"/>
      <c r="FD72" s="44"/>
      <c r="FF72" s="44"/>
      <c r="FH72" s="44"/>
      <c r="FI72" s="68"/>
      <c r="FJ72" s="68"/>
      <c r="FK72" s="47"/>
    </row>
    <row r="73" spans="1:167" s="33" customFormat="1" ht="15.6">
      <c r="A73" s="41"/>
      <c r="B73" s="41"/>
      <c r="E73" s="34"/>
      <c r="F73" s="34"/>
      <c r="G73" s="41"/>
      <c r="H73" s="41"/>
      <c r="I73" s="41"/>
      <c r="J73" s="41"/>
      <c r="N73" s="110"/>
      <c r="S73" s="34"/>
      <c r="U73" s="34"/>
      <c r="W73" s="34"/>
      <c r="Y73" s="34"/>
      <c r="AB73" s="56"/>
      <c r="AE73" s="34"/>
      <c r="AF73" s="34"/>
      <c r="AG73" s="32"/>
      <c r="AH73" s="32"/>
      <c r="AI73" s="32"/>
      <c r="AJ73" s="32"/>
      <c r="AK73" s="32"/>
      <c r="AL73" s="32"/>
      <c r="AM73" s="32"/>
      <c r="AN73" s="32"/>
      <c r="AO73" s="32"/>
      <c r="AP73" s="32"/>
      <c r="AQ73" s="32"/>
      <c r="AS73" s="18"/>
      <c r="AT73" s="44"/>
      <c r="AV73" s="44"/>
      <c r="AX73" s="44"/>
      <c r="AZ73" s="44"/>
      <c r="BB73" s="44"/>
      <c r="BD73" s="44"/>
      <c r="BF73" s="44"/>
      <c r="BH73" s="44"/>
      <c r="BJ73" s="44"/>
      <c r="BL73" s="44"/>
      <c r="BN73" s="44"/>
      <c r="BP73" s="44"/>
      <c r="BR73" s="44"/>
      <c r="BT73" s="44"/>
      <c r="BV73" s="44"/>
      <c r="BX73" s="44"/>
      <c r="BZ73" s="44"/>
      <c r="CB73" s="44"/>
      <c r="CD73" s="44"/>
      <c r="CF73" s="44"/>
      <c r="CH73" s="44"/>
      <c r="CJ73" s="44"/>
      <c r="CL73" s="44"/>
      <c r="CN73" s="44"/>
      <c r="CP73" s="44"/>
      <c r="CR73" s="44"/>
      <c r="CT73" s="44"/>
      <c r="CV73" s="44"/>
      <c r="CX73" s="44"/>
      <c r="CZ73" s="44"/>
      <c r="DB73" s="44"/>
      <c r="DD73" s="44"/>
      <c r="DF73" s="44"/>
      <c r="DH73" s="44"/>
      <c r="DJ73" s="44"/>
      <c r="DL73" s="44"/>
      <c r="DN73" s="44"/>
      <c r="DP73" s="44"/>
      <c r="DR73" s="44"/>
      <c r="DT73" s="44"/>
      <c r="DV73" s="44"/>
      <c r="DX73" s="44"/>
      <c r="DZ73" s="44"/>
      <c r="EB73" s="44"/>
      <c r="ED73" s="44"/>
      <c r="EF73" s="44"/>
      <c r="EH73" s="44"/>
      <c r="EJ73" s="44"/>
      <c r="EL73" s="44"/>
      <c r="EN73" s="44"/>
      <c r="EP73" s="44"/>
      <c r="ER73" s="44"/>
      <c r="ET73" s="44"/>
      <c r="EV73" s="44"/>
      <c r="EX73" s="44"/>
      <c r="EZ73" s="44"/>
      <c r="FB73" s="44"/>
      <c r="FD73" s="44"/>
      <c r="FF73" s="44"/>
      <c r="FH73" s="44"/>
      <c r="FI73" s="68"/>
      <c r="FJ73" s="68"/>
      <c r="FK73" s="47"/>
    </row>
    <row r="74" spans="1:167" s="33" customFormat="1" ht="15.6">
      <c r="A74" s="41"/>
      <c r="B74" s="41"/>
      <c r="E74" s="34"/>
      <c r="F74" s="34"/>
      <c r="G74" s="41"/>
      <c r="H74" s="41"/>
      <c r="I74" s="41"/>
      <c r="J74" s="41"/>
      <c r="N74" s="110"/>
      <c r="S74" s="34"/>
      <c r="U74" s="34"/>
      <c r="W74" s="34"/>
      <c r="Y74" s="34"/>
      <c r="AB74" s="56"/>
      <c r="AE74" s="34"/>
      <c r="AF74" s="34"/>
      <c r="AG74" s="32"/>
      <c r="AH74" s="32"/>
      <c r="AI74" s="32"/>
      <c r="AJ74" s="32"/>
      <c r="AK74" s="32"/>
      <c r="AL74" s="32"/>
      <c r="AM74" s="32"/>
      <c r="AN74" s="32"/>
      <c r="AO74" s="32"/>
      <c r="AP74" s="32"/>
      <c r="AQ74" s="32"/>
      <c r="AS74" s="18"/>
      <c r="AT74" s="44"/>
      <c r="AV74" s="44"/>
      <c r="AX74" s="44"/>
      <c r="AZ74" s="44"/>
      <c r="BB74" s="44"/>
      <c r="BD74" s="44"/>
      <c r="BF74" s="44"/>
      <c r="BH74" s="44"/>
      <c r="BJ74" s="44"/>
      <c r="BL74" s="44"/>
      <c r="BN74" s="44"/>
      <c r="BP74" s="44"/>
      <c r="BR74" s="44"/>
      <c r="BT74" s="44"/>
      <c r="BV74" s="44"/>
      <c r="BX74" s="44"/>
      <c r="BZ74" s="44"/>
      <c r="CB74" s="44"/>
      <c r="CD74" s="44"/>
      <c r="CF74" s="44"/>
      <c r="CH74" s="44"/>
      <c r="CJ74" s="44"/>
      <c r="CL74" s="44"/>
      <c r="CN74" s="44"/>
      <c r="CP74" s="44"/>
      <c r="CR74" s="44"/>
      <c r="CT74" s="44"/>
      <c r="CV74" s="44"/>
      <c r="CX74" s="44"/>
      <c r="CZ74" s="44"/>
      <c r="DB74" s="44"/>
      <c r="DD74" s="44"/>
      <c r="DF74" s="44"/>
      <c r="DH74" s="44"/>
      <c r="DJ74" s="44"/>
      <c r="DL74" s="44"/>
      <c r="DN74" s="44"/>
      <c r="DP74" s="44"/>
      <c r="DR74" s="44"/>
      <c r="DT74" s="44"/>
      <c r="DV74" s="44"/>
      <c r="DX74" s="44"/>
      <c r="DZ74" s="44"/>
      <c r="EB74" s="44"/>
      <c r="ED74" s="44"/>
      <c r="EF74" s="44"/>
      <c r="EH74" s="44"/>
      <c r="EJ74" s="44"/>
      <c r="EL74" s="44"/>
      <c r="EN74" s="44"/>
      <c r="EP74" s="44"/>
      <c r="ER74" s="44"/>
      <c r="ET74" s="44"/>
      <c r="EV74" s="44"/>
      <c r="EX74" s="44"/>
      <c r="EZ74" s="44"/>
      <c r="FB74" s="44"/>
      <c r="FD74" s="44"/>
      <c r="FF74" s="44"/>
      <c r="FH74" s="44"/>
      <c r="FI74" s="68"/>
      <c r="FJ74" s="68"/>
      <c r="FK74" s="47"/>
    </row>
    <row r="75" spans="1:167" s="33" customFormat="1" ht="15.6">
      <c r="A75" s="41"/>
      <c r="B75" s="41"/>
      <c r="E75" s="34"/>
      <c r="F75" s="34"/>
      <c r="G75" s="41"/>
      <c r="H75" s="41"/>
      <c r="I75" s="41"/>
      <c r="J75" s="41"/>
      <c r="N75" s="110"/>
      <c r="S75" s="34"/>
      <c r="U75" s="34"/>
      <c r="W75" s="34"/>
      <c r="Y75" s="34"/>
      <c r="AB75" s="56"/>
      <c r="AE75" s="34"/>
      <c r="AF75" s="34"/>
      <c r="AG75" s="32"/>
      <c r="AH75" s="32"/>
      <c r="AI75" s="32"/>
      <c r="AJ75" s="32"/>
      <c r="AK75" s="32"/>
      <c r="AL75" s="32"/>
      <c r="AM75" s="32"/>
      <c r="AN75" s="32"/>
      <c r="AO75" s="32"/>
      <c r="AP75" s="32"/>
      <c r="AQ75" s="32"/>
      <c r="AS75" s="18"/>
      <c r="AT75" s="44"/>
      <c r="AV75" s="44"/>
      <c r="AX75" s="44"/>
      <c r="AZ75" s="44"/>
      <c r="BB75" s="44"/>
      <c r="BD75" s="44"/>
      <c r="BF75" s="44"/>
      <c r="BH75" s="44"/>
      <c r="BJ75" s="44"/>
      <c r="BL75" s="44"/>
      <c r="BN75" s="44"/>
      <c r="BP75" s="44"/>
      <c r="BR75" s="44"/>
      <c r="BT75" s="44"/>
      <c r="BV75" s="44"/>
      <c r="BX75" s="44"/>
      <c r="BZ75" s="44"/>
      <c r="CB75" s="44"/>
      <c r="CD75" s="44"/>
      <c r="CF75" s="44"/>
      <c r="CH75" s="44"/>
      <c r="CJ75" s="44"/>
      <c r="CL75" s="44"/>
      <c r="CN75" s="44"/>
      <c r="CP75" s="44"/>
      <c r="CR75" s="44"/>
      <c r="CT75" s="44"/>
      <c r="CV75" s="44"/>
      <c r="CX75" s="44"/>
      <c r="CZ75" s="44"/>
      <c r="DB75" s="44"/>
      <c r="DD75" s="44"/>
      <c r="DF75" s="44"/>
      <c r="DH75" s="44"/>
      <c r="DJ75" s="44"/>
      <c r="DL75" s="44"/>
      <c r="DN75" s="44"/>
      <c r="DP75" s="44"/>
      <c r="DR75" s="44"/>
      <c r="DT75" s="44"/>
      <c r="DV75" s="44"/>
      <c r="DX75" s="44"/>
      <c r="DZ75" s="44"/>
      <c r="EB75" s="44"/>
      <c r="ED75" s="44"/>
      <c r="EF75" s="44"/>
      <c r="EH75" s="44"/>
      <c r="EJ75" s="44"/>
      <c r="EL75" s="44"/>
      <c r="EN75" s="44"/>
      <c r="EP75" s="44"/>
      <c r="ER75" s="44"/>
      <c r="ET75" s="44"/>
      <c r="EV75" s="44"/>
      <c r="EX75" s="44"/>
      <c r="EZ75" s="44"/>
      <c r="FB75" s="44"/>
      <c r="FD75" s="44"/>
      <c r="FF75" s="44"/>
      <c r="FH75" s="44"/>
      <c r="FI75" s="68"/>
      <c r="FJ75" s="68"/>
      <c r="FK75" s="47"/>
    </row>
    <row r="76" spans="1:167" s="33" customFormat="1" ht="15.6">
      <c r="A76" s="41"/>
      <c r="B76" s="41"/>
      <c r="E76" s="34"/>
      <c r="F76" s="34"/>
      <c r="G76" s="41"/>
      <c r="H76" s="41"/>
      <c r="I76" s="41"/>
      <c r="J76" s="41"/>
      <c r="N76" s="110"/>
      <c r="S76" s="34"/>
      <c r="U76" s="34"/>
      <c r="W76" s="34"/>
      <c r="Y76" s="34"/>
      <c r="AB76" s="56"/>
      <c r="AE76" s="34"/>
      <c r="AF76" s="34"/>
      <c r="AG76" s="32"/>
      <c r="AH76" s="32"/>
      <c r="AI76" s="32"/>
      <c r="AJ76" s="32"/>
      <c r="AK76" s="32"/>
      <c r="AL76" s="32"/>
      <c r="AM76" s="32"/>
      <c r="AN76" s="32"/>
      <c r="AO76" s="32"/>
      <c r="AP76" s="32"/>
      <c r="AQ76" s="32"/>
      <c r="AS76" s="18"/>
      <c r="AT76" s="44"/>
      <c r="AV76" s="44"/>
      <c r="AX76" s="44"/>
      <c r="AZ76" s="44"/>
      <c r="BB76" s="44"/>
      <c r="BD76" s="44"/>
      <c r="BF76" s="44"/>
      <c r="BH76" s="44"/>
      <c r="BJ76" s="44"/>
      <c r="BL76" s="44"/>
      <c r="BN76" s="44"/>
      <c r="BP76" s="44"/>
      <c r="BR76" s="44"/>
      <c r="BT76" s="44"/>
      <c r="BV76" s="44"/>
      <c r="BX76" s="44"/>
      <c r="BZ76" s="44"/>
      <c r="CB76" s="44"/>
      <c r="CD76" s="44"/>
      <c r="CF76" s="44"/>
      <c r="CH76" s="44"/>
      <c r="CJ76" s="44"/>
      <c r="CL76" s="44"/>
      <c r="CN76" s="44"/>
      <c r="CP76" s="44"/>
      <c r="CR76" s="44"/>
      <c r="CT76" s="44"/>
      <c r="CV76" s="44"/>
      <c r="CX76" s="44"/>
      <c r="CZ76" s="44"/>
      <c r="DB76" s="44"/>
      <c r="DD76" s="44"/>
      <c r="DF76" s="44"/>
      <c r="DH76" s="44"/>
      <c r="DJ76" s="44"/>
      <c r="DL76" s="44"/>
      <c r="DN76" s="44"/>
      <c r="DP76" s="44"/>
      <c r="DR76" s="44"/>
      <c r="DT76" s="44"/>
      <c r="DV76" s="44"/>
      <c r="DX76" s="44"/>
      <c r="DZ76" s="44"/>
      <c r="EB76" s="44"/>
      <c r="ED76" s="44"/>
      <c r="EF76" s="44"/>
      <c r="EH76" s="44"/>
      <c r="EJ76" s="44"/>
      <c r="EL76" s="44"/>
      <c r="EN76" s="44"/>
      <c r="EP76" s="44"/>
      <c r="ER76" s="44"/>
      <c r="ET76" s="44"/>
      <c r="EV76" s="44"/>
      <c r="EX76" s="44"/>
      <c r="EZ76" s="44"/>
      <c r="FB76" s="44"/>
      <c r="FD76" s="44"/>
      <c r="FF76" s="44"/>
      <c r="FH76" s="44"/>
      <c r="FI76" s="68"/>
      <c r="FJ76" s="68"/>
      <c r="FK76" s="47"/>
    </row>
    <row r="77" spans="1:167" s="33" customFormat="1" ht="15.6">
      <c r="A77" s="41"/>
      <c r="B77" s="41"/>
      <c r="E77" s="34"/>
      <c r="F77" s="34"/>
      <c r="G77" s="41"/>
      <c r="H77" s="41"/>
      <c r="I77" s="41"/>
      <c r="J77" s="41"/>
      <c r="N77" s="110"/>
      <c r="S77" s="34"/>
      <c r="U77" s="34"/>
      <c r="W77" s="34"/>
      <c r="Y77" s="34"/>
      <c r="AB77" s="56"/>
      <c r="AE77" s="34"/>
      <c r="AF77" s="34"/>
      <c r="AG77" s="32"/>
      <c r="AH77" s="32"/>
      <c r="AI77" s="32"/>
      <c r="AJ77" s="32"/>
      <c r="AK77" s="32"/>
      <c r="AL77" s="32"/>
      <c r="AM77" s="32"/>
      <c r="AN77" s="32"/>
      <c r="AO77" s="32"/>
      <c r="AP77" s="32"/>
      <c r="AQ77" s="32"/>
      <c r="AS77" s="18"/>
      <c r="AT77" s="44"/>
      <c r="AV77" s="44"/>
      <c r="AX77" s="44"/>
      <c r="AZ77" s="44"/>
      <c r="BB77" s="44"/>
      <c r="BD77" s="44"/>
      <c r="BF77" s="44"/>
      <c r="BH77" s="44"/>
      <c r="BJ77" s="44"/>
      <c r="BL77" s="44"/>
      <c r="BN77" s="44"/>
      <c r="BP77" s="44"/>
      <c r="BR77" s="44"/>
      <c r="BT77" s="44"/>
      <c r="BV77" s="44"/>
      <c r="BX77" s="44"/>
      <c r="BZ77" s="44"/>
      <c r="CB77" s="44"/>
      <c r="CD77" s="44"/>
      <c r="CF77" s="44"/>
      <c r="CH77" s="44"/>
      <c r="CJ77" s="44"/>
      <c r="CL77" s="44"/>
      <c r="CN77" s="44"/>
      <c r="CP77" s="44"/>
      <c r="CR77" s="44"/>
      <c r="CT77" s="44"/>
      <c r="CV77" s="44"/>
      <c r="CX77" s="44"/>
      <c r="CZ77" s="44"/>
      <c r="DB77" s="44"/>
      <c r="DD77" s="44"/>
      <c r="DF77" s="44"/>
      <c r="DH77" s="44"/>
      <c r="DJ77" s="44"/>
      <c r="DL77" s="44"/>
      <c r="DN77" s="44"/>
      <c r="DP77" s="44"/>
      <c r="DR77" s="44"/>
      <c r="DT77" s="44"/>
      <c r="DV77" s="44"/>
      <c r="DX77" s="44"/>
      <c r="DZ77" s="44"/>
      <c r="EB77" s="44"/>
      <c r="ED77" s="44"/>
      <c r="EF77" s="44"/>
      <c r="EH77" s="44"/>
      <c r="EJ77" s="44"/>
      <c r="EL77" s="44"/>
      <c r="EN77" s="44"/>
      <c r="EP77" s="44"/>
      <c r="ER77" s="44"/>
      <c r="ET77" s="44"/>
      <c r="EV77" s="44"/>
      <c r="EX77" s="44"/>
      <c r="EZ77" s="44"/>
      <c r="FB77" s="44"/>
      <c r="FD77" s="44"/>
      <c r="FF77" s="44"/>
      <c r="FH77" s="44"/>
      <c r="FI77" s="68"/>
      <c r="FJ77" s="68"/>
      <c r="FK77" s="47"/>
    </row>
    <row r="78" spans="1:167" s="33" customFormat="1" ht="15.6">
      <c r="A78" s="41"/>
      <c r="B78" s="41"/>
      <c r="E78" s="34"/>
      <c r="F78" s="34"/>
      <c r="G78" s="41"/>
      <c r="H78" s="41"/>
      <c r="I78" s="41"/>
      <c r="J78" s="41"/>
      <c r="N78" s="110"/>
      <c r="S78" s="34"/>
      <c r="U78" s="34"/>
      <c r="W78" s="34"/>
      <c r="Y78" s="34"/>
      <c r="AB78" s="56"/>
      <c r="AE78" s="34"/>
      <c r="AF78" s="34"/>
      <c r="AG78" s="32"/>
      <c r="AH78" s="32"/>
      <c r="AI78" s="32"/>
      <c r="AJ78" s="32"/>
      <c r="AK78" s="32"/>
      <c r="AL78" s="32"/>
      <c r="AM78" s="32"/>
      <c r="AN78" s="32"/>
      <c r="AO78" s="32"/>
      <c r="AP78" s="32"/>
      <c r="AQ78" s="32"/>
      <c r="AS78" s="18"/>
      <c r="AT78" s="44"/>
      <c r="AV78" s="44"/>
      <c r="AX78" s="44"/>
      <c r="AZ78" s="44"/>
      <c r="BB78" s="44"/>
      <c r="BD78" s="44"/>
      <c r="BF78" s="44"/>
      <c r="BH78" s="44"/>
      <c r="BJ78" s="44"/>
      <c r="BL78" s="44"/>
      <c r="BN78" s="44"/>
      <c r="BP78" s="44"/>
      <c r="BR78" s="44"/>
      <c r="BT78" s="44"/>
      <c r="BV78" s="44"/>
      <c r="BX78" s="44"/>
      <c r="BZ78" s="44"/>
      <c r="CB78" s="44"/>
      <c r="CD78" s="44"/>
      <c r="CF78" s="44"/>
      <c r="CH78" s="44"/>
      <c r="CJ78" s="44"/>
      <c r="CL78" s="44"/>
      <c r="CN78" s="44"/>
      <c r="CP78" s="44"/>
      <c r="CR78" s="44"/>
      <c r="CT78" s="44"/>
      <c r="CV78" s="44"/>
      <c r="CX78" s="44"/>
      <c r="CZ78" s="44"/>
      <c r="DB78" s="44"/>
      <c r="DD78" s="44"/>
      <c r="DF78" s="44"/>
      <c r="DH78" s="44"/>
      <c r="DJ78" s="44"/>
      <c r="DL78" s="44"/>
      <c r="DN78" s="44"/>
      <c r="DP78" s="44"/>
      <c r="DR78" s="44"/>
      <c r="DT78" s="44"/>
      <c r="DV78" s="44"/>
      <c r="DX78" s="44"/>
      <c r="DZ78" s="44"/>
      <c r="EB78" s="44"/>
      <c r="ED78" s="44"/>
      <c r="EF78" s="44"/>
      <c r="EH78" s="44"/>
      <c r="EJ78" s="44"/>
      <c r="EL78" s="44"/>
      <c r="EN78" s="44"/>
      <c r="EP78" s="44"/>
      <c r="ER78" s="44"/>
      <c r="ET78" s="44"/>
      <c r="EV78" s="44"/>
      <c r="EX78" s="44"/>
      <c r="EZ78" s="44"/>
      <c r="FB78" s="44"/>
      <c r="FD78" s="44"/>
      <c r="FF78" s="44"/>
      <c r="FH78" s="44"/>
      <c r="FI78" s="68"/>
      <c r="FJ78" s="68"/>
      <c r="FK78" s="47"/>
    </row>
    <row r="79" spans="1:167" s="33" customFormat="1" ht="15.6">
      <c r="A79" s="41"/>
      <c r="B79" s="41"/>
      <c r="E79" s="34"/>
      <c r="F79" s="34"/>
      <c r="G79" s="41"/>
      <c r="H79" s="41"/>
      <c r="I79" s="41"/>
      <c r="J79" s="41"/>
      <c r="N79" s="110"/>
      <c r="S79" s="34"/>
      <c r="U79" s="34"/>
      <c r="W79" s="34"/>
      <c r="Y79" s="34"/>
      <c r="AB79" s="56"/>
      <c r="AE79" s="34"/>
      <c r="AF79" s="34"/>
      <c r="AG79" s="32"/>
      <c r="AH79" s="32"/>
      <c r="AI79" s="32"/>
      <c r="AJ79" s="32"/>
      <c r="AK79" s="32"/>
      <c r="AL79" s="32"/>
      <c r="AM79" s="32"/>
      <c r="AN79" s="32"/>
      <c r="AO79" s="32"/>
      <c r="AP79" s="32"/>
      <c r="AQ79" s="32"/>
      <c r="AS79" s="18"/>
      <c r="AT79" s="44"/>
      <c r="AV79" s="44"/>
      <c r="AX79" s="44"/>
      <c r="AZ79" s="44"/>
      <c r="BB79" s="44"/>
      <c r="BD79" s="44"/>
      <c r="BF79" s="44"/>
      <c r="BH79" s="44"/>
      <c r="BJ79" s="44"/>
      <c r="BL79" s="44"/>
      <c r="BN79" s="44"/>
      <c r="BP79" s="44"/>
      <c r="BR79" s="44"/>
      <c r="BT79" s="44"/>
      <c r="BV79" s="44"/>
      <c r="BX79" s="44"/>
      <c r="BZ79" s="44"/>
      <c r="CB79" s="44"/>
      <c r="CD79" s="44"/>
      <c r="CF79" s="44"/>
      <c r="CH79" s="44"/>
      <c r="CJ79" s="44"/>
      <c r="CL79" s="44"/>
      <c r="CN79" s="44"/>
      <c r="CP79" s="44"/>
      <c r="CR79" s="44"/>
      <c r="CT79" s="44"/>
      <c r="CV79" s="44"/>
      <c r="CX79" s="44"/>
      <c r="CZ79" s="44"/>
      <c r="DB79" s="44"/>
      <c r="DD79" s="44"/>
      <c r="DF79" s="44"/>
      <c r="DH79" s="44"/>
      <c r="DJ79" s="44"/>
      <c r="DL79" s="44"/>
      <c r="DN79" s="44"/>
      <c r="DP79" s="44"/>
      <c r="DR79" s="44"/>
      <c r="DT79" s="44"/>
      <c r="DV79" s="44"/>
      <c r="DX79" s="44"/>
      <c r="DZ79" s="44"/>
      <c r="EB79" s="44"/>
      <c r="ED79" s="44"/>
      <c r="EF79" s="44"/>
      <c r="EH79" s="44"/>
      <c r="EJ79" s="44"/>
      <c r="EL79" s="44"/>
      <c r="EN79" s="44"/>
      <c r="EP79" s="44"/>
      <c r="ER79" s="44"/>
      <c r="ET79" s="44"/>
      <c r="EV79" s="44"/>
      <c r="EX79" s="44"/>
      <c r="EZ79" s="44"/>
      <c r="FB79" s="44"/>
      <c r="FD79" s="44"/>
      <c r="FF79" s="44"/>
      <c r="FH79" s="44"/>
      <c r="FI79" s="68"/>
      <c r="FJ79" s="68"/>
      <c r="FK79" s="47"/>
    </row>
    <row r="80" spans="1:167" s="33" customFormat="1" ht="15.6">
      <c r="A80" s="41"/>
      <c r="E80" s="34"/>
      <c r="F80" s="34"/>
      <c r="G80" s="41"/>
      <c r="H80" s="41"/>
      <c r="I80" s="41"/>
      <c r="J80" s="41"/>
      <c r="N80" s="110"/>
      <c r="S80" s="34"/>
      <c r="U80" s="34"/>
      <c r="W80" s="34"/>
      <c r="Y80" s="34"/>
      <c r="AB80" s="56"/>
      <c r="AE80" s="34"/>
      <c r="AF80" s="34"/>
      <c r="AG80" s="32"/>
      <c r="AH80" s="32"/>
      <c r="AI80" s="32"/>
      <c r="AJ80" s="32"/>
      <c r="AK80" s="32"/>
      <c r="AL80" s="32"/>
      <c r="AM80" s="32"/>
      <c r="AN80" s="32"/>
      <c r="AO80" s="32"/>
      <c r="AP80" s="32"/>
      <c r="AQ80" s="32"/>
      <c r="AS80" s="18"/>
      <c r="AT80" s="44"/>
      <c r="AV80" s="44"/>
      <c r="AX80" s="44"/>
      <c r="AZ80" s="44"/>
      <c r="BB80" s="44"/>
      <c r="BD80" s="44"/>
      <c r="BF80" s="44"/>
      <c r="BH80" s="44"/>
      <c r="BJ80" s="44"/>
      <c r="BL80" s="44"/>
      <c r="BN80" s="44"/>
      <c r="BP80" s="44"/>
      <c r="BR80" s="44"/>
      <c r="BT80" s="44"/>
      <c r="BV80" s="44"/>
      <c r="BX80" s="44"/>
      <c r="BZ80" s="44"/>
      <c r="CB80" s="44"/>
      <c r="CD80" s="44"/>
      <c r="CF80" s="44"/>
      <c r="CH80" s="44"/>
      <c r="CJ80" s="44"/>
      <c r="CL80" s="44"/>
      <c r="CN80" s="44"/>
      <c r="CP80" s="44"/>
      <c r="CR80" s="44"/>
      <c r="CT80" s="44"/>
      <c r="CV80" s="44"/>
      <c r="CX80" s="44"/>
      <c r="CZ80" s="44"/>
      <c r="DB80" s="44"/>
      <c r="DD80" s="44"/>
      <c r="DF80" s="44"/>
      <c r="DH80" s="44"/>
      <c r="DJ80" s="44"/>
      <c r="DL80" s="44"/>
      <c r="DN80" s="44"/>
      <c r="DP80" s="44"/>
      <c r="DR80" s="44"/>
      <c r="DT80" s="44"/>
      <c r="DV80" s="44"/>
      <c r="DX80" s="44"/>
      <c r="DZ80" s="44"/>
      <c r="EB80" s="44"/>
      <c r="ED80" s="44"/>
      <c r="EF80" s="44"/>
      <c r="EH80" s="44"/>
      <c r="EJ80" s="44"/>
      <c r="EL80" s="44"/>
      <c r="EN80" s="44"/>
      <c r="EP80" s="44"/>
      <c r="ER80" s="44"/>
      <c r="ET80" s="44"/>
      <c r="EV80" s="44"/>
      <c r="EX80" s="44"/>
      <c r="EZ80" s="44"/>
      <c r="FB80" s="44"/>
      <c r="FD80" s="44"/>
      <c r="FF80" s="44"/>
      <c r="FH80" s="44"/>
      <c r="FI80" s="68"/>
      <c r="FJ80" s="68"/>
      <c r="FK80" s="47"/>
    </row>
    <row r="81" spans="1:167" s="33" customFormat="1" ht="15.6">
      <c r="A81" s="41"/>
      <c r="E81" s="34"/>
      <c r="F81" s="34"/>
      <c r="G81" s="41"/>
      <c r="H81" s="41"/>
      <c r="I81" s="41"/>
      <c r="J81" s="41"/>
      <c r="N81" s="110"/>
      <c r="S81" s="34"/>
      <c r="U81" s="34"/>
      <c r="W81" s="34"/>
      <c r="Y81" s="34"/>
      <c r="AB81" s="56"/>
      <c r="AE81" s="34"/>
      <c r="AF81" s="34"/>
      <c r="AG81" s="32"/>
      <c r="AH81" s="32"/>
      <c r="AI81" s="32"/>
      <c r="AJ81" s="32"/>
      <c r="AK81" s="32"/>
      <c r="AL81" s="32"/>
      <c r="AM81" s="32"/>
      <c r="AN81" s="32"/>
      <c r="AO81" s="32"/>
      <c r="AP81" s="32"/>
      <c r="AQ81" s="32"/>
      <c r="AS81" s="18"/>
      <c r="AT81" s="44"/>
      <c r="AV81" s="44"/>
      <c r="AX81" s="44"/>
      <c r="AZ81" s="44"/>
      <c r="BB81" s="44"/>
      <c r="BD81" s="44"/>
      <c r="BF81" s="44"/>
      <c r="BH81" s="44"/>
      <c r="BJ81" s="44"/>
      <c r="BL81" s="44"/>
      <c r="BN81" s="44"/>
      <c r="BP81" s="44"/>
      <c r="BR81" s="44"/>
      <c r="BT81" s="44"/>
      <c r="BV81" s="44"/>
      <c r="BX81" s="44"/>
      <c r="BZ81" s="44"/>
      <c r="CB81" s="44"/>
      <c r="CD81" s="44"/>
      <c r="CF81" s="44"/>
      <c r="CH81" s="44"/>
      <c r="CJ81" s="44"/>
      <c r="CL81" s="44"/>
      <c r="CN81" s="44"/>
      <c r="CP81" s="44"/>
      <c r="CR81" s="44"/>
      <c r="CT81" s="44"/>
      <c r="CV81" s="44"/>
      <c r="CX81" s="44"/>
      <c r="CZ81" s="44"/>
      <c r="DB81" s="44"/>
      <c r="DD81" s="44"/>
      <c r="DF81" s="44"/>
      <c r="DH81" s="44"/>
      <c r="DJ81" s="44"/>
      <c r="DL81" s="44"/>
      <c r="DN81" s="44"/>
      <c r="DP81" s="44"/>
      <c r="DR81" s="44"/>
      <c r="DT81" s="44"/>
      <c r="DV81" s="44"/>
      <c r="DX81" s="44"/>
      <c r="DZ81" s="44"/>
      <c r="EB81" s="44"/>
      <c r="ED81" s="44"/>
      <c r="EF81" s="44"/>
      <c r="EH81" s="44"/>
      <c r="EJ81" s="44"/>
      <c r="EL81" s="44"/>
      <c r="EN81" s="44"/>
      <c r="EP81" s="44"/>
      <c r="ER81" s="44"/>
      <c r="ET81" s="44"/>
      <c r="EV81" s="44"/>
      <c r="EX81" s="44"/>
      <c r="EZ81" s="44"/>
      <c r="FB81" s="44"/>
      <c r="FD81" s="44"/>
      <c r="FF81" s="44"/>
      <c r="FH81" s="44"/>
      <c r="FI81" s="68"/>
      <c r="FJ81" s="68"/>
      <c r="FK81" s="47"/>
    </row>
    <row r="82" spans="1:167" s="33" customFormat="1" ht="15.6">
      <c r="A82" s="41"/>
      <c r="E82" s="34"/>
      <c r="F82" s="34"/>
      <c r="G82" s="41"/>
      <c r="H82" s="41"/>
      <c r="I82" s="41"/>
      <c r="J82" s="41"/>
      <c r="N82" s="110"/>
      <c r="S82" s="34"/>
      <c r="U82" s="34"/>
      <c r="W82" s="34"/>
      <c r="Y82" s="34"/>
      <c r="AB82" s="56"/>
      <c r="AE82" s="34"/>
      <c r="AF82" s="34"/>
      <c r="AG82" s="32"/>
      <c r="AH82" s="32"/>
      <c r="AI82" s="32"/>
      <c r="AJ82" s="32"/>
      <c r="AK82" s="32"/>
      <c r="AL82" s="32"/>
      <c r="AM82" s="32"/>
      <c r="AN82" s="32"/>
      <c r="AO82" s="32"/>
      <c r="AP82" s="32"/>
      <c r="AQ82" s="32"/>
      <c r="AS82" s="18"/>
      <c r="AT82" s="44"/>
      <c r="AV82" s="44"/>
      <c r="AX82" s="44"/>
      <c r="AZ82" s="44"/>
      <c r="BB82" s="44"/>
      <c r="BD82" s="44"/>
      <c r="BF82" s="44"/>
      <c r="BH82" s="44"/>
      <c r="BJ82" s="44"/>
      <c r="BL82" s="44"/>
      <c r="BN82" s="44"/>
      <c r="BP82" s="44"/>
      <c r="BR82" s="44"/>
      <c r="BT82" s="44"/>
      <c r="BV82" s="44"/>
      <c r="BX82" s="44"/>
      <c r="BZ82" s="44"/>
      <c r="CB82" s="44"/>
      <c r="CD82" s="44"/>
      <c r="CF82" s="44"/>
      <c r="CH82" s="44"/>
      <c r="CJ82" s="44"/>
      <c r="CL82" s="44"/>
      <c r="CN82" s="44"/>
      <c r="CP82" s="44"/>
      <c r="CR82" s="44"/>
      <c r="CT82" s="44"/>
      <c r="CV82" s="44"/>
      <c r="CX82" s="44"/>
      <c r="CZ82" s="44"/>
      <c r="DB82" s="44"/>
      <c r="DD82" s="44"/>
      <c r="DF82" s="44"/>
      <c r="DH82" s="44"/>
      <c r="DJ82" s="44"/>
      <c r="DL82" s="44"/>
      <c r="DN82" s="44"/>
      <c r="DP82" s="44"/>
      <c r="DR82" s="44"/>
      <c r="DT82" s="44"/>
      <c r="DV82" s="44"/>
      <c r="DX82" s="44"/>
      <c r="DZ82" s="44"/>
      <c r="EB82" s="44"/>
      <c r="ED82" s="44"/>
      <c r="EF82" s="44"/>
      <c r="EH82" s="44"/>
      <c r="EJ82" s="44"/>
      <c r="EL82" s="44"/>
      <c r="EN82" s="44"/>
      <c r="EP82" s="44"/>
      <c r="ER82" s="44"/>
      <c r="ET82" s="44"/>
      <c r="EV82" s="44"/>
      <c r="EX82" s="44"/>
      <c r="EZ82" s="44"/>
      <c r="FB82" s="44"/>
      <c r="FD82" s="44"/>
      <c r="FF82" s="44"/>
      <c r="FH82" s="44"/>
      <c r="FI82" s="68"/>
      <c r="FJ82" s="68"/>
      <c r="FK82" s="47"/>
    </row>
    <row r="83" spans="1:167" s="33" customFormat="1" ht="15.6">
      <c r="A83" s="41"/>
      <c r="E83" s="34"/>
      <c r="F83" s="34"/>
      <c r="G83" s="41"/>
      <c r="H83" s="41"/>
      <c r="I83" s="41"/>
      <c r="J83" s="41"/>
      <c r="N83" s="110"/>
      <c r="S83" s="34"/>
      <c r="U83" s="34"/>
      <c r="W83" s="34"/>
      <c r="Y83" s="34"/>
      <c r="AB83" s="56"/>
      <c r="AE83" s="34"/>
      <c r="AF83" s="34"/>
      <c r="AG83" s="32"/>
      <c r="AH83" s="32"/>
      <c r="AI83" s="32"/>
      <c r="AJ83" s="32"/>
      <c r="AK83" s="32"/>
      <c r="AL83" s="32"/>
      <c r="AM83" s="32"/>
      <c r="AN83" s="32"/>
      <c r="AO83" s="32"/>
      <c r="AP83" s="32"/>
      <c r="AQ83" s="32"/>
      <c r="AS83" s="18"/>
      <c r="AT83" s="44"/>
      <c r="AV83" s="44"/>
      <c r="AX83" s="44"/>
      <c r="AZ83" s="44"/>
      <c r="BB83" s="44"/>
      <c r="BD83" s="44"/>
      <c r="BF83" s="44"/>
      <c r="BH83" s="44"/>
      <c r="BJ83" s="44"/>
      <c r="BL83" s="44"/>
      <c r="BN83" s="44"/>
      <c r="BP83" s="44"/>
      <c r="BR83" s="44"/>
      <c r="BT83" s="44"/>
      <c r="BV83" s="44"/>
      <c r="BX83" s="44"/>
      <c r="BZ83" s="44"/>
      <c r="CB83" s="44"/>
      <c r="CD83" s="44"/>
      <c r="CF83" s="44"/>
      <c r="CH83" s="44"/>
      <c r="CJ83" s="44"/>
      <c r="CL83" s="44"/>
      <c r="CN83" s="44"/>
      <c r="CP83" s="44"/>
      <c r="CR83" s="44"/>
      <c r="CT83" s="44"/>
      <c r="CV83" s="44"/>
      <c r="CX83" s="44"/>
      <c r="CZ83" s="44"/>
      <c r="DB83" s="44"/>
      <c r="DD83" s="44"/>
      <c r="DF83" s="44"/>
      <c r="DH83" s="44"/>
      <c r="DJ83" s="44"/>
      <c r="DL83" s="44"/>
      <c r="DN83" s="44"/>
      <c r="DP83" s="44"/>
      <c r="DR83" s="44"/>
      <c r="DT83" s="44"/>
      <c r="DV83" s="44"/>
      <c r="DX83" s="44"/>
      <c r="DZ83" s="44"/>
      <c r="EB83" s="44"/>
      <c r="ED83" s="44"/>
      <c r="EF83" s="44"/>
      <c r="EH83" s="44"/>
      <c r="EJ83" s="44"/>
      <c r="EL83" s="44"/>
      <c r="EN83" s="44"/>
      <c r="EP83" s="44"/>
      <c r="ER83" s="44"/>
      <c r="ET83" s="44"/>
      <c r="EV83" s="44"/>
      <c r="EX83" s="44"/>
      <c r="EZ83" s="44"/>
      <c r="FB83" s="44"/>
      <c r="FD83" s="44"/>
      <c r="FF83" s="44"/>
      <c r="FH83" s="44"/>
      <c r="FI83" s="68"/>
      <c r="FJ83" s="68"/>
      <c r="FK83" s="47"/>
    </row>
    <row r="84" spans="1:167" s="33" customFormat="1" ht="15.6">
      <c r="A84" s="41"/>
      <c r="E84" s="34"/>
      <c r="F84" s="34"/>
      <c r="G84" s="41"/>
      <c r="H84" s="41"/>
      <c r="I84" s="41"/>
      <c r="J84" s="41"/>
      <c r="N84" s="110"/>
      <c r="S84" s="34"/>
      <c r="U84" s="34"/>
      <c r="W84" s="34"/>
      <c r="Y84" s="34"/>
      <c r="AB84" s="56"/>
      <c r="AE84" s="34"/>
      <c r="AF84" s="34"/>
      <c r="AG84" s="32"/>
      <c r="AH84" s="32"/>
      <c r="AI84" s="32"/>
      <c r="AJ84" s="32"/>
      <c r="AK84" s="32"/>
      <c r="AL84" s="32"/>
      <c r="AM84" s="32"/>
      <c r="AN84" s="32"/>
      <c r="AO84" s="32"/>
      <c r="AP84" s="32"/>
      <c r="AQ84" s="32"/>
      <c r="AS84" s="18"/>
      <c r="AT84" s="44"/>
      <c r="AV84" s="44"/>
      <c r="AX84" s="44"/>
      <c r="AZ84" s="44"/>
      <c r="BB84" s="44"/>
      <c r="BD84" s="44"/>
      <c r="BF84" s="44"/>
      <c r="BH84" s="44"/>
      <c r="BJ84" s="44"/>
      <c r="BL84" s="44"/>
      <c r="BN84" s="44"/>
      <c r="BP84" s="44"/>
      <c r="BR84" s="44"/>
      <c r="BT84" s="44"/>
      <c r="BV84" s="44"/>
      <c r="BX84" s="44"/>
      <c r="BZ84" s="44"/>
      <c r="CB84" s="44"/>
      <c r="CD84" s="44"/>
      <c r="CF84" s="44"/>
      <c r="CH84" s="44"/>
      <c r="CJ84" s="44"/>
      <c r="CL84" s="44"/>
      <c r="CN84" s="44"/>
      <c r="CP84" s="44"/>
      <c r="CR84" s="44"/>
      <c r="CT84" s="44"/>
      <c r="CV84" s="44"/>
      <c r="CX84" s="44"/>
      <c r="CZ84" s="44"/>
      <c r="DB84" s="44"/>
      <c r="DD84" s="44"/>
      <c r="DF84" s="44"/>
      <c r="DH84" s="44"/>
      <c r="DJ84" s="44"/>
      <c r="DL84" s="44"/>
      <c r="DN84" s="44"/>
      <c r="DP84" s="44"/>
      <c r="DR84" s="44"/>
      <c r="DT84" s="44"/>
      <c r="DV84" s="44"/>
      <c r="DX84" s="44"/>
      <c r="DZ84" s="44"/>
      <c r="EB84" s="44"/>
      <c r="ED84" s="44"/>
      <c r="EF84" s="44"/>
      <c r="EH84" s="44"/>
      <c r="EJ84" s="44"/>
      <c r="EL84" s="44"/>
      <c r="EN84" s="44"/>
      <c r="EP84" s="44"/>
      <c r="ER84" s="44"/>
      <c r="ET84" s="44"/>
      <c r="EV84" s="44"/>
      <c r="EX84" s="44"/>
      <c r="EZ84" s="44"/>
      <c r="FB84" s="44"/>
      <c r="FD84" s="44"/>
      <c r="FF84" s="44"/>
      <c r="FH84" s="44"/>
      <c r="FI84" s="68"/>
      <c r="FJ84" s="68"/>
      <c r="FK84" s="47"/>
    </row>
    <row r="85" spans="1:167" s="33" customFormat="1" ht="15.6">
      <c r="A85" s="41"/>
      <c r="E85" s="34"/>
      <c r="F85" s="34"/>
      <c r="G85" s="41"/>
      <c r="H85" s="41"/>
      <c r="I85" s="41"/>
      <c r="J85" s="41"/>
      <c r="N85" s="110"/>
      <c r="S85" s="34"/>
      <c r="U85" s="34"/>
      <c r="W85" s="34"/>
      <c r="Y85" s="34"/>
      <c r="AB85" s="57"/>
      <c r="AE85" s="34"/>
      <c r="AF85" s="34"/>
      <c r="AG85" s="32"/>
      <c r="AH85" s="32"/>
      <c r="AI85" s="32"/>
      <c r="AJ85" s="32"/>
      <c r="AK85" s="32"/>
      <c r="AL85" s="32"/>
      <c r="AM85" s="32"/>
      <c r="AN85" s="32"/>
      <c r="AO85" s="32"/>
      <c r="AP85" s="32"/>
      <c r="AQ85" s="32"/>
      <c r="AS85" s="18"/>
      <c r="AT85" s="44"/>
      <c r="AV85" s="44"/>
      <c r="AX85" s="44"/>
      <c r="AZ85" s="44"/>
      <c r="BB85" s="44"/>
      <c r="BD85" s="44"/>
      <c r="BF85" s="44"/>
      <c r="BH85" s="44"/>
      <c r="BJ85" s="44"/>
      <c r="BL85" s="44"/>
      <c r="BN85" s="44"/>
      <c r="BP85" s="44"/>
      <c r="BR85" s="44"/>
      <c r="BT85" s="44"/>
      <c r="BV85" s="44"/>
      <c r="BX85" s="44"/>
      <c r="BZ85" s="44"/>
      <c r="CB85" s="44"/>
      <c r="CD85" s="44"/>
      <c r="CF85" s="44"/>
      <c r="CH85" s="44"/>
      <c r="CJ85" s="44"/>
      <c r="CL85" s="44"/>
      <c r="CN85" s="44"/>
      <c r="CP85" s="44"/>
      <c r="CR85" s="44"/>
      <c r="CT85" s="44"/>
      <c r="CV85" s="44"/>
      <c r="CX85" s="44"/>
      <c r="CZ85" s="44"/>
      <c r="DB85" s="44"/>
      <c r="DD85" s="44"/>
      <c r="DF85" s="44"/>
      <c r="DH85" s="44"/>
      <c r="DJ85" s="44"/>
      <c r="DL85" s="44"/>
      <c r="DN85" s="44"/>
      <c r="DP85" s="44"/>
      <c r="DR85" s="44"/>
      <c r="DT85" s="44"/>
      <c r="DV85" s="44"/>
      <c r="DX85" s="44"/>
      <c r="DZ85" s="44"/>
      <c r="EB85" s="44"/>
      <c r="ED85" s="44"/>
      <c r="EF85" s="44"/>
      <c r="EH85" s="44"/>
      <c r="EJ85" s="44"/>
      <c r="EL85" s="44"/>
      <c r="EN85" s="44"/>
      <c r="EP85" s="44"/>
      <c r="ER85" s="44"/>
      <c r="ET85" s="44"/>
      <c r="EV85" s="44"/>
      <c r="EX85" s="44"/>
      <c r="EZ85" s="44"/>
      <c r="FB85" s="44"/>
      <c r="FD85" s="44"/>
      <c r="FF85" s="44"/>
      <c r="FH85" s="44"/>
      <c r="FI85" s="68"/>
      <c r="FJ85" s="68"/>
      <c r="FK85" s="47"/>
    </row>
    <row r="86" spans="1:167">
      <c r="AB86" s="58"/>
      <c r="AT86" s="45"/>
      <c r="AV86" s="45"/>
      <c r="AX86" s="45"/>
      <c r="AZ86" s="45"/>
      <c r="BB86" s="45"/>
      <c r="BD86" s="45"/>
      <c r="BF86" s="45"/>
      <c r="BH86" s="45"/>
      <c r="BJ86" s="45"/>
      <c r="BL86" s="45"/>
      <c r="BN86" s="45"/>
      <c r="BP86" s="45"/>
      <c r="BR86" s="45"/>
      <c r="BT86" s="45"/>
      <c r="BV86" s="45"/>
      <c r="BX86" s="45"/>
      <c r="BZ86" s="45"/>
      <c r="CB86" s="45"/>
      <c r="CD86" s="45"/>
      <c r="CF86" s="45"/>
      <c r="CH86" s="45"/>
      <c r="CJ86" s="45"/>
      <c r="CL86" s="45"/>
      <c r="CN86" s="45"/>
      <c r="CP86" s="45"/>
      <c r="CR86" s="45"/>
      <c r="CT86" s="45"/>
      <c r="CV86" s="45"/>
      <c r="CX86" s="45"/>
      <c r="CZ86" s="45"/>
      <c r="DB86" s="45"/>
      <c r="DD86" s="45"/>
      <c r="DF86" s="45"/>
      <c r="DH86" s="45"/>
      <c r="DJ86" s="45"/>
      <c r="DL86" s="45"/>
      <c r="DN86" s="45"/>
      <c r="DP86" s="45"/>
      <c r="DR86" s="45"/>
      <c r="DT86" s="45"/>
      <c r="DV86" s="45"/>
      <c r="DX86" s="45"/>
      <c r="DZ86" s="45"/>
      <c r="EB86" s="45"/>
      <c r="ED86" s="45"/>
      <c r="EF86" s="45"/>
      <c r="EH86" s="45"/>
      <c r="EJ86" s="45"/>
      <c r="EL86" s="45"/>
      <c r="EN86" s="45"/>
      <c r="EP86" s="45"/>
      <c r="ER86" s="45"/>
      <c r="ET86" s="45"/>
      <c r="EV86" s="45"/>
      <c r="EX86" s="45"/>
      <c r="EZ86" s="45"/>
      <c r="FB86" s="45"/>
      <c r="FD86" s="45"/>
      <c r="FF86" s="45"/>
      <c r="FH86" s="45"/>
      <c r="FI86" s="59"/>
      <c r="FJ86" s="59"/>
      <c r="FK86" s="48"/>
    </row>
    <row r="87" spans="1:167">
      <c r="AB87" s="58"/>
      <c r="AT87" s="45"/>
      <c r="AV87" s="45"/>
      <c r="AX87" s="45"/>
      <c r="AZ87" s="45"/>
      <c r="BB87" s="45"/>
      <c r="BD87" s="45"/>
      <c r="BF87" s="45"/>
      <c r="BH87" s="45"/>
      <c r="BJ87" s="45"/>
      <c r="BL87" s="45"/>
      <c r="BN87" s="45"/>
      <c r="BP87" s="45"/>
      <c r="BR87" s="45"/>
      <c r="BT87" s="45"/>
      <c r="BV87" s="45"/>
      <c r="BX87" s="45"/>
      <c r="BZ87" s="45"/>
      <c r="CB87" s="45"/>
      <c r="CD87" s="45"/>
      <c r="CF87" s="45"/>
      <c r="CH87" s="45"/>
      <c r="CJ87" s="45"/>
      <c r="CL87" s="45"/>
      <c r="CN87" s="45"/>
      <c r="CP87" s="45"/>
      <c r="CR87" s="45"/>
      <c r="CT87" s="45"/>
      <c r="CV87" s="45"/>
      <c r="CX87" s="45"/>
      <c r="CZ87" s="45"/>
      <c r="DB87" s="45"/>
      <c r="DD87" s="45"/>
      <c r="DF87" s="45"/>
      <c r="DH87" s="45"/>
      <c r="DJ87" s="45"/>
      <c r="DL87" s="45"/>
      <c r="DN87" s="45"/>
      <c r="DP87" s="45"/>
      <c r="DR87" s="45"/>
      <c r="DT87" s="45"/>
      <c r="DV87" s="45"/>
      <c r="DX87" s="45"/>
      <c r="DZ87" s="45"/>
      <c r="EB87" s="45"/>
      <c r="ED87" s="45"/>
      <c r="EF87" s="45"/>
      <c r="EH87" s="45"/>
      <c r="EJ87" s="45"/>
      <c r="EL87" s="45"/>
      <c r="EN87" s="45"/>
      <c r="EP87" s="45"/>
      <c r="ER87" s="45"/>
      <c r="ET87" s="45"/>
      <c r="EV87" s="45"/>
      <c r="EX87" s="45"/>
      <c r="EZ87" s="45"/>
      <c r="FB87" s="45"/>
      <c r="FD87" s="45"/>
      <c r="FF87" s="45"/>
      <c r="FH87" s="45"/>
      <c r="FI87" s="59"/>
      <c r="FJ87" s="59"/>
      <c r="FK87" s="48"/>
    </row>
    <row r="88" spans="1:167">
      <c r="AB88" s="58"/>
      <c r="AT88" s="45"/>
      <c r="AV88" s="45"/>
      <c r="AX88" s="45"/>
      <c r="AZ88" s="45"/>
      <c r="BB88" s="45"/>
      <c r="BD88" s="45"/>
      <c r="BF88" s="45"/>
      <c r="BH88" s="45"/>
      <c r="BJ88" s="45"/>
      <c r="BL88" s="45"/>
      <c r="BN88" s="45"/>
      <c r="BP88" s="45"/>
      <c r="BR88" s="45"/>
      <c r="BT88" s="45"/>
      <c r="BV88" s="45"/>
      <c r="BX88" s="45"/>
      <c r="BZ88" s="45"/>
      <c r="CB88" s="45"/>
      <c r="CD88" s="45"/>
      <c r="CF88" s="45"/>
      <c r="CH88" s="45"/>
      <c r="CJ88" s="45"/>
      <c r="CL88" s="45"/>
      <c r="CN88" s="45"/>
      <c r="CP88" s="45"/>
      <c r="CR88" s="45"/>
      <c r="CT88" s="45"/>
      <c r="CV88" s="45"/>
      <c r="CX88" s="45"/>
      <c r="CZ88" s="45"/>
      <c r="DB88" s="45"/>
      <c r="DD88" s="45"/>
      <c r="DF88" s="45"/>
      <c r="DH88" s="45"/>
      <c r="DJ88" s="45"/>
      <c r="DL88" s="45"/>
      <c r="DN88" s="45"/>
      <c r="DP88" s="45"/>
      <c r="DR88" s="45"/>
      <c r="DT88" s="45"/>
      <c r="DV88" s="45"/>
      <c r="DX88" s="45"/>
      <c r="DZ88" s="45"/>
      <c r="EB88" s="45"/>
      <c r="ED88" s="45"/>
      <c r="EF88" s="45"/>
      <c r="EH88" s="45"/>
      <c r="EJ88" s="45"/>
      <c r="EL88" s="45"/>
      <c r="EN88" s="45"/>
      <c r="EP88" s="45"/>
      <c r="ER88" s="45"/>
      <c r="ET88" s="45"/>
      <c r="EV88" s="45"/>
      <c r="EX88" s="45"/>
      <c r="EZ88" s="45"/>
      <c r="FB88" s="45"/>
      <c r="FD88" s="45"/>
      <c r="FF88" s="45"/>
      <c r="FH88" s="45"/>
      <c r="FI88" s="59"/>
      <c r="FJ88" s="59"/>
      <c r="FK88" s="48"/>
    </row>
    <row r="89" spans="1:167">
      <c r="AB89" s="58"/>
      <c r="AT89" s="45"/>
      <c r="AV89" s="45"/>
      <c r="AX89" s="45"/>
      <c r="AZ89" s="45"/>
      <c r="BB89" s="45"/>
      <c r="BD89" s="45"/>
      <c r="BF89" s="45"/>
      <c r="BH89" s="45"/>
      <c r="BJ89" s="45"/>
      <c r="BL89" s="45"/>
      <c r="BN89" s="45"/>
      <c r="BP89" s="45"/>
      <c r="BR89" s="45"/>
      <c r="BT89" s="45"/>
      <c r="BV89" s="45"/>
      <c r="BX89" s="45"/>
      <c r="BZ89" s="45"/>
      <c r="CB89" s="45"/>
      <c r="CD89" s="45"/>
      <c r="CF89" s="45"/>
      <c r="CH89" s="45"/>
      <c r="CJ89" s="45"/>
      <c r="CL89" s="45"/>
      <c r="CN89" s="45"/>
      <c r="CP89" s="45"/>
      <c r="CR89" s="45"/>
      <c r="CT89" s="45"/>
      <c r="CV89" s="45"/>
      <c r="CX89" s="45"/>
      <c r="CZ89" s="45"/>
      <c r="DB89" s="45"/>
      <c r="DD89" s="45"/>
      <c r="DF89" s="45"/>
      <c r="DH89" s="45"/>
      <c r="DJ89" s="45"/>
      <c r="DL89" s="45"/>
      <c r="DN89" s="45"/>
      <c r="DP89" s="45"/>
      <c r="DR89" s="45"/>
      <c r="DT89" s="45"/>
      <c r="DV89" s="45"/>
      <c r="DX89" s="45"/>
      <c r="DZ89" s="45"/>
      <c r="EB89" s="45"/>
      <c r="ED89" s="45"/>
      <c r="EF89" s="45"/>
      <c r="EH89" s="45"/>
      <c r="EJ89" s="45"/>
      <c r="EL89" s="45"/>
      <c r="EN89" s="45"/>
      <c r="EP89" s="45"/>
      <c r="ER89" s="45"/>
      <c r="ET89" s="45"/>
      <c r="EV89" s="45"/>
      <c r="EX89" s="45"/>
      <c r="EZ89" s="45"/>
      <c r="FB89" s="45"/>
      <c r="FD89" s="45"/>
      <c r="FF89" s="45"/>
      <c r="FH89" s="45"/>
      <c r="FI89" s="59"/>
      <c r="FJ89" s="59"/>
      <c r="FK89" s="48"/>
    </row>
    <row r="90" spans="1:167">
      <c r="AB90" s="58"/>
      <c r="AT90" s="45"/>
      <c r="AV90" s="45"/>
      <c r="AX90" s="45"/>
      <c r="AZ90" s="45"/>
      <c r="BB90" s="45"/>
      <c r="BD90" s="45"/>
      <c r="BF90" s="45"/>
      <c r="BH90" s="45"/>
      <c r="BJ90" s="45"/>
      <c r="BL90" s="45"/>
      <c r="BN90" s="45"/>
      <c r="BP90" s="45"/>
      <c r="BR90" s="45"/>
      <c r="BT90" s="45"/>
      <c r="BV90" s="45"/>
      <c r="BX90" s="45"/>
      <c r="BZ90" s="45"/>
      <c r="CB90" s="45"/>
      <c r="CD90" s="45"/>
      <c r="CF90" s="45"/>
      <c r="CH90" s="45"/>
      <c r="CJ90" s="45"/>
      <c r="CL90" s="45"/>
      <c r="CN90" s="45"/>
      <c r="CP90" s="45"/>
      <c r="CR90" s="45"/>
      <c r="CT90" s="45"/>
      <c r="CV90" s="45"/>
      <c r="CX90" s="45"/>
      <c r="CZ90" s="45"/>
      <c r="DB90" s="45"/>
      <c r="DD90" s="45"/>
      <c r="DF90" s="45"/>
      <c r="DH90" s="45"/>
      <c r="DJ90" s="45"/>
      <c r="DL90" s="45"/>
      <c r="DN90" s="45"/>
      <c r="DP90" s="45"/>
      <c r="DR90" s="45"/>
      <c r="DT90" s="45"/>
      <c r="DV90" s="45"/>
      <c r="DX90" s="45"/>
      <c r="DZ90" s="45"/>
      <c r="EB90" s="45"/>
      <c r="ED90" s="45"/>
      <c r="EF90" s="45"/>
      <c r="EH90" s="45"/>
      <c r="EJ90" s="45"/>
      <c r="EL90" s="45"/>
      <c r="EN90" s="45"/>
      <c r="EP90" s="45"/>
      <c r="ER90" s="45"/>
      <c r="ET90" s="45"/>
      <c r="EV90" s="45"/>
      <c r="EX90" s="45"/>
      <c r="EZ90" s="45"/>
      <c r="FB90" s="45"/>
      <c r="FD90" s="45"/>
      <c r="FF90" s="45"/>
      <c r="FH90" s="45"/>
      <c r="FI90" s="59"/>
      <c r="FJ90" s="59"/>
      <c r="FK90" s="48"/>
    </row>
    <row r="91" spans="1:167">
      <c r="AB91" s="58"/>
      <c r="AT91" s="45"/>
      <c r="AV91" s="45"/>
      <c r="AX91" s="45"/>
      <c r="AZ91" s="45"/>
      <c r="BB91" s="45"/>
      <c r="BD91" s="45"/>
      <c r="BF91" s="45"/>
      <c r="BH91" s="45"/>
      <c r="BJ91" s="45"/>
      <c r="BL91" s="45"/>
      <c r="BN91" s="45"/>
      <c r="BP91" s="45"/>
      <c r="BR91" s="45"/>
      <c r="BT91" s="45"/>
      <c r="BV91" s="45"/>
      <c r="BX91" s="45"/>
      <c r="BZ91" s="45"/>
      <c r="CB91" s="45"/>
      <c r="CD91" s="45"/>
      <c r="CF91" s="45"/>
      <c r="CH91" s="45"/>
      <c r="CJ91" s="45"/>
      <c r="CL91" s="45"/>
      <c r="CN91" s="45"/>
      <c r="CP91" s="45"/>
      <c r="CR91" s="45"/>
      <c r="CT91" s="45"/>
      <c r="CV91" s="45"/>
      <c r="CX91" s="45"/>
      <c r="CZ91" s="45"/>
      <c r="DB91" s="45"/>
      <c r="DD91" s="45"/>
      <c r="DF91" s="45"/>
      <c r="DH91" s="45"/>
      <c r="DJ91" s="45"/>
      <c r="DL91" s="45"/>
      <c r="DN91" s="45"/>
      <c r="DP91" s="45"/>
      <c r="DR91" s="45"/>
      <c r="DT91" s="45"/>
      <c r="DV91" s="45"/>
      <c r="DX91" s="45"/>
      <c r="DZ91" s="45"/>
      <c r="EB91" s="45"/>
      <c r="ED91" s="45"/>
      <c r="EF91" s="45"/>
      <c r="EH91" s="45"/>
      <c r="EJ91" s="45"/>
      <c r="EL91" s="45"/>
      <c r="EN91" s="45"/>
      <c r="EP91" s="45"/>
      <c r="ER91" s="45"/>
      <c r="ET91" s="45"/>
      <c r="EV91" s="45"/>
      <c r="EX91" s="45"/>
      <c r="EZ91" s="45"/>
      <c r="FB91" s="45"/>
      <c r="FD91" s="45"/>
      <c r="FF91" s="45"/>
      <c r="FH91" s="45"/>
      <c r="FI91" s="59"/>
      <c r="FJ91" s="59"/>
      <c r="FK91" s="48"/>
    </row>
    <row r="92" spans="1:167">
      <c r="AB92" s="58"/>
      <c r="AT92" s="45"/>
      <c r="AV92" s="45"/>
      <c r="AX92" s="45"/>
      <c r="AZ92" s="45"/>
      <c r="BB92" s="45"/>
      <c r="BD92" s="45"/>
      <c r="BF92" s="45"/>
      <c r="BH92" s="45"/>
      <c r="BJ92" s="45"/>
      <c r="BL92" s="45"/>
      <c r="BN92" s="45"/>
      <c r="BP92" s="45"/>
      <c r="BR92" s="45"/>
      <c r="BT92" s="45"/>
      <c r="BV92" s="45"/>
      <c r="BX92" s="45"/>
      <c r="BZ92" s="45"/>
      <c r="CB92" s="45"/>
      <c r="CD92" s="45"/>
      <c r="CF92" s="45"/>
      <c r="CH92" s="45"/>
      <c r="CJ92" s="45"/>
      <c r="CL92" s="45"/>
      <c r="CN92" s="45"/>
      <c r="CP92" s="45"/>
      <c r="CR92" s="45"/>
      <c r="CT92" s="45"/>
      <c r="CV92" s="45"/>
      <c r="CX92" s="45"/>
      <c r="CZ92" s="45"/>
      <c r="DB92" s="45"/>
      <c r="DD92" s="45"/>
      <c r="DF92" s="45"/>
      <c r="DH92" s="45"/>
      <c r="DJ92" s="45"/>
      <c r="DL92" s="45"/>
      <c r="DN92" s="45"/>
      <c r="DP92" s="45"/>
      <c r="DR92" s="45"/>
      <c r="DT92" s="45"/>
      <c r="DV92" s="45"/>
      <c r="DX92" s="45"/>
      <c r="DZ92" s="45"/>
      <c r="EB92" s="45"/>
      <c r="ED92" s="45"/>
      <c r="EF92" s="45"/>
      <c r="EH92" s="45"/>
      <c r="EJ92" s="45"/>
      <c r="EL92" s="45"/>
      <c r="EN92" s="45"/>
      <c r="EP92" s="45"/>
      <c r="ER92" s="45"/>
      <c r="ET92" s="45"/>
      <c r="EV92" s="45"/>
      <c r="EX92" s="45"/>
      <c r="EZ92" s="45"/>
      <c r="FB92" s="45"/>
      <c r="FD92" s="45"/>
      <c r="FF92" s="45"/>
      <c r="FH92" s="45"/>
      <c r="FI92" s="59"/>
      <c r="FJ92" s="59"/>
      <c r="FK92" s="48"/>
    </row>
    <row r="93" spans="1:167">
      <c r="AB93" s="58"/>
      <c r="AT93" s="45"/>
      <c r="AV93" s="45"/>
      <c r="AX93" s="45"/>
      <c r="AZ93" s="45"/>
      <c r="BB93" s="45"/>
      <c r="BD93" s="45"/>
      <c r="BF93" s="45"/>
      <c r="BH93" s="45"/>
      <c r="BJ93" s="45"/>
      <c r="BL93" s="45"/>
      <c r="BN93" s="45"/>
      <c r="BP93" s="45"/>
      <c r="BR93" s="45"/>
      <c r="BT93" s="45"/>
      <c r="BV93" s="45"/>
      <c r="BX93" s="45"/>
      <c r="BZ93" s="45"/>
      <c r="CB93" s="45"/>
      <c r="CD93" s="45"/>
      <c r="CF93" s="45"/>
      <c r="CH93" s="45"/>
      <c r="CJ93" s="45"/>
      <c r="CL93" s="45"/>
      <c r="CN93" s="45"/>
      <c r="CP93" s="45"/>
      <c r="CR93" s="45"/>
      <c r="CT93" s="45"/>
      <c r="CV93" s="45"/>
      <c r="CX93" s="45"/>
      <c r="CZ93" s="45"/>
      <c r="DB93" s="45"/>
      <c r="DD93" s="45"/>
      <c r="DF93" s="45"/>
      <c r="DH93" s="45"/>
      <c r="DJ93" s="45"/>
      <c r="DL93" s="45"/>
      <c r="DN93" s="45"/>
      <c r="DP93" s="45"/>
      <c r="DR93" s="45"/>
      <c r="DT93" s="45"/>
      <c r="DV93" s="45"/>
      <c r="DX93" s="45"/>
      <c r="DZ93" s="45"/>
      <c r="EB93" s="45"/>
      <c r="ED93" s="45"/>
      <c r="EF93" s="45"/>
      <c r="EH93" s="45"/>
      <c r="EJ93" s="45"/>
      <c r="EL93" s="45"/>
      <c r="EN93" s="45"/>
      <c r="EP93" s="45"/>
      <c r="ER93" s="45"/>
      <c r="ET93" s="45"/>
      <c r="EV93" s="45"/>
      <c r="EX93" s="45"/>
      <c r="EZ93" s="45"/>
      <c r="FB93" s="45"/>
      <c r="FD93" s="45"/>
      <c r="FF93" s="45"/>
      <c r="FH93" s="45"/>
      <c r="FI93" s="59"/>
      <c r="FJ93" s="59"/>
      <c r="FK93" s="48"/>
    </row>
    <row r="94" spans="1:167">
      <c r="AB94" s="58"/>
      <c r="AT94" s="45"/>
      <c r="AV94" s="45"/>
      <c r="AX94" s="45"/>
      <c r="AZ94" s="45"/>
      <c r="BB94" s="45"/>
      <c r="BD94" s="45"/>
      <c r="BF94" s="45"/>
      <c r="BH94" s="45"/>
      <c r="BJ94" s="45"/>
      <c r="BL94" s="45"/>
      <c r="BN94" s="45"/>
      <c r="BP94" s="45"/>
      <c r="BR94" s="45"/>
      <c r="BT94" s="45"/>
      <c r="BV94" s="45"/>
      <c r="BX94" s="45"/>
      <c r="BZ94" s="45"/>
      <c r="CB94" s="45"/>
      <c r="CD94" s="45"/>
      <c r="CF94" s="45"/>
      <c r="CH94" s="45"/>
      <c r="CJ94" s="45"/>
      <c r="CL94" s="45"/>
      <c r="CN94" s="45"/>
      <c r="CP94" s="45"/>
      <c r="CR94" s="45"/>
      <c r="CT94" s="45"/>
      <c r="CV94" s="45"/>
      <c r="CX94" s="45"/>
      <c r="CZ94" s="45"/>
      <c r="DB94" s="45"/>
      <c r="DD94" s="45"/>
      <c r="DF94" s="45"/>
      <c r="DH94" s="45"/>
      <c r="DJ94" s="45"/>
      <c r="DL94" s="45"/>
      <c r="DN94" s="45"/>
      <c r="DP94" s="45"/>
      <c r="DR94" s="45"/>
      <c r="DT94" s="45"/>
      <c r="DV94" s="45"/>
      <c r="DX94" s="45"/>
      <c r="DZ94" s="45"/>
      <c r="EB94" s="45"/>
      <c r="ED94" s="45"/>
      <c r="EF94" s="45"/>
      <c r="EH94" s="45"/>
      <c r="EJ94" s="45"/>
      <c r="EL94" s="45"/>
      <c r="EN94" s="45"/>
      <c r="EP94" s="45"/>
      <c r="ER94" s="45"/>
      <c r="ET94" s="45"/>
      <c r="EV94" s="45"/>
      <c r="EX94" s="45"/>
      <c r="EZ94" s="45"/>
      <c r="FB94" s="45"/>
      <c r="FD94" s="45"/>
      <c r="FF94" s="45"/>
      <c r="FH94" s="45"/>
      <c r="FI94" s="59"/>
      <c r="FJ94" s="59"/>
      <c r="FK94" s="48"/>
    </row>
    <row r="95" spans="1:167">
      <c r="AB95" s="58"/>
      <c r="AT95" s="45"/>
      <c r="AV95" s="45"/>
      <c r="AX95" s="45"/>
      <c r="AZ95" s="45"/>
      <c r="BB95" s="45"/>
      <c r="BD95" s="45"/>
      <c r="BF95" s="45"/>
      <c r="BH95" s="45"/>
      <c r="BJ95" s="45"/>
      <c r="BL95" s="45"/>
      <c r="BN95" s="45"/>
      <c r="BP95" s="45"/>
      <c r="BR95" s="45"/>
      <c r="BT95" s="45"/>
      <c r="BV95" s="45"/>
      <c r="BX95" s="45"/>
      <c r="BZ95" s="45"/>
      <c r="CB95" s="45"/>
      <c r="CD95" s="45"/>
      <c r="CF95" s="45"/>
      <c r="CH95" s="45"/>
      <c r="CJ95" s="45"/>
      <c r="CL95" s="45"/>
      <c r="CN95" s="45"/>
      <c r="CP95" s="45"/>
      <c r="CR95" s="45"/>
      <c r="CT95" s="45"/>
      <c r="CV95" s="45"/>
      <c r="CX95" s="45"/>
      <c r="CZ95" s="45"/>
      <c r="DB95" s="45"/>
      <c r="DD95" s="45"/>
      <c r="DF95" s="45"/>
      <c r="DH95" s="45"/>
      <c r="DJ95" s="45"/>
      <c r="DL95" s="45"/>
      <c r="DN95" s="45"/>
      <c r="DP95" s="45"/>
      <c r="DR95" s="45"/>
      <c r="DT95" s="45"/>
      <c r="DV95" s="45"/>
      <c r="DX95" s="45"/>
      <c r="DZ95" s="45"/>
      <c r="EB95" s="45"/>
      <c r="ED95" s="45"/>
      <c r="EF95" s="45"/>
      <c r="EH95" s="45"/>
      <c r="EJ95" s="45"/>
      <c r="EL95" s="45"/>
      <c r="EN95" s="45"/>
      <c r="EP95" s="45"/>
      <c r="ER95" s="45"/>
      <c r="ET95" s="45"/>
      <c r="EV95" s="45"/>
      <c r="EX95" s="45"/>
      <c r="EZ95" s="45"/>
      <c r="FB95" s="45"/>
      <c r="FD95" s="45"/>
      <c r="FF95" s="45"/>
      <c r="FH95" s="45"/>
      <c r="FI95" s="59"/>
      <c r="FJ95" s="59"/>
      <c r="FK95" s="48"/>
    </row>
    <row r="96" spans="1:167">
      <c r="AB96" s="58"/>
      <c r="AT96" s="45"/>
      <c r="AV96" s="45"/>
      <c r="AX96" s="45"/>
      <c r="AZ96" s="45"/>
      <c r="BB96" s="45"/>
      <c r="BD96" s="45"/>
      <c r="BF96" s="45"/>
      <c r="BH96" s="45"/>
      <c r="BJ96" s="45"/>
      <c r="BL96" s="45"/>
      <c r="BN96" s="45"/>
      <c r="BP96" s="45"/>
      <c r="BR96" s="45"/>
      <c r="BT96" s="45"/>
      <c r="BV96" s="45"/>
      <c r="BX96" s="45"/>
      <c r="BZ96" s="45"/>
      <c r="CB96" s="45"/>
      <c r="CD96" s="45"/>
      <c r="CF96" s="45"/>
      <c r="CH96" s="45"/>
      <c r="CJ96" s="45"/>
      <c r="CL96" s="45"/>
      <c r="CN96" s="45"/>
      <c r="CP96" s="45"/>
      <c r="CR96" s="45"/>
      <c r="CT96" s="45"/>
      <c r="CV96" s="45"/>
      <c r="CX96" s="45"/>
      <c r="CZ96" s="45"/>
      <c r="DB96" s="45"/>
      <c r="DD96" s="45"/>
      <c r="DF96" s="45"/>
      <c r="DH96" s="45"/>
      <c r="DJ96" s="45"/>
      <c r="DL96" s="45"/>
      <c r="DN96" s="45"/>
      <c r="DP96" s="45"/>
      <c r="DR96" s="45"/>
      <c r="DT96" s="45"/>
      <c r="DV96" s="45"/>
      <c r="DX96" s="45"/>
      <c r="DZ96" s="45"/>
      <c r="EB96" s="45"/>
      <c r="ED96" s="45"/>
      <c r="EF96" s="45"/>
      <c r="EH96" s="45"/>
      <c r="EJ96" s="45"/>
      <c r="EL96" s="45"/>
      <c r="EN96" s="45"/>
      <c r="EP96" s="45"/>
      <c r="ER96" s="45"/>
      <c r="ET96" s="45"/>
      <c r="EV96" s="45"/>
      <c r="EX96" s="45"/>
      <c r="EZ96" s="45"/>
      <c r="FB96" s="45"/>
      <c r="FD96" s="45"/>
      <c r="FF96" s="45"/>
      <c r="FH96" s="45"/>
      <c r="FI96" s="59"/>
      <c r="FJ96" s="59"/>
      <c r="FK96" s="48"/>
    </row>
    <row r="97" spans="28:167">
      <c r="AB97" s="58"/>
      <c r="AT97" s="45"/>
      <c r="AV97" s="45"/>
      <c r="AX97" s="45"/>
      <c r="AZ97" s="45"/>
      <c r="BB97" s="45"/>
      <c r="BD97" s="45"/>
      <c r="BF97" s="45"/>
      <c r="BH97" s="45"/>
      <c r="BJ97" s="45"/>
      <c r="BL97" s="45"/>
      <c r="BN97" s="45"/>
      <c r="BP97" s="45"/>
      <c r="BR97" s="45"/>
      <c r="BT97" s="45"/>
      <c r="BV97" s="45"/>
      <c r="BX97" s="45"/>
      <c r="BZ97" s="45"/>
      <c r="CB97" s="45"/>
      <c r="CD97" s="45"/>
      <c r="CF97" s="45"/>
      <c r="CH97" s="45"/>
      <c r="CJ97" s="45"/>
      <c r="CL97" s="45"/>
      <c r="CN97" s="45"/>
      <c r="CP97" s="45"/>
      <c r="CR97" s="45"/>
      <c r="CT97" s="45"/>
      <c r="CV97" s="45"/>
      <c r="CX97" s="45"/>
      <c r="CZ97" s="45"/>
      <c r="DB97" s="45"/>
      <c r="DD97" s="45"/>
      <c r="DF97" s="45"/>
      <c r="DH97" s="45"/>
      <c r="DJ97" s="45"/>
      <c r="DL97" s="45"/>
      <c r="DN97" s="45"/>
      <c r="DP97" s="45"/>
      <c r="DR97" s="45"/>
      <c r="DT97" s="45"/>
      <c r="DV97" s="45"/>
      <c r="DX97" s="45"/>
      <c r="DZ97" s="45"/>
      <c r="EB97" s="45"/>
      <c r="ED97" s="45"/>
      <c r="EF97" s="45"/>
      <c r="EH97" s="45"/>
      <c r="EJ97" s="45"/>
      <c r="EL97" s="45"/>
      <c r="EN97" s="45"/>
      <c r="EP97" s="45"/>
      <c r="ER97" s="45"/>
      <c r="ET97" s="45"/>
      <c r="EV97" s="45"/>
      <c r="EX97" s="45"/>
      <c r="EZ97" s="45"/>
      <c r="FB97" s="45"/>
      <c r="FD97" s="45"/>
      <c r="FF97" s="45"/>
      <c r="FH97" s="45"/>
      <c r="FI97" s="59"/>
      <c r="FJ97" s="59"/>
      <c r="FK97" s="48"/>
    </row>
    <row r="98" spans="28:167">
      <c r="AB98" s="58"/>
      <c r="AT98" s="45"/>
      <c r="AV98" s="45"/>
      <c r="AX98" s="45"/>
      <c r="AZ98" s="45"/>
      <c r="BB98" s="45"/>
      <c r="BD98" s="45"/>
      <c r="BF98" s="45"/>
      <c r="BH98" s="45"/>
      <c r="BJ98" s="45"/>
      <c r="BL98" s="45"/>
      <c r="BN98" s="45"/>
      <c r="BP98" s="45"/>
      <c r="BR98" s="45"/>
      <c r="BT98" s="45"/>
      <c r="BV98" s="45"/>
      <c r="BX98" s="45"/>
      <c r="BZ98" s="45"/>
      <c r="CB98" s="45"/>
      <c r="CD98" s="45"/>
      <c r="CF98" s="45"/>
      <c r="CH98" s="45"/>
      <c r="CJ98" s="45"/>
      <c r="CL98" s="45"/>
      <c r="CN98" s="45"/>
      <c r="CP98" s="45"/>
      <c r="CR98" s="45"/>
      <c r="CT98" s="45"/>
      <c r="CV98" s="45"/>
      <c r="CX98" s="45"/>
      <c r="CZ98" s="45"/>
      <c r="DB98" s="45"/>
      <c r="DD98" s="45"/>
      <c r="DF98" s="45"/>
      <c r="DH98" s="45"/>
      <c r="DJ98" s="45"/>
      <c r="DL98" s="45"/>
      <c r="DN98" s="45"/>
      <c r="DP98" s="45"/>
      <c r="DR98" s="45"/>
      <c r="DT98" s="45"/>
      <c r="DV98" s="45"/>
      <c r="DX98" s="45"/>
      <c r="DZ98" s="45"/>
      <c r="EB98" s="45"/>
      <c r="ED98" s="45"/>
      <c r="EF98" s="45"/>
      <c r="EH98" s="45"/>
      <c r="EJ98" s="45"/>
      <c r="EL98" s="45"/>
      <c r="EN98" s="45"/>
      <c r="EP98" s="45"/>
      <c r="ER98" s="45"/>
      <c r="ET98" s="45"/>
      <c r="EV98" s="45"/>
      <c r="EX98" s="45"/>
      <c r="EZ98" s="45"/>
      <c r="FB98" s="45"/>
      <c r="FD98" s="45"/>
      <c r="FF98" s="45"/>
      <c r="FH98" s="45"/>
      <c r="FI98" s="59"/>
      <c r="FJ98" s="59"/>
      <c r="FK98" s="48"/>
    </row>
    <row r="99" spans="28:167">
      <c r="AB99" s="58"/>
      <c r="AT99" s="45"/>
      <c r="AV99" s="45"/>
      <c r="AX99" s="45"/>
      <c r="AZ99" s="45"/>
      <c r="BB99" s="45"/>
      <c r="BD99" s="45"/>
      <c r="BF99" s="45"/>
      <c r="BH99" s="45"/>
      <c r="BJ99" s="45"/>
      <c r="BL99" s="45"/>
      <c r="BN99" s="45"/>
      <c r="BP99" s="45"/>
      <c r="BR99" s="45"/>
      <c r="BT99" s="45"/>
      <c r="BV99" s="45"/>
      <c r="BX99" s="45"/>
      <c r="BZ99" s="45"/>
      <c r="CB99" s="45"/>
      <c r="CD99" s="45"/>
      <c r="CF99" s="45"/>
      <c r="CH99" s="45"/>
      <c r="CJ99" s="45"/>
      <c r="CL99" s="45"/>
      <c r="CN99" s="45"/>
      <c r="CP99" s="45"/>
      <c r="CR99" s="45"/>
      <c r="CT99" s="45"/>
      <c r="CV99" s="45"/>
      <c r="CX99" s="45"/>
      <c r="CZ99" s="45"/>
      <c r="DB99" s="45"/>
      <c r="DD99" s="45"/>
      <c r="DF99" s="45"/>
      <c r="DH99" s="45"/>
      <c r="DJ99" s="45"/>
      <c r="DL99" s="45"/>
      <c r="DN99" s="45"/>
      <c r="DP99" s="45"/>
      <c r="DR99" s="45"/>
      <c r="DT99" s="45"/>
      <c r="DV99" s="45"/>
      <c r="DX99" s="45"/>
      <c r="DZ99" s="45"/>
      <c r="EB99" s="45"/>
      <c r="ED99" s="45"/>
      <c r="EF99" s="45"/>
      <c r="EH99" s="45"/>
      <c r="EJ99" s="45"/>
      <c r="EL99" s="45"/>
      <c r="EN99" s="45"/>
      <c r="EP99" s="45"/>
      <c r="ER99" s="45"/>
      <c r="ET99" s="45"/>
      <c r="EV99" s="45"/>
      <c r="EX99" s="45"/>
      <c r="EZ99" s="45"/>
      <c r="FB99" s="45"/>
      <c r="FD99" s="45"/>
      <c r="FF99" s="45"/>
      <c r="FH99" s="45"/>
      <c r="FI99" s="59"/>
      <c r="FJ99" s="59"/>
      <c r="FK99" s="48"/>
    </row>
    <row r="100" spans="28:167">
      <c r="AB100" s="58"/>
      <c r="AT100" s="45"/>
      <c r="AV100" s="45"/>
      <c r="AX100" s="45"/>
      <c r="AZ100" s="45"/>
      <c r="BB100" s="45"/>
      <c r="BD100" s="45"/>
      <c r="BF100" s="45"/>
      <c r="BH100" s="45"/>
      <c r="BJ100" s="45"/>
      <c r="BL100" s="45"/>
      <c r="BN100" s="45"/>
      <c r="BP100" s="45"/>
      <c r="BR100" s="45"/>
      <c r="BT100" s="45"/>
      <c r="BV100" s="45"/>
      <c r="BX100" s="45"/>
      <c r="BZ100" s="45"/>
      <c r="CB100" s="45"/>
      <c r="CD100" s="45"/>
      <c r="CF100" s="45"/>
      <c r="CH100" s="45"/>
      <c r="CJ100" s="45"/>
      <c r="CL100" s="45"/>
      <c r="CN100" s="45"/>
      <c r="CP100" s="45"/>
      <c r="CR100" s="45"/>
      <c r="CT100" s="45"/>
      <c r="CV100" s="45"/>
      <c r="CX100" s="45"/>
      <c r="CZ100" s="45"/>
      <c r="DB100" s="45"/>
      <c r="DD100" s="45"/>
      <c r="DF100" s="45"/>
      <c r="DH100" s="45"/>
      <c r="DJ100" s="45"/>
      <c r="DL100" s="45"/>
      <c r="DN100" s="45"/>
      <c r="DP100" s="45"/>
      <c r="DR100" s="45"/>
      <c r="DT100" s="45"/>
      <c r="DV100" s="45"/>
      <c r="DX100" s="45"/>
      <c r="DZ100" s="45"/>
      <c r="EB100" s="45"/>
      <c r="ED100" s="45"/>
      <c r="EF100" s="45"/>
      <c r="EH100" s="45"/>
      <c r="EJ100" s="45"/>
      <c r="EL100" s="45"/>
      <c r="EN100" s="45"/>
      <c r="EP100" s="45"/>
      <c r="ER100" s="45"/>
      <c r="ET100" s="45"/>
      <c r="EV100" s="45"/>
      <c r="EX100" s="45"/>
      <c r="EZ100" s="45"/>
      <c r="FB100" s="45"/>
      <c r="FD100" s="45"/>
      <c r="FF100" s="45"/>
      <c r="FH100" s="45"/>
      <c r="FI100" s="59"/>
      <c r="FJ100" s="59"/>
      <c r="FK100" s="48"/>
    </row>
    <row r="101" spans="28:167">
      <c r="AB101" s="58"/>
      <c r="AT101" s="45"/>
      <c r="AV101" s="45"/>
      <c r="AX101" s="45"/>
      <c r="AZ101" s="45"/>
      <c r="BB101" s="45"/>
      <c r="BD101" s="45"/>
      <c r="BF101" s="45"/>
      <c r="BH101" s="45"/>
      <c r="BJ101" s="45"/>
      <c r="BL101" s="45"/>
      <c r="BN101" s="45"/>
      <c r="BP101" s="45"/>
      <c r="BR101" s="45"/>
      <c r="BT101" s="45"/>
      <c r="BV101" s="45"/>
      <c r="BX101" s="45"/>
      <c r="BZ101" s="45"/>
      <c r="CB101" s="45"/>
      <c r="CD101" s="45"/>
      <c r="CF101" s="45"/>
      <c r="CH101" s="45"/>
      <c r="CJ101" s="45"/>
      <c r="CL101" s="45"/>
      <c r="CN101" s="45"/>
      <c r="CP101" s="45"/>
      <c r="CR101" s="45"/>
      <c r="CT101" s="45"/>
      <c r="CV101" s="45"/>
      <c r="CX101" s="45"/>
      <c r="CZ101" s="45"/>
      <c r="DB101" s="45"/>
      <c r="DD101" s="45"/>
      <c r="DF101" s="45"/>
      <c r="DH101" s="45"/>
      <c r="DJ101" s="45"/>
      <c r="DL101" s="45"/>
      <c r="DN101" s="45"/>
      <c r="DP101" s="45"/>
      <c r="DR101" s="45"/>
      <c r="DT101" s="45"/>
      <c r="DV101" s="45"/>
      <c r="DX101" s="45"/>
      <c r="DZ101" s="45"/>
      <c r="EB101" s="45"/>
      <c r="ED101" s="45"/>
      <c r="EF101" s="45"/>
      <c r="EH101" s="45"/>
      <c r="EJ101" s="45"/>
      <c r="EL101" s="45"/>
      <c r="EN101" s="45"/>
      <c r="EP101" s="45"/>
      <c r="ER101" s="45"/>
      <c r="ET101" s="45"/>
      <c r="EV101" s="45"/>
      <c r="EX101" s="45"/>
      <c r="EZ101" s="45"/>
      <c r="FB101" s="45"/>
      <c r="FD101" s="45"/>
      <c r="FF101" s="45"/>
      <c r="FH101" s="45"/>
      <c r="FI101" s="59"/>
      <c r="FJ101" s="59"/>
      <c r="FK101" s="48"/>
    </row>
    <row r="102" spans="28:167">
      <c r="AB102" s="58"/>
      <c r="AT102" s="45"/>
      <c r="AV102" s="45"/>
      <c r="AX102" s="45"/>
      <c r="AZ102" s="45"/>
      <c r="BB102" s="45"/>
      <c r="BD102" s="45"/>
      <c r="BF102" s="45"/>
      <c r="BH102" s="45"/>
      <c r="BJ102" s="45"/>
      <c r="BL102" s="45"/>
      <c r="BN102" s="45"/>
      <c r="BP102" s="45"/>
      <c r="BR102" s="45"/>
      <c r="BT102" s="45"/>
      <c r="BV102" s="45"/>
      <c r="BX102" s="45"/>
      <c r="BZ102" s="45"/>
      <c r="CB102" s="45"/>
      <c r="CD102" s="45"/>
      <c r="CF102" s="45"/>
      <c r="CH102" s="45"/>
      <c r="CJ102" s="45"/>
      <c r="CL102" s="45"/>
      <c r="CN102" s="45"/>
      <c r="CP102" s="45"/>
      <c r="CR102" s="45"/>
      <c r="CT102" s="45"/>
      <c r="CV102" s="45"/>
      <c r="CX102" s="45"/>
      <c r="CZ102" s="45"/>
      <c r="DB102" s="45"/>
      <c r="DD102" s="45"/>
      <c r="DF102" s="45"/>
      <c r="DH102" s="45"/>
      <c r="DJ102" s="45"/>
      <c r="DL102" s="45"/>
      <c r="DN102" s="45"/>
      <c r="DP102" s="45"/>
      <c r="DR102" s="45"/>
      <c r="DT102" s="45"/>
      <c r="DV102" s="45"/>
      <c r="DX102" s="45"/>
      <c r="DZ102" s="45"/>
      <c r="EB102" s="45"/>
      <c r="ED102" s="45"/>
      <c r="EF102" s="45"/>
      <c r="EH102" s="45"/>
      <c r="EJ102" s="45"/>
      <c r="EL102" s="45"/>
      <c r="EN102" s="45"/>
      <c r="EP102" s="45"/>
      <c r="ER102" s="45"/>
      <c r="ET102" s="45"/>
      <c r="EV102" s="45"/>
      <c r="EX102" s="45"/>
      <c r="EZ102" s="45"/>
      <c r="FB102" s="45"/>
      <c r="FD102" s="45"/>
      <c r="FF102" s="45"/>
      <c r="FH102" s="45"/>
      <c r="FI102" s="59"/>
      <c r="FJ102" s="59"/>
      <c r="FK102" s="48"/>
    </row>
    <row r="103" spans="28:167">
      <c r="AB103" s="58"/>
      <c r="AT103" s="45"/>
      <c r="AV103" s="45"/>
      <c r="AX103" s="45"/>
      <c r="AZ103" s="45"/>
      <c r="BB103" s="45"/>
      <c r="BD103" s="45"/>
      <c r="BF103" s="45"/>
      <c r="BH103" s="45"/>
      <c r="BJ103" s="45"/>
      <c r="BL103" s="45"/>
      <c r="BN103" s="45"/>
      <c r="BP103" s="45"/>
      <c r="BR103" s="45"/>
      <c r="BT103" s="45"/>
      <c r="BV103" s="45"/>
      <c r="BX103" s="45"/>
      <c r="BZ103" s="45"/>
      <c r="CB103" s="45"/>
      <c r="CD103" s="45"/>
      <c r="CF103" s="45"/>
      <c r="CH103" s="45"/>
      <c r="CJ103" s="45"/>
      <c r="CL103" s="45"/>
      <c r="CN103" s="45"/>
      <c r="CP103" s="45"/>
      <c r="CR103" s="45"/>
      <c r="CT103" s="45"/>
      <c r="CV103" s="45"/>
      <c r="CX103" s="45"/>
      <c r="CZ103" s="45"/>
      <c r="DB103" s="45"/>
      <c r="DD103" s="45"/>
      <c r="DF103" s="45"/>
      <c r="DH103" s="45"/>
      <c r="DJ103" s="45"/>
      <c r="DL103" s="45"/>
      <c r="DN103" s="45"/>
      <c r="DP103" s="45"/>
      <c r="DR103" s="45"/>
      <c r="DT103" s="45"/>
      <c r="DV103" s="45"/>
      <c r="DX103" s="45"/>
      <c r="DZ103" s="45"/>
      <c r="EB103" s="45"/>
      <c r="ED103" s="45"/>
      <c r="EF103" s="45"/>
      <c r="EH103" s="45"/>
      <c r="EJ103" s="45"/>
      <c r="EL103" s="45"/>
      <c r="EN103" s="45"/>
      <c r="EP103" s="45"/>
      <c r="ER103" s="45"/>
      <c r="ET103" s="45"/>
      <c r="EV103" s="45"/>
      <c r="EX103" s="45"/>
      <c r="EZ103" s="45"/>
      <c r="FB103" s="45"/>
      <c r="FD103" s="45"/>
      <c r="FF103" s="45"/>
      <c r="FH103" s="45"/>
      <c r="FI103" s="59"/>
      <c r="FJ103" s="59"/>
      <c r="FK103" s="48"/>
    </row>
    <row r="104" spans="28:167">
      <c r="AB104" s="58"/>
      <c r="AT104" s="45"/>
      <c r="AV104" s="45"/>
      <c r="AX104" s="45"/>
      <c r="AZ104" s="45"/>
      <c r="BB104" s="45"/>
      <c r="BD104" s="45"/>
      <c r="BF104" s="45"/>
      <c r="BH104" s="45"/>
      <c r="BJ104" s="45"/>
      <c r="BL104" s="45"/>
      <c r="BN104" s="45"/>
      <c r="BP104" s="45"/>
      <c r="BR104" s="45"/>
      <c r="BT104" s="45"/>
      <c r="BV104" s="45"/>
      <c r="BX104" s="45"/>
      <c r="BZ104" s="45"/>
      <c r="CB104" s="45"/>
      <c r="CD104" s="45"/>
      <c r="CF104" s="45"/>
      <c r="CH104" s="45"/>
      <c r="CJ104" s="45"/>
      <c r="CL104" s="45"/>
      <c r="CN104" s="45"/>
      <c r="CP104" s="45"/>
      <c r="CR104" s="45"/>
      <c r="CT104" s="45"/>
      <c r="CV104" s="45"/>
      <c r="CX104" s="45"/>
      <c r="CZ104" s="45"/>
      <c r="DB104" s="45"/>
      <c r="DD104" s="45"/>
      <c r="DF104" s="45"/>
      <c r="DH104" s="45"/>
      <c r="DJ104" s="45"/>
      <c r="DL104" s="45"/>
      <c r="DN104" s="45"/>
      <c r="DP104" s="45"/>
      <c r="DR104" s="45"/>
      <c r="DT104" s="45"/>
      <c r="DV104" s="45"/>
      <c r="DX104" s="45"/>
      <c r="DZ104" s="45"/>
      <c r="EB104" s="45"/>
      <c r="ED104" s="45"/>
      <c r="EF104" s="45"/>
      <c r="EH104" s="45"/>
      <c r="EJ104" s="45"/>
      <c r="EL104" s="45"/>
      <c r="EN104" s="45"/>
      <c r="EP104" s="45"/>
      <c r="ER104" s="45"/>
      <c r="ET104" s="45"/>
      <c r="EV104" s="45"/>
      <c r="EX104" s="45"/>
      <c r="EZ104" s="45"/>
      <c r="FB104" s="45"/>
      <c r="FD104" s="45"/>
      <c r="FF104" s="45"/>
      <c r="FH104" s="45"/>
      <c r="FI104" s="59"/>
      <c r="FJ104" s="59"/>
      <c r="FK104" s="48"/>
    </row>
    <row r="105" spans="28:167">
      <c r="AB105" s="58"/>
      <c r="AT105" s="45"/>
      <c r="AV105" s="45"/>
      <c r="AX105" s="45"/>
      <c r="AZ105" s="45"/>
      <c r="BB105" s="45"/>
      <c r="BD105" s="45"/>
      <c r="BF105" s="45"/>
      <c r="BH105" s="45"/>
      <c r="BJ105" s="45"/>
      <c r="BL105" s="45"/>
      <c r="BN105" s="45"/>
      <c r="BP105" s="45"/>
      <c r="BR105" s="45"/>
      <c r="BT105" s="45"/>
      <c r="BV105" s="45"/>
      <c r="BX105" s="45"/>
      <c r="BZ105" s="45"/>
      <c r="CB105" s="45"/>
      <c r="CD105" s="45"/>
      <c r="CF105" s="45"/>
      <c r="CH105" s="45"/>
      <c r="CJ105" s="45"/>
      <c r="CL105" s="45"/>
      <c r="CN105" s="45"/>
      <c r="CP105" s="45"/>
      <c r="CR105" s="45"/>
      <c r="CT105" s="45"/>
      <c r="CV105" s="45"/>
      <c r="CX105" s="45"/>
      <c r="CZ105" s="45"/>
      <c r="DB105" s="45"/>
      <c r="DD105" s="45"/>
      <c r="DF105" s="45"/>
      <c r="DH105" s="45"/>
      <c r="DJ105" s="45"/>
      <c r="DL105" s="45"/>
      <c r="DN105" s="45"/>
      <c r="DP105" s="45"/>
      <c r="DR105" s="45"/>
      <c r="DT105" s="45"/>
      <c r="DV105" s="45"/>
      <c r="DX105" s="45"/>
      <c r="DZ105" s="45"/>
      <c r="EB105" s="45"/>
      <c r="ED105" s="45"/>
      <c r="EF105" s="45"/>
      <c r="EH105" s="45"/>
      <c r="EJ105" s="45"/>
      <c r="EL105" s="45"/>
      <c r="EN105" s="45"/>
      <c r="EP105" s="45"/>
      <c r="ER105" s="45"/>
      <c r="ET105" s="45"/>
      <c r="EV105" s="45"/>
      <c r="EX105" s="45"/>
      <c r="EZ105" s="45"/>
      <c r="FB105" s="45"/>
      <c r="FD105" s="45"/>
      <c r="FF105" s="45"/>
      <c r="FH105" s="45"/>
      <c r="FI105" s="59"/>
      <c r="FJ105" s="59"/>
      <c r="FK105" s="48"/>
    </row>
    <row r="106" spans="28:167">
      <c r="AT106" s="45"/>
      <c r="AV106" s="45"/>
      <c r="AX106" s="45"/>
      <c r="AZ106" s="45"/>
      <c r="BB106" s="45"/>
      <c r="BD106" s="45"/>
      <c r="BF106" s="45"/>
      <c r="BH106" s="45"/>
      <c r="BJ106" s="45"/>
      <c r="BL106" s="45"/>
      <c r="BN106" s="45"/>
      <c r="BP106" s="45"/>
      <c r="BR106" s="45"/>
      <c r="BT106" s="45"/>
      <c r="BV106" s="45"/>
      <c r="BX106" s="45"/>
      <c r="BZ106" s="45"/>
      <c r="CB106" s="45"/>
      <c r="CD106" s="45"/>
      <c r="CF106" s="45"/>
      <c r="CH106" s="45"/>
      <c r="CJ106" s="45"/>
      <c r="CL106" s="45"/>
      <c r="CN106" s="45"/>
      <c r="CP106" s="45"/>
      <c r="CR106" s="45"/>
      <c r="CT106" s="45"/>
      <c r="CV106" s="45"/>
      <c r="CX106" s="45"/>
      <c r="CZ106" s="45"/>
      <c r="DB106" s="45"/>
      <c r="DD106" s="45"/>
      <c r="DF106" s="45"/>
      <c r="DH106" s="45"/>
      <c r="DJ106" s="45"/>
      <c r="DL106" s="45"/>
      <c r="DN106" s="45"/>
      <c r="DP106" s="45"/>
      <c r="DR106" s="45"/>
      <c r="DT106" s="45"/>
      <c r="DV106" s="45"/>
      <c r="DX106" s="45"/>
      <c r="DZ106" s="45"/>
      <c r="EB106" s="45"/>
      <c r="ED106" s="45"/>
      <c r="EF106" s="45"/>
      <c r="EH106" s="45"/>
      <c r="EJ106" s="45"/>
      <c r="EL106" s="45"/>
      <c r="EN106" s="45"/>
      <c r="EP106" s="45"/>
      <c r="ER106" s="45"/>
      <c r="ET106" s="45"/>
      <c r="EV106" s="45"/>
      <c r="EX106" s="45"/>
      <c r="EZ106" s="45"/>
      <c r="FB106" s="45"/>
      <c r="FD106" s="45"/>
      <c r="FF106" s="45"/>
      <c r="FH106" s="45"/>
      <c r="FI106" s="59"/>
      <c r="FJ106" s="59"/>
      <c r="FK106" s="48"/>
    </row>
    <row r="107" spans="28:167">
      <c r="AT107" s="45"/>
      <c r="AV107" s="45"/>
      <c r="AX107" s="45"/>
      <c r="AZ107" s="45"/>
      <c r="BB107" s="45"/>
      <c r="BD107" s="45"/>
      <c r="BF107" s="45"/>
      <c r="BH107" s="45"/>
      <c r="BJ107" s="45"/>
      <c r="BL107" s="45"/>
      <c r="BN107" s="45"/>
      <c r="BP107" s="45"/>
      <c r="BR107" s="45"/>
      <c r="BT107" s="45"/>
      <c r="BV107" s="45"/>
      <c r="BX107" s="45"/>
      <c r="BZ107" s="45"/>
      <c r="CB107" s="45"/>
      <c r="CD107" s="45"/>
      <c r="CF107" s="45"/>
      <c r="CH107" s="45"/>
      <c r="CJ107" s="45"/>
      <c r="CL107" s="45"/>
      <c r="CN107" s="45"/>
      <c r="CP107" s="45"/>
      <c r="CR107" s="45"/>
      <c r="CT107" s="45"/>
      <c r="CV107" s="45"/>
      <c r="CX107" s="45"/>
      <c r="CZ107" s="45"/>
      <c r="DB107" s="45"/>
      <c r="DD107" s="45"/>
      <c r="DF107" s="45"/>
      <c r="DH107" s="45"/>
      <c r="DJ107" s="45"/>
      <c r="DL107" s="45"/>
      <c r="DN107" s="45"/>
      <c r="DP107" s="45"/>
      <c r="DR107" s="45"/>
      <c r="DT107" s="45"/>
      <c r="DV107" s="45"/>
      <c r="DX107" s="45"/>
      <c r="DZ107" s="45"/>
      <c r="EB107" s="45"/>
      <c r="ED107" s="45"/>
      <c r="EF107" s="45"/>
      <c r="EH107" s="45"/>
      <c r="EJ107" s="45"/>
      <c r="EL107" s="45"/>
      <c r="EN107" s="45"/>
      <c r="EP107" s="45"/>
      <c r="ER107" s="45"/>
      <c r="ET107" s="45"/>
      <c r="EV107" s="45"/>
      <c r="EX107" s="45"/>
      <c r="EZ107" s="45"/>
      <c r="FB107" s="45"/>
      <c r="FD107" s="45"/>
      <c r="FF107" s="45"/>
      <c r="FH107" s="45"/>
      <c r="FI107" s="59"/>
      <c r="FJ107" s="59"/>
      <c r="FK107" s="48"/>
    </row>
    <row r="108" spans="28:167">
      <c r="AT108" s="45"/>
      <c r="AV108" s="45"/>
      <c r="AX108" s="45"/>
      <c r="AZ108" s="45"/>
      <c r="BB108" s="45"/>
      <c r="BD108" s="45"/>
      <c r="BF108" s="45"/>
      <c r="BH108" s="45"/>
      <c r="BJ108" s="45"/>
      <c r="BL108" s="45"/>
      <c r="BN108" s="45"/>
      <c r="BP108" s="45"/>
      <c r="BR108" s="45"/>
      <c r="BT108" s="45"/>
      <c r="BV108" s="45"/>
      <c r="BX108" s="45"/>
      <c r="BZ108" s="45"/>
      <c r="CB108" s="45"/>
      <c r="CD108" s="45"/>
      <c r="CF108" s="45"/>
      <c r="CH108" s="45"/>
      <c r="CJ108" s="45"/>
      <c r="CL108" s="45"/>
      <c r="CN108" s="45"/>
      <c r="CP108" s="45"/>
      <c r="CR108" s="45"/>
      <c r="CT108" s="45"/>
      <c r="CV108" s="45"/>
      <c r="CX108" s="45"/>
      <c r="CZ108" s="45"/>
      <c r="DB108" s="45"/>
      <c r="DD108" s="45"/>
      <c r="DF108" s="45"/>
      <c r="DH108" s="45"/>
      <c r="DJ108" s="45"/>
      <c r="DL108" s="45"/>
      <c r="DN108" s="45"/>
      <c r="DP108" s="45"/>
      <c r="DR108" s="45"/>
      <c r="DT108" s="45"/>
      <c r="DV108" s="45"/>
      <c r="DX108" s="45"/>
      <c r="DZ108" s="45"/>
      <c r="EB108" s="45"/>
      <c r="ED108" s="45"/>
      <c r="EF108" s="45"/>
      <c r="EH108" s="45"/>
      <c r="EJ108" s="45"/>
      <c r="EL108" s="45"/>
      <c r="EN108" s="45"/>
      <c r="EP108" s="45"/>
      <c r="ER108" s="45"/>
      <c r="ET108" s="45"/>
      <c r="EV108" s="45"/>
      <c r="EX108" s="45"/>
      <c r="EZ108" s="45"/>
      <c r="FB108" s="45"/>
      <c r="FD108" s="45"/>
      <c r="FF108" s="45"/>
      <c r="FH108" s="45"/>
      <c r="FI108" s="59"/>
      <c r="FJ108" s="59"/>
      <c r="FK108" s="48"/>
    </row>
    <row r="109" spans="28:167">
      <c r="AT109" s="45"/>
      <c r="AV109" s="45"/>
      <c r="AX109" s="45"/>
      <c r="AZ109" s="45"/>
      <c r="BB109" s="45"/>
      <c r="BD109" s="45"/>
      <c r="BF109" s="45"/>
      <c r="BH109" s="45"/>
      <c r="BJ109" s="45"/>
      <c r="BL109" s="45"/>
      <c r="BN109" s="45"/>
      <c r="BP109" s="45"/>
      <c r="BR109" s="45"/>
      <c r="BT109" s="45"/>
      <c r="BV109" s="45"/>
      <c r="BX109" s="45"/>
      <c r="BZ109" s="45"/>
      <c r="CB109" s="45"/>
      <c r="CD109" s="45"/>
      <c r="CF109" s="45"/>
      <c r="CH109" s="45"/>
      <c r="CJ109" s="45"/>
      <c r="CL109" s="45"/>
      <c r="CN109" s="45"/>
      <c r="CP109" s="45"/>
      <c r="CR109" s="45"/>
      <c r="CT109" s="45"/>
      <c r="CV109" s="45"/>
      <c r="CX109" s="45"/>
      <c r="CZ109" s="45"/>
      <c r="DB109" s="45"/>
      <c r="DD109" s="45"/>
      <c r="DF109" s="45"/>
      <c r="DH109" s="45"/>
      <c r="DJ109" s="45"/>
      <c r="DL109" s="45"/>
      <c r="DN109" s="45"/>
      <c r="DP109" s="45"/>
      <c r="DR109" s="45"/>
      <c r="DT109" s="45"/>
      <c r="DV109" s="45"/>
      <c r="DX109" s="45"/>
      <c r="DZ109" s="45"/>
      <c r="EB109" s="45"/>
      <c r="ED109" s="45"/>
      <c r="EF109" s="45"/>
      <c r="EH109" s="45"/>
      <c r="EJ109" s="45"/>
      <c r="EL109" s="45"/>
      <c r="EN109" s="45"/>
      <c r="EP109" s="45"/>
      <c r="ER109" s="45"/>
      <c r="ET109" s="45"/>
      <c r="EV109" s="45"/>
      <c r="EX109" s="45"/>
      <c r="EZ109" s="45"/>
      <c r="FB109" s="45"/>
      <c r="FD109" s="45"/>
      <c r="FF109" s="45"/>
      <c r="FH109" s="45"/>
      <c r="FI109" s="59"/>
      <c r="FJ109" s="59"/>
      <c r="FK109" s="48"/>
    </row>
    <row r="110" spans="28:167">
      <c r="AT110" s="45"/>
      <c r="AV110" s="45"/>
      <c r="AX110" s="45"/>
      <c r="AZ110" s="45"/>
      <c r="BB110" s="45"/>
      <c r="BD110" s="45"/>
      <c r="BF110" s="45"/>
      <c r="BH110" s="45"/>
      <c r="BJ110" s="45"/>
      <c r="BL110" s="45"/>
      <c r="BN110" s="45"/>
      <c r="BP110" s="45"/>
      <c r="BR110" s="45"/>
      <c r="BT110" s="45"/>
      <c r="BV110" s="45"/>
      <c r="BX110" s="45"/>
      <c r="BZ110" s="45"/>
      <c r="CB110" s="45"/>
      <c r="CD110" s="45"/>
      <c r="CF110" s="45"/>
      <c r="CH110" s="45"/>
      <c r="CJ110" s="45"/>
      <c r="CL110" s="45"/>
      <c r="CN110" s="45"/>
      <c r="CP110" s="45"/>
      <c r="CR110" s="45"/>
      <c r="CT110" s="45"/>
      <c r="CV110" s="45"/>
      <c r="CX110" s="45"/>
      <c r="CZ110" s="45"/>
      <c r="DB110" s="45"/>
      <c r="DD110" s="45"/>
      <c r="DF110" s="45"/>
      <c r="DH110" s="45"/>
      <c r="DJ110" s="45"/>
      <c r="DL110" s="45"/>
      <c r="DN110" s="45"/>
      <c r="DP110" s="45"/>
      <c r="DR110" s="45"/>
      <c r="DT110" s="45"/>
      <c r="DV110" s="45"/>
      <c r="DX110" s="45"/>
      <c r="DZ110" s="45"/>
      <c r="EB110" s="45"/>
      <c r="ED110" s="45"/>
      <c r="EF110" s="45"/>
      <c r="EH110" s="45"/>
      <c r="EJ110" s="45"/>
      <c r="EL110" s="45"/>
      <c r="EN110" s="45"/>
      <c r="EP110" s="45"/>
      <c r="ER110" s="45"/>
      <c r="ET110" s="45"/>
      <c r="EV110" s="45"/>
      <c r="EX110" s="45"/>
      <c r="EZ110" s="45"/>
      <c r="FB110" s="45"/>
      <c r="FD110" s="45"/>
      <c r="FF110" s="45"/>
      <c r="FH110" s="45"/>
      <c r="FI110" s="59"/>
      <c r="FJ110" s="59"/>
      <c r="FK110" s="48"/>
    </row>
    <row r="111" spans="28:167">
      <c r="AT111" s="45"/>
      <c r="AV111" s="45"/>
      <c r="AX111" s="45"/>
      <c r="AZ111" s="45"/>
      <c r="BB111" s="45"/>
      <c r="BD111" s="45"/>
      <c r="BF111" s="45"/>
      <c r="BH111" s="45"/>
      <c r="BJ111" s="45"/>
      <c r="BL111" s="45"/>
      <c r="BN111" s="45"/>
      <c r="BP111" s="45"/>
      <c r="BR111" s="45"/>
      <c r="BT111" s="45"/>
      <c r="BV111" s="45"/>
      <c r="BX111" s="45"/>
      <c r="BZ111" s="45"/>
      <c r="CB111" s="45"/>
      <c r="CD111" s="45"/>
      <c r="CF111" s="45"/>
      <c r="CH111" s="45"/>
      <c r="CJ111" s="45"/>
      <c r="CL111" s="45"/>
      <c r="CN111" s="45"/>
      <c r="CP111" s="45"/>
      <c r="CR111" s="45"/>
      <c r="CT111" s="45"/>
      <c r="CV111" s="45"/>
      <c r="CX111" s="45"/>
      <c r="CZ111" s="45"/>
      <c r="DB111" s="45"/>
      <c r="DD111" s="45"/>
      <c r="DF111" s="45"/>
      <c r="DH111" s="45"/>
      <c r="DJ111" s="45"/>
      <c r="DL111" s="45"/>
      <c r="DN111" s="45"/>
      <c r="DP111" s="45"/>
      <c r="DR111" s="45"/>
      <c r="DT111" s="45"/>
      <c r="DV111" s="45"/>
      <c r="DX111" s="45"/>
      <c r="DZ111" s="45"/>
      <c r="EB111" s="45"/>
      <c r="ED111" s="45"/>
      <c r="EF111" s="45"/>
      <c r="EH111" s="45"/>
      <c r="EJ111" s="45"/>
      <c r="EL111" s="45"/>
      <c r="EN111" s="45"/>
      <c r="EP111" s="45"/>
      <c r="ER111" s="45"/>
      <c r="ET111" s="45"/>
      <c r="EV111" s="45"/>
      <c r="EX111" s="45"/>
      <c r="EZ111" s="45"/>
      <c r="FB111" s="45"/>
      <c r="FD111" s="45"/>
      <c r="FF111" s="45"/>
      <c r="FH111" s="45"/>
      <c r="FI111" s="59"/>
      <c r="FJ111" s="59"/>
      <c r="FK111" s="48"/>
    </row>
    <row r="112" spans="28:167">
      <c r="AT112" s="45"/>
      <c r="AV112" s="45"/>
      <c r="AX112" s="45"/>
      <c r="AZ112" s="45"/>
      <c r="BB112" s="45"/>
      <c r="BD112" s="45"/>
      <c r="BF112" s="45"/>
      <c r="BH112" s="45"/>
      <c r="BJ112" s="45"/>
      <c r="BL112" s="45"/>
      <c r="BN112" s="45"/>
      <c r="BP112" s="45"/>
      <c r="BR112" s="45"/>
      <c r="BT112" s="45"/>
      <c r="BV112" s="45"/>
      <c r="BX112" s="45"/>
      <c r="BZ112" s="45"/>
      <c r="CB112" s="45"/>
      <c r="CD112" s="45"/>
      <c r="CF112" s="45"/>
      <c r="CH112" s="45"/>
      <c r="CJ112" s="45"/>
      <c r="CL112" s="45"/>
      <c r="CN112" s="45"/>
      <c r="CP112" s="45"/>
      <c r="CR112" s="45"/>
      <c r="CT112" s="45"/>
      <c r="CV112" s="45"/>
      <c r="CX112" s="45"/>
      <c r="CZ112" s="45"/>
      <c r="DB112" s="45"/>
      <c r="DD112" s="45"/>
      <c r="DF112" s="45"/>
      <c r="DH112" s="45"/>
      <c r="DJ112" s="45"/>
      <c r="DL112" s="45"/>
      <c r="DN112" s="45"/>
      <c r="DP112" s="45"/>
      <c r="DR112" s="45"/>
      <c r="DT112" s="45"/>
      <c r="DV112" s="45"/>
      <c r="DX112" s="45"/>
      <c r="DZ112" s="45"/>
      <c r="EB112" s="45"/>
      <c r="ED112" s="45"/>
      <c r="EF112" s="45"/>
      <c r="EH112" s="45"/>
      <c r="EJ112" s="45"/>
      <c r="EL112" s="45"/>
      <c r="EN112" s="45"/>
      <c r="EP112" s="45"/>
      <c r="ER112" s="45"/>
      <c r="ET112" s="45"/>
      <c r="EV112" s="45"/>
      <c r="EX112" s="45"/>
      <c r="EZ112" s="45"/>
      <c r="FB112" s="45"/>
      <c r="FD112" s="45"/>
      <c r="FF112" s="45"/>
      <c r="FH112" s="45"/>
      <c r="FI112" s="59"/>
      <c r="FJ112" s="59"/>
      <c r="FK112" s="48"/>
    </row>
    <row r="113" spans="46:167">
      <c r="AT113" s="45"/>
      <c r="AV113" s="45"/>
      <c r="AX113" s="45"/>
      <c r="AZ113" s="45"/>
      <c r="BB113" s="45"/>
      <c r="BD113" s="45"/>
      <c r="BF113" s="45"/>
      <c r="BH113" s="45"/>
      <c r="BJ113" s="45"/>
      <c r="BL113" s="45"/>
      <c r="BN113" s="45"/>
      <c r="BP113" s="45"/>
      <c r="BR113" s="45"/>
      <c r="BT113" s="45"/>
      <c r="BV113" s="45"/>
      <c r="BX113" s="45"/>
      <c r="BZ113" s="45"/>
      <c r="CB113" s="45"/>
      <c r="CD113" s="45"/>
      <c r="CF113" s="45"/>
      <c r="CH113" s="45"/>
      <c r="CJ113" s="45"/>
      <c r="CL113" s="45"/>
      <c r="CN113" s="45"/>
      <c r="CP113" s="45"/>
      <c r="CR113" s="45"/>
      <c r="CT113" s="45"/>
      <c r="CV113" s="45"/>
      <c r="CX113" s="45"/>
      <c r="CZ113" s="45"/>
      <c r="DB113" s="45"/>
      <c r="DD113" s="45"/>
      <c r="DF113" s="45"/>
      <c r="DH113" s="45"/>
      <c r="DJ113" s="45"/>
      <c r="DL113" s="45"/>
      <c r="DN113" s="45"/>
      <c r="DP113" s="45"/>
      <c r="DR113" s="45"/>
      <c r="DT113" s="45"/>
      <c r="DV113" s="45"/>
      <c r="DX113" s="45"/>
      <c r="DZ113" s="45"/>
      <c r="EB113" s="45"/>
      <c r="ED113" s="45"/>
      <c r="EF113" s="45"/>
      <c r="EH113" s="45"/>
      <c r="EJ113" s="45"/>
      <c r="EL113" s="45"/>
      <c r="EN113" s="45"/>
      <c r="EP113" s="45"/>
      <c r="ER113" s="45"/>
      <c r="ET113" s="45"/>
      <c r="EV113" s="45"/>
      <c r="EX113" s="45"/>
      <c r="EZ113" s="45"/>
      <c r="FB113" s="45"/>
      <c r="FD113" s="45"/>
      <c r="FF113" s="45"/>
      <c r="FH113" s="45"/>
      <c r="FI113" s="59"/>
      <c r="FJ113" s="59"/>
      <c r="FK113" s="48"/>
    </row>
    <row r="114" spans="46:167">
      <c r="AT114" s="45"/>
      <c r="AV114" s="45"/>
      <c r="AX114" s="45"/>
      <c r="AZ114" s="45"/>
      <c r="BB114" s="45"/>
      <c r="BD114" s="45"/>
      <c r="BF114" s="45"/>
      <c r="BH114" s="45"/>
      <c r="BJ114" s="45"/>
      <c r="BL114" s="45"/>
      <c r="BN114" s="45"/>
      <c r="BP114" s="45"/>
      <c r="BR114" s="45"/>
      <c r="BT114" s="45"/>
      <c r="BV114" s="45"/>
      <c r="BX114" s="45"/>
      <c r="BZ114" s="45"/>
      <c r="CB114" s="45"/>
      <c r="CD114" s="45"/>
      <c r="CF114" s="45"/>
      <c r="CH114" s="45"/>
      <c r="CJ114" s="45"/>
      <c r="CL114" s="45"/>
      <c r="CN114" s="45"/>
      <c r="CP114" s="45"/>
      <c r="CR114" s="45"/>
      <c r="CT114" s="45"/>
      <c r="CV114" s="45"/>
      <c r="CX114" s="45"/>
      <c r="CZ114" s="45"/>
      <c r="DB114" s="45"/>
      <c r="DD114" s="45"/>
      <c r="DF114" s="45"/>
      <c r="DH114" s="45"/>
      <c r="DJ114" s="45"/>
      <c r="DL114" s="45"/>
      <c r="DN114" s="45"/>
      <c r="DP114" s="45"/>
      <c r="DR114" s="45"/>
      <c r="DT114" s="45"/>
      <c r="DV114" s="45"/>
      <c r="DX114" s="45"/>
      <c r="DZ114" s="45"/>
      <c r="EB114" s="45"/>
      <c r="ED114" s="45"/>
      <c r="EF114" s="45"/>
      <c r="EH114" s="45"/>
      <c r="EJ114" s="45"/>
      <c r="EL114" s="45"/>
      <c r="EN114" s="45"/>
      <c r="EP114" s="45"/>
      <c r="ER114" s="45"/>
      <c r="ET114" s="45"/>
      <c r="EV114" s="45"/>
      <c r="EX114" s="45"/>
      <c r="EZ114" s="45"/>
      <c r="FB114" s="45"/>
      <c r="FD114" s="45"/>
      <c r="FF114" s="45"/>
      <c r="FH114" s="45"/>
      <c r="FI114" s="59"/>
      <c r="FJ114" s="59"/>
      <c r="FK114" s="48"/>
    </row>
    <row r="115" spans="46:167">
      <c r="AT115" s="45"/>
      <c r="AV115" s="45"/>
      <c r="AX115" s="45"/>
      <c r="AZ115" s="45"/>
      <c r="BB115" s="45"/>
      <c r="BD115" s="45"/>
      <c r="BF115" s="45"/>
      <c r="BH115" s="45"/>
      <c r="BJ115" s="45"/>
      <c r="BL115" s="45"/>
      <c r="BN115" s="45"/>
      <c r="BP115" s="45"/>
      <c r="BR115" s="45"/>
      <c r="BT115" s="45"/>
      <c r="BV115" s="45"/>
      <c r="BX115" s="45"/>
      <c r="BZ115" s="45"/>
      <c r="CB115" s="45"/>
      <c r="CD115" s="45"/>
      <c r="CF115" s="45"/>
      <c r="CH115" s="45"/>
      <c r="CJ115" s="45"/>
      <c r="CL115" s="45"/>
      <c r="CN115" s="45"/>
      <c r="CP115" s="45"/>
      <c r="CR115" s="45"/>
      <c r="CT115" s="45"/>
      <c r="CV115" s="45"/>
      <c r="CX115" s="45"/>
      <c r="CZ115" s="45"/>
      <c r="DB115" s="45"/>
      <c r="DD115" s="45"/>
      <c r="DF115" s="45"/>
      <c r="DH115" s="45"/>
      <c r="DJ115" s="45"/>
      <c r="DL115" s="45"/>
      <c r="DN115" s="45"/>
      <c r="DP115" s="45"/>
      <c r="DR115" s="45"/>
      <c r="DT115" s="45"/>
      <c r="DV115" s="45"/>
      <c r="DX115" s="45"/>
      <c r="DZ115" s="45"/>
      <c r="EB115" s="45"/>
      <c r="ED115" s="45"/>
      <c r="EF115" s="45"/>
      <c r="EH115" s="45"/>
      <c r="EJ115" s="45"/>
      <c r="EL115" s="45"/>
      <c r="EN115" s="45"/>
      <c r="EP115" s="45"/>
      <c r="ER115" s="45"/>
      <c r="ET115" s="45"/>
      <c r="EV115" s="45"/>
      <c r="EX115" s="45"/>
      <c r="EZ115" s="45"/>
      <c r="FB115" s="45"/>
      <c r="FD115" s="45"/>
      <c r="FF115" s="45"/>
      <c r="FH115" s="45"/>
      <c r="FI115" s="59"/>
      <c r="FJ115" s="59"/>
      <c r="FK115" s="48"/>
    </row>
    <row r="116" spans="46:167">
      <c r="AT116" s="45"/>
      <c r="AV116" s="45"/>
      <c r="AX116" s="45"/>
      <c r="AZ116" s="45"/>
      <c r="BB116" s="45"/>
      <c r="BD116" s="45"/>
      <c r="BF116" s="45"/>
      <c r="BH116" s="45"/>
      <c r="BJ116" s="45"/>
      <c r="BL116" s="45"/>
      <c r="BN116" s="45"/>
      <c r="BP116" s="45"/>
      <c r="BR116" s="45"/>
      <c r="BT116" s="45"/>
      <c r="BV116" s="45"/>
      <c r="BX116" s="45"/>
      <c r="BZ116" s="45"/>
      <c r="CB116" s="45"/>
      <c r="CD116" s="45"/>
      <c r="CF116" s="45"/>
      <c r="CH116" s="45"/>
      <c r="CJ116" s="45"/>
      <c r="CL116" s="45"/>
      <c r="CN116" s="45"/>
      <c r="CP116" s="45"/>
      <c r="CR116" s="45"/>
      <c r="CT116" s="45"/>
      <c r="CV116" s="45"/>
      <c r="CX116" s="45"/>
      <c r="CZ116" s="45"/>
      <c r="DB116" s="45"/>
      <c r="DD116" s="45"/>
      <c r="DF116" s="45"/>
      <c r="DH116" s="45"/>
      <c r="DJ116" s="45"/>
      <c r="DL116" s="45"/>
      <c r="DN116" s="45"/>
      <c r="DP116" s="45"/>
      <c r="DR116" s="45"/>
      <c r="DT116" s="45"/>
      <c r="DV116" s="45"/>
      <c r="DX116" s="45"/>
      <c r="DZ116" s="45"/>
      <c r="EB116" s="45"/>
      <c r="ED116" s="45"/>
      <c r="EF116" s="45"/>
      <c r="EH116" s="45"/>
      <c r="EJ116" s="45"/>
      <c r="EL116" s="45"/>
      <c r="EN116" s="45"/>
      <c r="EP116" s="45"/>
      <c r="ER116" s="45"/>
      <c r="ET116" s="45"/>
      <c r="EV116" s="45"/>
      <c r="EX116" s="45"/>
      <c r="EZ116" s="45"/>
      <c r="FB116" s="45"/>
      <c r="FD116" s="45"/>
      <c r="FF116" s="45"/>
      <c r="FH116" s="45"/>
      <c r="FI116" s="59"/>
      <c r="FJ116" s="59"/>
      <c r="FK116" s="48"/>
    </row>
    <row r="117" spans="46:167">
      <c r="AT117" s="45"/>
      <c r="AV117" s="45"/>
      <c r="AX117" s="45"/>
      <c r="AZ117" s="45"/>
      <c r="BB117" s="45"/>
      <c r="BD117" s="45"/>
      <c r="BF117" s="45"/>
      <c r="BH117" s="45"/>
      <c r="BJ117" s="45"/>
      <c r="BL117" s="45"/>
      <c r="BN117" s="45"/>
      <c r="BP117" s="45"/>
      <c r="BR117" s="45"/>
      <c r="BT117" s="45"/>
      <c r="BV117" s="45"/>
      <c r="BX117" s="45"/>
      <c r="BZ117" s="45"/>
      <c r="CB117" s="45"/>
      <c r="CD117" s="45"/>
      <c r="CF117" s="45"/>
      <c r="CH117" s="45"/>
      <c r="CJ117" s="45"/>
      <c r="CL117" s="45"/>
      <c r="CN117" s="45"/>
      <c r="CP117" s="45"/>
      <c r="CR117" s="45"/>
      <c r="CT117" s="45"/>
      <c r="CV117" s="45"/>
      <c r="CX117" s="45"/>
      <c r="CZ117" s="45"/>
      <c r="DB117" s="45"/>
      <c r="DD117" s="45"/>
      <c r="DF117" s="45"/>
      <c r="DH117" s="45"/>
      <c r="DJ117" s="45"/>
      <c r="DL117" s="45"/>
      <c r="DN117" s="45"/>
      <c r="DP117" s="45"/>
      <c r="DR117" s="45"/>
      <c r="DT117" s="45"/>
      <c r="DV117" s="45"/>
      <c r="DX117" s="45"/>
      <c r="DZ117" s="45"/>
      <c r="EB117" s="45"/>
      <c r="ED117" s="45"/>
      <c r="EF117" s="45"/>
      <c r="EH117" s="45"/>
      <c r="EJ117" s="45"/>
      <c r="EL117" s="45"/>
      <c r="EN117" s="45"/>
      <c r="EP117" s="45"/>
      <c r="ER117" s="45"/>
      <c r="ET117" s="45"/>
      <c r="EV117" s="45"/>
      <c r="EX117" s="45"/>
      <c r="EZ117" s="45"/>
      <c r="FB117" s="45"/>
      <c r="FD117" s="45"/>
      <c r="FF117" s="45"/>
      <c r="FH117" s="45"/>
      <c r="FI117" s="59"/>
      <c r="FJ117" s="59"/>
      <c r="FK117" s="48"/>
    </row>
    <row r="118" spans="46:167">
      <c r="AT118" s="45"/>
      <c r="AV118" s="45"/>
      <c r="AX118" s="45"/>
      <c r="AZ118" s="45"/>
      <c r="BB118" s="45"/>
      <c r="BD118" s="45"/>
      <c r="BF118" s="45"/>
      <c r="BH118" s="45"/>
      <c r="BJ118" s="45"/>
      <c r="BL118" s="45"/>
      <c r="BN118" s="45"/>
      <c r="BP118" s="45"/>
      <c r="BR118" s="45"/>
      <c r="BT118" s="45"/>
      <c r="BV118" s="45"/>
      <c r="BX118" s="45"/>
      <c r="BZ118" s="45"/>
      <c r="CB118" s="45"/>
      <c r="CD118" s="45"/>
      <c r="CF118" s="45"/>
      <c r="CH118" s="45"/>
      <c r="CJ118" s="45"/>
      <c r="CL118" s="45"/>
      <c r="CN118" s="45"/>
      <c r="CP118" s="45"/>
      <c r="CR118" s="45"/>
      <c r="CT118" s="45"/>
      <c r="CV118" s="45"/>
      <c r="CX118" s="45"/>
      <c r="CZ118" s="45"/>
      <c r="DB118" s="45"/>
      <c r="DD118" s="45"/>
      <c r="DF118" s="45"/>
      <c r="DH118" s="45"/>
      <c r="DJ118" s="45"/>
      <c r="DL118" s="45"/>
      <c r="DN118" s="45"/>
      <c r="DP118" s="45"/>
      <c r="DR118" s="45"/>
      <c r="DT118" s="45"/>
      <c r="DV118" s="45"/>
      <c r="DX118" s="45"/>
      <c r="DZ118" s="45"/>
      <c r="EB118" s="45"/>
      <c r="ED118" s="45"/>
      <c r="EF118" s="45"/>
      <c r="EH118" s="45"/>
      <c r="EJ118" s="45"/>
      <c r="EL118" s="45"/>
      <c r="EN118" s="45"/>
      <c r="EP118" s="45"/>
      <c r="ER118" s="45"/>
      <c r="ET118" s="45"/>
      <c r="EV118" s="45"/>
      <c r="EX118" s="45"/>
      <c r="EZ118" s="45"/>
      <c r="FB118" s="45"/>
      <c r="FD118" s="45"/>
      <c r="FF118" s="45"/>
      <c r="FH118" s="45"/>
      <c r="FI118" s="59"/>
      <c r="FJ118" s="59"/>
      <c r="FK118" s="48"/>
    </row>
    <row r="119" spans="46:167">
      <c r="AT119" s="45"/>
      <c r="AV119" s="45"/>
      <c r="AX119" s="45"/>
      <c r="AZ119" s="45"/>
      <c r="BB119" s="45"/>
      <c r="BD119" s="45"/>
      <c r="BF119" s="45"/>
      <c r="BH119" s="45"/>
      <c r="BJ119" s="45"/>
      <c r="BL119" s="45"/>
      <c r="BN119" s="45"/>
      <c r="BP119" s="45"/>
      <c r="BR119" s="45"/>
      <c r="BT119" s="45"/>
      <c r="BV119" s="45"/>
      <c r="BX119" s="45"/>
      <c r="BZ119" s="45"/>
      <c r="CB119" s="45"/>
      <c r="CD119" s="45"/>
      <c r="CF119" s="45"/>
      <c r="CH119" s="45"/>
      <c r="CJ119" s="45"/>
      <c r="CL119" s="45"/>
      <c r="CN119" s="45"/>
      <c r="CP119" s="45"/>
      <c r="CR119" s="45"/>
      <c r="CT119" s="45"/>
      <c r="CV119" s="45"/>
      <c r="CX119" s="45"/>
      <c r="CZ119" s="45"/>
      <c r="DB119" s="45"/>
      <c r="DD119" s="45"/>
      <c r="DF119" s="45"/>
      <c r="DH119" s="45"/>
      <c r="DJ119" s="45"/>
      <c r="DL119" s="45"/>
      <c r="DN119" s="45"/>
      <c r="DP119" s="45"/>
      <c r="DR119" s="45"/>
      <c r="DT119" s="45"/>
      <c r="DV119" s="45"/>
      <c r="DX119" s="45"/>
      <c r="DZ119" s="45"/>
      <c r="EB119" s="45"/>
      <c r="ED119" s="45"/>
      <c r="EF119" s="45"/>
      <c r="EH119" s="45"/>
      <c r="EJ119" s="45"/>
      <c r="EL119" s="45"/>
      <c r="EN119" s="45"/>
      <c r="EP119" s="45"/>
      <c r="ER119" s="45"/>
      <c r="ET119" s="45"/>
      <c r="EV119" s="45"/>
      <c r="EX119" s="45"/>
      <c r="EZ119" s="45"/>
      <c r="FB119" s="45"/>
      <c r="FD119" s="45"/>
      <c r="FF119" s="45"/>
      <c r="FH119" s="45"/>
      <c r="FI119" s="59"/>
      <c r="FJ119" s="59"/>
      <c r="FK119" s="48"/>
    </row>
    <row r="120" spans="46:167">
      <c r="AT120" s="45"/>
      <c r="AV120" s="45"/>
      <c r="AX120" s="45"/>
      <c r="AZ120" s="45"/>
      <c r="BB120" s="45"/>
      <c r="BD120" s="45"/>
      <c r="BF120" s="45"/>
      <c r="BH120" s="45"/>
      <c r="BJ120" s="45"/>
      <c r="BL120" s="45"/>
      <c r="BN120" s="45"/>
      <c r="BP120" s="45"/>
      <c r="BR120" s="45"/>
      <c r="BT120" s="45"/>
      <c r="BV120" s="45"/>
      <c r="BX120" s="45"/>
      <c r="BZ120" s="45"/>
      <c r="CB120" s="45"/>
      <c r="CD120" s="45"/>
      <c r="CF120" s="45"/>
      <c r="CH120" s="45"/>
      <c r="CJ120" s="45"/>
      <c r="CL120" s="45"/>
      <c r="CN120" s="45"/>
      <c r="CP120" s="45"/>
      <c r="CR120" s="45"/>
      <c r="CT120" s="45"/>
      <c r="CV120" s="45"/>
      <c r="CX120" s="45"/>
      <c r="CZ120" s="45"/>
      <c r="DB120" s="45"/>
      <c r="DD120" s="45"/>
      <c r="DF120" s="45"/>
      <c r="DH120" s="45"/>
      <c r="DJ120" s="45"/>
      <c r="DL120" s="45"/>
      <c r="DN120" s="45"/>
      <c r="DP120" s="45"/>
      <c r="DR120" s="45"/>
      <c r="DT120" s="45"/>
      <c r="DV120" s="45"/>
      <c r="DX120" s="45"/>
      <c r="DZ120" s="45"/>
      <c r="EB120" s="45"/>
      <c r="ED120" s="45"/>
      <c r="EF120" s="45"/>
      <c r="EH120" s="45"/>
      <c r="EJ120" s="45"/>
      <c r="EL120" s="45"/>
      <c r="EN120" s="45"/>
      <c r="EP120" s="45"/>
      <c r="ER120" s="45"/>
      <c r="ET120" s="45"/>
      <c r="EV120" s="45"/>
      <c r="EX120" s="45"/>
      <c r="EZ120" s="45"/>
      <c r="FB120" s="45"/>
      <c r="FD120" s="45"/>
      <c r="FF120" s="45"/>
      <c r="FH120" s="45"/>
      <c r="FI120" s="59"/>
      <c r="FJ120" s="59"/>
      <c r="FK120" s="48"/>
    </row>
    <row r="121" spans="46:167">
      <c r="AT121" s="45"/>
      <c r="AV121" s="45"/>
      <c r="AX121" s="45"/>
      <c r="AZ121" s="45"/>
      <c r="BB121" s="45"/>
      <c r="BD121" s="45"/>
      <c r="BF121" s="45"/>
      <c r="BH121" s="45"/>
      <c r="BJ121" s="45"/>
      <c r="BL121" s="45"/>
      <c r="BN121" s="45"/>
      <c r="BP121" s="45"/>
      <c r="BR121" s="45"/>
      <c r="BT121" s="45"/>
      <c r="BV121" s="45"/>
      <c r="BX121" s="45"/>
      <c r="BZ121" s="45"/>
      <c r="CB121" s="45"/>
      <c r="CD121" s="45"/>
      <c r="CF121" s="45"/>
      <c r="CH121" s="45"/>
      <c r="CJ121" s="45"/>
      <c r="CL121" s="45"/>
      <c r="CN121" s="45"/>
      <c r="CP121" s="45"/>
      <c r="CR121" s="45"/>
      <c r="CT121" s="45"/>
      <c r="CV121" s="45"/>
      <c r="CX121" s="45"/>
      <c r="CZ121" s="45"/>
      <c r="DB121" s="45"/>
      <c r="DD121" s="45"/>
      <c r="DF121" s="45"/>
      <c r="DH121" s="45"/>
      <c r="DJ121" s="45"/>
      <c r="DL121" s="45"/>
      <c r="DN121" s="45"/>
      <c r="DP121" s="45"/>
      <c r="DR121" s="45"/>
      <c r="DT121" s="45"/>
      <c r="DV121" s="45"/>
      <c r="DX121" s="45"/>
      <c r="DZ121" s="45"/>
      <c r="EB121" s="45"/>
      <c r="ED121" s="45"/>
      <c r="EF121" s="45"/>
      <c r="EH121" s="45"/>
      <c r="EJ121" s="45"/>
      <c r="EL121" s="45"/>
      <c r="EN121" s="45"/>
      <c r="EP121" s="45"/>
      <c r="ER121" s="45"/>
      <c r="ET121" s="45"/>
      <c r="EV121" s="45"/>
      <c r="EX121" s="45"/>
      <c r="EZ121" s="45"/>
      <c r="FB121" s="45"/>
      <c r="FD121" s="45"/>
      <c r="FF121" s="45"/>
      <c r="FH121" s="45"/>
      <c r="FI121" s="59"/>
      <c r="FJ121" s="59"/>
      <c r="FK121" s="48"/>
    </row>
    <row r="122" spans="46:167">
      <c r="AT122" s="45"/>
      <c r="AV122" s="45"/>
      <c r="AX122" s="45"/>
      <c r="AZ122" s="45"/>
      <c r="BB122" s="45"/>
      <c r="BD122" s="45"/>
      <c r="BF122" s="45"/>
      <c r="BH122" s="45"/>
      <c r="BJ122" s="45"/>
      <c r="BL122" s="45"/>
      <c r="BN122" s="45"/>
      <c r="BP122" s="45"/>
      <c r="BR122" s="45"/>
      <c r="BT122" s="45"/>
      <c r="BV122" s="45"/>
      <c r="BX122" s="45"/>
      <c r="BZ122" s="45"/>
      <c r="CB122" s="45"/>
      <c r="CD122" s="45"/>
      <c r="CF122" s="45"/>
      <c r="CH122" s="45"/>
      <c r="CJ122" s="45"/>
      <c r="CL122" s="45"/>
      <c r="CN122" s="45"/>
      <c r="CP122" s="45"/>
      <c r="CR122" s="45"/>
      <c r="CT122" s="45"/>
      <c r="CV122" s="45"/>
      <c r="CX122" s="45"/>
      <c r="CZ122" s="45"/>
      <c r="DB122" s="45"/>
      <c r="DD122" s="45"/>
      <c r="DF122" s="45"/>
      <c r="DH122" s="45"/>
      <c r="DJ122" s="45"/>
      <c r="DL122" s="45"/>
      <c r="DN122" s="45"/>
      <c r="DP122" s="45"/>
      <c r="DR122" s="45"/>
      <c r="DT122" s="45"/>
      <c r="DV122" s="45"/>
      <c r="DX122" s="45"/>
      <c r="DZ122" s="45"/>
      <c r="EB122" s="45"/>
      <c r="ED122" s="45"/>
      <c r="EF122" s="45"/>
      <c r="EH122" s="45"/>
      <c r="EJ122" s="45"/>
      <c r="EL122" s="45"/>
      <c r="EN122" s="45"/>
      <c r="EP122" s="45"/>
      <c r="ER122" s="45"/>
      <c r="ET122" s="45"/>
      <c r="EV122" s="45"/>
      <c r="EX122" s="45"/>
      <c r="EZ122" s="45"/>
      <c r="FB122" s="45"/>
      <c r="FD122" s="45"/>
      <c r="FF122" s="45"/>
      <c r="FH122" s="45"/>
      <c r="FI122" s="59"/>
      <c r="FJ122" s="59"/>
      <c r="FK122" s="48"/>
    </row>
    <row r="123" spans="46:167">
      <c r="AT123" s="45"/>
      <c r="AV123" s="45"/>
      <c r="AX123" s="45"/>
      <c r="AZ123" s="45"/>
      <c r="BB123" s="45"/>
      <c r="BD123" s="45"/>
      <c r="BF123" s="45"/>
      <c r="BH123" s="45"/>
      <c r="BJ123" s="45"/>
      <c r="BL123" s="45"/>
      <c r="BN123" s="45"/>
      <c r="BP123" s="45"/>
      <c r="BR123" s="45"/>
      <c r="BT123" s="45"/>
      <c r="BV123" s="45"/>
      <c r="BX123" s="45"/>
      <c r="BZ123" s="45"/>
      <c r="CB123" s="45"/>
      <c r="CD123" s="45"/>
      <c r="CF123" s="45"/>
      <c r="CH123" s="45"/>
      <c r="CJ123" s="45"/>
      <c r="CL123" s="45"/>
      <c r="CN123" s="45"/>
      <c r="CP123" s="45"/>
      <c r="CR123" s="45"/>
      <c r="CT123" s="45"/>
      <c r="CV123" s="45"/>
      <c r="CX123" s="45"/>
      <c r="CZ123" s="45"/>
      <c r="DB123" s="45"/>
      <c r="DD123" s="45"/>
      <c r="DF123" s="45"/>
      <c r="DH123" s="45"/>
      <c r="DJ123" s="45"/>
      <c r="DL123" s="45"/>
      <c r="DN123" s="45"/>
      <c r="DP123" s="45"/>
      <c r="DR123" s="45"/>
      <c r="DT123" s="45"/>
      <c r="DV123" s="45"/>
      <c r="DX123" s="45"/>
      <c r="DZ123" s="45"/>
      <c r="EB123" s="45"/>
      <c r="ED123" s="45"/>
      <c r="EF123" s="45"/>
      <c r="EH123" s="45"/>
      <c r="EJ123" s="45"/>
      <c r="EL123" s="45"/>
      <c r="EN123" s="45"/>
      <c r="EP123" s="45"/>
      <c r="ER123" s="45"/>
      <c r="ET123" s="45"/>
      <c r="EV123" s="45"/>
      <c r="EX123" s="45"/>
      <c r="EZ123" s="45"/>
      <c r="FB123" s="45"/>
      <c r="FD123" s="45"/>
      <c r="FF123" s="45"/>
      <c r="FH123" s="45"/>
      <c r="FI123" s="59"/>
      <c r="FJ123" s="59"/>
      <c r="FK123" s="48"/>
    </row>
    <row r="124" spans="46:167">
      <c r="AT124" s="45"/>
      <c r="AV124" s="45"/>
      <c r="AX124" s="45"/>
      <c r="AZ124" s="45"/>
      <c r="BB124" s="45"/>
      <c r="BD124" s="45"/>
      <c r="BF124" s="45"/>
      <c r="BH124" s="45"/>
      <c r="BJ124" s="45"/>
      <c r="BL124" s="45"/>
      <c r="BN124" s="45"/>
      <c r="BP124" s="45"/>
      <c r="BR124" s="45"/>
      <c r="BT124" s="45"/>
      <c r="BV124" s="45"/>
      <c r="BX124" s="45"/>
      <c r="BZ124" s="45"/>
      <c r="CB124" s="45"/>
      <c r="CD124" s="45"/>
      <c r="CF124" s="45"/>
      <c r="CH124" s="45"/>
      <c r="CJ124" s="45"/>
      <c r="CL124" s="45"/>
      <c r="CN124" s="45"/>
      <c r="CP124" s="45"/>
      <c r="CR124" s="45"/>
      <c r="CT124" s="45"/>
      <c r="CV124" s="45"/>
      <c r="CX124" s="45"/>
      <c r="CZ124" s="45"/>
      <c r="DB124" s="45"/>
      <c r="DD124" s="45"/>
      <c r="DF124" s="45"/>
      <c r="DH124" s="45"/>
      <c r="DJ124" s="45"/>
      <c r="DL124" s="45"/>
      <c r="DN124" s="45"/>
      <c r="DP124" s="45"/>
      <c r="DR124" s="45"/>
      <c r="DT124" s="45"/>
      <c r="DV124" s="45"/>
      <c r="DX124" s="45"/>
      <c r="DZ124" s="45"/>
      <c r="EB124" s="45"/>
      <c r="ED124" s="45"/>
      <c r="EF124" s="45"/>
      <c r="EH124" s="45"/>
      <c r="EJ124" s="45"/>
      <c r="EL124" s="45"/>
      <c r="EN124" s="45"/>
      <c r="EP124" s="45"/>
      <c r="ER124" s="45"/>
      <c r="ET124" s="45"/>
      <c r="EV124" s="45"/>
      <c r="EX124" s="45"/>
      <c r="EZ124" s="45"/>
      <c r="FB124" s="45"/>
      <c r="FD124" s="45"/>
      <c r="FF124" s="45"/>
      <c r="FH124" s="45"/>
      <c r="FI124" s="59"/>
      <c r="FJ124" s="59"/>
      <c r="FK124" s="48"/>
    </row>
    <row r="125" spans="46:167">
      <c r="AT125" s="45"/>
      <c r="AV125" s="45"/>
      <c r="AX125" s="45"/>
      <c r="AZ125" s="45"/>
      <c r="BB125" s="45"/>
      <c r="BD125" s="45"/>
      <c r="BF125" s="45"/>
      <c r="BH125" s="45"/>
      <c r="BJ125" s="45"/>
      <c r="BL125" s="45"/>
      <c r="BN125" s="45"/>
      <c r="BP125" s="45"/>
      <c r="BR125" s="45"/>
      <c r="BT125" s="45"/>
      <c r="BV125" s="45"/>
      <c r="BX125" s="45"/>
      <c r="BZ125" s="45"/>
      <c r="CB125" s="45"/>
      <c r="CD125" s="45"/>
      <c r="CF125" s="45"/>
      <c r="CH125" s="45"/>
      <c r="CJ125" s="45"/>
      <c r="CL125" s="45"/>
      <c r="CN125" s="45"/>
      <c r="CP125" s="45"/>
      <c r="CR125" s="45"/>
      <c r="CT125" s="45"/>
      <c r="CV125" s="45"/>
      <c r="CX125" s="45"/>
      <c r="CZ125" s="45"/>
      <c r="DB125" s="45"/>
      <c r="DD125" s="45"/>
      <c r="DF125" s="45"/>
      <c r="DH125" s="45"/>
      <c r="DJ125" s="45"/>
      <c r="DL125" s="45"/>
      <c r="DN125" s="45"/>
      <c r="DP125" s="45"/>
      <c r="DR125" s="45"/>
      <c r="DT125" s="45"/>
      <c r="DV125" s="45"/>
      <c r="DX125" s="45"/>
      <c r="DZ125" s="45"/>
      <c r="EB125" s="45"/>
      <c r="ED125" s="45"/>
      <c r="EF125" s="45"/>
      <c r="EH125" s="45"/>
      <c r="EJ125" s="45"/>
      <c r="EL125" s="45"/>
      <c r="EN125" s="45"/>
      <c r="EP125" s="45"/>
      <c r="ER125" s="45"/>
      <c r="ET125" s="45"/>
      <c r="EV125" s="45"/>
      <c r="EX125" s="45"/>
      <c r="EZ125" s="45"/>
      <c r="FB125" s="45"/>
      <c r="FD125" s="45"/>
      <c r="FF125" s="45"/>
      <c r="FH125" s="45"/>
      <c r="FI125" s="59"/>
      <c r="FJ125" s="59"/>
      <c r="FK125" s="48"/>
    </row>
    <row r="126" spans="46:167">
      <c r="AT126" s="45"/>
      <c r="AV126" s="45"/>
      <c r="AX126" s="45"/>
      <c r="AZ126" s="45"/>
      <c r="BB126" s="45"/>
      <c r="BD126" s="45"/>
      <c r="BF126" s="45"/>
      <c r="BH126" s="45"/>
      <c r="BJ126" s="45"/>
      <c r="BL126" s="45"/>
      <c r="BN126" s="45"/>
      <c r="BP126" s="45"/>
      <c r="BR126" s="45"/>
      <c r="BT126" s="45"/>
      <c r="BV126" s="45"/>
      <c r="BX126" s="45"/>
      <c r="BZ126" s="45"/>
      <c r="CB126" s="45"/>
      <c r="CD126" s="45"/>
      <c r="CF126" s="45"/>
      <c r="CH126" s="45"/>
      <c r="CJ126" s="45"/>
      <c r="CL126" s="45"/>
      <c r="CN126" s="45"/>
      <c r="CP126" s="45"/>
      <c r="CR126" s="45"/>
      <c r="CT126" s="45"/>
      <c r="CV126" s="45"/>
      <c r="CX126" s="45"/>
      <c r="CZ126" s="45"/>
      <c r="DB126" s="45"/>
      <c r="DD126" s="45"/>
      <c r="DF126" s="45"/>
      <c r="DH126" s="45"/>
      <c r="DJ126" s="45"/>
      <c r="DL126" s="45"/>
      <c r="DN126" s="45"/>
      <c r="DP126" s="45"/>
      <c r="DR126" s="45"/>
      <c r="DT126" s="45"/>
      <c r="DV126" s="45"/>
      <c r="DX126" s="45"/>
      <c r="DZ126" s="45"/>
      <c r="EB126" s="45"/>
      <c r="ED126" s="45"/>
      <c r="EF126" s="45"/>
      <c r="EH126" s="45"/>
      <c r="EJ126" s="45"/>
      <c r="EL126" s="45"/>
      <c r="EN126" s="45"/>
      <c r="EP126" s="45"/>
      <c r="ER126" s="45"/>
      <c r="ET126" s="45"/>
      <c r="EV126" s="45"/>
      <c r="EX126" s="45"/>
      <c r="EZ126" s="45"/>
      <c r="FB126" s="45"/>
      <c r="FD126" s="45"/>
      <c r="FF126" s="45"/>
      <c r="FH126" s="45"/>
      <c r="FI126" s="59"/>
      <c r="FJ126" s="59"/>
      <c r="FK126" s="48"/>
    </row>
    <row r="127" spans="46:167">
      <c r="AT127" s="45"/>
      <c r="AV127" s="45"/>
      <c r="AX127" s="45"/>
      <c r="AZ127" s="45"/>
      <c r="BB127" s="45"/>
      <c r="BD127" s="45"/>
      <c r="BF127" s="45"/>
      <c r="BH127" s="45"/>
      <c r="BJ127" s="45"/>
      <c r="BL127" s="45"/>
      <c r="BN127" s="45"/>
      <c r="BP127" s="45"/>
      <c r="BR127" s="45"/>
      <c r="BT127" s="45"/>
      <c r="BV127" s="45"/>
      <c r="BX127" s="45"/>
      <c r="BZ127" s="45"/>
      <c r="CB127" s="45"/>
      <c r="CD127" s="45"/>
      <c r="CF127" s="45"/>
      <c r="CH127" s="45"/>
      <c r="CJ127" s="45"/>
      <c r="CL127" s="45"/>
      <c r="CN127" s="45"/>
      <c r="CP127" s="45"/>
      <c r="CR127" s="45"/>
      <c r="CT127" s="45"/>
      <c r="CV127" s="45"/>
      <c r="CX127" s="45"/>
      <c r="CZ127" s="45"/>
      <c r="DB127" s="45"/>
      <c r="DD127" s="45"/>
      <c r="DF127" s="45"/>
      <c r="DH127" s="45"/>
      <c r="DJ127" s="45"/>
      <c r="DL127" s="45"/>
      <c r="DN127" s="45"/>
      <c r="DP127" s="45"/>
      <c r="DR127" s="45"/>
      <c r="DT127" s="45"/>
      <c r="DV127" s="45"/>
      <c r="DX127" s="45"/>
      <c r="DZ127" s="45"/>
      <c r="EB127" s="45"/>
      <c r="ED127" s="45"/>
      <c r="EF127" s="45"/>
      <c r="EH127" s="45"/>
      <c r="EJ127" s="45"/>
      <c r="EL127" s="45"/>
      <c r="EN127" s="45"/>
      <c r="EP127" s="45"/>
      <c r="ER127" s="45"/>
      <c r="ET127" s="45"/>
      <c r="EV127" s="45"/>
      <c r="EX127" s="45"/>
      <c r="EZ127" s="45"/>
      <c r="FB127" s="45"/>
      <c r="FD127" s="45"/>
      <c r="FF127" s="45"/>
      <c r="FH127" s="45"/>
      <c r="FI127" s="59"/>
      <c r="FJ127" s="59"/>
      <c r="FK127" s="48"/>
    </row>
    <row r="128" spans="46:167">
      <c r="AT128" s="45"/>
      <c r="AV128" s="45"/>
      <c r="AX128" s="45"/>
      <c r="AZ128" s="45"/>
      <c r="BB128" s="45"/>
      <c r="BD128" s="45"/>
      <c r="BF128" s="45"/>
      <c r="BH128" s="45"/>
      <c r="BJ128" s="45"/>
      <c r="BL128" s="45"/>
      <c r="BN128" s="45"/>
      <c r="BP128" s="45"/>
      <c r="BR128" s="45"/>
      <c r="BT128" s="45"/>
      <c r="BV128" s="45"/>
      <c r="BX128" s="45"/>
      <c r="BZ128" s="45"/>
      <c r="CB128" s="45"/>
      <c r="CD128" s="45"/>
      <c r="CF128" s="45"/>
      <c r="CH128" s="45"/>
      <c r="CJ128" s="45"/>
      <c r="CL128" s="45"/>
      <c r="CN128" s="45"/>
      <c r="CP128" s="45"/>
      <c r="CR128" s="45"/>
      <c r="CT128" s="45"/>
      <c r="CV128" s="45"/>
      <c r="CX128" s="45"/>
      <c r="CZ128" s="45"/>
      <c r="DB128" s="45"/>
      <c r="DD128" s="45"/>
      <c r="DF128" s="45"/>
      <c r="DH128" s="45"/>
      <c r="DJ128" s="45"/>
      <c r="DL128" s="45"/>
      <c r="DN128" s="45"/>
      <c r="DP128" s="45"/>
      <c r="DR128" s="45"/>
      <c r="DT128" s="45"/>
      <c r="DV128" s="45"/>
      <c r="DX128" s="45"/>
      <c r="DZ128" s="45"/>
      <c r="EB128" s="45"/>
      <c r="ED128" s="45"/>
      <c r="EF128" s="45"/>
      <c r="EH128" s="45"/>
      <c r="EJ128" s="45"/>
      <c r="EL128" s="45"/>
      <c r="EN128" s="45"/>
      <c r="EP128" s="45"/>
      <c r="ER128" s="45"/>
      <c r="ET128" s="45"/>
      <c r="EV128" s="45"/>
      <c r="EX128" s="45"/>
      <c r="EZ128" s="45"/>
      <c r="FB128" s="45"/>
      <c r="FD128" s="45"/>
      <c r="FF128" s="45"/>
      <c r="FH128" s="45"/>
      <c r="FI128" s="59"/>
      <c r="FJ128" s="59"/>
      <c r="FK128" s="48"/>
    </row>
    <row r="129" spans="46:167">
      <c r="AT129" s="45"/>
      <c r="AV129" s="45"/>
      <c r="AX129" s="45"/>
      <c r="AZ129" s="45"/>
      <c r="BB129" s="45"/>
      <c r="BD129" s="45"/>
      <c r="BF129" s="45"/>
      <c r="BH129" s="45"/>
      <c r="BJ129" s="45"/>
      <c r="BL129" s="45"/>
      <c r="BN129" s="45"/>
      <c r="BP129" s="45"/>
      <c r="BR129" s="45"/>
      <c r="BT129" s="45"/>
      <c r="BV129" s="45"/>
      <c r="BX129" s="45"/>
      <c r="BZ129" s="45"/>
      <c r="CB129" s="45"/>
      <c r="CD129" s="45"/>
      <c r="CF129" s="45"/>
      <c r="CH129" s="45"/>
      <c r="CJ129" s="45"/>
      <c r="CL129" s="45"/>
      <c r="CN129" s="45"/>
      <c r="CP129" s="45"/>
      <c r="CR129" s="45"/>
      <c r="CT129" s="45"/>
      <c r="CV129" s="45"/>
      <c r="CX129" s="45"/>
      <c r="CZ129" s="45"/>
      <c r="DB129" s="45"/>
      <c r="DD129" s="45"/>
      <c r="DF129" s="45"/>
      <c r="DH129" s="45"/>
      <c r="DJ129" s="45"/>
      <c r="DL129" s="45"/>
      <c r="DN129" s="45"/>
      <c r="DP129" s="45"/>
      <c r="DR129" s="45"/>
      <c r="DT129" s="45"/>
      <c r="DV129" s="45"/>
      <c r="DX129" s="45"/>
      <c r="DZ129" s="45"/>
      <c r="EB129" s="45"/>
      <c r="ED129" s="45"/>
      <c r="EF129" s="45"/>
      <c r="EH129" s="45"/>
      <c r="EJ129" s="45"/>
      <c r="EL129" s="45"/>
      <c r="EN129" s="45"/>
      <c r="EP129" s="45"/>
      <c r="ER129" s="45"/>
      <c r="ET129" s="45"/>
      <c r="EV129" s="45"/>
      <c r="EX129" s="45"/>
      <c r="EZ129" s="45"/>
      <c r="FB129" s="45"/>
      <c r="FD129" s="45"/>
      <c r="FF129" s="45"/>
      <c r="FH129" s="45"/>
      <c r="FI129" s="59"/>
      <c r="FJ129" s="59"/>
      <c r="FK129" s="48"/>
    </row>
    <row r="130" spans="46:167">
      <c r="AT130" s="45"/>
      <c r="AV130" s="45"/>
      <c r="AX130" s="45"/>
      <c r="AZ130" s="45"/>
      <c r="BB130" s="45"/>
      <c r="BD130" s="45"/>
      <c r="BF130" s="45"/>
      <c r="BH130" s="45"/>
      <c r="BJ130" s="45"/>
      <c r="BL130" s="45"/>
      <c r="BN130" s="45"/>
      <c r="BP130" s="45"/>
      <c r="BR130" s="45"/>
      <c r="BT130" s="45"/>
      <c r="BV130" s="45"/>
      <c r="BX130" s="45"/>
      <c r="BZ130" s="45"/>
      <c r="CB130" s="45"/>
      <c r="CD130" s="45"/>
      <c r="CF130" s="45"/>
      <c r="CH130" s="45"/>
      <c r="CJ130" s="45"/>
      <c r="CL130" s="45"/>
      <c r="CN130" s="45"/>
      <c r="CP130" s="45"/>
      <c r="CR130" s="45"/>
      <c r="CT130" s="45"/>
      <c r="CV130" s="45"/>
      <c r="CX130" s="45"/>
      <c r="CZ130" s="45"/>
      <c r="DB130" s="45"/>
      <c r="DD130" s="45"/>
      <c r="DF130" s="45"/>
      <c r="DH130" s="45"/>
      <c r="DJ130" s="45"/>
      <c r="DL130" s="45"/>
      <c r="DN130" s="45"/>
      <c r="DP130" s="45"/>
      <c r="DR130" s="45"/>
      <c r="DT130" s="45"/>
      <c r="DV130" s="45"/>
      <c r="DX130" s="45"/>
      <c r="DZ130" s="45"/>
      <c r="EB130" s="45"/>
      <c r="ED130" s="45"/>
      <c r="EF130" s="45"/>
      <c r="EH130" s="45"/>
      <c r="EJ130" s="45"/>
      <c r="EL130" s="45"/>
      <c r="EN130" s="45"/>
      <c r="EP130" s="45"/>
      <c r="ER130" s="45"/>
      <c r="ET130" s="45"/>
      <c r="EV130" s="45"/>
      <c r="EX130" s="45"/>
      <c r="EZ130" s="45"/>
      <c r="FB130" s="45"/>
      <c r="FD130" s="45"/>
      <c r="FF130" s="45"/>
      <c r="FH130" s="45"/>
      <c r="FI130" s="59"/>
      <c r="FJ130" s="59"/>
      <c r="FK130" s="48"/>
    </row>
    <row r="131" spans="46:167">
      <c r="AT131" s="45"/>
      <c r="AV131" s="45"/>
      <c r="AX131" s="45"/>
      <c r="AZ131" s="45"/>
      <c r="BB131" s="45"/>
      <c r="BD131" s="45"/>
      <c r="BF131" s="45"/>
      <c r="BH131" s="45"/>
      <c r="BJ131" s="45"/>
      <c r="BL131" s="45"/>
      <c r="BN131" s="45"/>
      <c r="BP131" s="45"/>
      <c r="BR131" s="45"/>
      <c r="BT131" s="45"/>
      <c r="BV131" s="45"/>
      <c r="BX131" s="45"/>
      <c r="BZ131" s="45"/>
      <c r="CB131" s="45"/>
      <c r="CD131" s="45"/>
      <c r="CF131" s="45"/>
      <c r="CH131" s="45"/>
      <c r="CJ131" s="45"/>
      <c r="CL131" s="45"/>
      <c r="CN131" s="45"/>
      <c r="CP131" s="45"/>
      <c r="CR131" s="45"/>
      <c r="CT131" s="45"/>
      <c r="CV131" s="45"/>
      <c r="CX131" s="45"/>
      <c r="CZ131" s="45"/>
      <c r="DB131" s="45"/>
      <c r="DD131" s="45"/>
      <c r="DF131" s="45"/>
      <c r="DH131" s="45"/>
      <c r="DJ131" s="45"/>
      <c r="DL131" s="45"/>
      <c r="DN131" s="45"/>
      <c r="DP131" s="45"/>
      <c r="DR131" s="45"/>
      <c r="DT131" s="45"/>
      <c r="DV131" s="45"/>
      <c r="DX131" s="45"/>
      <c r="DZ131" s="45"/>
      <c r="EB131" s="45"/>
      <c r="ED131" s="45"/>
      <c r="EF131" s="45"/>
      <c r="EH131" s="45"/>
      <c r="EJ131" s="45"/>
      <c r="EL131" s="45"/>
      <c r="EN131" s="45"/>
      <c r="EP131" s="45"/>
      <c r="ER131" s="45"/>
      <c r="ET131" s="45"/>
      <c r="EV131" s="45"/>
      <c r="EX131" s="45"/>
      <c r="EZ131" s="45"/>
      <c r="FB131" s="45"/>
      <c r="FD131" s="45"/>
      <c r="FF131" s="45"/>
      <c r="FH131" s="45"/>
      <c r="FI131" s="59"/>
      <c r="FJ131" s="59"/>
      <c r="FK131" s="48"/>
    </row>
    <row r="132" spans="46:167">
      <c r="AT132" s="45"/>
      <c r="AV132" s="45"/>
      <c r="AX132" s="45"/>
      <c r="AZ132" s="45"/>
      <c r="BB132" s="45"/>
      <c r="BD132" s="45"/>
      <c r="BF132" s="45"/>
      <c r="BH132" s="45"/>
      <c r="BJ132" s="45"/>
      <c r="BL132" s="45"/>
      <c r="BN132" s="45"/>
      <c r="BP132" s="45"/>
      <c r="BR132" s="45"/>
      <c r="BT132" s="45"/>
      <c r="BV132" s="45"/>
      <c r="BX132" s="45"/>
      <c r="BZ132" s="45"/>
      <c r="CB132" s="45"/>
      <c r="CD132" s="45"/>
      <c r="CF132" s="45"/>
      <c r="CH132" s="45"/>
      <c r="CJ132" s="45"/>
      <c r="CL132" s="45"/>
      <c r="CN132" s="45"/>
      <c r="CP132" s="45"/>
      <c r="CR132" s="45"/>
      <c r="CT132" s="45"/>
      <c r="CV132" s="45"/>
      <c r="CX132" s="45"/>
      <c r="CZ132" s="45"/>
      <c r="DB132" s="45"/>
      <c r="DD132" s="45"/>
      <c r="DF132" s="45"/>
      <c r="DH132" s="45"/>
      <c r="DJ132" s="45"/>
      <c r="DL132" s="45"/>
      <c r="DN132" s="45"/>
      <c r="DP132" s="45"/>
      <c r="DR132" s="45"/>
      <c r="DT132" s="45"/>
      <c r="DV132" s="45"/>
      <c r="DX132" s="45"/>
      <c r="DZ132" s="45"/>
      <c r="EB132" s="45"/>
      <c r="ED132" s="45"/>
      <c r="EF132" s="45"/>
      <c r="EH132" s="45"/>
      <c r="EJ132" s="45"/>
      <c r="EL132" s="45"/>
      <c r="EN132" s="45"/>
      <c r="EP132" s="45"/>
      <c r="ER132" s="45"/>
      <c r="ET132" s="45"/>
      <c r="EV132" s="45"/>
      <c r="EX132" s="45"/>
      <c r="EZ132" s="45"/>
      <c r="FB132" s="45"/>
      <c r="FD132" s="45"/>
      <c r="FF132" s="45"/>
      <c r="FH132" s="45"/>
      <c r="FI132" s="59"/>
      <c r="FJ132" s="59"/>
      <c r="FK132" s="48"/>
    </row>
    <row r="133" spans="46:167">
      <c r="AT133" s="45"/>
      <c r="AV133" s="45"/>
      <c r="AX133" s="45"/>
      <c r="AZ133" s="45"/>
      <c r="BB133" s="45"/>
      <c r="BD133" s="45"/>
      <c r="BF133" s="45"/>
      <c r="BH133" s="45"/>
      <c r="BJ133" s="45"/>
      <c r="BL133" s="45"/>
      <c r="BN133" s="45"/>
      <c r="BP133" s="45"/>
      <c r="BR133" s="45"/>
      <c r="BT133" s="45"/>
      <c r="BV133" s="45"/>
      <c r="BX133" s="45"/>
      <c r="BZ133" s="45"/>
      <c r="CB133" s="45"/>
      <c r="CD133" s="45"/>
      <c r="CF133" s="45"/>
      <c r="CH133" s="45"/>
      <c r="CJ133" s="45"/>
      <c r="CL133" s="45"/>
      <c r="CN133" s="45"/>
      <c r="CP133" s="45"/>
      <c r="CR133" s="45"/>
      <c r="CT133" s="45"/>
      <c r="CV133" s="45"/>
      <c r="CX133" s="45"/>
      <c r="CZ133" s="45"/>
      <c r="DB133" s="45"/>
      <c r="DD133" s="45"/>
      <c r="DF133" s="45"/>
      <c r="DH133" s="45"/>
      <c r="DJ133" s="45"/>
      <c r="DL133" s="45"/>
      <c r="DN133" s="45"/>
      <c r="DP133" s="45"/>
      <c r="DR133" s="45"/>
      <c r="DT133" s="45"/>
      <c r="DV133" s="45"/>
      <c r="DX133" s="45"/>
      <c r="DZ133" s="45"/>
      <c r="EB133" s="45"/>
      <c r="ED133" s="45"/>
      <c r="EF133" s="45"/>
      <c r="EH133" s="45"/>
      <c r="EJ133" s="45"/>
      <c r="EL133" s="45"/>
      <c r="EN133" s="45"/>
      <c r="EP133" s="45"/>
      <c r="ER133" s="45"/>
      <c r="ET133" s="45"/>
      <c r="EV133" s="45"/>
      <c r="EX133" s="45"/>
      <c r="EZ133" s="45"/>
      <c r="FB133" s="45"/>
      <c r="FD133" s="45"/>
      <c r="FF133" s="45"/>
      <c r="FH133" s="45"/>
      <c r="FI133" s="59"/>
      <c r="FJ133" s="59"/>
      <c r="FK133" s="48"/>
    </row>
    <row r="134" spans="46:167">
      <c r="AT134" s="45"/>
      <c r="AV134" s="45"/>
      <c r="AX134" s="45"/>
      <c r="AZ134" s="45"/>
      <c r="BB134" s="45"/>
      <c r="BD134" s="45"/>
      <c r="BF134" s="45"/>
      <c r="BH134" s="45"/>
      <c r="BJ134" s="45"/>
      <c r="BL134" s="45"/>
      <c r="BN134" s="45"/>
      <c r="BP134" s="45"/>
      <c r="BR134" s="45"/>
      <c r="BT134" s="45"/>
      <c r="BV134" s="45"/>
      <c r="BX134" s="45"/>
      <c r="BZ134" s="45"/>
      <c r="CB134" s="45"/>
      <c r="CD134" s="45"/>
      <c r="CF134" s="45"/>
      <c r="CH134" s="45"/>
      <c r="CJ134" s="45"/>
      <c r="CL134" s="45"/>
      <c r="CN134" s="45"/>
      <c r="CP134" s="45"/>
      <c r="CR134" s="45"/>
      <c r="CT134" s="45"/>
      <c r="CV134" s="45"/>
      <c r="CX134" s="45"/>
      <c r="CZ134" s="45"/>
      <c r="DB134" s="45"/>
      <c r="DD134" s="45"/>
      <c r="DF134" s="45"/>
      <c r="DH134" s="45"/>
      <c r="DJ134" s="45"/>
      <c r="DL134" s="45"/>
      <c r="DN134" s="45"/>
      <c r="DP134" s="45"/>
      <c r="DR134" s="45"/>
      <c r="DT134" s="45"/>
      <c r="DV134" s="45"/>
      <c r="DX134" s="45"/>
      <c r="DZ134" s="45"/>
      <c r="EB134" s="45"/>
      <c r="ED134" s="45"/>
      <c r="EF134" s="45"/>
      <c r="EH134" s="45"/>
      <c r="EJ134" s="45"/>
      <c r="EL134" s="45"/>
      <c r="EN134" s="45"/>
      <c r="EP134" s="45"/>
      <c r="ER134" s="45"/>
      <c r="ET134" s="45"/>
      <c r="EV134" s="45"/>
      <c r="EX134" s="45"/>
      <c r="EZ134" s="45"/>
      <c r="FB134" s="45"/>
      <c r="FD134" s="45"/>
      <c r="FF134" s="45"/>
      <c r="FH134" s="45"/>
      <c r="FI134" s="59"/>
      <c r="FJ134" s="59"/>
      <c r="FK134" s="48"/>
    </row>
    <row r="135" spans="46:167">
      <c r="AT135" s="45"/>
      <c r="AV135" s="45"/>
      <c r="AX135" s="45"/>
      <c r="AZ135" s="45"/>
      <c r="BB135" s="45"/>
      <c r="BD135" s="45"/>
      <c r="BF135" s="45"/>
      <c r="BH135" s="45"/>
      <c r="BJ135" s="45"/>
      <c r="BL135" s="45"/>
      <c r="BN135" s="45"/>
      <c r="BP135" s="45"/>
      <c r="BR135" s="45"/>
      <c r="BT135" s="45"/>
      <c r="BV135" s="45"/>
      <c r="BX135" s="45"/>
      <c r="BZ135" s="45"/>
      <c r="CB135" s="45"/>
      <c r="CD135" s="45"/>
      <c r="CF135" s="45"/>
      <c r="CH135" s="45"/>
      <c r="CJ135" s="45"/>
      <c r="CL135" s="45"/>
      <c r="CN135" s="45"/>
      <c r="CP135" s="45"/>
      <c r="CR135" s="45"/>
      <c r="CT135" s="45"/>
      <c r="CV135" s="45"/>
      <c r="CX135" s="45"/>
      <c r="CZ135" s="45"/>
      <c r="DB135" s="45"/>
      <c r="DD135" s="45"/>
      <c r="DF135" s="45"/>
      <c r="DH135" s="45"/>
      <c r="DJ135" s="45"/>
      <c r="DL135" s="45"/>
      <c r="DN135" s="45"/>
      <c r="DP135" s="45"/>
      <c r="DR135" s="45"/>
      <c r="DT135" s="45"/>
      <c r="DV135" s="45"/>
      <c r="DX135" s="45"/>
      <c r="DZ135" s="45"/>
      <c r="EB135" s="45"/>
      <c r="ED135" s="45"/>
      <c r="EF135" s="45"/>
      <c r="EH135" s="45"/>
      <c r="EJ135" s="45"/>
      <c r="EL135" s="45"/>
      <c r="EN135" s="45"/>
      <c r="EP135" s="45"/>
      <c r="ER135" s="45"/>
      <c r="ET135" s="45"/>
      <c r="EV135" s="45"/>
      <c r="EX135" s="45"/>
      <c r="EZ135" s="45"/>
      <c r="FB135" s="45"/>
      <c r="FD135" s="45"/>
      <c r="FF135" s="45"/>
      <c r="FH135" s="45"/>
      <c r="FI135" s="59"/>
      <c r="FJ135" s="59"/>
      <c r="FK135" s="48"/>
    </row>
    <row r="136" spans="46:167">
      <c r="AT136" s="45"/>
      <c r="AV136" s="45"/>
      <c r="AX136" s="45"/>
      <c r="AZ136" s="45"/>
      <c r="BB136" s="45"/>
      <c r="BD136" s="45"/>
      <c r="BF136" s="45"/>
      <c r="BH136" s="45"/>
      <c r="BJ136" s="45"/>
      <c r="BL136" s="45"/>
      <c r="BN136" s="45"/>
      <c r="BP136" s="45"/>
      <c r="BR136" s="45"/>
      <c r="BT136" s="45"/>
      <c r="BV136" s="45"/>
      <c r="BX136" s="45"/>
      <c r="BZ136" s="45"/>
      <c r="CB136" s="45"/>
      <c r="CD136" s="45"/>
      <c r="CF136" s="45"/>
      <c r="CH136" s="45"/>
      <c r="CJ136" s="45"/>
      <c r="CL136" s="45"/>
      <c r="CN136" s="45"/>
      <c r="CP136" s="45"/>
      <c r="CR136" s="45"/>
      <c r="CT136" s="45"/>
      <c r="CV136" s="45"/>
      <c r="CX136" s="45"/>
      <c r="CZ136" s="45"/>
      <c r="DB136" s="45"/>
      <c r="DD136" s="45"/>
      <c r="DF136" s="45"/>
      <c r="DH136" s="45"/>
      <c r="DJ136" s="45"/>
      <c r="DL136" s="45"/>
      <c r="DN136" s="45"/>
      <c r="DP136" s="45"/>
      <c r="DR136" s="45"/>
      <c r="DT136" s="45"/>
      <c r="DV136" s="45"/>
      <c r="DX136" s="45"/>
      <c r="DZ136" s="45"/>
      <c r="EB136" s="45"/>
      <c r="ED136" s="45"/>
      <c r="EF136" s="45"/>
      <c r="EH136" s="45"/>
      <c r="EJ136" s="45"/>
      <c r="EL136" s="45"/>
      <c r="EN136" s="45"/>
      <c r="EP136" s="45"/>
      <c r="ER136" s="45"/>
      <c r="ET136" s="45"/>
      <c r="EV136" s="45"/>
      <c r="EX136" s="45"/>
      <c r="EZ136" s="45"/>
      <c r="FB136" s="45"/>
      <c r="FD136" s="45"/>
      <c r="FF136" s="45"/>
      <c r="FH136" s="45"/>
      <c r="FI136" s="59"/>
      <c r="FJ136" s="59"/>
      <c r="FK136" s="48"/>
    </row>
    <row r="137" spans="46:167">
      <c r="AT137" s="45"/>
      <c r="AV137" s="45"/>
      <c r="AX137" s="45"/>
      <c r="AZ137" s="45"/>
      <c r="BB137" s="45"/>
      <c r="BD137" s="45"/>
      <c r="BF137" s="45"/>
      <c r="BH137" s="45"/>
      <c r="BJ137" s="45"/>
      <c r="BL137" s="45"/>
      <c r="BN137" s="45"/>
      <c r="BP137" s="45"/>
      <c r="BR137" s="45"/>
      <c r="BT137" s="45"/>
      <c r="BV137" s="45"/>
      <c r="BX137" s="45"/>
      <c r="BZ137" s="45"/>
      <c r="CB137" s="45"/>
      <c r="CD137" s="45"/>
      <c r="CF137" s="45"/>
      <c r="CH137" s="45"/>
      <c r="CJ137" s="45"/>
      <c r="CL137" s="45"/>
      <c r="CN137" s="45"/>
      <c r="CP137" s="45"/>
      <c r="CR137" s="45"/>
      <c r="CT137" s="45"/>
      <c r="CV137" s="45"/>
      <c r="CX137" s="45"/>
      <c r="CZ137" s="45"/>
      <c r="DB137" s="45"/>
      <c r="DD137" s="45"/>
      <c r="DF137" s="45"/>
      <c r="DH137" s="45"/>
      <c r="DJ137" s="45"/>
      <c r="DL137" s="45"/>
      <c r="DN137" s="45"/>
      <c r="DP137" s="45"/>
      <c r="DR137" s="45"/>
      <c r="DT137" s="45"/>
      <c r="DV137" s="45"/>
      <c r="DX137" s="45"/>
      <c r="DZ137" s="45"/>
      <c r="EB137" s="45"/>
      <c r="ED137" s="45"/>
      <c r="EF137" s="45"/>
      <c r="EH137" s="45"/>
      <c r="EJ137" s="45"/>
      <c r="EL137" s="45"/>
      <c r="EN137" s="45"/>
      <c r="EP137" s="45"/>
      <c r="ER137" s="45"/>
      <c r="ET137" s="45"/>
      <c r="EV137" s="45"/>
      <c r="EX137" s="45"/>
      <c r="EZ137" s="45"/>
      <c r="FB137" s="45"/>
      <c r="FD137" s="45"/>
      <c r="FF137" s="45"/>
      <c r="FH137" s="45"/>
      <c r="FI137" s="59"/>
      <c r="FJ137" s="59"/>
      <c r="FK137" s="48"/>
    </row>
    <row r="138" spans="46:167">
      <c r="AT138" s="45"/>
      <c r="AV138" s="45"/>
      <c r="AX138" s="45"/>
      <c r="AZ138" s="45"/>
      <c r="BB138" s="45"/>
      <c r="BD138" s="45"/>
      <c r="BF138" s="45"/>
      <c r="BH138" s="45"/>
      <c r="BJ138" s="45"/>
      <c r="BL138" s="45"/>
      <c r="BN138" s="45"/>
      <c r="BP138" s="45"/>
      <c r="BR138" s="45"/>
      <c r="BT138" s="45"/>
      <c r="BV138" s="45"/>
      <c r="BX138" s="45"/>
      <c r="BZ138" s="45"/>
      <c r="CB138" s="45"/>
      <c r="CD138" s="45"/>
      <c r="CF138" s="45"/>
      <c r="CH138" s="45"/>
      <c r="CJ138" s="45"/>
      <c r="CL138" s="45"/>
      <c r="CN138" s="45"/>
      <c r="CP138" s="45"/>
      <c r="CR138" s="45"/>
      <c r="CT138" s="45"/>
      <c r="CV138" s="45"/>
      <c r="CX138" s="45"/>
      <c r="CZ138" s="45"/>
      <c r="DB138" s="45"/>
      <c r="DD138" s="45"/>
      <c r="DF138" s="45"/>
      <c r="DH138" s="45"/>
      <c r="DJ138" s="45"/>
      <c r="DL138" s="45"/>
      <c r="DN138" s="45"/>
      <c r="DP138" s="45"/>
      <c r="DR138" s="45"/>
      <c r="DT138" s="45"/>
      <c r="DV138" s="45"/>
      <c r="DX138" s="45"/>
      <c r="DZ138" s="45"/>
      <c r="EB138" s="45"/>
      <c r="ED138" s="45"/>
      <c r="EF138" s="45"/>
      <c r="EH138" s="45"/>
      <c r="EJ138" s="45"/>
      <c r="EL138" s="45"/>
      <c r="EN138" s="45"/>
      <c r="EP138" s="45"/>
      <c r="ER138" s="45"/>
      <c r="ET138" s="45"/>
      <c r="EV138" s="45"/>
      <c r="EX138" s="45"/>
      <c r="EZ138" s="45"/>
      <c r="FB138" s="45"/>
      <c r="FD138" s="45"/>
      <c r="FF138" s="45"/>
      <c r="FH138" s="45"/>
      <c r="FI138" s="59"/>
      <c r="FJ138" s="59"/>
      <c r="FK138" s="48"/>
    </row>
    <row r="139" spans="46:167">
      <c r="AT139" s="45"/>
      <c r="AV139" s="45"/>
      <c r="AX139" s="45"/>
      <c r="AZ139" s="45"/>
      <c r="BB139" s="45"/>
      <c r="BD139" s="45"/>
      <c r="BF139" s="45"/>
      <c r="BH139" s="45"/>
      <c r="BJ139" s="45"/>
      <c r="BL139" s="45"/>
      <c r="BN139" s="45"/>
      <c r="BP139" s="45"/>
      <c r="BR139" s="45"/>
      <c r="BT139" s="45"/>
      <c r="BV139" s="45"/>
      <c r="BX139" s="45"/>
      <c r="BZ139" s="45"/>
      <c r="CB139" s="45"/>
      <c r="CD139" s="45"/>
      <c r="CF139" s="45"/>
      <c r="CH139" s="45"/>
      <c r="CJ139" s="45"/>
      <c r="CL139" s="45"/>
      <c r="CN139" s="45"/>
      <c r="CP139" s="45"/>
      <c r="CR139" s="45"/>
      <c r="CT139" s="45"/>
      <c r="CV139" s="45"/>
      <c r="CX139" s="45"/>
      <c r="CZ139" s="45"/>
      <c r="DB139" s="45"/>
      <c r="DD139" s="45"/>
      <c r="DF139" s="45"/>
      <c r="DH139" s="45"/>
      <c r="DJ139" s="45"/>
      <c r="DL139" s="45"/>
      <c r="DN139" s="45"/>
      <c r="DP139" s="45"/>
      <c r="DR139" s="45"/>
      <c r="DT139" s="45"/>
      <c r="DV139" s="45"/>
      <c r="DX139" s="45"/>
      <c r="DZ139" s="45"/>
      <c r="EB139" s="45"/>
      <c r="ED139" s="45"/>
      <c r="EF139" s="45"/>
      <c r="EH139" s="45"/>
      <c r="EJ139" s="45"/>
      <c r="EL139" s="45"/>
      <c r="EN139" s="45"/>
      <c r="EP139" s="45"/>
      <c r="ER139" s="45"/>
      <c r="ET139" s="45"/>
      <c r="EV139" s="45"/>
      <c r="EX139" s="45"/>
      <c r="EZ139" s="45"/>
      <c r="FB139" s="45"/>
      <c r="FD139" s="45"/>
      <c r="FF139" s="45"/>
      <c r="FH139" s="45"/>
      <c r="FI139" s="59"/>
      <c r="FJ139" s="59"/>
      <c r="FK139" s="48"/>
    </row>
    <row r="140" spans="46:167">
      <c r="AT140" s="45"/>
      <c r="AV140" s="45"/>
      <c r="AX140" s="45"/>
      <c r="AZ140" s="45"/>
      <c r="BB140" s="45"/>
      <c r="BD140" s="45"/>
      <c r="BF140" s="45"/>
      <c r="BH140" s="45"/>
      <c r="BJ140" s="45"/>
      <c r="BL140" s="45"/>
      <c r="BN140" s="45"/>
      <c r="BP140" s="45"/>
      <c r="BR140" s="45"/>
      <c r="BT140" s="45"/>
      <c r="BV140" s="45"/>
      <c r="BX140" s="45"/>
      <c r="BZ140" s="45"/>
      <c r="CB140" s="45"/>
      <c r="CD140" s="45"/>
      <c r="CF140" s="45"/>
      <c r="CH140" s="45"/>
      <c r="CJ140" s="45"/>
      <c r="CL140" s="45"/>
      <c r="CN140" s="45"/>
      <c r="CP140" s="45"/>
      <c r="CR140" s="45"/>
      <c r="CT140" s="45"/>
      <c r="CV140" s="45"/>
      <c r="CX140" s="45"/>
      <c r="CZ140" s="45"/>
      <c r="DB140" s="45"/>
      <c r="DD140" s="45"/>
      <c r="DF140" s="45"/>
      <c r="DH140" s="45"/>
      <c r="DJ140" s="45"/>
      <c r="DL140" s="45"/>
      <c r="DN140" s="45"/>
      <c r="DP140" s="45"/>
      <c r="DR140" s="45"/>
      <c r="DT140" s="45"/>
      <c r="DV140" s="45"/>
      <c r="DX140" s="45"/>
      <c r="DZ140" s="45"/>
      <c r="EB140" s="45"/>
      <c r="ED140" s="45"/>
      <c r="EF140" s="45"/>
      <c r="EH140" s="45"/>
      <c r="EJ140" s="45"/>
      <c r="EL140" s="45"/>
      <c r="EN140" s="45"/>
      <c r="EP140" s="45"/>
      <c r="ER140" s="45"/>
      <c r="ET140" s="45"/>
      <c r="EV140" s="45"/>
      <c r="EX140" s="45"/>
      <c r="EZ140" s="45"/>
      <c r="FB140" s="45"/>
      <c r="FD140" s="45"/>
      <c r="FF140" s="45"/>
      <c r="FH140" s="45"/>
      <c r="FI140" s="59"/>
      <c r="FJ140" s="59"/>
      <c r="FK140" s="48"/>
    </row>
    <row r="141" spans="46:167">
      <c r="AT141" s="45"/>
      <c r="AV141" s="45"/>
      <c r="AX141" s="45"/>
      <c r="AZ141" s="45"/>
      <c r="BB141" s="45"/>
      <c r="BD141" s="45"/>
      <c r="BF141" s="45"/>
      <c r="BH141" s="45"/>
      <c r="BJ141" s="45"/>
      <c r="BL141" s="45"/>
      <c r="BN141" s="45"/>
      <c r="BP141" s="45"/>
      <c r="BR141" s="45"/>
      <c r="BT141" s="45"/>
      <c r="BV141" s="45"/>
      <c r="BX141" s="45"/>
      <c r="BZ141" s="45"/>
      <c r="CB141" s="45"/>
      <c r="CD141" s="45"/>
      <c r="CF141" s="45"/>
      <c r="CH141" s="45"/>
      <c r="CJ141" s="45"/>
      <c r="CL141" s="45"/>
      <c r="CN141" s="45"/>
      <c r="CP141" s="45"/>
      <c r="CR141" s="45"/>
      <c r="CT141" s="45"/>
      <c r="CV141" s="45"/>
      <c r="CX141" s="45"/>
      <c r="CZ141" s="45"/>
      <c r="DB141" s="45"/>
      <c r="DD141" s="45"/>
      <c r="DF141" s="45"/>
      <c r="DH141" s="45"/>
      <c r="DJ141" s="45"/>
      <c r="DL141" s="45"/>
      <c r="DN141" s="45"/>
      <c r="DP141" s="45"/>
      <c r="DR141" s="45"/>
      <c r="DT141" s="45"/>
      <c r="DV141" s="45"/>
      <c r="DX141" s="45"/>
      <c r="DZ141" s="45"/>
      <c r="EB141" s="45"/>
      <c r="ED141" s="45"/>
      <c r="EF141" s="45"/>
      <c r="EH141" s="45"/>
      <c r="EJ141" s="45"/>
      <c r="EL141" s="45"/>
      <c r="EN141" s="45"/>
      <c r="EP141" s="45"/>
      <c r="ER141" s="45"/>
      <c r="ET141" s="45"/>
      <c r="EV141" s="45"/>
      <c r="EX141" s="45"/>
      <c r="EZ141" s="45"/>
      <c r="FB141" s="45"/>
      <c r="FD141" s="45"/>
      <c r="FF141" s="45"/>
      <c r="FH141" s="45"/>
      <c r="FI141" s="59"/>
      <c r="FJ141" s="59"/>
      <c r="FK141" s="48"/>
    </row>
    <row r="142" spans="46:167">
      <c r="AT142" s="45"/>
      <c r="AV142" s="45"/>
      <c r="AX142" s="45"/>
      <c r="AZ142" s="45"/>
      <c r="BB142" s="45"/>
      <c r="BD142" s="45"/>
      <c r="BF142" s="45"/>
      <c r="BH142" s="45"/>
      <c r="BJ142" s="45"/>
      <c r="BL142" s="45"/>
      <c r="BN142" s="45"/>
      <c r="BP142" s="45"/>
      <c r="BR142" s="45"/>
      <c r="BT142" s="45"/>
      <c r="BV142" s="45"/>
      <c r="BX142" s="45"/>
      <c r="BZ142" s="45"/>
      <c r="CB142" s="45"/>
      <c r="CD142" s="45"/>
      <c r="CF142" s="45"/>
      <c r="CH142" s="45"/>
      <c r="CJ142" s="45"/>
      <c r="CL142" s="45"/>
      <c r="CN142" s="45"/>
      <c r="CP142" s="45"/>
      <c r="CR142" s="45"/>
      <c r="CT142" s="45"/>
      <c r="CV142" s="45"/>
      <c r="CX142" s="45"/>
      <c r="CZ142" s="45"/>
      <c r="DB142" s="45"/>
      <c r="DD142" s="45"/>
      <c r="DF142" s="45"/>
      <c r="DH142" s="45"/>
      <c r="DJ142" s="45"/>
      <c r="DL142" s="45"/>
      <c r="DN142" s="45"/>
      <c r="DP142" s="45"/>
      <c r="DR142" s="45"/>
      <c r="DT142" s="45"/>
      <c r="DV142" s="45"/>
      <c r="DX142" s="45"/>
      <c r="DZ142" s="45"/>
      <c r="EB142" s="45"/>
      <c r="ED142" s="45"/>
      <c r="EF142" s="45"/>
      <c r="EH142" s="45"/>
      <c r="EJ142" s="45"/>
      <c r="EL142" s="45"/>
      <c r="EN142" s="45"/>
      <c r="EP142" s="45"/>
      <c r="ER142" s="45"/>
      <c r="ET142" s="45"/>
      <c r="EV142" s="45"/>
      <c r="EX142" s="45"/>
      <c r="EZ142" s="45"/>
      <c r="FB142" s="45"/>
      <c r="FD142" s="45"/>
      <c r="FF142" s="45"/>
      <c r="FH142" s="45"/>
      <c r="FI142" s="59"/>
      <c r="FJ142" s="59"/>
      <c r="FK142" s="48"/>
    </row>
    <row r="143" spans="46:167">
      <c r="AT143" s="45"/>
      <c r="AV143" s="45"/>
      <c r="AX143" s="45"/>
      <c r="AZ143" s="45"/>
      <c r="BB143" s="45"/>
      <c r="BD143" s="45"/>
      <c r="BF143" s="45"/>
      <c r="BH143" s="45"/>
      <c r="BJ143" s="45"/>
      <c r="BL143" s="45"/>
      <c r="BN143" s="45"/>
      <c r="BP143" s="45"/>
      <c r="BR143" s="45"/>
      <c r="BT143" s="45"/>
      <c r="BV143" s="45"/>
      <c r="BX143" s="45"/>
      <c r="BZ143" s="45"/>
      <c r="CB143" s="45"/>
      <c r="CD143" s="45"/>
      <c r="CF143" s="45"/>
      <c r="CH143" s="45"/>
      <c r="CJ143" s="45"/>
      <c r="CL143" s="45"/>
      <c r="CN143" s="45"/>
      <c r="CP143" s="45"/>
      <c r="CR143" s="45"/>
      <c r="CT143" s="45"/>
      <c r="CV143" s="45"/>
      <c r="CX143" s="45"/>
      <c r="CZ143" s="45"/>
      <c r="DB143" s="45"/>
      <c r="DD143" s="45"/>
      <c r="DF143" s="45"/>
      <c r="DH143" s="45"/>
      <c r="DJ143" s="45"/>
      <c r="DL143" s="45"/>
      <c r="DN143" s="45"/>
      <c r="DP143" s="45"/>
      <c r="DR143" s="45"/>
      <c r="DT143" s="45"/>
      <c r="DV143" s="45"/>
      <c r="DX143" s="45"/>
      <c r="DZ143" s="45"/>
      <c r="EB143" s="45"/>
      <c r="ED143" s="45"/>
      <c r="EF143" s="45"/>
      <c r="EH143" s="45"/>
      <c r="EJ143" s="45"/>
      <c r="EL143" s="45"/>
      <c r="EN143" s="45"/>
      <c r="EP143" s="45"/>
      <c r="ER143" s="45"/>
      <c r="ET143" s="45"/>
      <c r="EV143" s="45"/>
      <c r="EX143" s="45"/>
      <c r="EZ143" s="45"/>
      <c r="FB143" s="45"/>
      <c r="FD143" s="45"/>
      <c r="FF143" s="45"/>
      <c r="FH143" s="45"/>
      <c r="FI143" s="59"/>
      <c r="FJ143" s="59"/>
      <c r="FK143" s="48"/>
    </row>
    <row r="144" spans="46:167">
      <c r="AT144" s="45"/>
      <c r="AV144" s="45"/>
      <c r="AX144" s="45"/>
      <c r="AZ144" s="45"/>
      <c r="BB144" s="45"/>
      <c r="BD144" s="45"/>
      <c r="BF144" s="45"/>
      <c r="BH144" s="45"/>
      <c r="BJ144" s="45"/>
      <c r="BL144" s="45"/>
      <c r="BN144" s="45"/>
      <c r="BP144" s="45"/>
      <c r="BR144" s="45"/>
      <c r="BT144" s="45"/>
      <c r="BV144" s="45"/>
      <c r="BX144" s="45"/>
      <c r="BZ144" s="45"/>
      <c r="CB144" s="45"/>
      <c r="CD144" s="45"/>
      <c r="CF144" s="45"/>
      <c r="CH144" s="45"/>
      <c r="CJ144" s="45"/>
      <c r="CL144" s="45"/>
      <c r="CN144" s="45"/>
      <c r="CP144" s="45"/>
      <c r="CR144" s="45"/>
      <c r="CT144" s="45"/>
      <c r="CV144" s="45"/>
      <c r="CX144" s="45"/>
      <c r="CZ144" s="45"/>
      <c r="DB144" s="45"/>
      <c r="DD144" s="45"/>
      <c r="DF144" s="45"/>
      <c r="DH144" s="45"/>
      <c r="DJ144" s="45"/>
      <c r="DL144" s="45"/>
      <c r="DN144" s="45"/>
      <c r="DP144" s="45"/>
      <c r="DR144" s="45"/>
      <c r="DT144" s="45"/>
      <c r="DV144" s="45"/>
      <c r="DX144" s="45"/>
      <c r="DZ144" s="45"/>
      <c r="EB144" s="45"/>
      <c r="ED144" s="45"/>
      <c r="EF144" s="45"/>
      <c r="EH144" s="45"/>
      <c r="EJ144" s="45"/>
      <c r="EL144" s="45"/>
      <c r="EN144" s="45"/>
      <c r="EP144" s="45"/>
      <c r="ER144" s="45"/>
      <c r="ET144" s="45"/>
      <c r="EV144" s="45"/>
      <c r="EX144" s="45"/>
      <c r="EZ144" s="45"/>
      <c r="FB144" s="45"/>
      <c r="FD144" s="45"/>
      <c r="FF144" s="45"/>
      <c r="FH144" s="45"/>
      <c r="FI144" s="59"/>
      <c r="FJ144" s="59"/>
      <c r="FK144" s="48"/>
    </row>
    <row r="145" spans="46:167">
      <c r="AT145" s="45"/>
      <c r="AV145" s="45"/>
      <c r="AX145" s="45"/>
      <c r="AZ145" s="45"/>
      <c r="BB145" s="45"/>
      <c r="BD145" s="45"/>
      <c r="BF145" s="45"/>
      <c r="BH145" s="45"/>
      <c r="BJ145" s="45"/>
      <c r="BL145" s="45"/>
      <c r="BN145" s="45"/>
      <c r="BP145" s="45"/>
      <c r="BR145" s="45"/>
      <c r="BT145" s="45"/>
      <c r="BV145" s="45"/>
      <c r="BX145" s="45"/>
      <c r="BZ145" s="45"/>
      <c r="CB145" s="45"/>
      <c r="CD145" s="45"/>
      <c r="CF145" s="45"/>
      <c r="CH145" s="45"/>
      <c r="CJ145" s="45"/>
      <c r="CL145" s="45"/>
      <c r="CN145" s="45"/>
      <c r="CP145" s="45"/>
      <c r="CR145" s="45"/>
      <c r="CT145" s="45"/>
      <c r="CV145" s="45"/>
      <c r="CX145" s="45"/>
      <c r="CZ145" s="45"/>
      <c r="DB145" s="45"/>
      <c r="DD145" s="45"/>
      <c r="DF145" s="45"/>
      <c r="DH145" s="45"/>
      <c r="DJ145" s="45"/>
      <c r="DL145" s="45"/>
      <c r="DN145" s="45"/>
      <c r="DP145" s="45"/>
      <c r="DR145" s="45"/>
      <c r="DT145" s="45"/>
      <c r="DV145" s="45"/>
      <c r="DX145" s="45"/>
      <c r="DZ145" s="45"/>
      <c r="EB145" s="45"/>
      <c r="ED145" s="45"/>
      <c r="EF145" s="45"/>
      <c r="EH145" s="45"/>
      <c r="EJ145" s="45"/>
      <c r="EL145" s="45"/>
      <c r="EN145" s="45"/>
      <c r="EP145" s="45"/>
      <c r="ER145" s="45"/>
      <c r="ET145" s="45"/>
      <c r="EV145" s="45"/>
      <c r="EX145" s="45"/>
      <c r="EZ145" s="45"/>
      <c r="FB145" s="45"/>
      <c r="FD145" s="45"/>
      <c r="FF145" s="45"/>
      <c r="FH145" s="45"/>
      <c r="FI145" s="59"/>
      <c r="FJ145" s="59"/>
      <c r="FK145" s="48"/>
    </row>
    <row r="146" spans="46:167">
      <c r="AT146" s="45"/>
      <c r="AV146" s="45"/>
      <c r="AX146" s="45"/>
      <c r="AZ146" s="45"/>
      <c r="BB146" s="45"/>
      <c r="BD146" s="45"/>
      <c r="BF146" s="45"/>
      <c r="BH146" s="45"/>
      <c r="BJ146" s="45"/>
      <c r="BL146" s="45"/>
      <c r="BN146" s="45"/>
      <c r="BP146" s="45"/>
      <c r="BR146" s="45"/>
      <c r="BT146" s="45"/>
      <c r="BV146" s="45"/>
      <c r="BX146" s="45"/>
      <c r="BZ146" s="45"/>
      <c r="CB146" s="45"/>
      <c r="CD146" s="45"/>
      <c r="CF146" s="45"/>
      <c r="CH146" s="45"/>
      <c r="CJ146" s="45"/>
      <c r="CL146" s="45"/>
      <c r="CN146" s="45"/>
      <c r="CP146" s="45"/>
      <c r="CR146" s="45"/>
      <c r="CT146" s="45"/>
      <c r="CV146" s="45"/>
      <c r="CX146" s="45"/>
      <c r="CZ146" s="45"/>
      <c r="DB146" s="45"/>
      <c r="DD146" s="45"/>
      <c r="DF146" s="45"/>
      <c r="DH146" s="45"/>
      <c r="DJ146" s="45"/>
      <c r="DL146" s="45"/>
      <c r="DN146" s="45"/>
      <c r="DP146" s="45"/>
      <c r="DR146" s="45"/>
      <c r="DT146" s="45"/>
      <c r="DV146" s="45"/>
      <c r="DX146" s="45"/>
      <c r="DZ146" s="45"/>
      <c r="EB146" s="45"/>
      <c r="ED146" s="45"/>
      <c r="EF146" s="45"/>
      <c r="EH146" s="45"/>
      <c r="EJ146" s="45"/>
      <c r="EL146" s="45"/>
      <c r="EN146" s="45"/>
      <c r="EP146" s="45"/>
      <c r="ER146" s="45"/>
      <c r="ET146" s="45"/>
      <c r="EV146" s="45"/>
      <c r="EX146" s="45"/>
      <c r="EZ146" s="45"/>
      <c r="FB146" s="45"/>
      <c r="FD146" s="45"/>
      <c r="FF146" s="45"/>
      <c r="FH146" s="45"/>
      <c r="FI146" s="59"/>
      <c r="FJ146" s="59"/>
      <c r="FK146" s="48"/>
    </row>
    <row r="147" spans="46:167">
      <c r="AT147" s="45"/>
      <c r="AV147" s="45"/>
      <c r="AX147" s="45"/>
      <c r="AZ147" s="45"/>
      <c r="BB147" s="45"/>
      <c r="BD147" s="45"/>
      <c r="BF147" s="45"/>
      <c r="BH147" s="45"/>
      <c r="BJ147" s="45"/>
      <c r="BL147" s="45"/>
      <c r="BN147" s="45"/>
      <c r="BP147" s="45"/>
      <c r="BR147" s="45"/>
      <c r="BT147" s="45"/>
      <c r="BV147" s="45"/>
      <c r="BX147" s="45"/>
      <c r="BZ147" s="45"/>
      <c r="CB147" s="45"/>
      <c r="CD147" s="45"/>
      <c r="CF147" s="45"/>
      <c r="CH147" s="45"/>
      <c r="CJ147" s="45"/>
      <c r="CL147" s="45"/>
      <c r="CN147" s="45"/>
      <c r="CP147" s="45"/>
      <c r="CR147" s="45"/>
      <c r="CT147" s="45"/>
      <c r="CV147" s="45"/>
      <c r="CX147" s="45"/>
      <c r="CZ147" s="45"/>
      <c r="DB147" s="45"/>
      <c r="DD147" s="45"/>
      <c r="DF147" s="45"/>
      <c r="DH147" s="45"/>
      <c r="DJ147" s="45"/>
      <c r="DL147" s="45"/>
      <c r="DN147" s="45"/>
      <c r="DP147" s="45"/>
      <c r="DR147" s="45"/>
      <c r="DT147" s="45"/>
      <c r="DV147" s="45"/>
      <c r="DX147" s="45"/>
      <c r="DZ147" s="45"/>
      <c r="EB147" s="45"/>
      <c r="ED147" s="45"/>
      <c r="EF147" s="45"/>
      <c r="EH147" s="45"/>
      <c r="EJ147" s="45"/>
      <c r="EL147" s="45"/>
      <c r="EN147" s="45"/>
      <c r="EP147" s="45"/>
      <c r="ER147" s="45"/>
      <c r="ET147" s="45"/>
      <c r="EV147" s="45"/>
      <c r="EX147" s="45"/>
      <c r="EZ147" s="45"/>
      <c r="FB147" s="45"/>
      <c r="FD147" s="45"/>
      <c r="FF147" s="45"/>
      <c r="FH147" s="45"/>
      <c r="FI147" s="59"/>
      <c r="FJ147" s="59"/>
      <c r="FK147" s="48"/>
    </row>
    <row r="148" spans="46:167">
      <c r="AT148" s="45"/>
      <c r="AV148" s="45"/>
      <c r="AX148" s="45"/>
      <c r="AZ148" s="45"/>
      <c r="BB148" s="45"/>
      <c r="BD148" s="45"/>
      <c r="BF148" s="45"/>
      <c r="BH148" s="45"/>
      <c r="BJ148" s="45"/>
      <c r="BL148" s="45"/>
      <c r="BN148" s="45"/>
      <c r="BP148" s="45"/>
      <c r="BR148" s="45"/>
      <c r="BT148" s="45"/>
      <c r="BV148" s="45"/>
      <c r="BX148" s="45"/>
      <c r="BZ148" s="45"/>
      <c r="CB148" s="45"/>
      <c r="CD148" s="45"/>
      <c r="CF148" s="45"/>
      <c r="CH148" s="45"/>
      <c r="CJ148" s="45"/>
      <c r="CL148" s="45"/>
      <c r="CN148" s="45"/>
      <c r="CP148" s="45"/>
      <c r="CR148" s="45"/>
      <c r="CT148" s="45"/>
      <c r="CV148" s="45"/>
      <c r="CX148" s="45"/>
      <c r="CZ148" s="45"/>
      <c r="DB148" s="45"/>
      <c r="DD148" s="45"/>
      <c r="DF148" s="45"/>
      <c r="DH148" s="45"/>
      <c r="DJ148" s="45"/>
      <c r="DL148" s="45"/>
      <c r="DN148" s="45"/>
      <c r="DP148" s="45"/>
      <c r="DR148" s="45"/>
      <c r="DT148" s="45"/>
      <c r="DV148" s="45"/>
      <c r="DX148" s="45"/>
      <c r="DZ148" s="45"/>
      <c r="EB148" s="45"/>
      <c r="ED148" s="45"/>
      <c r="EF148" s="45"/>
      <c r="EH148" s="45"/>
      <c r="EJ148" s="45"/>
      <c r="EL148" s="45"/>
      <c r="EN148" s="45"/>
      <c r="EP148" s="45"/>
      <c r="ER148" s="45"/>
      <c r="ET148" s="45"/>
      <c r="EV148" s="45"/>
      <c r="EX148" s="45"/>
      <c r="EZ148" s="45"/>
      <c r="FB148" s="45"/>
      <c r="FD148" s="45"/>
      <c r="FF148" s="45"/>
      <c r="FH148" s="45"/>
      <c r="FI148" s="59"/>
      <c r="FJ148" s="59"/>
      <c r="FK148" s="48"/>
    </row>
    <row r="149" spans="46:167">
      <c r="AT149" s="45"/>
      <c r="AV149" s="45"/>
      <c r="AX149" s="45"/>
      <c r="AZ149" s="45"/>
      <c r="BB149" s="45"/>
      <c r="BD149" s="45"/>
      <c r="BF149" s="45"/>
      <c r="BH149" s="45"/>
      <c r="BJ149" s="45"/>
      <c r="BL149" s="45"/>
      <c r="BN149" s="45"/>
      <c r="BP149" s="45"/>
      <c r="BR149" s="45"/>
      <c r="BT149" s="45"/>
      <c r="BV149" s="45"/>
      <c r="BX149" s="45"/>
      <c r="BZ149" s="45"/>
      <c r="CB149" s="45"/>
      <c r="CD149" s="45"/>
      <c r="CF149" s="45"/>
      <c r="CH149" s="45"/>
      <c r="CJ149" s="45"/>
      <c r="CL149" s="45"/>
      <c r="CN149" s="45"/>
      <c r="CP149" s="45"/>
      <c r="CR149" s="45"/>
      <c r="CT149" s="45"/>
      <c r="CV149" s="45"/>
      <c r="CX149" s="45"/>
      <c r="CZ149" s="45"/>
      <c r="DB149" s="45"/>
      <c r="DD149" s="45"/>
      <c r="DF149" s="45"/>
      <c r="DH149" s="45"/>
      <c r="DJ149" s="45"/>
      <c r="DL149" s="45"/>
      <c r="DN149" s="45"/>
      <c r="DP149" s="45"/>
      <c r="DR149" s="45"/>
      <c r="DT149" s="45"/>
      <c r="DV149" s="45"/>
      <c r="DX149" s="45"/>
      <c r="DZ149" s="45"/>
      <c r="EB149" s="45"/>
      <c r="ED149" s="45"/>
      <c r="EF149" s="45"/>
      <c r="EH149" s="45"/>
      <c r="EJ149" s="45"/>
      <c r="EL149" s="45"/>
      <c r="EN149" s="45"/>
      <c r="EP149" s="45"/>
      <c r="ER149" s="45"/>
      <c r="ET149" s="45"/>
      <c r="EV149" s="45"/>
      <c r="EX149" s="45"/>
      <c r="EZ149" s="45"/>
      <c r="FB149" s="45"/>
      <c r="FD149" s="45"/>
      <c r="FF149" s="45"/>
      <c r="FH149" s="45"/>
      <c r="FI149" s="59"/>
      <c r="FJ149" s="59"/>
      <c r="FK149" s="48"/>
    </row>
    <row r="150" spans="46:167">
      <c r="AT150" s="45"/>
      <c r="AV150" s="45"/>
      <c r="AX150" s="45"/>
      <c r="AZ150" s="45"/>
      <c r="BB150" s="45"/>
      <c r="BD150" s="45"/>
      <c r="BF150" s="45"/>
      <c r="BH150" s="45"/>
      <c r="BJ150" s="45"/>
      <c r="BL150" s="45"/>
      <c r="BN150" s="45"/>
      <c r="BP150" s="45"/>
      <c r="BR150" s="45"/>
      <c r="BT150" s="45"/>
      <c r="BV150" s="45"/>
      <c r="BX150" s="45"/>
      <c r="BZ150" s="45"/>
      <c r="CB150" s="45"/>
      <c r="CD150" s="45"/>
      <c r="CF150" s="45"/>
      <c r="CH150" s="45"/>
      <c r="CJ150" s="45"/>
      <c r="CL150" s="45"/>
      <c r="CN150" s="45"/>
      <c r="CP150" s="45"/>
      <c r="CR150" s="45"/>
      <c r="CT150" s="45"/>
      <c r="CV150" s="45"/>
      <c r="CX150" s="45"/>
      <c r="CZ150" s="45"/>
      <c r="DB150" s="45"/>
      <c r="DD150" s="45"/>
      <c r="DF150" s="45"/>
      <c r="DH150" s="45"/>
      <c r="DJ150" s="45"/>
      <c r="DL150" s="45"/>
      <c r="DN150" s="45"/>
      <c r="DP150" s="45"/>
      <c r="DR150" s="45"/>
      <c r="DT150" s="45"/>
      <c r="DV150" s="45"/>
      <c r="DX150" s="45"/>
      <c r="DZ150" s="45"/>
      <c r="EB150" s="45"/>
      <c r="ED150" s="45"/>
      <c r="EF150" s="45"/>
      <c r="EH150" s="45"/>
      <c r="EJ150" s="45"/>
      <c r="EL150" s="45"/>
      <c r="EN150" s="45"/>
      <c r="EP150" s="45"/>
      <c r="ER150" s="45"/>
      <c r="ET150" s="45"/>
      <c r="EV150" s="45"/>
      <c r="EX150" s="45"/>
      <c r="EZ150" s="45"/>
      <c r="FB150" s="45"/>
      <c r="FD150" s="45"/>
      <c r="FF150" s="45"/>
      <c r="FH150" s="45"/>
      <c r="FI150" s="59"/>
      <c r="FJ150" s="59"/>
      <c r="FK150" s="48"/>
    </row>
    <row r="151" spans="46:167">
      <c r="AT151" s="45"/>
      <c r="AV151" s="45"/>
      <c r="AX151" s="45"/>
      <c r="AZ151" s="45"/>
      <c r="BB151" s="45"/>
      <c r="BD151" s="45"/>
      <c r="BF151" s="45"/>
      <c r="BH151" s="45"/>
      <c r="BJ151" s="45"/>
      <c r="BL151" s="45"/>
      <c r="BN151" s="45"/>
      <c r="BP151" s="45"/>
      <c r="BR151" s="45"/>
      <c r="BT151" s="45"/>
      <c r="BV151" s="45"/>
      <c r="BX151" s="45"/>
      <c r="BZ151" s="45"/>
      <c r="CB151" s="45"/>
      <c r="CD151" s="45"/>
      <c r="CF151" s="45"/>
      <c r="CH151" s="45"/>
      <c r="CJ151" s="45"/>
      <c r="CL151" s="45"/>
      <c r="CN151" s="45"/>
      <c r="CP151" s="45"/>
      <c r="CR151" s="45"/>
      <c r="CT151" s="45"/>
      <c r="CV151" s="45"/>
      <c r="CX151" s="45"/>
      <c r="CZ151" s="45"/>
      <c r="DB151" s="45"/>
      <c r="DD151" s="45"/>
      <c r="DF151" s="45"/>
      <c r="DH151" s="45"/>
      <c r="DJ151" s="45"/>
      <c r="DL151" s="45"/>
      <c r="DN151" s="45"/>
      <c r="DP151" s="45"/>
      <c r="DR151" s="45"/>
      <c r="DT151" s="45"/>
      <c r="DV151" s="45"/>
      <c r="DX151" s="45"/>
      <c r="DZ151" s="45"/>
      <c r="EB151" s="45"/>
      <c r="ED151" s="45"/>
      <c r="EF151" s="45"/>
      <c r="EH151" s="45"/>
      <c r="EJ151" s="45"/>
      <c r="EL151" s="45"/>
      <c r="EN151" s="45"/>
      <c r="EP151" s="45"/>
      <c r="ER151" s="45"/>
      <c r="ET151" s="45"/>
      <c r="EV151" s="45"/>
      <c r="EX151" s="45"/>
      <c r="EZ151" s="45"/>
      <c r="FB151" s="45"/>
      <c r="FD151" s="45"/>
      <c r="FF151" s="45"/>
      <c r="FH151" s="45"/>
      <c r="FI151" s="59"/>
      <c r="FJ151" s="59"/>
      <c r="FK151" s="48"/>
    </row>
    <row r="152" spans="46:167">
      <c r="AT152" s="45"/>
      <c r="AV152" s="45"/>
      <c r="AX152" s="45"/>
      <c r="AZ152" s="45"/>
      <c r="BB152" s="45"/>
      <c r="BD152" s="45"/>
      <c r="BF152" s="45"/>
      <c r="BH152" s="45"/>
      <c r="BJ152" s="45"/>
      <c r="BL152" s="45"/>
      <c r="BN152" s="45"/>
      <c r="BP152" s="45"/>
      <c r="BR152" s="45"/>
      <c r="BT152" s="45"/>
      <c r="BV152" s="45"/>
      <c r="BX152" s="45"/>
      <c r="BZ152" s="45"/>
      <c r="CB152" s="45"/>
      <c r="CD152" s="45"/>
      <c r="CF152" s="45"/>
      <c r="CH152" s="45"/>
      <c r="CJ152" s="45"/>
      <c r="CL152" s="45"/>
      <c r="CN152" s="45"/>
      <c r="CP152" s="45"/>
      <c r="CR152" s="45"/>
      <c r="CT152" s="45"/>
      <c r="CV152" s="45"/>
      <c r="CX152" s="45"/>
      <c r="CZ152" s="45"/>
      <c r="DB152" s="45"/>
      <c r="DD152" s="45"/>
      <c r="DF152" s="45"/>
      <c r="DH152" s="45"/>
      <c r="DJ152" s="45"/>
      <c r="DL152" s="45"/>
      <c r="DN152" s="45"/>
      <c r="DP152" s="45"/>
      <c r="DR152" s="45"/>
      <c r="DT152" s="45"/>
      <c r="DV152" s="45"/>
      <c r="DX152" s="45"/>
      <c r="DZ152" s="45"/>
      <c r="EB152" s="45"/>
      <c r="ED152" s="45"/>
      <c r="EF152" s="45"/>
      <c r="EH152" s="45"/>
      <c r="EJ152" s="45"/>
      <c r="EL152" s="45"/>
      <c r="EN152" s="45"/>
      <c r="EP152" s="45"/>
      <c r="ER152" s="45"/>
      <c r="ET152" s="45"/>
      <c r="EV152" s="45"/>
      <c r="EX152" s="45"/>
      <c r="EZ152" s="45"/>
      <c r="FB152" s="45"/>
      <c r="FD152" s="45"/>
      <c r="FF152" s="45"/>
      <c r="FH152" s="45"/>
      <c r="FI152" s="59"/>
      <c r="FJ152" s="59"/>
      <c r="FK152" s="48"/>
    </row>
    <row r="153" spans="46:167">
      <c r="AT153" s="45"/>
      <c r="AV153" s="45"/>
      <c r="AX153" s="45"/>
      <c r="AZ153" s="45"/>
      <c r="BB153" s="45"/>
      <c r="BD153" s="45"/>
      <c r="BF153" s="45"/>
      <c r="BH153" s="45"/>
      <c r="BJ153" s="45"/>
      <c r="BL153" s="45"/>
      <c r="BN153" s="45"/>
      <c r="BP153" s="45"/>
      <c r="BR153" s="45"/>
      <c r="BT153" s="45"/>
      <c r="BV153" s="45"/>
      <c r="BX153" s="45"/>
      <c r="BZ153" s="45"/>
      <c r="CB153" s="45"/>
      <c r="CD153" s="45"/>
      <c r="CF153" s="45"/>
      <c r="CH153" s="45"/>
      <c r="CJ153" s="45"/>
      <c r="CL153" s="45"/>
      <c r="CN153" s="45"/>
      <c r="CP153" s="45"/>
      <c r="CR153" s="45"/>
      <c r="CT153" s="45"/>
      <c r="CV153" s="45"/>
      <c r="CX153" s="45"/>
      <c r="CZ153" s="45"/>
      <c r="DB153" s="45"/>
      <c r="DD153" s="45"/>
      <c r="DF153" s="45"/>
      <c r="DH153" s="45"/>
      <c r="DJ153" s="45"/>
      <c r="DL153" s="45"/>
      <c r="DN153" s="45"/>
      <c r="DP153" s="45"/>
      <c r="DR153" s="45"/>
      <c r="DT153" s="45"/>
      <c r="DV153" s="45"/>
      <c r="DX153" s="45"/>
      <c r="DZ153" s="45"/>
      <c r="EB153" s="45"/>
      <c r="ED153" s="45"/>
      <c r="EF153" s="45"/>
      <c r="EH153" s="45"/>
      <c r="EJ153" s="45"/>
      <c r="EL153" s="45"/>
      <c r="EN153" s="45"/>
      <c r="EP153" s="45"/>
      <c r="ER153" s="45"/>
      <c r="ET153" s="45"/>
      <c r="EV153" s="45"/>
      <c r="EX153" s="45"/>
      <c r="EZ153" s="45"/>
      <c r="FB153" s="45"/>
      <c r="FD153" s="45"/>
      <c r="FF153" s="45"/>
      <c r="FH153" s="45"/>
      <c r="FI153" s="59"/>
      <c r="FJ153" s="59"/>
      <c r="FK153" s="48"/>
    </row>
    <row r="154" spans="46:167">
      <c r="AT154" s="45"/>
      <c r="AV154" s="45"/>
      <c r="AX154" s="45"/>
      <c r="AZ154" s="45"/>
      <c r="BB154" s="45"/>
      <c r="BD154" s="45"/>
      <c r="BF154" s="45"/>
      <c r="BH154" s="45"/>
      <c r="BJ154" s="45"/>
      <c r="BL154" s="45"/>
      <c r="BN154" s="45"/>
      <c r="BP154" s="45"/>
      <c r="BR154" s="45"/>
      <c r="BT154" s="45"/>
      <c r="BV154" s="45"/>
      <c r="BX154" s="45"/>
      <c r="BZ154" s="45"/>
      <c r="CB154" s="45"/>
      <c r="CD154" s="45"/>
      <c r="CF154" s="45"/>
      <c r="CH154" s="45"/>
      <c r="CJ154" s="45"/>
      <c r="CL154" s="45"/>
      <c r="CN154" s="45"/>
      <c r="CP154" s="45"/>
      <c r="CR154" s="45"/>
      <c r="CT154" s="45"/>
      <c r="CV154" s="45"/>
      <c r="CX154" s="45"/>
      <c r="CZ154" s="45"/>
      <c r="DB154" s="45"/>
      <c r="DD154" s="45"/>
      <c r="DF154" s="45"/>
      <c r="DH154" s="45"/>
      <c r="DJ154" s="45"/>
      <c r="DL154" s="45"/>
      <c r="DN154" s="45"/>
      <c r="DP154" s="45"/>
      <c r="DR154" s="45"/>
      <c r="DT154" s="45"/>
      <c r="DV154" s="45"/>
      <c r="DX154" s="45"/>
      <c r="DZ154" s="45"/>
      <c r="EB154" s="45"/>
      <c r="ED154" s="45"/>
      <c r="EF154" s="45"/>
      <c r="EH154" s="45"/>
      <c r="EJ154" s="45"/>
      <c r="EL154" s="45"/>
      <c r="EN154" s="45"/>
      <c r="EP154" s="45"/>
      <c r="ER154" s="45"/>
      <c r="ET154" s="45"/>
      <c r="EV154" s="45"/>
      <c r="EX154" s="45"/>
      <c r="EZ154" s="45"/>
      <c r="FB154" s="45"/>
      <c r="FD154" s="45"/>
      <c r="FF154" s="45"/>
      <c r="FH154" s="45"/>
      <c r="FI154" s="59"/>
      <c r="FJ154" s="59"/>
      <c r="FK154" s="48"/>
    </row>
    <row r="155" spans="46:167">
      <c r="AT155" s="45"/>
      <c r="AV155" s="45"/>
      <c r="AX155" s="45"/>
      <c r="AZ155" s="45"/>
      <c r="BB155" s="45"/>
      <c r="BD155" s="45"/>
      <c r="BF155" s="45"/>
      <c r="BH155" s="45"/>
      <c r="BJ155" s="45"/>
      <c r="BL155" s="45"/>
      <c r="BN155" s="45"/>
      <c r="BP155" s="45"/>
      <c r="BR155" s="45"/>
      <c r="BT155" s="45"/>
      <c r="BV155" s="45"/>
      <c r="BX155" s="45"/>
      <c r="BZ155" s="45"/>
      <c r="CB155" s="45"/>
      <c r="CD155" s="45"/>
      <c r="CF155" s="45"/>
      <c r="CH155" s="45"/>
      <c r="CJ155" s="45"/>
      <c r="CL155" s="45"/>
      <c r="CN155" s="45"/>
      <c r="CP155" s="45"/>
      <c r="CR155" s="45"/>
      <c r="CT155" s="45"/>
      <c r="CV155" s="45"/>
      <c r="CX155" s="45"/>
      <c r="CZ155" s="45"/>
      <c r="DB155" s="45"/>
      <c r="DD155" s="45"/>
      <c r="DF155" s="45"/>
      <c r="DH155" s="45"/>
      <c r="DJ155" s="45"/>
      <c r="DL155" s="45"/>
      <c r="DN155" s="45"/>
      <c r="DP155" s="45"/>
      <c r="DR155" s="45"/>
      <c r="DT155" s="45"/>
      <c r="DV155" s="45"/>
      <c r="DX155" s="45"/>
      <c r="DZ155" s="45"/>
      <c r="EB155" s="45"/>
      <c r="ED155" s="45"/>
      <c r="EF155" s="45"/>
      <c r="EH155" s="45"/>
      <c r="EJ155" s="45"/>
      <c r="EL155" s="45"/>
      <c r="EN155" s="45"/>
      <c r="EP155" s="45"/>
      <c r="ER155" s="45"/>
      <c r="ET155" s="45"/>
      <c r="EV155" s="45"/>
      <c r="EX155" s="45"/>
      <c r="EZ155" s="45"/>
      <c r="FB155" s="45"/>
      <c r="FD155" s="45"/>
      <c r="FF155" s="45"/>
      <c r="FH155" s="45"/>
      <c r="FI155" s="59"/>
      <c r="FJ155" s="59"/>
      <c r="FK155" s="48"/>
    </row>
    <row r="156" spans="46:167">
      <c r="AT156" s="45"/>
      <c r="AV156" s="45"/>
      <c r="AX156" s="45"/>
      <c r="AZ156" s="45"/>
      <c r="BB156" s="45"/>
      <c r="BD156" s="45"/>
      <c r="BF156" s="45"/>
      <c r="BH156" s="45"/>
      <c r="BJ156" s="45"/>
      <c r="BL156" s="45"/>
      <c r="BN156" s="45"/>
      <c r="BP156" s="45"/>
      <c r="BR156" s="45"/>
      <c r="BT156" s="45"/>
      <c r="BV156" s="45"/>
      <c r="BX156" s="45"/>
      <c r="BZ156" s="45"/>
      <c r="CB156" s="45"/>
      <c r="CD156" s="45"/>
      <c r="CF156" s="45"/>
      <c r="CH156" s="45"/>
      <c r="CJ156" s="45"/>
      <c r="CL156" s="45"/>
      <c r="CN156" s="45"/>
      <c r="CP156" s="45"/>
      <c r="CR156" s="45"/>
      <c r="CT156" s="45"/>
      <c r="CV156" s="45"/>
      <c r="CX156" s="45"/>
      <c r="CZ156" s="45"/>
      <c r="DB156" s="45"/>
      <c r="DD156" s="45"/>
      <c r="DF156" s="45"/>
      <c r="DH156" s="45"/>
      <c r="DJ156" s="45"/>
      <c r="DL156" s="45"/>
      <c r="DN156" s="45"/>
      <c r="DP156" s="45"/>
      <c r="DR156" s="45"/>
      <c r="DT156" s="45"/>
      <c r="DV156" s="45"/>
      <c r="DX156" s="45"/>
      <c r="DZ156" s="45"/>
      <c r="EB156" s="45"/>
      <c r="ED156" s="45"/>
      <c r="EF156" s="45"/>
      <c r="EH156" s="45"/>
      <c r="EJ156" s="45"/>
      <c r="EL156" s="45"/>
      <c r="EN156" s="45"/>
      <c r="EP156" s="45"/>
      <c r="ER156" s="45"/>
      <c r="ET156" s="45"/>
      <c r="EV156" s="45"/>
      <c r="EX156" s="45"/>
      <c r="EZ156" s="45"/>
      <c r="FB156" s="45"/>
      <c r="FD156" s="45"/>
      <c r="FF156" s="45"/>
      <c r="FH156" s="45"/>
      <c r="FI156" s="59"/>
      <c r="FJ156" s="59"/>
      <c r="FK156" s="48"/>
    </row>
    <row r="157" spans="46:167">
      <c r="AT157" s="45"/>
      <c r="AV157" s="45"/>
      <c r="AX157" s="45"/>
      <c r="AZ157" s="45"/>
      <c r="BB157" s="45"/>
      <c r="BD157" s="45"/>
      <c r="BF157" s="45"/>
      <c r="BH157" s="45"/>
      <c r="BJ157" s="45"/>
      <c r="BL157" s="45"/>
      <c r="BN157" s="45"/>
      <c r="BP157" s="45"/>
      <c r="BR157" s="45"/>
      <c r="BT157" s="45"/>
      <c r="BV157" s="45"/>
      <c r="BX157" s="45"/>
      <c r="BZ157" s="45"/>
      <c r="CB157" s="45"/>
      <c r="CD157" s="45"/>
      <c r="CF157" s="45"/>
      <c r="CH157" s="45"/>
      <c r="CJ157" s="45"/>
      <c r="CL157" s="45"/>
      <c r="CN157" s="45"/>
      <c r="CP157" s="45"/>
      <c r="CR157" s="45"/>
      <c r="CT157" s="45"/>
      <c r="CV157" s="45"/>
      <c r="CX157" s="45"/>
      <c r="CZ157" s="45"/>
      <c r="DB157" s="45"/>
      <c r="DD157" s="45"/>
      <c r="DF157" s="45"/>
      <c r="DH157" s="45"/>
      <c r="DJ157" s="45"/>
      <c r="DL157" s="45"/>
      <c r="DN157" s="45"/>
      <c r="DP157" s="45"/>
      <c r="DR157" s="45"/>
      <c r="DT157" s="45"/>
      <c r="DV157" s="45"/>
      <c r="DX157" s="45"/>
      <c r="DZ157" s="45"/>
      <c r="EB157" s="45"/>
      <c r="ED157" s="45"/>
      <c r="EF157" s="45"/>
      <c r="EH157" s="45"/>
      <c r="EJ157" s="45"/>
      <c r="EL157" s="45"/>
      <c r="EN157" s="45"/>
      <c r="EP157" s="45"/>
      <c r="ER157" s="45"/>
      <c r="ET157" s="45"/>
      <c r="EV157" s="45"/>
      <c r="EX157" s="45"/>
      <c r="EZ157" s="45"/>
      <c r="FB157" s="45"/>
      <c r="FD157" s="45"/>
      <c r="FF157" s="45"/>
      <c r="FH157" s="45"/>
      <c r="FI157" s="59"/>
      <c r="FJ157" s="59"/>
      <c r="FK157" s="48"/>
    </row>
    <row r="158" spans="46:167">
      <c r="AT158" s="45"/>
      <c r="AV158" s="45"/>
      <c r="AX158" s="45"/>
      <c r="AZ158" s="45"/>
      <c r="BB158" s="45"/>
      <c r="BD158" s="45"/>
      <c r="BF158" s="45"/>
      <c r="BH158" s="45"/>
      <c r="BJ158" s="45"/>
      <c r="BL158" s="45"/>
      <c r="BN158" s="45"/>
      <c r="BP158" s="45"/>
      <c r="BR158" s="45"/>
      <c r="BT158" s="45"/>
      <c r="BV158" s="45"/>
      <c r="BX158" s="45"/>
      <c r="BZ158" s="45"/>
      <c r="CB158" s="45"/>
      <c r="CD158" s="45"/>
      <c r="CF158" s="45"/>
      <c r="CH158" s="45"/>
      <c r="CJ158" s="45"/>
      <c r="CL158" s="45"/>
      <c r="CN158" s="45"/>
      <c r="CP158" s="45"/>
      <c r="CR158" s="45"/>
      <c r="CT158" s="45"/>
      <c r="CV158" s="45"/>
      <c r="CX158" s="45"/>
      <c r="CZ158" s="45"/>
      <c r="DB158" s="45"/>
      <c r="DD158" s="45"/>
      <c r="DF158" s="45"/>
      <c r="DH158" s="45"/>
      <c r="DJ158" s="45"/>
      <c r="DL158" s="45"/>
      <c r="DN158" s="45"/>
      <c r="DP158" s="45"/>
      <c r="DR158" s="45"/>
      <c r="DT158" s="45"/>
      <c r="DV158" s="45"/>
      <c r="DX158" s="45"/>
      <c r="DZ158" s="45"/>
      <c r="EB158" s="45"/>
      <c r="ED158" s="45"/>
      <c r="EF158" s="45"/>
      <c r="EH158" s="45"/>
      <c r="EJ158" s="45"/>
      <c r="EL158" s="45"/>
      <c r="EN158" s="45"/>
      <c r="EP158" s="45"/>
      <c r="ER158" s="45"/>
      <c r="ET158" s="45"/>
      <c r="EV158" s="45"/>
      <c r="EX158" s="45"/>
      <c r="EZ158" s="45"/>
      <c r="FB158" s="45"/>
      <c r="FD158" s="45"/>
      <c r="FF158" s="45"/>
      <c r="FH158" s="45"/>
      <c r="FI158" s="59"/>
      <c r="FJ158" s="59"/>
      <c r="FK158" s="48"/>
    </row>
    <row r="159" spans="46:167">
      <c r="AT159" s="45"/>
      <c r="AV159" s="45"/>
      <c r="AX159" s="45"/>
      <c r="AZ159" s="45"/>
      <c r="BB159" s="45"/>
      <c r="BD159" s="45"/>
      <c r="BF159" s="45"/>
      <c r="BH159" s="45"/>
      <c r="BJ159" s="45"/>
      <c r="BL159" s="45"/>
      <c r="BN159" s="45"/>
      <c r="BP159" s="45"/>
      <c r="BR159" s="45"/>
      <c r="BT159" s="45"/>
      <c r="BV159" s="45"/>
      <c r="BX159" s="45"/>
      <c r="BZ159" s="45"/>
      <c r="CB159" s="45"/>
      <c r="CD159" s="45"/>
      <c r="CF159" s="45"/>
      <c r="CH159" s="45"/>
      <c r="CJ159" s="45"/>
      <c r="CL159" s="45"/>
      <c r="CN159" s="45"/>
      <c r="CP159" s="45"/>
      <c r="CR159" s="45"/>
      <c r="CT159" s="45"/>
      <c r="CV159" s="45"/>
      <c r="CX159" s="45"/>
      <c r="CZ159" s="45"/>
      <c r="DB159" s="45"/>
      <c r="DD159" s="45"/>
      <c r="DF159" s="45"/>
      <c r="DH159" s="45"/>
      <c r="DJ159" s="45"/>
      <c r="DL159" s="45"/>
      <c r="DN159" s="45"/>
      <c r="DP159" s="45"/>
      <c r="DR159" s="45"/>
      <c r="DT159" s="45"/>
      <c r="DV159" s="45"/>
      <c r="DX159" s="45"/>
      <c r="DZ159" s="45"/>
      <c r="EB159" s="45"/>
      <c r="ED159" s="45"/>
      <c r="EF159" s="45"/>
      <c r="EH159" s="45"/>
      <c r="EJ159" s="45"/>
      <c r="EL159" s="45"/>
      <c r="EN159" s="45"/>
      <c r="EP159" s="45"/>
      <c r="ER159" s="45"/>
      <c r="ET159" s="45"/>
      <c r="EV159" s="45"/>
      <c r="EX159" s="45"/>
      <c r="EZ159" s="45"/>
      <c r="FB159" s="45"/>
      <c r="FD159" s="45"/>
      <c r="FF159" s="45"/>
      <c r="FH159" s="45"/>
      <c r="FI159" s="59"/>
      <c r="FJ159" s="59"/>
      <c r="FK159" s="48"/>
    </row>
    <row r="160" spans="46:167">
      <c r="AT160" s="45"/>
      <c r="AV160" s="45"/>
      <c r="AX160" s="45"/>
      <c r="AZ160" s="45"/>
      <c r="BB160" s="45"/>
      <c r="BD160" s="45"/>
      <c r="BF160" s="45"/>
      <c r="BH160" s="45"/>
      <c r="BJ160" s="45"/>
      <c r="BL160" s="45"/>
      <c r="BN160" s="45"/>
      <c r="BP160" s="45"/>
      <c r="BR160" s="45"/>
      <c r="BT160" s="45"/>
      <c r="BV160" s="45"/>
      <c r="BX160" s="45"/>
      <c r="BZ160" s="45"/>
      <c r="CB160" s="45"/>
      <c r="CD160" s="45"/>
      <c r="CF160" s="45"/>
      <c r="CH160" s="45"/>
      <c r="CJ160" s="45"/>
      <c r="CL160" s="45"/>
      <c r="CN160" s="45"/>
      <c r="CP160" s="45"/>
      <c r="CR160" s="45"/>
      <c r="CT160" s="45"/>
      <c r="CV160" s="45"/>
      <c r="CX160" s="45"/>
      <c r="CZ160" s="45"/>
      <c r="DB160" s="45"/>
      <c r="DD160" s="45"/>
      <c r="DF160" s="45"/>
      <c r="DH160" s="45"/>
      <c r="DJ160" s="45"/>
      <c r="DL160" s="45"/>
      <c r="DN160" s="45"/>
      <c r="DP160" s="45"/>
      <c r="DR160" s="45"/>
      <c r="DT160" s="45"/>
      <c r="DV160" s="45"/>
      <c r="DX160" s="45"/>
      <c r="DZ160" s="45"/>
      <c r="EB160" s="45"/>
      <c r="ED160" s="45"/>
      <c r="EF160" s="45"/>
      <c r="EH160" s="45"/>
      <c r="EJ160" s="45"/>
      <c r="EL160" s="45"/>
      <c r="EN160" s="45"/>
      <c r="EP160" s="45"/>
      <c r="ER160" s="45"/>
      <c r="ET160" s="45"/>
      <c r="EV160" s="45"/>
      <c r="EX160" s="45"/>
      <c r="EZ160" s="45"/>
      <c r="FB160" s="45"/>
      <c r="FD160" s="45"/>
      <c r="FF160" s="45"/>
      <c r="FH160" s="45"/>
      <c r="FI160" s="59"/>
      <c r="FJ160" s="59"/>
      <c r="FK160" s="48"/>
    </row>
    <row r="161" spans="46:167">
      <c r="AT161" s="45"/>
      <c r="AV161" s="45"/>
      <c r="AX161" s="45"/>
      <c r="AZ161" s="45"/>
      <c r="BB161" s="45"/>
      <c r="BD161" s="45"/>
      <c r="BF161" s="45"/>
      <c r="BH161" s="45"/>
      <c r="BJ161" s="45"/>
      <c r="BL161" s="45"/>
      <c r="BN161" s="45"/>
      <c r="BP161" s="45"/>
      <c r="BR161" s="45"/>
      <c r="BT161" s="45"/>
      <c r="BV161" s="45"/>
      <c r="BX161" s="45"/>
      <c r="BZ161" s="45"/>
      <c r="CB161" s="45"/>
      <c r="CD161" s="45"/>
      <c r="CF161" s="45"/>
      <c r="CH161" s="45"/>
      <c r="CJ161" s="45"/>
      <c r="CL161" s="45"/>
      <c r="CN161" s="45"/>
      <c r="CP161" s="45"/>
      <c r="CR161" s="45"/>
      <c r="CT161" s="45"/>
      <c r="CV161" s="45"/>
      <c r="CX161" s="45"/>
      <c r="CZ161" s="45"/>
      <c r="DB161" s="45"/>
      <c r="DD161" s="45"/>
      <c r="DF161" s="45"/>
      <c r="DH161" s="45"/>
      <c r="DJ161" s="45"/>
      <c r="DL161" s="45"/>
      <c r="DN161" s="45"/>
      <c r="DP161" s="45"/>
      <c r="DR161" s="45"/>
      <c r="DT161" s="45"/>
      <c r="DV161" s="45"/>
      <c r="DX161" s="45"/>
      <c r="DZ161" s="45"/>
      <c r="EB161" s="45"/>
      <c r="ED161" s="45"/>
      <c r="EF161" s="45"/>
      <c r="EH161" s="45"/>
      <c r="EJ161" s="45"/>
      <c r="EL161" s="45"/>
      <c r="EN161" s="45"/>
      <c r="EP161" s="45"/>
      <c r="ER161" s="45"/>
      <c r="ET161" s="45"/>
      <c r="EV161" s="45"/>
      <c r="EX161" s="45"/>
      <c r="EZ161" s="45"/>
      <c r="FB161" s="45"/>
      <c r="FD161" s="45"/>
      <c r="FF161" s="45"/>
      <c r="FH161" s="45"/>
      <c r="FI161" s="59"/>
      <c r="FJ161" s="59"/>
      <c r="FK161" s="48"/>
    </row>
    <row r="162" spans="46:167">
      <c r="AT162" s="45"/>
      <c r="AV162" s="45"/>
      <c r="AX162" s="45"/>
      <c r="AZ162" s="45"/>
      <c r="BB162" s="45"/>
      <c r="BD162" s="45"/>
      <c r="BF162" s="45"/>
      <c r="BH162" s="45"/>
      <c r="BJ162" s="45"/>
      <c r="BL162" s="45"/>
      <c r="BN162" s="45"/>
      <c r="BP162" s="45"/>
      <c r="BR162" s="45"/>
      <c r="BT162" s="45"/>
      <c r="BV162" s="45"/>
      <c r="BX162" s="45"/>
      <c r="BZ162" s="45"/>
      <c r="CB162" s="45"/>
      <c r="CD162" s="45"/>
      <c r="CF162" s="45"/>
      <c r="CH162" s="45"/>
      <c r="CJ162" s="45"/>
      <c r="CL162" s="45"/>
      <c r="CN162" s="45"/>
      <c r="CP162" s="45"/>
      <c r="CR162" s="45"/>
      <c r="CT162" s="45"/>
      <c r="CV162" s="45"/>
      <c r="CX162" s="45"/>
      <c r="CZ162" s="45"/>
      <c r="DB162" s="45"/>
      <c r="DD162" s="45"/>
      <c r="DF162" s="45"/>
      <c r="DH162" s="45"/>
      <c r="DJ162" s="45"/>
      <c r="DL162" s="45"/>
      <c r="DN162" s="45"/>
      <c r="DP162" s="45"/>
      <c r="DR162" s="45"/>
      <c r="DT162" s="45"/>
      <c r="DV162" s="45"/>
      <c r="DX162" s="45"/>
      <c r="DZ162" s="45"/>
      <c r="EB162" s="45"/>
      <c r="ED162" s="45"/>
      <c r="EF162" s="45"/>
      <c r="EH162" s="45"/>
      <c r="EJ162" s="45"/>
      <c r="EL162" s="45"/>
      <c r="EN162" s="45"/>
      <c r="EP162" s="45"/>
      <c r="ER162" s="45"/>
      <c r="ET162" s="45"/>
      <c r="EV162" s="45"/>
      <c r="EX162" s="45"/>
      <c r="EZ162" s="45"/>
      <c r="FB162" s="45"/>
      <c r="FD162" s="45"/>
      <c r="FF162" s="45"/>
      <c r="FH162" s="45"/>
      <c r="FI162" s="59"/>
      <c r="FJ162" s="59"/>
      <c r="FK162" s="48"/>
    </row>
    <row r="163" spans="46:167">
      <c r="AT163" s="45"/>
      <c r="AV163" s="45"/>
      <c r="AX163" s="45"/>
      <c r="AZ163" s="45"/>
      <c r="BB163" s="45"/>
      <c r="BD163" s="45"/>
      <c r="BF163" s="45"/>
      <c r="BH163" s="45"/>
      <c r="BJ163" s="45"/>
      <c r="BL163" s="45"/>
      <c r="BN163" s="45"/>
      <c r="BP163" s="45"/>
      <c r="BR163" s="45"/>
      <c r="BT163" s="45"/>
      <c r="BV163" s="45"/>
      <c r="BX163" s="45"/>
      <c r="BZ163" s="45"/>
      <c r="CB163" s="45"/>
      <c r="CD163" s="45"/>
      <c r="CF163" s="45"/>
      <c r="CH163" s="45"/>
      <c r="CJ163" s="45"/>
      <c r="CL163" s="45"/>
      <c r="CN163" s="45"/>
      <c r="CP163" s="45"/>
      <c r="CR163" s="45"/>
      <c r="CT163" s="45"/>
      <c r="CV163" s="45"/>
      <c r="CX163" s="45"/>
      <c r="CZ163" s="45"/>
      <c r="DB163" s="45"/>
      <c r="DD163" s="45"/>
      <c r="DF163" s="45"/>
      <c r="DH163" s="45"/>
      <c r="DJ163" s="45"/>
      <c r="DL163" s="45"/>
      <c r="DN163" s="45"/>
      <c r="DP163" s="45"/>
      <c r="DR163" s="45"/>
      <c r="DT163" s="45"/>
      <c r="DV163" s="45"/>
      <c r="DX163" s="45"/>
      <c r="DZ163" s="45"/>
      <c r="EB163" s="45"/>
      <c r="ED163" s="45"/>
      <c r="EF163" s="45"/>
      <c r="EH163" s="45"/>
      <c r="EJ163" s="45"/>
      <c r="EL163" s="45"/>
      <c r="EN163" s="45"/>
      <c r="EP163" s="45"/>
      <c r="ER163" s="45"/>
      <c r="ET163" s="45"/>
      <c r="EV163" s="45"/>
      <c r="EX163" s="45"/>
      <c r="EZ163" s="45"/>
      <c r="FB163" s="45"/>
      <c r="FD163" s="45"/>
      <c r="FF163" s="45"/>
      <c r="FH163" s="45"/>
      <c r="FI163" s="59"/>
      <c r="FJ163" s="59"/>
      <c r="FK163" s="48"/>
    </row>
    <row r="164" spans="46:167">
      <c r="AT164" s="45"/>
      <c r="AV164" s="45"/>
      <c r="AX164" s="45"/>
      <c r="AZ164" s="45"/>
      <c r="BB164" s="45"/>
      <c r="BD164" s="45"/>
      <c r="BF164" s="45"/>
      <c r="BH164" s="45"/>
      <c r="BJ164" s="45"/>
      <c r="BL164" s="45"/>
      <c r="BN164" s="45"/>
      <c r="BP164" s="45"/>
      <c r="BR164" s="45"/>
      <c r="BT164" s="45"/>
      <c r="BV164" s="45"/>
      <c r="BX164" s="45"/>
      <c r="BZ164" s="45"/>
      <c r="CB164" s="45"/>
      <c r="CD164" s="45"/>
      <c r="CF164" s="45"/>
      <c r="CH164" s="45"/>
      <c r="CJ164" s="45"/>
      <c r="CL164" s="45"/>
      <c r="CN164" s="45"/>
      <c r="CP164" s="45"/>
      <c r="CR164" s="45"/>
      <c r="CT164" s="45"/>
      <c r="CV164" s="45"/>
      <c r="CX164" s="45"/>
      <c r="CZ164" s="45"/>
      <c r="DB164" s="45"/>
      <c r="DD164" s="45"/>
      <c r="DF164" s="45"/>
      <c r="DH164" s="45"/>
      <c r="DJ164" s="45"/>
      <c r="DL164" s="45"/>
      <c r="DN164" s="45"/>
      <c r="DP164" s="45"/>
      <c r="DR164" s="45"/>
      <c r="DT164" s="45"/>
      <c r="DV164" s="45"/>
      <c r="DX164" s="45"/>
      <c r="DZ164" s="45"/>
      <c r="EB164" s="45"/>
      <c r="ED164" s="45"/>
      <c r="EF164" s="45"/>
      <c r="EH164" s="45"/>
      <c r="EJ164" s="45"/>
      <c r="EL164" s="45"/>
      <c r="EN164" s="45"/>
      <c r="EP164" s="45"/>
      <c r="ER164" s="45"/>
      <c r="ET164" s="45"/>
      <c r="EV164" s="45"/>
      <c r="EX164" s="45"/>
      <c r="EZ164" s="45"/>
      <c r="FB164" s="45"/>
      <c r="FD164" s="45"/>
      <c r="FF164" s="45"/>
      <c r="FH164" s="45"/>
      <c r="FI164" s="59"/>
      <c r="FJ164" s="59"/>
      <c r="FK164" s="48"/>
    </row>
    <row r="165" spans="46:167">
      <c r="AT165" s="45"/>
      <c r="AV165" s="45"/>
      <c r="AX165" s="45"/>
      <c r="AZ165" s="45"/>
      <c r="BB165" s="45"/>
      <c r="BD165" s="45"/>
      <c r="BF165" s="45"/>
      <c r="BH165" s="45"/>
      <c r="BJ165" s="45"/>
      <c r="BL165" s="45"/>
      <c r="BN165" s="45"/>
      <c r="BP165" s="45"/>
      <c r="BR165" s="45"/>
      <c r="BT165" s="45"/>
      <c r="BV165" s="45"/>
      <c r="BX165" s="45"/>
      <c r="BZ165" s="45"/>
      <c r="CB165" s="45"/>
      <c r="CD165" s="45"/>
      <c r="CF165" s="45"/>
      <c r="CH165" s="45"/>
      <c r="CJ165" s="45"/>
      <c r="CL165" s="45"/>
      <c r="CN165" s="45"/>
      <c r="CP165" s="45"/>
      <c r="CR165" s="45"/>
      <c r="CT165" s="45"/>
      <c r="CV165" s="45"/>
      <c r="CX165" s="45"/>
      <c r="CZ165" s="45"/>
      <c r="DB165" s="45"/>
      <c r="DD165" s="45"/>
      <c r="DF165" s="45"/>
      <c r="DH165" s="45"/>
      <c r="DJ165" s="45"/>
      <c r="DL165" s="45"/>
      <c r="DN165" s="45"/>
      <c r="DP165" s="45"/>
      <c r="DR165" s="45"/>
      <c r="DT165" s="45"/>
      <c r="DV165" s="45"/>
      <c r="DX165" s="45"/>
      <c r="DZ165" s="45"/>
      <c r="EB165" s="45"/>
      <c r="ED165" s="45"/>
      <c r="EF165" s="45"/>
      <c r="EH165" s="45"/>
      <c r="EJ165" s="45"/>
      <c r="EL165" s="45"/>
      <c r="EN165" s="45"/>
      <c r="EP165" s="45"/>
      <c r="ER165" s="45"/>
      <c r="ET165" s="45"/>
      <c r="EV165" s="45"/>
      <c r="EX165" s="45"/>
      <c r="EZ165" s="45"/>
      <c r="FB165" s="45"/>
      <c r="FD165" s="45"/>
      <c r="FF165" s="45"/>
      <c r="FH165" s="45"/>
      <c r="FI165" s="59"/>
      <c r="FJ165" s="59"/>
      <c r="FK165" s="48"/>
    </row>
    <row r="166" spans="46:167">
      <c r="AT166" s="45"/>
      <c r="AV166" s="45"/>
      <c r="AX166" s="45"/>
      <c r="AZ166" s="45"/>
      <c r="BB166" s="45"/>
      <c r="BD166" s="45"/>
      <c r="BF166" s="45"/>
      <c r="BH166" s="45"/>
      <c r="BJ166" s="45"/>
      <c r="BL166" s="45"/>
      <c r="BN166" s="45"/>
      <c r="BP166" s="45"/>
      <c r="BR166" s="45"/>
      <c r="BT166" s="45"/>
      <c r="BV166" s="45"/>
      <c r="BX166" s="45"/>
      <c r="BZ166" s="45"/>
      <c r="CB166" s="45"/>
      <c r="CD166" s="45"/>
      <c r="CF166" s="45"/>
      <c r="CH166" s="45"/>
      <c r="CJ166" s="45"/>
      <c r="CL166" s="45"/>
      <c r="CN166" s="45"/>
      <c r="CP166" s="45"/>
      <c r="CR166" s="45"/>
      <c r="CT166" s="45"/>
      <c r="CV166" s="45"/>
      <c r="CX166" s="45"/>
      <c r="CZ166" s="45"/>
      <c r="DB166" s="45"/>
      <c r="DD166" s="45"/>
      <c r="DF166" s="45"/>
      <c r="DH166" s="45"/>
      <c r="DJ166" s="45"/>
      <c r="DL166" s="45"/>
      <c r="DN166" s="45"/>
      <c r="DP166" s="45"/>
      <c r="DR166" s="45"/>
      <c r="DT166" s="45"/>
      <c r="DV166" s="45"/>
      <c r="DX166" s="45"/>
      <c r="DZ166" s="45"/>
      <c r="EB166" s="45"/>
      <c r="ED166" s="45"/>
      <c r="EF166" s="45"/>
      <c r="EH166" s="45"/>
      <c r="EJ166" s="45"/>
      <c r="EL166" s="45"/>
      <c r="EN166" s="45"/>
      <c r="EP166" s="45"/>
      <c r="ER166" s="45"/>
      <c r="ET166" s="45"/>
      <c r="EV166" s="45"/>
      <c r="EX166" s="45"/>
      <c r="EZ166" s="45"/>
      <c r="FB166" s="45"/>
      <c r="FD166" s="45"/>
      <c r="FF166" s="45"/>
      <c r="FH166" s="45"/>
      <c r="FI166" s="59"/>
      <c r="FJ166" s="59"/>
      <c r="FK166" s="48"/>
    </row>
    <row r="167" spans="46:167">
      <c r="AT167" s="45"/>
      <c r="AV167" s="45"/>
      <c r="AX167" s="45"/>
      <c r="AZ167" s="45"/>
      <c r="BB167" s="45"/>
      <c r="BD167" s="45"/>
      <c r="BF167" s="45"/>
      <c r="BH167" s="45"/>
      <c r="BJ167" s="45"/>
      <c r="BL167" s="45"/>
      <c r="BN167" s="45"/>
      <c r="BP167" s="45"/>
      <c r="BR167" s="45"/>
      <c r="BT167" s="45"/>
      <c r="BV167" s="45"/>
      <c r="BX167" s="45"/>
      <c r="BZ167" s="45"/>
      <c r="CB167" s="45"/>
      <c r="CD167" s="45"/>
      <c r="CF167" s="45"/>
      <c r="CH167" s="45"/>
      <c r="CJ167" s="45"/>
      <c r="CL167" s="45"/>
      <c r="CN167" s="45"/>
      <c r="CP167" s="45"/>
      <c r="CR167" s="45"/>
      <c r="CT167" s="45"/>
      <c r="CV167" s="45"/>
      <c r="CX167" s="45"/>
      <c r="CZ167" s="45"/>
      <c r="DB167" s="45"/>
      <c r="DD167" s="45"/>
      <c r="DF167" s="45"/>
      <c r="DH167" s="45"/>
      <c r="DJ167" s="45"/>
      <c r="DL167" s="45"/>
      <c r="DN167" s="45"/>
      <c r="DP167" s="45"/>
      <c r="DR167" s="45"/>
      <c r="DT167" s="45"/>
      <c r="DV167" s="45"/>
      <c r="DX167" s="45"/>
      <c r="DZ167" s="45"/>
      <c r="EB167" s="45"/>
      <c r="ED167" s="45"/>
      <c r="EF167" s="45"/>
      <c r="EH167" s="45"/>
      <c r="EJ167" s="45"/>
      <c r="EL167" s="45"/>
      <c r="EN167" s="45"/>
      <c r="EP167" s="45"/>
      <c r="ER167" s="45"/>
      <c r="ET167" s="45"/>
      <c r="EV167" s="45"/>
      <c r="EX167" s="45"/>
      <c r="EZ167" s="45"/>
      <c r="FB167" s="45"/>
      <c r="FD167" s="45"/>
      <c r="FF167" s="45"/>
      <c r="FH167" s="45"/>
      <c r="FI167" s="59"/>
      <c r="FJ167" s="59"/>
      <c r="FK167" s="48"/>
    </row>
    <row r="168" spans="46:167">
      <c r="AT168" s="45"/>
      <c r="AV168" s="45"/>
      <c r="AX168" s="45"/>
      <c r="AZ168" s="45"/>
      <c r="BB168" s="45"/>
      <c r="BD168" s="45"/>
      <c r="BF168" s="45"/>
      <c r="BH168" s="45"/>
      <c r="BJ168" s="45"/>
      <c r="BL168" s="45"/>
      <c r="BN168" s="45"/>
      <c r="BP168" s="45"/>
      <c r="BR168" s="45"/>
      <c r="BT168" s="45"/>
      <c r="BV168" s="45"/>
      <c r="BX168" s="45"/>
      <c r="BZ168" s="45"/>
      <c r="CB168" s="45"/>
      <c r="CD168" s="45"/>
      <c r="CF168" s="45"/>
      <c r="CH168" s="45"/>
      <c r="CJ168" s="45"/>
      <c r="CL168" s="45"/>
      <c r="CN168" s="45"/>
      <c r="CP168" s="45"/>
      <c r="CR168" s="45"/>
      <c r="CT168" s="45"/>
      <c r="CV168" s="45"/>
      <c r="CX168" s="45"/>
      <c r="CZ168" s="45"/>
      <c r="DB168" s="45"/>
      <c r="DD168" s="45"/>
      <c r="DF168" s="45"/>
      <c r="DH168" s="45"/>
      <c r="DJ168" s="45"/>
      <c r="DL168" s="45"/>
      <c r="DN168" s="45"/>
      <c r="DP168" s="45"/>
      <c r="DR168" s="45"/>
      <c r="DT168" s="45"/>
      <c r="DV168" s="45"/>
      <c r="DX168" s="45"/>
      <c r="DZ168" s="45"/>
      <c r="EB168" s="45"/>
      <c r="ED168" s="45"/>
      <c r="EF168" s="45"/>
      <c r="EH168" s="45"/>
      <c r="EJ168" s="45"/>
      <c r="EL168" s="45"/>
      <c r="EN168" s="45"/>
      <c r="EP168" s="45"/>
      <c r="ER168" s="45"/>
      <c r="ET168" s="45"/>
      <c r="EV168" s="45"/>
      <c r="EX168" s="45"/>
      <c r="EZ168" s="45"/>
      <c r="FB168" s="45"/>
      <c r="FD168" s="45"/>
      <c r="FF168" s="45"/>
      <c r="FH168" s="45"/>
      <c r="FI168" s="59"/>
      <c r="FJ168" s="59"/>
      <c r="FK168" s="48"/>
    </row>
    <row r="169" spans="46:167">
      <c r="AT169" s="45"/>
      <c r="AV169" s="45"/>
      <c r="AX169" s="45"/>
      <c r="AZ169" s="45"/>
      <c r="BB169" s="45"/>
      <c r="BD169" s="45"/>
      <c r="BF169" s="45"/>
      <c r="BH169" s="45"/>
      <c r="BJ169" s="45"/>
      <c r="BL169" s="45"/>
      <c r="BN169" s="45"/>
      <c r="BP169" s="45"/>
      <c r="BR169" s="45"/>
      <c r="BT169" s="45"/>
      <c r="BV169" s="45"/>
      <c r="BX169" s="45"/>
      <c r="BZ169" s="45"/>
      <c r="CB169" s="45"/>
      <c r="CD169" s="45"/>
      <c r="CF169" s="45"/>
      <c r="CH169" s="45"/>
      <c r="CJ169" s="45"/>
      <c r="CL169" s="45"/>
      <c r="CN169" s="45"/>
      <c r="CP169" s="45"/>
      <c r="CR169" s="45"/>
      <c r="CT169" s="45"/>
      <c r="CV169" s="45"/>
      <c r="CX169" s="45"/>
      <c r="CZ169" s="45"/>
      <c r="DB169" s="45"/>
      <c r="DD169" s="45"/>
      <c r="DF169" s="45"/>
      <c r="DH169" s="45"/>
      <c r="DJ169" s="45"/>
      <c r="DL169" s="45"/>
      <c r="DN169" s="45"/>
      <c r="DP169" s="45"/>
      <c r="DR169" s="45"/>
      <c r="DT169" s="45"/>
      <c r="DV169" s="45"/>
      <c r="DX169" s="45"/>
      <c r="DZ169" s="45"/>
      <c r="EB169" s="45"/>
      <c r="ED169" s="45"/>
      <c r="EF169" s="45"/>
      <c r="EH169" s="45"/>
      <c r="EJ169" s="45"/>
      <c r="EL169" s="45"/>
      <c r="EN169" s="45"/>
      <c r="EP169" s="45"/>
      <c r="ER169" s="45"/>
      <c r="ET169" s="45"/>
      <c r="EV169" s="45"/>
      <c r="EX169" s="45"/>
      <c r="EZ169" s="45"/>
      <c r="FB169" s="45"/>
      <c r="FD169" s="45"/>
      <c r="FF169" s="45"/>
      <c r="FH169" s="45"/>
      <c r="FI169" s="59"/>
      <c r="FJ169" s="59"/>
      <c r="FK169" s="48"/>
    </row>
    <row r="170" spans="46:167">
      <c r="AT170" s="45"/>
      <c r="AV170" s="45"/>
      <c r="AX170" s="45"/>
      <c r="AZ170" s="45"/>
      <c r="BB170" s="45"/>
      <c r="BD170" s="45"/>
      <c r="BF170" s="45"/>
      <c r="BH170" s="45"/>
      <c r="BJ170" s="45"/>
      <c r="BL170" s="45"/>
      <c r="BN170" s="45"/>
      <c r="BP170" s="45"/>
      <c r="BR170" s="45"/>
      <c r="BT170" s="45"/>
      <c r="BV170" s="45"/>
      <c r="BX170" s="45"/>
      <c r="BZ170" s="45"/>
      <c r="CB170" s="45"/>
      <c r="CD170" s="45"/>
      <c r="CF170" s="45"/>
      <c r="CH170" s="45"/>
      <c r="CJ170" s="45"/>
      <c r="CL170" s="45"/>
      <c r="CN170" s="45"/>
      <c r="CP170" s="45"/>
      <c r="CR170" s="45"/>
      <c r="CT170" s="45"/>
      <c r="CV170" s="45"/>
      <c r="CX170" s="45"/>
      <c r="CZ170" s="45"/>
      <c r="DB170" s="45"/>
      <c r="DD170" s="45"/>
      <c r="DF170" s="45"/>
      <c r="DH170" s="45"/>
      <c r="DJ170" s="45"/>
      <c r="DL170" s="45"/>
      <c r="DN170" s="45"/>
      <c r="DP170" s="45"/>
      <c r="DR170" s="45"/>
      <c r="DT170" s="45"/>
      <c r="DV170" s="45"/>
      <c r="DX170" s="45"/>
      <c r="DZ170" s="45"/>
      <c r="EB170" s="45"/>
      <c r="ED170" s="45"/>
      <c r="EF170" s="45"/>
      <c r="EH170" s="45"/>
      <c r="EJ170" s="45"/>
      <c r="EL170" s="45"/>
      <c r="EN170" s="45"/>
      <c r="EP170" s="45"/>
      <c r="ER170" s="45"/>
      <c r="ET170" s="45"/>
      <c r="EV170" s="45"/>
      <c r="EX170" s="45"/>
      <c r="EZ170" s="45"/>
      <c r="FB170" s="45"/>
      <c r="FD170" s="45"/>
      <c r="FF170" s="45"/>
      <c r="FH170" s="45"/>
      <c r="FI170" s="59"/>
      <c r="FJ170" s="59"/>
      <c r="FK170" s="48"/>
    </row>
    <row r="171" spans="46:167">
      <c r="AT171" s="45"/>
      <c r="AV171" s="45"/>
      <c r="AX171" s="45"/>
      <c r="AZ171" s="45"/>
      <c r="BB171" s="45"/>
      <c r="BD171" s="45"/>
      <c r="BF171" s="45"/>
      <c r="BH171" s="45"/>
      <c r="BJ171" s="45"/>
      <c r="BL171" s="45"/>
      <c r="BN171" s="45"/>
      <c r="BP171" s="45"/>
      <c r="BR171" s="45"/>
      <c r="BT171" s="45"/>
      <c r="BV171" s="45"/>
      <c r="BX171" s="45"/>
      <c r="BZ171" s="45"/>
      <c r="CB171" s="45"/>
      <c r="CD171" s="45"/>
      <c r="CF171" s="45"/>
      <c r="CH171" s="45"/>
      <c r="CJ171" s="45"/>
      <c r="CL171" s="45"/>
      <c r="CN171" s="45"/>
      <c r="CP171" s="45"/>
      <c r="CR171" s="45"/>
      <c r="CT171" s="45"/>
      <c r="CV171" s="45"/>
      <c r="CX171" s="45"/>
      <c r="CZ171" s="45"/>
      <c r="DB171" s="45"/>
      <c r="DD171" s="45"/>
      <c r="DF171" s="45"/>
      <c r="DH171" s="45"/>
      <c r="DJ171" s="45"/>
      <c r="DL171" s="45"/>
      <c r="DN171" s="45"/>
      <c r="DP171" s="45"/>
      <c r="DR171" s="45"/>
      <c r="DT171" s="45"/>
      <c r="DV171" s="45"/>
      <c r="DX171" s="45"/>
      <c r="DZ171" s="45"/>
      <c r="EB171" s="45"/>
      <c r="ED171" s="45"/>
      <c r="EF171" s="45"/>
      <c r="EH171" s="45"/>
      <c r="EJ171" s="45"/>
      <c r="EL171" s="45"/>
      <c r="EN171" s="45"/>
      <c r="EP171" s="45"/>
      <c r="ER171" s="45"/>
      <c r="ET171" s="45"/>
      <c r="EV171" s="45"/>
      <c r="EX171" s="45"/>
      <c r="EZ171" s="45"/>
      <c r="FB171" s="45"/>
      <c r="FD171" s="45"/>
      <c r="FF171" s="45"/>
      <c r="FH171" s="45"/>
      <c r="FI171" s="59"/>
      <c r="FJ171" s="59"/>
      <c r="FK171" s="48"/>
    </row>
    <row r="172" spans="46:167">
      <c r="AT172" s="45"/>
      <c r="AV172" s="45"/>
      <c r="AX172" s="45"/>
      <c r="AZ172" s="45"/>
      <c r="BB172" s="45"/>
      <c r="BD172" s="45"/>
      <c r="BF172" s="45"/>
      <c r="BH172" s="45"/>
      <c r="BJ172" s="45"/>
      <c r="BL172" s="45"/>
      <c r="BN172" s="45"/>
      <c r="BP172" s="45"/>
      <c r="BR172" s="45"/>
      <c r="BT172" s="45"/>
      <c r="BV172" s="45"/>
      <c r="BX172" s="45"/>
      <c r="BZ172" s="45"/>
      <c r="CB172" s="45"/>
      <c r="CD172" s="45"/>
      <c r="CF172" s="45"/>
      <c r="CH172" s="45"/>
      <c r="CJ172" s="45"/>
      <c r="CL172" s="45"/>
      <c r="CN172" s="45"/>
      <c r="CP172" s="45"/>
      <c r="CR172" s="45"/>
      <c r="CT172" s="45"/>
      <c r="CV172" s="45"/>
      <c r="CX172" s="45"/>
      <c r="CZ172" s="45"/>
      <c r="DB172" s="45"/>
      <c r="DD172" s="45"/>
      <c r="DF172" s="45"/>
      <c r="DH172" s="45"/>
      <c r="DJ172" s="45"/>
      <c r="DL172" s="45"/>
      <c r="DN172" s="45"/>
      <c r="DP172" s="45"/>
      <c r="DR172" s="45"/>
      <c r="DT172" s="45"/>
      <c r="DV172" s="45"/>
      <c r="DX172" s="45"/>
      <c r="DZ172" s="45"/>
      <c r="EB172" s="45"/>
      <c r="ED172" s="45"/>
      <c r="EF172" s="45"/>
      <c r="EH172" s="45"/>
      <c r="EJ172" s="45"/>
      <c r="EL172" s="45"/>
      <c r="EN172" s="45"/>
      <c r="EP172" s="45"/>
      <c r="ER172" s="45"/>
      <c r="ET172" s="45"/>
      <c r="EV172" s="45"/>
      <c r="EX172" s="45"/>
      <c r="EZ172" s="45"/>
      <c r="FB172" s="45"/>
      <c r="FD172" s="45"/>
      <c r="FF172" s="45"/>
      <c r="FH172" s="45"/>
      <c r="FI172" s="59"/>
      <c r="FJ172" s="59"/>
      <c r="FK172" s="48"/>
    </row>
    <row r="173" spans="46:167">
      <c r="AT173" s="45"/>
      <c r="AV173" s="45"/>
      <c r="AX173" s="45"/>
      <c r="AZ173" s="45"/>
      <c r="BB173" s="45"/>
      <c r="BD173" s="45"/>
      <c r="BF173" s="45"/>
      <c r="BH173" s="45"/>
      <c r="BJ173" s="45"/>
      <c r="BL173" s="45"/>
      <c r="BN173" s="45"/>
      <c r="BP173" s="45"/>
      <c r="BR173" s="45"/>
      <c r="BT173" s="45"/>
      <c r="BV173" s="45"/>
      <c r="BX173" s="45"/>
      <c r="BZ173" s="45"/>
      <c r="CB173" s="45"/>
      <c r="CD173" s="45"/>
      <c r="CF173" s="45"/>
      <c r="CH173" s="45"/>
      <c r="CJ173" s="45"/>
      <c r="CL173" s="45"/>
      <c r="CN173" s="45"/>
      <c r="CP173" s="45"/>
      <c r="CR173" s="45"/>
      <c r="CT173" s="45"/>
      <c r="CV173" s="45"/>
      <c r="CX173" s="45"/>
      <c r="CZ173" s="45"/>
      <c r="DB173" s="45"/>
      <c r="DD173" s="45"/>
      <c r="DF173" s="45"/>
      <c r="DH173" s="45"/>
      <c r="DJ173" s="45"/>
      <c r="DL173" s="45"/>
      <c r="DN173" s="45"/>
      <c r="DP173" s="45"/>
      <c r="DR173" s="45"/>
      <c r="DT173" s="45"/>
      <c r="DV173" s="45"/>
      <c r="DX173" s="45"/>
      <c r="DZ173" s="45"/>
      <c r="EB173" s="45"/>
      <c r="ED173" s="45"/>
      <c r="EF173" s="45"/>
      <c r="EH173" s="45"/>
      <c r="EJ173" s="45"/>
      <c r="EL173" s="45"/>
      <c r="EN173" s="45"/>
      <c r="EP173" s="45"/>
      <c r="ER173" s="45"/>
      <c r="ET173" s="45"/>
      <c r="EV173" s="45"/>
      <c r="EX173" s="45"/>
      <c r="EZ173" s="45"/>
      <c r="FB173" s="45"/>
      <c r="FD173" s="45"/>
      <c r="FF173" s="45"/>
      <c r="FH173" s="45"/>
      <c r="FI173" s="59"/>
      <c r="FJ173" s="59"/>
      <c r="FK173" s="48"/>
    </row>
    <row r="174" spans="46:167">
      <c r="AT174" s="45"/>
      <c r="AV174" s="45"/>
      <c r="AX174" s="45"/>
      <c r="AZ174" s="45"/>
      <c r="BB174" s="45"/>
      <c r="BD174" s="45"/>
      <c r="BF174" s="45"/>
      <c r="BH174" s="45"/>
      <c r="BJ174" s="45"/>
      <c r="BL174" s="45"/>
      <c r="BN174" s="45"/>
      <c r="BP174" s="45"/>
      <c r="BR174" s="45"/>
      <c r="BT174" s="45"/>
      <c r="BV174" s="45"/>
      <c r="BX174" s="45"/>
      <c r="BZ174" s="45"/>
      <c r="CB174" s="45"/>
      <c r="CD174" s="45"/>
      <c r="CF174" s="45"/>
      <c r="CH174" s="45"/>
      <c r="CJ174" s="45"/>
      <c r="CL174" s="45"/>
      <c r="CN174" s="45"/>
      <c r="CP174" s="45"/>
      <c r="CR174" s="45"/>
      <c r="CT174" s="45"/>
      <c r="CV174" s="45"/>
      <c r="CX174" s="45"/>
      <c r="CZ174" s="45"/>
      <c r="DB174" s="45"/>
      <c r="DD174" s="45"/>
      <c r="DF174" s="45"/>
      <c r="DH174" s="45"/>
      <c r="DJ174" s="45"/>
      <c r="DL174" s="45"/>
      <c r="DN174" s="45"/>
      <c r="DP174" s="45"/>
      <c r="DR174" s="45"/>
      <c r="DT174" s="45"/>
      <c r="DV174" s="45"/>
      <c r="DX174" s="45"/>
      <c r="DZ174" s="45"/>
      <c r="EB174" s="45"/>
      <c r="ED174" s="45"/>
      <c r="EF174" s="45"/>
      <c r="EH174" s="45"/>
      <c r="EJ174" s="45"/>
      <c r="EL174" s="45"/>
      <c r="EN174" s="45"/>
      <c r="EP174" s="45"/>
      <c r="ER174" s="45"/>
      <c r="ET174" s="45"/>
      <c r="EV174" s="45"/>
      <c r="EX174" s="45"/>
      <c r="EZ174" s="45"/>
      <c r="FB174" s="45"/>
      <c r="FD174" s="45"/>
      <c r="FF174" s="45"/>
      <c r="FH174" s="45"/>
      <c r="FI174" s="59"/>
      <c r="FJ174" s="59"/>
      <c r="FK174" s="48"/>
    </row>
    <row r="175" spans="46:167">
      <c r="AT175" s="45"/>
      <c r="AV175" s="45"/>
      <c r="AX175" s="45"/>
      <c r="AZ175" s="45"/>
      <c r="BB175" s="45"/>
      <c r="BD175" s="45"/>
      <c r="BF175" s="45"/>
      <c r="BH175" s="45"/>
      <c r="BJ175" s="45"/>
      <c r="BL175" s="45"/>
      <c r="BN175" s="45"/>
      <c r="BP175" s="45"/>
      <c r="BR175" s="45"/>
      <c r="BT175" s="45"/>
      <c r="BV175" s="45"/>
      <c r="BX175" s="45"/>
      <c r="BZ175" s="45"/>
      <c r="CB175" s="45"/>
      <c r="CD175" s="45"/>
      <c r="CF175" s="45"/>
      <c r="CH175" s="45"/>
      <c r="CJ175" s="45"/>
      <c r="CL175" s="45"/>
      <c r="CN175" s="45"/>
      <c r="CP175" s="45"/>
      <c r="CR175" s="45"/>
      <c r="CT175" s="45"/>
      <c r="CV175" s="45"/>
      <c r="CX175" s="45"/>
      <c r="CZ175" s="45"/>
      <c r="DB175" s="45"/>
      <c r="DD175" s="45"/>
      <c r="DF175" s="45"/>
      <c r="DH175" s="45"/>
      <c r="DJ175" s="45"/>
      <c r="DL175" s="45"/>
      <c r="DN175" s="45"/>
      <c r="DP175" s="45"/>
      <c r="DR175" s="45"/>
      <c r="DT175" s="45"/>
      <c r="DV175" s="45"/>
      <c r="DX175" s="45"/>
      <c r="DZ175" s="45"/>
      <c r="EB175" s="45"/>
      <c r="ED175" s="45"/>
      <c r="EF175" s="45"/>
      <c r="EH175" s="45"/>
      <c r="EJ175" s="45"/>
      <c r="EL175" s="45"/>
      <c r="EN175" s="45"/>
      <c r="EP175" s="45"/>
      <c r="ER175" s="45"/>
      <c r="ET175" s="45"/>
      <c r="EV175" s="45"/>
      <c r="EX175" s="45"/>
      <c r="EZ175" s="45"/>
      <c r="FB175" s="45"/>
      <c r="FD175" s="45"/>
      <c r="FF175" s="45"/>
      <c r="FH175" s="45"/>
      <c r="FI175" s="59"/>
      <c r="FJ175" s="59"/>
      <c r="FK175" s="48"/>
    </row>
    <row r="176" spans="46:167">
      <c r="AT176" s="45"/>
      <c r="AV176" s="45"/>
      <c r="AX176" s="45"/>
      <c r="AZ176" s="45"/>
      <c r="BB176" s="45"/>
      <c r="BD176" s="45"/>
      <c r="BF176" s="45"/>
      <c r="BH176" s="45"/>
      <c r="BJ176" s="45"/>
      <c r="BL176" s="45"/>
      <c r="BN176" s="45"/>
      <c r="BP176" s="45"/>
      <c r="BR176" s="45"/>
      <c r="BT176" s="45"/>
      <c r="BV176" s="45"/>
      <c r="BX176" s="45"/>
      <c r="BZ176" s="45"/>
      <c r="CB176" s="45"/>
      <c r="CD176" s="45"/>
      <c r="CF176" s="45"/>
      <c r="CH176" s="45"/>
      <c r="CJ176" s="45"/>
      <c r="CL176" s="45"/>
      <c r="CN176" s="45"/>
      <c r="CP176" s="45"/>
      <c r="CR176" s="45"/>
      <c r="CT176" s="45"/>
      <c r="CV176" s="45"/>
      <c r="CX176" s="45"/>
      <c r="CZ176" s="45"/>
      <c r="DB176" s="45"/>
      <c r="DD176" s="45"/>
      <c r="DF176" s="45"/>
      <c r="DH176" s="45"/>
      <c r="DJ176" s="45"/>
      <c r="DL176" s="45"/>
      <c r="DN176" s="45"/>
      <c r="DP176" s="45"/>
      <c r="DR176" s="45"/>
      <c r="DT176" s="45"/>
      <c r="DV176" s="45"/>
      <c r="DX176" s="45"/>
      <c r="DZ176" s="45"/>
      <c r="EB176" s="45"/>
      <c r="ED176" s="45"/>
      <c r="EF176" s="45"/>
      <c r="EH176" s="45"/>
      <c r="EJ176" s="45"/>
      <c r="EL176" s="45"/>
      <c r="EN176" s="45"/>
      <c r="EP176" s="45"/>
      <c r="ER176" s="45"/>
      <c r="ET176" s="45"/>
      <c r="EV176" s="45"/>
      <c r="EX176" s="45"/>
      <c r="EZ176" s="45"/>
      <c r="FB176" s="45"/>
      <c r="FD176" s="45"/>
      <c r="FF176" s="45"/>
      <c r="FH176" s="45"/>
      <c r="FI176" s="59"/>
      <c r="FJ176" s="59"/>
      <c r="FK176" s="48"/>
    </row>
    <row r="177" spans="46:167">
      <c r="AT177" s="45"/>
      <c r="AV177" s="45"/>
      <c r="AX177" s="45"/>
      <c r="AZ177" s="45"/>
      <c r="BB177" s="45"/>
      <c r="BD177" s="45"/>
      <c r="BF177" s="45"/>
      <c r="BH177" s="45"/>
      <c r="BJ177" s="45"/>
      <c r="BL177" s="45"/>
      <c r="BN177" s="45"/>
      <c r="BP177" s="45"/>
      <c r="BR177" s="45"/>
      <c r="BT177" s="45"/>
      <c r="BV177" s="45"/>
      <c r="BX177" s="45"/>
      <c r="BZ177" s="45"/>
      <c r="CB177" s="45"/>
      <c r="CD177" s="45"/>
      <c r="CF177" s="45"/>
      <c r="CH177" s="45"/>
      <c r="CJ177" s="45"/>
      <c r="CL177" s="45"/>
      <c r="CN177" s="45"/>
      <c r="CP177" s="45"/>
      <c r="CR177" s="45"/>
      <c r="CT177" s="45"/>
      <c r="CV177" s="45"/>
      <c r="CX177" s="45"/>
      <c r="CZ177" s="45"/>
      <c r="DB177" s="45"/>
      <c r="DD177" s="45"/>
      <c r="DF177" s="45"/>
      <c r="DH177" s="45"/>
      <c r="DJ177" s="45"/>
      <c r="DL177" s="45"/>
      <c r="DN177" s="45"/>
      <c r="DP177" s="45"/>
      <c r="DR177" s="45"/>
      <c r="DT177" s="45"/>
      <c r="DV177" s="45"/>
      <c r="DX177" s="45"/>
      <c r="DZ177" s="45"/>
      <c r="EB177" s="45"/>
      <c r="ED177" s="45"/>
      <c r="EF177" s="45"/>
      <c r="EH177" s="45"/>
      <c r="EJ177" s="45"/>
      <c r="EL177" s="45"/>
      <c r="EN177" s="45"/>
      <c r="EP177" s="45"/>
      <c r="ER177" s="45"/>
      <c r="ET177" s="45"/>
      <c r="EV177" s="45"/>
      <c r="EX177" s="45"/>
      <c r="EZ177" s="45"/>
      <c r="FB177" s="45"/>
      <c r="FD177" s="45"/>
      <c r="FF177" s="45"/>
      <c r="FH177" s="45"/>
      <c r="FI177" s="59"/>
      <c r="FJ177" s="59"/>
      <c r="FK177" s="48"/>
    </row>
    <row r="178" spans="46:167">
      <c r="AT178" s="45"/>
      <c r="AV178" s="45"/>
      <c r="AX178" s="45"/>
      <c r="AZ178" s="45"/>
      <c r="BB178" s="45"/>
      <c r="BD178" s="45"/>
      <c r="BF178" s="45"/>
      <c r="BH178" s="45"/>
      <c r="BJ178" s="45"/>
      <c r="BL178" s="45"/>
      <c r="BN178" s="45"/>
      <c r="BP178" s="45"/>
      <c r="BR178" s="45"/>
      <c r="BT178" s="45"/>
      <c r="BV178" s="45"/>
      <c r="BX178" s="45"/>
      <c r="BZ178" s="45"/>
      <c r="CB178" s="45"/>
      <c r="CD178" s="45"/>
      <c r="CF178" s="45"/>
      <c r="CH178" s="45"/>
      <c r="CJ178" s="45"/>
      <c r="CL178" s="45"/>
      <c r="CN178" s="45"/>
      <c r="CP178" s="45"/>
      <c r="CR178" s="45"/>
      <c r="CT178" s="45"/>
      <c r="CV178" s="45"/>
      <c r="CX178" s="45"/>
      <c r="CZ178" s="45"/>
      <c r="DB178" s="45"/>
      <c r="DD178" s="45"/>
      <c r="DF178" s="45"/>
      <c r="DH178" s="45"/>
      <c r="DJ178" s="45"/>
      <c r="DL178" s="45"/>
      <c r="DN178" s="45"/>
      <c r="DP178" s="45"/>
      <c r="DR178" s="45"/>
      <c r="DT178" s="45"/>
      <c r="DV178" s="45"/>
      <c r="DX178" s="45"/>
      <c r="DZ178" s="45"/>
      <c r="EB178" s="45"/>
      <c r="ED178" s="45"/>
      <c r="EF178" s="45"/>
      <c r="EH178" s="45"/>
      <c r="EJ178" s="45"/>
      <c r="EL178" s="45"/>
      <c r="EN178" s="45"/>
      <c r="EP178" s="45"/>
      <c r="ER178" s="45"/>
      <c r="ET178" s="45"/>
      <c r="EV178" s="45"/>
      <c r="EX178" s="45"/>
      <c r="EZ178" s="45"/>
      <c r="FB178" s="45"/>
      <c r="FD178" s="45"/>
      <c r="FF178" s="45"/>
      <c r="FH178" s="45"/>
      <c r="FI178" s="59"/>
      <c r="FJ178" s="59"/>
      <c r="FK178" s="48"/>
    </row>
    <row r="179" spans="46:167">
      <c r="AT179" s="45"/>
      <c r="AV179" s="45"/>
      <c r="AX179" s="45"/>
      <c r="AZ179" s="45"/>
      <c r="BB179" s="45"/>
      <c r="BD179" s="45"/>
      <c r="BF179" s="45"/>
      <c r="BH179" s="45"/>
      <c r="BJ179" s="45"/>
      <c r="BL179" s="45"/>
      <c r="BN179" s="45"/>
      <c r="BP179" s="45"/>
      <c r="BR179" s="45"/>
      <c r="BT179" s="45"/>
      <c r="BV179" s="45"/>
      <c r="BX179" s="45"/>
      <c r="BZ179" s="45"/>
      <c r="CB179" s="45"/>
      <c r="CD179" s="45"/>
      <c r="CF179" s="45"/>
      <c r="CH179" s="45"/>
      <c r="CJ179" s="45"/>
      <c r="CL179" s="45"/>
      <c r="CN179" s="45"/>
      <c r="CP179" s="45"/>
      <c r="CR179" s="45"/>
      <c r="CT179" s="45"/>
      <c r="CV179" s="45"/>
      <c r="CX179" s="45"/>
      <c r="CZ179" s="45"/>
      <c r="DB179" s="45"/>
      <c r="DD179" s="45"/>
      <c r="DF179" s="45"/>
      <c r="DH179" s="45"/>
      <c r="DJ179" s="45"/>
      <c r="DL179" s="45"/>
      <c r="DN179" s="45"/>
      <c r="DP179" s="45"/>
      <c r="DR179" s="45"/>
      <c r="DT179" s="45"/>
      <c r="DV179" s="45"/>
      <c r="DX179" s="45"/>
      <c r="DZ179" s="45"/>
      <c r="EB179" s="45"/>
      <c r="ED179" s="45"/>
      <c r="EF179" s="45"/>
      <c r="EH179" s="45"/>
      <c r="EJ179" s="45"/>
      <c r="EL179" s="45"/>
      <c r="EN179" s="45"/>
      <c r="EP179" s="45"/>
      <c r="ER179" s="45"/>
      <c r="ET179" s="45"/>
      <c r="EV179" s="45"/>
      <c r="EX179" s="45"/>
      <c r="EZ179" s="45"/>
      <c r="FB179" s="45"/>
      <c r="FD179" s="45"/>
      <c r="FF179" s="45"/>
      <c r="FH179" s="45"/>
      <c r="FI179" s="59"/>
      <c r="FJ179" s="59"/>
      <c r="FK179" s="48"/>
    </row>
    <row r="180" spans="46:167">
      <c r="AT180" s="45"/>
      <c r="AV180" s="45"/>
      <c r="AX180" s="45"/>
      <c r="AZ180" s="45"/>
      <c r="BB180" s="45"/>
      <c r="BD180" s="45"/>
      <c r="BF180" s="45"/>
      <c r="BH180" s="45"/>
      <c r="BJ180" s="45"/>
      <c r="BL180" s="45"/>
      <c r="BN180" s="45"/>
      <c r="BP180" s="45"/>
      <c r="BR180" s="45"/>
      <c r="BT180" s="45"/>
      <c r="BV180" s="45"/>
      <c r="BX180" s="45"/>
      <c r="BZ180" s="45"/>
      <c r="CB180" s="45"/>
      <c r="CD180" s="45"/>
      <c r="CF180" s="45"/>
      <c r="CH180" s="45"/>
      <c r="CJ180" s="45"/>
      <c r="CL180" s="45"/>
      <c r="CN180" s="45"/>
      <c r="CP180" s="45"/>
      <c r="CR180" s="45"/>
      <c r="CT180" s="45"/>
      <c r="CV180" s="45"/>
      <c r="CX180" s="45"/>
      <c r="CZ180" s="45"/>
      <c r="DB180" s="45"/>
      <c r="DD180" s="45"/>
      <c r="DF180" s="45"/>
      <c r="DH180" s="45"/>
      <c r="DJ180" s="45"/>
      <c r="DL180" s="45"/>
      <c r="DN180" s="45"/>
      <c r="DP180" s="45"/>
      <c r="DR180" s="45"/>
      <c r="DT180" s="45"/>
      <c r="DV180" s="45"/>
      <c r="DX180" s="45"/>
      <c r="DZ180" s="45"/>
      <c r="EB180" s="45"/>
      <c r="ED180" s="45"/>
      <c r="EF180" s="45"/>
      <c r="EH180" s="45"/>
      <c r="EJ180" s="45"/>
      <c r="EL180" s="45"/>
      <c r="EN180" s="45"/>
      <c r="EP180" s="45"/>
      <c r="ER180" s="45"/>
      <c r="ET180" s="45"/>
      <c r="EV180" s="45"/>
      <c r="EX180" s="45"/>
      <c r="EZ180" s="45"/>
      <c r="FB180" s="45"/>
      <c r="FD180" s="45"/>
      <c r="FF180" s="45"/>
      <c r="FH180" s="45"/>
      <c r="FI180" s="59"/>
      <c r="FJ180" s="59"/>
      <c r="FK180" s="48"/>
    </row>
    <row r="181" spans="46:167">
      <c r="AT181" s="45"/>
      <c r="AV181" s="45"/>
      <c r="AX181" s="45"/>
      <c r="AZ181" s="45"/>
      <c r="BB181" s="45"/>
      <c r="BD181" s="45"/>
      <c r="BF181" s="45"/>
      <c r="BH181" s="45"/>
      <c r="BJ181" s="45"/>
      <c r="BL181" s="45"/>
      <c r="BN181" s="45"/>
      <c r="BP181" s="45"/>
      <c r="BR181" s="45"/>
      <c r="BT181" s="45"/>
      <c r="BV181" s="45"/>
      <c r="BX181" s="45"/>
      <c r="BZ181" s="45"/>
      <c r="CB181" s="45"/>
      <c r="CD181" s="45"/>
      <c r="CF181" s="45"/>
      <c r="CH181" s="45"/>
      <c r="CJ181" s="45"/>
      <c r="CL181" s="45"/>
      <c r="CN181" s="45"/>
      <c r="CP181" s="45"/>
      <c r="CR181" s="45"/>
      <c r="CT181" s="45"/>
      <c r="CV181" s="45"/>
      <c r="CX181" s="45"/>
      <c r="CZ181" s="45"/>
      <c r="DB181" s="45"/>
      <c r="DD181" s="45"/>
      <c r="DF181" s="45"/>
      <c r="DH181" s="45"/>
      <c r="DJ181" s="45"/>
      <c r="DL181" s="45"/>
      <c r="DN181" s="45"/>
      <c r="DP181" s="45"/>
      <c r="DR181" s="45"/>
      <c r="DT181" s="45"/>
      <c r="DV181" s="45"/>
      <c r="DX181" s="45"/>
      <c r="DZ181" s="45"/>
      <c r="EB181" s="45"/>
      <c r="ED181" s="45"/>
      <c r="EF181" s="45"/>
      <c r="EH181" s="45"/>
      <c r="EJ181" s="45"/>
      <c r="EL181" s="45"/>
      <c r="EN181" s="45"/>
      <c r="EP181" s="45"/>
      <c r="ER181" s="45"/>
      <c r="ET181" s="45"/>
      <c r="EV181" s="45"/>
      <c r="EX181" s="45"/>
      <c r="EZ181" s="45"/>
      <c r="FB181" s="45"/>
      <c r="FD181" s="45"/>
      <c r="FF181" s="45"/>
      <c r="FH181" s="45"/>
      <c r="FI181" s="59"/>
      <c r="FJ181" s="59"/>
      <c r="FK181" s="48"/>
    </row>
    <row r="182" spans="46:167">
      <c r="AT182" s="45"/>
      <c r="AV182" s="45"/>
      <c r="AX182" s="45"/>
      <c r="AZ182" s="45"/>
      <c r="BB182" s="45"/>
      <c r="BD182" s="45"/>
      <c r="BF182" s="45"/>
      <c r="BH182" s="45"/>
      <c r="BJ182" s="45"/>
      <c r="BL182" s="45"/>
      <c r="BN182" s="45"/>
      <c r="BP182" s="45"/>
      <c r="BR182" s="45"/>
      <c r="BT182" s="45"/>
      <c r="BV182" s="45"/>
      <c r="BX182" s="45"/>
      <c r="BZ182" s="45"/>
      <c r="CB182" s="45"/>
      <c r="CD182" s="45"/>
      <c r="CF182" s="45"/>
      <c r="CH182" s="45"/>
      <c r="CJ182" s="45"/>
      <c r="CL182" s="45"/>
      <c r="CN182" s="45"/>
      <c r="CP182" s="45"/>
      <c r="CR182" s="45"/>
      <c r="CT182" s="45"/>
      <c r="CV182" s="45"/>
      <c r="CX182" s="45"/>
      <c r="CZ182" s="45"/>
      <c r="DB182" s="45"/>
      <c r="DD182" s="45"/>
      <c r="DF182" s="45"/>
      <c r="DH182" s="45"/>
      <c r="DJ182" s="45"/>
      <c r="DL182" s="45"/>
      <c r="DN182" s="45"/>
      <c r="DP182" s="45"/>
      <c r="DR182" s="45"/>
      <c r="DT182" s="45"/>
      <c r="DV182" s="45"/>
      <c r="DX182" s="45"/>
      <c r="DZ182" s="45"/>
      <c r="EB182" s="45"/>
      <c r="ED182" s="45"/>
      <c r="EF182" s="45"/>
      <c r="EH182" s="45"/>
      <c r="EJ182" s="45"/>
      <c r="EL182" s="45"/>
      <c r="EN182" s="45"/>
      <c r="EP182" s="45"/>
      <c r="ER182" s="45"/>
      <c r="ET182" s="45"/>
      <c r="EV182" s="45"/>
      <c r="EX182" s="45"/>
      <c r="EZ182" s="45"/>
      <c r="FB182" s="45"/>
      <c r="FD182" s="45"/>
      <c r="FF182" s="45"/>
      <c r="FH182" s="45"/>
      <c r="FI182" s="59"/>
      <c r="FJ182" s="59"/>
      <c r="FK182" s="48"/>
    </row>
    <row r="183" spans="46:167">
      <c r="AT183" s="45"/>
      <c r="AV183" s="45"/>
      <c r="AX183" s="45"/>
      <c r="AZ183" s="45"/>
      <c r="BB183" s="45"/>
      <c r="BD183" s="45"/>
      <c r="BF183" s="45"/>
      <c r="BH183" s="45"/>
      <c r="BJ183" s="45"/>
      <c r="BL183" s="45"/>
      <c r="BN183" s="45"/>
      <c r="BP183" s="45"/>
      <c r="BR183" s="45"/>
      <c r="BT183" s="45"/>
      <c r="BV183" s="45"/>
      <c r="BX183" s="45"/>
      <c r="BZ183" s="45"/>
      <c r="CB183" s="45"/>
      <c r="CD183" s="45"/>
      <c r="CF183" s="45"/>
      <c r="CH183" s="45"/>
      <c r="CJ183" s="45"/>
      <c r="CL183" s="45"/>
      <c r="CN183" s="45"/>
      <c r="CP183" s="45"/>
      <c r="CR183" s="45"/>
      <c r="CT183" s="45"/>
      <c r="CV183" s="45"/>
      <c r="CX183" s="45"/>
      <c r="CZ183" s="45"/>
      <c r="DB183" s="45"/>
      <c r="DD183" s="45"/>
      <c r="DF183" s="45"/>
      <c r="DH183" s="45"/>
      <c r="DJ183" s="45"/>
      <c r="DL183" s="45"/>
      <c r="DN183" s="45"/>
      <c r="DP183" s="45"/>
      <c r="DR183" s="45"/>
      <c r="DT183" s="45"/>
      <c r="DV183" s="45"/>
      <c r="DX183" s="45"/>
      <c r="DZ183" s="45"/>
      <c r="EB183" s="45"/>
      <c r="ED183" s="45"/>
      <c r="EF183" s="45"/>
      <c r="EH183" s="45"/>
      <c r="EJ183" s="45"/>
      <c r="EL183" s="45"/>
      <c r="EN183" s="45"/>
      <c r="EP183" s="45"/>
      <c r="ER183" s="45"/>
      <c r="ET183" s="45"/>
      <c r="EV183" s="45"/>
      <c r="EX183" s="45"/>
      <c r="EZ183" s="45"/>
      <c r="FB183" s="45"/>
      <c r="FD183" s="45"/>
      <c r="FF183" s="45"/>
      <c r="FH183" s="45"/>
      <c r="FI183" s="59"/>
      <c r="FJ183" s="59"/>
      <c r="FK183" s="48"/>
    </row>
    <row r="184" spans="46:167">
      <c r="AT184" s="45"/>
      <c r="AV184" s="45"/>
      <c r="AX184" s="45"/>
      <c r="AZ184" s="45"/>
      <c r="BB184" s="45"/>
      <c r="BD184" s="45"/>
      <c r="BF184" s="45"/>
      <c r="BH184" s="45"/>
      <c r="BJ184" s="45"/>
      <c r="BL184" s="45"/>
      <c r="BN184" s="45"/>
      <c r="BP184" s="45"/>
      <c r="BR184" s="45"/>
      <c r="BT184" s="45"/>
      <c r="BV184" s="45"/>
      <c r="BX184" s="45"/>
      <c r="BZ184" s="45"/>
      <c r="CB184" s="45"/>
      <c r="CD184" s="45"/>
      <c r="CF184" s="45"/>
      <c r="CH184" s="45"/>
      <c r="CJ184" s="45"/>
      <c r="CL184" s="45"/>
      <c r="CN184" s="45"/>
      <c r="CP184" s="45"/>
      <c r="CR184" s="45"/>
      <c r="CT184" s="45"/>
      <c r="CV184" s="45"/>
      <c r="CX184" s="45"/>
      <c r="CZ184" s="45"/>
      <c r="DB184" s="45"/>
      <c r="DD184" s="45"/>
      <c r="DF184" s="45"/>
      <c r="DH184" s="45"/>
      <c r="DJ184" s="45"/>
      <c r="DL184" s="45"/>
      <c r="DN184" s="45"/>
      <c r="DP184" s="45"/>
      <c r="DR184" s="45"/>
      <c r="DT184" s="45"/>
      <c r="DV184" s="45"/>
      <c r="DX184" s="45"/>
      <c r="DZ184" s="45"/>
      <c r="EB184" s="45"/>
      <c r="ED184" s="45"/>
      <c r="EF184" s="45"/>
      <c r="EH184" s="45"/>
      <c r="EJ184" s="45"/>
      <c r="EL184" s="45"/>
      <c r="EN184" s="45"/>
      <c r="EP184" s="45"/>
      <c r="ER184" s="45"/>
      <c r="ET184" s="45"/>
      <c r="EV184" s="45"/>
      <c r="EX184" s="45"/>
      <c r="EZ184" s="45"/>
      <c r="FB184" s="45"/>
      <c r="FD184" s="45"/>
      <c r="FF184" s="45"/>
      <c r="FH184" s="45"/>
      <c r="FI184" s="59"/>
      <c r="FJ184" s="59"/>
      <c r="FK184" s="48"/>
    </row>
    <row r="185" spans="46:167">
      <c r="AT185" s="45"/>
      <c r="AV185" s="45"/>
      <c r="AX185" s="45"/>
      <c r="AZ185" s="45"/>
      <c r="BB185" s="45"/>
      <c r="BD185" s="45"/>
      <c r="BF185" s="45"/>
      <c r="BH185" s="45"/>
      <c r="BJ185" s="45"/>
      <c r="BL185" s="45"/>
      <c r="BN185" s="45"/>
      <c r="BP185" s="45"/>
      <c r="BR185" s="45"/>
      <c r="BT185" s="45"/>
      <c r="BV185" s="45"/>
      <c r="BX185" s="45"/>
      <c r="BZ185" s="45"/>
      <c r="CB185" s="45"/>
      <c r="CD185" s="45"/>
      <c r="CF185" s="45"/>
      <c r="CH185" s="45"/>
      <c r="CJ185" s="45"/>
      <c r="CL185" s="45"/>
      <c r="CN185" s="45"/>
      <c r="CP185" s="45"/>
      <c r="CR185" s="45"/>
      <c r="CT185" s="45"/>
      <c r="CV185" s="45"/>
      <c r="CX185" s="45"/>
      <c r="CZ185" s="45"/>
      <c r="DB185" s="45"/>
      <c r="DD185" s="45"/>
      <c r="DF185" s="45"/>
      <c r="DH185" s="45"/>
      <c r="DJ185" s="45"/>
      <c r="DL185" s="45"/>
      <c r="DN185" s="45"/>
      <c r="DP185" s="45"/>
      <c r="DR185" s="45"/>
      <c r="DT185" s="45"/>
      <c r="DV185" s="45"/>
      <c r="DX185" s="45"/>
      <c r="DZ185" s="45"/>
      <c r="EB185" s="45"/>
      <c r="ED185" s="45"/>
      <c r="EF185" s="45"/>
      <c r="EH185" s="45"/>
      <c r="EJ185" s="45"/>
      <c r="EL185" s="45"/>
      <c r="EN185" s="45"/>
      <c r="EP185" s="45"/>
      <c r="ER185" s="45"/>
      <c r="ET185" s="45"/>
      <c r="EV185" s="45"/>
      <c r="EX185" s="45"/>
      <c r="EZ185" s="45"/>
      <c r="FB185" s="45"/>
      <c r="FD185" s="45"/>
      <c r="FF185" s="45"/>
      <c r="FH185" s="45"/>
      <c r="FI185" s="59"/>
      <c r="FJ185" s="59"/>
      <c r="FK185" s="48"/>
    </row>
    <row r="186" spans="46:167">
      <c r="AT186" s="45"/>
      <c r="AV186" s="45"/>
      <c r="AX186" s="45"/>
      <c r="AZ186" s="45"/>
      <c r="BB186" s="45"/>
      <c r="BD186" s="45"/>
      <c r="BF186" s="45"/>
      <c r="BH186" s="45"/>
      <c r="BJ186" s="45"/>
      <c r="BL186" s="45"/>
      <c r="BN186" s="45"/>
      <c r="BP186" s="45"/>
      <c r="BR186" s="45"/>
      <c r="BT186" s="45"/>
      <c r="BV186" s="45"/>
      <c r="BX186" s="45"/>
      <c r="BZ186" s="45"/>
      <c r="CB186" s="45"/>
      <c r="CD186" s="45"/>
      <c r="CF186" s="45"/>
      <c r="CH186" s="45"/>
      <c r="CJ186" s="45"/>
      <c r="CL186" s="45"/>
      <c r="CN186" s="45"/>
      <c r="CP186" s="45"/>
      <c r="CR186" s="45"/>
      <c r="CT186" s="45"/>
      <c r="CV186" s="45"/>
      <c r="CX186" s="45"/>
      <c r="CZ186" s="45"/>
      <c r="DB186" s="45"/>
      <c r="DD186" s="45"/>
      <c r="DF186" s="45"/>
      <c r="DH186" s="45"/>
      <c r="DJ186" s="45"/>
      <c r="DL186" s="45"/>
      <c r="DN186" s="45"/>
      <c r="DP186" s="45"/>
      <c r="DR186" s="45"/>
      <c r="DT186" s="45"/>
      <c r="DV186" s="45"/>
      <c r="DX186" s="45"/>
      <c r="DZ186" s="45"/>
      <c r="EB186" s="45"/>
      <c r="ED186" s="45"/>
      <c r="EF186" s="45"/>
      <c r="EH186" s="45"/>
      <c r="EJ186" s="45"/>
      <c r="EL186" s="45"/>
      <c r="EN186" s="45"/>
      <c r="EP186" s="45"/>
      <c r="ER186" s="45"/>
      <c r="ET186" s="45"/>
      <c r="EV186" s="45"/>
      <c r="EX186" s="45"/>
      <c r="EZ186" s="45"/>
      <c r="FB186" s="45"/>
      <c r="FD186" s="45"/>
      <c r="FF186" s="45"/>
      <c r="FH186" s="45"/>
      <c r="FI186" s="59"/>
      <c r="FJ186" s="59"/>
      <c r="FK186" s="48"/>
    </row>
    <row r="187" spans="46:167">
      <c r="AT187" s="45"/>
      <c r="AV187" s="45"/>
      <c r="AX187" s="45"/>
      <c r="AZ187" s="45"/>
      <c r="BB187" s="45"/>
      <c r="BD187" s="45"/>
      <c r="BF187" s="45"/>
      <c r="BH187" s="45"/>
      <c r="BJ187" s="45"/>
      <c r="BL187" s="45"/>
      <c r="BN187" s="45"/>
      <c r="BP187" s="45"/>
      <c r="BR187" s="45"/>
      <c r="BT187" s="45"/>
      <c r="BV187" s="45"/>
      <c r="BX187" s="45"/>
      <c r="BZ187" s="45"/>
      <c r="CB187" s="45"/>
      <c r="CD187" s="45"/>
      <c r="CF187" s="45"/>
      <c r="CH187" s="45"/>
      <c r="CJ187" s="45"/>
      <c r="CL187" s="45"/>
      <c r="CN187" s="45"/>
      <c r="CP187" s="45"/>
      <c r="CR187" s="45"/>
      <c r="CT187" s="45"/>
      <c r="CV187" s="45"/>
      <c r="CX187" s="45"/>
      <c r="CZ187" s="45"/>
      <c r="DB187" s="45"/>
      <c r="DD187" s="45"/>
      <c r="DF187" s="45"/>
      <c r="DH187" s="45"/>
      <c r="DJ187" s="45"/>
      <c r="DL187" s="45"/>
      <c r="DN187" s="45"/>
      <c r="DP187" s="45"/>
      <c r="DR187" s="45"/>
      <c r="DT187" s="45"/>
      <c r="DV187" s="45"/>
      <c r="DX187" s="45"/>
      <c r="DZ187" s="45"/>
      <c r="EB187" s="45"/>
      <c r="ED187" s="45"/>
      <c r="EF187" s="45"/>
      <c r="EH187" s="45"/>
      <c r="EJ187" s="45"/>
      <c r="EL187" s="45"/>
      <c r="EN187" s="45"/>
      <c r="EP187" s="45"/>
      <c r="ER187" s="45"/>
      <c r="ET187" s="45"/>
      <c r="EV187" s="45"/>
      <c r="EX187" s="45"/>
      <c r="EZ187" s="45"/>
      <c r="FB187" s="45"/>
      <c r="FD187" s="45"/>
      <c r="FF187" s="45"/>
      <c r="FH187" s="45"/>
      <c r="FI187" s="59"/>
      <c r="FJ187" s="59"/>
      <c r="FK187" s="48"/>
    </row>
    <row r="188" spans="46:167">
      <c r="AT188" s="45"/>
      <c r="AV188" s="45"/>
      <c r="AX188" s="45"/>
      <c r="AZ188" s="45"/>
      <c r="BB188" s="45"/>
      <c r="BD188" s="45"/>
      <c r="BF188" s="45"/>
      <c r="BH188" s="45"/>
      <c r="BJ188" s="45"/>
      <c r="BL188" s="45"/>
      <c r="BN188" s="45"/>
      <c r="BP188" s="45"/>
      <c r="BR188" s="45"/>
      <c r="BT188" s="45"/>
      <c r="BV188" s="45"/>
      <c r="BX188" s="45"/>
      <c r="BZ188" s="45"/>
      <c r="CB188" s="45"/>
      <c r="CD188" s="45"/>
      <c r="CF188" s="45"/>
      <c r="CH188" s="45"/>
      <c r="CJ188" s="45"/>
      <c r="CL188" s="45"/>
      <c r="CN188" s="45"/>
      <c r="CP188" s="45"/>
      <c r="CR188" s="45"/>
      <c r="CT188" s="45"/>
      <c r="CV188" s="45"/>
      <c r="CX188" s="45"/>
      <c r="CZ188" s="45"/>
      <c r="DB188" s="45"/>
      <c r="DD188" s="45"/>
      <c r="DF188" s="45"/>
      <c r="DH188" s="45"/>
      <c r="DJ188" s="45"/>
      <c r="DL188" s="45"/>
      <c r="DN188" s="45"/>
      <c r="DP188" s="45"/>
      <c r="DR188" s="45"/>
      <c r="DT188" s="45"/>
      <c r="DV188" s="45"/>
      <c r="DX188" s="45"/>
      <c r="DZ188" s="45"/>
      <c r="EB188" s="45"/>
      <c r="ED188" s="45"/>
      <c r="EF188" s="45"/>
      <c r="EH188" s="45"/>
      <c r="EJ188" s="45"/>
      <c r="EL188" s="45"/>
      <c r="EN188" s="45"/>
      <c r="EP188" s="45"/>
      <c r="ER188" s="45"/>
      <c r="ET188" s="45"/>
      <c r="EV188" s="45"/>
      <c r="EX188" s="45"/>
      <c r="EZ188" s="45"/>
      <c r="FB188" s="45"/>
      <c r="FD188" s="45"/>
      <c r="FF188" s="45"/>
      <c r="FH188" s="45"/>
      <c r="FI188" s="59"/>
      <c r="FJ188" s="59"/>
      <c r="FK188" s="48"/>
    </row>
    <row r="189" spans="46:167">
      <c r="AT189" s="45"/>
      <c r="AV189" s="45"/>
      <c r="AX189" s="45"/>
      <c r="AZ189" s="45"/>
      <c r="BB189" s="45"/>
      <c r="BD189" s="45"/>
      <c r="BF189" s="45"/>
      <c r="BH189" s="45"/>
      <c r="BJ189" s="45"/>
      <c r="BL189" s="45"/>
      <c r="BN189" s="45"/>
      <c r="BP189" s="45"/>
      <c r="BR189" s="45"/>
      <c r="BT189" s="45"/>
      <c r="BV189" s="45"/>
      <c r="BX189" s="45"/>
      <c r="BZ189" s="45"/>
      <c r="CB189" s="45"/>
      <c r="CD189" s="45"/>
      <c r="CF189" s="45"/>
      <c r="CH189" s="45"/>
      <c r="CJ189" s="45"/>
      <c r="CL189" s="45"/>
      <c r="CN189" s="45"/>
      <c r="CP189" s="45"/>
      <c r="CR189" s="45"/>
      <c r="CT189" s="45"/>
      <c r="CV189" s="45"/>
      <c r="CX189" s="45"/>
      <c r="CZ189" s="45"/>
      <c r="DB189" s="45"/>
      <c r="DD189" s="45"/>
      <c r="DF189" s="45"/>
      <c r="DH189" s="45"/>
      <c r="DJ189" s="45"/>
      <c r="DL189" s="45"/>
      <c r="DN189" s="45"/>
      <c r="DP189" s="45"/>
      <c r="DR189" s="45"/>
      <c r="DT189" s="45"/>
      <c r="DV189" s="45"/>
      <c r="DX189" s="45"/>
      <c r="DZ189" s="45"/>
      <c r="EB189" s="45"/>
      <c r="ED189" s="45"/>
      <c r="EF189" s="45"/>
      <c r="EH189" s="45"/>
      <c r="EJ189" s="45"/>
      <c r="EL189" s="45"/>
      <c r="EN189" s="45"/>
      <c r="EP189" s="45"/>
      <c r="ER189" s="45"/>
      <c r="ET189" s="45"/>
      <c r="EV189" s="45"/>
      <c r="EX189" s="45"/>
      <c r="EZ189" s="45"/>
      <c r="FB189" s="45"/>
      <c r="FD189" s="45"/>
      <c r="FF189" s="45"/>
      <c r="FH189" s="45"/>
      <c r="FI189" s="59"/>
      <c r="FJ189" s="59"/>
      <c r="FK189" s="48"/>
    </row>
    <row r="190" spans="46:167">
      <c r="AT190" s="45"/>
      <c r="AV190" s="45"/>
      <c r="AX190" s="45"/>
      <c r="AZ190" s="45"/>
      <c r="BB190" s="45"/>
      <c r="BD190" s="45"/>
      <c r="BF190" s="45"/>
      <c r="BH190" s="45"/>
      <c r="BJ190" s="45"/>
      <c r="BL190" s="45"/>
      <c r="BN190" s="45"/>
      <c r="BP190" s="45"/>
      <c r="BR190" s="45"/>
      <c r="BT190" s="45"/>
      <c r="BV190" s="45"/>
      <c r="BX190" s="45"/>
      <c r="BZ190" s="45"/>
      <c r="CB190" s="45"/>
      <c r="CD190" s="45"/>
      <c r="CF190" s="45"/>
      <c r="CH190" s="45"/>
      <c r="CJ190" s="45"/>
      <c r="CL190" s="45"/>
      <c r="CN190" s="45"/>
      <c r="CP190" s="45"/>
      <c r="CR190" s="45"/>
      <c r="CT190" s="45"/>
      <c r="CV190" s="45"/>
      <c r="CX190" s="45"/>
      <c r="CZ190" s="45"/>
      <c r="DB190" s="45"/>
      <c r="DD190" s="45"/>
      <c r="DF190" s="45"/>
      <c r="DH190" s="45"/>
      <c r="DJ190" s="45"/>
      <c r="DL190" s="45"/>
      <c r="DN190" s="45"/>
      <c r="DP190" s="45"/>
      <c r="DR190" s="45"/>
      <c r="DT190" s="45"/>
      <c r="DV190" s="45"/>
      <c r="DX190" s="45"/>
      <c r="DZ190" s="45"/>
      <c r="EB190" s="45"/>
      <c r="ED190" s="45"/>
      <c r="EF190" s="45"/>
      <c r="EH190" s="45"/>
      <c r="EJ190" s="45"/>
      <c r="EL190" s="45"/>
      <c r="EN190" s="45"/>
      <c r="EP190" s="45"/>
      <c r="ER190" s="45"/>
      <c r="ET190" s="45"/>
      <c r="EV190" s="45"/>
      <c r="EX190" s="45"/>
      <c r="EZ190" s="45"/>
      <c r="FB190" s="45"/>
      <c r="FD190" s="45"/>
      <c r="FF190" s="45"/>
      <c r="FH190" s="45"/>
      <c r="FI190" s="59"/>
      <c r="FJ190" s="59"/>
      <c r="FK190" s="48"/>
    </row>
    <row r="191" spans="46:167">
      <c r="AT191" s="45"/>
      <c r="AV191" s="45"/>
      <c r="AX191" s="45"/>
      <c r="AZ191" s="45"/>
      <c r="BB191" s="45"/>
      <c r="BD191" s="45"/>
      <c r="BF191" s="45"/>
      <c r="BH191" s="45"/>
      <c r="BJ191" s="45"/>
      <c r="BL191" s="45"/>
      <c r="BN191" s="45"/>
      <c r="BP191" s="45"/>
      <c r="BR191" s="45"/>
      <c r="BT191" s="45"/>
      <c r="BV191" s="45"/>
      <c r="BX191" s="45"/>
      <c r="BZ191" s="45"/>
      <c r="CB191" s="45"/>
      <c r="CD191" s="45"/>
      <c r="CF191" s="45"/>
      <c r="CH191" s="45"/>
      <c r="CJ191" s="45"/>
      <c r="CL191" s="45"/>
      <c r="CN191" s="45"/>
      <c r="CP191" s="45"/>
      <c r="CR191" s="45"/>
      <c r="CT191" s="45"/>
      <c r="CV191" s="45"/>
      <c r="CX191" s="45"/>
      <c r="CZ191" s="45"/>
      <c r="DB191" s="45"/>
      <c r="DD191" s="45"/>
      <c r="DF191" s="45"/>
      <c r="DH191" s="45"/>
      <c r="DJ191" s="45"/>
      <c r="DL191" s="45"/>
      <c r="DN191" s="45"/>
      <c r="DP191" s="45"/>
      <c r="DR191" s="45"/>
      <c r="DT191" s="45"/>
      <c r="DV191" s="45"/>
      <c r="DX191" s="45"/>
      <c r="DZ191" s="45"/>
      <c r="EB191" s="45"/>
      <c r="ED191" s="45"/>
      <c r="EF191" s="45"/>
      <c r="EH191" s="45"/>
      <c r="EJ191" s="45"/>
      <c r="EL191" s="45"/>
      <c r="EN191" s="45"/>
      <c r="EP191" s="45"/>
      <c r="ER191" s="45"/>
      <c r="ET191" s="45"/>
      <c r="EV191" s="45"/>
      <c r="EX191" s="45"/>
      <c r="EZ191" s="45"/>
      <c r="FB191" s="45"/>
      <c r="FD191" s="45"/>
      <c r="FF191" s="45"/>
      <c r="FH191" s="45"/>
      <c r="FI191" s="59"/>
      <c r="FJ191" s="59"/>
      <c r="FK191" s="48"/>
    </row>
    <row r="192" spans="46:167">
      <c r="AT192" s="45"/>
      <c r="AV192" s="45"/>
      <c r="AX192" s="45"/>
      <c r="AZ192" s="45"/>
      <c r="BB192" s="45"/>
      <c r="BD192" s="45"/>
      <c r="BF192" s="45"/>
      <c r="BH192" s="45"/>
      <c r="BJ192" s="45"/>
      <c r="BL192" s="45"/>
      <c r="BN192" s="45"/>
      <c r="BP192" s="45"/>
      <c r="BR192" s="45"/>
      <c r="BT192" s="45"/>
      <c r="BV192" s="45"/>
      <c r="BX192" s="45"/>
      <c r="BZ192" s="45"/>
      <c r="CB192" s="45"/>
      <c r="CD192" s="45"/>
      <c r="CF192" s="45"/>
      <c r="CH192" s="45"/>
      <c r="CJ192" s="45"/>
      <c r="CL192" s="45"/>
      <c r="CN192" s="45"/>
      <c r="CP192" s="45"/>
      <c r="CR192" s="45"/>
      <c r="CT192" s="45"/>
      <c r="CV192" s="45"/>
      <c r="CX192" s="45"/>
      <c r="CZ192" s="45"/>
      <c r="DB192" s="45"/>
      <c r="DD192" s="45"/>
      <c r="DF192" s="45"/>
      <c r="DH192" s="45"/>
      <c r="DJ192" s="45"/>
      <c r="DL192" s="45"/>
      <c r="DN192" s="45"/>
      <c r="DP192" s="45"/>
      <c r="DR192" s="45"/>
      <c r="DT192" s="45"/>
      <c r="DV192" s="45"/>
      <c r="DX192" s="45"/>
      <c r="DZ192" s="45"/>
      <c r="EB192" s="45"/>
      <c r="ED192" s="45"/>
      <c r="EF192" s="45"/>
      <c r="EH192" s="45"/>
      <c r="EJ192" s="45"/>
      <c r="EL192" s="45"/>
      <c r="EN192" s="45"/>
      <c r="EP192" s="45"/>
      <c r="ER192" s="45"/>
      <c r="ET192" s="45"/>
      <c r="EV192" s="45"/>
      <c r="EX192" s="45"/>
      <c r="EZ192" s="45"/>
      <c r="FB192" s="45"/>
      <c r="FD192" s="45"/>
      <c r="FF192" s="45"/>
      <c r="FH192" s="45"/>
      <c r="FI192" s="59"/>
      <c r="FJ192" s="59"/>
      <c r="FK192" s="48"/>
    </row>
    <row r="193" spans="46:167">
      <c r="AT193" s="45"/>
      <c r="AV193" s="45"/>
      <c r="AX193" s="45"/>
      <c r="AZ193" s="45"/>
      <c r="BB193" s="45"/>
      <c r="BD193" s="45"/>
      <c r="BF193" s="45"/>
      <c r="BH193" s="45"/>
      <c r="BJ193" s="45"/>
      <c r="BL193" s="45"/>
      <c r="BN193" s="45"/>
      <c r="BP193" s="45"/>
      <c r="BR193" s="45"/>
      <c r="BT193" s="45"/>
      <c r="BV193" s="45"/>
      <c r="BX193" s="45"/>
      <c r="BZ193" s="45"/>
      <c r="CB193" s="45"/>
      <c r="CD193" s="45"/>
      <c r="CF193" s="45"/>
      <c r="CH193" s="45"/>
      <c r="CJ193" s="45"/>
      <c r="CL193" s="45"/>
      <c r="CN193" s="45"/>
      <c r="CP193" s="45"/>
      <c r="CR193" s="45"/>
      <c r="CT193" s="45"/>
      <c r="CV193" s="45"/>
      <c r="CX193" s="45"/>
      <c r="CZ193" s="45"/>
      <c r="DB193" s="45"/>
      <c r="DD193" s="45"/>
      <c r="DF193" s="45"/>
      <c r="DH193" s="45"/>
      <c r="DJ193" s="45"/>
      <c r="DL193" s="45"/>
      <c r="DN193" s="45"/>
      <c r="DP193" s="45"/>
      <c r="DR193" s="45"/>
      <c r="DT193" s="45"/>
      <c r="DV193" s="45"/>
      <c r="DX193" s="45"/>
      <c r="DZ193" s="45"/>
      <c r="EB193" s="45"/>
      <c r="ED193" s="45"/>
      <c r="EF193" s="45"/>
      <c r="EH193" s="45"/>
      <c r="EJ193" s="45"/>
      <c r="EL193" s="45"/>
      <c r="EN193" s="45"/>
      <c r="EP193" s="45"/>
      <c r="ER193" s="45"/>
      <c r="ET193" s="45"/>
      <c r="EV193" s="45"/>
      <c r="EX193" s="45"/>
      <c r="EZ193" s="45"/>
      <c r="FB193" s="45"/>
      <c r="FD193" s="45"/>
      <c r="FF193" s="45"/>
      <c r="FH193" s="45"/>
      <c r="FI193" s="59"/>
      <c r="FJ193" s="59"/>
      <c r="FK193" s="48"/>
    </row>
    <row r="194" spans="46:167">
      <c r="AT194" s="45"/>
      <c r="AV194" s="45"/>
      <c r="AX194" s="45"/>
      <c r="AZ194" s="45"/>
      <c r="BB194" s="45"/>
      <c r="BD194" s="45"/>
      <c r="BF194" s="45"/>
      <c r="BH194" s="45"/>
      <c r="BJ194" s="45"/>
      <c r="BL194" s="45"/>
      <c r="BN194" s="45"/>
      <c r="BP194" s="45"/>
      <c r="BR194" s="45"/>
      <c r="BT194" s="45"/>
      <c r="BV194" s="45"/>
      <c r="BX194" s="45"/>
      <c r="BZ194" s="45"/>
      <c r="CB194" s="45"/>
      <c r="CD194" s="45"/>
      <c r="CF194" s="45"/>
      <c r="CH194" s="45"/>
      <c r="CJ194" s="45"/>
      <c r="CL194" s="45"/>
      <c r="CN194" s="45"/>
      <c r="CP194" s="45"/>
      <c r="CR194" s="45"/>
      <c r="CT194" s="45"/>
      <c r="CV194" s="45"/>
      <c r="CX194" s="45"/>
      <c r="CZ194" s="45"/>
      <c r="DB194" s="45"/>
      <c r="DD194" s="45"/>
      <c r="DF194" s="45"/>
      <c r="DH194" s="45"/>
      <c r="DJ194" s="45"/>
      <c r="DL194" s="45"/>
      <c r="DN194" s="45"/>
      <c r="DP194" s="45"/>
      <c r="DR194" s="45"/>
      <c r="DT194" s="45"/>
      <c r="DV194" s="45"/>
      <c r="DX194" s="45"/>
      <c r="DZ194" s="45"/>
      <c r="EB194" s="45"/>
      <c r="ED194" s="45"/>
      <c r="EF194" s="45"/>
      <c r="EH194" s="45"/>
      <c r="EJ194" s="45"/>
      <c r="EL194" s="45"/>
      <c r="EN194" s="45"/>
      <c r="EP194" s="45"/>
      <c r="ER194" s="45"/>
      <c r="ET194" s="45"/>
      <c r="EV194" s="45"/>
      <c r="EX194" s="45"/>
      <c r="EZ194" s="45"/>
      <c r="FB194" s="45"/>
      <c r="FD194" s="45"/>
      <c r="FF194" s="45"/>
      <c r="FH194" s="45"/>
      <c r="FI194" s="59"/>
      <c r="FJ194" s="59"/>
      <c r="FK194" s="48"/>
    </row>
    <row r="195" spans="46:167">
      <c r="AT195" s="45"/>
      <c r="AV195" s="45"/>
      <c r="AX195" s="45"/>
      <c r="AZ195" s="45"/>
      <c r="BB195" s="45"/>
      <c r="BD195" s="45"/>
      <c r="BF195" s="45"/>
      <c r="BH195" s="45"/>
      <c r="BJ195" s="45"/>
      <c r="BL195" s="45"/>
      <c r="BN195" s="45"/>
      <c r="BP195" s="45"/>
      <c r="BR195" s="45"/>
      <c r="BT195" s="45"/>
      <c r="BV195" s="45"/>
      <c r="BX195" s="45"/>
      <c r="BZ195" s="45"/>
      <c r="CB195" s="45"/>
      <c r="CD195" s="45"/>
      <c r="CF195" s="45"/>
      <c r="CH195" s="45"/>
      <c r="CJ195" s="45"/>
      <c r="CL195" s="45"/>
      <c r="CN195" s="45"/>
      <c r="CP195" s="45"/>
      <c r="CR195" s="45"/>
      <c r="CT195" s="45"/>
      <c r="CV195" s="45"/>
      <c r="CX195" s="45"/>
      <c r="CZ195" s="45"/>
      <c r="DB195" s="45"/>
      <c r="DD195" s="45"/>
      <c r="DF195" s="45"/>
      <c r="DH195" s="45"/>
      <c r="DJ195" s="45"/>
      <c r="DL195" s="45"/>
      <c r="DN195" s="45"/>
      <c r="DP195" s="45"/>
      <c r="DR195" s="45"/>
      <c r="DT195" s="45"/>
      <c r="DV195" s="45"/>
      <c r="DX195" s="45"/>
      <c r="DZ195" s="45"/>
      <c r="EB195" s="45"/>
      <c r="ED195" s="45"/>
      <c r="EF195" s="45"/>
      <c r="EH195" s="45"/>
      <c r="EJ195" s="45"/>
      <c r="EL195" s="45"/>
      <c r="EN195" s="45"/>
      <c r="EP195" s="45"/>
      <c r="ER195" s="45"/>
      <c r="ET195" s="45"/>
      <c r="EV195" s="45"/>
      <c r="EX195" s="45"/>
      <c r="EZ195" s="45"/>
      <c r="FB195" s="45"/>
      <c r="FD195" s="45"/>
      <c r="FF195" s="45"/>
      <c r="FH195" s="45"/>
      <c r="FI195" s="59"/>
      <c r="FJ195" s="59"/>
      <c r="FK195" s="48"/>
    </row>
    <row r="196" spans="46:167">
      <c r="AT196" s="45"/>
      <c r="AV196" s="45"/>
      <c r="AX196" s="45"/>
      <c r="AZ196" s="45"/>
      <c r="BB196" s="45"/>
      <c r="BD196" s="45"/>
      <c r="BF196" s="45"/>
      <c r="BH196" s="45"/>
      <c r="BJ196" s="45"/>
      <c r="BL196" s="45"/>
      <c r="BN196" s="45"/>
      <c r="BP196" s="45"/>
      <c r="BR196" s="45"/>
      <c r="BT196" s="45"/>
      <c r="BV196" s="45"/>
      <c r="BX196" s="45"/>
      <c r="BZ196" s="45"/>
      <c r="CB196" s="45"/>
      <c r="CD196" s="45"/>
      <c r="CF196" s="45"/>
      <c r="CH196" s="45"/>
      <c r="CJ196" s="45"/>
      <c r="CL196" s="45"/>
      <c r="CN196" s="45"/>
      <c r="CP196" s="45"/>
      <c r="CR196" s="45"/>
      <c r="CT196" s="45"/>
      <c r="CV196" s="45"/>
      <c r="CX196" s="45"/>
      <c r="CZ196" s="45"/>
      <c r="DB196" s="45"/>
      <c r="DD196" s="45"/>
      <c r="DF196" s="45"/>
      <c r="DH196" s="45"/>
      <c r="DJ196" s="45"/>
      <c r="DL196" s="45"/>
      <c r="DN196" s="45"/>
      <c r="DP196" s="45"/>
      <c r="DR196" s="45"/>
      <c r="DT196" s="45"/>
      <c r="DV196" s="45"/>
      <c r="DX196" s="45"/>
      <c r="DZ196" s="45"/>
      <c r="EB196" s="45"/>
      <c r="ED196" s="45"/>
      <c r="EF196" s="45"/>
      <c r="EH196" s="45"/>
      <c r="EJ196" s="45"/>
      <c r="EL196" s="45"/>
      <c r="EN196" s="45"/>
      <c r="EP196" s="45"/>
      <c r="ER196" s="45"/>
      <c r="ET196" s="45"/>
      <c r="EV196" s="45"/>
      <c r="EX196" s="45"/>
      <c r="EZ196" s="45"/>
      <c r="FB196" s="45"/>
      <c r="FD196" s="45"/>
      <c r="FF196" s="45"/>
      <c r="FH196" s="45"/>
      <c r="FI196" s="59"/>
      <c r="FJ196" s="59"/>
      <c r="FK196" s="48"/>
    </row>
    <row r="197" spans="46:167">
      <c r="AT197" s="45"/>
      <c r="AV197" s="45"/>
      <c r="AX197" s="45"/>
      <c r="AZ197" s="45"/>
      <c r="BB197" s="45"/>
      <c r="BD197" s="45"/>
      <c r="BF197" s="45"/>
      <c r="BH197" s="45"/>
      <c r="BJ197" s="45"/>
      <c r="BL197" s="45"/>
      <c r="BN197" s="45"/>
      <c r="BP197" s="45"/>
      <c r="BR197" s="45"/>
      <c r="BT197" s="45"/>
      <c r="BV197" s="45"/>
      <c r="BX197" s="45"/>
      <c r="BZ197" s="45"/>
      <c r="CB197" s="45"/>
      <c r="CD197" s="45"/>
      <c r="CF197" s="45"/>
      <c r="CH197" s="45"/>
      <c r="CJ197" s="45"/>
      <c r="CL197" s="45"/>
      <c r="CN197" s="45"/>
      <c r="CP197" s="45"/>
      <c r="CR197" s="45"/>
      <c r="CT197" s="45"/>
      <c r="CV197" s="45"/>
      <c r="CX197" s="45"/>
      <c r="CZ197" s="45"/>
      <c r="DB197" s="45"/>
      <c r="DD197" s="45"/>
      <c r="DF197" s="45"/>
      <c r="DH197" s="45"/>
      <c r="DJ197" s="45"/>
      <c r="DL197" s="45"/>
      <c r="DN197" s="45"/>
      <c r="DP197" s="45"/>
      <c r="DR197" s="45"/>
      <c r="DT197" s="45"/>
      <c r="DV197" s="45"/>
      <c r="DX197" s="45"/>
      <c r="DZ197" s="45"/>
      <c r="EB197" s="45"/>
      <c r="ED197" s="45"/>
      <c r="EF197" s="45"/>
      <c r="EH197" s="45"/>
      <c r="EJ197" s="45"/>
      <c r="EL197" s="45"/>
      <c r="EN197" s="45"/>
      <c r="EP197" s="45"/>
      <c r="ER197" s="45"/>
      <c r="ET197" s="45"/>
      <c r="EV197" s="45"/>
      <c r="EX197" s="45"/>
      <c r="EZ197" s="45"/>
      <c r="FB197" s="45"/>
      <c r="FD197" s="45"/>
      <c r="FF197" s="45"/>
      <c r="FH197" s="45"/>
      <c r="FI197" s="59"/>
      <c r="FJ197" s="59"/>
      <c r="FK197" s="48"/>
    </row>
    <row r="198" spans="46:167">
      <c r="AT198" s="45"/>
      <c r="AV198" s="45"/>
      <c r="AX198" s="45"/>
      <c r="AZ198" s="45"/>
      <c r="BB198" s="45"/>
      <c r="BD198" s="45"/>
      <c r="BF198" s="45"/>
      <c r="BH198" s="45"/>
      <c r="BJ198" s="45"/>
      <c r="BL198" s="45"/>
      <c r="BN198" s="45"/>
      <c r="BP198" s="45"/>
      <c r="BR198" s="45"/>
      <c r="BT198" s="45"/>
      <c r="BV198" s="45"/>
      <c r="BX198" s="45"/>
      <c r="BZ198" s="45"/>
      <c r="CB198" s="45"/>
      <c r="CD198" s="45"/>
      <c r="CF198" s="45"/>
      <c r="CH198" s="45"/>
      <c r="CJ198" s="45"/>
      <c r="CL198" s="45"/>
      <c r="CN198" s="45"/>
      <c r="CP198" s="45"/>
      <c r="CR198" s="45"/>
      <c r="CT198" s="45"/>
      <c r="CV198" s="45"/>
      <c r="CX198" s="45"/>
      <c r="CZ198" s="45"/>
      <c r="DB198" s="45"/>
      <c r="DD198" s="45"/>
      <c r="DF198" s="45"/>
      <c r="DH198" s="45"/>
      <c r="DJ198" s="45"/>
      <c r="DL198" s="45"/>
      <c r="DN198" s="45"/>
      <c r="DP198" s="45"/>
      <c r="DR198" s="45"/>
      <c r="DT198" s="45"/>
      <c r="DV198" s="45"/>
      <c r="DX198" s="45"/>
      <c r="DZ198" s="45"/>
      <c r="EB198" s="45"/>
      <c r="ED198" s="45"/>
      <c r="EF198" s="45"/>
      <c r="EH198" s="45"/>
      <c r="EJ198" s="45"/>
      <c r="EL198" s="45"/>
      <c r="EN198" s="45"/>
      <c r="EP198" s="45"/>
      <c r="ER198" s="45"/>
      <c r="ET198" s="45"/>
      <c r="EV198" s="45"/>
      <c r="EX198" s="45"/>
      <c r="EZ198" s="45"/>
      <c r="FB198" s="45"/>
      <c r="FD198" s="45"/>
      <c r="FF198" s="45"/>
      <c r="FH198" s="45"/>
      <c r="FI198" s="59"/>
      <c r="FJ198" s="59"/>
      <c r="FK198" s="48"/>
    </row>
    <row r="199" spans="46:167">
      <c r="AT199" s="45"/>
      <c r="AV199" s="45"/>
      <c r="AX199" s="45"/>
      <c r="AZ199" s="45"/>
      <c r="BB199" s="45"/>
      <c r="BD199" s="45"/>
      <c r="BF199" s="45"/>
      <c r="BH199" s="45"/>
      <c r="BJ199" s="45"/>
      <c r="BL199" s="45"/>
      <c r="BN199" s="45"/>
      <c r="BP199" s="45"/>
      <c r="BR199" s="45"/>
      <c r="BT199" s="45"/>
      <c r="BV199" s="45"/>
      <c r="BX199" s="45"/>
      <c r="BZ199" s="45"/>
      <c r="CB199" s="45"/>
      <c r="CD199" s="45"/>
      <c r="CF199" s="45"/>
      <c r="CH199" s="45"/>
      <c r="CJ199" s="45"/>
      <c r="CL199" s="45"/>
      <c r="CN199" s="45"/>
      <c r="CP199" s="45"/>
      <c r="CR199" s="45"/>
      <c r="CT199" s="45"/>
      <c r="CV199" s="45"/>
      <c r="CX199" s="45"/>
      <c r="CZ199" s="45"/>
      <c r="DB199" s="45"/>
      <c r="DD199" s="45"/>
      <c r="DF199" s="45"/>
      <c r="DH199" s="45"/>
      <c r="DJ199" s="45"/>
      <c r="DL199" s="45"/>
      <c r="DN199" s="45"/>
      <c r="DP199" s="45"/>
      <c r="DR199" s="45"/>
      <c r="DT199" s="45"/>
      <c r="DV199" s="45"/>
      <c r="DX199" s="45"/>
      <c r="DZ199" s="45"/>
      <c r="EB199" s="45"/>
      <c r="ED199" s="45"/>
      <c r="EF199" s="45"/>
      <c r="EH199" s="45"/>
      <c r="EJ199" s="45"/>
      <c r="EL199" s="45"/>
      <c r="EN199" s="45"/>
      <c r="EP199" s="45"/>
      <c r="ER199" s="45"/>
      <c r="ET199" s="45"/>
      <c r="EV199" s="45"/>
      <c r="EX199" s="45"/>
      <c r="EZ199" s="45"/>
      <c r="FB199" s="45"/>
      <c r="FD199" s="45"/>
      <c r="FF199" s="45"/>
      <c r="FH199" s="45"/>
      <c r="FI199" s="59"/>
      <c r="FJ199" s="59"/>
      <c r="FK199" s="48"/>
    </row>
    <row r="200" spans="46:167">
      <c r="AT200" s="45"/>
      <c r="AV200" s="45"/>
      <c r="AX200" s="45"/>
      <c r="AZ200" s="45"/>
      <c r="BB200" s="45"/>
      <c r="BD200" s="45"/>
      <c r="BF200" s="45"/>
      <c r="BH200" s="45"/>
      <c r="BJ200" s="45"/>
      <c r="BL200" s="45"/>
      <c r="BN200" s="45"/>
      <c r="BP200" s="45"/>
      <c r="BR200" s="45"/>
      <c r="BT200" s="45"/>
      <c r="BV200" s="45"/>
      <c r="BX200" s="45"/>
      <c r="BZ200" s="45"/>
      <c r="CB200" s="45"/>
      <c r="CD200" s="45"/>
      <c r="CF200" s="45"/>
      <c r="CH200" s="45"/>
      <c r="CJ200" s="45"/>
      <c r="CL200" s="45"/>
      <c r="CN200" s="45"/>
      <c r="CP200" s="45"/>
      <c r="CR200" s="45"/>
      <c r="CT200" s="45"/>
      <c r="CV200" s="45"/>
      <c r="CX200" s="45"/>
      <c r="CZ200" s="45"/>
      <c r="DB200" s="45"/>
      <c r="DD200" s="45"/>
      <c r="DF200" s="45"/>
      <c r="DH200" s="45"/>
      <c r="DJ200" s="45"/>
      <c r="DL200" s="45"/>
      <c r="DN200" s="45"/>
      <c r="DP200" s="45"/>
      <c r="DR200" s="45"/>
      <c r="DT200" s="45"/>
      <c r="DV200" s="45"/>
      <c r="DX200" s="45"/>
      <c r="DZ200" s="45"/>
      <c r="EB200" s="45"/>
      <c r="ED200" s="45"/>
      <c r="EF200" s="45"/>
      <c r="EH200" s="45"/>
      <c r="EJ200" s="45"/>
      <c r="EL200" s="45"/>
      <c r="EN200" s="45"/>
      <c r="EP200" s="45"/>
      <c r="ER200" s="45"/>
      <c r="ET200" s="45"/>
      <c r="EV200" s="45"/>
      <c r="EX200" s="45"/>
      <c r="EZ200" s="45"/>
      <c r="FB200" s="45"/>
      <c r="FD200" s="45"/>
      <c r="FF200" s="45"/>
      <c r="FH200" s="45"/>
      <c r="FI200" s="59"/>
      <c r="FJ200" s="59"/>
      <c r="FK200" s="48"/>
    </row>
    <row r="201" spans="46:167">
      <c r="AT201" s="45"/>
      <c r="AV201" s="45"/>
      <c r="AX201" s="45"/>
      <c r="AZ201" s="45"/>
      <c r="BB201" s="45"/>
      <c r="BD201" s="45"/>
      <c r="BF201" s="45"/>
      <c r="BH201" s="45"/>
      <c r="BJ201" s="45"/>
      <c r="BL201" s="45"/>
      <c r="BN201" s="45"/>
      <c r="BP201" s="45"/>
      <c r="BR201" s="45"/>
      <c r="BT201" s="45"/>
      <c r="BV201" s="45"/>
      <c r="BX201" s="45"/>
      <c r="BZ201" s="45"/>
      <c r="CB201" s="45"/>
      <c r="CD201" s="45"/>
      <c r="CF201" s="45"/>
      <c r="CH201" s="45"/>
      <c r="CJ201" s="45"/>
      <c r="CL201" s="45"/>
      <c r="CN201" s="45"/>
      <c r="CP201" s="45"/>
      <c r="CR201" s="45"/>
      <c r="CT201" s="45"/>
      <c r="CV201" s="45"/>
      <c r="CX201" s="45"/>
      <c r="CZ201" s="45"/>
      <c r="DB201" s="45"/>
      <c r="DD201" s="45"/>
      <c r="DF201" s="45"/>
      <c r="DH201" s="45"/>
      <c r="DJ201" s="45"/>
      <c r="DL201" s="45"/>
      <c r="DN201" s="45"/>
      <c r="DP201" s="45"/>
      <c r="DR201" s="45"/>
      <c r="DT201" s="45"/>
      <c r="DV201" s="45"/>
      <c r="DX201" s="45"/>
      <c r="DZ201" s="45"/>
      <c r="EB201" s="45"/>
      <c r="ED201" s="45"/>
      <c r="EF201" s="45"/>
      <c r="EH201" s="45"/>
      <c r="EJ201" s="45"/>
      <c r="EL201" s="45"/>
      <c r="EN201" s="45"/>
      <c r="EP201" s="45"/>
      <c r="ER201" s="45"/>
      <c r="ET201" s="45"/>
      <c r="EV201" s="45"/>
      <c r="EX201" s="45"/>
      <c r="EZ201" s="45"/>
      <c r="FB201" s="45"/>
      <c r="FD201" s="45"/>
      <c r="FF201" s="45"/>
      <c r="FH201" s="45"/>
      <c r="FI201" s="59"/>
      <c r="FJ201" s="59"/>
      <c r="FK201" s="48"/>
    </row>
    <row r="202" spans="46:167">
      <c r="AT202" s="45"/>
      <c r="AV202" s="45"/>
      <c r="AX202" s="45"/>
      <c r="AZ202" s="45"/>
      <c r="BB202" s="45"/>
      <c r="BD202" s="45"/>
      <c r="BF202" s="45"/>
      <c r="BH202" s="45"/>
      <c r="BJ202" s="45"/>
      <c r="BL202" s="45"/>
      <c r="BN202" s="45"/>
      <c r="BP202" s="45"/>
      <c r="BR202" s="45"/>
      <c r="BT202" s="45"/>
      <c r="BV202" s="45"/>
      <c r="BX202" s="45"/>
      <c r="BZ202" s="45"/>
      <c r="CB202" s="45"/>
      <c r="CD202" s="45"/>
      <c r="CF202" s="45"/>
      <c r="CH202" s="45"/>
      <c r="CJ202" s="45"/>
      <c r="CL202" s="45"/>
      <c r="CN202" s="45"/>
      <c r="CP202" s="45"/>
      <c r="CR202" s="45"/>
      <c r="CT202" s="45"/>
      <c r="CV202" s="45"/>
      <c r="CX202" s="45"/>
      <c r="CZ202" s="45"/>
      <c r="DB202" s="45"/>
      <c r="DD202" s="45"/>
      <c r="DF202" s="45"/>
      <c r="DH202" s="45"/>
      <c r="DJ202" s="45"/>
      <c r="DL202" s="45"/>
      <c r="DN202" s="45"/>
      <c r="DP202" s="45"/>
      <c r="DR202" s="45"/>
      <c r="DT202" s="45"/>
      <c r="DV202" s="45"/>
      <c r="DX202" s="45"/>
      <c r="DZ202" s="45"/>
      <c r="EB202" s="45"/>
      <c r="ED202" s="45"/>
      <c r="EF202" s="45"/>
      <c r="EH202" s="45"/>
      <c r="EJ202" s="45"/>
      <c r="EL202" s="45"/>
      <c r="EN202" s="45"/>
      <c r="EP202" s="45"/>
      <c r="ER202" s="45"/>
      <c r="ET202" s="45"/>
      <c r="EV202" s="45"/>
      <c r="EX202" s="45"/>
      <c r="EZ202" s="45"/>
      <c r="FB202" s="45"/>
      <c r="FD202" s="45"/>
      <c r="FF202" s="45"/>
      <c r="FH202" s="45"/>
      <c r="FI202" s="59"/>
      <c r="FJ202" s="59"/>
      <c r="FK202" s="48"/>
    </row>
    <row r="203" spans="46:167">
      <c r="AT203" s="45"/>
      <c r="AV203" s="45"/>
      <c r="AX203" s="45"/>
      <c r="AZ203" s="45"/>
      <c r="BB203" s="45"/>
      <c r="BD203" s="45"/>
      <c r="BF203" s="45"/>
      <c r="BH203" s="45"/>
      <c r="BJ203" s="45"/>
      <c r="BL203" s="45"/>
      <c r="BN203" s="45"/>
      <c r="BP203" s="45"/>
      <c r="BR203" s="45"/>
      <c r="BT203" s="45"/>
      <c r="BV203" s="45"/>
      <c r="BX203" s="45"/>
      <c r="BZ203" s="45"/>
      <c r="CB203" s="45"/>
      <c r="CD203" s="45"/>
      <c r="CF203" s="45"/>
      <c r="CH203" s="45"/>
      <c r="CJ203" s="45"/>
      <c r="CL203" s="45"/>
      <c r="CN203" s="45"/>
      <c r="CP203" s="45"/>
      <c r="CR203" s="45"/>
      <c r="CT203" s="45"/>
      <c r="CV203" s="45"/>
      <c r="CX203" s="45"/>
      <c r="CZ203" s="45"/>
      <c r="DB203" s="45"/>
      <c r="DD203" s="45"/>
      <c r="DF203" s="45"/>
      <c r="DH203" s="45"/>
      <c r="DJ203" s="45"/>
      <c r="DL203" s="45"/>
      <c r="DN203" s="45"/>
      <c r="DP203" s="45"/>
      <c r="DR203" s="45"/>
      <c r="DT203" s="45"/>
      <c r="DV203" s="45"/>
      <c r="DX203" s="45"/>
      <c r="DZ203" s="45"/>
      <c r="EB203" s="45"/>
      <c r="ED203" s="45"/>
      <c r="EF203" s="45"/>
      <c r="EH203" s="45"/>
      <c r="EJ203" s="45"/>
      <c r="EL203" s="45"/>
      <c r="EN203" s="45"/>
      <c r="EP203" s="45"/>
      <c r="ER203" s="45"/>
      <c r="ET203" s="45"/>
      <c r="EV203" s="45"/>
      <c r="EX203" s="45"/>
      <c r="EZ203" s="45"/>
      <c r="FB203" s="45"/>
      <c r="FD203" s="45"/>
      <c r="FF203" s="45"/>
      <c r="FH203" s="45"/>
      <c r="FI203" s="59"/>
      <c r="FJ203" s="59"/>
      <c r="FK203" s="48"/>
    </row>
    <row r="204" spans="46:167">
      <c r="AT204" s="45"/>
      <c r="AV204" s="45"/>
      <c r="AX204" s="45"/>
      <c r="AZ204" s="45"/>
      <c r="BB204" s="45"/>
      <c r="BD204" s="45"/>
      <c r="BF204" s="45"/>
      <c r="BH204" s="45"/>
      <c r="BJ204" s="45"/>
      <c r="BL204" s="45"/>
      <c r="BN204" s="45"/>
      <c r="BP204" s="45"/>
      <c r="BR204" s="45"/>
      <c r="BT204" s="45"/>
      <c r="BV204" s="45"/>
      <c r="BX204" s="45"/>
      <c r="BZ204" s="45"/>
      <c r="CB204" s="45"/>
      <c r="CD204" s="45"/>
      <c r="CF204" s="45"/>
      <c r="CH204" s="45"/>
      <c r="CJ204" s="45"/>
      <c r="CL204" s="45"/>
      <c r="CN204" s="45"/>
      <c r="CP204" s="45"/>
      <c r="CR204" s="45"/>
      <c r="CT204" s="45"/>
      <c r="CV204" s="45"/>
      <c r="CX204" s="45"/>
      <c r="CZ204" s="45"/>
      <c r="DB204" s="45"/>
      <c r="DD204" s="45"/>
      <c r="DF204" s="45"/>
      <c r="DH204" s="45"/>
      <c r="DJ204" s="45"/>
      <c r="DL204" s="45"/>
      <c r="DN204" s="45"/>
      <c r="DP204" s="45"/>
      <c r="DR204" s="45"/>
      <c r="DT204" s="45"/>
      <c r="DV204" s="45"/>
      <c r="DX204" s="45"/>
      <c r="DZ204" s="45"/>
      <c r="EB204" s="45"/>
      <c r="ED204" s="45"/>
      <c r="EF204" s="45"/>
      <c r="EH204" s="45"/>
      <c r="EJ204" s="45"/>
      <c r="EL204" s="45"/>
      <c r="EN204" s="45"/>
      <c r="EP204" s="45"/>
      <c r="ER204" s="45"/>
      <c r="ET204" s="45"/>
      <c r="EV204" s="45"/>
      <c r="EX204" s="45"/>
      <c r="EZ204" s="45"/>
      <c r="FB204" s="45"/>
      <c r="FD204" s="45"/>
      <c r="FF204" s="45"/>
      <c r="FH204" s="45"/>
      <c r="FI204" s="59"/>
      <c r="FJ204" s="59"/>
      <c r="FK204" s="48"/>
    </row>
    <row r="205" spans="46:167">
      <c r="AT205" s="45"/>
      <c r="AV205" s="45"/>
      <c r="AX205" s="45"/>
      <c r="AZ205" s="45"/>
      <c r="BB205" s="45"/>
      <c r="BD205" s="45"/>
      <c r="BF205" s="45"/>
      <c r="BH205" s="45"/>
      <c r="BJ205" s="45"/>
      <c r="BL205" s="45"/>
      <c r="BN205" s="45"/>
      <c r="BP205" s="45"/>
      <c r="BR205" s="45"/>
      <c r="BT205" s="45"/>
      <c r="BV205" s="45"/>
      <c r="BX205" s="45"/>
      <c r="BZ205" s="45"/>
      <c r="CB205" s="45"/>
      <c r="CD205" s="45"/>
      <c r="CF205" s="45"/>
      <c r="CH205" s="45"/>
      <c r="CJ205" s="45"/>
      <c r="CL205" s="45"/>
      <c r="CN205" s="45"/>
      <c r="CP205" s="45"/>
      <c r="CR205" s="45"/>
      <c r="CT205" s="45"/>
      <c r="CV205" s="45"/>
      <c r="CX205" s="45"/>
      <c r="CZ205" s="45"/>
      <c r="DB205" s="45"/>
      <c r="DD205" s="45"/>
      <c r="DF205" s="45"/>
      <c r="DH205" s="45"/>
      <c r="DJ205" s="45"/>
      <c r="DL205" s="45"/>
      <c r="DN205" s="45"/>
      <c r="DP205" s="45"/>
      <c r="DR205" s="45"/>
      <c r="DT205" s="45"/>
      <c r="DV205" s="45"/>
      <c r="DX205" s="45"/>
      <c r="DZ205" s="45"/>
      <c r="EB205" s="45"/>
      <c r="ED205" s="45"/>
      <c r="EF205" s="45"/>
      <c r="EH205" s="45"/>
      <c r="EJ205" s="45"/>
      <c r="EL205" s="45"/>
      <c r="EN205" s="45"/>
      <c r="EP205" s="45"/>
      <c r="ER205" s="45"/>
      <c r="ET205" s="45"/>
      <c r="EV205" s="45"/>
      <c r="EX205" s="45"/>
      <c r="EZ205" s="45"/>
      <c r="FB205" s="45"/>
      <c r="FD205" s="45"/>
      <c r="FF205" s="45"/>
      <c r="FH205" s="45"/>
      <c r="FI205" s="59"/>
      <c r="FJ205" s="59"/>
      <c r="FK205" s="48"/>
    </row>
    <row r="206" spans="46:167">
      <c r="AT206" s="45"/>
      <c r="AV206" s="45"/>
      <c r="AX206" s="45"/>
      <c r="AZ206" s="45"/>
      <c r="BB206" s="45"/>
      <c r="BD206" s="45"/>
      <c r="BF206" s="45"/>
      <c r="BH206" s="45"/>
      <c r="BJ206" s="45"/>
      <c r="BL206" s="45"/>
      <c r="BN206" s="45"/>
      <c r="BP206" s="45"/>
      <c r="BR206" s="45"/>
      <c r="BT206" s="45"/>
      <c r="BV206" s="45"/>
      <c r="BX206" s="45"/>
      <c r="BZ206" s="45"/>
      <c r="CB206" s="45"/>
      <c r="CD206" s="45"/>
      <c r="CF206" s="45"/>
      <c r="CH206" s="45"/>
      <c r="CJ206" s="45"/>
      <c r="CL206" s="45"/>
      <c r="CN206" s="45"/>
      <c r="CP206" s="45"/>
      <c r="CR206" s="45"/>
      <c r="CT206" s="45"/>
      <c r="CV206" s="45"/>
      <c r="CX206" s="45"/>
      <c r="CZ206" s="45"/>
      <c r="DB206" s="45"/>
      <c r="DD206" s="45"/>
      <c r="DF206" s="45"/>
      <c r="DH206" s="45"/>
      <c r="DJ206" s="45"/>
      <c r="DL206" s="45"/>
      <c r="DN206" s="45"/>
      <c r="DP206" s="45"/>
      <c r="DR206" s="45"/>
      <c r="DT206" s="45"/>
      <c r="DV206" s="45"/>
      <c r="DX206" s="45"/>
      <c r="DZ206" s="45"/>
      <c r="EB206" s="45"/>
      <c r="ED206" s="45"/>
      <c r="EF206" s="45"/>
      <c r="EH206" s="45"/>
      <c r="EJ206" s="45"/>
      <c r="EL206" s="45"/>
      <c r="EN206" s="45"/>
      <c r="EP206" s="45"/>
      <c r="ER206" s="45"/>
      <c r="ET206" s="45"/>
      <c r="EV206" s="45"/>
      <c r="EX206" s="45"/>
      <c r="EZ206" s="45"/>
      <c r="FB206" s="45"/>
      <c r="FD206" s="45"/>
      <c r="FF206" s="45"/>
      <c r="FH206" s="45"/>
      <c r="FI206" s="59"/>
      <c r="FJ206" s="59"/>
      <c r="FK206" s="48"/>
    </row>
    <row r="207" spans="46:167">
      <c r="AT207" s="45"/>
      <c r="AV207" s="45"/>
      <c r="AX207" s="45"/>
      <c r="AZ207" s="45"/>
      <c r="BB207" s="45"/>
      <c r="BD207" s="45"/>
      <c r="BF207" s="45"/>
      <c r="BH207" s="45"/>
      <c r="BJ207" s="45"/>
      <c r="BL207" s="45"/>
      <c r="BN207" s="45"/>
      <c r="BP207" s="45"/>
      <c r="BR207" s="45"/>
      <c r="BT207" s="45"/>
      <c r="BV207" s="45"/>
      <c r="BX207" s="45"/>
      <c r="BZ207" s="45"/>
      <c r="CB207" s="45"/>
      <c r="CD207" s="45"/>
      <c r="CF207" s="45"/>
      <c r="CH207" s="45"/>
      <c r="CJ207" s="45"/>
      <c r="CL207" s="45"/>
      <c r="CN207" s="45"/>
      <c r="CP207" s="45"/>
      <c r="CR207" s="45"/>
      <c r="CT207" s="45"/>
      <c r="CV207" s="45"/>
      <c r="CX207" s="45"/>
      <c r="CZ207" s="45"/>
      <c r="DB207" s="45"/>
      <c r="DD207" s="45"/>
      <c r="DF207" s="45"/>
      <c r="DH207" s="45"/>
      <c r="DJ207" s="45"/>
      <c r="DL207" s="45"/>
      <c r="DN207" s="45"/>
      <c r="DP207" s="45"/>
      <c r="DR207" s="45"/>
      <c r="DT207" s="45"/>
      <c r="DV207" s="45"/>
      <c r="DX207" s="45"/>
      <c r="DZ207" s="45"/>
      <c r="EB207" s="45"/>
      <c r="ED207" s="45"/>
      <c r="EF207" s="45"/>
      <c r="EH207" s="45"/>
      <c r="EJ207" s="45"/>
      <c r="EL207" s="45"/>
      <c r="EN207" s="45"/>
      <c r="EP207" s="45"/>
      <c r="ER207" s="45"/>
      <c r="ET207" s="45"/>
      <c r="EV207" s="45"/>
      <c r="EX207" s="45"/>
      <c r="EZ207" s="45"/>
      <c r="FB207" s="45"/>
      <c r="FD207" s="45"/>
      <c r="FF207" s="45"/>
      <c r="FH207" s="45"/>
      <c r="FI207" s="59"/>
      <c r="FJ207" s="59"/>
      <c r="FK207" s="48"/>
    </row>
    <row r="208" spans="46:167">
      <c r="AT208" s="45"/>
      <c r="AV208" s="45"/>
      <c r="AX208" s="45"/>
      <c r="AZ208" s="45"/>
      <c r="BB208" s="45"/>
      <c r="BD208" s="45"/>
      <c r="BF208" s="45"/>
      <c r="BH208" s="45"/>
      <c r="BJ208" s="45"/>
      <c r="BL208" s="45"/>
      <c r="BN208" s="45"/>
      <c r="BP208" s="45"/>
      <c r="BR208" s="45"/>
      <c r="BT208" s="45"/>
      <c r="BV208" s="45"/>
      <c r="BX208" s="45"/>
      <c r="BZ208" s="45"/>
      <c r="CB208" s="45"/>
      <c r="CD208" s="45"/>
      <c r="CF208" s="45"/>
      <c r="CH208" s="45"/>
      <c r="CJ208" s="45"/>
      <c r="CL208" s="45"/>
      <c r="CN208" s="45"/>
      <c r="CP208" s="45"/>
      <c r="CR208" s="45"/>
      <c r="CT208" s="45"/>
      <c r="CV208" s="45"/>
      <c r="CX208" s="45"/>
      <c r="CZ208" s="45"/>
      <c r="DB208" s="45"/>
      <c r="DD208" s="45"/>
      <c r="DF208" s="45"/>
      <c r="DH208" s="45"/>
      <c r="DJ208" s="45"/>
      <c r="DL208" s="45"/>
      <c r="DN208" s="45"/>
      <c r="DP208" s="45"/>
      <c r="DR208" s="45"/>
      <c r="DT208" s="45"/>
      <c r="DV208" s="45"/>
      <c r="DX208" s="45"/>
      <c r="DZ208" s="45"/>
      <c r="EB208" s="45"/>
      <c r="ED208" s="45"/>
      <c r="EF208" s="45"/>
      <c r="EH208" s="45"/>
      <c r="EJ208" s="45"/>
      <c r="EL208" s="45"/>
      <c r="EN208" s="45"/>
      <c r="EP208" s="45"/>
      <c r="ER208" s="45"/>
      <c r="ET208" s="45"/>
      <c r="EV208" s="45"/>
      <c r="EX208" s="45"/>
      <c r="EZ208" s="45"/>
      <c r="FB208" s="45"/>
      <c r="FD208" s="45"/>
      <c r="FF208" s="45"/>
      <c r="FH208" s="45"/>
      <c r="FI208" s="59"/>
      <c r="FJ208" s="59"/>
      <c r="FK208" s="48"/>
    </row>
    <row r="209" spans="46:167">
      <c r="AT209" s="45"/>
      <c r="AV209" s="45"/>
      <c r="AX209" s="45"/>
      <c r="AZ209" s="45"/>
      <c r="BB209" s="45"/>
      <c r="BD209" s="45"/>
      <c r="BF209" s="45"/>
      <c r="BH209" s="45"/>
      <c r="BJ209" s="45"/>
      <c r="BL209" s="45"/>
      <c r="BN209" s="45"/>
      <c r="BP209" s="45"/>
      <c r="BR209" s="45"/>
      <c r="BT209" s="45"/>
      <c r="BV209" s="45"/>
      <c r="BX209" s="45"/>
      <c r="BZ209" s="45"/>
      <c r="CB209" s="45"/>
      <c r="CD209" s="45"/>
      <c r="CF209" s="45"/>
      <c r="CH209" s="45"/>
      <c r="CJ209" s="45"/>
      <c r="CL209" s="45"/>
      <c r="CN209" s="45"/>
      <c r="CP209" s="45"/>
      <c r="CR209" s="45"/>
      <c r="CT209" s="45"/>
      <c r="CV209" s="45"/>
      <c r="CX209" s="45"/>
      <c r="CZ209" s="45"/>
      <c r="DB209" s="45"/>
      <c r="DD209" s="45"/>
      <c r="DF209" s="45"/>
      <c r="DH209" s="45"/>
      <c r="DJ209" s="45"/>
      <c r="DL209" s="45"/>
      <c r="DN209" s="45"/>
      <c r="DP209" s="45"/>
      <c r="DR209" s="45"/>
      <c r="DT209" s="45"/>
      <c r="DV209" s="45"/>
      <c r="DX209" s="45"/>
      <c r="DZ209" s="45"/>
      <c r="EB209" s="45"/>
      <c r="ED209" s="45"/>
      <c r="EF209" s="45"/>
      <c r="EH209" s="45"/>
      <c r="EJ209" s="45"/>
      <c r="EL209" s="45"/>
      <c r="EN209" s="45"/>
      <c r="EP209" s="45"/>
      <c r="ER209" s="45"/>
      <c r="ET209" s="45"/>
      <c r="EV209" s="45"/>
      <c r="EX209" s="45"/>
      <c r="EZ209" s="45"/>
      <c r="FB209" s="45"/>
      <c r="FD209" s="45"/>
      <c r="FF209" s="45"/>
      <c r="FH209" s="45"/>
      <c r="FI209" s="59"/>
      <c r="FJ209" s="59"/>
      <c r="FK209" s="48"/>
    </row>
    <row r="210" spans="46:167">
      <c r="AT210" s="45"/>
      <c r="AV210" s="45"/>
      <c r="AX210" s="45"/>
      <c r="AZ210" s="45"/>
      <c r="BB210" s="45"/>
      <c r="BD210" s="45"/>
      <c r="BF210" s="45"/>
      <c r="BH210" s="45"/>
      <c r="BJ210" s="45"/>
      <c r="BL210" s="45"/>
      <c r="BN210" s="45"/>
      <c r="BP210" s="45"/>
      <c r="BR210" s="45"/>
      <c r="BT210" s="45"/>
      <c r="BV210" s="45"/>
      <c r="BX210" s="45"/>
      <c r="BZ210" s="45"/>
      <c r="CB210" s="45"/>
      <c r="CD210" s="45"/>
      <c r="CF210" s="45"/>
      <c r="CH210" s="45"/>
      <c r="CJ210" s="45"/>
      <c r="CL210" s="45"/>
      <c r="CN210" s="45"/>
      <c r="CP210" s="45"/>
      <c r="CR210" s="45"/>
      <c r="CT210" s="45"/>
      <c r="CV210" s="45"/>
      <c r="CX210" s="45"/>
      <c r="CZ210" s="45"/>
      <c r="DB210" s="45"/>
      <c r="DD210" s="45"/>
      <c r="DF210" s="45"/>
      <c r="DH210" s="45"/>
      <c r="DJ210" s="45"/>
      <c r="DL210" s="45"/>
      <c r="DN210" s="45"/>
      <c r="DP210" s="45"/>
      <c r="DR210" s="45"/>
      <c r="DT210" s="45"/>
      <c r="DV210" s="45"/>
      <c r="DX210" s="45"/>
      <c r="DZ210" s="45"/>
      <c r="EB210" s="45"/>
      <c r="ED210" s="45"/>
      <c r="EF210" s="45"/>
      <c r="EH210" s="45"/>
      <c r="EJ210" s="45"/>
      <c r="EL210" s="45"/>
      <c r="EN210" s="45"/>
      <c r="EP210" s="45"/>
      <c r="ER210" s="45"/>
      <c r="ET210" s="45"/>
      <c r="EV210" s="45"/>
      <c r="EX210" s="45"/>
      <c r="EZ210" s="45"/>
      <c r="FB210" s="45"/>
      <c r="FD210" s="45"/>
      <c r="FF210" s="45"/>
      <c r="FH210" s="45"/>
      <c r="FI210" s="59"/>
      <c r="FJ210" s="59"/>
      <c r="FK210" s="48"/>
    </row>
    <row r="211" spans="46:167">
      <c r="AT211" s="45"/>
      <c r="AV211" s="45"/>
      <c r="AX211" s="45"/>
      <c r="AZ211" s="45"/>
      <c r="BB211" s="45"/>
      <c r="BD211" s="45"/>
      <c r="BF211" s="45"/>
      <c r="BH211" s="45"/>
      <c r="BJ211" s="45"/>
      <c r="BL211" s="45"/>
      <c r="BN211" s="45"/>
      <c r="BP211" s="45"/>
      <c r="BR211" s="45"/>
      <c r="BT211" s="45"/>
      <c r="BV211" s="45"/>
      <c r="BX211" s="45"/>
      <c r="BZ211" s="45"/>
      <c r="CB211" s="45"/>
      <c r="CD211" s="45"/>
      <c r="CF211" s="45"/>
      <c r="CH211" s="45"/>
      <c r="CJ211" s="45"/>
      <c r="CL211" s="45"/>
      <c r="CN211" s="45"/>
      <c r="CP211" s="45"/>
      <c r="CR211" s="45"/>
      <c r="CT211" s="45"/>
      <c r="CV211" s="45"/>
      <c r="CX211" s="45"/>
      <c r="CZ211" s="45"/>
      <c r="DB211" s="45"/>
      <c r="DD211" s="45"/>
      <c r="DF211" s="45"/>
      <c r="DH211" s="45"/>
      <c r="DJ211" s="45"/>
      <c r="DL211" s="45"/>
      <c r="DN211" s="45"/>
      <c r="DP211" s="45"/>
      <c r="DR211" s="45"/>
      <c r="DT211" s="45"/>
      <c r="DV211" s="45"/>
      <c r="DX211" s="45"/>
      <c r="DZ211" s="45"/>
      <c r="EB211" s="45"/>
      <c r="ED211" s="45"/>
      <c r="EF211" s="45"/>
      <c r="EH211" s="45"/>
      <c r="EJ211" s="45"/>
      <c r="EL211" s="45"/>
      <c r="EN211" s="45"/>
      <c r="EP211" s="45"/>
      <c r="ER211" s="45"/>
      <c r="ET211" s="45"/>
      <c r="EV211" s="45"/>
      <c r="EX211" s="45"/>
      <c r="EZ211" s="45"/>
      <c r="FB211" s="45"/>
      <c r="FD211" s="45"/>
      <c r="FF211" s="45"/>
      <c r="FH211" s="45"/>
      <c r="FI211" s="59"/>
      <c r="FJ211" s="59"/>
      <c r="FK211" s="48"/>
    </row>
    <row r="212" spans="46:167">
      <c r="AT212" s="45"/>
      <c r="AV212" s="45"/>
      <c r="AX212" s="45"/>
      <c r="AZ212" s="45"/>
      <c r="BB212" s="45"/>
      <c r="BD212" s="45"/>
      <c r="BF212" s="45"/>
      <c r="BH212" s="45"/>
      <c r="BJ212" s="45"/>
      <c r="BL212" s="45"/>
      <c r="BN212" s="45"/>
      <c r="BP212" s="45"/>
      <c r="BR212" s="45"/>
      <c r="BT212" s="45"/>
      <c r="BV212" s="45"/>
      <c r="BX212" s="45"/>
      <c r="BZ212" s="45"/>
      <c r="CB212" s="45"/>
      <c r="CD212" s="45"/>
      <c r="CF212" s="45"/>
      <c r="CH212" s="45"/>
      <c r="CJ212" s="45"/>
      <c r="CL212" s="45"/>
      <c r="CN212" s="45"/>
      <c r="CP212" s="45"/>
      <c r="CR212" s="45"/>
      <c r="CT212" s="45"/>
      <c r="CV212" s="45"/>
      <c r="CX212" s="45"/>
      <c r="CZ212" s="45"/>
      <c r="DB212" s="45"/>
      <c r="DD212" s="45"/>
      <c r="DF212" s="45"/>
      <c r="DH212" s="45"/>
      <c r="DJ212" s="45"/>
      <c r="DL212" s="45"/>
      <c r="DN212" s="45"/>
      <c r="DP212" s="45"/>
      <c r="DR212" s="45"/>
      <c r="DT212" s="45"/>
      <c r="DV212" s="45"/>
      <c r="DX212" s="45"/>
      <c r="DZ212" s="45"/>
      <c r="EB212" s="45"/>
      <c r="ED212" s="45"/>
      <c r="EF212" s="45"/>
      <c r="EH212" s="45"/>
      <c r="EJ212" s="45"/>
      <c r="EL212" s="45"/>
      <c r="EN212" s="45"/>
      <c r="EP212" s="45"/>
      <c r="ER212" s="45"/>
      <c r="ET212" s="45"/>
      <c r="EV212" s="45"/>
      <c r="EX212" s="45"/>
      <c r="EZ212" s="45"/>
      <c r="FB212" s="45"/>
      <c r="FD212" s="45"/>
      <c r="FF212" s="45"/>
      <c r="FH212" s="45"/>
      <c r="FI212" s="59"/>
      <c r="FJ212" s="59"/>
      <c r="FK212" s="48"/>
    </row>
    <row r="213" spans="46:167">
      <c r="AT213" s="45"/>
      <c r="AV213" s="45"/>
      <c r="AX213" s="45"/>
      <c r="AZ213" s="45"/>
      <c r="BB213" s="45"/>
      <c r="BD213" s="45"/>
      <c r="BF213" s="45"/>
      <c r="BH213" s="45"/>
      <c r="BJ213" s="45"/>
      <c r="BL213" s="45"/>
      <c r="BN213" s="45"/>
      <c r="BP213" s="45"/>
      <c r="BR213" s="45"/>
      <c r="BT213" s="45"/>
      <c r="BV213" s="45"/>
      <c r="BX213" s="45"/>
      <c r="BZ213" s="45"/>
      <c r="CB213" s="45"/>
      <c r="CD213" s="45"/>
      <c r="CF213" s="45"/>
      <c r="CH213" s="45"/>
      <c r="CJ213" s="45"/>
      <c r="CL213" s="45"/>
      <c r="CN213" s="45"/>
      <c r="CP213" s="45"/>
      <c r="CR213" s="45"/>
      <c r="CT213" s="45"/>
      <c r="CV213" s="45"/>
      <c r="CX213" s="45"/>
      <c r="CZ213" s="45"/>
      <c r="DB213" s="45"/>
      <c r="DD213" s="45"/>
      <c r="DF213" s="45"/>
      <c r="DH213" s="45"/>
      <c r="DJ213" s="45"/>
      <c r="DL213" s="45"/>
      <c r="DN213" s="45"/>
      <c r="DP213" s="45"/>
      <c r="DR213" s="45"/>
      <c r="DT213" s="45"/>
      <c r="DV213" s="45"/>
      <c r="DX213" s="45"/>
      <c r="DZ213" s="45"/>
      <c r="EB213" s="45"/>
      <c r="ED213" s="45"/>
      <c r="EF213" s="45"/>
      <c r="EH213" s="45"/>
      <c r="EJ213" s="45"/>
      <c r="EL213" s="45"/>
      <c r="EN213" s="45"/>
      <c r="EP213" s="45"/>
      <c r="ER213" s="45"/>
      <c r="ET213" s="45"/>
      <c r="EV213" s="45"/>
      <c r="EX213" s="45"/>
      <c r="EZ213" s="45"/>
      <c r="FB213" s="45"/>
      <c r="FD213" s="45"/>
      <c r="FF213" s="45"/>
      <c r="FH213" s="45"/>
      <c r="FI213" s="59"/>
      <c r="FJ213" s="59"/>
      <c r="FK213" s="48"/>
    </row>
    <row r="214" spans="46:167">
      <c r="AT214" s="45"/>
      <c r="AV214" s="45"/>
      <c r="AX214" s="45"/>
      <c r="AZ214" s="45"/>
      <c r="BB214" s="45"/>
      <c r="BD214" s="45"/>
      <c r="BF214" s="45"/>
      <c r="BH214" s="45"/>
      <c r="BJ214" s="45"/>
      <c r="BL214" s="45"/>
      <c r="BN214" s="45"/>
      <c r="BP214" s="45"/>
      <c r="BR214" s="45"/>
      <c r="BT214" s="45"/>
      <c r="BV214" s="45"/>
      <c r="BX214" s="45"/>
      <c r="BZ214" s="45"/>
      <c r="CB214" s="45"/>
      <c r="CD214" s="45"/>
      <c r="CF214" s="45"/>
      <c r="CH214" s="45"/>
      <c r="CJ214" s="45"/>
      <c r="CL214" s="45"/>
      <c r="CN214" s="45"/>
      <c r="CP214" s="45"/>
      <c r="CR214" s="45"/>
      <c r="CT214" s="45"/>
      <c r="CV214" s="45"/>
      <c r="CX214" s="45"/>
      <c r="CZ214" s="45"/>
      <c r="DB214" s="45"/>
      <c r="DD214" s="45"/>
      <c r="DF214" s="45"/>
      <c r="DH214" s="45"/>
      <c r="DJ214" s="45"/>
      <c r="DL214" s="45"/>
      <c r="DN214" s="45"/>
      <c r="DP214" s="45"/>
      <c r="DR214" s="45"/>
      <c r="DT214" s="45"/>
      <c r="DV214" s="45"/>
      <c r="DX214" s="45"/>
      <c r="DZ214" s="45"/>
      <c r="EB214" s="45"/>
      <c r="ED214" s="45"/>
      <c r="EF214" s="45"/>
      <c r="EH214" s="45"/>
      <c r="EJ214" s="45"/>
      <c r="EL214" s="45"/>
      <c r="EN214" s="45"/>
      <c r="EP214" s="45"/>
      <c r="ER214" s="45"/>
      <c r="ET214" s="45"/>
      <c r="EV214" s="45"/>
      <c r="EX214" s="45"/>
      <c r="EZ214" s="45"/>
      <c r="FB214" s="45"/>
      <c r="FD214" s="45"/>
      <c r="FF214" s="45"/>
      <c r="FH214" s="45"/>
      <c r="FI214" s="59"/>
      <c r="FJ214" s="59"/>
      <c r="FK214" s="48"/>
    </row>
    <row r="215" spans="46:167">
      <c r="AT215" s="45"/>
      <c r="AV215" s="45"/>
      <c r="AX215" s="45"/>
      <c r="AZ215" s="45"/>
      <c r="BB215" s="45"/>
      <c r="BD215" s="45"/>
      <c r="BF215" s="45"/>
      <c r="BH215" s="45"/>
      <c r="BJ215" s="45"/>
      <c r="BL215" s="45"/>
      <c r="BN215" s="45"/>
      <c r="BP215" s="45"/>
      <c r="BR215" s="45"/>
      <c r="BT215" s="45"/>
      <c r="BV215" s="45"/>
      <c r="BX215" s="45"/>
      <c r="BZ215" s="45"/>
      <c r="CB215" s="45"/>
      <c r="CD215" s="45"/>
      <c r="CF215" s="45"/>
      <c r="CH215" s="45"/>
      <c r="CJ215" s="45"/>
      <c r="CL215" s="45"/>
      <c r="CN215" s="45"/>
      <c r="CP215" s="45"/>
      <c r="CR215" s="45"/>
      <c r="CT215" s="45"/>
      <c r="CV215" s="45"/>
      <c r="CX215" s="45"/>
      <c r="CZ215" s="45"/>
      <c r="DB215" s="45"/>
      <c r="DD215" s="45"/>
      <c r="DF215" s="45"/>
      <c r="DH215" s="45"/>
      <c r="DJ215" s="45"/>
      <c r="DL215" s="45"/>
      <c r="DN215" s="45"/>
      <c r="DP215" s="45"/>
      <c r="DR215" s="45"/>
      <c r="DT215" s="45"/>
      <c r="DV215" s="45"/>
      <c r="DX215" s="45"/>
      <c r="DZ215" s="45"/>
      <c r="EB215" s="45"/>
      <c r="ED215" s="45"/>
      <c r="EF215" s="45"/>
      <c r="EH215" s="45"/>
      <c r="EJ215" s="45"/>
      <c r="EL215" s="45"/>
      <c r="EN215" s="45"/>
      <c r="EP215" s="45"/>
      <c r="ER215" s="45"/>
      <c r="ET215" s="45"/>
      <c r="EV215" s="45"/>
      <c r="EX215" s="45"/>
      <c r="EZ215" s="45"/>
      <c r="FB215" s="45"/>
      <c r="FD215" s="45"/>
      <c r="FF215" s="45"/>
      <c r="FH215" s="45"/>
      <c r="FI215" s="59"/>
      <c r="FJ215" s="59"/>
      <c r="FK215" s="48"/>
    </row>
    <row r="216" spans="46:167">
      <c r="AT216" s="45"/>
      <c r="AV216" s="45"/>
      <c r="AX216" s="45"/>
      <c r="AZ216" s="45"/>
      <c r="BB216" s="45"/>
      <c r="BD216" s="45"/>
      <c r="BF216" s="45"/>
      <c r="BH216" s="45"/>
      <c r="BJ216" s="45"/>
      <c r="BL216" s="45"/>
      <c r="BN216" s="45"/>
      <c r="BP216" s="45"/>
      <c r="BR216" s="45"/>
      <c r="BT216" s="45"/>
      <c r="BV216" s="45"/>
      <c r="BX216" s="45"/>
      <c r="BZ216" s="45"/>
      <c r="CB216" s="45"/>
      <c r="CD216" s="45"/>
      <c r="CF216" s="45"/>
      <c r="CH216" s="45"/>
      <c r="CJ216" s="45"/>
      <c r="CL216" s="45"/>
      <c r="CN216" s="45"/>
      <c r="CP216" s="45"/>
      <c r="CR216" s="45"/>
      <c r="CT216" s="45"/>
      <c r="CV216" s="45"/>
      <c r="CX216" s="45"/>
      <c r="CZ216" s="45"/>
      <c r="DB216" s="45"/>
      <c r="DD216" s="45"/>
      <c r="DF216" s="45"/>
      <c r="DH216" s="45"/>
      <c r="DJ216" s="45"/>
      <c r="DL216" s="45"/>
      <c r="DN216" s="45"/>
      <c r="DP216" s="45"/>
      <c r="DR216" s="45"/>
      <c r="DT216" s="45"/>
      <c r="DV216" s="45"/>
      <c r="DX216" s="45"/>
      <c r="DZ216" s="45"/>
      <c r="EB216" s="45"/>
      <c r="ED216" s="45"/>
      <c r="EF216" s="45"/>
      <c r="EH216" s="45"/>
      <c r="EJ216" s="45"/>
      <c r="EL216" s="45"/>
      <c r="EN216" s="45"/>
      <c r="EP216" s="45"/>
      <c r="ER216" s="45"/>
      <c r="ET216" s="45"/>
      <c r="EV216" s="45"/>
      <c r="EX216" s="45"/>
      <c r="EZ216" s="45"/>
      <c r="FB216" s="45"/>
      <c r="FD216" s="45"/>
      <c r="FF216" s="45"/>
      <c r="FH216" s="45"/>
      <c r="FI216" s="59"/>
      <c r="FJ216" s="59"/>
      <c r="FK216" s="48"/>
    </row>
    <row r="217" spans="46:167">
      <c r="AT217" s="45"/>
      <c r="AV217" s="45"/>
      <c r="AX217" s="45"/>
      <c r="AZ217" s="45"/>
      <c r="BB217" s="45"/>
      <c r="BD217" s="45"/>
      <c r="BF217" s="45"/>
      <c r="BH217" s="45"/>
      <c r="BJ217" s="45"/>
      <c r="BL217" s="45"/>
      <c r="BN217" s="45"/>
      <c r="BP217" s="45"/>
      <c r="BR217" s="45"/>
      <c r="BT217" s="45"/>
      <c r="BV217" s="45"/>
      <c r="BX217" s="45"/>
      <c r="BZ217" s="45"/>
      <c r="CB217" s="45"/>
      <c r="CD217" s="45"/>
      <c r="CF217" s="45"/>
      <c r="CH217" s="45"/>
      <c r="CJ217" s="45"/>
      <c r="CL217" s="45"/>
      <c r="CN217" s="45"/>
      <c r="CP217" s="45"/>
      <c r="CR217" s="45"/>
      <c r="CT217" s="45"/>
      <c r="CV217" s="45"/>
      <c r="CX217" s="45"/>
      <c r="CZ217" s="45"/>
      <c r="DB217" s="45"/>
      <c r="DD217" s="45"/>
      <c r="DF217" s="45"/>
      <c r="DH217" s="45"/>
      <c r="DJ217" s="45"/>
      <c r="DL217" s="45"/>
      <c r="DN217" s="45"/>
      <c r="DP217" s="45"/>
      <c r="DR217" s="45"/>
      <c r="DT217" s="45"/>
      <c r="DV217" s="45"/>
      <c r="DX217" s="45"/>
      <c r="DZ217" s="45"/>
      <c r="EB217" s="45"/>
      <c r="ED217" s="45"/>
      <c r="EF217" s="45"/>
      <c r="EH217" s="45"/>
      <c r="EJ217" s="45"/>
      <c r="EL217" s="45"/>
      <c r="EN217" s="45"/>
      <c r="EP217" s="45"/>
      <c r="ER217" s="45"/>
      <c r="ET217" s="45"/>
      <c r="EV217" s="45"/>
      <c r="EX217" s="45"/>
      <c r="EZ217" s="45"/>
      <c r="FB217" s="45"/>
      <c r="FD217" s="45"/>
      <c r="FF217" s="45"/>
      <c r="FH217" s="45"/>
      <c r="FI217" s="59"/>
      <c r="FJ217" s="59"/>
      <c r="FK217" s="48"/>
    </row>
    <row r="218" spans="46:167">
      <c r="AT218" s="45"/>
      <c r="AV218" s="45"/>
      <c r="AX218" s="45"/>
      <c r="AZ218" s="45"/>
      <c r="BB218" s="45"/>
      <c r="BD218" s="45"/>
      <c r="BF218" s="45"/>
      <c r="BH218" s="45"/>
      <c r="BJ218" s="45"/>
      <c r="BL218" s="45"/>
      <c r="BN218" s="45"/>
      <c r="BP218" s="45"/>
      <c r="BR218" s="45"/>
      <c r="BT218" s="45"/>
      <c r="BV218" s="45"/>
      <c r="BX218" s="45"/>
      <c r="BZ218" s="45"/>
      <c r="CB218" s="45"/>
      <c r="CD218" s="45"/>
      <c r="CF218" s="45"/>
      <c r="CH218" s="45"/>
      <c r="CJ218" s="45"/>
      <c r="CL218" s="45"/>
      <c r="CN218" s="45"/>
      <c r="CP218" s="45"/>
      <c r="CR218" s="45"/>
      <c r="CT218" s="45"/>
      <c r="CV218" s="45"/>
      <c r="CX218" s="45"/>
      <c r="CZ218" s="45"/>
      <c r="DB218" s="45"/>
      <c r="DD218" s="45"/>
      <c r="DF218" s="45"/>
      <c r="DH218" s="45"/>
      <c r="DJ218" s="45"/>
      <c r="DL218" s="45"/>
      <c r="DN218" s="45"/>
      <c r="DP218" s="45"/>
      <c r="DR218" s="45"/>
      <c r="DT218" s="45"/>
      <c r="DV218" s="45"/>
      <c r="DX218" s="45"/>
      <c r="DZ218" s="45"/>
      <c r="EB218" s="45"/>
      <c r="ED218" s="45"/>
      <c r="EF218" s="45"/>
      <c r="EH218" s="45"/>
      <c r="EJ218" s="45"/>
      <c r="EL218" s="45"/>
      <c r="EN218" s="45"/>
      <c r="EP218" s="45"/>
      <c r="ER218" s="45"/>
      <c r="ET218" s="45"/>
      <c r="EV218" s="45"/>
      <c r="EX218" s="45"/>
      <c r="EZ218" s="45"/>
      <c r="FB218" s="45"/>
      <c r="FD218" s="45"/>
      <c r="FF218" s="45"/>
      <c r="FH218" s="45"/>
      <c r="FI218" s="59"/>
      <c r="FJ218" s="59"/>
      <c r="FK218" s="48"/>
    </row>
    <row r="219" spans="46:167">
      <c r="AT219" s="45"/>
      <c r="AV219" s="45"/>
      <c r="AX219" s="45"/>
      <c r="AZ219" s="45"/>
      <c r="BB219" s="45"/>
      <c r="BD219" s="45"/>
      <c r="BF219" s="45"/>
      <c r="BH219" s="45"/>
      <c r="BJ219" s="45"/>
      <c r="BL219" s="45"/>
      <c r="BN219" s="45"/>
      <c r="BP219" s="45"/>
      <c r="BR219" s="45"/>
      <c r="BT219" s="45"/>
      <c r="BV219" s="45"/>
      <c r="BX219" s="45"/>
      <c r="BZ219" s="45"/>
      <c r="CB219" s="45"/>
      <c r="CD219" s="45"/>
      <c r="CF219" s="45"/>
      <c r="CH219" s="45"/>
      <c r="CJ219" s="45"/>
      <c r="CL219" s="45"/>
      <c r="CN219" s="45"/>
      <c r="CP219" s="45"/>
      <c r="CR219" s="45"/>
      <c r="CT219" s="45"/>
      <c r="CV219" s="45"/>
      <c r="CX219" s="45"/>
      <c r="CZ219" s="45"/>
      <c r="DB219" s="45"/>
      <c r="DD219" s="45"/>
      <c r="DF219" s="45"/>
      <c r="DH219" s="45"/>
      <c r="DJ219" s="45"/>
      <c r="DL219" s="45"/>
      <c r="DN219" s="45"/>
      <c r="DP219" s="45"/>
      <c r="DR219" s="45"/>
      <c r="DT219" s="45"/>
      <c r="DV219" s="45"/>
      <c r="DX219" s="45"/>
      <c r="DZ219" s="45"/>
      <c r="EB219" s="45"/>
      <c r="ED219" s="45"/>
      <c r="EF219" s="45"/>
      <c r="EH219" s="45"/>
      <c r="EJ219" s="45"/>
      <c r="EL219" s="45"/>
      <c r="EN219" s="45"/>
      <c r="EP219" s="45"/>
      <c r="ER219" s="45"/>
      <c r="ET219" s="45"/>
      <c r="EV219" s="45"/>
      <c r="EX219" s="45"/>
      <c r="EZ219" s="45"/>
      <c r="FB219" s="45"/>
      <c r="FD219" s="45"/>
      <c r="FF219" s="45"/>
      <c r="FH219" s="45"/>
      <c r="FI219" s="59"/>
      <c r="FJ219" s="59"/>
      <c r="FK219" s="48"/>
    </row>
    <row r="220" spans="46:167">
      <c r="AT220" s="45"/>
      <c r="AV220" s="45"/>
      <c r="AX220" s="45"/>
      <c r="AZ220" s="45"/>
      <c r="BB220" s="45"/>
      <c r="BD220" s="45"/>
      <c r="BF220" s="45"/>
      <c r="BH220" s="45"/>
      <c r="BJ220" s="45"/>
      <c r="BL220" s="45"/>
      <c r="BN220" s="45"/>
      <c r="BP220" s="45"/>
      <c r="BR220" s="45"/>
      <c r="BT220" s="45"/>
      <c r="BV220" s="45"/>
      <c r="BX220" s="45"/>
      <c r="BZ220" s="45"/>
      <c r="CB220" s="45"/>
      <c r="CD220" s="45"/>
      <c r="CF220" s="45"/>
      <c r="CH220" s="45"/>
      <c r="CJ220" s="45"/>
      <c r="CL220" s="45"/>
      <c r="CN220" s="45"/>
      <c r="CP220" s="45"/>
      <c r="CR220" s="45"/>
      <c r="CT220" s="45"/>
      <c r="CV220" s="45"/>
      <c r="CX220" s="45"/>
      <c r="CZ220" s="45"/>
      <c r="DB220" s="45"/>
      <c r="DD220" s="45"/>
      <c r="DF220" s="45"/>
      <c r="DH220" s="45"/>
      <c r="DJ220" s="45"/>
      <c r="DL220" s="45"/>
      <c r="DN220" s="45"/>
      <c r="DP220" s="45"/>
      <c r="DR220" s="45"/>
      <c r="DT220" s="45"/>
      <c r="DV220" s="45"/>
      <c r="DX220" s="45"/>
      <c r="DZ220" s="45"/>
      <c r="EB220" s="45"/>
      <c r="ED220" s="45"/>
      <c r="EF220" s="45"/>
      <c r="EH220" s="45"/>
      <c r="EJ220" s="45"/>
      <c r="EL220" s="45"/>
      <c r="EN220" s="45"/>
      <c r="EP220" s="45"/>
      <c r="ER220" s="45"/>
      <c r="ET220" s="45"/>
      <c r="EV220" s="45"/>
      <c r="EX220" s="45"/>
      <c r="EZ220" s="45"/>
      <c r="FB220" s="45"/>
      <c r="FD220" s="45"/>
      <c r="FF220" s="45"/>
      <c r="FH220" s="45"/>
      <c r="FI220" s="59"/>
      <c r="FJ220" s="59"/>
      <c r="FK220" s="48"/>
    </row>
    <row r="221" spans="46:167">
      <c r="AT221" s="45"/>
      <c r="AV221" s="45"/>
      <c r="AX221" s="45"/>
      <c r="AZ221" s="45"/>
      <c r="BB221" s="45"/>
      <c r="BD221" s="45"/>
      <c r="BF221" s="45"/>
      <c r="BH221" s="45"/>
      <c r="BJ221" s="45"/>
      <c r="BL221" s="45"/>
      <c r="BN221" s="45"/>
      <c r="BP221" s="45"/>
      <c r="BR221" s="45"/>
      <c r="BT221" s="45"/>
      <c r="BV221" s="45"/>
      <c r="BX221" s="45"/>
      <c r="BZ221" s="45"/>
      <c r="CB221" s="45"/>
      <c r="CD221" s="45"/>
      <c r="CF221" s="45"/>
      <c r="CH221" s="45"/>
      <c r="CJ221" s="45"/>
      <c r="CL221" s="45"/>
      <c r="CN221" s="45"/>
      <c r="CP221" s="45"/>
      <c r="CR221" s="45"/>
      <c r="CT221" s="45"/>
      <c r="CV221" s="45"/>
      <c r="CX221" s="45"/>
      <c r="CZ221" s="45"/>
      <c r="DB221" s="45"/>
      <c r="DD221" s="45"/>
      <c r="DF221" s="45"/>
      <c r="DH221" s="45"/>
      <c r="DJ221" s="45"/>
      <c r="DL221" s="45"/>
      <c r="DN221" s="45"/>
      <c r="DP221" s="45"/>
      <c r="DR221" s="45"/>
      <c r="DT221" s="45"/>
      <c r="DV221" s="45"/>
      <c r="DX221" s="45"/>
      <c r="DZ221" s="45"/>
      <c r="EB221" s="45"/>
      <c r="ED221" s="45"/>
      <c r="EF221" s="45"/>
      <c r="EH221" s="45"/>
      <c r="EJ221" s="45"/>
      <c r="EL221" s="45"/>
      <c r="EN221" s="45"/>
      <c r="EP221" s="45"/>
      <c r="ER221" s="45"/>
      <c r="ET221" s="45"/>
      <c r="EV221" s="45"/>
      <c r="EX221" s="45"/>
      <c r="EZ221" s="45"/>
      <c r="FB221" s="45"/>
      <c r="FD221" s="45"/>
      <c r="FF221" s="45"/>
      <c r="FH221" s="45"/>
      <c r="FI221" s="59"/>
      <c r="FJ221" s="59"/>
      <c r="FK221" s="48"/>
    </row>
    <row r="222" spans="46:167">
      <c r="AT222" s="45"/>
      <c r="AV222" s="45"/>
      <c r="AX222" s="45"/>
      <c r="AZ222" s="45"/>
      <c r="BB222" s="45"/>
      <c r="BD222" s="45"/>
      <c r="BF222" s="45"/>
      <c r="BH222" s="45"/>
      <c r="BJ222" s="45"/>
      <c r="BL222" s="45"/>
      <c r="BN222" s="45"/>
      <c r="BP222" s="45"/>
      <c r="BR222" s="45"/>
      <c r="BT222" s="45"/>
      <c r="BV222" s="45"/>
      <c r="BX222" s="45"/>
      <c r="BZ222" s="45"/>
      <c r="CB222" s="45"/>
      <c r="CD222" s="45"/>
      <c r="CF222" s="45"/>
      <c r="CH222" s="45"/>
      <c r="CJ222" s="45"/>
      <c r="CL222" s="45"/>
      <c r="CN222" s="45"/>
      <c r="CP222" s="45"/>
      <c r="CR222" s="45"/>
      <c r="CT222" s="45"/>
      <c r="CV222" s="45"/>
      <c r="CX222" s="45"/>
      <c r="CZ222" s="45"/>
      <c r="DB222" s="45"/>
      <c r="DD222" s="45"/>
      <c r="DF222" s="45"/>
      <c r="DH222" s="45"/>
      <c r="DJ222" s="45"/>
      <c r="DL222" s="45"/>
      <c r="DN222" s="45"/>
      <c r="DP222" s="45"/>
      <c r="DR222" s="45"/>
      <c r="DT222" s="45"/>
      <c r="DV222" s="45"/>
      <c r="DX222" s="45"/>
      <c r="DZ222" s="45"/>
      <c r="EB222" s="45"/>
      <c r="ED222" s="45"/>
      <c r="EF222" s="45"/>
      <c r="EH222" s="45"/>
      <c r="EJ222" s="45"/>
      <c r="EL222" s="45"/>
      <c r="EN222" s="45"/>
      <c r="EP222" s="45"/>
      <c r="ER222" s="45"/>
      <c r="ET222" s="45"/>
      <c r="EV222" s="45"/>
      <c r="EX222" s="45"/>
      <c r="EZ222" s="45"/>
      <c r="FB222" s="45"/>
      <c r="FD222" s="45"/>
      <c r="FF222" s="45"/>
      <c r="FH222" s="45"/>
      <c r="FI222" s="59"/>
      <c r="FJ222" s="59"/>
      <c r="FK222" s="48"/>
    </row>
    <row r="223" spans="46:167">
      <c r="AT223" s="45"/>
      <c r="AV223" s="45"/>
      <c r="AX223" s="45"/>
      <c r="AZ223" s="45"/>
      <c r="BB223" s="45"/>
      <c r="BD223" s="45"/>
      <c r="BF223" s="45"/>
      <c r="BH223" s="45"/>
      <c r="BJ223" s="45"/>
      <c r="BL223" s="45"/>
      <c r="BN223" s="45"/>
      <c r="BP223" s="45"/>
      <c r="BR223" s="45"/>
      <c r="BT223" s="45"/>
      <c r="BV223" s="45"/>
      <c r="BX223" s="45"/>
      <c r="BZ223" s="45"/>
      <c r="CB223" s="45"/>
      <c r="CD223" s="45"/>
      <c r="CF223" s="45"/>
      <c r="CH223" s="45"/>
      <c r="CJ223" s="45"/>
      <c r="CL223" s="45"/>
      <c r="CN223" s="45"/>
      <c r="CP223" s="45"/>
      <c r="CR223" s="45"/>
      <c r="CT223" s="45"/>
      <c r="CV223" s="45"/>
      <c r="CX223" s="45"/>
      <c r="CZ223" s="45"/>
      <c r="DB223" s="45"/>
      <c r="DD223" s="45"/>
      <c r="DF223" s="45"/>
      <c r="DH223" s="45"/>
      <c r="DJ223" s="45"/>
      <c r="DL223" s="45"/>
      <c r="DN223" s="45"/>
      <c r="DP223" s="45"/>
      <c r="DR223" s="45"/>
      <c r="DT223" s="45"/>
      <c r="DV223" s="45"/>
      <c r="DX223" s="45"/>
      <c r="DZ223" s="45"/>
      <c r="EB223" s="45"/>
      <c r="ED223" s="45"/>
      <c r="EF223" s="45"/>
      <c r="EH223" s="45"/>
      <c r="EJ223" s="45"/>
      <c r="EL223" s="45"/>
      <c r="EN223" s="45"/>
      <c r="EP223" s="45"/>
      <c r="ER223" s="45"/>
      <c r="ET223" s="45"/>
      <c r="EV223" s="45"/>
      <c r="EX223" s="45"/>
      <c r="EZ223" s="45"/>
      <c r="FB223" s="45"/>
      <c r="FD223" s="45"/>
      <c r="FF223" s="45"/>
      <c r="FH223" s="45"/>
      <c r="FI223" s="59"/>
      <c r="FJ223" s="59"/>
      <c r="FK223" s="48"/>
    </row>
    <row r="224" spans="46:167">
      <c r="AT224" s="45"/>
      <c r="AV224" s="45"/>
      <c r="AX224" s="45"/>
      <c r="AZ224" s="45"/>
      <c r="BB224" s="45"/>
      <c r="BD224" s="45"/>
      <c r="BF224" s="45"/>
      <c r="BH224" s="45"/>
      <c r="BJ224" s="45"/>
      <c r="BL224" s="45"/>
      <c r="BN224" s="45"/>
      <c r="BP224" s="45"/>
      <c r="BR224" s="45"/>
      <c r="BT224" s="45"/>
      <c r="BV224" s="45"/>
      <c r="BX224" s="45"/>
      <c r="BZ224" s="45"/>
      <c r="CB224" s="45"/>
      <c r="CD224" s="45"/>
      <c r="CF224" s="45"/>
      <c r="CH224" s="45"/>
      <c r="CJ224" s="45"/>
      <c r="CL224" s="45"/>
      <c r="CN224" s="45"/>
      <c r="CP224" s="45"/>
      <c r="CR224" s="45"/>
      <c r="CT224" s="45"/>
      <c r="CV224" s="45"/>
      <c r="CX224" s="45"/>
      <c r="CZ224" s="45"/>
      <c r="DB224" s="45"/>
      <c r="DD224" s="45"/>
      <c r="DF224" s="45"/>
      <c r="DH224" s="45"/>
      <c r="DJ224" s="45"/>
      <c r="DL224" s="45"/>
      <c r="DN224" s="45"/>
      <c r="DP224" s="45"/>
      <c r="DR224" s="45"/>
      <c r="DT224" s="45"/>
      <c r="DV224" s="45"/>
      <c r="DX224" s="45"/>
      <c r="DZ224" s="45"/>
      <c r="EB224" s="45"/>
      <c r="ED224" s="45"/>
      <c r="EF224" s="45"/>
      <c r="EH224" s="45"/>
      <c r="EJ224" s="45"/>
      <c r="EL224" s="45"/>
      <c r="EN224" s="45"/>
      <c r="EP224" s="45"/>
      <c r="ER224" s="45"/>
      <c r="ET224" s="45"/>
      <c r="EV224" s="45"/>
      <c r="EX224" s="45"/>
      <c r="EZ224" s="45"/>
      <c r="FB224" s="45"/>
      <c r="FD224" s="45"/>
      <c r="FF224" s="45"/>
      <c r="FH224" s="45"/>
      <c r="FI224" s="59"/>
      <c r="FJ224" s="59"/>
      <c r="FK224" s="48"/>
    </row>
    <row r="225" spans="46:167">
      <c r="AT225" s="45"/>
      <c r="AV225" s="45"/>
      <c r="AX225" s="45"/>
      <c r="AZ225" s="45"/>
      <c r="BB225" s="45"/>
      <c r="BD225" s="45"/>
      <c r="BF225" s="45"/>
      <c r="BH225" s="45"/>
      <c r="BJ225" s="45"/>
      <c r="BL225" s="45"/>
      <c r="BN225" s="45"/>
      <c r="BP225" s="45"/>
      <c r="BR225" s="45"/>
      <c r="BT225" s="45"/>
      <c r="BV225" s="45"/>
      <c r="BX225" s="45"/>
      <c r="BZ225" s="45"/>
      <c r="CB225" s="45"/>
      <c r="CD225" s="45"/>
      <c r="CF225" s="45"/>
      <c r="CH225" s="45"/>
      <c r="CJ225" s="45"/>
      <c r="CL225" s="45"/>
      <c r="CN225" s="45"/>
      <c r="CP225" s="45"/>
      <c r="CR225" s="45"/>
      <c r="CT225" s="45"/>
      <c r="CV225" s="45"/>
      <c r="CX225" s="45"/>
      <c r="CZ225" s="45"/>
      <c r="DB225" s="45"/>
      <c r="DD225" s="45"/>
      <c r="DF225" s="45"/>
      <c r="DH225" s="45"/>
      <c r="DJ225" s="45"/>
      <c r="DL225" s="45"/>
      <c r="DN225" s="45"/>
      <c r="DP225" s="45"/>
      <c r="DR225" s="45"/>
      <c r="DT225" s="45"/>
      <c r="DV225" s="45"/>
      <c r="DX225" s="45"/>
      <c r="DZ225" s="45"/>
      <c r="EB225" s="45"/>
      <c r="ED225" s="45"/>
      <c r="EF225" s="45"/>
      <c r="EH225" s="45"/>
      <c r="EJ225" s="45"/>
      <c r="EL225" s="45"/>
      <c r="EN225" s="45"/>
      <c r="EP225" s="45"/>
      <c r="ER225" s="45"/>
      <c r="ET225" s="45"/>
      <c r="EV225" s="45"/>
      <c r="EX225" s="45"/>
      <c r="EZ225" s="45"/>
      <c r="FB225" s="45"/>
      <c r="FD225" s="45"/>
      <c r="FF225" s="45"/>
      <c r="FH225" s="45"/>
      <c r="FI225" s="59"/>
      <c r="FJ225" s="59"/>
      <c r="FK225" s="48"/>
    </row>
    <row r="226" spans="46:167">
      <c r="AT226" s="45"/>
      <c r="AV226" s="45"/>
      <c r="AX226" s="45"/>
      <c r="AZ226" s="45"/>
      <c r="BB226" s="45"/>
      <c r="BD226" s="45"/>
      <c r="BF226" s="45"/>
      <c r="BH226" s="45"/>
      <c r="BJ226" s="45"/>
      <c r="BL226" s="45"/>
      <c r="BN226" s="45"/>
      <c r="BP226" s="45"/>
      <c r="BR226" s="45"/>
      <c r="BT226" s="45"/>
      <c r="BV226" s="45"/>
      <c r="BX226" s="45"/>
      <c r="BZ226" s="45"/>
      <c r="CB226" s="45"/>
      <c r="CD226" s="45"/>
      <c r="CF226" s="45"/>
      <c r="CH226" s="45"/>
      <c r="CJ226" s="45"/>
      <c r="CL226" s="45"/>
      <c r="CN226" s="45"/>
      <c r="CP226" s="45"/>
      <c r="CR226" s="45"/>
      <c r="CT226" s="45"/>
      <c r="CV226" s="45"/>
      <c r="CX226" s="45"/>
      <c r="CZ226" s="45"/>
      <c r="DB226" s="45"/>
      <c r="DD226" s="45"/>
      <c r="DF226" s="45"/>
      <c r="DH226" s="45"/>
      <c r="DJ226" s="45"/>
      <c r="DL226" s="45"/>
      <c r="DN226" s="45"/>
      <c r="DP226" s="45"/>
      <c r="DR226" s="45"/>
      <c r="DT226" s="45"/>
      <c r="DV226" s="45"/>
      <c r="DX226" s="45"/>
      <c r="DZ226" s="45"/>
      <c r="EB226" s="45"/>
      <c r="ED226" s="45"/>
      <c r="EF226" s="45"/>
      <c r="EH226" s="45"/>
      <c r="EJ226" s="45"/>
      <c r="EL226" s="45"/>
      <c r="EN226" s="45"/>
      <c r="EP226" s="45"/>
      <c r="ER226" s="45"/>
      <c r="ET226" s="45"/>
      <c r="EV226" s="45"/>
      <c r="EX226" s="45"/>
      <c r="EZ226" s="45"/>
      <c r="FB226" s="45"/>
      <c r="FD226" s="45"/>
      <c r="FF226" s="45"/>
      <c r="FH226" s="45"/>
      <c r="FI226" s="59"/>
      <c r="FJ226" s="59"/>
      <c r="FK226" s="48"/>
    </row>
    <row r="227" spans="46:167">
      <c r="AT227" s="45"/>
      <c r="AV227" s="45"/>
      <c r="AX227" s="45"/>
      <c r="AZ227" s="45"/>
      <c r="BB227" s="45"/>
      <c r="BD227" s="45"/>
      <c r="BF227" s="45"/>
      <c r="BH227" s="45"/>
      <c r="BJ227" s="45"/>
      <c r="BL227" s="45"/>
      <c r="BN227" s="45"/>
      <c r="BP227" s="45"/>
      <c r="BR227" s="45"/>
      <c r="BT227" s="45"/>
      <c r="BV227" s="45"/>
      <c r="BX227" s="45"/>
      <c r="BZ227" s="45"/>
      <c r="CB227" s="45"/>
      <c r="CD227" s="45"/>
      <c r="CF227" s="45"/>
      <c r="CH227" s="45"/>
      <c r="CJ227" s="45"/>
      <c r="CL227" s="45"/>
      <c r="CN227" s="45"/>
      <c r="CP227" s="45"/>
      <c r="CR227" s="45"/>
      <c r="CT227" s="45"/>
      <c r="CV227" s="45"/>
      <c r="CX227" s="45"/>
      <c r="CZ227" s="45"/>
      <c r="DB227" s="45"/>
      <c r="DD227" s="45"/>
      <c r="DF227" s="45"/>
      <c r="DH227" s="45"/>
      <c r="DJ227" s="45"/>
      <c r="DL227" s="45"/>
      <c r="DN227" s="45"/>
      <c r="DP227" s="45"/>
      <c r="DR227" s="45"/>
      <c r="DT227" s="45"/>
      <c r="DV227" s="45"/>
      <c r="DX227" s="45"/>
      <c r="DZ227" s="45"/>
      <c r="EB227" s="45"/>
      <c r="ED227" s="45"/>
      <c r="EF227" s="45"/>
      <c r="EH227" s="45"/>
      <c r="EJ227" s="45"/>
      <c r="EL227" s="45"/>
      <c r="EN227" s="45"/>
      <c r="EP227" s="45"/>
      <c r="ER227" s="45"/>
      <c r="ET227" s="45"/>
      <c r="EV227" s="45"/>
      <c r="EX227" s="45"/>
      <c r="EZ227" s="45"/>
      <c r="FB227" s="45"/>
      <c r="FD227" s="45"/>
      <c r="FF227" s="45"/>
      <c r="FH227" s="45"/>
      <c r="FI227" s="59"/>
      <c r="FJ227" s="59"/>
      <c r="FK227" s="48"/>
    </row>
    <row r="228" spans="46:167">
      <c r="AT228" s="45"/>
      <c r="AV228" s="45"/>
      <c r="AX228" s="45"/>
      <c r="AZ228" s="45"/>
      <c r="BB228" s="45"/>
      <c r="BD228" s="45"/>
      <c r="BF228" s="45"/>
      <c r="BH228" s="45"/>
      <c r="BJ228" s="45"/>
      <c r="BL228" s="45"/>
      <c r="BN228" s="45"/>
      <c r="BP228" s="45"/>
      <c r="BR228" s="45"/>
      <c r="BT228" s="45"/>
      <c r="BV228" s="45"/>
      <c r="BX228" s="45"/>
      <c r="BZ228" s="45"/>
      <c r="CB228" s="45"/>
      <c r="CD228" s="45"/>
      <c r="CF228" s="45"/>
      <c r="CH228" s="45"/>
      <c r="CJ228" s="45"/>
      <c r="CL228" s="45"/>
      <c r="CN228" s="45"/>
      <c r="CP228" s="45"/>
      <c r="CR228" s="45"/>
      <c r="CT228" s="45"/>
      <c r="CV228" s="45"/>
      <c r="CX228" s="45"/>
      <c r="CZ228" s="45"/>
      <c r="DB228" s="45"/>
      <c r="DD228" s="45"/>
      <c r="DF228" s="45"/>
      <c r="DH228" s="45"/>
      <c r="DJ228" s="45"/>
      <c r="DL228" s="45"/>
      <c r="DN228" s="45"/>
      <c r="DP228" s="45"/>
      <c r="DR228" s="45"/>
      <c r="DT228" s="45"/>
      <c r="DV228" s="45"/>
      <c r="DX228" s="45"/>
      <c r="DZ228" s="45"/>
      <c r="EB228" s="45"/>
      <c r="ED228" s="45"/>
      <c r="EF228" s="45"/>
      <c r="EH228" s="45"/>
      <c r="EJ228" s="45"/>
      <c r="EL228" s="45"/>
      <c r="EN228" s="45"/>
      <c r="EP228" s="45"/>
      <c r="ER228" s="45"/>
      <c r="ET228" s="45"/>
      <c r="EV228" s="45"/>
      <c r="EX228" s="45"/>
      <c r="EZ228" s="45"/>
      <c r="FB228" s="45"/>
      <c r="FD228" s="45"/>
      <c r="FF228" s="45"/>
      <c r="FH228" s="45"/>
      <c r="FI228" s="59"/>
      <c r="FJ228" s="59"/>
      <c r="FK228" s="48"/>
    </row>
    <row r="229" spans="46:167">
      <c r="AT229" s="45"/>
      <c r="AV229" s="45"/>
      <c r="AX229" s="45"/>
      <c r="AZ229" s="45"/>
      <c r="BB229" s="45"/>
      <c r="BD229" s="45"/>
      <c r="BF229" s="45"/>
      <c r="BH229" s="45"/>
      <c r="BJ229" s="45"/>
      <c r="BL229" s="45"/>
      <c r="BN229" s="45"/>
      <c r="BP229" s="45"/>
      <c r="BR229" s="45"/>
      <c r="BT229" s="45"/>
      <c r="BV229" s="45"/>
      <c r="BX229" s="45"/>
      <c r="BZ229" s="45"/>
      <c r="CB229" s="45"/>
      <c r="CD229" s="45"/>
      <c r="CF229" s="45"/>
      <c r="CH229" s="45"/>
      <c r="CJ229" s="45"/>
      <c r="CL229" s="45"/>
      <c r="CN229" s="45"/>
      <c r="CP229" s="45"/>
      <c r="CR229" s="45"/>
      <c r="CT229" s="45"/>
      <c r="CV229" s="45"/>
      <c r="CX229" s="45"/>
      <c r="CZ229" s="45"/>
      <c r="DB229" s="45"/>
      <c r="DD229" s="45"/>
      <c r="DF229" s="45"/>
      <c r="DH229" s="45"/>
      <c r="DJ229" s="45"/>
      <c r="DL229" s="45"/>
      <c r="DN229" s="45"/>
      <c r="DP229" s="45"/>
      <c r="DR229" s="45"/>
      <c r="DT229" s="45"/>
      <c r="DV229" s="45"/>
      <c r="DX229" s="45"/>
      <c r="DZ229" s="45"/>
      <c r="EB229" s="45"/>
      <c r="ED229" s="45"/>
      <c r="EF229" s="45"/>
      <c r="EH229" s="45"/>
      <c r="EJ229" s="45"/>
      <c r="EL229" s="45"/>
      <c r="EN229" s="45"/>
      <c r="EP229" s="45"/>
      <c r="ER229" s="45"/>
      <c r="ET229" s="45"/>
      <c r="EV229" s="45"/>
      <c r="EX229" s="45"/>
      <c r="EZ229" s="45"/>
      <c r="FB229" s="45"/>
      <c r="FD229" s="45"/>
      <c r="FF229" s="45"/>
      <c r="FH229" s="45"/>
      <c r="FI229" s="59"/>
      <c r="FJ229" s="59"/>
      <c r="FK229" s="48"/>
    </row>
    <row r="230" spans="46:167">
      <c r="AT230" s="45"/>
      <c r="AV230" s="45"/>
      <c r="AX230" s="45"/>
      <c r="AZ230" s="45"/>
      <c r="BB230" s="45"/>
      <c r="BD230" s="45"/>
      <c r="BF230" s="45"/>
      <c r="BH230" s="45"/>
      <c r="BJ230" s="45"/>
      <c r="BL230" s="45"/>
      <c r="BN230" s="45"/>
      <c r="BP230" s="45"/>
      <c r="BR230" s="45"/>
      <c r="BT230" s="45"/>
      <c r="BV230" s="45"/>
      <c r="BX230" s="45"/>
      <c r="BZ230" s="45"/>
      <c r="CB230" s="45"/>
      <c r="CD230" s="45"/>
      <c r="CF230" s="45"/>
      <c r="CH230" s="45"/>
      <c r="CJ230" s="45"/>
      <c r="CL230" s="45"/>
      <c r="CN230" s="45"/>
      <c r="CP230" s="45"/>
      <c r="CR230" s="45"/>
      <c r="CT230" s="45"/>
      <c r="CV230" s="45"/>
      <c r="CX230" s="45"/>
      <c r="CZ230" s="45"/>
      <c r="DB230" s="45"/>
      <c r="DD230" s="45"/>
      <c r="DF230" s="45"/>
      <c r="DH230" s="45"/>
      <c r="DJ230" s="45"/>
      <c r="DL230" s="45"/>
      <c r="DN230" s="45"/>
      <c r="DP230" s="45"/>
      <c r="DR230" s="45"/>
      <c r="DT230" s="45"/>
      <c r="DV230" s="45"/>
      <c r="DX230" s="45"/>
      <c r="DZ230" s="45"/>
      <c r="EB230" s="45"/>
      <c r="ED230" s="45"/>
      <c r="EF230" s="45"/>
      <c r="EH230" s="45"/>
      <c r="EJ230" s="45"/>
      <c r="EL230" s="45"/>
      <c r="EN230" s="45"/>
      <c r="EP230" s="45"/>
      <c r="ER230" s="45"/>
      <c r="ET230" s="45"/>
      <c r="EV230" s="45"/>
      <c r="EX230" s="45"/>
      <c r="EZ230" s="45"/>
      <c r="FB230" s="45"/>
      <c r="FD230" s="45"/>
      <c r="FF230" s="45"/>
      <c r="FH230" s="45"/>
      <c r="FI230" s="59"/>
      <c r="FJ230" s="59"/>
      <c r="FK230" s="48"/>
    </row>
    <row r="231" spans="46:167">
      <c r="AT231" s="45"/>
      <c r="AV231" s="45"/>
      <c r="AX231" s="45"/>
      <c r="AZ231" s="45"/>
      <c r="BB231" s="45"/>
      <c r="BD231" s="45"/>
      <c r="BF231" s="45"/>
      <c r="BH231" s="45"/>
      <c r="BJ231" s="45"/>
      <c r="BL231" s="45"/>
      <c r="BN231" s="45"/>
      <c r="BP231" s="45"/>
      <c r="BR231" s="45"/>
      <c r="BT231" s="45"/>
      <c r="BV231" s="45"/>
      <c r="BX231" s="45"/>
      <c r="BZ231" s="45"/>
      <c r="CB231" s="45"/>
      <c r="CD231" s="45"/>
      <c r="CF231" s="45"/>
      <c r="CH231" s="45"/>
      <c r="CJ231" s="45"/>
      <c r="CL231" s="45"/>
      <c r="CN231" s="45"/>
      <c r="CP231" s="45"/>
      <c r="CR231" s="45"/>
      <c r="CT231" s="45"/>
      <c r="CV231" s="45"/>
      <c r="CX231" s="45"/>
      <c r="CZ231" s="45"/>
      <c r="DB231" s="45"/>
      <c r="DD231" s="45"/>
      <c r="DF231" s="45"/>
      <c r="DH231" s="45"/>
      <c r="DJ231" s="45"/>
      <c r="DL231" s="45"/>
      <c r="DN231" s="45"/>
      <c r="DP231" s="45"/>
      <c r="DR231" s="45"/>
      <c r="DT231" s="45"/>
      <c r="DV231" s="45"/>
      <c r="DX231" s="45"/>
      <c r="DZ231" s="45"/>
      <c r="EB231" s="45"/>
      <c r="ED231" s="45"/>
      <c r="EF231" s="45"/>
      <c r="EH231" s="45"/>
      <c r="EJ231" s="45"/>
      <c r="EL231" s="45"/>
      <c r="EN231" s="45"/>
      <c r="EP231" s="45"/>
      <c r="ER231" s="45"/>
      <c r="ET231" s="45"/>
      <c r="EV231" s="45"/>
      <c r="EX231" s="45"/>
      <c r="EZ231" s="45"/>
      <c r="FB231" s="45"/>
      <c r="FD231" s="45"/>
      <c r="FF231" s="45"/>
      <c r="FH231" s="45"/>
      <c r="FI231" s="59"/>
      <c r="FJ231" s="59"/>
      <c r="FK231" s="48"/>
    </row>
    <row r="232" spans="46:167">
      <c r="AT232" s="45"/>
      <c r="AV232" s="45"/>
      <c r="AX232" s="45"/>
      <c r="AZ232" s="45"/>
      <c r="BB232" s="45"/>
      <c r="BD232" s="45"/>
      <c r="BF232" s="45"/>
      <c r="BH232" s="45"/>
      <c r="BJ232" s="45"/>
      <c r="BL232" s="45"/>
      <c r="BN232" s="45"/>
      <c r="BP232" s="45"/>
      <c r="BR232" s="45"/>
      <c r="BT232" s="45"/>
      <c r="BV232" s="45"/>
      <c r="BX232" s="45"/>
      <c r="BZ232" s="45"/>
      <c r="CB232" s="45"/>
      <c r="CD232" s="45"/>
      <c r="CF232" s="45"/>
      <c r="CH232" s="45"/>
      <c r="CJ232" s="45"/>
      <c r="CL232" s="45"/>
      <c r="CN232" s="45"/>
      <c r="CP232" s="45"/>
      <c r="CR232" s="45"/>
      <c r="CT232" s="45"/>
      <c r="CV232" s="45"/>
      <c r="CX232" s="45"/>
      <c r="CZ232" s="45"/>
      <c r="DB232" s="45"/>
      <c r="DD232" s="45"/>
      <c r="DF232" s="45"/>
      <c r="DH232" s="45"/>
      <c r="DJ232" s="45"/>
      <c r="DL232" s="45"/>
      <c r="DN232" s="45"/>
      <c r="DP232" s="45"/>
      <c r="DR232" s="45"/>
      <c r="DT232" s="45"/>
      <c r="DV232" s="45"/>
      <c r="DX232" s="45"/>
      <c r="DZ232" s="45"/>
      <c r="EB232" s="45"/>
      <c r="ED232" s="45"/>
      <c r="EF232" s="45"/>
      <c r="EH232" s="45"/>
      <c r="EJ232" s="45"/>
      <c r="EL232" s="45"/>
      <c r="EN232" s="45"/>
      <c r="EP232" s="45"/>
      <c r="ER232" s="45"/>
      <c r="ET232" s="45"/>
      <c r="EV232" s="45"/>
      <c r="EX232" s="45"/>
      <c r="EZ232" s="45"/>
      <c r="FB232" s="45"/>
      <c r="FD232" s="45"/>
      <c r="FF232" s="45"/>
      <c r="FH232" s="45"/>
      <c r="FI232" s="59"/>
      <c r="FJ232" s="59"/>
      <c r="FK232" s="48"/>
    </row>
    <row r="233" spans="46:167">
      <c r="AT233" s="45"/>
      <c r="AV233" s="45"/>
      <c r="AX233" s="45"/>
      <c r="AZ233" s="45"/>
      <c r="BB233" s="45"/>
      <c r="BD233" s="45"/>
      <c r="BF233" s="45"/>
      <c r="BH233" s="45"/>
      <c r="BJ233" s="45"/>
      <c r="BL233" s="45"/>
      <c r="BN233" s="45"/>
      <c r="BP233" s="45"/>
      <c r="BR233" s="45"/>
      <c r="BT233" s="45"/>
      <c r="BV233" s="45"/>
      <c r="BX233" s="45"/>
      <c r="BZ233" s="45"/>
      <c r="CB233" s="45"/>
      <c r="CD233" s="45"/>
      <c r="CF233" s="45"/>
      <c r="CH233" s="45"/>
      <c r="CJ233" s="45"/>
      <c r="CL233" s="45"/>
      <c r="CN233" s="45"/>
      <c r="CP233" s="45"/>
      <c r="CR233" s="45"/>
      <c r="CT233" s="45"/>
      <c r="CV233" s="45"/>
      <c r="CX233" s="45"/>
      <c r="CZ233" s="45"/>
      <c r="DB233" s="45"/>
      <c r="DD233" s="45"/>
      <c r="DF233" s="45"/>
      <c r="DH233" s="45"/>
      <c r="DJ233" s="45"/>
      <c r="DL233" s="45"/>
      <c r="DN233" s="45"/>
      <c r="DP233" s="45"/>
      <c r="DR233" s="45"/>
      <c r="DT233" s="45"/>
      <c r="DV233" s="45"/>
      <c r="DX233" s="45"/>
      <c r="DZ233" s="45"/>
      <c r="EB233" s="45"/>
      <c r="ED233" s="45"/>
      <c r="EF233" s="45"/>
      <c r="EH233" s="45"/>
      <c r="EJ233" s="45"/>
      <c r="EL233" s="45"/>
      <c r="EN233" s="45"/>
      <c r="EP233" s="45"/>
      <c r="ER233" s="45"/>
      <c r="ET233" s="45"/>
      <c r="EV233" s="45"/>
      <c r="EX233" s="45"/>
      <c r="EZ233" s="45"/>
      <c r="FB233" s="45"/>
      <c r="FD233" s="45"/>
      <c r="FF233" s="45"/>
      <c r="FH233" s="45"/>
      <c r="FI233" s="59"/>
      <c r="FJ233" s="59"/>
      <c r="FK233" s="48"/>
    </row>
    <row r="234" spans="46:167">
      <c r="AT234" s="45"/>
      <c r="AV234" s="45"/>
      <c r="AX234" s="45"/>
      <c r="AZ234" s="45"/>
      <c r="BB234" s="45"/>
      <c r="BD234" s="45"/>
      <c r="BF234" s="45"/>
      <c r="BH234" s="45"/>
      <c r="BJ234" s="45"/>
      <c r="BL234" s="45"/>
      <c r="BN234" s="45"/>
      <c r="BP234" s="45"/>
      <c r="BR234" s="45"/>
      <c r="BT234" s="45"/>
      <c r="BV234" s="45"/>
      <c r="BX234" s="45"/>
      <c r="BZ234" s="45"/>
      <c r="CB234" s="45"/>
      <c r="CD234" s="45"/>
      <c r="CF234" s="45"/>
      <c r="CH234" s="45"/>
      <c r="CJ234" s="45"/>
      <c r="CL234" s="45"/>
      <c r="CN234" s="45"/>
      <c r="CP234" s="45"/>
      <c r="CR234" s="45"/>
      <c r="CT234" s="45"/>
      <c r="CV234" s="45"/>
      <c r="CX234" s="45"/>
      <c r="CZ234" s="45"/>
      <c r="DB234" s="45"/>
      <c r="DD234" s="45"/>
      <c r="DF234" s="45"/>
      <c r="DH234" s="45"/>
      <c r="DJ234" s="45"/>
      <c r="DL234" s="45"/>
      <c r="DN234" s="45"/>
      <c r="DP234" s="45"/>
      <c r="DR234" s="45"/>
      <c r="DT234" s="45"/>
      <c r="DV234" s="45"/>
      <c r="DX234" s="45"/>
      <c r="DZ234" s="45"/>
      <c r="EB234" s="45"/>
      <c r="ED234" s="45"/>
      <c r="EF234" s="45"/>
      <c r="EH234" s="45"/>
      <c r="EJ234" s="45"/>
      <c r="EL234" s="45"/>
      <c r="EN234" s="45"/>
      <c r="EP234" s="45"/>
      <c r="ER234" s="45"/>
      <c r="ET234" s="45"/>
      <c r="EV234" s="45"/>
      <c r="EX234" s="45"/>
      <c r="EZ234" s="45"/>
      <c r="FB234" s="45"/>
      <c r="FD234" s="45"/>
      <c r="FF234" s="45"/>
      <c r="FH234" s="45"/>
      <c r="FI234" s="59"/>
      <c r="FJ234" s="59"/>
      <c r="FK234" s="48"/>
    </row>
    <row r="235" spans="46:167">
      <c r="AT235" s="45"/>
      <c r="AV235" s="45"/>
      <c r="AX235" s="45"/>
      <c r="AZ235" s="45"/>
      <c r="BB235" s="45"/>
      <c r="BD235" s="45"/>
      <c r="BF235" s="45"/>
      <c r="BH235" s="45"/>
      <c r="BJ235" s="45"/>
      <c r="BL235" s="45"/>
      <c r="BN235" s="45"/>
      <c r="BP235" s="45"/>
      <c r="BR235" s="45"/>
      <c r="BT235" s="45"/>
      <c r="BV235" s="45"/>
      <c r="BX235" s="45"/>
      <c r="BZ235" s="45"/>
      <c r="CB235" s="45"/>
      <c r="CD235" s="45"/>
      <c r="CF235" s="45"/>
      <c r="CH235" s="45"/>
      <c r="CJ235" s="45"/>
      <c r="CL235" s="45"/>
      <c r="CN235" s="45"/>
      <c r="CP235" s="45"/>
      <c r="CR235" s="45"/>
      <c r="CT235" s="45"/>
      <c r="CV235" s="45"/>
      <c r="CX235" s="45"/>
      <c r="CZ235" s="45"/>
      <c r="DB235" s="45"/>
      <c r="DD235" s="45"/>
      <c r="DF235" s="45"/>
      <c r="DH235" s="45"/>
      <c r="DJ235" s="45"/>
      <c r="DL235" s="45"/>
      <c r="DN235" s="45"/>
      <c r="DP235" s="45"/>
      <c r="DR235" s="45"/>
      <c r="DT235" s="45"/>
      <c r="DV235" s="45"/>
      <c r="DX235" s="45"/>
      <c r="DZ235" s="45"/>
      <c r="EB235" s="45"/>
      <c r="ED235" s="45"/>
      <c r="EF235" s="45"/>
      <c r="EH235" s="45"/>
      <c r="EJ235" s="45"/>
      <c r="EL235" s="45"/>
      <c r="EN235" s="45"/>
      <c r="EP235" s="45"/>
      <c r="ER235" s="45"/>
      <c r="ET235" s="45"/>
      <c r="EV235" s="45"/>
      <c r="EX235" s="45"/>
      <c r="EZ235" s="45"/>
      <c r="FB235" s="45"/>
      <c r="FD235" s="45"/>
      <c r="FF235" s="45"/>
      <c r="FH235" s="45"/>
      <c r="FI235" s="59"/>
      <c r="FJ235" s="59"/>
      <c r="FK235" s="48"/>
    </row>
    <row r="236" spans="46:167">
      <c r="AT236" s="45"/>
      <c r="AV236" s="45"/>
      <c r="AX236" s="45"/>
      <c r="AZ236" s="45"/>
      <c r="BB236" s="45"/>
      <c r="BD236" s="45"/>
      <c r="BF236" s="45"/>
      <c r="BH236" s="45"/>
      <c r="BJ236" s="45"/>
      <c r="BL236" s="45"/>
      <c r="BN236" s="45"/>
      <c r="BP236" s="45"/>
      <c r="BR236" s="45"/>
      <c r="BT236" s="45"/>
      <c r="BV236" s="45"/>
      <c r="BX236" s="45"/>
      <c r="BZ236" s="45"/>
      <c r="CB236" s="45"/>
      <c r="CD236" s="45"/>
      <c r="CF236" s="45"/>
      <c r="CH236" s="45"/>
      <c r="CJ236" s="45"/>
      <c r="CL236" s="45"/>
      <c r="CN236" s="45"/>
      <c r="CP236" s="45"/>
      <c r="CR236" s="45"/>
      <c r="CT236" s="45"/>
      <c r="CV236" s="45"/>
      <c r="CX236" s="45"/>
      <c r="CZ236" s="45"/>
      <c r="DB236" s="45"/>
      <c r="DD236" s="45"/>
      <c r="DF236" s="45"/>
      <c r="DH236" s="45"/>
      <c r="DJ236" s="45"/>
      <c r="DL236" s="45"/>
      <c r="DN236" s="45"/>
      <c r="DP236" s="45"/>
      <c r="DR236" s="45"/>
      <c r="DT236" s="45"/>
      <c r="DV236" s="45"/>
      <c r="DX236" s="45"/>
      <c r="DZ236" s="45"/>
      <c r="EB236" s="45"/>
      <c r="ED236" s="45"/>
      <c r="EF236" s="45"/>
      <c r="EH236" s="45"/>
      <c r="EJ236" s="45"/>
      <c r="EL236" s="45"/>
      <c r="EN236" s="45"/>
      <c r="EP236" s="45"/>
      <c r="ER236" s="45"/>
      <c r="ET236" s="45"/>
      <c r="EV236" s="45"/>
      <c r="EX236" s="45"/>
      <c r="EZ236" s="45"/>
      <c r="FB236" s="45"/>
      <c r="FD236" s="45"/>
      <c r="FF236" s="45"/>
      <c r="FH236" s="45"/>
      <c r="FI236" s="59"/>
      <c r="FJ236" s="59"/>
      <c r="FK236" s="48"/>
    </row>
    <row r="237" spans="46:167">
      <c r="AT237" s="45"/>
      <c r="AV237" s="45"/>
      <c r="AX237" s="45"/>
      <c r="AZ237" s="45"/>
      <c r="BB237" s="45"/>
      <c r="BD237" s="45"/>
      <c r="BF237" s="45"/>
      <c r="BH237" s="45"/>
      <c r="BJ237" s="45"/>
      <c r="BL237" s="45"/>
      <c r="BN237" s="45"/>
      <c r="BP237" s="45"/>
      <c r="BR237" s="45"/>
      <c r="BT237" s="45"/>
      <c r="BV237" s="45"/>
      <c r="BX237" s="45"/>
      <c r="BZ237" s="45"/>
      <c r="CB237" s="45"/>
      <c r="CD237" s="45"/>
      <c r="CF237" s="45"/>
      <c r="CH237" s="45"/>
      <c r="CJ237" s="45"/>
      <c r="CL237" s="45"/>
      <c r="CN237" s="45"/>
      <c r="CP237" s="45"/>
      <c r="CR237" s="45"/>
      <c r="CT237" s="45"/>
      <c r="CV237" s="45"/>
      <c r="CX237" s="45"/>
      <c r="CZ237" s="45"/>
      <c r="DB237" s="45"/>
      <c r="DD237" s="45"/>
      <c r="DF237" s="45"/>
      <c r="DH237" s="45"/>
      <c r="DJ237" s="45"/>
      <c r="DL237" s="45"/>
      <c r="DN237" s="45"/>
      <c r="DP237" s="45"/>
      <c r="DR237" s="45"/>
      <c r="DT237" s="45"/>
      <c r="DV237" s="45"/>
      <c r="DX237" s="45"/>
      <c r="DZ237" s="45"/>
      <c r="EB237" s="45"/>
      <c r="ED237" s="45"/>
      <c r="EF237" s="45"/>
      <c r="EH237" s="45"/>
      <c r="EJ237" s="45"/>
      <c r="EL237" s="45"/>
      <c r="EN237" s="45"/>
      <c r="EP237" s="45"/>
      <c r="ER237" s="45"/>
      <c r="ET237" s="45"/>
      <c r="EV237" s="45"/>
      <c r="EX237" s="45"/>
      <c r="EZ237" s="45"/>
      <c r="FB237" s="45"/>
      <c r="FD237" s="45"/>
      <c r="FF237" s="45"/>
      <c r="FH237" s="45"/>
      <c r="FI237" s="59"/>
      <c r="FJ237" s="59"/>
      <c r="FK237" s="48"/>
    </row>
    <row r="238" spans="46:167">
      <c r="AT238" s="45"/>
      <c r="AV238" s="45"/>
      <c r="AX238" s="45"/>
      <c r="AZ238" s="45"/>
      <c r="BB238" s="45"/>
      <c r="BD238" s="45"/>
      <c r="BF238" s="45"/>
      <c r="BH238" s="45"/>
      <c r="BJ238" s="45"/>
      <c r="BL238" s="45"/>
      <c r="BN238" s="45"/>
      <c r="BP238" s="45"/>
      <c r="BR238" s="45"/>
      <c r="BT238" s="45"/>
      <c r="BV238" s="45"/>
      <c r="BX238" s="45"/>
      <c r="BZ238" s="45"/>
      <c r="CB238" s="45"/>
      <c r="CD238" s="45"/>
      <c r="CF238" s="45"/>
      <c r="CH238" s="45"/>
      <c r="CJ238" s="45"/>
      <c r="CL238" s="45"/>
      <c r="CN238" s="45"/>
      <c r="CP238" s="45"/>
      <c r="CR238" s="45"/>
      <c r="CT238" s="45"/>
      <c r="CV238" s="45"/>
      <c r="CX238" s="45"/>
      <c r="CZ238" s="45"/>
      <c r="DB238" s="45"/>
      <c r="DD238" s="45"/>
      <c r="DF238" s="45"/>
      <c r="DH238" s="45"/>
      <c r="DJ238" s="45"/>
      <c r="DL238" s="45"/>
      <c r="DN238" s="45"/>
      <c r="DP238" s="45"/>
      <c r="DR238" s="45"/>
      <c r="DT238" s="45"/>
      <c r="DV238" s="45"/>
      <c r="DX238" s="45"/>
      <c r="DZ238" s="45"/>
      <c r="EB238" s="45"/>
      <c r="ED238" s="45"/>
      <c r="EF238" s="45"/>
      <c r="EH238" s="45"/>
      <c r="EJ238" s="45"/>
      <c r="EL238" s="45"/>
      <c r="EN238" s="45"/>
      <c r="EP238" s="45"/>
      <c r="ER238" s="45"/>
      <c r="ET238" s="45"/>
      <c r="EV238" s="45"/>
      <c r="EX238" s="45"/>
      <c r="EZ238" s="45"/>
      <c r="FB238" s="45"/>
      <c r="FD238" s="45"/>
      <c r="FF238" s="45"/>
      <c r="FH238" s="45"/>
      <c r="FI238" s="59"/>
      <c r="FJ238" s="59"/>
      <c r="FK238" s="48"/>
    </row>
    <row r="239" spans="46:167">
      <c r="AT239" s="45"/>
      <c r="AV239" s="45"/>
      <c r="AX239" s="45"/>
      <c r="AZ239" s="45"/>
      <c r="BB239" s="45"/>
      <c r="BD239" s="45"/>
      <c r="BF239" s="45"/>
      <c r="BH239" s="45"/>
      <c r="BJ239" s="45"/>
      <c r="BL239" s="45"/>
      <c r="BN239" s="45"/>
      <c r="BP239" s="45"/>
      <c r="BR239" s="45"/>
      <c r="BT239" s="45"/>
      <c r="BV239" s="45"/>
      <c r="BX239" s="45"/>
      <c r="BZ239" s="45"/>
      <c r="CB239" s="45"/>
      <c r="CD239" s="45"/>
      <c r="CF239" s="45"/>
      <c r="CH239" s="45"/>
      <c r="CJ239" s="45"/>
      <c r="CL239" s="45"/>
      <c r="CN239" s="45"/>
      <c r="CP239" s="45"/>
      <c r="CR239" s="45"/>
      <c r="CT239" s="45"/>
      <c r="CV239" s="45"/>
      <c r="CX239" s="45"/>
      <c r="CZ239" s="45"/>
      <c r="DB239" s="45"/>
      <c r="DD239" s="45"/>
      <c r="DF239" s="45"/>
      <c r="DH239" s="45"/>
      <c r="DJ239" s="45"/>
      <c r="DL239" s="45"/>
      <c r="DN239" s="45"/>
      <c r="DP239" s="45"/>
      <c r="DR239" s="45"/>
      <c r="DT239" s="45"/>
      <c r="DV239" s="45"/>
      <c r="DX239" s="45"/>
      <c r="DZ239" s="45"/>
      <c r="EB239" s="45"/>
      <c r="ED239" s="45"/>
      <c r="EF239" s="45"/>
      <c r="EH239" s="45"/>
      <c r="EJ239" s="45"/>
      <c r="EL239" s="45"/>
      <c r="EN239" s="45"/>
      <c r="EP239" s="45"/>
      <c r="ER239" s="45"/>
      <c r="ET239" s="45"/>
      <c r="EV239" s="45"/>
      <c r="EX239" s="45"/>
      <c r="EZ239" s="45"/>
      <c r="FB239" s="45"/>
      <c r="FD239" s="45"/>
      <c r="FF239" s="45"/>
      <c r="FH239" s="45"/>
      <c r="FI239" s="59"/>
      <c r="FJ239" s="59"/>
      <c r="FK239" s="48"/>
    </row>
    <row r="240" spans="46:167">
      <c r="AT240" s="45"/>
      <c r="AV240" s="45"/>
      <c r="AX240" s="45"/>
      <c r="AZ240" s="45"/>
      <c r="BB240" s="45"/>
      <c r="BD240" s="45"/>
      <c r="BF240" s="45"/>
      <c r="BH240" s="45"/>
      <c r="BJ240" s="45"/>
      <c r="BL240" s="45"/>
      <c r="BN240" s="45"/>
      <c r="BP240" s="45"/>
      <c r="BR240" s="45"/>
      <c r="BT240" s="45"/>
      <c r="BV240" s="45"/>
      <c r="BX240" s="45"/>
      <c r="BZ240" s="45"/>
      <c r="CB240" s="45"/>
      <c r="CD240" s="45"/>
      <c r="CF240" s="45"/>
      <c r="CH240" s="45"/>
      <c r="CJ240" s="45"/>
      <c r="CL240" s="45"/>
      <c r="CN240" s="45"/>
      <c r="CP240" s="45"/>
      <c r="CR240" s="45"/>
      <c r="CT240" s="45"/>
      <c r="CV240" s="45"/>
      <c r="CX240" s="45"/>
      <c r="CZ240" s="45"/>
      <c r="DB240" s="45"/>
      <c r="DD240" s="45"/>
      <c r="DF240" s="45"/>
      <c r="DH240" s="45"/>
      <c r="DJ240" s="45"/>
      <c r="DL240" s="45"/>
      <c r="DN240" s="45"/>
      <c r="DP240" s="45"/>
      <c r="DR240" s="45"/>
      <c r="DT240" s="45"/>
      <c r="DV240" s="45"/>
      <c r="DX240" s="45"/>
      <c r="DZ240" s="45"/>
      <c r="EB240" s="45"/>
      <c r="ED240" s="45"/>
      <c r="EF240" s="45"/>
      <c r="EH240" s="45"/>
      <c r="EJ240" s="45"/>
      <c r="EL240" s="45"/>
      <c r="EN240" s="45"/>
      <c r="EP240" s="45"/>
      <c r="ER240" s="45"/>
      <c r="ET240" s="45"/>
      <c r="EV240" s="45"/>
      <c r="EX240" s="45"/>
      <c r="EZ240" s="45"/>
      <c r="FB240" s="45"/>
      <c r="FD240" s="45"/>
      <c r="FF240" s="45"/>
      <c r="FH240" s="45"/>
      <c r="FI240" s="59"/>
      <c r="FJ240" s="59"/>
      <c r="FK240" s="48"/>
    </row>
    <row r="241" spans="46:167">
      <c r="AT241" s="45"/>
      <c r="AV241" s="45"/>
      <c r="AX241" s="45"/>
      <c r="AZ241" s="45"/>
      <c r="BB241" s="45"/>
      <c r="BD241" s="45"/>
      <c r="BF241" s="45"/>
      <c r="BH241" s="45"/>
      <c r="BJ241" s="45"/>
      <c r="BL241" s="45"/>
      <c r="BN241" s="45"/>
      <c r="BP241" s="45"/>
      <c r="BR241" s="45"/>
      <c r="BT241" s="45"/>
      <c r="BV241" s="45"/>
      <c r="BX241" s="45"/>
      <c r="BZ241" s="45"/>
      <c r="CB241" s="45"/>
      <c r="CD241" s="45"/>
      <c r="CF241" s="45"/>
      <c r="CH241" s="45"/>
      <c r="CJ241" s="45"/>
      <c r="CL241" s="45"/>
      <c r="CN241" s="45"/>
      <c r="CP241" s="45"/>
      <c r="CR241" s="45"/>
      <c r="CT241" s="45"/>
      <c r="CV241" s="45"/>
      <c r="CX241" s="45"/>
      <c r="CZ241" s="45"/>
      <c r="DB241" s="45"/>
      <c r="DD241" s="45"/>
      <c r="DF241" s="45"/>
      <c r="DH241" s="45"/>
      <c r="DJ241" s="45"/>
      <c r="DL241" s="45"/>
      <c r="DN241" s="45"/>
      <c r="DP241" s="45"/>
      <c r="DR241" s="45"/>
      <c r="DT241" s="45"/>
      <c r="DV241" s="45"/>
      <c r="DX241" s="45"/>
      <c r="DZ241" s="45"/>
      <c r="EB241" s="45"/>
      <c r="ED241" s="45"/>
      <c r="EF241" s="45"/>
      <c r="EH241" s="45"/>
      <c r="EJ241" s="45"/>
      <c r="EL241" s="45"/>
      <c r="EN241" s="45"/>
      <c r="EP241" s="45"/>
      <c r="ER241" s="45"/>
      <c r="ET241" s="45"/>
      <c r="EV241" s="45"/>
      <c r="EX241" s="45"/>
      <c r="EZ241" s="45"/>
      <c r="FB241" s="45"/>
      <c r="FD241" s="45"/>
      <c r="FF241" s="45"/>
      <c r="FH241" s="45"/>
      <c r="FI241" s="59"/>
      <c r="FJ241" s="59"/>
      <c r="FK241" s="48"/>
    </row>
    <row r="242" spans="46:167">
      <c r="AT242" s="45"/>
      <c r="AV242" s="45"/>
      <c r="AX242" s="45"/>
      <c r="AZ242" s="45"/>
      <c r="BB242" s="45"/>
      <c r="BD242" s="45"/>
      <c r="BF242" s="45"/>
      <c r="BH242" s="45"/>
      <c r="BJ242" s="45"/>
      <c r="BL242" s="45"/>
      <c r="BN242" s="45"/>
      <c r="BP242" s="45"/>
      <c r="BR242" s="45"/>
      <c r="BT242" s="45"/>
      <c r="BV242" s="45"/>
      <c r="BX242" s="45"/>
      <c r="BZ242" s="45"/>
      <c r="CB242" s="45"/>
      <c r="CD242" s="45"/>
      <c r="CF242" s="45"/>
      <c r="CH242" s="45"/>
      <c r="CJ242" s="45"/>
      <c r="CL242" s="45"/>
      <c r="CN242" s="45"/>
      <c r="CP242" s="45"/>
      <c r="CR242" s="45"/>
      <c r="CT242" s="45"/>
      <c r="CV242" s="45"/>
      <c r="CX242" s="45"/>
      <c r="CZ242" s="45"/>
      <c r="DB242" s="45"/>
      <c r="DD242" s="45"/>
      <c r="DF242" s="45"/>
      <c r="DH242" s="45"/>
      <c r="DJ242" s="45"/>
      <c r="DL242" s="45"/>
      <c r="DN242" s="45"/>
      <c r="DP242" s="45"/>
      <c r="DR242" s="45"/>
      <c r="DT242" s="45"/>
      <c r="DV242" s="45"/>
      <c r="DX242" s="45"/>
      <c r="DZ242" s="45"/>
      <c r="EB242" s="45"/>
      <c r="ED242" s="45"/>
      <c r="EF242" s="45"/>
      <c r="EH242" s="45"/>
      <c r="EJ242" s="45"/>
      <c r="EL242" s="45"/>
      <c r="EN242" s="45"/>
      <c r="EP242" s="45"/>
      <c r="ER242" s="45"/>
      <c r="ET242" s="45"/>
      <c r="EV242" s="45"/>
      <c r="EX242" s="45"/>
      <c r="EZ242" s="45"/>
      <c r="FB242" s="45"/>
      <c r="FD242" s="45"/>
      <c r="FF242" s="45"/>
      <c r="FH242" s="45"/>
      <c r="FI242" s="59"/>
      <c r="FJ242" s="59"/>
      <c r="FK242" s="48"/>
    </row>
    <row r="243" spans="46:167">
      <c r="AT243" s="45"/>
      <c r="AV243" s="45"/>
      <c r="AX243" s="45"/>
      <c r="AZ243" s="45"/>
      <c r="BB243" s="45"/>
      <c r="BD243" s="45"/>
      <c r="BF243" s="45"/>
      <c r="BH243" s="45"/>
      <c r="BJ243" s="45"/>
      <c r="BL243" s="45"/>
      <c r="BN243" s="45"/>
      <c r="BP243" s="45"/>
      <c r="BR243" s="45"/>
      <c r="BT243" s="45"/>
      <c r="BV243" s="45"/>
      <c r="BX243" s="45"/>
      <c r="BZ243" s="45"/>
      <c r="CB243" s="45"/>
      <c r="CD243" s="45"/>
      <c r="CF243" s="45"/>
      <c r="CH243" s="45"/>
      <c r="CJ243" s="45"/>
      <c r="CL243" s="45"/>
      <c r="CN243" s="45"/>
      <c r="CP243" s="45"/>
      <c r="CR243" s="45"/>
      <c r="CT243" s="45"/>
      <c r="CV243" s="45"/>
      <c r="CX243" s="45"/>
      <c r="CZ243" s="45"/>
      <c r="DB243" s="45"/>
      <c r="DD243" s="45"/>
      <c r="DF243" s="45"/>
      <c r="DH243" s="45"/>
      <c r="DJ243" s="45"/>
      <c r="DL243" s="45"/>
      <c r="DN243" s="45"/>
      <c r="DP243" s="45"/>
      <c r="DR243" s="45"/>
      <c r="DT243" s="45"/>
      <c r="DV243" s="45"/>
      <c r="DX243" s="45"/>
      <c r="DZ243" s="45"/>
      <c r="EB243" s="45"/>
      <c r="ED243" s="45"/>
      <c r="EF243" s="45"/>
      <c r="EH243" s="45"/>
      <c r="EJ243" s="45"/>
      <c r="EL243" s="45"/>
      <c r="EN243" s="45"/>
      <c r="EP243" s="45"/>
      <c r="ER243" s="45"/>
      <c r="ET243" s="45"/>
      <c r="EV243" s="45"/>
      <c r="EX243" s="45"/>
      <c r="EZ243" s="45"/>
      <c r="FB243" s="45"/>
      <c r="FD243" s="45"/>
      <c r="FF243" s="45"/>
      <c r="FH243" s="45"/>
      <c r="FI243" s="59"/>
      <c r="FJ243" s="59"/>
      <c r="FK243" s="48"/>
    </row>
    <row r="244" spans="46:167">
      <c r="AT244" s="45"/>
      <c r="AV244" s="45"/>
      <c r="AX244" s="45"/>
      <c r="AZ244" s="45"/>
      <c r="BB244" s="45"/>
      <c r="BD244" s="45"/>
      <c r="BF244" s="45"/>
      <c r="BH244" s="45"/>
      <c r="BJ244" s="45"/>
      <c r="BL244" s="45"/>
      <c r="BN244" s="45"/>
      <c r="BP244" s="45"/>
      <c r="BR244" s="45"/>
      <c r="BT244" s="45"/>
      <c r="BV244" s="45"/>
      <c r="BX244" s="45"/>
      <c r="BZ244" s="45"/>
      <c r="CB244" s="45"/>
      <c r="CD244" s="45"/>
      <c r="CF244" s="45"/>
      <c r="CH244" s="45"/>
      <c r="CJ244" s="45"/>
      <c r="CL244" s="45"/>
      <c r="CN244" s="45"/>
      <c r="CP244" s="45"/>
      <c r="CR244" s="45"/>
      <c r="CT244" s="45"/>
      <c r="CV244" s="45"/>
      <c r="CX244" s="45"/>
      <c r="CZ244" s="45"/>
      <c r="DB244" s="45"/>
      <c r="DD244" s="45"/>
      <c r="DF244" s="45"/>
      <c r="DH244" s="45"/>
      <c r="DJ244" s="45"/>
      <c r="DL244" s="45"/>
      <c r="DN244" s="45"/>
      <c r="DP244" s="45"/>
      <c r="DR244" s="45"/>
      <c r="DT244" s="45"/>
      <c r="DV244" s="45"/>
      <c r="DX244" s="45"/>
      <c r="DZ244" s="45"/>
      <c r="EB244" s="45"/>
      <c r="ED244" s="45"/>
      <c r="EF244" s="45"/>
      <c r="EH244" s="45"/>
      <c r="EJ244" s="45"/>
      <c r="EL244" s="45"/>
      <c r="EN244" s="45"/>
      <c r="EP244" s="45"/>
      <c r="ER244" s="45"/>
      <c r="ET244" s="45"/>
      <c r="EV244" s="45"/>
      <c r="EX244" s="45"/>
      <c r="EZ244" s="45"/>
      <c r="FB244" s="45"/>
      <c r="FD244" s="45"/>
      <c r="FF244" s="45"/>
      <c r="FH244" s="45"/>
      <c r="FI244" s="59"/>
      <c r="FJ244" s="59"/>
      <c r="FK244" s="48"/>
    </row>
    <row r="245" spans="46:167">
      <c r="AT245" s="45"/>
      <c r="AV245" s="45"/>
      <c r="AX245" s="45"/>
      <c r="AZ245" s="45"/>
      <c r="BB245" s="45"/>
      <c r="BD245" s="45"/>
      <c r="BF245" s="45"/>
      <c r="BH245" s="45"/>
      <c r="BJ245" s="45"/>
      <c r="BL245" s="45"/>
      <c r="BN245" s="45"/>
      <c r="BP245" s="45"/>
      <c r="BR245" s="45"/>
      <c r="BT245" s="45"/>
      <c r="BV245" s="45"/>
      <c r="BX245" s="45"/>
      <c r="BZ245" s="45"/>
      <c r="CB245" s="45"/>
      <c r="CD245" s="45"/>
      <c r="CF245" s="45"/>
      <c r="CH245" s="45"/>
      <c r="CJ245" s="45"/>
      <c r="CL245" s="45"/>
      <c r="CN245" s="45"/>
      <c r="CP245" s="45"/>
      <c r="CR245" s="45"/>
      <c r="CT245" s="45"/>
      <c r="CV245" s="45"/>
      <c r="CX245" s="45"/>
      <c r="CZ245" s="45"/>
      <c r="DB245" s="45"/>
      <c r="DD245" s="45"/>
      <c r="DF245" s="45"/>
      <c r="DH245" s="45"/>
      <c r="DJ245" s="45"/>
      <c r="DL245" s="45"/>
      <c r="DN245" s="45"/>
      <c r="DP245" s="45"/>
      <c r="DR245" s="45"/>
      <c r="DT245" s="45"/>
      <c r="DV245" s="45"/>
      <c r="DX245" s="45"/>
      <c r="DZ245" s="45"/>
      <c r="EB245" s="45"/>
      <c r="ED245" s="45"/>
      <c r="EF245" s="45"/>
      <c r="EH245" s="45"/>
      <c r="EJ245" s="45"/>
      <c r="EL245" s="45"/>
      <c r="EN245" s="45"/>
      <c r="EP245" s="45"/>
      <c r="ER245" s="45"/>
      <c r="ET245" s="45"/>
      <c r="EV245" s="45"/>
      <c r="EX245" s="45"/>
      <c r="EZ245" s="45"/>
      <c r="FB245" s="45"/>
      <c r="FD245" s="45"/>
      <c r="FF245" s="45"/>
      <c r="FH245" s="45"/>
      <c r="FI245" s="59"/>
      <c r="FJ245" s="59"/>
      <c r="FK245" s="48"/>
    </row>
    <row r="246" spans="46:167">
      <c r="AT246" s="45"/>
      <c r="AV246" s="45"/>
      <c r="AX246" s="45"/>
      <c r="AZ246" s="45"/>
      <c r="BB246" s="45"/>
      <c r="BD246" s="45"/>
      <c r="BF246" s="45"/>
      <c r="BH246" s="45"/>
      <c r="BJ246" s="45"/>
      <c r="BL246" s="45"/>
      <c r="BN246" s="45"/>
      <c r="BP246" s="45"/>
      <c r="BR246" s="45"/>
      <c r="BT246" s="45"/>
      <c r="BV246" s="45"/>
      <c r="BX246" s="45"/>
      <c r="BZ246" s="45"/>
      <c r="CB246" s="45"/>
      <c r="CD246" s="45"/>
      <c r="CF246" s="45"/>
      <c r="CH246" s="45"/>
      <c r="CJ246" s="45"/>
      <c r="CL246" s="45"/>
      <c r="CN246" s="45"/>
      <c r="CP246" s="45"/>
      <c r="CR246" s="45"/>
      <c r="CT246" s="45"/>
      <c r="CV246" s="45"/>
      <c r="CX246" s="45"/>
      <c r="CZ246" s="45"/>
      <c r="DB246" s="45"/>
      <c r="DD246" s="45"/>
      <c r="DF246" s="45"/>
      <c r="DH246" s="45"/>
      <c r="DJ246" s="45"/>
      <c r="DL246" s="45"/>
      <c r="DN246" s="45"/>
      <c r="DP246" s="45"/>
      <c r="DR246" s="45"/>
      <c r="DT246" s="45"/>
      <c r="DV246" s="45"/>
      <c r="DX246" s="45"/>
      <c r="DZ246" s="45"/>
      <c r="EB246" s="45"/>
      <c r="ED246" s="45"/>
      <c r="EF246" s="45"/>
      <c r="EH246" s="45"/>
      <c r="EJ246" s="45"/>
      <c r="EL246" s="45"/>
      <c r="EN246" s="45"/>
      <c r="EP246" s="45"/>
      <c r="ER246" s="45"/>
      <c r="ET246" s="45"/>
      <c r="EV246" s="45"/>
      <c r="EX246" s="45"/>
      <c r="EZ246" s="45"/>
      <c r="FB246" s="45"/>
      <c r="FD246" s="45"/>
      <c r="FF246" s="45"/>
      <c r="FH246" s="45"/>
      <c r="FI246" s="59"/>
      <c r="FJ246" s="59"/>
      <c r="FK246" s="48"/>
    </row>
    <row r="247" spans="46:167">
      <c r="AT247" s="45"/>
      <c r="AV247" s="45"/>
      <c r="AX247" s="45"/>
      <c r="AZ247" s="45"/>
      <c r="BB247" s="45"/>
      <c r="BD247" s="45"/>
      <c r="BF247" s="45"/>
      <c r="BH247" s="45"/>
      <c r="BJ247" s="45"/>
      <c r="BL247" s="45"/>
      <c r="BN247" s="45"/>
      <c r="BP247" s="45"/>
      <c r="BR247" s="45"/>
      <c r="BT247" s="45"/>
      <c r="BV247" s="45"/>
      <c r="BX247" s="45"/>
      <c r="BZ247" s="45"/>
      <c r="CB247" s="45"/>
      <c r="CD247" s="45"/>
      <c r="CF247" s="45"/>
      <c r="CH247" s="45"/>
      <c r="CJ247" s="45"/>
      <c r="CL247" s="45"/>
      <c r="CN247" s="45"/>
      <c r="CP247" s="45"/>
      <c r="CR247" s="45"/>
      <c r="CT247" s="45"/>
      <c r="CV247" s="45"/>
      <c r="CX247" s="45"/>
      <c r="CZ247" s="45"/>
      <c r="DB247" s="45"/>
      <c r="DD247" s="45"/>
      <c r="DF247" s="45"/>
      <c r="DH247" s="45"/>
      <c r="DJ247" s="45"/>
      <c r="DL247" s="45"/>
      <c r="DN247" s="45"/>
      <c r="DP247" s="45"/>
      <c r="DR247" s="45"/>
      <c r="DT247" s="45"/>
      <c r="DV247" s="45"/>
      <c r="DX247" s="45"/>
      <c r="DZ247" s="45"/>
      <c r="EB247" s="45"/>
      <c r="ED247" s="45"/>
      <c r="EF247" s="45"/>
      <c r="EH247" s="45"/>
      <c r="EJ247" s="45"/>
      <c r="EL247" s="45"/>
      <c r="EN247" s="45"/>
      <c r="EP247" s="45"/>
      <c r="ER247" s="45"/>
      <c r="ET247" s="45"/>
      <c r="EV247" s="45"/>
      <c r="EX247" s="45"/>
      <c r="EZ247" s="45"/>
      <c r="FB247" s="45"/>
      <c r="FD247" s="45"/>
      <c r="FF247" s="45"/>
      <c r="FH247" s="45"/>
      <c r="FI247" s="59"/>
      <c r="FJ247" s="59"/>
      <c r="FK247" s="48"/>
    </row>
    <row r="248" spans="46:167">
      <c r="AT248" s="45"/>
      <c r="AV248" s="45"/>
      <c r="AX248" s="45"/>
      <c r="AZ248" s="45"/>
      <c r="BB248" s="45"/>
      <c r="BD248" s="45"/>
      <c r="BF248" s="45"/>
      <c r="BH248" s="45"/>
      <c r="BJ248" s="45"/>
      <c r="BL248" s="45"/>
      <c r="BN248" s="45"/>
      <c r="BP248" s="45"/>
      <c r="BR248" s="45"/>
      <c r="BT248" s="45"/>
      <c r="BV248" s="45"/>
      <c r="BX248" s="45"/>
      <c r="BZ248" s="45"/>
      <c r="CB248" s="45"/>
      <c r="CD248" s="45"/>
      <c r="CF248" s="45"/>
      <c r="CH248" s="45"/>
      <c r="CJ248" s="45"/>
      <c r="CL248" s="45"/>
      <c r="CN248" s="45"/>
      <c r="CP248" s="45"/>
      <c r="CR248" s="45"/>
      <c r="CT248" s="45"/>
      <c r="CV248" s="45"/>
      <c r="CX248" s="45"/>
      <c r="CZ248" s="45"/>
      <c r="DB248" s="45"/>
      <c r="DD248" s="45"/>
      <c r="DF248" s="45"/>
      <c r="DH248" s="45"/>
      <c r="DJ248" s="45"/>
      <c r="DL248" s="45"/>
      <c r="DN248" s="45"/>
      <c r="DP248" s="45"/>
      <c r="DR248" s="45"/>
      <c r="DT248" s="45"/>
      <c r="DV248" s="45"/>
      <c r="DX248" s="45"/>
      <c r="DZ248" s="45"/>
      <c r="EB248" s="45"/>
      <c r="ED248" s="45"/>
      <c r="EF248" s="45"/>
      <c r="EH248" s="45"/>
      <c r="EJ248" s="45"/>
      <c r="EL248" s="45"/>
      <c r="EN248" s="45"/>
      <c r="EP248" s="45"/>
      <c r="ER248" s="45"/>
      <c r="ET248" s="45"/>
      <c r="EV248" s="45"/>
      <c r="EX248" s="45"/>
      <c r="EZ248" s="45"/>
      <c r="FB248" s="45"/>
      <c r="FD248" s="45"/>
      <c r="FF248" s="45"/>
      <c r="FH248" s="45"/>
      <c r="FI248" s="59"/>
      <c r="FJ248" s="59"/>
      <c r="FK248" s="48"/>
    </row>
    <row r="249" spans="46:167">
      <c r="AT249" s="45"/>
      <c r="AV249" s="45"/>
      <c r="AX249" s="45"/>
      <c r="AZ249" s="45"/>
      <c r="BB249" s="45"/>
      <c r="BD249" s="45"/>
      <c r="BF249" s="45"/>
      <c r="BH249" s="45"/>
      <c r="BJ249" s="45"/>
      <c r="BL249" s="45"/>
      <c r="BN249" s="45"/>
      <c r="BP249" s="45"/>
      <c r="BR249" s="45"/>
      <c r="BT249" s="45"/>
      <c r="BV249" s="45"/>
      <c r="BX249" s="45"/>
      <c r="BZ249" s="45"/>
      <c r="CB249" s="45"/>
      <c r="CD249" s="45"/>
      <c r="CF249" s="45"/>
      <c r="CH249" s="45"/>
      <c r="CJ249" s="45"/>
      <c r="CL249" s="45"/>
      <c r="CN249" s="45"/>
      <c r="CP249" s="45"/>
      <c r="CR249" s="45"/>
      <c r="CT249" s="45"/>
      <c r="CV249" s="45"/>
      <c r="CX249" s="45"/>
      <c r="CZ249" s="45"/>
      <c r="DB249" s="45"/>
      <c r="DD249" s="45"/>
      <c r="DF249" s="45"/>
      <c r="DH249" s="45"/>
      <c r="DJ249" s="45"/>
      <c r="DL249" s="45"/>
      <c r="DN249" s="45"/>
      <c r="DP249" s="45"/>
      <c r="DR249" s="45"/>
      <c r="DT249" s="45"/>
      <c r="DV249" s="45"/>
      <c r="DX249" s="45"/>
      <c r="DZ249" s="45"/>
      <c r="EB249" s="45"/>
      <c r="ED249" s="45"/>
      <c r="EF249" s="45"/>
      <c r="EH249" s="45"/>
      <c r="EJ249" s="45"/>
      <c r="EL249" s="45"/>
      <c r="EN249" s="45"/>
      <c r="EP249" s="45"/>
      <c r="ER249" s="45"/>
      <c r="ET249" s="45"/>
      <c r="EV249" s="45"/>
      <c r="EX249" s="45"/>
      <c r="EZ249" s="45"/>
      <c r="FB249" s="45"/>
      <c r="FD249" s="45"/>
      <c r="FF249" s="45"/>
      <c r="FH249" s="45"/>
      <c r="FI249" s="59"/>
      <c r="FJ249" s="59"/>
      <c r="FK249" s="48"/>
    </row>
    <row r="250" spans="46:167">
      <c r="AT250" s="45"/>
      <c r="AV250" s="45"/>
      <c r="AX250" s="45"/>
      <c r="AZ250" s="45"/>
      <c r="BB250" s="45"/>
      <c r="BD250" s="45"/>
      <c r="BF250" s="45"/>
      <c r="BH250" s="45"/>
      <c r="BJ250" s="45"/>
      <c r="BL250" s="45"/>
      <c r="BN250" s="45"/>
      <c r="BP250" s="45"/>
      <c r="BR250" s="45"/>
      <c r="BT250" s="45"/>
      <c r="BV250" s="45"/>
      <c r="BX250" s="45"/>
      <c r="BZ250" s="45"/>
      <c r="CB250" s="45"/>
      <c r="CD250" s="45"/>
      <c r="CF250" s="45"/>
      <c r="CH250" s="45"/>
      <c r="CJ250" s="45"/>
      <c r="CL250" s="45"/>
      <c r="CN250" s="45"/>
      <c r="CP250" s="45"/>
      <c r="CR250" s="45"/>
      <c r="CT250" s="45"/>
      <c r="CV250" s="45"/>
      <c r="CX250" s="45"/>
      <c r="CZ250" s="45"/>
      <c r="DB250" s="45"/>
      <c r="DD250" s="45"/>
      <c r="DF250" s="45"/>
      <c r="DH250" s="45"/>
      <c r="DJ250" s="45"/>
      <c r="DL250" s="45"/>
      <c r="DN250" s="45"/>
      <c r="DP250" s="45"/>
      <c r="DR250" s="45"/>
      <c r="DT250" s="45"/>
      <c r="DV250" s="45"/>
      <c r="DX250" s="45"/>
      <c r="DZ250" s="45"/>
      <c r="EB250" s="45"/>
      <c r="ED250" s="45"/>
      <c r="EF250" s="45"/>
      <c r="EH250" s="45"/>
      <c r="EJ250" s="45"/>
      <c r="EL250" s="45"/>
      <c r="EN250" s="45"/>
      <c r="EP250" s="45"/>
      <c r="ER250" s="45"/>
      <c r="ET250" s="45"/>
      <c r="EV250" s="45"/>
      <c r="EX250" s="45"/>
      <c r="EZ250" s="45"/>
      <c r="FB250" s="45"/>
      <c r="FD250" s="45"/>
      <c r="FF250" s="45"/>
      <c r="FH250" s="45"/>
      <c r="FI250" s="59"/>
      <c r="FJ250" s="59"/>
      <c r="FK250" s="48"/>
    </row>
    <row r="251" spans="46:167">
      <c r="AT251" s="45"/>
      <c r="AV251" s="45"/>
      <c r="AX251" s="45"/>
      <c r="AZ251" s="45"/>
      <c r="BB251" s="45"/>
      <c r="BD251" s="45"/>
      <c r="BF251" s="45"/>
      <c r="BH251" s="45"/>
      <c r="BJ251" s="45"/>
      <c r="BL251" s="45"/>
      <c r="BN251" s="45"/>
      <c r="BP251" s="45"/>
      <c r="BR251" s="45"/>
      <c r="BT251" s="45"/>
      <c r="BV251" s="45"/>
      <c r="BX251" s="45"/>
      <c r="BZ251" s="45"/>
      <c r="CB251" s="45"/>
      <c r="CD251" s="45"/>
      <c r="CF251" s="45"/>
      <c r="CH251" s="45"/>
      <c r="CJ251" s="45"/>
      <c r="CL251" s="45"/>
      <c r="CN251" s="45"/>
      <c r="CP251" s="45"/>
      <c r="CR251" s="45"/>
      <c r="CT251" s="45"/>
      <c r="CV251" s="45"/>
      <c r="CX251" s="45"/>
      <c r="CZ251" s="45"/>
      <c r="DB251" s="45"/>
      <c r="DD251" s="45"/>
      <c r="DF251" s="45"/>
      <c r="DH251" s="45"/>
      <c r="DJ251" s="45"/>
      <c r="DL251" s="45"/>
      <c r="DN251" s="45"/>
      <c r="DP251" s="45"/>
      <c r="DR251" s="45"/>
      <c r="DT251" s="45"/>
      <c r="DV251" s="45"/>
      <c r="DX251" s="45"/>
      <c r="DZ251" s="45"/>
      <c r="EB251" s="45"/>
      <c r="ED251" s="45"/>
      <c r="EF251" s="45"/>
      <c r="EH251" s="45"/>
      <c r="EJ251" s="45"/>
      <c r="EL251" s="45"/>
      <c r="EN251" s="45"/>
      <c r="EP251" s="45"/>
      <c r="ER251" s="45"/>
      <c r="ET251" s="45"/>
      <c r="EV251" s="45"/>
      <c r="EX251" s="45"/>
      <c r="EZ251" s="45"/>
      <c r="FB251" s="45"/>
      <c r="FD251" s="45"/>
      <c r="FF251" s="45"/>
      <c r="FH251" s="45"/>
      <c r="FI251" s="59"/>
      <c r="FJ251" s="59"/>
      <c r="FK251" s="48"/>
    </row>
    <row r="252" spans="46:167">
      <c r="AT252" s="45"/>
      <c r="AV252" s="45"/>
      <c r="AX252" s="45"/>
      <c r="AZ252" s="45"/>
      <c r="BB252" s="45"/>
      <c r="BD252" s="45"/>
      <c r="BF252" s="45"/>
      <c r="BH252" s="45"/>
      <c r="BJ252" s="45"/>
      <c r="BL252" s="45"/>
      <c r="BN252" s="45"/>
      <c r="BP252" s="45"/>
      <c r="BR252" s="45"/>
      <c r="BT252" s="45"/>
      <c r="BV252" s="45"/>
      <c r="BX252" s="45"/>
      <c r="BZ252" s="45"/>
      <c r="CB252" s="45"/>
      <c r="CD252" s="45"/>
      <c r="CF252" s="45"/>
      <c r="CH252" s="45"/>
      <c r="CJ252" s="45"/>
      <c r="CL252" s="45"/>
      <c r="CN252" s="45"/>
      <c r="CP252" s="45"/>
      <c r="CR252" s="45"/>
      <c r="CT252" s="45"/>
      <c r="CV252" s="45"/>
      <c r="CX252" s="45"/>
      <c r="CZ252" s="45"/>
      <c r="DB252" s="45"/>
      <c r="DD252" s="45"/>
      <c r="DF252" s="45"/>
      <c r="DH252" s="45"/>
      <c r="DJ252" s="45"/>
      <c r="DL252" s="45"/>
      <c r="DN252" s="45"/>
      <c r="DP252" s="45"/>
      <c r="DR252" s="45"/>
      <c r="DT252" s="45"/>
      <c r="DV252" s="45"/>
      <c r="DX252" s="45"/>
      <c r="DZ252" s="45"/>
      <c r="EB252" s="45"/>
      <c r="ED252" s="45"/>
      <c r="EF252" s="45"/>
      <c r="EH252" s="45"/>
      <c r="EJ252" s="45"/>
      <c r="EL252" s="45"/>
      <c r="EN252" s="45"/>
      <c r="EP252" s="45"/>
      <c r="ER252" s="45"/>
      <c r="ET252" s="45"/>
      <c r="EV252" s="45"/>
      <c r="EX252" s="45"/>
      <c r="EZ252" s="45"/>
      <c r="FB252" s="45"/>
      <c r="FD252" s="45"/>
      <c r="FF252" s="45"/>
      <c r="FH252" s="45"/>
      <c r="FI252" s="59"/>
      <c r="FJ252" s="59"/>
      <c r="FK252" s="48"/>
    </row>
    <row r="253" spans="46:167">
      <c r="AT253" s="45"/>
      <c r="AV253" s="45"/>
      <c r="AX253" s="45"/>
      <c r="AZ253" s="45"/>
      <c r="BB253" s="45"/>
      <c r="BD253" s="45"/>
      <c r="BF253" s="45"/>
      <c r="BH253" s="45"/>
      <c r="BJ253" s="45"/>
      <c r="BL253" s="45"/>
      <c r="BN253" s="45"/>
      <c r="BP253" s="45"/>
      <c r="BR253" s="45"/>
      <c r="BT253" s="45"/>
      <c r="BV253" s="45"/>
      <c r="BX253" s="45"/>
      <c r="BZ253" s="45"/>
      <c r="CB253" s="45"/>
      <c r="CD253" s="45"/>
      <c r="CF253" s="45"/>
      <c r="CH253" s="45"/>
      <c r="CJ253" s="45"/>
      <c r="CL253" s="45"/>
      <c r="CN253" s="45"/>
      <c r="CP253" s="45"/>
      <c r="CR253" s="45"/>
      <c r="CT253" s="45"/>
      <c r="CV253" s="45"/>
      <c r="CX253" s="45"/>
      <c r="CZ253" s="45"/>
      <c r="DB253" s="45"/>
      <c r="DD253" s="45"/>
      <c r="DF253" s="45"/>
      <c r="DH253" s="45"/>
      <c r="DJ253" s="45"/>
      <c r="DL253" s="45"/>
      <c r="DN253" s="45"/>
      <c r="DP253" s="45"/>
      <c r="DR253" s="45"/>
      <c r="DT253" s="45"/>
      <c r="DV253" s="45"/>
      <c r="DX253" s="45"/>
      <c r="DZ253" s="45"/>
      <c r="EB253" s="45"/>
      <c r="ED253" s="45"/>
      <c r="EF253" s="45"/>
      <c r="EH253" s="45"/>
      <c r="EJ253" s="45"/>
      <c r="EL253" s="45"/>
      <c r="EN253" s="45"/>
      <c r="EP253" s="45"/>
      <c r="ER253" s="45"/>
      <c r="ET253" s="45"/>
      <c r="EV253" s="45"/>
      <c r="EX253" s="45"/>
      <c r="EZ253" s="45"/>
      <c r="FB253" s="45"/>
      <c r="FD253" s="45"/>
      <c r="FF253" s="45"/>
      <c r="FH253" s="45"/>
      <c r="FI253" s="59"/>
      <c r="FJ253" s="59"/>
      <c r="FK253" s="48"/>
    </row>
    <row r="254" spans="46:167">
      <c r="AT254" s="45"/>
      <c r="AV254" s="45"/>
      <c r="AX254" s="45"/>
      <c r="AZ254" s="45"/>
      <c r="BB254" s="45"/>
      <c r="BD254" s="45"/>
      <c r="BF254" s="45"/>
      <c r="BH254" s="45"/>
      <c r="BJ254" s="45"/>
      <c r="BL254" s="45"/>
      <c r="BN254" s="45"/>
      <c r="BP254" s="45"/>
      <c r="BR254" s="45"/>
      <c r="BT254" s="45"/>
      <c r="BV254" s="45"/>
      <c r="BX254" s="45"/>
      <c r="BZ254" s="45"/>
      <c r="CB254" s="45"/>
      <c r="CD254" s="45"/>
      <c r="CF254" s="45"/>
      <c r="CH254" s="45"/>
      <c r="CJ254" s="45"/>
      <c r="CL254" s="45"/>
      <c r="CN254" s="45"/>
      <c r="CP254" s="45"/>
      <c r="CR254" s="45"/>
      <c r="CT254" s="45"/>
      <c r="CV254" s="45"/>
      <c r="CX254" s="45"/>
      <c r="CZ254" s="45"/>
      <c r="DB254" s="45"/>
      <c r="DD254" s="45"/>
      <c r="DF254" s="45"/>
      <c r="DH254" s="45"/>
      <c r="DJ254" s="45"/>
      <c r="DL254" s="45"/>
      <c r="DN254" s="45"/>
      <c r="DP254" s="45"/>
      <c r="DR254" s="45"/>
      <c r="DT254" s="45"/>
      <c r="DV254" s="45"/>
      <c r="DX254" s="45"/>
      <c r="DZ254" s="45"/>
      <c r="EB254" s="45"/>
      <c r="ED254" s="45"/>
      <c r="EF254" s="45"/>
      <c r="EH254" s="45"/>
      <c r="EJ254" s="45"/>
      <c r="EL254" s="45"/>
      <c r="EN254" s="45"/>
      <c r="EP254" s="45"/>
      <c r="ER254" s="45"/>
      <c r="ET254" s="45"/>
      <c r="EV254" s="45"/>
      <c r="EX254" s="45"/>
      <c r="EZ254" s="45"/>
      <c r="FB254" s="45"/>
      <c r="FD254" s="45"/>
      <c r="FF254" s="45"/>
      <c r="FH254" s="45"/>
      <c r="FI254" s="59"/>
      <c r="FJ254" s="59"/>
      <c r="FK254" s="48"/>
    </row>
    <row r="255" spans="46:167">
      <c r="AT255" s="45"/>
      <c r="AV255" s="45"/>
      <c r="AX255" s="45"/>
      <c r="AZ255" s="45"/>
      <c r="BB255" s="45"/>
      <c r="BD255" s="45"/>
      <c r="BF255" s="45"/>
      <c r="BH255" s="45"/>
      <c r="BJ255" s="45"/>
      <c r="BL255" s="45"/>
      <c r="BN255" s="45"/>
      <c r="BP255" s="45"/>
      <c r="BR255" s="45"/>
      <c r="BT255" s="45"/>
      <c r="BV255" s="45"/>
      <c r="BX255" s="45"/>
      <c r="BZ255" s="45"/>
      <c r="CB255" s="45"/>
      <c r="CD255" s="45"/>
      <c r="CF255" s="45"/>
      <c r="CH255" s="45"/>
      <c r="CJ255" s="45"/>
      <c r="CL255" s="45"/>
      <c r="CN255" s="45"/>
      <c r="CP255" s="45"/>
      <c r="CR255" s="45"/>
      <c r="CT255" s="45"/>
      <c r="CV255" s="45"/>
      <c r="CX255" s="45"/>
      <c r="CZ255" s="45"/>
      <c r="DB255" s="45"/>
      <c r="DD255" s="45"/>
      <c r="DF255" s="45"/>
      <c r="DH255" s="45"/>
      <c r="DJ255" s="45"/>
      <c r="DL255" s="45"/>
      <c r="DN255" s="45"/>
      <c r="DP255" s="45"/>
      <c r="DR255" s="45"/>
      <c r="DT255" s="45"/>
      <c r="DV255" s="45"/>
      <c r="DX255" s="45"/>
      <c r="DZ255" s="45"/>
      <c r="EB255" s="45"/>
      <c r="ED255" s="45"/>
      <c r="EF255" s="45"/>
      <c r="EH255" s="45"/>
      <c r="EJ255" s="45"/>
      <c r="EL255" s="45"/>
      <c r="EN255" s="45"/>
      <c r="EP255" s="45"/>
      <c r="ER255" s="45"/>
      <c r="ET255" s="45"/>
      <c r="EV255" s="45"/>
      <c r="EX255" s="45"/>
      <c r="EZ255" s="45"/>
      <c r="FB255" s="45"/>
      <c r="FD255" s="45"/>
      <c r="FF255" s="45"/>
      <c r="FH255" s="45"/>
      <c r="FI255" s="59"/>
      <c r="FJ255" s="59"/>
      <c r="FK255" s="48"/>
    </row>
    <row r="256" spans="46:167">
      <c r="AT256" s="45"/>
      <c r="AV256" s="45"/>
      <c r="AX256" s="45"/>
      <c r="AZ256" s="45"/>
      <c r="BB256" s="45"/>
      <c r="BD256" s="45"/>
      <c r="BF256" s="45"/>
      <c r="BH256" s="45"/>
      <c r="BJ256" s="45"/>
      <c r="BL256" s="45"/>
      <c r="BN256" s="45"/>
      <c r="BP256" s="45"/>
      <c r="BR256" s="45"/>
      <c r="BT256" s="45"/>
      <c r="BV256" s="45"/>
      <c r="BX256" s="45"/>
      <c r="BZ256" s="45"/>
      <c r="CB256" s="45"/>
      <c r="CD256" s="45"/>
      <c r="CF256" s="45"/>
      <c r="CH256" s="45"/>
      <c r="CJ256" s="45"/>
      <c r="CL256" s="45"/>
      <c r="CN256" s="45"/>
      <c r="CP256" s="45"/>
      <c r="CR256" s="45"/>
      <c r="CT256" s="45"/>
      <c r="CV256" s="45"/>
      <c r="CX256" s="45"/>
      <c r="CZ256" s="45"/>
      <c r="DB256" s="45"/>
      <c r="DD256" s="45"/>
      <c r="DF256" s="45"/>
      <c r="DH256" s="45"/>
      <c r="DJ256" s="45"/>
      <c r="DL256" s="45"/>
      <c r="DN256" s="45"/>
      <c r="DP256" s="45"/>
      <c r="DR256" s="45"/>
      <c r="DT256" s="45"/>
      <c r="DV256" s="45"/>
      <c r="DX256" s="45"/>
      <c r="DZ256" s="45"/>
      <c r="EB256" s="45"/>
      <c r="ED256" s="45"/>
      <c r="EF256" s="45"/>
      <c r="EH256" s="45"/>
      <c r="EJ256" s="45"/>
      <c r="EL256" s="45"/>
      <c r="EN256" s="45"/>
      <c r="EP256" s="45"/>
      <c r="ER256" s="45"/>
      <c r="ET256" s="45"/>
      <c r="EV256" s="45"/>
      <c r="EX256" s="45"/>
      <c r="EZ256" s="45"/>
      <c r="FB256" s="45"/>
      <c r="FD256" s="45"/>
      <c r="FF256" s="45"/>
      <c r="FH256" s="45"/>
      <c r="FI256" s="59"/>
      <c r="FJ256" s="59"/>
      <c r="FK256" s="48"/>
    </row>
    <row r="257" spans="46:167">
      <c r="AT257" s="45"/>
      <c r="AV257" s="45"/>
      <c r="AX257" s="45"/>
      <c r="AZ257" s="45"/>
      <c r="BB257" s="45"/>
      <c r="BD257" s="45"/>
      <c r="BF257" s="45"/>
      <c r="BH257" s="45"/>
      <c r="BJ257" s="45"/>
      <c r="BL257" s="45"/>
      <c r="BN257" s="45"/>
      <c r="BP257" s="45"/>
      <c r="BR257" s="45"/>
      <c r="BT257" s="45"/>
      <c r="BV257" s="45"/>
      <c r="BX257" s="45"/>
      <c r="BZ257" s="45"/>
      <c r="CB257" s="45"/>
      <c r="CD257" s="45"/>
      <c r="CF257" s="45"/>
      <c r="CH257" s="45"/>
      <c r="CJ257" s="45"/>
      <c r="CL257" s="45"/>
      <c r="CN257" s="45"/>
      <c r="CP257" s="45"/>
      <c r="CR257" s="45"/>
      <c r="CT257" s="45"/>
      <c r="CV257" s="45"/>
      <c r="CX257" s="45"/>
      <c r="CZ257" s="45"/>
      <c r="DB257" s="45"/>
      <c r="DD257" s="45"/>
      <c r="DF257" s="45"/>
      <c r="DH257" s="45"/>
      <c r="DJ257" s="45"/>
      <c r="DL257" s="45"/>
      <c r="DN257" s="45"/>
      <c r="DP257" s="45"/>
      <c r="DR257" s="45"/>
      <c r="DT257" s="45"/>
      <c r="DV257" s="45"/>
      <c r="DX257" s="45"/>
      <c r="DZ257" s="45"/>
      <c r="EB257" s="45"/>
      <c r="ED257" s="45"/>
      <c r="EF257" s="45"/>
      <c r="EH257" s="45"/>
      <c r="EJ257" s="45"/>
      <c r="EL257" s="45"/>
      <c r="EN257" s="45"/>
      <c r="EP257" s="45"/>
      <c r="ER257" s="45"/>
      <c r="ET257" s="45"/>
      <c r="EV257" s="45"/>
      <c r="EX257" s="45"/>
      <c r="EZ257" s="45"/>
      <c r="FB257" s="45"/>
      <c r="FD257" s="45"/>
      <c r="FF257" s="45"/>
      <c r="FH257" s="45"/>
      <c r="FI257" s="59"/>
      <c r="FJ257" s="59"/>
      <c r="FK257" s="48"/>
    </row>
    <row r="258" spans="46:167">
      <c r="AT258" s="45"/>
      <c r="AV258" s="45"/>
      <c r="AX258" s="45"/>
      <c r="AZ258" s="45"/>
      <c r="BB258" s="45"/>
      <c r="BD258" s="45"/>
      <c r="BF258" s="45"/>
      <c r="BH258" s="45"/>
      <c r="BJ258" s="45"/>
      <c r="BL258" s="45"/>
      <c r="BN258" s="45"/>
      <c r="BP258" s="45"/>
      <c r="BR258" s="45"/>
      <c r="BT258" s="45"/>
      <c r="BV258" s="45"/>
      <c r="BX258" s="45"/>
      <c r="BZ258" s="45"/>
      <c r="CB258" s="45"/>
      <c r="CD258" s="45"/>
      <c r="CF258" s="45"/>
      <c r="CH258" s="45"/>
      <c r="CJ258" s="45"/>
      <c r="CL258" s="45"/>
      <c r="CN258" s="45"/>
      <c r="CP258" s="45"/>
      <c r="CR258" s="45"/>
      <c r="CT258" s="45"/>
      <c r="CV258" s="45"/>
      <c r="CX258" s="45"/>
      <c r="CZ258" s="45"/>
      <c r="DB258" s="45"/>
      <c r="DD258" s="45"/>
      <c r="DF258" s="45"/>
      <c r="DH258" s="45"/>
      <c r="DJ258" s="45"/>
      <c r="DL258" s="45"/>
      <c r="DN258" s="45"/>
      <c r="DP258" s="45"/>
      <c r="DR258" s="45"/>
      <c r="DT258" s="45"/>
      <c r="DV258" s="45"/>
      <c r="DX258" s="45"/>
      <c r="DZ258" s="45"/>
      <c r="EB258" s="45"/>
      <c r="ED258" s="45"/>
      <c r="EF258" s="45"/>
      <c r="EH258" s="45"/>
      <c r="EJ258" s="45"/>
      <c r="EL258" s="45"/>
      <c r="EN258" s="45"/>
      <c r="EP258" s="45"/>
      <c r="ER258" s="45"/>
      <c r="ET258" s="45"/>
      <c r="EV258" s="45"/>
      <c r="EX258" s="45"/>
      <c r="EZ258" s="45"/>
      <c r="FB258" s="45"/>
      <c r="FD258" s="45"/>
      <c r="FF258" s="45"/>
      <c r="FH258" s="45"/>
      <c r="FI258" s="59"/>
      <c r="FJ258" s="59"/>
      <c r="FK258" s="48"/>
    </row>
    <row r="259" spans="46:167">
      <c r="AT259" s="45"/>
      <c r="AV259" s="45"/>
      <c r="AX259" s="45"/>
      <c r="AZ259" s="45"/>
      <c r="BB259" s="45"/>
      <c r="BD259" s="45"/>
      <c r="BF259" s="45"/>
      <c r="BH259" s="45"/>
      <c r="BJ259" s="45"/>
      <c r="BL259" s="45"/>
      <c r="BN259" s="45"/>
      <c r="BP259" s="45"/>
      <c r="BR259" s="45"/>
      <c r="BT259" s="45"/>
      <c r="BV259" s="45"/>
      <c r="BX259" s="45"/>
      <c r="BZ259" s="45"/>
      <c r="CB259" s="45"/>
      <c r="CD259" s="45"/>
      <c r="CF259" s="45"/>
      <c r="CH259" s="45"/>
      <c r="CJ259" s="45"/>
      <c r="CL259" s="45"/>
      <c r="CN259" s="45"/>
      <c r="CP259" s="45"/>
      <c r="CR259" s="45"/>
      <c r="CT259" s="45"/>
      <c r="CV259" s="45"/>
      <c r="CX259" s="45"/>
      <c r="CZ259" s="45"/>
      <c r="DB259" s="45"/>
      <c r="DD259" s="45"/>
      <c r="DF259" s="45"/>
      <c r="DH259" s="45"/>
      <c r="DJ259" s="45"/>
      <c r="DL259" s="45"/>
      <c r="DN259" s="45"/>
      <c r="DP259" s="45"/>
      <c r="DR259" s="45"/>
      <c r="DT259" s="45"/>
      <c r="DV259" s="45"/>
      <c r="DX259" s="45"/>
      <c r="DZ259" s="45"/>
      <c r="EB259" s="45"/>
      <c r="ED259" s="45"/>
      <c r="EF259" s="45"/>
      <c r="EH259" s="45"/>
      <c r="EJ259" s="45"/>
      <c r="EL259" s="45"/>
      <c r="EN259" s="45"/>
      <c r="EP259" s="45"/>
      <c r="ER259" s="45"/>
      <c r="ET259" s="45"/>
      <c r="EV259" s="45"/>
      <c r="EX259" s="45"/>
      <c r="EZ259" s="45"/>
      <c r="FB259" s="45"/>
      <c r="FD259" s="45"/>
      <c r="FF259" s="45"/>
      <c r="FH259" s="45"/>
      <c r="FI259" s="59"/>
      <c r="FJ259" s="59"/>
      <c r="FK259" s="48"/>
    </row>
    <row r="260" spans="46:167">
      <c r="AT260" s="45"/>
      <c r="AV260" s="45"/>
      <c r="AX260" s="45"/>
      <c r="AZ260" s="45"/>
      <c r="BB260" s="45"/>
      <c r="BD260" s="45"/>
      <c r="BF260" s="45"/>
      <c r="BH260" s="45"/>
      <c r="BJ260" s="45"/>
      <c r="BL260" s="45"/>
      <c r="BN260" s="45"/>
      <c r="BP260" s="45"/>
      <c r="BR260" s="45"/>
      <c r="BT260" s="45"/>
      <c r="BV260" s="45"/>
      <c r="BX260" s="45"/>
      <c r="BZ260" s="45"/>
      <c r="CB260" s="45"/>
      <c r="CD260" s="45"/>
      <c r="CF260" s="45"/>
      <c r="CH260" s="45"/>
      <c r="CJ260" s="45"/>
      <c r="CL260" s="45"/>
      <c r="CN260" s="45"/>
      <c r="CP260" s="45"/>
      <c r="CR260" s="45"/>
      <c r="CT260" s="45"/>
      <c r="CV260" s="45"/>
      <c r="CX260" s="45"/>
      <c r="CZ260" s="45"/>
      <c r="DB260" s="45"/>
      <c r="DD260" s="45"/>
      <c r="DF260" s="45"/>
      <c r="DH260" s="45"/>
      <c r="DJ260" s="45"/>
      <c r="DL260" s="45"/>
      <c r="DN260" s="45"/>
      <c r="DP260" s="45"/>
      <c r="DR260" s="45"/>
      <c r="DT260" s="45"/>
      <c r="DV260" s="45"/>
      <c r="DX260" s="45"/>
      <c r="DZ260" s="45"/>
      <c r="EB260" s="45"/>
      <c r="ED260" s="45"/>
      <c r="EF260" s="45"/>
      <c r="EH260" s="45"/>
      <c r="EJ260" s="45"/>
      <c r="EL260" s="45"/>
      <c r="EN260" s="45"/>
      <c r="EP260" s="45"/>
      <c r="ER260" s="45"/>
      <c r="ET260" s="45"/>
      <c r="EV260" s="45"/>
      <c r="EX260" s="45"/>
      <c r="EZ260" s="45"/>
      <c r="FB260" s="45"/>
      <c r="FD260" s="45"/>
      <c r="FF260" s="45"/>
      <c r="FH260" s="45"/>
      <c r="FI260" s="59"/>
      <c r="FJ260" s="59"/>
      <c r="FK260" s="48"/>
    </row>
    <row r="261" spans="46:167">
      <c r="AT261" s="45"/>
      <c r="AV261" s="45"/>
      <c r="AX261" s="45"/>
      <c r="AZ261" s="45"/>
      <c r="BB261" s="45"/>
      <c r="BD261" s="45"/>
      <c r="BF261" s="45"/>
      <c r="BH261" s="45"/>
      <c r="BJ261" s="45"/>
      <c r="BL261" s="45"/>
      <c r="BN261" s="45"/>
      <c r="BP261" s="45"/>
      <c r="BR261" s="45"/>
      <c r="BT261" s="45"/>
      <c r="BV261" s="45"/>
      <c r="BX261" s="45"/>
      <c r="BZ261" s="45"/>
      <c r="CB261" s="45"/>
      <c r="CD261" s="45"/>
      <c r="CF261" s="45"/>
      <c r="CH261" s="45"/>
      <c r="CJ261" s="45"/>
      <c r="CL261" s="45"/>
      <c r="CN261" s="45"/>
      <c r="CP261" s="45"/>
      <c r="CR261" s="45"/>
      <c r="CT261" s="45"/>
      <c r="CV261" s="45"/>
      <c r="CX261" s="45"/>
      <c r="CZ261" s="45"/>
      <c r="DB261" s="45"/>
      <c r="DD261" s="45"/>
      <c r="DF261" s="45"/>
      <c r="DH261" s="45"/>
      <c r="DJ261" s="45"/>
      <c r="DL261" s="45"/>
      <c r="DN261" s="45"/>
      <c r="DP261" s="45"/>
      <c r="DR261" s="45"/>
      <c r="DT261" s="45"/>
      <c r="DV261" s="45"/>
      <c r="DX261" s="45"/>
      <c r="DZ261" s="45"/>
      <c r="EB261" s="45"/>
      <c r="ED261" s="45"/>
      <c r="EF261" s="45"/>
      <c r="EH261" s="45"/>
      <c r="EJ261" s="45"/>
      <c r="EL261" s="45"/>
      <c r="EN261" s="45"/>
      <c r="EP261" s="45"/>
      <c r="ER261" s="45"/>
      <c r="ET261" s="45"/>
      <c r="EV261" s="45"/>
      <c r="EX261" s="45"/>
      <c r="EZ261" s="45"/>
      <c r="FB261" s="45"/>
      <c r="FD261" s="45"/>
      <c r="FF261" s="45"/>
      <c r="FH261" s="45"/>
      <c r="FI261" s="59"/>
      <c r="FJ261" s="59"/>
      <c r="FK261" s="48"/>
    </row>
    <row r="262" spans="46:167">
      <c r="AT262" s="45"/>
      <c r="AV262" s="45"/>
      <c r="AX262" s="45"/>
      <c r="AZ262" s="45"/>
      <c r="BB262" s="45"/>
      <c r="BD262" s="45"/>
      <c r="BF262" s="45"/>
      <c r="BH262" s="45"/>
      <c r="BJ262" s="45"/>
      <c r="BL262" s="45"/>
      <c r="BN262" s="45"/>
      <c r="BP262" s="45"/>
      <c r="BR262" s="45"/>
      <c r="BT262" s="45"/>
      <c r="BV262" s="45"/>
      <c r="BX262" s="45"/>
      <c r="BZ262" s="45"/>
      <c r="CB262" s="45"/>
      <c r="CD262" s="45"/>
      <c r="CF262" s="45"/>
      <c r="CH262" s="45"/>
      <c r="CJ262" s="45"/>
      <c r="CL262" s="45"/>
      <c r="CN262" s="45"/>
      <c r="CP262" s="45"/>
      <c r="CR262" s="45"/>
      <c r="CT262" s="45"/>
      <c r="CV262" s="45"/>
      <c r="CX262" s="45"/>
      <c r="CZ262" s="45"/>
      <c r="DB262" s="45"/>
      <c r="DD262" s="45"/>
      <c r="DF262" s="45"/>
      <c r="DH262" s="45"/>
      <c r="DJ262" s="45"/>
      <c r="DL262" s="45"/>
      <c r="DN262" s="45"/>
      <c r="DP262" s="45"/>
      <c r="DR262" s="45"/>
      <c r="DT262" s="45"/>
      <c r="DV262" s="45"/>
      <c r="DX262" s="45"/>
      <c r="DZ262" s="45"/>
      <c r="EB262" s="45"/>
      <c r="ED262" s="45"/>
      <c r="EF262" s="45"/>
      <c r="EH262" s="45"/>
      <c r="EJ262" s="45"/>
      <c r="EL262" s="45"/>
      <c r="EN262" s="45"/>
      <c r="EP262" s="45"/>
      <c r="ER262" s="45"/>
      <c r="ET262" s="45"/>
      <c r="EV262" s="45"/>
      <c r="EX262" s="45"/>
      <c r="EZ262" s="45"/>
      <c r="FB262" s="45"/>
      <c r="FD262" s="45"/>
      <c r="FF262" s="45"/>
      <c r="FH262" s="45"/>
      <c r="FI262" s="59"/>
      <c r="FJ262" s="59"/>
      <c r="FK262" s="48"/>
    </row>
    <row r="263" spans="46:167">
      <c r="AT263" s="45"/>
      <c r="AV263" s="45"/>
      <c r="AX263" s="45"/>
      <c r="AZ263" s="45"/>
      <c r="BB263" s="45"/>
      <c r="BD263" s="45"/>
      <c r="BF263" s="45"/>
      <c r="BH263" s="45"/>
      <c r="BJ263" s="45"/>
      <c r="BL263" s="45"/>
      <c r="BN263" s="45"/>
      <c r="BP263" s="45"/>
      <c r="BR263" s="45"/>
      <c r="BT263" s="45"/>
      <c r="BV263" s="45"/>
      <c r="BX263" s="45"/>
      <c r="BZ263" s="45"/>
      <c r="CB263" s="45"/>
      <c r="CD263" s="45"/>
      <c r="CF263" s="45"/>
      <c r="CH263" s="45"/>
      <c r="CJ263" s="45"/>
      <c r="CL263" s="45"/>
      <c r="CN263" s="45"/>
      <c r="CP263" s="45"/>
      <c r="CR263" s="45"/>
      <c r="CT263" s="45"/>
      <c r="CV263" s="45"/>
      <c r="CX263" s="45"/>
      <c r="CZ263" s="45"/>
      <c r="DB263" s="45"/>
      <c r="DD263" s="45"/>
      <c r="DF263" s="45"/>
      <c r="DH263" s="45"/>
      <c r="DJ263" s="45"/>
      <c r="DL263" s="45"/>
      <c r="DN263" s="45"/>
      <c r="DP263" s="45"/>
      <c r="DR263" s="45"/>
      <c r="DT263" s="45"/>
      <c r="DV263" s="45"/>
      <c r="DX263" s="45"/>
      <c r="DZ263" s="45"/>
      <c r="EB263" s="45"/>
      <c r="ED263" s="45"/>
      <c r="EF263" s="45"/>
      <c r="EH263" s="45"/>
      <c r="EJ263" s="45"/>
      <c r="EL263" s="45"/>
      <c r="EN263" s="45"/>
      <c r="EP263" s="45"/>
      <c r="ER263" s="45"/>
      <c r="ET263" s="45"/>
      <c r="EV263" s="45"/>
      <c r="EX263" s="45"/>
      <c r="EZ263" s="45"/>
      <c r="FB263" s="45"/>
      <c r="FD263" s="45"/>
      <c r="FF263" s="45"/>
      <c r="FH263" s="45"/>
      <c r="FI263" s="59"/>
      <c r="FJ263" s="59"/>
      <c r="FK263" s="48"/>
    </row>
    <row r="264" spans="46:167">
      <c r="AT264" s="45"/>
      <c r="AV264" s="45"/>
      <c r="AX264" s="45"/>
      <c r="AZ264" s="45"/>
      <c r="BB264" s="45"/>
      <c r="BD264" s="45"/>
      <c r="BF264" s="45"/>
      <c r="BH264" s="45"/>
      <c r="BJ264" s="45"/>
      <c r="BL264" s="45"/>
      <c r="BN264" s="45"/>
      <c r="BP264" s="45"/>
      <c r="BR264" s="45"/>
      <c r="BT264" s="45"/>
      <c r="BV264" s="45"/>
      <c r="BX264" s="45"/>
      <c r="BZ264" s="45"/>
      <c r="CB264" s="45"/>
      <c r="CD264" s="45"/>
      <c r="CF264" s="45"/>
      <c r="CH264" s="45"/>
      <c r="CJ264" s="45"/>
      <c r="CL264" s="45"/>
      <c r="CN264" s="45"/>
      <c r="CP264" s="45"/>
      <c r="CR264" s="45"/>
      <c r="CT264" s="45"/>
      <c r="CV264" s="45"/>
      <c r="CX264" s="45"/>
      <c r="CZ264" s="45"/>
      <c r="DB264" s="45"/>
      <c r="DD264" s="45"/>
      <c r="DF264" s="45"/>
      <c r="DH264" s="45"/>
      <c r="DJ264" s="45"/>
      <c r="DL264" s="45"/>
      <c r="DN264" s="45"/>
      <c r="DP264" s="45"/>
      <c r="DR264" s="45"/>
      <c r="DT264" s="45"/>
      <c r="DV264" s="45"/>
      <c r="DX264" s="45"/>
      <c r="DZ264" s="45"/>
      <c r="EB264" s="45"/>
      <c r="ED264" s="45"/>
      <c r="EF264" s="45"/>
      <c r="EH264" s="45"/>
      <c r="EJ264" s="45"/>
      <c r="EL264" s="45"/>
      <c r="EN264" s="45"/>
      <c r="EP264" s="45"/>
      <c r="ER264" s="45"/>
      <c r="ET264" s="45"/>
      <c r="EV264" s="45"/>
      <c r="EX264" s="45"/>
      <c r="EZ264" s="45"/>
      <c r="FB264" s="45"/>
      <c r="FD264" s="45"/>
      <c r="FF264" s="45"/>
      <c r="FH264" s="45"/>
      <c r="FI264" s="59"/>
      <c r="FJ264" s="59"/>
      <c r="FK264" s="48"/>
    </row>
    <row r="265" spans="46:167">
      <c r="AT265" s="45"/>
      <c r="AV265" s="45"/>
      <c r="AX265" s="45"/>
      <c r="AZ265" s="45"/>
      <c r="BB265" s="45"/>
      <c r="BD265" s="45"/>
      <c r="BF265" s="45"/>
      <c r="BH265" s="45"/>
      <c r="BJ265" s="45"/>
      <c r="BL265" s="45"/>
      <c r="BN265" s="45"/>
      <c r="BP265" s="45"/>
      <c r="BR265" s="45"/>
      <c r="BT265" s="45"/>
      <c r="BV265" s="45"/>
      <c r="BX265" s="45"/>
      <c r="BZ265" s="45"/>
      <c r="CB265" s="45"/>
      <c r="CD265" s="45"/>
      <c r="CF265" s="45"/>
      <c r="CH265" s="45"/>
      <c r="CJ265" s="45"/>
      <c r="CL265" s="45"/>
      <c r="CN265" s="45"/>
      <c r="CP265" s="45"/>
      <c r="CR265" s="45"/>
      <c r="CT265" s="45"/>
      <c r="CV265" s="45"/>
      <c r="CX265" s="45"/>
      <c r="CZ265" s="45"/>
      <c r="DB265" s="45"/>
      <c r="DD265" s="45"/>
      <c r="DF265" s="45"/>
      <c r="DH265" s="45"/>
      <c r="DJ265" s="45"/>
      <c r="DL265" s="45"/>
      <c r="DN265" s="45"/>
      <c r="DP265" s="45"/>
      <c r="DR265" s="45"/>
      <c r="DT265" s="45"/>
      <c r="DV265" s="45"/>
      <c r="DX265" s="45"/>
      <c r="DZ265" s="45"/>
      <c r="EB265" s="45"/>
      <c r="ED265" s="45"/>
      <c r="EF265" s="45"/>
      <c r="EH265" s="45"/>
      <c r="EJ265" s="45"/>
      <c r="EL265" s="45"/>
      <c r="EN265" s="45"/>
      <c r="EP265" s="45"/>
      <c r="ER265" s="45"/>
      <c r="ET265" s="45"/>
      <c r="EV265" s="45"/>
      <c r="EX265" s="45"/>
      <c r="EZ265" s="45"/>
      <c r="FB265" s="45"/>
      <c r="FD265" s="45"/>
      <c r="FF265" s="45"/>
      <c r="FH265" s="45"/>
      <c r="FI265" s="59"/>
      <c r="FJ265" s="59"/>
      <c r="FK265" s="48"/>
    </row>
    <row r="266" spans="46:167">
      <c r="AT266" s="45"/>
      <c r="AV266" s="45"/>
      <c r="AX266" s="45"/>
      <c r="AZ266" s="45"/>
      <c r="BB266" s="45"/>
      <c r="BD266" s="45"/>
      <c r="BF266" s="45"/>
      <c r="BH266" s="45"/>
      <c r="BJ266" s="45"/>
      <c r="BL266" s="45"/>
      <c r="BN266" s="45"/>
      <c r="BP266" s="45"/>
      <c r="BR266" s="45"/>
      <c r="BT266" s="45"/>
      <c r="BV266" s="45"/>
      <c r="BX266" s="45"/>
      <c r="BZ266" s="45"/>
      <c r="CB266" s="45"/>
      <c r="CD266" s="45"/>
      <c r="CF266" s="45"/>
      <c r="CH266" s="45"/>
      <c r="CJ266" s="45"/>
      <c r="CL266" s="45"/>
      <c r="CN266" s="45"/>
      <c r="CP266" s="45"/>
      <c r="CR266" s="45"/>
      <c r="CT266" s="45"/>
      <c r="CV266" s="45"/>
      <c r="CX266" s="45"/>
      <c r="CZ266" s="45"/>
      <c r="DB266" s="45"/>
      <c r="DD266" s="45"/>
      <c r="DF266" s="45"/>
      <c r="DH266" s="45"/>
      <c r="DJ266" s="45"/>
      <c r="DL266" s="45"/>
      <c r="DN266" s="45"/>
      <c r="DP266" s="45"/>
      <c r="DR266" s="45"/>
      <c r="DT266" s="45"/>
      <c r="DV266" s="45"/>
      <c r="DX266" s="45"/>
      <c r="DZ266" s="45"/>
      <c r="EB266" s="45"/>
      <c r="ED266" s="45"/>
      <c r="EF266" s="45"/>
      <c r="EH266" s="45"/>
      <c r="EJ266" s="45"/>
      <c r="EL266" s="45"/>
      <c r="EN266" s="45"/>
      <c r="EP266" s="45"/>
      <c r="ER266" s="45"/>
      <c r="ET266" s="45"/>
      <c r="EV266" s="45"/>
      <c r="EX266" s="45"/>
      <c r="EZ266" s="45"/>
      <c r="FB266" s="45"/>
      <c r="FD266" s="45"/>
      <c r="FF266" s="45"/>
      <c r="FH266" s="45"/>
      <c r="FI266" s="59"/>
      <c r="FJ266" s="59"/>
      <c r="FK266" s="48"/>
    </row>
    <row r="267" spans="46:167">
      <c r="AT267" s="45"/>
      <c r="AV267" s="45"/>
      <c r="AX267" s="45"/>
      <c r="AZ267" s="45"/>
      <c r="BB267" s="45"/>
      <c r="BD267" s="45"/>
      <c r="BF267" s="45"/>
      <c r="BH267" s="45"/>
      <c r="BJ267" s="45"/>
      <c r="BL267" s="45"/>
      <c r="BN267" s="45"/>
      <c r="BP267" s="45"/>
      <c r="BR267" s="45"/>
      <c r="BT267" s="45"/>
      <c r="BV267" s="45"/>
      <c r="BX267" s="45"/>
      <c r="BZ267" s="45"/>
      <c r="CB267" s="45"/>
      <c r="CD267" s="45"/>
      <c r="CF267" s="45"/>
      <c r="CH267" s="45"/>
      <c r="CJ267" s="45"/>
      <c r="CL267" s="45"/>
      <c r="CN267" s="45"/>
      <c r="CP267" s="45"/>
      <c r="CR267" s="45"/>
      <c r="CT267" s="45"/>
      <c r="CV267" s="45"/>
      <c r="CX267" s="45"/>
      <c r="CZ267" s="45"/>
      <c r="DB267" s="45"/>
      <c r="DD267" s="45"/>
      <c r="DF267" s="45"/>
      <c r="DH267" s="45"/>
      <c r="DJ267" s="45"/>
      <c r="DL267" s="45"/>
      <c r="DN267" s="45"/>
      <c r="DP267" s="45"/>
      <c r="DR267" s="45"/>
      <c r="DT267" s="45"/>
      <c r="DV267" s="45"/>
      <c r="DX267" s="45"/>
      <c r="DZ267" s="45"/>
      <c r="EB267" s="45"/>
      <c r="ED267" s="45"/>
      <c r="EF267" s="45"/>
      <c r="EH267" s="45"/>
      <c r="EJ267" s="45"/>
      <c r="EL267" s="45"/>
      <c r="EN267" s="45"/>
      <c r="EP267" s="45"/>
      <c r="ER267" s="45"/>
      <c r="ET267" s="45"/>
      <c r="EV267" s="45"/>
      <c r="EX267" s="45"/>
      <c r="EZ267" s="45"/>
      <c r="FB267" s="45"/>
      <c r="FD267" s="45"/>
      <c r="FF267" s="45"/>
      <c r="FH267" s="45"/>
      <c r="FI267" s="59"/>
      <c r="FJ267" s="59"/>
      <c r="FK267" s="48"/>
    </row>
    <row r="268" spans="46:167">
      <c r="AT268" s="45"/>
      <c r="AV268" s="45"/>
      <c r="AX268" s="45"/>
      <c r="AZ268" s="45"/>
      <c r="BB268" s="45"/>
      <c r="BD268" s="45"/>
      <c r="BF268" s="45"/>
      <c r="BH268" s="45"/>
      <c r="BJ268" s="45"/>
      <c r="BL268" s="45"/>
      <c r="BN268" s="45"/>
      <c r="BP268" s="45"/>
      <c r="BR268" s="45"/>
      <c r="BT268" s="45"/>
      <c r="BV268" s="45"/>
      <c r="BX268" s="45"/>
      <c r="BZ268" s="45"/>
      <c r="CB268" s="45"/>
      <c r="CD268" s="45"/>
      <c r="CF268" s="45"/>
      <c r="CH268" s="45"/>
      <c r="CJ268" s="45"/>
      <c r="CL268" s="45"/>
      <c r="CN268" s="45"/>
      <c r="CP268" s="45"/>
      <c r="CR268" s="45"/>
      <c r="CT268" s="45"/>
      <c r="CV268" s="45"/>
      <c r="CX268" s="45"/>
      <c r="CZ268" s="45"/>
      <c r="DB268" s="45"/>
      <c r="DD268" s="45"/>
      <c r="DF268" s="45"/>
      <c r="DH268" s="45"/>
      <c r="DJ268" s="45"/>
      <c r="DL268" s="45"/>
      <c r="DN268" s="45"/>
      <c r="DP268" s="45"/>
      <c r="DR268" s="45"/>
      <c r="DT268" s="45"/>
      <c r="DV268" s="45"/>
      <c r="DX268" s="45"/>
      <c r="DZ268" s="45"/>
      <c r="EB268" s="45"/>
      <c r="ED268" s="45"/>
      <c r="EF268" s="45"/>
      <c r="EH268" s="45"/>
      <c r="EJ268" s="45"/>
      <c r="EL268" s="45"/>
      <c r="EN268" s="45"/>
      <c r="EP268" s="45"/>
      <c r="ER268" s="45"/>
      <c r="ET268" s="45"/>
      <c r="EV268" s="45"/>
      <c r="EX268" s="45"/>
      <c r="EZ268" s="45"/>
      <c r="FB268" s="45"/>
      <c r="FD268" s="45"/>
      <c r="FF268" s="45"/>
      <c r="FH268" s="45"/>
      <c r="FI268" s="59"/>
      <c r="FJ268" s="59"/>
      <c r="FK268" s="48"/>
    </row>
    <row r="269" spans="46:167">
      <c r="AT269" s="45"/>
      <c r="AV269" s="45"/>
      <c r="AX269" s="45"/>
      <c r="AZ269" s="45"/>
      <c r="BB269" s="45"/>
      <c r="BD269" s="45"/>
      <c r="BF269" s="45"/>
      <c r="BH269" s="45"/>
      <c r="BJ269" s="45"/>
      <c r="BL269" s="45"/>
      <c r="BN269" s="45"/>
      <c r="BP269" s="45"/>
      <c r="BR269" s="45"/>
      <c r="BT269" s="45"/>
      <c r="BV269" s="45"/>
      <c r="BX269" s="45"/>
      <c r="BZ269" s="45"/>
      <c r="CB269" s="45"/>
      <c r="CD269" s="45"/>
      <c r="CF269" s="45"/>
      <c r="CH269" s="45"/>
      <c r="CJ269" s="45"/>
      <c r="CL269" s="45"/>
      <c r="CN269" s="45"/>
      <c r="CP269" s="45"/>
      <c r="CR269" s="45"/>
      <c r="CT269" s="45"/>
      <c r="CV269" s="45"/>
      <c r="CX269" s="45"/>
      <c r="CZ269" s="45"/>
      <c r="DB269" s="45"/>
      <c r="DD269" s="45"/>
      <c r="DF269" s="45"/>
      <c r="DH269" s="45"/>
      <c r="DJ269" s="45"/>
      <c r="DL269" s="45"/>
      <c r="DN269" s="45"/>
      <c r="DP269" s="45"/>
      <c r="DR269" s="45"/>
      <c r="DT269" s="45"/>
      <c r="DV269" s="45"/>
      <c r="DX269" s="45"/>
      <c r="DZ269" s="45"/>
      <c r="EB269" s="45"/>
      <c r="ED269" s="45"/>
      <c r="EF269" s="45"/>
      <c r="EH269" s="45"/>
      <c r="EJ269" s="45"/>
      <c r="EL269" s="45"/>
      <c r="EN269" s="45"/>
      <c r="EP269" s="45"/>
      <c r="ER269" s="45"/>
      <c r="ET269" s="45"/>
      <c r="EV269" s="45"/>
      <c r="EX269" s="45"/>
      <c r="EZ269" s="45"/>
      <c r="FB269" s="45"/>
      <c r="FD269" s="45"/>
      <c r="FF269" s="45"/>
      <c r="FH269" s="45"/>
      <c r="FI269" s="59"/>
      <c r="FJ269" s="59"/>
      <c r="FK269" s="48"/>
    </row>
    <row r="270" spans="46:167">
      <c r="AT270" s="45"/>
      <c r="AV270" s="45"/>
      <c r="AX270" s="45"/>
      <c r="AZ270" s="45"/>
      <c r="BB270" s="45"/>
      <c r="BD270" s="45"/>
      <c r="BF270" s="45"/>
      <c r="BH270" s="45"/>
      <c r="BJ270" s="45"/>
      <c r="BL270" s="45"/>
      <c r="BN270" s="45"/>
      <c r="BP270" s="45"/>
      <c r="BR270" s="45"/>
      <c r="BT270" s="45"/>
      <c r="BV270" s="45"/>
      <c r="BX270" s="45"/>
      <c r="BZ270" s="45"/>
      <c r="CB270" s="45"/>
      <c r="CD270" s="45"/>
      <c r="CF270" s="45"/>
      <c r="CH270" s="45"/>
      <c r="CJ270" s="45"/>
      <c r="CL270" s="45"/>
      <c r="CN270" s="45"/>
      <c r="CP270" s="45"/>
      <c r="CR270" s="45"/>
      <c r="CT270" s="45"/>
      <c r="CV270" s="45"/>
      <c r="CX270" s="45"/>
      <c r="CZ270" s="45"/>
      <c r="DB270" s="45"/>
      <c r="DD270" s="45"/>
      <c r="DF270" s="45"/>
      <c r="DH270" s="45"/>
      <c r="DJ270" s="45"/>
      <c r="DL270" s="45"/>
      <c r="DN270" s="45"/>
      <c r="DP270" s="45"/>
      <c r="DR270" s="45"/>
      <c r="DT270" s="45"/>
      <c r="DV270" s="45"/>
      <c r="DX270" s="45"/>
      <c r="DZ270" s="45"/>
      <c r="EB270" s="45"/>
      <c r="ED270" s="45"/>
      <c r="EF270" s="45"/>
      <c r="EH270" s="45"/>
      <c r="EJ270" s="45"/>
      <c r="EL270" s="45"/>
      <c r="EN270" s="45"/>
      <c r="EP270" s="45"/>
      <c r="ER270" s="45"/>
      <c r="ET270" s="45"/>
      <c r="EV270" s="45"/>
      <c r="EX270" s="45"/>
      <c r="EZ270" s="45"/>
      <c r="FB270" s="45"/>
      <c r="FD270" s="45"/>
      <c r="FF270" s="45"/>
      <c r="FH270" s="45"/>
      <c r="FI270" s="59"/>
      <c r="FJ270" s="59"/>
      <c r="FK270" s="48"/>
    </row>
    <row r="271" spans="46:167">
      <c r="AT271" s="45"/>
      <c r="AV271" s="45"/>
      <c r="AX271" s="45"/>
      <c r="AZ271" s="45"/>
      <c r="BB271" s="45"/>
      <c r="BD271" s="45"/>
      <c r="BF271" s="45"/>
      <c r="BH271" s="45"/>
      <c r="BJ271" s="45"/>
      <c r="BL271" s="45"/>
      <c r="BN271" s="45"/>
      <c r="BP271" s="45"/>
      <c r="BR271" s="45"/>
      <c r="BT271" s="45"/>
      <c r="BV271" s="45"/>
      <c r="BX271" s="45"/>
      <c r="BZ271" s="45"/>
      <c r="CB271" s="45"/>
      <c r="CD271" s="45"/>
      <c r="CF271" s="45"/>
      <c r="CH271" s="45"/>
      <c r="CJ271" s="45"/>
      <c r="CL271" s="45"/>
      <c r="CN271" s="45"/>
      <c r="CP271" s="45"/>
      <c r="CR271" s="45"/>
      <c r="CT271" s="45"/>
      <c r="CV271" s="45"/>
      <c r="CX271" s="45"/>
      <c r="CZ271" s="45"/>
      <c r="DB271" s="45"/>
      <c r="DD271" s="45"/>
      <c r="DF271" s="45"/>
      <c r="DH271" s="45"/>
      <c r="DJ271" s="45"/>
      <c r="DL271" s="45"/>
      <c r="DN271" s="45"/>
      <c r="DP271" s="45"/>
      <c r="DR271" s="45"/>
      <c r="DT271" s="45"/>
      <c r="DV271" s="45"/>
      <c r="DX271" s="45"/>
      <c r="DZ271" s="45"/>
      <c r="EB271" s="45"/>
      <c r="ED271" s="45"/>
      <c r="EF271" s="45"/>
      <c r="EH271" s="45"/>
      <c r="EJ271" s="45"/>
      <c r="EL271" s="45"/>
      <c r="EN271" s="45"/>
      <c r="EP271" s="45"/>
      <c r="ER271" s="45"/>
      <c r="ET271" s="45"/>
      <c r="EV271" s="45"/>
      <c r="EX271" s="45"/>
      <c r="EZ271" s="45"/>
      <c r="FB271" s="45"/>
      <c r="FD271" s="45"/>
      <c r="FF271" s="45"/>
      <c r="FH271" s="45"/>
      <c r="FI271" s="59"/>
      <c r="FJ271" s="59"/>
      <c r="FK271" s="48"/>
    </row>
    <row r="272" spans="46:167">
      <c r="AT272" s="45"/>
      <c r="AV272" s="45"/>
      <c r="AX272" s="45"/>
      <c r="AZ272" s="45"/>
      <c r="BB272" s="45"/>
      <c r="BD272" s="45"/>
      <c r="BF272" s="45"/>
      <c r="BH272" s="45"/>
      <c r="BJ272" s="45"/>
      <c r="BL272" s="45"/>
      <c r="BN272" s="45"/>
      <c r="BP272" s="45"/>
      <c r="BR272" s="45"/>
      <c r="BT272" s="45"/>
      <c r="BV272" s="45"/>
      <c r="BX272" s="45"/>
      <c r="BZ272" s="45"/>
      <c r="CB272" s="45"/>
      <c r="CD272" s="45"/>
      <c r="CF272" s="45"/>
      <c r="CH272" s="45"/>
      <c r="CJ272" s="45"/>
      <c r="CL272" s="45"/>
      <c r="CN272" s="45"/>
      <c r="CP272" s="45"/>
      <c r="CR272" s="45"/>
      <c r="CT272" s="45"/>
      <c r="CV272" s="45"/>
      <c r="CX272" s="45"/>
      <c r="CZ272" s="45"/>
      <c r="DB272" s="45"/>
      <c r="DD272" s="45"/>
      <c r="DF272" s="45"/>
      <c r="DH272" s="45"/>
      <c r="DJ272" s="45"/>
      <c r="DL272" s="45"/>
      <c r="DN272" s="45"/>
      <c r="DP272" s="45"/>
      <c r="DR272" s="45"/>
      <c r="DT272" s="45"/>
      <c r="DV272" s="45"/>
      <c r="DX272" s="45"/>
      <c r="DZ272" s="45"/>
      <c r="EB272" s="45"/>
      <c r="ED272" s="45"/>
      <c r="EF272" s="45"/>
      <c r="EH272" s="45"/>
      <c r="EJ272" s="45"/>
      <c r="EL272" s="45"/>
      <c r="EN272" s="45"/>
      <c r="EP272" s="45"/>
      <c r="ER272" s="45"/>
      <c r="ET272" s="45"/>
      <c r="EV272" s="45"/>
      <c r="EX272" s="45"/>
      <c r="EZ272" s="45"/>
      <c r="FB272" s="45"/>
      <c r="FD272" s="45"/>
      <c r="FF272" s="45"/>
      <c r="FH272" s="45"/>
      <c r="FI272" s="59"/>
      <c r="FJ272" s="59"/>
      <c r="FK272" s="48"/>
    </row>
    <row r="273" spans="46:167">
      <c r="AT273" s="45"/>
      <c r="AV273" s="45"/>
      <c r="AX273" s="45"/>
      <c r="AZ273" s="45"/>
      <c r="BB273" s="45"/>
      <c r="BD273" s="45"/>
      <c r="BF273" s="45"/>
      <c r="BH273" s="45"/>
      <c r="BJ273" s="45"/>
      <c r="BL273" s="45"/>
      <c r="BN273" s="45"/>
      <c r="BP273" s="45"/>
      <c r="BR273" s="45"/>
      <c r="BT273" s="45"/>
      <c r="BV273" s="45"/>
      <c r="BX273" s="45"/>
      <c r="BZ273" s="45"/>
      <c r="CB273" s="45"/>
      <c r="CD273" s="45"/>
      <c r="CF273" s="45"/>
      <c r="CH273" s="45"/>
      <c r="CJ273" s="45"/>
      <c r="CL273" s="45"/>
      <c r="CN273" s="45"/>
      <c r="CP273" s="45"/>
      <c r="CR273" s="45"/>
      <c r="CT273" s="45"/>
      <c r="CV273" s="45"/>
      <c r="CX273" s="45"/>
      <c r="CZ273" s="45"/>
      <c r="DB273" s="45"/>
      <c r="DD273" s="45"/>
      <c r="DF273" s="45"/>
      <c r="DH273" s="45"/>
      <c r="DJ273" s="45"/>
      <c r="DL273" s="45"/>
      <c r="DN273" s="45"/>
      <c r="DP273" s="45"/>
      <c r="DR273" s="45"/>
      <c r="DT273" s="45"/>
      <c r="DV273" s="45"/>
      <c r="DX273" s="45"/>
      <c r="DZ273" s="45"/>
      <c r="EB273" s="45"/>
      <c r="ED273" s="45"/>
      <c r="EF273" s="45"/>
      <c r="EH273" s="45"/>
      <c r="EJ273" s="45"/>
      <c r="EL273" s="45"/>
      <c r="EN273" s="45"/>
      <c r="EP273" s="45"/>
      <c r="ER273" s="45"/>
      <c r="ET273" s="45"/>
      <c r="EV273" s="45"/>
      <c r="EX273" s="45"/>
      <c r="EZ273" s="45"/>
      <c r="FB273" s="45"/>
      <c r="FD273" s="45"/>
      <c r="FF273" s="45"/>
      <c r="FH273" s="45"/>
      <c r="FI273" s="59"/>
      <c r="FJ273" s="59"/>
      <c r="FK273" s="48"/>
    </row>
    <row r="274" spans="46:167">
      <c r="AT274" s="45"/>
      <c r="AV274" s="45"/>
      <c r="AX274" s="45"/>
      <c r="AZ274" s="45"/>
      <c r="BB274" s="45"/>
      <c r="BD274" s="45"/>
      <c r="BF274" s="45"/>
      <c r="BH274" s="45"/>
      <c r="BJ274" s="45"/>
      <c r="BL274" s="45"/>
      <c r="BN274" s="45"/>
      <c r="BP274" s="45"/>
      <c r="BR274" s="45"/>
      <c r="BT274" s="45"/>
      <c r="BV274" s="45"/>
      <c r="BX274" s="45"/>
      <c r="BZ274" s="45"/>
      <c r="CB274" s="45"/>
      <c r="CD274" s="45"/>
      <c r="CF274" s="45"/>
      <c r="CH274" s="45"/>
      <c r="CJ274" s="45"/>
      <c r="CL274" s="45"/>
      <c r="CN274" s="45"/>
      <c r="CP274" s="45"/>
      <c r="CR274" s="45"/>
      <c r="CT274" s="45"/>
      <c r="CV274" s="45"/>
      <c r="CX274" s="45"/>
      <c r="CZ274" s="45"/>
      <c r="DB274" s="45"/>
      <c r="DD274" s="45"/>
      <c r="DF274" s="45"/>
      <c r="DH274" s="45"/>
      <c r="DJ274" s="45"/>
      <c r="DL274" s="45"/>
      <c r="DN274" s="45"/>
      <c r="DP274" s="45"/>
      <c r="DR274" s="45"/>
      <c r="DT274" s="45"/>
      <c r="DV274" s="45"/>
      <c r="DX274" s="45"/>
      <c r="DZ274" s="45"/>
      <c r="EB274" s="45"/>
      <c r="ED274" s="45"/>
      <c r="EF274" s="45"/>
      <c r="EH274" s="45"/>
      <c r="EJ274" s="45"/>
      <c r="EL274" s="45"/>
      <c r="EN274" s="45"/>
      <c r="EP274" s="45"/>
      <c r="ER274" s="45"/>
      <c r="ET274" s="45"/>
      <c r="EV274" s="45"/>
      <c r="EX274" s="45"/>
      <c r="EZ274" s="45"/>
      <c r="FB274" s="45"/>
      <c r="FD274" s="45"/>
      <c r="FF274" s="45"/>
      <c r="FH274" s="45"/>
      <c r="FI274" s="59"/>
      <c r="FJ274" s="59"/>
      <c r="FK274" s="48"/>
    </row>
    <row r="275" spans="46:167">
      <c r="AT275" s="45"/>
      <c r="AV275" s="45"/>
      <c r="AX275" s="45"/>
      <c r="AZ275" s="45"/>
      <c r="BB275" s="45"/>
      <c r="BD275" s="45"/>
      <c r="BF275" s="45"/>
      <c r="BH275" s="45"/>
      <c r="BJ275" s="45"/>
      <c r="BL275" s="45"/>
      <c r="BN275" s="45"/>
      <c r="BP275" s="45"/>
      <c r="BR275" s="45"/>
      <c r="BT275" s="45"/>
      <c r="BV275" s="45"/>
      <c r="BX275" s="45"/>
      <c r="BZ275" s="45"/>
      <c r="CB275" s="45"/>
      <c r="CD275" s="45"/>
      <c r="CF275" s="45"/>
      <c r="CH275" s="45"/>
      <c r="CJ275" s="45"/>
      <c r="CL275" s="45"/>
      <c r="CN275" s="45"/>
      <c r="CP275" s="45"/>
      <c r="CR275" s="45"/>
      <c r="CT275" s="45"/>
      <c r="CV275" s="45"/>
      <c r="CX275" s="45"/>
      <c r="CZ275" s="45"/>
      <c r="DB275" s="45"/>
      <c r="DD275" s="45"/>
      <c r="DF275" s="45"/>
      <c r="DH275" s="45"/>
      <c r="DJ275" s="45"/>
      <c r="DL275" s="45"/>
      <c r="DN275" s="45"/>
      <c r="DP275" s="45"/>
      <c r="DR275" s="45"/>
      <c r="DT275" s="45"/>
      <c r="DV275" s="45"/>
      <c r="DX275" s="45"/>
      <c r="DZ275" s="45"/>
      <c r="EB275" s="45"/>
      <c r="ED275" s="45"/>
      <c r="EF275" s="45"/>
      <c r="EH275" s="45"/>
      <c r="EJ275" s="45"/>
      <c r="EL275" s="45"/>
      <c r="EN275" s="45"/>
      <c r="EP275" s="45"/>
      <c r="ER275" s="45"/>
      <c r="ET275" s="45"/>
      <c r="EV275" s="45"/>
      <c r="EX275" s="45"/>
      <c r="EZ275" s="45"/>
      <c r="FB275" s="45"/>
      <c r="FD275" s="45"/>
      <c r="FF275" s="45"/>
      <c r="FH275" s="45"/>
      <c r="FI275" s="59"/>
      <c r="FJ275" s="59"/>
      <c r="FK275" s="48"/>
    </row>
    <row r="276" spans="46:167">
      <c r="AT276" s="45"/>
      <c r="AV276" s="45"/>
      <c r="AX276" s="45"/>
      <c r="AZ276" s="45"/>
      <c r="BB276" s="45"/>
      <c r="BD276" s="45"/>
      <c r="BF276" s="45"/>
      <c r="BH276" s="45"/>
      <c r="BJ276" s="45"/>
      <c r="BL276" s="45"/>
      <c r="BN276" s="45"/>
      <c r="BP276" s="45"/>
      <c r="BR276" s="45"/>
      <c r="BT276" s="45"/>
      <c r="BV276" s="45"/>
      <c r="BX276" s="45"/>
      <c r="BZ276" s="45"/>
      <c r="CB276" s="45"/>
      <c r="CD276" s="45"/>
      <c r="CF276" s="45"/>
      <c r="CH276" s="45"/>
      <c r="CJ276" s="45"/>
      <c r="CL276" s="45"/>
      <c r="CN276" s="45"/>
      <c r="CP276" s="45"/>
      <c r="CR276" s="45"/>
      <c r="CT276" s="45"/>
      <c r="CV276" s="45"/>
      <c r="CX276" s="45"/>
      <c r="CZ276" s="45"/>
      <c r="DB276" s="45"/>
      <c r="DD276" s="45"/>
      <c r="DF276" s="45"/>
      <c r="DH276" s="45"/>
      <c r="DJ276" s="45"/>
      <c r="DL276" s="45"/>
      <c r="DN276" s="45"/>
      <c r="DP276" s="45"/>
      <c r="DR276" s="45"/>
      <c r="DT276" s="45"/>
      <c r="DV276" s="45"/>
      <c r="DX276" s="45"/>
      <c r="DZ276" s="45"/>
      <c r="EB276" s="45"/>
      <c r="ED276" s="45"/>
      <c r="EF276" s="45"/>
      <c r="EH276" s="45"/>
      <c r="EJ276" s="45"/>
      <c r="EL276" s="45"/>
      <c r="EN276" s="45"/>
      <c r="EP276" s="45"/>
      <c r="ER276" s="45"/>
      <c r="ET276" s="45"/>
      <c r="EV276" s="45"/>
      <c r="EX276" s="45"/>
      <c r="EZ276" s="45"/>
      <c r="FB276" s="45"/>
      <c r="FD276" s="45"/>
      <c r="FF276" s="45"/>
      <c r="FH276" s="45"/>
      <c r="FI276" s="59"/>
      <c r="FJ276" s="59"/>
      <c r="FK276" s="48"/>
    </row>
    <row r="277" spans="46:167">
      <c r="AT277" s="45"/>
      <c r="AV277" s="45"/>
      <c r="AX277" s="45"/>
      <c r="AZ277" s="45"/>
      <c r="BB277" s="45"/>
      <c r="BD277" s="45"/>
      <c r="BF277" s="45"/>
      <c r="BH277" s="45"/>
      <c r="BJ277" s="45"/>
      <c r="BL277" s="45"/>
      <c r="BN277" s="45"/>
      <c r="BP277" s="45"/>
      <c r="BR277" s="45"/>
      <c r="BT277" s="45"/>
      <c r="BV277" s="45"/>
      <c r="BX277" s="45"/>
      <c r="BZ277" s="45"/>
      <c r="CB277" s="45"/>
      <c r="CD277" s="45"/>
      <c r="CF277" s="45"/>
      <c r="CH277" s="45"/>
      <c r="CJ277" s="45"/>
      <c r="CL277" s="45"/>
      <c r="CN277" s="45"/>
      <c r="CP277" s="45"/>
      <c r="CR277" s="45"/>
      <c r="CT277" s="45"/>
      <c r="CV277" s="45"/>
      <c r="CX277" s="45"/>
      <c r="CZ277" s="45"/>
      <c r="DB277" s="45"/>
      <c r="DD277" s="45"/>
      <c r="DF277" s="45"/>
      <c r="DH277" s="45"/>
      <c r="DJ277" s="45"/>
      <c r="DL277" s="45"/>
      <c r="DN277" s="45"/>
      <c r="DP277" s="45"/>
      <c r="DR277" s="45"/>
      <c r="DT277" s="45"/>
      <c r="DV277" s="45"/>
      <c r="DX277" s="45"/>
      <c r="DZ277" s="45"/>
      <c r="EB277" s="45"/>
      <c r="ED277" s="45"/>
      <c r="EF277" s="45"/>
      <c r="EH277" s="45"/>
      <c r="EJ277" s="45"/>
      <c r="EL277" s="45"/>
      <c r="EN277" s="45"/>
      <c r="EP277" s="45"/>
      <c r="ER277" s="45"/>
      <c r="ET277" s="45"/>
      <c r="EV277" s="45"/>
      <c r="EX277" s="45"/>
      <c r="EZ277" s="45"/>
      <c r="FB277" s="45"/>
      <c r="FD277" s="45"/>
      <c r="FF277" s="45"/>
      <c r="FH277" s="45"/>
      <c r="FI277" s="59"/>
      <c r="FJ277" s="59"/>
      <c r="FK277" s="48"/>
    </row>
    <row r="278" spans="46:167">
      <c r="AT278" s="45"/>
      <c r="AV278" s="45"/>
      <c r="AX278" s="45"/>
      <c r="AZ278" s="45"/>
      <c r="BB278" s="45"/>
      <c r="BD278" s="45"/>
      <c r="BF278" s="45"/>
      <c r="BH278" s="45"/>
      <c r="BJ278" s="45"/>
      <c r="BL278" s="45"/>
      <c r="BN278" s="45"/>
      <c r="BP278" s="45"/>
      <c r="BR278" s="45"/>
      <c r="BT278" s="45"/>
      <c r="BV278" s="45"/>
      <c r="BX278" s="45"/>
      <c r="BZ278" s="45"/>
      <c r="CB278" s="45"/>
      <c r="CD278" s="45"/>
      <c r="CF278" s="45"/>
      <c r="CH278" s="45"/>
      <c r="CJ278" s="45"/>
      <c r="CL278" s="45"/>
      <c r="CN278" s="45"/>
      <c r="CP278" s="45"/>
      <c r="CR278" s="45"/>
      <c r="CT278" s="45"/>
      <c r="CV278" s="45"/>
      <c r="CX278" s="45"/>
      <c r="CZ278" s="45"/>
      <c r="DB278" s="45"/>
      <c r="DD278" s="45"/>
      <c r="DF278" s="45"/>
      <c r="DH278" s="45"/>
      <c r="DJ278" s="45"/>
      <c r="DL278" s="45"/>
      <c r="DN278" s="45"/>
      <c r="DP278" s="45"/>
      <c r="DR278" s="45"/>
      <c r="DT278" s="45"/>
      <c r="DV278" s="45"/>
      <c r="DX278" s="45"/>
      <c r="DZ278" s="45"/>
      <c r="EB278" s="45"/>
      <c r="ED278" s="45"/>
      <c r="EF278" s="45"/>
      <c r="EH278" s="45"/>
      <c r="EJ278" s="45"/>
      <c r="EL278" s="45"/>
      <c r="EN278" s="45"/>
      <c r="EP278" s="45"/>
      <c r="ER278" s="45"/>
      <c r="ET278" s="45"/>
      <c r="EV278" s="45"/>
      <c r="EX278" s="45"/>
      <c r="EZ278" s="45"/>
      <c r="FB278" s="45"/>
      <c r="FD278" s="45"/>
      <c r="FF278" s="45"/>
      <c r="FH278" s="45"/>
      <c r="FI278" s="59"/>
      <c r="FJ278" s="59"/>
      <c r="FK278" s="48"/>
    </row>
    <row r="279" spans="46:167">
      <c r="AT279" s="45"/>
      <c r="AV279" s="45"/>
      <c r="AX279" s="45"/>
      <c r="AZ279" s="45"/>
      <c r="BB279" s="45"/>
      <c r="BD279" s="45"/>
      <c r="BF279" s="45"/>
      <c r="BH279" s="45"/>
      <c r="BJ279" s="45"/>
      <c r="BL279" s="45"/>
      <c r="BN279" s="45"/>
      <c r="BP279" s="45"/>
      <c r="BR279" s="45"/>
      <c r="BT279" s="45"/>
      <c r="BV279" s="45"/>
      <c r="BX279" s="45"/>
      <c r="BZ279" s="45"/>
      <c r="CB279" s="45"/>
      <c r="CD279" s="45"/>
      <c r="CF279" s="45"/>
      <c r="CH279" s="45"/>
      <c r="CJ279" s="45"/>
      <c r="CL279" s="45"/>
      <c r="CN279" s="45"/>
      <c r="CP279" s="45"/>
      <c r="CR279" s="45"/>
      <c r="CT279" s="45"/>
      <c r="CV279" s="45"/>
      <c r="CX279" s="45"/>
      <c r="CZ279" s="45"/>
      <c r="DB279" s="45"/>
      <c r="DD279" s="45"/>
      <c r="DF279" s="45"/>
      <c r="DH279" s="45"/>
      <c r="DJ279" s="45"/>
      <c r="DL279" s="45"/>
      <c r="DN279" s="45"/>
      <c r="DP279" s="45"/>
      <c r="DR279" s="45"/>
      <c r="DT279" s="45"/>
      <c r="DV279" s="45"/>
      <c r="DX279" s="45"/>
      <c r="DZ279" s="45"/>
      <c r="EB279" s="45"/>
      <c r="ED279" s="45"/>
      <c r="EF279" s="45"/>
      <c r="EH279" s="45"/>
      <c r="EJ279" s="45"/>
      <c r="EL279" s="45"/>
      <c r="EN279" s="45"/>
      <c r="EP279" s="45"/>
      <c r="ER279" s="45"/>
      <c r="ET279" s="45"/>
      <c r="EV279" s="45"/>
      <c r="EX279" s="45"/>
      <c r="EZ279" s="45"/>
      <c r="FB279" s="45"/>
      <c r="FD279" s="45"/>
      <c r="FF279" s="45"/>
      <c r="FH279" s="45"/>
      <c r="FI279" s="59"/>
      <c r="FJ279" s="59"/>
      <c r="FK279" s="48"/>
    </row>
    <row r="280" spans="46:167">
      <c r="AT280" s="45"/>
      <c r="AV280" s="45"/>
      <c r="AX280" s="45"/>
      <c r="AZ280" s="45"/>
      <c r="BB280" s="45"/>
      <c r="BD280" s="45"/>
      <c r="BF280" s="45"/>
      <c r="BH280" s="45"/>
      <c r="BJ280" s="45"/>
      <c r="BL280" s="45"/>
      <c r="BN280" s="45"/>
      <c r="BP280" s="45"/>
      <c r="BR280" s="45"/>
      <c r="BT280" s="45"/>
      <c r="BV280" s="45"/>
      <c r="BX280" s="45"/>
      <c r="BZ280" s="45"/>
      <c r="CB280" s="45"/>
      <c r="CD280" s="45"/>
      <c r="CF280" s="45"/>
      <c r="CH280" s="45"/>
      <c r="CJ280" s="45"/>
      <c r="CL280" s="45"/>
      <c r="CN280" s="45"/>
      <c r="CP280" s="45"/>
      <c r="CR280" s="45"/>
      <c r="CT280" s="45"/>
      <c r="CV280" s="45"/>
      <c r="CX280" s="45"/>
      <c r="CZ280" s="45"/>
      <c r="DB280" s="45"/>
      <c r="DD280" s="45"/>
      <c r="DF280" s="45"/>
      <c r="DH280" s="45"/>
      <c r="DJ280" s="45"/>
      <c r="DL280" s="45"/>
      <c r="DN280" s="45"/>
      <c r="DP280" s="45"/>
      <c r="DR280" s="45"/>
      <c r="DT280" s="45"/>
      <c r="DV280" s="45"/>
      <c r="DX280" s="45"/>
      <c r="DZ280" s="45"/>
      <c r="EB280" s="45"/>
      <c r="ED280" s="45"/>
      <c r="EF280" s="45"/>
      <c r="EH280" s="45"/>
      <c r="EJ280" s="45"/>
      <c r="EL280" s="45"/>
      <c r="EN280" s="45"/>
      <c r="EP280" s="45"/>
      <c r="ER280" s="45"/>
      <c r="ET280" s="45"/>
      <c r="EV280" s="45"/>
      <c r="EX280" s="45"/>
      <c r="EZ280" s="45"/>
      <c r="FB280" s="45"/>
      <c r="FD280" s="45"/>
      <c r="FF280" s="45"/>
      <c r="FH280" s="45"/>
      <c r="FI280" s="59"/>
      <c r="FJ280" s="59"/>
      <c r="FK280" s="48"/>
    </row>
    <row r="281" spans="46:167">
      <c r="AT281" s="45"/>
      <c r="AV281" s="45"/>
      <c r="AX281" s="45"/>
      <c r="AZ281" s="45"/>
      <c r="BB281" s="45"/>
      <c r="BD281" s="45"/>
      <c r="BF281" s="45"/>
      <c r="BH281" s="45"/>
      <c r="BJ281" s="45"/>
      <c r="BL281" s="45"/>
      <c r="BN281" s="45"/>
      <c r="BP281" s="45"/>
      <c r="BR281" s="45"/>
      <c r="BT281" s="45"/>
      <c r="BV281" s="45"/>
      <c r="BX281" s="45"/>
      <c r="BZ281" s="45"/>
      <c r="CB281" s="45"/>
      <c r="CD281" s="45"/>
      <c r="CF281" s="45"/>
      <c r="CH281" s="45"/>
      <c r="CJ281" s="45"/>
      <c r="CL281" s="45"/>
      <c r="CN281" s="45"/>
      <c r="CP281" s="45"/>
      <c r="CR281" s="45"/>
      <c r="CT281" s="45"/>
      <c r="CV281" s="45"/>
      <c r="CX281" s="45"/>
      <c r="CZ281" s="45"/>
      <c r="DB281" s="45"/>
      <c r="DD281" s="45"/>
      <c r="DF281" s="45"/>
      <c r="DH281" s="45"/>
      <c r="DJ281" s="45"/>
      <c r="DL281" s="45"/>
      <c r="DN281" s="45"/>
      <c r="DP281" s="45"/>
      <c r="DR281" s="45"/>
      <c r="DT281" s="45"/>
      <c r="DV281" s="45"/>
      <c r="DX281" s="45"/>
      <c r="DZ281" s="45"/>
      <c r="EB281" s="45"/>
      <c r="ED281" s="45"/>
      <c r="EF281" s="45"/>
      <c r="EH281" s="45"/>
      <c r="EJ281" s="45"/>
      <c r="EL281" s="45"/>
      <c r="EN281" s="45"/>
      <c r="EP281" s="45"/>
      <c r="ER281" s="45"/>
      <c r="ET281" s="45"/>
      <c r="EV281" s="45"/>
      <c r="EX281" s="45"/>
      <c r="EZ281" s="45"/>
      <c r="FB281" s="45"/>
      <c r="FD281" s="45"/>
      <c r="FF281" s="45"/>
      <c r="FH281" s="45"/>
      <c r="FI281" s="59"/>
      <c r="FJ281" s="59"/>
      <c r="FK281" s="48"/>
    </row>
    <row r="282" spans="46:167">
      <c r="AT282" s="45"/>
      <c r="AV282" s="45"/>
      <c r="AX282" s="45"/>
      <c r="AZ282" s="45"/>
      <c r="BB282" s="45"/>
      <c r="BD282" s="45"/>
      <c r="BF282" s="45"/>
      <c r="BH282" s="45"/>
      <c r="BJ282" s="45"/>
      <c r="BL282" s="45"/>
      <c r="BN282" s="45"/>
      <c r="BP282" s="45"/>
      <c r="BR282" s="45"/>
      <c r="BT282" s="45"/>
      <c r="BV282" s="45"/>
      <c r="BX282" s="45"/>
      <c r="BZ282" s="45"/>
      <c r="CB282" s="45"/>
      <c r="CD282" s="45"/>
      <c r="CF282" s="45"/>
      <c r="CH282" s="45"/>
      <c r="CJ282" s="45"/>
      <c r="CL282" s="45"/>
      <c r="CN282" s="45"/>
      <c r="CP282" s="45"/>
      <c r="CR282" s="45"/>
      <c r="CT282" s="45"/>
      <c r="CV282" s="45"/>
      <c r="CX282" s="45"/>
      <c r="CZ282" s="45"/>
      <c r="DB282" s="45"/>
      <c r="DD282" s="45"/>
      <c r="DF282" s="45"/>
      <c r="DH282" s="45"/>
      <c r="DJ282" s="45"/>
      <c r="DL282" s="45"/>
      <c r="DN282" s="45"/>
      <c r="DP282" s="45"/>
      <c r="DR282" s="45"/>
      <c r="DT282" s="45"/>
      <c r="DV282" s="45"/>
      <c r="DX282" s="45"/>
      <c r="DZ282" s="45"/>
      <c r="EB282" s="45"/>
      <c r="ED282" s="45"/>
      <c r="EF282" s="45"/>
      <c r="EH282" s="45"/>
      <c r="EJ282" s="45"/>
      <c r="EL282" s="45"/>
      <c r="EN282" s="45"/>
      <c r="EP282" s="45"/>
      <c r="ER282" s="45"/>
      <c r="ET282" s="45"/>
      <c r="EV282" s="45"/>
      <c r="EX282" s="45"/>
      <c r="EZ282" s="45"/>
      <c r="FB282" s="45"/>
      <c r="FD282" s="45"/>
      <c r="FF282" s="45"/>
      <c r="FH282" s="45"/>
      <c r="FI282" s="59"/>
      <c r="FJ282" s="59"/>
      <c r="FK282" s="48"/>
    </row>
    <row r="283" spans="46:167">
      <c r="AT283" s="45"/>
      <c r="AV283" s="45"/>
      <c r="AX283" s="45"/>
      <c r="AZ283" s="45"/>
      <c r="BB283" s="45"/>
      <c r="BD283" s="45"/>
      <c r="BF283" s="45"/>
      <c r="BH283" s="45"/>
      <c r="BJ283" s="45"/>
      <c r="BL283" s="45"/>
      <c r="BN283" s="45"/>
      <c r="BP283" s="45"/>
      <c r="BR283" s="45"/>
      <c r="BT283" s="45"/>
      <c r="BV283" s="45"/>
      <c r="BX283" s="45"/>
      <c r="BZ283" s="45"/>
      <c r="CB283" s="45"/>
      <c r="CD283" s="45"/>
      <c r="CF283" s="45"/>
      <c r="CH283" s="45"/>
      <c r="CJ283" s="45"/>
      <c r="CL283" s="45"/>
      <c r="CN283" s="45"/>
      <c r="CP283" s="45"/>
      <c r="CR283" s="45"/>
      <c r="CT283" s="45"/>
      <c r="CV283" s="45"/>
      <c r="CX283" s="45"/>
      <c r="CZ283" s="45"/>
      <c r="DB283" s="45"/>
      <c r="DD283" s="45"/>
      <c r="DF283" s="45"/>
      <c r="DH283" s="45"/>
      <c r="DJ283" s="45"/>
      <c r="DL283" s="45"/>
      <c r="DN283" s="45"/>
      <c r="DP283" s="45"/>
      <c r="DR283" s="45"/>
      <c r="DT283" s="45"/>
      <c r="DV283" s="45"/>
      <c r="DX283" s="45"/>
      <c r="DZ283" s="45"/>
      <c r="EB283" s="45"/>
      <c r="ED283" s="45"/>
      <c r="EF283" s="45"/>
      <c r="EH283" s="45"/>
      <c r="EJ283" s="45"/>
      <c r="EL283" s="45"/>
      <c r="EN283" s="45"/>
      <c r="EP283" s="45"/>
      <c r="ER283" s="45"/>
      <c r="ET283" s="45"/>
      <c r="EV283" s="45"/>
      <c r="EX283" s="45"/>
      <c r="EZ283" s="45"/>
      <c r="FB283" s="45"/>
      <c r="FD283" s="45"/>
      <c r="FF283" s="45"/>
      <c r="FH283" s="45"/>
      <c r="FI283" s="59"/>
      <c r="FJ283" s="59"/>
      <c r="FK283" s="48"/>
    </row>
    <row r="284" spans="46:167">
      <c r="AT284" s="45"/>
      <c r="AV284" s="45"/>
      <c r="AX284" s="45"/>
      <c r="AZ284" s="45"/>
      <c r="BB284" s="45"/>
      <c r="BD284" s="45"/>
      <c r="BF284" s="45"/>
      <c r="BH284" s="45"/>
      <c r="BJ284" s="45"/>
      <c r="BL284" s="45"/>
      <c r="BN284" s="45"/>
      <c r="BP284" s="45"/>
      <c r="BR284" s="45"/>
      <c r="BT284" s="45"/>
      <c r="BV284" s="45"/>
      <c r="BX284" s="45"/>
      <c r="BZ284" s="45"/>
      <c r="CB284" s="45"/>
      <c r="CD284" s="45"/>
      <c r="CF284" s="45"/>
      <c r="CH284" s="45"/>
      <c r="CJ284" s="45"/>
      <c r="CL284" s="45"/>
      <c r="CN284" s="45"/>
      <c r="CP284" s="45"/>
      <c r="CR284" s="45"/>
      <c r="CT284" s="45"/>
      <c r="CV284" s="45"/>
      <c r="CX284" s="45"/>
      <c r="CZ284" s="45"/>
      <c r="DB284" s="45"/>
      <c r="DD284" s="45"/>
      <c r="DF284" s="45"/>
      <c r="DH284" s="45"/>
      <c r="DJ284" s="45"/>
      <c r="DL284" s="45"/>
      <c r="DN284" s="45"/>
      <c r="DP284" s="45"/>
      <c r="DR284" s="45"/>
      <c r="DT284" s="45"/>
      <c r="DV284" s="45"/>
      <c r="DX284" s="45"/>
      <c r="DZ284" s="45"/>
      <c r="EB284" s="45"/>
      <c r="ED284" s="45"/>
      <c r="EF284" s="45"/>
      <c r="EH284" s="45"/>
      <c r="EJ284" s="45"/>
      <c r="EL284" s="45"/>
      <c r="EN284" s="45"/>
      <c r="EP284" s="45"/>
      <c r="ER284" s="45"/>
      <c r="ET284" s="45"/>
      <c r="EV284" s="45"/>
      <c r="EX284" s="45"/>
      <c r="EZ284" s="45"/>
      <c r="FB284" s="45"/>
      <c r="FD284" s="45"/>
      <c r="FF284" s="45"/>
      <c r="FH284" s="45"/>
      <c r="FI284" s="59"/>
      <c r="FJ284" s="59"/>
      <c r="FK284" s="48"/>
    </row>
    <row r="285" spans="46:167">
      <c r="AT285" s="45"/>
      <c r="AV285" s="45"/>
      <c r="AX285" s="45"/>
      <c r="AZ285" s="45"/>
      <c r="BB285" s="45"/>
      <c r="BD285" s="45"/>
      <c r="BF285" s="45"/>
      <c r="BH285" s="45"/>
      <c r="BJ285" s="45"/>
      <c r="BL285" s="45"/>
      <c r="BN285" s="45"/>
      <c r="BP285" s="45"/>
      <c r="BR285" s="45"/>
      <c r="BT285" s="45"/>
      <c r="BV285" s="45"/>
      <c r="BX285" s="45"/>
      <c r="BZ285" s="45"/>
      <c r="CB285" s="45"/>
      <c r="CD285" s="45"/>
      <c r="CF285" s="45"/>
      <c r="CH285" s="45"/>
      <c r="CJ285" s="45"/>
      <c r="CL285" s="45"/>
      <c r="CN285" s="45"/>
      <c r="CP285" s="45"/>
      <c r="CR285" s="45"/>
      <c r="CT285" s="45"/>
      <c r="CV285" s="45"/>
      <c r="CX285" s="45"/>
      <c r="CZ285" s="45"/>
      <c r="DB285" s="45"/>
      <c r="DD285" s="45"/>
      <c r="DF285" s="45"/>
      <c r="DH285" s="45"/>
      <c r="DJ285" s="45"/>
      <c r="DL285" s="45"/>
      <c r="DN285" s="45"/>
      <c r="DP285" s="45"/>
      <c r="DR285" s="45"/>
      <c r="DT285" s="45"/>
      <c r="DV285" s="45"/>
      <c r="DX285" s="45"/>
      <c r="DZ285" s="45"/>
      <c r="EB285" s="45"/>
      <c r="ED285" s="45"/>
      <c r="EF285" s="45"/>
      <c r="EH285" s="45"/>
      <c r="EJ285" s="45"/>
      <c r="EL285" s="45"/>
      <c r="EN285" s="45"/>
      <c r="EP285" s="45"/>
      <c r="ER285" s="45"/>
      <c r="ET285" s="45"/>
      <c r="EV285" s="45"/>
      <c r="EX285" s="45"/>
      <c r="EZ285" s="45"/>
      <c r="FB285" s="45"/>
      <c r="FD285" s="45"/>
      <c r="FF285" s="45"/>
      <c r="FH285" s="45"/>
      <c r="FI285" s="59"/>
      <c r="FJ285" s="59"/>
      <c r="FK285" s="48"/>
    </row>
    <row r="286" spans="46:167">
      <c r="AT286" s="45"/>
      <c r="AV286" s="45"/>
      <c r="AX286" s="45"/>
      <c r="AZ286" s="45"/>
      <c r="BB286" s="45"/>
      <c r="BD286" s="45"/>
      <c r="BF286" s="45"/>
      <c r="BH286" s="45"/>
      <c r="BJ286" s="45"/>
      <c r="BL286" s="45"/>
      <c r="BN286" s="45"/>
      <c r="BP286" s="45"/>
      <c r="BR286" s="45"/>
      <c r="BT286" s="45"/>
      <c r="BV286" s="45"/>
      <c r="BX286" s="45"/>
      <c r="BZ286" s="45"/>
      <c r="CB286" s="45"/>
      <c r="CD286" s="45"/>
      <c r="CF286" s="45"/>
      <c r="CH286" s="45"/>
      <c r="CJ286" s="45"/>
      <c r="CL286" s="45"/>
      <c r="CN286" s="45"/>
      <c r="CP286" s="45"/>
      <c r="CR286" s="45"/>
      <c r="CT286" s="45"/>
      <c r="CV286" s="45"/>
      <c r="CX286" s="45"/>
      <c r="CZ286" s="45"/>
      <c r="DB286" s="45"/>
      <c r="DD286" s="45"/>
      <c r="DF286" s="45"/>
      <c r="DH286" s="45"/>
      <c r="DJ286" s="45"/>
      <c r="DL286" s="45"/>
      <c r="DN286" s="45"/>
      <c r="DP286" s="45"/>
      <c r="DR286" s="45"/>
      <c r="DT286" s="45"/>
      <c r="DV286" s="45"/>
      <c r="DX286" s="45"/>
      <c r="DZ286" s="45"/>
      <c r="EB286" s="45"/>
      <c r="ED286" s="45"/>
      <c r="EF286" s="45"/>
      <c r="EH286" s="45"/>
      <c r="EJ286" s="45"/>
      <c r="EL286" s="45"/>
      <c r="EN286" s="45"/>
      <c r="EP286" s="45"/>
      <c r="ER286" s="45"/>
      <c r="ET286" s="45"/>
      <c r="EV286" s="45"/>
      <c r="EX286" s="45"/>
      <c r="EZ286" s="45"/>
      <c r="FB286" s="45"/>
      <c r="FD286" s="45"/>
      <c r="FF286" s="45"/>
      <c r="FH286" s="45"/>
      <c r="FI286" s="59"/>
      <c r="FJ286" s="59"/>
      <c r="FK286" s="48"/>
    </row>
    <row r="287" spans="46:167">
      <c r="AT287" s="45"/>
      <c r="AV287" s="45"/>
      <c r="AX287" s="45"/>
      <c r="AZ287" s="45"/>
      <c r="BB287" s="45"/>
      <c r="BD287" s="45"/>
      <c r="BF287" s="45"/>
      <c r="BH287" s="45"/>
      <c r="BJ287" s="45"/>
      <c r="BL287" s="45"/>
      <c r="BN287" s="45"/>
      <c r="BP287" s="45"/>
      <c r="BR287" s="45"/>
      <c r="BT287" s="45"/>
      <c r="BV287" s="45"/>
      <c r="BX287" s="45"/>
      <c r="BZ287" s="45"/>
      <c r="CB287" s="45"/>
      <c r="CD287" s="45"/>
      <c r="CF287" s="45"/>
      <c r="CH287" s="45"/>
      <c r="CJ287" s="45"/>
      <c r="CL287" s="45"/>
      <c r="CN287" s="45"/>
      <c r="CP287" s="45"/>
      <c r="CR287" s="45"/>
      <c r="CT287" s="45"/>
      <c r="CV287" s="45"/>
      <c r="CX287" s="45"/>
      <c r="CZ287" s="45"/>
      <c r="DB287" s="45"/>
      <c r="DD287" s="45"/>
      <c r="DF287" s="45"/>
      <c r="DH287" s="45"/>
      <c r="DJ287" s="45"/>
      <c r="DL287" s="45"/>
      <c r="DN287" s="45"/>
      <c r="DP287" s="45"/>
      <c r="DR287" s="45"/>
      <c r="DT287" s="45"/>
      <c r="DV287" s="45"/>
      <c r="DX287" s="45"/>
      <c r="DZ287" s="45"/>
      <c r="EB287" s="45"/>
      <c r="ED287" s="45"/>
      <c r="EF287" s="45"/>
      <c r="EH287" s="45"/>
      <c r="EJ287" s="45"/>
      <c r="EL287" s="45"/>
      <c r="EN287" s="45"/>
      <c r="EP287" s="45"/>
      <c r="ER287" s="45"/>
      <c r="ET287" s="45"/>
      <c r="EV287" s="45"/>
      <c r="EX287" s="45"/>
      <c r="EZ287" s="45"/>
      <c r="FB287" s="45"/>
      <c r="FD287" s="45"/>
      <c r="FF287" s="45"/>
      <c r="FH287" s="45"/>
      <c r="FI287" s="59"/>
      <c r="FJ287" s="59"/>
      <c r="FK287" s="48"/>
    </row>
    <row r="288" spans="46:167">
      <c r="AT288" s="45"/>
      <c r="AV288" s="45"/>
      <c r="AX288" s="45"/>
      <c r="AZ288" s="45"/>
      <c r="BB288" s="45"/>
      <c r="BD288" s="45"/>
      <c r="BF288" s="45"/>
      <c r="BH288" s="45"/>
      <c r="BJ288" s="45"/>
      <c r="BL288" s="45"/>
      <c r="BN288" s="45"/>
      <c r="BP288" s="45"/>
      <c r="BR288" s="45"/>
      <c r="BT288" s="45"/>
      <c r="BV288" s="45"/>
      <c r="BX288" s="45"/>
      <c r="BZ288" s="45"/>
      <c r="CB288" s="45"/>
      <c r="CD288" s="45"/>
      <c r="CF288" s="45"/>
      <c r="CH288" s="45"/>
      <c r="CJ288" s="45"/>
      <c r="CL288" s="45"/>
      <c r="CN288" s="45"/>
      <c r="CP288" s="45"/>
      <c r="CR288" s="45"/>
      <c r="CT288" s="45"/>
      <c r="CV288" s="45"/>
      <c r="CX288" s="45"/>
      <c r="CZ288" s="45"/>
      <c r="DB288" s="45"/>
      <c r="DD288" s="45"/>
      <c r="DF288" s="45"/>
      <c r="DH288" s="45"/>
      <c r="DJ288" s="45"/>
      <c r="DL288" s="45"/>
      <c r="DN288" s="45"/>
      <c r="DP288" s="45"/>
      <c r="DR288" s="45"/>
      <c r="DT288" s="45"/>
      <c r="DV288" s="45"/>
      <c r="DX288" s="45"/>
      <c r="DZ288" s="45"/>
      <c r="EB288" s="45"/>
      <c r="ED288" s="45"/>
      <c r="EF288" s="45"/>
      <c r="EH288" s="45"/>
      <c r="EJ288" s="45"/>
      <c r="EL288" s="45"/>
      <c r="EN288" s="45"/>
      <c r="EP288" s="45"/>
      <c r="ER288" s="45"/>
      <c r="ET288" s="45"/>
      <c r="EV288" s="45"/>
      <c r="EX288" s="45"/>
      <c r="EZ288" s="45"/>
      <c r="FB288" s="45"/>
      <c r="FD288" s="45"/>
      <c r="FF288" s="45"/>
      <c r="FH288" s="45"/>
      <c r="FI288" s="59"/>
      <c r="FJ288" s="59"/>
      <c r="FK288" s="48"/>
    </row>
    <row r="289" spans="46:167">
      <c r="AT289" s="45"/>
      <c r="AV289" s="45"/>
      <c r="AX289" s="45"/>
      <c r="AZ289" s="45"/>
      <c r="BB289" s="45"/>
      <c r="BD289" s="45"/>
      <c r="BF289" s="45"/>
      <c r="BH289" s="45"/>
      <c r="BJ289" s="45"/>
      <c r="BL289" s="45"/>
      <c r="BN289" s="45"/>
      <c r="BP289" s="45"/>
      <c r="BR289" s="45"/>
      <c r="BT289" s="45"/>
      <c r="BV289" s="45"/>
      <c r="BX289" s="45"/>
      <c r="BZ289" s="45"/>
      <c r="CB289" s="45"/>
      <c r="CD289" s="45"/>
      <c r="CF289" s="45"/>
      <c r="CH289" s="45"/>
      <c r="CJ289" s="45"/>
      <c r="CL289" s="45"/>
      <c r="CN289" s="45"/>
      <c r="CP289" s="45"/>
      <c r="CR289" s="45"/>
      <c r="CT289" s="45"/>
      <c r="CV289" s="45"/>
      <c r="CX289" s="45"/>
      <c r="CZ289" s="45"/>
      <c r="DB289" s="45"/>
      <c r="DD289" s="45"/>
      <c r="DF289" s="45"/>
      <c r="DH289" s="45"/>
      <c r="DJ289" s="45"/>
      <c r="DL289" s="45"/>
      <c r="DN289" s="45"/>
      <c r="DP289" s="45"/>
      <c r="DR289" s="45"/>
      <c r="DT289" s="45"/>
      <c r="DV289" s="45"/>
      <c r="DX289" s="45"/>
      <c r="DZ289" s="45"/>
      <c r="EB289" s="45"/>
      <c r="ED289" s="45"/>
      <c r="EF289" s="45"/>
      <c r="EH289" s="45"/>
      <c r="EJ289" s="45"/>
      <c r="EL289" s="45"/>
      <c r="EN289" s="45"/>
      <c r="EP289" s="45"/>
      <c r="ER289" s="45"/>
      <c r="ET289" s="45"/>
      <c r="EV289" s="45"/>
      <c r="EX289" s="45"/>
      <c r="EZ289" s="45"/>
      <c r="FB289" s="45"/>
      <c r="FD289" s="45"/>
      <c r="FF289" s="45"/>
      <c r="FH289" s="45"/>
      <c r="FI289" s="59"/>
      <c r="FJ289" s="59"/>
      <c r="FK289" s="48"/>
    </row>
    <row r="290" spans="46:167">
      <c r="AT290" s="45"/>
      <c r="AV290" s="45"/>
      <c r="AX290" s="45"/>
      <c r="AZ290" s="45"/>
      <c r="BB290" s="45"/>
      <c r="BD290" s="45"/>
      <c r="BF290" s="45"/>
      <c r="BH290" s="45"/>
      <c r="BJ290" s="45"/>
      <c r="BL290" s="45"/>
      <c r="BN290" s="45"/>
      <c r="BP290" s="45"/>
      <c r="BR290" s="45"/>
      <c r="BT290" s="45"/>
      <c r="BV290" s="45"/>
      <c r="BX290" s="45"/>
      <c r="BZ290" s="45"/>
      <c r="CB290" s="45"/>
      <c r="CD290" s="45"/>
      <c r="CF290" s="45"/>
      <c r="CH290" s="45"/>
      <c r="CJ290" s="45"/>
      <c r="CL290" s="45"/>
      <c r="CN290" s="45"/>
      <c r="CP290" s="45"/>
      <c r="CR290" s="45"/>
      <c r="CT290" s="45"/>
      <c r="CV290" s="45"/>
      <c r="CX290" s="45"/>
      <c r="CZ290" s="45"/>
      <c r="DB290" s="45"/>
      <c r="DD290" s="45"/>
      <c r="DF290" s="45"/>
      <c r="DH290" s="45"/>
      <c r="DJ290" s="45"/>
      <c r="DL290" s="45"/>
      <c r="DN290" s="45"/>
      <c r="DP290" s="45"/>
      <c r="DR290" s="45"/>
      <c r="DT290" s="45"/>
      <c r="DV290" s="45"/>
      <c r="DX290" s="45"/>
      <c r="DZ290" s="45"/>
      <c r="EB290" s="45"/>
      <c r="ED290" s="45"/>
      <c r="EF290" s="45"/>
      <c r="EH290" s="45"/>
      <c r="EJ290" s="45"/>
      <c r="EL290" s="45"/>
      <c r="EN290" s="45"/>
      <c r="EP290" s="45"/>
      <c r="ER290" s="45"/>
      <c r="ET290" s="45"/>
      <c r="EV290" s="45"/>
      <c r="EX290" s="45"/>
      <c r="EZ290" s="45"/>
      <c r="FB290" s="45"/>
      <c r="FD290" s="45"/>
      <c r="FF290" s="45"/>
      <c r="FH290" s="45"/>
      <c r="FI290" s="59"/>
      <c r="FJ290" s="59"/>
      <c r="FK290" s="48"/>
    </row>
    <row r="291" spans="46:167">
      <c r="AT291" s="45"/>
      <c r="AV291" s="45"/>
      <c r="AX291" s="45"/>
      <c r="AZ291" s="45"/>
      <c r="BB291" s="45"/>
      <c r="BD291" s="45"/>
      <c r="BF291" s="45"/>
      <c r="BH291" s="45"/>
      <c r="BJ291" s="45"/>
      <c r="BL291" s="45"/>
      <c r="BN291" s="45"/>
      <c r="BP291" s="45"/>
      <c r="BR291" s="45"/>
      <c r="BT291" s="45"/>
      <c r="BV291" s="45"/>
      <c r="BX291" s="45"/>
      <c r="BZ291" s="45"/>
      <c r="CB291" s="45"/>
      <c r="CD291" s="45"/>
      <c r="CF291" s="45"/>
      <c r="CH291" s="45"/>
      <c r="CJ291" s="45"/>
      <c r="CL291" s="45"/>
      <c r="CN291" s="45"/>
      <c r="CP291" s="45"/>
      <c r="CR291" s="45"/>
      <c r="CT291" s="45"/>
      <c r="CV291" s="45"/>
      <c r="CX291" s="45"/>
      <c r="CZ291" s="45"/>
      <c r="DB291" s="45"/>
      <c r="DD291" s="45"/>
      <c r="DF291" s="45"/>
      <c r="DH291" s="45"/>
      <c r="DJ291" s="45"/>
      <c r="DL291" s="45"/>
      <c r="DN291" s="45"/>
      <c r="DP291" s="45"/>
      <c r="DR291" s="45"/>
      <c r="DT291" s="45"/>
      <c r="DV291" s="45"/>
      <c r="DX291" s="45"/>
      <c r="DZ291" s="45"/>
      <c r="EB291" s="45"/>
      <c r="ED291" s="45"/>
      <c r="EF291" s="45"/>
      <c r="EH291" s="45"/>
      <c r="EJ291" s="45"/>
      <c r="EL291" s="45"/>
      <c r="EN291" s="45"/>
      <c r="EP291" s="45"/>
      <c r="ER291" s="45"/>
      <c r="ET291" s="45"/>
      <c r="EV291" s="45"/>
      <c r="EX291" s="45"/>
      <c r="EZ291" s="45"/>
      <c r="FB291" s="45"/>
      <c r="FD291" s="45"/>
      <c r="FF291" s="45"/>
      <c r="FH291" s="45"/>
      <c r="FI291" s="59"/>
      <c r="FJ291" s="59"/>
      <c r="FK291" s="48"/>
    </row>
    <row r="292" spans="46:167">
      <c r="AT292" s="45"/>
      <c r="AV292" s="45"/>
      <c r="AX292" s="45"/>
      <c r="AZ292" s="45"/>
      <c r="BB292" s="45"/>
      <c r="BD292" s="45"/>
      <c r="BF292" s="45"/>
      <c r="BH292" s="45"/>
      <c r="BJ292" s="45"/>
      <c r="BL292" s="45"/>
      <c r="BN292" s="45"/>
      <c r="BP292" s="45"/>
      <c r="BR292" s="45"/>
      <c r="BT292" s="45"/>
      <c r="BV292" s="45"/>
      <c r="BX292" s="45"/>
      <c r="BZ292" s="45"/>
      <c r="CB292" s="45"/>
      <c r="CD292" s="45"/>
      <c r="CF292" s="45"/>
      <c r="CH292" s="45"/>
      <c r="CJ292" s="45"/>
      <c r="CL292" s="45"/>
      <c r="CN292" s="45"/>
      <c r="CP292" s="45"/>
      <c r="CR292" s="45"/>
      <c r="CT292" s="45"/>
      <c r="CV292" s="45"/>
      <c r="CX292" s="45"/>
      <c r="CZ292" s="45"/>
      <c r="DB292" s="45"/>
      <c r="DD292" s="45"/>
      <c r="DF292" s="45"/>
      <c r="DH292" s="45"/>
      <c r="DJ292" s="45"/>
      <c r="DL292" s="45"/>
      <c r="DN292" s="45"/>
      <c r="DP292" s="45"/>
      <c r="DR292" s="45"/>
      <c r="DT292" s="45"/>
      <c r="DV292" s="45"/>
      <c r="DX292" s="45"/>
      <c r="DZ292" s="45"/>
      <c r="EB292" s="45"/>
      <c r="ED292" s="45"/>
      <c r="EF292" s="45"/>
      <c r="EH292" s="45"/>
      <c r="EJ292" s="45"/>
      <c r="EL292" s="45"/>
      <c r="EN292" s="45"/>
      <c r="EP292" s="45"/>
      <c r="ER292" s="45"/>
      <c r="ET292" s="45"/>
      <c r="EV292" s="45"/>
      <c r="EX292" s="45"/>
      <c r="EZ292" s="45"/>
      <c r="FB292" s="45"/>
      <c r="FD292" s="45"/>
      <c r="FF292" s="45"/>
      <c r="FH292" s="45"/>
      <c r="FI292" s="59"/>
      <c r="FJ292" s="59"/>
      <c r="FK292" s="48"/>
    </row>
    <row r="293" spans="46:167">
      <c r="AT293" s="45"/>
      <c r="AV293" s="45"/>
      <c r="AX293" s="45"/>
      <c r="AZ293" s="45"/>
      <c r="BB293" s="45"/>
      <c r="BD293" s="45"/>
      <c r="BF293" s="45"/>
      <c r="BH293" s="45"/>
      <c r="BJ293" s="45"/>
      <c r="BL293" s="45"/>
      <c r="BN293" s="45"/>
      <c r="BP293" s="45"/>
      <c r="BR293" s="45"/>
      <c r="BT293" s="45"/>
      <c r="BV293" s="45"/>
      <c r="BX293" s="45"/>
      <c r="BZ293" s="45"/>
      <c r="CB293" s="45"/>
      <c r="CD293" s="45"/>
      <c r="CF293" s="45"/>
      <c r="CH293" s="45"/>
      <c r="CJ293" s="45"/>
      <c r="CL293" s="45"/>
      <c r="CN293" s="45"/>
      <c r="CP293" s="45"/>
      <c r="CR293" s="45"/>
      <c r="CT293" s="45"/>
      <c r="CV293" s="45"/>
      <c r="CX293" s="45"/>
      <c r="CZ293" s="45"/>
      <c r="DB293" s="45"/>
      <c r="DD293" s="45"/>
      <c r="DF293" s="45"/>
      <c r="DH293" s="45"/>
      <c r="DJ293" s="45"/>
      <c r="DL293" s="45"/>
      <c r="DN293" s="45"/>
      <c r="DP293" s="45"/>
      <c r="DR293" s="45"/>
      <c r="DT293" s="45"/>
      <c r="DV293" s="45"/>
      <c r="DX293" s="45"/>
      <c r="DZ293" s="45"/>
      <c r="EB293" s="45"/>
      <c r="ED293" s="45"/>
      <c r="EF293" s="45"/>
      <c r="EH293" s="45"/>
      <c r="EJ293" s="45"/>
      <c r="EL293" s="45"/>
      <c r="EN293" s="45"/>
      <c r="EP293" s="45"/>
      <c r="ER293" s="45"/>
      <c r="ET293" s="45"/>
      <c r="EV293" s="45"/>
      <c r="EX293" s="45"/>
      <c r="EZ293" s="45"/>
      <c r="FB293" s="45"/>
      <c r="FD293" s="45"/>
      <c r="FF293" s="45"/>
      <c r="FH293" s="45"/>
      <c r="FI293" s="59"/>
      <c r="FJ293" s="59"/>
      <c r="FK293" s="48"/>
    </row>
    <row r="294" spans="46:167">
      <c r="AT294" s="45"/>
      <c r="AV294" s="45"/>
      <c r="AX294" s="45"/>
      <c r="AZ294" s="45"/>
      <c r="BB294" s="45"/>
      <c r="BD294" s="45"/>
      <c r="BF294" s="45"/>
      <c r="BH294" s="45"/>
      <c r="BJ294" s="45"/>
      <c r="BL294" s="45"/>
      <c r="BN294" s="45"/>
      <c r="BP294" s="45"/>
      <c r="BR294" s="45"/>
      <c r="BT294" s="45"/>
      <c r="BV294" s="45"/>
      <c r="BX294" s="45"/>
      <c r="BZ294" s="45"/>
      <c r="CB294" s="45"/>
      <c r="CD294" s="45"/>
      <c r="CF294" s="45"/>
      <c r="CH294" s="45"/>
      <c r="CJ294" s="45"/>
      <c r="CL294" s="45"/>
      <c r="CN294" s="45"/>
      <c r="CP294" s="45"/>
      <c r="CR294" s="45"/>
      <c r="CT294" s="45"/>
      <c r="CV294" s="45"/>
      <c r="CX294" s="45"/>
      <c r="CZ294" s="45"/>
      <c r="DB294" s="45"/>
      <c r="DD294" s="45"/>
      <c r="DF294" s="45"/>
      <c r="DH294" s="45"/>
      <c r="DJ294" s="45"/>
      <c r="DL294" s="45"/>
      <c r="DN294" s="45"/>
      <c r="DP294" s="45"/>
      <c r="DR294" s="45"/>
      <c r="DT294" s="45"/>
      <c r="DV294" s="45"/>
      <c r="DX294" s="45"/>
      <c r="DZ294" s="45"/>
      <c r="EB294" s="45"/>
      <c r="ED294" s="45"/>
      <c r="EF294" s="45"/>
      <c r="EH294" s="45"/>
      <c r="EJ294" s="45"/>
      <c r="EL294" s="45"/>
      <c r="EN294" s="45"/>
      <c r="EP294" s="45"/>
      <c r="ER294" s="45"/>
      <c r="ET294" s="45"/>
      <c r="EV294" s="45"/>
      <c r="EX294" s="45"/>
      <c r="EZ294" s="45"/>
      <c r="FB294" s="45"/>
      <c r="FD294" s="45"/>
      <c r="FF294" s="45"/>
      <c r="FH294" s="45"/>
      <c r="FI294" s="59"/>
      <c r="FJ294" s="59"/>
      <c r="FK294" s="48"/>
    </row>
    <row r="295" spans="46:167">
      <c r="AT295" s="45"/>
      <c r="AV295" s="45"/>
      <c r="AX295" s="45"/>
      <c r="AZ295" s="45"/>
      <c r="BB295" s="45"/>
      <c r="BD295" s="45"/>
      <c r="BF295" s="45"/>
      <c r="BH295" s="45"/>
      <c r="BJ295" s="45"/>
      <c r="BL295" s="45"/>
      <c r="BN295" s="45"/>
      <c r="BP295" s="45"/>
      <c r="BR295" s="45"/>
      <c r="BT295" s="45"/>
      <c r="BV295" s="45"/>
      <c r="BX295" s="45"/>
      <c r="BZ295" s="45"/>
      <c r="CB295" s="45"/>
      <c r="CD295" s="45"/>
      <c r="CF295" s="45"/>
      <c r="CH295" s="45"/>
      <c r="CJ295" s="45"/>
      <c r="CL295" s="45"/>
      <c r="CN295" s="45"/>
      <c r="CP295" s="45"/>
      <c r="CR295" s="45"/>
      <c r="CT295" s="45"/>
      <c r="CV295" s="45"/>
      <c r="CX295" s="45"/>
      <c r="CZ295" s="45"/>
      <c r="DB295" s="45"/>
      <c r="DD295" s="45"/>
      <c r="DF295" s="45"/>
      <c r="DH295" s="45"/>
      <c r="DJ295" s="45"/>
      <c r="DL295" s="45"/>
      <c r="DN295" s="45"/>
      <c r="DP295" s="45"/>
      <c r="DR295" s="45"/>
      <c r="DT295" s="45"/>
      <c r="DV295" s="45"/>
      <c r="DX295" s="45"/>
      <c r="DZ295" s="45"/>
      <c r="EB295" s="45"/>
      <c r="ED295" s="45"/>
      <c r="EF295" s="45"/>
      <c r="EH295" s="45"/>
      <c r="EJ295" s="45"/>
      <c r="EL295" s="45"/>
      <c r="EN295" s="45"/>
      <c r="EP295" s="45"/>
      <c r="ER295" s="45"/>
      <c r="ET295" s="45"/>
      <c r="EV295" s="45"/>
      <c r="EX295" s="45"/>
      <c r="EZ295" s="45"/>
      <c r="FB295" s="45"/>
      <c r="FD295" s="45"/>
      <c r="FF295" s="45"/>
      <c r="FH295" s="45"/>
      <c r="FI295" s="59"/>
      <c r="FJ295" s="59"/>
      <c r="FK295" s="48"/>
    </row>
    <row r="296" spans="46:167">
      <c r="AT296" s="45"/>
      <c r="AV296" s="45"/>
      <c r="AX296" s="45"/>
      <c r="AZ296" s="45"/>
      <c r="BB296" s="45"/>
      <c r="BD296" s="45"/>
      <c r="BF296" s="45"/>
      <c r="BH296" s="45"/>
      <c r="BJ296" s="45"/>
      <c r="BL296" s="45"/>
      <c r="BN296" s="45"/>
      <c r="BP296" s="45"/>
      <c r="BR296" s="45"/>
      <c r="BT296" s="45"/>
      <c r="BV296" s="45"/>
      <c r="BX296" s="45"/>
      <c r="BZ296" s="45"/>
      <c r="CB296" s="45"/>
      <c r="CD296" s="45"/>
      <c r="CF296" s="45"/>
      <c r="CH296" s="45"/>
      <c r="CJ296" s="45"/>
      <c r="CL296" s="45"/>
      <c r="CN296" s="45"/>
      <c r="CP296" s="45"/>
      <c r="CR296" s="45"/>
      <c r="CT296" s="45"/>
      <c r="CV296" s="45"/>
      <c r="CX296" s="45"/>
      <c r="CZ296" s="45"/>
      <c r="DB296" s="45"/>
      <c r="DD296" s="45"/>
      <c r="DF296" s="45"/>
      <c r="DH296" s="45"/>
      <c r="DJ296" s="45"/>
      <c r="DL296" s="45"/>
      <c r="DN296" s="45"/>
      <c r="DP296" s="45"/>
      <c r="DR296" s="45"/>
      <c r="DT296" s="45"/>
      <c r="DV296" s="45"/>
      <c r="DX296" s="45"/>
      <c r="DZ296" s="45"/>
      <c r="EB296" s="45"/>
      <c r="ED296" s="45"/>
      <c r="EF296" s="45"/>
      <c r="EH296" s="45"/>
      <c r="EJ296" s="45"/>
      <c r="EL296" s="45"/>
      <c r="EN296" s="45"/>
      <c r="EP296" s="45"/>
      <c r="ER296" s="45"/>
      <c r="ET296" s="45"/>
      <c r="EV296" s="45"/>
      <c r="EX296" s="45"/>
      <c r="EZ296" s="45"/>
      <c r="FB296" s="45"/>
      <c r="FD296" s="45"/>
      <c r="FF296" s="45"/>
      <c r="FH296" s="45"/>
      <c r="FI296" s="59"/>
      <c r="FJ296" s="59"/>
      <c r="FK296" s="48"/>
    </row>
    <row r="297" spans="46:167">
      <c r="AT297" s="45"/>
      <c r="AV297" s="45"/>
      <c r="AX297" s="45"/>
      <c r="AZ297" s="45"/>
      <c r="BB297" s="45"/>
      <c r="BD297" s="45"/>
      <c r="BF297" s="45"/>
      <c r="BH297" s="45"/>
      <c r="BJ297" s="45"/>
      <c r="BL297" s="45"/>
      <c r="BN297" s="45"/>
      <c r="BP297" s="45"/>
      <c r="BR297" s="45"/>
      <c r="BT297" s="45"/>
      <c r="BV297" s="45"/>
      <c r="BX297" s="45"/>
      <c r="BZ297" s="45"/>
      <c r="CB297" s="45"/>
      <c r="CD297" s="45"/>
      <c r="CF297" s="45"/>
      <c r="CH297" s="45"/>
      <c r="CJ297" s="45"/>
      <c r="CL297" s="45"/>
      <c r="CN297" s="45"/>
      <c r="CP297" s="45"/>
      <c r="CR297" s="45"/>
      <c r="CT297" s="45"/>
      <c r="CV297" s="45"/>
      <c r="CX297" s="45"/>
      <c r="CZ297" s="45"/>
      <c r="DB297" s="45"/>
      <c r="DD297" s="45"/>
      <c r="DF297" s="45"/>
      <c r="DH297" s="45"/>
      <c r="DJ297" s="45"/>
      <c r="DL297" s="45"/>
      <c r="DN297" s="45"/>
      <c r="DP297" s="45"/>
      <c r="DR297" s="45"/>
      <c r="DT297" s="45"/>
      <c r="DV297" s="45"/>
      <c r="DX297" s="45"/>
      <c r="DZ297" s="45"/>
      <c r="EB297" s="45"/>
      <c r="ED297" s="45"/>
      <c r="EF297" s="45"/>
      <c r="EH297" s="45"/>
      <c r="EJ297" s="45"/>
      <c r="EL297" s="45"/>
      <c r="EN297" s="45"/>
      <c r="EP297" s="45"/>
      <c r="ER297" s="45"/>
      <c r="ET297" s="45"/>
      <c r="EV297" s="45"/>
      <c r="EX297" s="45"/>
      <c r="EZ297" s="45"/>
      <c r="FB297" s="45"/>
      <c r="FD297" s="45"/>
      <c r="FF297" s="45"/>
      <c r="FH297" s="45"/>
      <c r="FI297" s="59"/>
      <c r="FJ297" s="59"/>
      <c r="FK297" s="48"/>
    </row>
    <row r="298" spans="46:167">
      <c r="AT298" s="45"/>
      <c r="AV298" s="45"/>
      <c r="AX298" s="45"/>
      <c r="AZ298" s="45"/>
      <c r="BB298" s="45"/>
      <c r="BD298" s="45"/>
      <c r="BF298" s="45"/>
      <c r="BH298" s="45"/>
      <c r="BJ298" s="45"/>
      <c r="BL298" s="45"/>
      <c r="BN298" s="45"/>
      <c r="BP298" s="45"/>
      <c r="BR298" s="45"/>
      <c r="BT298" s="45"/>
      <c r="BV298" s="45"/>
      <c r="BX298" s="45"/>
      <c r="BZ298" s="45"/>
      <c r="CB298" s="45"/>
      <c r="CD298" s="45"/>
      <c r="CF298" s="45"/>
      <c r="CH298" s="45"/>
      <c r="CJ298" s="45"/>
      <c r="CL298" s="45"/>
      <c r="CN298" s="45"/>
      <c r="CP298" s="45"/>
      <c r="CR298" s="45"/>
      <c r="CT298" s="45"/>
      <c r="CV298" s="45"/>
      <c r="CX298" s="45"/>
      <c r="CZ298" s="45"/>
      <c r="DB298" s="45"/>
      <c r="DD298" s="45"/>
      <c r="DF298" s="45"/>
      <c r="DH298" s="45"/>
      <c r="DJ298" s="45"/>
      <c r="DL298" s="45"/>
      <c r="DN298" s="45"/>
      <c r="DP298" s="45"/>
      <c r="DR298" s="45"/>
      <c r="DT298" s="45"/>
      <c r="DV298" s="45"/>
      <c r="DX298" s="45"/>
      <c r="DZ298" s="45"/>
      <c r="EB298" s="45"/>
      <c r="ED298" s="45"/>
      <c r="EF298" s="45"/>
      <c r="EH298" s="45"/>
      <c r="EJ298" s="45"/>
      <c r="EL298" s="45"/>
      <c r="EN298" s="45"/>
      <c r="EP298" s="45"/>
      <c r="ER298" s="45"/>
      <c r="ET298" s="45"/>
      <c r="EV298" s="45"/>
      <c r="EX298" s="45"/>
      <c r="EZ298" s="45"/>
      <c r="FB298" s="45"/>
      <c r="FD298" s="45"/>
      <c r="FF298" s="45"/>
      <c r="FH298" s="45"/>
      <c r="FI298" s="59"/>
      <c r="FJ298" s="59"/>
      <c r="FK298" s="48"/>
    </row>
    <row r="299" spans="46:167">
      <c r="AT299" s="45"/>
      <c r="AV299" s="45"/>
      <c r="AX299" s="45"/>
      <c r="AZ299" s="45"/>
      <c r="BB299" s="45"/>
      <c r="BD299" s="45"/>
      <c r="BF299" s="45"/>
      <c r="BH299" s="45"/>
      <c r="BJ299" s="45"/>
      <c r="BL299" s="45"/>
      <c r="BN299" s="45"/>
      <c r="BP299" s="45"/>
      <c r="BR299" s="45"/>
      <c r="BT299" s="45"/>
      <c r="BV299" s="45"/>
      <c r="BX299" s="45"/>
      <c r="BZ299" s="45"/>
      <c r="CB299" s="45"/>
      <c r="CD299" s="45"/>
      <c r="CF299" s="45"/>
      <c r="CH299" s="45"/>
      <c r="CJ299" s="45"/>
      <c r="CL299" s="45"/>
      <c r="CN299" s="45"/>
      <c r="CP299" s="45"/>
      <c r="CR299" s="45"/>
      <c r="CT299" s="45"/>
      <c r="CV299" s="45"/>
      <c r="CX299" s="45"/>
      <c r="CZ299" s="45"/>
      <c r="DB299" s="45"/>
      <c r="DD299" s="45"/>
      <c r="DF299" s="45"/>
      <c r="DH299" s="45"/>
      <c r="DJ299" s="45"/>
      <c r="DL299" s="45"/>
      <c r="DN299" s="45"/>
      <c r="DP299" s="45"/>
      <c r="DR299" s="45"/>
      <c r="DT299" s="45"/>
      <c r="DV299" s="45"/>
      <c r="DX299" s="45"/>
      <c r="DZ299" s="45"/>
      <c r="EB299" s="45"/>
      <c r="ED299" s="45"/>
      <c r="EF299" s="45"/>
      <c r="EH299" s="45"/>
      <c r="EJ299" s="45"/>
      <c r="EL299" s="45"/>
      <c r="EN299" s="45"/>
      <c r="EP299" s="45"/>
      <c r="ER299" s="45"/>
      <c r="ET299" s="45"/>
      <c r="EV299" s="45"/>
      <c r="EX299" s="45"/>
      <c r="EZ299" s="45"/>
      <c r="FB299" s="45"/>
      <c r="FD299" s="45"/>
      <c r="FF299" s="45"/>
      <c r="FH299" s="45"/>
      <c r="FI299" s="59"/>
      <c r="FJ299" s="59"/>
      <c r="FK299" s="48"/>
    </row>
    <row r="300" spans="46:167">
      <c r="AT300" s="45"/>
      <c r="AV300" s="45"/>
      <c r="AX300" s="45"/>
      <c r="AZ300" s="45"/>
      <c r="BB300" s="45"/>
      <c r="BD300" s="45"/>
      <c r="BF300" s="45"/>
      <c r="BH300" s="45"/>
      <c r="BJ300" s="45"/>
      <c r="BL300" s="45"/>
      <c r="BN300" s="45"/>
      <c r="BP300" s="45"/>
      <c r="BR300" s="45"/>
      <c r="BT300" s="45"/>
      <c r="BV300" s="45"/>
      <c r="BX300" s="45"/>
      <c r="BZ300" s="45"/>
      <c r="CB300" s="45"/>
      <c r="CD300" s="45"/>
      <c r="CF300" s="45"/>
      <c r="CH300" s="45"/>
      <c r="CJ300" s="45"/>
      <c r="CL300" s="45"/>
      <c r="CN300" s="45"/>
      <c r="CP300" s="45"/>
      <c r="CR300" s="45"/>
      <c r="CT300" s="45"/>
      <c r="CV300" s="45"/>
      <c r="CX300" s="45"/>
      <c r="CZ300" s="45"/>
      <c r="DB300" s="45"/>
      <c r="DD300" s="45"/>
      <c r="DF300" s="45"/>
      <c r="DH300" s="45"/>
      <c r="DJ300" s="45"/>
      <c r="DL300" s="45"/>
      <c r="DN300" s="45"/>
      <c r="DP300" s="45"/>
      <c r="DR300" s="45"/>
      <c r="DT300" s="45"/>
      <c r="DV300" s="45"/>
      <c r="DX300" s="45"/>
      <c r="DZ300" s="45"/>
      <c r="EB300" s="45"/>
      <c r="ED300" s="45"/>
      <c r="EF300" s="45"/>
      <c r="EH300" s="45"/>
      <c r="EJ300" s="45"/>
      <c r="EL300" s="45"/>
      <c r="EN300" s="45"/>
      <c r="EP300" s="45"/>
      <c r="ER300" s="45"/>
      <c r="ET300" s="45"/>
      <c r="EV300" s="45"/>
      <c r="EX300" s="45"/>
      <c r="EZ300" s="45"/>
      <c r="FB300" s="45"/>
      <c r="FD300" s="45"/>
      <c r="FF300" s="45"/>
      <c r="FH300" s="45"/>
      <c r="FI300" s="59"/>
      <c r="FJ300" s="59"/>
      <c r="FK300" s="48"/>
    </row>
    <row r="301" spans="46:167">
      <c r="AT301" s="45"/>
      <c r="AV301" s="45"/>
      <c r="AX301" s="45"/>
      <c r="AZ301" s="45"/>
      <c r="BB301" s="45"/>
      <c r="BD301" s="45"/>
      <c r="BF301" s="45"/>
      <c r="BH301" s="45"/>
      <c r="BJ301" s="45"/>
      <c r="BL301" s="45"/>
      <c r="BN301" s="45"/>
      <c r="BP301" s="45"/>
      <c r="BR301" s="45"/>
      <c r="BT301" s="45"/>
      <c r="BV301" s="45"/>
      <c r="BX301" s="45"/>
      <c r="BZ301" s="45"/>
      <c r="CB301" s="45"/>
      <c r="CD301" s="45"/>
      <c r="CF301" s="45"/>
      <c r="CH301" s="45"/>
      <c r="CJ301" s="45"/>
      <c r="CL301" s="45"/>
      <c r="CN301" s="45"/>
      <c r="CP301" s="45"/>
      <c r="CR301" s="45"/>
      <c r="CT301" s="45"/>
      <c r="CV301" s="45"/>
      <c r="CX301" s="45"/>
      <c r="CZ301" s="45"/>
      <c r="DB301" s="45"/>
      <c r="DD301" s="45"/>
      <c r="DF301" s="45"/>
      <c r="DH301" s="45"/>
      <c r="DJ301" s="45"/>
      <c r="DL301" s="45"/>
      <c r="DN301" s="45"/>
      <c r="DP301" s="45"/>
      <c r="DR301" s="45"/>
      <c r="DT301" s="45"/>
      <c r="DV301" s="45"/>
      <c r="DX301" s="45"/>
      <c r="DZ301" s="45"/>
      <c r="EB301" s="45"/>
      <c r="ED301" s="45"/>
      <c r="EF301" s="45"/>
      <c r="EH301" s="45"/>
      <c r="EJ301" s="45"/>
      <c r="EL301" s="45"/>
      <c r="EN301" s="45"/>
      <c r="EP301" s="45"/>
      <c r="ER301" s="45"/>
      <c r="ET301" s="45"/>
      <c r="EV301" s="45"/>
      <c r="EX301" s="45"/>
      <c r="EZ301" s="45"/>
      <c r="FB301" s="45"/>
      <c r="FD301" s="45"/>
      <c r="FF301" s="45"/>
      <c r="FH301" s="45"/>
      <c r="FI301" s="59"/>
      <c r="FJ301" s="59"/>
      <c r="FK301" s="48"/>
    </row>
    <row r="302" spans="46:167">
      <c r="AT302" s="45"/>
      <c r="AV302" s="45"/>
      <c r="AX302" s="45"/>
      <c r="AZ302" s="45"/>
      <c r="BB302" s="45"/>
      <c r="BD302" s="45"/>
      <c r="BF302" s="45"/>
      <c r="BH302" s="45"/>
      <c r="BJ302" s="45"/>
      <c r="BL302" s="45"/>
      <c r="BN302" s="45"/>
      <c r="BP302" s="45"/>
      <c r="BR302" s="45"/>
      <c r="BT302" s="45"/>
      <c r="BV302" s="45"/>
      <c r="BX302" s="45"/>
      <c r="BZ302" s="45"/>
      <c r="CB302" s="45"/>
      <c r="CD302" s="45"/>
      <c r="CF302" s="45"/>
      <c r="CH302" s="45"/>
      <c r="CJ302" s="45"/>
      <c r="CL302" s="45"/>
      <c r="CN302" s="45"/>
      <c r="CP302" s="45"/>
      <c r="CR302" s="45"/>
      <c r="CT302" s="45"/>
      <c r="CV302" s="45"/>
      <c r="CX302" s="45"/>
      <c r="CZ302" s="45"/>
      <c r="DB302" s="45"/>
      <c r="DD302" s="45"/>
      <c r="DF302" s="45"/>
      <c r="DH302" s="45"/>
      <c r="DJ302" s="45"/>
      <c r="DL302" s="45"/>
      <c r="DN302" s="45"/>
      <c r="DP302" s="45"/>
      <c r="DR302" s="45"/>
      <c r="DT302" s="45"/>
      <c r="DV302" s="45"/>
      <c r="DX302" s="45"/>
      <c r="DZ302" s="45"/>
      <c r="EB302" s="45"/>
      <c r="ED302" s="45"/>
      <c r="EF302" s="45"/>
      <c r="EH302" s="45"/>
      <c r="EJ302" s="45"/>
      <c r="EL302" s="45"/>
      <c r="EN302" s="45"/>
      <c r="EP302" s="45"/>
      <c r="ER302" s="45"/>
      <c r="ET302" s="45"/>
      <c r="EV302" s="45"/>
      <c r="EX302" s="45"/>
      <c r="EZ302" s="45"/>
      <c r="FB302" s="45"/>
      <c r="FD302" s="45"/>
      <c r="FF302" s="45"/>
      <c r="FH302" s="45"/>
      <c r="FI302" s="59"/>
      <c r="FJ302" s="59"/>
      <c r="FK302" s="48"/>
    </row>
    <row r="303" spans="46:167">
      <c r="AT303" s="45"/>
      <c r="AV303" s="45"/>
      <c r="AX303" s="45"/>
      <c r="AZ303" s="45"/>
      <c r="BB303" s="45"/>
      <c r="BD303" s="45"/>
      <c r="BF303" s="45"/>
      <c r="BH303" s="45"/>
      <c r="BJ303" s="45"/>
      <c r="BL303" s="45"/>
      <c r="BN303" s="45"/>
      <c r="BP303" s="45"/>
      <c r="BR303" s="45"/>
      <c r="BT303" s="45"/>
      <c r="BV303" s="45"/>
      <c r="BX303" s="45"/>
      <c r="BZ303" s="45"/>
      <c r="CB303" s="45"/>
      <c r="CD303" s="45"/>
      <c r="CF303" s="45"/>
      <c r="CH303" s="45"/>
      <c r="CJ303" s="45"/>
      <c r="CL303" s="45"/>
      <c r="CN303" s="45"/>
      <c r="CP303" s="45"/>
      <c r="CR303" s="45"/>
      <c r="CT303" s="45"/>
      <c r="CV303" s="45"/>
      <c r="CX303" s="45"/>
      <c r="CZ303" s="45"/>
      <c r="DB303" s="45"/>
      <c r="DD303" s="45"/>
      <c r="DF303" s="45"/>
      <c r="DH303" s="45"/>
      <c r="DJ303" s="45"/>
      <c r="DL303" s="45"/>
      <c r="DN303" s="45"/>
      <c r="DP303" s="45"/>
      <c r="DR303" s="45"/>
      <c r="DT303" s="45"/>
      <c r="DV303" s="45"/>
      <c r="DX303" s="45"/>
      <c r="DZ303" s="45"/>
      <c r="EB303" s="45"/>
      <c r="ED303" s="45"/>
      <c r="EF303" s="45"/>
      <c r="EH303" s="45"/>
      <c r="EJ303" s="45"/>
      <c r="EL303" s="45"/>
      <c r="EN303" s="45"/>
      <c r="EP303" s="45"/>
      <c r="ER303" s="45"/>
      <c r="ET303" s="45"/>
      <c r="EV303" s="45"/>
      <c r="EX303" s="45"/>
      <c r="EZ303" s="45"/>
      <c r="FB303" s="45"/>
      <c r="FD303" s="45"/>
      <c r="FF303" s="45"/>
      <c r="FH303" s="45"/>
      <c r="FI303" s="59"/>
      <c r="FJ303" s="59"/>
      <c r="FK303" s="48"/>
    </row>
    <row r="304" spans="46:167">
      <c r="AT304" s="45"/>
      <c r="AV304" s="45"/>
      <c r="AX304" s="45"/>
      <c r="AZ304" s="45"/>
      <c r="BB304" s="45"/>
      <c r="BD304" s="45"/>
      <c r="BF304" s="45"/>
      <c r="BH304" s="45"/>
      <c r="BJ304" s="45"/>
      <c r="BL304" s="45"/>
      <c r="BN304" s="45"/>
      <c r="BP304" s="45"/>
      <c r="BR304" s="45"/>
      <c r="BT304" s="45"/>
      <c r="BV304" s="45"/>
      <c r="BX304" s="45"/>
      <c r="BZ304" s="45"/>
      <c r="CB304" s="45"/>
      <c r="CD304" s="45"/>
      <c r="CF304" s="45"/>
      <c r="CH304" s="45"/>
      <c r="CJ304" s="45"/>
      <c r="CL304" s="45"/>
      <c r="CN304" s="45"/>
      <c r="CP304" s="45"/>
      <c r="CR304" s="45"/>
      <c r="CT304" s="45"/>
      <c r="CV304" s="45"/>
      <c r="CX304" s="45"/>
      <c r="CZ304" s="45"/>
      <c r="DB304" s="45"/>
      <c r="DD304" s="45"/>
      <c r="DF304" s="45"/>
      <c r="DH304" s="45"/>
      <c r="DJ304" s="45"/>
      <c r="DL304" s="45"/>
      <c r="DN304" s="45"/>
      <c r="DP304" s="45"/>
      <c r="DR304" s="45"/>
      <c r="DT304" s="45"/>
      <c r="DV304" s="45"/>
      <c r="DX304" s="45"/>
      <c r="DZ304" s="45"/>
      <c r="EB304" s="45"/>
      <c r="ED304" s="45"/>
      <c r="EF304" s="45"/>
      <c r="EH304" s="45"/>
      <c r="EJ304" s="45"/>
      <c r="EL304" s="45"/>
      <c r="EN304" s="45"/>
      <c r="EP304" s="45"/>
      <c r="ER304" s="45"/>
      <c r="ET304" s="45"/>
      <c r="EV304" s="45"/>
      <c r="EX304" s="45"/>
      <c r="EZ304" s="45"/>
      <c r="FB304" s="45"/>
      <c r="FD304" s="45"/>
      <c r="FF304" s="45"/>
      <c r="FH304" s="45"/>
      <c r="FI304" s="59"/>
      <c r="FJ304" s="59"/>
      <c r="FK304" s="48"/>
    </row>
    <row r="305" spans="46:167">
      <c r="AT305" s="45"/>
      <c r="AV305" s="45"/>
      <c r="AX305" s="45"/>
      <c r="AZ305" s="45"/>
      <c r="BB305" s="45"/>
      <c r="BD305" s="45"/>
      <c r="BF305" s="45"/>
      <c r="BH305" s="45"/>
      <c r="BJ305" s="45"/>
      <c r="BL305" s="45"/>
      <c r="BN305" s="45"/>
      <c r="BP305" s="45"/>
      <c r="BR305" s="45"/>
      <c r="BT305" s="45"/>
      <c r="BV305" s="45"/>
      <c r="BX305" s="45"/>
      <c r="BZ305" s="45"/>
      <c r="CB305" s="45"/>
      <c r="CD305" s="45"/>
      <c r="CF305" s="45"/>
      <c r="CH305" s="45"/>
      <c r="CJ305" s="45"/>
      <c r="CL305" s="45"/>
      <c r="CN305" s="45"/>
      <c r="CP305" s="45"/>
      <c r="CR305" s="45"/>
      <c r="CT305" s="45"/>
      <c r="CV305" s="45"/>
      <c r="CX305" s="45"/>
      <c r="CZ305" s="45"/>
      <c r="DB305" s="45"/>
      <c r="DD305" s="45"/>
      <c r="DF305" s="45"/>
      <c r="DH305" s="45"/>
      <c r="DJ305" s="45"/>
      <c r="DL305" s="45"/>
      <c r="DN305" s="45"/>
      <c r="DP305" s="45"/>
      <c r="DR305" s="45"/>
      <c r="DT305" s="45"/>
      <c r="DV305" s="45"/>
      <c r="DX305" s="45"/>
      <c r="DZ305" s="45"/>
      <c r="EB305" s="45"/>
      <c r="ED305" s="45"/>
      <c r="EF305" s="45"/>
      <c r="EH305" s="45"/>
      <c r="EJ305" s="45"/>
      <c r="EL305" s="45"/>
      <c r="EN305" s="45"/>
      <c r="EP305" s="45"/>
      <c r="ER305" s="45"/>
      <c r="ET305" s="45"/>
      <c r="EV305" s="45"/>
      <c r="EX305" s="45"/>
      <c r="EZ305" s="45"/>
      <c r="FB305" s="45"/>
      <c r="FD305" s="45"/>
      <c r="FF305" s="45"/>
      <c r="FH305" s="45"/>
      <c r="FI305" s="59"/>
      <c r="FJ305" s="59"/>
      <c r="FK305" s="48"/>
    </row>
    <row r="306" spans="46:167">
      <c r="AT306" s="45"/>
      <c r="AV306" s="45"/>
      <c r="AX306" s="45"/>
      <c r="AZ306" s="45"/>
      <c r="BB306" s="45"/>
      <c r="BD306" s="45"/>
      <c r="BF306" s="45"/>
      <c r="BH306" s="45"/>
      <c r="BJ306" s="45"/>
      <c r="BL306" s="45"/>
      <c r="BN306" s="45"/>
      <c r="BP306" s="45"/>
      <c r="BR306" s="45"/>
      <c r="BT306" s="45"/>
      <c r="BV306" s="45"/>
      <c r="BX306" s="45"/>
      <c r="BZ306" s="45"/>
      <c r="CB306" s="45"/>
      <c r="CD306" s="45"/>
      <c r="CF306" s="45"/>
      <c r="CH306" s="45"/>
      <c r="CJ306" s="45"/>
      <c r="CL306" s="45"/>
      <c r="CN306" s="45"/>
      <c r="CP306" s="45"/>
      <c r="CR306" s="45"/>
      <c r="CT306" s="45"/>
      <c r="CV306" s="45"/>
      <c r="CX306" s="45"/>
      <c r="CZ306" s="45"/>
      <c r="DB306" s="45"/>
      <c r="DD306" s="45"/>
      <c r="DF306" s="45"/>
      <c r="DH306" s="45"/>
      <c r="DJ306" s="45"/>
      <c r="DL306" s="45"/>
      <c r="DN306" s="45"/>
      <c r="DP306" s="45"/>
      <c r="DR306" s="45"/>
      <c r="DT306" s="45"/>
      <c r="DV306" s="45"/>
      <c r="DX306" s="45"/>
      <c r="DZ306" s="45"/>
      <c r="EB306" s="45"/>
      <c r="ED306" s="45"/>
      <c r="EF306" s="45"/>
      <c r="EH306" s="45"/>
      <c r="EJ306" s="45"/>
      <c r="EL306" s="45"/>
      <c r="EN306" s="45"/>
      <c r="EP306" s="45"/>
      <c r="ER306" s="45"/>
      <c r="ET306" s="45"/>
      <c r="EV306" s="45"/>
      <c r="EX306" s="45"/>
      <c r="EZ306" s="45"/>
      <c r="FB306" s="45"/>
      <c r="FD306" s="45"/>
      <c r="FF306" s="45"/>
      <c r="FH306" s="45"/>
      <c r="FI306" s="59"/>
      <c r="FJ306" s="59"/>
      <c r="FK306" s="48"/>
    </row>
    <row r="307" spans="46:167">
      <c r="AT307" s="45"/>
      <c r="AV307" s="45"/>
      <c r="AX307" s="45"/>
      <c r="AZ307" s="45"/>
      <c r="BB307" s="45"/>
      <c r="BD307" s="45"/>
      <c r="BF307" s="45"/>
      <c r="BH307" s="45"/>
      <c r="BJ307" s="45"/>
      <c r="BL307" s="45"/>
      <c r="BN307" s="45"/>
      <c r="BP307" s="45"/>
      <c r="BR307" s="45"/>
      <c r="BT307" s="45"/>
      <c r="BV307" s="45"/>
      <c r="BX307" s="45"/>
      <c r="BZ307" s="45"/>
      <c r="CB307" s="45"/>
      <c r="CD307" s="45"/>
      <c r="CF307" s="45"/>
      <c r="CH307" s="45"/>
      <c r="CJ307" s="45"/>
      <c r="CL307" s="45"/>
      <c r="CN307" s="45"/>
      <c r="CP307" s="45"/>
      <c r="CR307" s="45"/>
      <c r="CT307" s="45"/>
      <c r="CV307" s="45"/>
      <c r="CX307" s="45"/>
      <c r="CZ307" s="45"/>
      <c r="DB307" s="45"/>
      <c r="DD307" s="45"/>
      <c r="DF307" s="45"/>
      <c r="DH307" s="45"/>
      <c r="DJ307" s="45"/>
      <c r="DL307" s="45"/>
      <c r="DN307" s="45"/>
      <c r="DP307" s="45"/>
      <c r="DR307" s="45"/>
      <c r="DT307" s="45"/>
      <c r="DV307" s="45"/>
      <c r="DX307" s="45"/>
      <c r="DZ307" s="45"/>
      <c r="EB307" s="45"/>
      <c r="ED307" s="45"/>
      <c r="EF307" s="45"/>
      <c r="EH307" s="45"/>
      <c r="EJ307" s="45"/>
      <c r="EL307" s="45"/>
      <c r="EN307" s="45"/>
      <c r="EP307" s="45"/>
      <c r="ER307" s="45"/>
      <c r="ET307" s="45"/>
      <c r="EV307" s="45"/>
      <c r="EX307" s="45"/>
      <c r="EZ307" s="45"/>
      <c r="FB307" s="45"/>
      <c r="FD307" s="45"/>
      <c r="FF307" s="45"/>
      <c r="FH307" s="45"/>
      <c r="FI307" s="59"/>
      <c r="FJ307" s="59"/>
      <c r="FK307" s="48"/>
    </row>
    <row r="308" spans="46:167">
      <c r="AT308" s="45"/>
      <c r="AV308" s="45"/>
      <c r="AX308" s="45"/>
      <c r="AZ308" s="45"/>
      <c r="BB308" s="45"/>
      <c r="BD308" s="45"/>
      <c r="BF308" s="45"/>
      <c r="BH308" s="45"/>
      <c r="BJ308" s="45"/>
      <c r="BL308" s="45"/>
      <c r="BN308" s="45"/>
      <c r="BP308" s="45"/>
      <c r="BR308" s="45"/>
      <c r="BT308" s="45"/>
      <c r="BV308" s="45"/>
      <c r="BX308" s="45"/>
      <c r="BZ308" s="45"/>
      <c r="CB308" s="45"/>
      <c r="CD308" s="45"/>
      <c r="CF308" s="45"/>
      <c r="CH308" s="45"/>
      <c r="CJ308" s="45"/>
      <c r="CL308" s="45"/>
      <c r="CN308" s="45"/>
      <c r="CP308" s="45"/>
      <c r="CR308" s="45"/>
      <c r="CT308" s="45"/>
      <c r="CV308" s="45"/>
      <c r="CX308" s="45"/>
      <c r="CZ308" s="45"/>
      <c r="DB308" s="45"/>
      <c r="DD308" s="45"/>
      <c r="DF308" s="45"/>
      <c r="DH308" s="45"/>
      <c r="DJ308" s="45"/>
      <c r="DL308" s="45"/>
      <c r="DN308" s="45"/>
      <c r="DP308" s="45"/>
      <c r="DR308" s="45"/>
      <c r="DT308" s="45"/>
      <c r="DV308" s="45"/>
      <c r="DX308" s="45"/>
      <c r="DZ308" s="45"/>
      <c r="EB308" s="45"/>
      <c r="ED308" s="45"/>
      <c r="EF308" s="45"/>
      <c r="EH308" s="45"/>
      <c r="EJ308" s="45"/>
      <c r="EL308" s="45"/>
      <c r="EN308" s="45"/>
      <c r="EP308" s="45"/>
      <c r="ER308" s="45"/>
      <c r="ET308" s="45"/>
      <c r="EV308" s="45"/>
      <c r="EX308" s="45"/>
      <c r="EZ308" s="45"/>
      <c r="FB308" s="45"/>
      <c r="FD308" s="45"/>
      <c r="FF308" s="45"/>
      <c r="FH308" s="45"/>
      <c r="FI308" s="59"/>
      <c r="FJ308" s="59"/>
      <c r="FK308" s="48"/>
    </row>
    <row r="309" spans="46:167">
      <c r="AT309" s="45"/>
      <c r="AV309" s="45"/>
      <c r="AX309" s="45"/>
      <c r="AZ309" s="45"/>
      <c r="BB309" s="45"/>
      <c r="BD309" s="45"/>
      <c r="BF309" s="45"/>
      <c r="BH309" s="45"/>
      <c r="BJ309" s="45"/>
      <c r="BL309" s="45"/>
      <c r="BN309" s="45"/>
      <c r="BP309" s="45"/>
      <c r="BR309" s="45"/>
      <c r="BT309" s="45"/>
      <c r="BV309" s="45"/>
      <c r="BX309" s="45"/>
      <c r="BZ309" s="45"/>
      <c r="CB309" s="45"/>
      <c r="CD309" s="45"/>
      <c r="CF309" s="45"/>
      <c r="CH309" s="45"/>
      <c r="CJ309" s="45"/>
      <c r="CL309" s="45"/>
      <c r="CN309" s="45"/>
      <c r="CP309" s="45"/>
      <c r="CR309" s="45"/>
      <c r="CT309" s="45"/>
      <c r="CV309" s="45"/>
      <c r="CX309" s="45"/>
      <c r="CZ309" s="45"/>
      <c r="DB309" s="45"/>
      <c r="DD309" s="45"/>
      <c r="DF309" s="45"/>
      <c r="DH309" s="45"/>
      <c r="DJ309" s="45"/>
      <c r="DL309" s="45"/>
      <c r="DN309" s="45"/>
      <c r="DP309" s="45"/>
      <c r="DR309" s="45"/>
      <c r="DT309" s="45"/>
      <c r="DV309" s="45"/>
      <c r="DX309" s="45"/>
      <c r="DZ309" s="45"/>
      <c r="EB309" s="45"/>
      <c r="ED309" s="45"/>
      <c r="EF309" s="45"/>
      <c r="EH309" s="45"/>
      <c r="EJ309" s="45"/>
      <c r="EL309" s="45"/>
      <c r="EN309" s="45"/>
      <c r="EP309" s="45"/>
      <c r="ER309" s="45"/>
      <c r="ET309" s="45"/>
      <c r="EV309" s="45"/>
      <c r="EX309" s="45"/>
      <c r="EZ309" s="45"/>
      <c r="FB309" s="45"/>
      <c r="FD309" s="45"/>
      <c r="FF309" s="45"/>
      <c r="FH309" s="45"/>
      <c r="FI309" s="59"/>
      <c r="FJ309" s="59"/>
      <c r="FK309" s="48"/>
    </row>
    <row r="310" spans="46:167">
      <c r="AT310" s="45"/>
      <c r="AV310" s="45"/>
      <c r="AX310" s="45"/>
      <c r="AZ310" s="45"/>
      <c r="BB310" s="45"/>
      <c r="BD310" s="45"/>
      <c r="BF310" s="45"/>
      <c r="BH310" s="45"/>
      <c r="BJ310" s="45"/>
      <c r="BL310" s="45"/>
      <c r="BN310" s="45"/>
      <c r="BP310" s="45"/>
      <c r="BR310" s="45"/>
      <c r="BT310" s="45"/>
      <c r="BV310" s="45"/>
      <c r="BX310" s="45"/>
      <c r="BZ310" s="45"/>
      <c r="CB310" s="45"/>
      <c r="CD310" s="45"/>
      <c r="CF310" s="45"/>
      <c r="CH310" s="45"/>
      <c r="CJ310" s="45"/>
      <c r="CL310" s="45"/>
      <c r="CN310" s="45"/>
      <c r="CP310" s="45"/>
      <c r="CR310" s="45"/>
      <c r="CT310" s="45"/>
      <c r="CV310" s="45"/>
      <c r="CX310" s="45"/>
      <c r="CZ310" s="45"/>
      <c r="DB310" s="45"/>
      <c r="DD310" s="45"/>
      <c r="DF310" s="45"/>
      <c r="DH310" s="45"/>
      <c r="DJ310" s="45"/>
      <c r="DL310" s="45"/>
      <c r="DN310" s="45"/>
      <c r="DP310" s="45"/>
      <c r="DR310" s="45"/>
      <c r="DT310" s="45"/>
      <c r="DV310" s="45"/>
      <c r="DX310" s="45"/>
      <c r="DZ310" s="45"/>
      <c r="EB310" s="45"/>
      <c r="ED310" s="45"/>
      <c r="EF310" s="45"/>
      <c r="EH310" s="45"/>
      <c r="EJ310" s="45"/>
      <c r="EL310" s="45"/>
      <c r="EN310" s="45"/>
      <c r="EP310" s="45"/>
      <c r="ER310" s="45"/>
      <c r="ET310" s="45"/>
      <c r="EV310" s="45"/>
      <c r="EX310" s="45"/>
      <c r="EZ310" s="45"/>
      <c r="FB310" s="45"/>
      <c r="FD310" s="45"/>
      <c r="FF310" s="45"/>
      <c r="FH310" s="45"/>
      <c r="FI310" s="59"/>
      <c r="FJ310" s="59"/>
      <c r="FK310" s="48"/>
    </row>
    <row r="311" spans="46:167">
      <c r="AT311" s="45"/>
      <c r="AV311" s="45"/>
      <c r="AX311" s="45"/>
      <c r="AZ311" s="45"/>
      <c r="BB311" s="45"/>
      <c r="BD311" s="45"/>
      <c r="BF311" s="45"/>
      <c r="BH311" s="45"/>
      <c r="BJ311" s="45"/>
      <c r="BL311" s="45"/>
      <c r="BN311" s="45"/>
      <c r="BP311" s="45"/>
      <c r="BR311" s="45"/>
      <c r="BT311" s="45"/>
      <c r="BV311" s="45"/>
      <c r="BX311" s="45"/>
      <c r="BZ311" s="45"/>
      <c r="CB311" s="45"/>
      <c r="CD311" s="45"/>
      <c r="CF311" s="45"/>
      <c r="CH311" s="45"/>
      <c r="CJ311" s="45"/>
      <c r="CL311" s="45"/>
      <c r="CN311" s="45"/>
      <c r="CP311" s="45"/>
      <c r="CR311" s="45"/>
      <c r="CT311" s="45"/>
      <c r="CV311" s="45"/>
      <c r="CX311" s="45"/>
      <c r="CZ311" s="45"/>
      <c r="DB311" s="45"/>
      <c r="DD311" s="45"/>
      <c r="DF311" s="45"/>
      <c r="DH311" s="45"/>
      <c r="DJ311" s="45"/>
      <c r="DL311" s="45"/>
      <c r="DN311" s="45"/>
      <c r="DP311" s="45"/>
      <c r="DR311" s="45"/>
      <c r="DT311" s="45"/>
      <c r="DV311" s="45"/>
      <c r="DX311" s="45"/>
      <c r="DZ311" s="45"/>
      <c r="EB311" s="45"/>
      <c r="ED311" s="45"/>
      <c r="EF311" s="45"/>
      <c r="EH311" s="45"/>
      <c r="EJ311" s="45"/>
      <c r="EL311" s="45"/>
      <c r="EN311" s="45"/>
      <c r="EP311" s="45"/>
      <c r="ER311" s="45"/>
      <c r="ET311" s="45"/>
      <c r="EV311" s="45"/>
      <c r="EX311" s="45"/>
      <c r="EZ311" s="45"/>
      <c r="FB311" s="45"/>
      <c r="FD311" s="45"/>
      <c r="FF311" s="45"/>
      <c r="FH311" s="45"/>
      <c r="FI311" s="59"/>
      <c r="FJ311" s="59"/>
      <c r="FK311" s="48"/>
    </row>
    <row r="312" spans="46:167">
      <c r="AT312" s="45"/>
      <c r="AV312" s="45"/>
      <c r="AX312" s="45"/>
      <c r="AZ312" s="45"/>
      <c r="BB312" s="45"/>
      <c r="BD312" s="45"/>
      <c r="BF312" s="45"/>
      <c r="BH312" s="45"/>
      <c r="BJ312" s="45"/>
      <c r="BL312" s="45"/>
      <c r="BN312" s="45"/>
      <c r="BP312" s="45"/>
      <c r="BR312" s="45"/>
      <c r="BT312" s="45"/>
      <c r="BV312" s="45"/>
      <c r="BX312" s="45"/>
      <c r="BZ312" s="45"/>
      <c r="CB312" s="45"/>
      <c r="CD312" s="45"/>
      <c r="CF312" s="45"/>
      <c r="CH312" s="45"/>
      <c r="CJ312" s="45"/>
      <c r="CL312" s="45"/>
      <c r="CN312" s="45"/>
      <c r="CP312" s="45"/>
      <c r="CR312" s="45"/>
      <c r="CT312" s="45"/>
      <c r="CV312" s="45"/>
      <c r="CX312" s="45"/>
      <c r="CZ312" s="45"/>
      <c r="DB312" s="45"/>
      <c r="DD312" s="45"/>
      <c r="DF312" s="45"/>
      <c r="DH312" s="45"/>
      <c r="DJ312" s="45"/>
      <c r="DL312" s="45"/>
      <c r="DN312" s="45"/>
      <c r="DP312" s="45"/>
      <c r="DR312" s="45"/>
      <c r="DT312" s="45"/>
      <c r="DV312" s="45"/>
      <c r="DX312" s="45"/>
      <c r="DZ312" s="45"/>
      <c r="EB312" s="45"/>
      <c r="ED312" s="45"/>
      <c r="EF312" s="45"/>
      <c r="EH312" s="45"/>
      <c r="EJ312" s="45"/>
      <c r="EL312" s="45"/>
      <c r="EN312" s="45"/>
      <c r="EP312" s="45"/>
      <c r="ER312" s="45"/>
      <c r="ET312" s="45"/>
      <c r="EV312" s="45"/>
      <c r="EX312" s="45"/>
      <c r="EZ312" s="45"/>
      <c r="FB312" s="45"/>
      <c r="FD312" s="45"/>
      <c r="FF312" s="45"/>
      <c r="FH312" s="45"/>
      <c r="FI312" s="59"/>
      <c r="FJ312" s="59"/>
      <c r="FK312" s="48"/>
    </row>
    <row r="313" spans="46:167">
      <c r="AT313" s="45"/>
      <c r="AV313" s="45"/>
      <c r="AX313" s="45"/>
      <c r="AZ313" s="45"/>
      <c r="BB313" s="45"/>
      <c r="BD313" s="45"/>
      <c r="BF313" s="45"/>
      <c r="BH313" s="45"/>
      <c r="BJ313" s="45"/>
      <c r="BL313" s="45"/>
      <c r="BN313" s="45"/>
      <c r="BP313" s="45"/>
      <c r="BR313" s="45"/>
      <c r="BT313" s="45"/>
      <c r="BV313" s="45"/>
      <c r="BX313" s="45"/>
      <c r="BZ313" s="45"/>
      <c r="CB313" s="45"/>
      <c r="CD313" s="45"/>
      <c r="CF313" s="45"/>
      <c r="CH313" s="45"/>
      <c r="CJ313" s="45"/>
      <c r="CL313" s="45"/>
      <c r="CN313" s="45"/>
      <c r="CP313" s="45"/>
      <c r="CR313" s="45"/>
      <c r="CT313" s="45"/>
      <c r="CV313" s="45"/>
      <c r="CX313" s="45"/>
      <c r="CZ313" s="45"/>
      <c r="DB313" s="45"/>
      <c r="DD313" s="45"/>
      <c r="DF313" s="45"/>
      <c r="DH313" s="45"/>
      <c r="DJ313" s="45"/>
      <c r="DL313" s="45"/>
      <c r="DN313" s="45"/>
      <c r="DP313" s="45"/>
      <c r="DR313" s="45"/>
      <c r="DT313" s="45"/>
      <c r="DV313" s="45"/>
      <c r="DX313" s="45"/>
      <c r="DZ313" s="45"/>
      <c r="EB313" s="45"/>
      <c r="ED313" s="45"/>
      <c r="EF313" s="45"/>
      <c r="EH313" s="45"/>
      <c r="EJ313" s="45"/>
      <c r="EL313" s="45"/>
      <c r="EN313" s="45"/>
      <c r="EP313" s="45"/>
      <c r="ER313" s="45"/>
      <c r="ET313" s="45"/>
      <c r="EV313" s="45"/>
      <c r="EX313" s="45"/>
      <c r="EZ313" s="45"/>
      <c r="FB313" s="45"/>
      <c r="FD313" s="45"/>
      <c r="FF313" s="45"/>
      <c r="FH313" s="45"/>
      <c r="FI313" s="59"/>
      <c r="FJ313" s="59"/>
      <c r="FK313" s="48"/>
    </row>
    <row r="314" spans="46:167">
      <c r="AT314" s="45"/>
      <c r="AV314" s="45"/>
      <c r="AX314" s="45"/>
      <c r="AZ314" s="45"/>
      <c r="BB314" s="45"/>
      <c r="BD314" s="45"/>
      <c r="BF314" s="45"/>
      <c r="BH314" s="45"/>
      <c r="BJ314" s="45"/>
      <c r="BL314" s="45"/>
      <c r="BN314" s="45"/>
      <c r="BP314" s="45"/>
      <c r="BR314" s="45"/>
      <c r="BT314" s="45"/>
      <c r="BV314" s="45"/>
      <c r="BX314" s="45"/>
      <c r="BZ314" s="45"/>
      <c r="CB314" s="45"/>
      <c r="CD314" s="45"/>
      <c r="CF314" s="45"/>
      <c r="CH314" s="45"/>
      <c r="CJ314" s="45"/>
      <c r="CL314" s="45"/>
      <c r="CN314" s="45"/>
      <c r="CP314" s="45"/>
      <c r="CR314" s="45"/>
      <c r="CT314" s="45"/>
      <c r="CV314" s="45"/>
      <c r="CX314" s="45"/>
      <c r="CZ314" s="45"/>
      <c r="DB314" s="45"/>
      <c r="DD314" s="45"/>
      <c r="DF314" s="45"/>
      <c r="DH314" s="45"/>
      <c r="DJ314" s="45"/>
      <c r="DL314" s="45"/>
      <c r="DN314" s="45"/>
      <c r="DP314" s="45"/>
      <c r="DR314" s="45"/>
      <c r="DT314" s="45"/>
      <c r="DV314" s="45"/>
      <c r="DX314" s="45"/>
      <c r="DZ314" s="45"/>
      <c r="EB314" s="45"/>
      <c r="ED314" s="45"/>
      <c r="EF314" s="45"/>
      <c r="EH314" s="45"/>
      <c r="EJ314" s="45"/>
      <c r="EL314" s="45"/>
      <c r="EN314" s="45"/>
      <c r="EP314" s="45"/>
      <c r="ER314" s="45"/>
      <c r="ET314" s="45"/>
      <c r="EV314" s="45"/>
      <c r="EX314" s="45"/>
      <c r="EZ314" s="45"/>
      <c r="FB314" s="45"/>
      <c r="FD314" s="45"/>
      <c r="FF314" s="45"/>
      <c r="FH314" s="45"/>
      <c r="FI314" s="59"/>
      <c r="FJ314" s="59"/>
      <c r="FK314" s="48"/>
    </row>
    <row r="315" spans="46:167">
      <c r="AT315" s="45"/>
      <c r="AV315" s="45"/>
      <c r="AX315" s="45"/>
      <c r="AZ315" s="45"/>
      <c r="BB315" s="45"/>
      <c r="BD315" s="45"/>
      <c r="BF315" s="45"/>
      <c r="BH315" s="45"/>
      <c r="BJ315" s="45"/>
      <c r="BL315" s="45"/>
      <c r="BN315" s="45"/>
      <c r="BP315" s="45"/>
      <c r="BR315" s="45"/>
      <c r="BT315" s="45"/>
      <c r="BV315" s="45"/>
      <c r="BX315" s="45"/>
      <c r="BZ315" s="45"/>
      <c r="CB315" s="45"/>
      <c r="CD315" s="45"/>
      <c r="CF315" s="45"/>
      <c r="CH315" s="45"/>
      <c r="CJ315" s="45"/>
      <c r="CL315" s="45"/>
      <c r="CN315" s="45"/>
      <c r="CP315" s="45"/>
      <c r="CR315" s="45"/>
      <c r="CT315" s="45"/>
      <c r="CV315" s="45"/>
      <c r="CX315" s="45"/>
      <c r="CZ315" s="45"/>
      <c r="DB315" s="45"/>
      <c r="DD315" s="45"/>
      <c r="DF315" s="45"/>
      <c r="DH315" s="45"/>
      <c r="DJ315" s="45"/>
      <c r="DL315" s="45"/>
      <c r="DN315" s="45"/>
      <c r="DP315" s="45"/>
      <c r="DR315" s="45"/>
      <c r="DT315" s="45"/>
      <c r="DV315" s="45"/>
      <c r="DX315" s="45"/>
      <c r="DZ315" s="45"/>
      <c r="EB315" s="45"/>
      <c r="ED315" s="45"/>
      <c r="EF315" s="45"/>
      <c r="EH315" s="45"/>
      <c r="EJ315" s="45"/>
      <c r="EL315" s="45"/>
      <c r="EN315" s="45"/>
      <c r="EP315" s="45"/>
      <c r="ER315" s="45"/>
      <c r="ET315" s="45"/>
      <c r="EV315" s="45"/>
      <c r="EX315" s="45"/>
      <c r="EZ315" s="45"/>
      <c r="FB315" s="45"/>
      <c r="FD315" s="45"/>
      <c r="FF315" s="45"/>
      <c r="FH315" s="45"/>
      <c r="FI315" s="59"/>
      <c r="FJ315" s="59"/>
      <c r="FK315" s="48"/>
    </row>
    <row r="316" spans="46:167">
      <c r="AT316" s="45"/>
      <c r="AV316" s="45"/>
      <c r="AX316" s="45"/>
      <c r="AZ316" s="45"/>
      <c r="BB316" s="45"/>
      <c r="BD316" s="45"/>
      <c r="BF316" s="45"/>
      <c r="BH316" s="45"/>
      <c r="BJ316" s="45"/>
      <c r="BL316" s="45"/>
      <c r="BN316" s="45"/>
      <c r="BP316" s="45"/>
      <c r="BR316" s="45"/>
      <c r="BT316" s="45"/>
      <c r="BV316" s="45"/>
      <c r="BX316" s="45"/>
      <c r="BZ316" s="45"/>
      <c r="CB316" s="45"/>
      <c r="CD316" s="45"/>
      <c r="CF316" s="45"/>
      <c r="CH316" s="45"/>
      <c r="CJ316" s="45"/>
      <c r="CL316" s="45"/>
      <c r="CN316" s="45"/>
      <c r="CP316" s="45"/>
      <c r="CR316" s="45"/>
      <c r="CT316" s="45"/>
      <c r="CV316" s="45"/>
      <c r="CX316" s="45"/>
      <c r="CZ316" s="45"/>
      <c r="DB316" s="45"/>
      <c r="DD316" s="45"/>
      <c r="DF316" s="45"/>
      <c r="DH316" s="45"/>
      <c r="DJ316" s="45"/>
      <c r="DL316" s="45"/>
      <c r="DN316" s="45"/>
      <c r="DP316" s="45"/>
      <c r="DR316" s="45"/>
      <c r="DT316" s="45"/>
      <c r="DV316" s="45"/>
      <c r="DX316" s="45"/>
      <c r="DZ316" s="45"/>
      <c r="EB316" s="45"/>
      <c r="ED316" s="45"/>
      <c r="EF316" s="45"/>
      <c r="EH316" s="45"/>
      <c r="EJ316" s="45"/>
      <c r="EL316" s="45"/>
      <c r="EN316" s="45"/>
      <c r="EP316" s="45"/>
      <c r="ER316" s="45"/>
      <c r="ET316" s="45"/>
      <c r="EV316" s="45"/>
      <c r="EX316" s="45"/>
      <c r="EZ316" s="45"/>
      <c r="FB316" s="45"/>
      <c r="FD316" s="45"/>
      <c r="FF316" s="45"/>
      <c r="FH316" s="45"/>
      <c r="FI316" s="59"/>
      <c r="FJ316" s="59"/>
      <c r="FK316" s="48"/>
    </row>
    <row r="317" spans="46:167">
      <c r="AT317" s="45"/>
      <c r="AV317" s="45"/>
      <c r="AX317" s="45"/>
      <c r="AZ317" s="45"/>
      <c r="BB317" s="45"/>
      <c r="BD317" s="45"/>
      <c r="BF317" s="45"/>
      <c r="BH317" s="45"/>
      <c r="BJ317" s="45"/>
      <c r="BL317" s="45"/>
      <c r="BN317" s="45"/>
      <c r="BP317" s="45"/>
      <c r="BR317" s="45"/>
      <c r="BT317" s="45"/>
      <c r="BV317" s="45"/>
      <c r="BX317" s="45"/>
      <c r="BZ317" s="45"/>
      <c r="CB317" s="45"/>
      <c r="CD317" s="45"/>
      <c r="CF317" s="45"/>
      <c r="CH317" s="45"/>
      <c r="CJ317" s="45"/>
      <c r="CL317" s="45"/>
      <c r="CN317" s="45"/>
      <c r="CP317" s="45"/>
      <c r="CR317" s="45"/>
      <c r="CT317" s="45"/>
      <c r="CV317" s="45"/>
      <c r="CX317" s="45"/>
      <c r="CZ317" s="45"/>
      <c r="DB317" s="45"/>
      <c r="DD317" s="45"/>
      <c r="DF317" s="45"/>
      <c r="DH317" s="45"/>
      <c r="DJ317" s="45"/>
      <c r="DL317" s="45"/>
      <c r="DN317" s="45"/>
      <c r="DP317" s="45"/>
      <c r="DR317" s="45"/>
      <c r="DT317" s="45"/>
      <c r="DV317" s="45"/>
      <c r="DX317" s="45"/>
      <c r="DZ317" s="45"/>
      <c r="EB317" s="45"/>
      <c r="ED317" s="45"/>
      <c r="EF317" s="45"/>
      <c r="EH317" s="45"/>
      <c r="EJ317" s="45"/>
      <c r="EL317" s="45"/>
      <c r="EN317" s="45"/>
      <c r="EP317" s="45"/>
      <c r="ER317" s="45"/>
      <c r="ET317" s="45"/>
      <c r="EV317" s="45"/>
      <c r="EX317" s="45"/>
      <c r="EZ317" s="45"/>
      <c r="FB317" s="45"/>
      <c r="FD317" s="45"/>
      <c r="FF317" s="45"/>
      <c r="FH317" s="45"/>
      <c r="FI317" s="59"/>
      <c r="FJ317" s="59"/>
      <c r="FK317" s="48"/>
    </row>
    <row r="318" spans="46:167">
      <c r="AT318" s="45"/>
      <c r="AV318" s="45"/>
      <c r="AX318" s="45"/>
      <c r="AZ318" s="45"/>
      <c r="BB318" s="45"/>
      <c r="BD318" s="45"/>
      <c r="BF318" s="45"/>
      <c r="BH318" s="45"/>
      <c r="BJ318" s="45"/>
      <c r="BL318" s="45"/>
      <c r="BN318" s="45"/>
      <c r="BP318" s="45"/>
      <c r="BR318" s="45"/>
      <c r="BT318" s="45"/>
      <c r="BV318" s="45"/>
      <c r="BX318" s="45"/>
      <c r="BZ318" s="45"/>
      <c r="CB318" s="45"/>
      <c r="CD318" s="45"/>
      <c r="CF318" s="45"/>
      <c r="CH318" s="45"/>
      <c r="CJ318" s="45"/>
      <c r="CL318" s="45"/>
      <c r="CN318" s="45"/>
      <c r="CP318" s="45"/>
      <c r="CR318" s="45"/>
      <c r="CT318" s="45"/>
      <c r="CV318" s="45"/>
      <c r="CX318" s="45"/>
      <c r="CZ318" s="45"/>
      <c r="DB318" s="45"/>
      <c r="DD318" s="45"/>
      <c r="DF318" s="45"/>
      <c r="DH318" s="45"/>
      <c r="DJ318" s="45"/>
      <c r="DL318" s="45"/>
      <c r="DN318" s="45"/>
      <c r="DP318" s="45"/>
      <c r="DR318" s="45"/>
      <c r="DT318" s="45"/>
      <c r="DV318" s="45"/>
      <c r="DX318" s="45"/>
      <c r="DZ318" s="45"/>
      <c r="EB318" s="45"/>
      <c r="ED318" s="45"/>
      <c r="EF318" s="45"/>
      <c r="EH318" s="45"/>
      <c r="EJ318" s="45"/>
      <c r="EL318" s="45"/>
      <c r="EN318" s="45"/>
      <c r="EP318" s="45"/>
      <c r="ER318" s="45"/>
      <c r="ET318" s="45"/>
      <c r="EV318" s="45"/>
      <c r="EX318" s="45"/>
      <c r="EZ318" s="45"/>
      <c r="FB318" s="45"/>
      <c r="FD318" s="45"/>
      <c r="FF318" s="45"/>
      <c r="FH318" s="45"/>
      <c r="FI318" s="59"/>
      <c r="FJ318" s="59"/>
      <c r="FK318" s="48"/>
    </row>
    <row r="319" spans="46:167">
      <c r="AT319" s="45"/>
      <c r="AV319" s="45"/>
      <c r="AX319" s="45"/>
      <c r="AZ319" s="45"/>
      <c r="BB319" s="45"/>
      <c r="BD319" s="45"/>
      <c r="BF319" s="45"/>
      <c r="BH319" s="45"/>
      <c r="BJ319" s="45"/>
      <c r="BL319" s="45"/>
      <c r="BN319" s="45"/>
      <c r="BP319" s="45"/>
      <c r="BR319" s="45"/>
      <c r="BT319" s="45"/>
      <c r="BV319" s="45"/>
      <c r="BX319" s="45"/>
      <c r="BZ319" s="45"/>
      <c r="CB319" s="45"/>
      <c r="CD319" s="45"/>
      <c r="CF319" s="45"/>
      <c r="CH319" s="45"/>
      <c r="CJ319" s="45"/>
      <c r="CL319" s="45"/>
      <c r="CN319" s="45"/>
      <c r="CP319" s="45"/>
      <c r="CR319" s="45"/>
      <c r="CT319" s="45"/>
      <c r="CV319" s="45"/>
      <c r="CX319" s="45"/>
      <c r="CZ319" s="45"/>
      <c r="DB319" s="45"/>
      <c r="DD319" s="45"/>
      <c r="DF319" s="45"/>
      <c r="DH319" s="45"/>
      <c r="DJ319" s="45"/>
      <c r="DL319" s="45"/>
      <c r="DN319" s="45"/>
      <c r="DP319" s="45"/>
      <c r="DR319" s="45"/>
      <c r="DT319" s="45"/>
      <c r="DV319" s="45"/>
      <c r="DX319" s="45"/>
      <c r="DZ319" s="45"/>
      <c r="EB319" s="45"/>
      <c r="ED319" s="45"/>
      <c r="EF319" s="45"/>
      <c r="EH319" s="45"/>
      <c r="EJ319" s="45"/>
      <c r="EL319" s="45"/>
      <c r="EN319" s="45"/>
      <c r="EP319" s="45"/>
      <c r="ER319" s="45"/>
      <c r="ET319" s="45"/>
      <c r="EV319" s="45"/>
      <c r="EX319" s="45"/>
      <c r="EZ319" s="45"/>
      <c r="FB319" s="45"/>
      <c r="FD319" s="45"/>
      <c r="FF319" s="45"/>
      <c r="FH319" s="45"/>
      <c r="FI319" s="59"/>
      <c r="FJ319" s="59"/>
      <c r="FK319" s="48"/>
    </row>
    <row r="320" spans="46:167">
      <c r="AT320" s="45"/>
      <c r="AV320" s="45"/>
      <c r="AX320" s="45"/>
      <c r="AZ320" s="45"/>
      <c r="BB320" s="45"/>
      <c r="BD320" s="45"/>
      <c r="BF320" s="45"/>
      <c r="BH320" s="45"/>
      <c r="BJ320" s="45"/>
      <c r="BL320" s="45"/>
      <c r="BN320" s="45"/>
      <c r="BP320" s="45"/>
      <c r="BR320" s="45"/>
      <c r="BT320" s="45"/>
      <c r="BV320" s="45"/>
      <c r="BX320" s="45"/>
      <c r="BZ320" s="45"/>
      <c r="CB320" s="45"/>
      <c r="CD320" s="45"/>
      <c r="CF320" s="45"/>
      <c r="CH320" s="45"/>
      <c r="CJ320" s="45"/>
      <c r="CL320" s="45"/>
      <c r="CN320" s="45"/>
      <c r="CP320" s="45"/>
      <c r="CR320" s="45"/>
      <c r="CT320" s="45"/>
      <c r="CV320" s="45"/>
      <c r="CX320" s="45"/>
      <c r="CZ320" s="45"/>
      <c r="DB320" s="45"/>
      <c r="DD320" s="45"/>
      <c r="DF320" s="45"/>
      <c r="DH320" s="45"/>
      <c r="DJ320" s="45"/>
      <c r="DL320" s="45"/>
      <c r="DN320" s="45"/>
      <c r="DP320" s="45"/>
      <c r="DR320" s="45"/>
      <c r="DT320" s="45"/>
      <c r="DV320" s="45"/>
      <c r="DX320" s="45"/>
      <c r="DZ320" s="45"/>
      <c r="EB320" s="45"/>
      <c r="ED320" s="45"/>
      <c r="EF320" s="45"/>
      <c r="EH320" s="45"/>
      <c r="EJ320" s="45"/>
      <c r="EL320" s="45"/>
      <c r="EN320" s="45"/>
      <c r="EP320" s="45"/>
      <c r="ER320" s="45"/>
      <c r="ET320" s="45"/>
      <c r="EV320" s="45"/>
      <c r="EX320" s="45"/>
      <c r="EZ320" s="45"/>
      <c r="FB320" s="45"/>
      <c r="FD320" s="45"/>
      <c r="FF320" s="45"/>
      <c r="FH320" s="45"/>
      <c r="FI320" s="59"/>
      <c r="FJ320" s="59"/>
      <c r="FK320" s="48"/>
    </row>
    <row r="321" spans="46:167">
      <c r="AT321" s="45"/>
      <c r="AV321" s="45"/>
      <c r="AX321" s="45"/>
      <c r="AZ321" s="45"/>
      <c r="BB321" s="45"/>
      <c r="BD321" s="45"/>
      <c r="BF321" s="45"/>
      <c r="BH321" s="45"/>
      <c r="BJ321" s="45"/>
      <c r="BL321" s="45"/>
      <c r="BN321" s="45"/>
      <c r="BP321" s="45"/>
      <c r="BR321" s="45"/>
      <c r="BT321" s="45"/>
      <c r="BV321" s="45"/>
      <c r="BX321" s="45"/>
      <c r="BZ321" s="45"/>
      <c r="CB321" s="45"/>
      <c r="CD321" s="45"/>
      <c r="CF321" s="45"/>
      <c r="CH321" s="45"/>
      <c r="CJ321" s="45"/>
      <c r="CL321" s="45"/>
      <c r="CN321" s="45"/>
      <c r="CP321" s="45"/>
      <c r="CR321" s="45"/>
      <c r="CT321" s="45"/>
      <c r="CV321" s="45"/>
      <c r="CX321" s="45"/>
      <c r="CZ321" s="45"/>
      <c r="DB321" s="45"/>
      <c r="DD321" s="45"/>
      <c r="DF321" s="45"/>
      <c r="DH321" s="45"/>
      <c r="DJ321" s="45"/>
      <c r="DL321" s="45"/>
      <c r="DN321" s="45"/>
      <c r="DP321" s="45"/>
      <c r="DR321" s="45"/>
      <c r="DT321" s="45"/>
      <c r="DV321" s="45"/>
      <c r="DX321" s="45"/>
      <c r="DZ321" s="45"/>
      <c r="EB321" s="45"/>
      <c r="ED321" s="45"/>
      <c r="EF321" s="45"/>
      <c r="EH321" s="45"/>
      <c r="EJ321" s="45"/>
      <c r="EL321" s="45"/>
      <c r="EN321" s="45"/>
      <c r="EP321" s="45"/>
      <c r="ER321" s="45"/>
      <c r="ET321" s="45"/>
      <c r="EV321" s="45"/>
      <c r="EX321" s="45"/>
      <c r="EZ321" s="45"/>
      <c r="FB321" s="45"/>
      <c r="FD321" s="45"/>
      <c r="FF321" s="45"/>
      <c r="FH321" s="45"/>
      <c r="FI321" s="59"/>
      <c r="FJ321" s="59"/>
      <c r="FK321" s="48"/>
    </row>
    <row r="322" spans="46:167">
      <c r="AT322" s="45"/>
      <c r="AV322" s="45"/>
      <c r="AX322" s="45"/>
      <c r="AZ322" s="45"/>
      <c r="BB322" s="45"/>
      <c r="BD322" s="45"/>
      <c r="BF322" s="45"/>
      <c r="BH322" s="45"/>
      <c r="BJ322" s="45"/>
      <c r="BL322" s="45"/>
      <c r="BN322" s="45"/>
      <c r="BP322" s="45"/>
      <c r="BR322" s="45"/>
      <c r="BT322" s="45"/>
      <c r="BV322" s="45"/>
      <c r="BX322" s="45"/>
      <c r="BZ322" s="45"/>
      <c r="CB322" s="45"/>
      <c r="CD322" s="45"/>
      <c r="CF322" s="45"/>
      <c r="CH322" s="45"/>
      <c r="CJ322" s="45"/>
      <c r="CL322" s="45"/>
      <c r="CN322" s="45"/>
      <c r="CP322" s="45"/>
      <c r="CR322" s="45"/>
      <c r="CT322" s="45"/>
      <c r="CV322" s="45"/>
      <c r="CX322" s="45"/>
      <c r="CZ322" s="45"/>
      <c r="DB322" s="45"/>
      <c r="DD322" s="45"/>
      <c r="DF322" s="45"/>
      <c r="DH322" s="45"/>
      <c r="DJ322" s="45"/>
      <c r="DL322" s="45"/>
      <c r="DN322" s="45"/>
      <c r="DP322" s="45"/>
      <c r="DR322" s="45"/>
      <c r="DT322" s="45"/>
      <c r="DV322" s="45"/>
      <c r="DX322" s="45"/>
      <c r="DZ322" s="45"/>
      <c r="EB322" s="45"/>
      <c r="ED322" s="45"/>
      <c r="EF322" s="45"/>
      <c r="EH322" s="45"/>
      <c r="EJ322" s="45"/>
      <c r="EL322" s="45"/>
      <c r="EN322" s="45"/>
      <c r="EP322" s="45"/>
      <c r="ER322" s="45"/>
      <c r="ET322" s="45"/>
      <c r="EV322" s="45"/>
      <c r="EX322" s="45"/>
      <c r="EZ322" s="45"/>
      <c r="FB322" s="45"/>
      <c r="FD322" s="45"/>
      <c r="FF322" s="45"/>
      <c r="FH322" s="45"/>
      <c r="FI322" s="59"/>
      <c r="FJ322" s="59"/>
      <c r="FK322" s="48"/>
    </row>
    <row r="323" spans="46:167">
      <c r="AT323" s="45"/>
      <c r="AV323" s="45"/>
      <c r="AX323" s="45"/>
      <c r="AZ323" s="45"/>
      <c r="BB323" s="45"/>
      <c r="BD323" s="45"/>
      <c r="BF323" s="45"/>
      <c r="BH323" s="45"/>
      <c r="BJ323" s="45"/>
      <c r="BL323" s="45"/>
      <c r="BN323" s="45"/>
      <c r="BP323" s="45"/>
      <c r="BR323" s="45"/>
      <c r="BT323" s="45"/>
      <c r="BV323" s="45"/>
      <c r="BX323" s="45"/>
      <c r="BZ323" s="45"/>
      <c r="CB323" s="45"/>
      <c r="CD323" s="45"/>
      <c r="CF323" s="45"/>
      <c r="CH323" s="45"/>
      <c r="CJ323" s="45"/>
      <c r="CL323" s="45"/>
      <c r="CN323" s="45"/>
      <c r="CP323" s="45"/>
      <c r="CR323" s="45"/>
      <c r="CT323" s="45"/>
      <c r="CV323" s="45"/>
      <c r="CX323" s="45"/>
      <c r="CZ323" s="45"/>
      <c r="DB323" s="45"/>
      <c r="DD323" s="45"/>
      <c r="DF323" s="45"/>
      <c r="DH323" s="45"/>
      <c r="DJ323" s="45"/>
      <c r="DL323" s="45"/>
      <c r="DN323" s="45"/>
      <c r="DP323" s="45"/>
      <c r="DR323" s="45"/>
      <c r="DT323" s="45"/>
      <c r="DV323" s="45"/>
      <c r="DX323" s="45"/>
      <c r="DZ323" s="45"/>
      <c r="EB323" s="45"/>
      <c r="ED323" s="45"/>
      <c r="EF323" s="45"/>
      <c r="EH323" s="45"/>
      <c r="EJ323" s="45"/>
      <c r="EL323" s="45"/>
      <c r="EN323" s="45"/>
      <c r="EP323" s="45"/>
      <c r="ER323" s="45"/>
      <c r="ET323" s="45"/>
      <c r="EV323" s="45"/>
      <c r="EX323" s="45"/>
      <c r="EZ323" s="45"/>
      <c r="FB323" s="45"/>
      <c r="FD323" s="45"/>
      <c r="FF323" s="45"/>
      <c r="FH323" s="45"/>
      <c r="FI323" s="59"/>
      <c r="FJ323" s="59"/>
      <c r="FK323" s="48"/>
    </row>
    <row r="324" spans="46:167">
      <c r="AT324" s="45"/>
      <c r="AV324" s="45"/>
      <c r="AX324" s="45"/>
      <c r="AZ324" s="45"/>
      <c r="BB324" s="45"/>
      <c r="BD324" s="45"/>
      <c r="BF324" s="45"/>
      <c r="BH324" s="45"/>
      <c r="BJ324" s="45"/>
      <c r="BL324" s="45"/>
      <c r="BN324" s="45"/>
      <c r="BP324" s="45"/>
      <c r="BR324" s="45"/>
      <c r="BT324" s="45"/>
      <c r="BV324" s="45"/>
      <c r="BX324" s="45"/>
      <c r="BZ324" s="45"/>
      <c r="CB324" s="45"/>
      <c r="CD324" s="45"/>
      <c r="CF324" s="45"/>
      <c r="CH324" s="45"/>
      <c r="CJ324" s="45"/>
      <c r="CL324" s="45"/>
      <c r="CN324" s="45"/>
      <c r="CP324" s="45"/>
      <c r="CR324" s="45"/>
      <c r="CT324" s="45"/>
      <c r="CV324" s="45"/>
      <c r="CX324" s="45"/>
      <c r="CZ324" s="45"/>
      <c r="DB324" s="45"/>
      <c r="DD324" s="45"/>
      <c r="DF324" s="45"/>
      <c r="DH324" s="45"/>
      <c r="DJ324" s="45"/>
      <c r="DL324" s="45"/>
      <c r="DN324" s="45"/>
      <c r="DP324" s="45"/>
      <c r="DR324" s="45"/>
      <c r="DT324" s="45"/>
      <c r="DV324" s="45"/>
      <c r="DX324" s="45"/>
      <c r="DZ324" s="45"/>
      <c r="EB324" s="45"/>
      <c r="ED324" s="45"/>
      <c r="EF324" s="45"/>
      <c r="EH324" s="45"/>
      <c r="EJ324" s="45"/>
      <c r="EL324" s="45"/>
      <c r="EN324" s="45"/>
      <c r="EP324" s="45"/>
      <c r="ER324" s="45"/>
      <c r="ET324" s="45"/>
      <c r="EV324" s="45"/>
      <c r="EX324" s="45"/>
      <c r="EZ324" s="45"/>
      <c r="FB324" s="45"/>
      <c r="FD324" s="45"/>
      <c r="FF324" s="45"/>
      <c r="FH324" s="45"/>
      <c r="FI324" s="59"/>
      <c r="FJ324" s="59"/>
      <c r="FK324" s="48"/>
    </row>
    <row r="325" spans="46:167">
      <c r="AT325" s="45"/>
      <c r="AV325" s="45"/>
      <c r="AX325" s="45"/>
      <c r="AZ325" s="45"/>
      <c r="BB325" s="45"/>
      <c r="BD325" s="45"/>
      <c r="BF325" s="45"/>
      <c r="BH325" s="45"/>
      <c r="BJ325" s="45"/>
      <c r="BL325" s="45"/>
      <c r="BN325" s="45"/>
      <c r="BP325" s="45"/>
      <c r="BR325" s="45"/>
      <c r="BT325" s="45"/>
      <c r="BV325" s="45"/>
      <c r="BX325" s="45"/>
      <c r="BZ325" s="45"/>
      <c r="CB325" s="45"/>
      <c r="CD325" s="45"/>
      <c r="CF325" s="45"/>
      <c r="CH325" s="45"/>
      <c r="CJ325" s="45"/>
      <c r="CL325" s="45"/>
      <c r="CN325" s="45"/>
      <c r="CP325" s="45"/>
      <c r="CR325" s="45"/>
      <c r="CT325" s="45"/>
      <c r="CV325" s="45"/>
      <c r="CX325" s="45"/>
      <c r="CZ325" s="45"/>
      <c r="DB325" s="45"/>
      <c r="DD325" s="45"/>
      <c r="DF325" s="45"/>
      <c r="DH325" s="45"/>
      <c r="DJ325" s="45"/>
      <c r="DL325" s="45"/>
      <c r="DN325" s="45"/>
      <c r="DP325" s="45"/>
      <c r="DR325" s="45"/>
      <c r="DT325" s="45"/>
      <c r="DV325" s="45"/>
      <c r="DX325" s="45"/>
      <c r="DZ325" s="45"/>
      <c r="EB325" s="45"/>
      <c r="ED325" s="45"/>
      <c r="EF325" s="45"/>
      <c r="EH325" s="45"/>
      <c r="EJ325" s="45"/>
      <c r="EL325" s="45"/>
      <c r="EN325" s="45"/>
      <c r="EP325" s="45"/>
      <c r="ER325" s="45"/>
      <c r="ET325" s="45"/>
      <c r="EV325" s="45"/>
      <c r="EX325" s="45"/>
      <c r="EZ325" s="45"/>
      <c r="FB325" s="45"/>
      <c r="FD325" s="45"/>
      <c r="FF325" s="45"/>
      <c r="FH325" s="45"/>
      <c r="FI325" s="59"/>
      <c r="FJ325" s="59"/>
      <c r="FK325" s="48"/>
    </row>
    <row r="326" spans="46:167">
      <c r="AT326" s="45"/>
      <c r="AV326" s="45"/>
      <c r="AX326" s="45"/>
      <c r="AZ326" s="45"/>
      <c r="BB326" s="45"/>
      <c r="BD326" s="45"/>
      <c r="BF326" s="45"/>
      <c r="BH326" s="45"/>
      <c r="BJ326" s="45"/>
      <c r="BL326" s="45"/>
      <c r="BN326" s="45"/>
      <c r="BP326" s="45"/>
      <c r="BR326" s="45"/>
      <c r="BT326" s="45"/>
      <c r="BV326" s="45"/>
      <c r="BX326" s="45"/>
      <c r="BZ326" s="45"/>
      <c r="CB326" s="45"/>
      <c r="CD326" s="45"/>
      <c r="CF326" s="45"/>
      <c r="CH326" s="45"/>
      <c r="CJ326" s="45"/>
      <c r="CL326" s="45"/>
      <c r="CN326" s="45"/>
      <c r="CP326" s="45"/>
      <c r="CR326" s="45"/>
      <c r="CT326" s="45"/>
      <c r="CV326" s="45"/>
      <c r="CX326" s="45"/>
      <c r="CZ326" s="45"/>
      <c r="DB326" s="45"/>
      <c r="DD326" s="45"/>
      <c r="DF326" s="45"/>
      <c r="DH326" s="45"/>
      <c r="DJ326" s="45"/>
      <c r="DL326" s="45"/>
      <c r="DN326" s="45"/>
      <c r="DP326" s="45"/>
      <c r="DR326" s="45"/>
      <c r="DT326" s="45"/>
      <c r="DV326" s="45"/>
      <c r="DX326" s="45"/>
      <c r="DZ326" s="45"/>
      <c r="EB326" s="45"/>
      <c r="ED326" s="45"/>
      <c r="EF326" s="45"/>
      <c r="EH326" s="45"/>
      <c r="EJ326" s="45"/>
      <c r="EL326" s="45"/>
      <c r="EN326" s="45"/>
      <c r="EP326" s="45"/>
      <c r="ER326" s="45"/>
      <c r="ET326" s="45"/>
      <c r="EV326" s="45"/>
      <c r="EX326" s="45"/>
      <c r="EZ326" s="45"/>
      <c r="FB326" s="45"/>
      <c r="FD326" s="45"/>
      <c r="FF326" s="45"/>
      <c r="FH326" s="45"/>
      <c r="FI326" s="59"/>
      <c r="FJ326" s="59"/>
      <c r="FK326" s="48"/>
    </row>
    <row r="327" spans="46:167">
      <c r="AT327" s="45"/>
      <c r="AV327" s="45"/>
      <c r="AX327" s="45"/>
      <c r="AZ327" s="45"/>
      <c r="BB327" s="45"/>
      <c r="BD327" s="45"/>
      <c r="BF327" s="45"/>
      <c r="BH327" s="45"/>
      <c r="BJ327" s="45"/>
      <c r="BL327" s="45"/>
      <c r="BN327" s="45"/>
      <c r="BP327" s="45"/>
      <c r="BR327" s="45"/>
      <c r="BT327" s="45"/>
      <c r="BV327" s="45"/>
      <c r="BX327" s="45"/>
      <c r="BZ327" s="45"/>
      <c r="CB327" s="45"/>
      <c r="CD327" s="45"/>
      <c r="CF327" s="45"/>
      <c r="CH327" s="45"/>
      <c r="CJ327" s="45"/>
      <c r="CL327" s="45"/>
      <c r="CN327" s="45"/>
      <c r="CP327" s="45"/>
      <c r="CR327" s="45"/>
      <c r="CT327" s="45"/>
      <c r="CV327" s="45"/>
      <c r="CX327" s="45"/>
      <c r="CZ327" s="45"/>
      <c r="DB327" s="45"/>
      <c r="DD327" s="45"/>
      <c r="DF327" s="45"/>
      <c r="DH327" s="45"/>
      <c r="DJ327" s="45"/>
      <c r="DL327" s="45"/>
      <c r="DN327" s="45"/>
      <c r="DP327" s="45"/>
      <c r="DR327" s="45"/>
      <c r="DT327" s="45"/>
      <c r="DV327" s="45"/>
      <c r="DX327" s="45"/>
      <c r="DZ327" s="45"/>
      <c r="EB327" s="45"/>
      <c r="ED327" s="45"/>
      <c r="EF327" s="45"/>
      <c r="EH327" s="45"/>
      <c r="EJ327" s="45"/>
      <c r="EL327" s="45"/>
      <c r="EN327" s="45"/>
      <c r="EP327" s="45"/>
      <c r="ER327" s="45"/>
      <c r="ET327" s="45"/>
      <c r="EV327" s="45"/>
      <c r="EX327" s="45"/>
      <c r="EZ327" s="45"/>
      <c r="FB327" s="45"/>
      <c r="FD327" s="45"/>
      <c r="FF327" s="45"/>
      <c r="FH327" s="45"/>
      <c r="FI327" s="59"/>
      <c r="FJ327" s="59"/>
      <c r="FK327" s="48"/>
    </row>
    <row r="328" spans="46:167">
      <c r="AT328" s="45"/>
      <c r="AV328" s="45"/>
      <c r="AX328" s="45"/>
      <c r="AZ328" s="45"/>
      <c r="BB328" s="45"/>
      <c r="BD328" s="45"/>
      <c r="BF328" s="45"/>
      <c r="BH328" s="45"/>
      <c r="BJ328" s="45"/>
      <c r="BL328" s="45"/>
      <c r="BN328" s="45"/>
      <c r="BP328" s="45"/>
      <c r="BR328" s="45"/>
      <c r="BT328" s="45"/>
      <c r="BV328" s="45"/>
      <c r="BX328" s="45"/>
      <c r="BZ328" s="45"/>
      <c r="CB328" s="45"/>
      <c r="CD328" s="45"/>
      <c r="CF328" s="45"/>
      <c r="CH328" s="45"/>
      <c r="CJ328" s="45"/>
      <c r="CL328" s="45"/>
      <c r="CN328" s="45"/>
      <c r="CP328" s="45"/>
      <c r="CR328" s="45"/>
      <c r="CT328" s="45"/>
      <c r="CV328" s="45"/>
      <c r="CX328" s="45"/>
      <c r="CZ328" s="45"/>
      <c r="DB328" s="45"/>
      <c r="DD328" s="45"/>
      <c r="DF328" s="45"/>
      <c r="DH328" s="45"/>
      <c r="DJ328" s="45"/>
      <c r="DL328" s="45"/>
      <c r="DN328" s="45"/>
      <c r="DP328" s="45"/>
      <c r="DR328" s="45"/>
      <c r="DT328" s="45"/>
      <c r="DV328" s="45"/>
      <c r="DX328" s="45"/>
      <c r="DZ328" s="45"/>
      <c r="EB328" s="45"/>
      <c r="ED328" s="45"/>
      <c r="EF328" s="45"/>
      <c r="EH328" s="45"/>
      <c r="EJ328" s="45"/>
      <c r="EL328" s="45"/>
      <c r="EN328" s="45"/>
      <c r="EP328" s="45"/>
      <c r="ER328" s="45"/>
      <c r="ET328" s="45"/>
      <c r="EV328" s="45"/>
      <c r="EX328" s="45"/>
      <c r="EZ328" s="45"/>
      <c r="FB328" s="45"/>
      <c r="FD328" s="45"/>
      <c r="FF328" s="45"/>
      <c r="FH328" s="45"/>
      <c r="FI328" s="59"/>
      <c r="FJ328" s="59"/>
      <c r="FK328" s="48"/>
    </row>
    <row r="329" spans="46:167">
      <c r="AT329" s="45"/>
      <c r="AV329" s="45"/>
      <c r="AX329" s="45"/>
      <c r="AZ329" s="45"/>
      <c r="BB329" s="45"/>
      <c r="BD329" s="45"/>
      <c r="BF329" s="45"/>
      <c r="BH329" s="45"/>
      <c r="BJ329" s="45"/>
      <c r="BL329" s="45"/>
      <c r="BN329" s="45"/>
      <c r="BP329" s="45"/>
      <c r="BR329" s="45"/>
      <c r="BT329" s="45"/>
      <c r="BV329" s="45"/>
      <c r="BX329" s="45"/>
      <c r="BZ329" s="45"/>
      <c r="CB329" s="45"/>
      <c r="CD329" s="45"/>
      <c r="CF329" s="45"/>
      <c r="CH329" s="45"/>
      <c r="CJ329" s="45"/>
      <c r="CL329" s="45"/>
      <c r="CN329" s="45"/>
      <c r="CP329" s="45"/>
      <c r="CR329" s="45"/>
      <c r="CT329" s="45"/>
      <c r="CV329" s="45"/>
      <c r="CX329" s="45"/>
      <c r="CZ329" s="45"/>
      <c r="DB329" s="45"/>
      <c r="DD329" s="45"/>
      <c r="DF329" s="45"/>
      <c r="DH329" s="45"/>
      <c r="DJ329" s="45"/>
      <c r="DL329" s="45"/>
      <c r="DN329" s="45"/>
      <c r="DP329" s="45"/>
      <c r="DR329" s="45"/>
      <c r="DT329" s="45"/>
      <c r="DV329" s="45"/>
      <c r="DX329" s="45"/>
      <c r="DZ329" s="45"/>
      <c r="EB329" s="45"/>
      <c r="ED329" s="45"/>
      <c r="EF329" s="45"/>
      <c r="EH329" s="45"/>
      <c r="EJ329" s="45"/>
      <c r="EL329" s="45"/>
      <c r="EN329" s="45"/>
      <c r="EP329" s="45"/>
      <c r="ER329" s="45"/>
      <c r="ET329" s="45"/>
      <c r="EV329" s="45"/>
      <c r="EX329" s="45"/>
      <c r="EZ329" s="45"/>
      <c r="FB329" s="45"/>
      <c r="FD329" s="45"/>
      <c r="FF329" s="45"/>
      <c r="FH329" s="45"/>
      <c r="FI329" s="59"/>
      <c r="FJ329" s="59"/>
      <c r="FK329" s="48"/>
    </row>
    <row r="330" spans="46:167">
      <c r="AT330" s="45"/>
      <c r="AV330" s="45"/>
      <c r="AX330" s="45"/>
      <c r="AZ330" s="45"/>
      <c r="BB330" s="45"/>
      <c r="BD330" s="45"/>
      <c r="BF330" s="45"/>
      <c r="BH330" s="45"/>
      <c r="BJ330" s="45"/>
      <c r="BL330" s="45"/>
      <c r="BN330" s="45"/>
      <c r="BP330" s="45"/>
      <c r="BR330" s="45"/>
      <c r="BT330" s="45"/>
      <c r="BV330" s="45"/>
      <c r="BX330" s="45"/>
      <c r="BZ330" s="45"/>
      <c r="CB330" s="45"/>
      <c r="CD330" s="45"/>
      <c r="CF330" s="45"/>
      <c r="CH330" s="45"/>
      <c r="CJ330" s="45"/>
      <c r="CL330" s="45"/>
      <c r="CN330" s="45"/>
      <c r="CP330" s="45"/>
      <c r="CR330" s="45"/>
      <c r="CT330" s="45"/>
      <c r="CV330" s="45"/>
      <c r="CX330" s="45"/>
      <c r="CZ330" s="45"/>
      <c r="DB330" s="45"/>
      <c r="DD330" s="45"/>
      <c r="DF330" s="45"/>
      <c r="DH330" s="45"/>
      <c r="DJ330" s="45"/>
      <c r="DL330" s="45"/>
      <c r="DN330" s="45"/>
      <c r="DP330" s="45"/>
      <c r="DR330" s="45"/>
      <c r="DT330" s="45"/>
      <c r="DV330" s="45"/>
      <c r="DX330" s="45"/>
      <c r="DZ330" s="45"/>
      <c r="EB330" s="45"/>
      <c r="ED330" s="45"/>
      <c r="EF330" s="45"/>
      <c r="EH330" s="45"/>
      <c r="EJ330" s="45"/>
      <c r="EL330" s="45"/>
      <c r="EN330" s="45"/>
      <c r="EP330" s="45"/>
      <c r="ER330" s="45"/>
      <c r="ET330" s="45"/>
      <c r="EV330" s="45"/>
      <c r="EX330" s="45"/>
      <c r="EZ330" s="45"/>
      <c r="FB330" s="45"/>
      <c r="FD330" s="45"/>
      <c r="FF330" s="45"/>
      <c r="FH330" s="45"/>
      <c r="FI330" s="59"/>
      <c r="FJ330" s="59"/>
      <c r="FK330" s="48"/>
    </row>
    <row r="331" spans="46:167">
      <c r="AT331" s="45"/>
      <c r="AV331" s="45"/>
      <c r="AX331" s="45"/>
      <c r="AZ331" s="45"/>
      <c r="BB331" s="45"/>
      <c r="BD331" s="45"/>
      <c r="BF331" s="45"/>
      <c r="BH331" s="45"/>
      <c r="BJ331" s="45"/>
      <c r="BL331" s="45"/>
      <c r="BN331" s="45"/>
      <c r="BP331" s="45"/>
      <c r="BR331" s="45"/>
      <c r="BT331" s="45"/>
      <c r="BV331" s="45"/>
      <c r="BX331" s="45"/>
      <c r="BZ331" s="45"/>
      <c r="CB331" s="45"/>
      <c r="CD331" s="45"/>
      <c r="CF331" s="45"/>
      <c r="CH331" s="45"/>
      <c r="CJ331" s="45"/>
      <c r="CL331" s="45"/>
      <c r="CN331" s="45"/>
      <c r="CP331" s="45"/>
      <c r="CR331" s="45"/>
      <c r="CT331" s="45"/>
      <c r="CV331" s="45"/>
      <c r="CX331" s="45"/>
      <c r="CZ331" s="45"/>
      <c r="DB331" s="45"/>
      <c r="DD331" s="45"/>
      <c r="DF331" s="45"/>
      <c r="DH331" s="45"/>
      <c r="DJ331" s="45"/>
      <c r="DL331" s="45"/>
      <c r="DN331" s="45"/>
      <c r="DP331" s="45"/>
      <c r="DR331" s="45"/>
      <c r="DT331" s="45"/>
      <c r="DV331" s="45"/>
      <c r="DX331" s="45"/>
      <c r="DZ331" s="45"/>
      <c r="EB331" s="45"/>
      <c r="ED331" s="45"/>
      <c r="EF331" s="45"/>
      <c r="EH331" s="45"/>
      <c r="EJ331" s="45"/>
      <c r="EL331" s="45"/>
      <c r="EN331" s="45"/>
      <c r="EP331" s="45"/>
      <c r="ER331" s="45"/>
      <c r="ET331" s="45"/>
      <c r="EV331" s="45"/>
      <c r="EX331" s="45"/>
      <c r="EZ331" s="45"/>
      <c r="FB331" s="45"/>
      <c r="FD331" s="45"/>
      <c r="FF331" s="45"/>
      <c r="FH331" s="45"/>
      <c r="FI331" s="59"/>
      <c r="FJ331" s="59"/>
      <c r="FK331" s="48"/>
    </row>
    <row r="332" spans="46:167">
      <c r="AT332" s="45"/>
      <c r="AV332" s="45"/>
      <c r="AX332" s="45"/>
      <c r="AZ332" s="45"/>
      <c r="BB332" s="45"/>
      <c r="BD332" s="45"/>
      <c r="BF332" s="45"/>
      <c r="BH332" s="45"/>
      <c r="BJ332" s="45"/>
      <c r="BL332" s="45"/>
      <c r="BN332" s="45"/>
      <c r="BP332" s="45"/>
      <c r="BR332" s="45"/>
      <c r="BT332" s="45"/>
      <c r="BV332" s="45"/>
      <c r="BX332" s="45"/>
      <c r="BZ332" s="45"/>
      <c r="CB332" s="45"/>
      <c r="CD332" s="45"/>
      <c r="CF332" s="45"/>
      <c r="CH332" s="45"/>
      <c r="CJ332" s="45"/>
      <c r="CL332" s="45"/>
      <c r="CN332" s="45"/>
      <c r="CP332" s="45"/>
      <c r="CR332" s="45"/>
      <c r="CT332" s="45"/>
      <c r="CV332" s="45"/>
      <c r="CX332" s="45"/>
      <c r="CZ332" s="45"/>
      <c r="DB332" s="45"/>
      <c r="DD332" s="45"/>
      <c r="DF332" s="45"/>
      <c r="DH332" s="45"/>
      <c r="DJ332" s="45"/>
      <c r="DL332" s="45"/>
      <c r="DN332" s="45"/>
      <c r="DP332" s="45"/>
      <c r="DR332" s="45"/>
      <c r="DT332" s="45"/>
      <c r="DV332" s="45"/>
      <c r="DX332" s="45"/>
      <c r="DZ332" s="45"/>
      <c r="EB332" s="45"/>
      <c r="ED332" s="45"/>
      <c r="EF332" s="45"/>
      <c r="EH332" s="45"/>
      <c r="EJ332" s="45"/>
      <c r="EL332" s="45"/>
      <c r="EN332" s="45"/>
      <c r="EP332" s="45"/>
      <c r="ER332" s="45"/>
      <c r="ET332" s="45"/>
      <c r="EV332" s="45"/>
      <c r="EX332" s="45"/>
      <c r="EZ332" s="45"/>
      <c r="FB332" s="45"/>
      <c r="FD332" s="45"/>
      <c r="FF332" s="45"/>
      <c r="FH332" s="45"/>
      <c r="FI332" s="59"/>
      <c r="FJ332" s="59"/>
      <c r="FK332" s="48"/>
    </row>
    <row r="333" spans="46:167">
      <c r="AT333" s="45"/>
      <c r="AV333" s="45"/>
      <c r="AX333" s="45"/>
      <c r="AZ333" s="45"/>
      <c r="BB333" s="45"/>
      <c r="BD333" s="45"/>
      <c r="BF333" s="45"/>
      <c r="BH333" s="45"/>
      <c r="BJ333" s="45"/>
      <c r="BL333" s="45"/>
      <c r="BN333" s="45"/>
      <c r="BP333" s="45"/>
      <c r="BR333" s="45"/>
      <c r="BT333" s="45"/>
      <c r="BV333" s="45"/>
      <c r="BX333" s="45"/>
      <c r="BZ333" s="45"/>
      <c r="CB333" s="45"/>
      <c r="CD333" s="45"/>
      <c r="CF333" s="45"/>
      <c r="CH333" s="45"/>
      <c r="CJ333" s="45"/>
      <c r="CL333" s="45"/>
      <c r="CN333" s="45"/>
      <c r="CP333" s="45"/>
      <c r="CR333" s="45"/>
      <c r="CT333" s="45"/>
      <c r="CV333" s="45"/>
      <c r="CX333" s="45"/>
      <c r="CZ333" s="45"/>
      <c r="DB333" s="45"/>
      <c r="DD333" s="45"/>
      <c r="DF333" s="45"/>
      <c r="DH333" s="45"/>
      <c r="DJ333" s="45"/>
      <c r="DL333" s="45"/>
      <c r="DN333" s="45"/>
      <c r="DP333" s="45"/>
      <c r="DR333" s="45"/>
      <c r="DT333" s="45"/>
      <c r="DV333" s="45"/>
      <c r="DX333" s="45"/>
      <c r="DZ333" s="45"/>
      <c r="EB333" s="45"/>
      <c r="ED333" s="45"/>
      <c r="EF333" s="45"/>
      <c r="EH333" s="45"/>
      <c r="EJ333" s="45"/>
      <c r="EL333" s="45"/>
      <c r="EN333" s="45"/>
      <c r="EP333" s="45"/>
      <c r="ER333" s="45"/>
      <c r="ET333" s="45"/>
      <c r="EV333" s="45"/>
      <c r="EX333" s="45"/>
      <c r="EZ333" s="45"/>
      <c r="FB333" s="45"/>
      <c r="FD333" s="45"/>
      <c r="FF333" s="45"/>
      <c r="FH333" s="45"/>
      <c r="FI333" s="59"/>
      <c r="FJ333" s="59"/>
      <c r="FK333" s="48"/>
    </row>
    <row r="334" spans="46:167">
      <c r="AT334" s="45"/>
      <c r="AV334" s="45"/>
      <c r="AX334" s="45"/>
      <c r="AZ334" s="45"/>
      <c r="BB334" s="45"/>
      <c r="BD334" s="45"/>
      <c r="BF334" s="45"/>
      <c r="BH334" s="45"/>
      <c r="BJ334" s="45"/>
      <c r="BL334" s="45"/>
      <c r="BN334" s="45"/>
      <c r="BP334" s="45"/>
      <c r="BR334" s="45"/>
      <c r="BT334" s="45"/>
      <c r="BV334" s="45"/>
      <c r="BX334" s="45"/>
      <c r="BZ334" s="45"/>
      <c r="CB334" s="45"/>
      <c r="CD334" s="45"/>
      <c r="CF334" s="45"/>
      <c r="CH334" s="45"/>
      <c r="CJ334" s="45"/>
      <c r="CL334" s="45"/>
      <c r="CN334" s="45"/>
      <c r="CP334" s="45"/>
      <c r="CR334" s="45"/>
      <c r="CT334" s="45"/>
      <c r="CV334" s="45"/>
      <c r="CX334" s="45"/>
      <c r="CZ334" s="45"/>
      <c r="DB334" s="45"/>
      <c r="DD334" s="45"/>
      <c r="DF334" s="45"/>
      <c r="DH334" s="45"/>
      <c r="DJ334" s="45"/>
      <c r="DL334" s="45"/>
      <c r="DN334" s="45"/>
      <c r="DP334" s="45"/>
      <c r="DR334" s="45"/>
      <c r="DT334" s="45"/>
      <c r="DV334" s="45"/>
      <c r="DX334" s="45"/>
      <c r="DZ334" s="45"/>
      <c r="EB334" s="45"/>
      <c r="ED334" s="45"/>
      <c r="EF334" s="45"/>
      <c r="EH334" s="45"/>
      <c r="EJ334" s="45"/>
      <c r="EL334" s="45"/>
      <c r="EN334" s="45"/>
      <c r="EP334" s="45"/>
      <c r="ER334" s="45"/>
      <c r="ET334" s="45"/>
      <c r="EV334" s="45"/>
      <c r="EX334" s="45"/>
      <c r="EZ334" s="45"/>
      <c r="FB334" s="45"/>
      <c r="FD334" s="45"/>
      <c r="FF334" s="45"/>
      <c r="FH334" s="45"/>
      <c r="FI334" s="59"/>
      <c r="FJ334" s="59"/>
      <c r="FK334" s="48"/>
    </row>
    <row r="335" spans="46:167">
      <c r="AT335" s="45"/>
      <c r="AV335" s="45"/>
      <c r="AX335" s="45"/>
      <c r="AZ335" s="45"/>
      <c r="BB335" s="45"/>
      <c r="BD335" s="45"/>
      <c r="BF335" s="45"/>
      <c r="BH335" s="45"/>
      <c r="BJ335" s="45"/>
      <c r="BL335" s="45"/>
      <c r="BN335" s="45"/>
      <c r="BP335" s="45"/>
      <c r="BR335" s="45"/>
      <c r="BT335" s="45"/>
      <c r="BV335" s="45"/>
      <c r="BX335" s="45"/>
      <c r="BZ335" s="45"/>
      <c r="CB335" s="45"/>
      <c r="CD335" s="45"/>
      <c r="CF335" s="45"/>
      <c r="CH335" s="45"/>
      <c r="CJ335" s="45"/>
      <c r="CL335" s="45"/>
      <c r="CN335" s="45"/>
      <c r="CP335" s="45"/>
      <c r="CR335" s="45"/>
      <c r="CT335" s="45"/>
      <c r="CV335" s="45"/>
      <c r="CX335" s="45"/>
      <c r="CZ335" s="45"/>
      <c r="DB335" s="45"/>
      <c r="DD335" s="45"/>
      <c r="DF335" s="45"/>
      <c r="DH335" s="45"/>
      <c r="DJ335" s="45"/>
      <c r="DL335" s="45"/>
      <c r="DN335" s="45"/>
      <c r="DP335" s="45"/>
      <c r="DR335" s="45"/>
      <c r="DT335" s="45"/>
      <c r="DV335" s="45"/>
      <c r="DX335" s="45"/>
      <c r="DZ335" s="45"/>
      <c r="EB335" s="45"/>
      <c r="ED335" s="45"/>
      <c r="EF335" s="45"/>
      <c r="EH335" s="45"/>
      <c r="EJ335" s="45"/>
      <c r="EL335" s="45"/>
      <c r="EN335" s="45"/>
      <c r="EP335" s="45"/>
      <c r="ER335" s="45"/>
      <c r="ET335" s="45"/>
      <c r="EV335" s="45"/>
      <c r="EX335" s="45"/>
      <c r="EZ335" s="45"/>
      <c r="FB335" s="45"/>
      <c r="FD335" s="45"/>
      <c r="FF335" s="45"/>
      <c r="FH335" s="45"/>
      <c r="FI335" s="59"/>
      <c r="FJ335" s="59"/>
      <c r="FK335" s="48"/>
    </row>
    <row r="336" spans="46:167">
      <c r="AT336" s="45"/>
      <c r="AV336" s="45"/>
      <c r="AX336" s="45"/>
      <c r="AZ336" s="45"/>
      <c r="BB336" s="45"/>
      <c r="BD336" s="45"/>
      <c r="BF336" s="45"/>
      <c r="BH336" s="45"/>
      <c r="BJ336" s="45"/>
      <c r="BL336" s="45"/>
      <c r="BN336" s="45"/>
      <c r="BP336" s="45"/>
      <c r="BR336" s="45"/>
      <c r="BT336" s="45"/>
      <c r="BV336" s="45"/>
      <c r="BX336" s="45"/>
      <c r="BZ336" s="45"/>
      <c r="CB336" s="45"/>
      <c r="CD336" s="45"/>
      <c r="CF336" s="45"/>
      <c r="CH336" s="45"/>
      <c r="CJ336" s="45"/>
      <c r="CL336" s="45"/>
      <c r="CN336" s="45"/>
      <c r="CP336" s="45"/>
      <c r="CR336" s="45"/>
      <c r="CT336" s="45"/>
      <c r="CV336" s="45"/>
      <c r="CX336" s="45"/>
      <c r="CZ336" s="45"/>
      <c r="DB336" s="45"/>
      <c r="DD336" s="45"/>
      <c r="DF336" s="45"/>
      <c r="DH336" s="45"/>
      <c r="DJ336" s="45"/>
      <c r="DL336" s="45"/>
      <c r="DN336" s="45"/>
      <c r="DP336" s="45"/>
      <c r="DR336" s="45"/>
      <c r="DT336" s="45"/>
      <c r="DV336" s="45"/>
      <c r="DX336" s="45"/>
      <c r="DZ336" s="45"/>
      <c r="EB336" s="45"/>
      <c r="ED336" s="45"/>
      <c r="EF336" s="45"/>
      <c r="EH336" s="45"/>
      <c r="EJ336" s="45"/>
      <c r="EL336" s="45"/>
      <c r="EN336" s="45"/>
      <c r="EP336" s="45"/>
      <c r="ER336" s="45"/>
      <c r="ET336" s="45"/>
      <c r="EV336" s="45"/>
      <c r="EX336" s="45"/>
      <c r="EZ336" s="45"/>
      <c r="FB336" s="45"/>
      <c r="FD336" s="45"/>
      <c r="FF336" s="45"/>
      <c r="FH336" s="45"/>
      <c r="FI336" s="59"/>
      <c r="FJ336" s="59"/>
      <c r="FK336" s="48"/>
    </row>
    <row r="337" spans="46:167">
      <c r="AT337" s="45"/>
      <c r="AV337" s="45"/>
      <c r="AX337" s="45"/>
      <c r="AZ337" s="45"/>
      <c r="BB337" s="45"/>
      <c r="BD337" s="45"/>
      <c r="BF337" s="45"/>
      <c r="BH337" s="45"/>
      <c r="BJ337" s="45"/>
      <c r="BL337" s="45"/>
      <c r="BN337" s="45"/>
      <c r="BP337" s="45"/>
      <c r="BR337" s="45"/>
      <c r="BT337" s="45"/>
      <c r="BV337" s="45"/>
      <c r="BX337" s="45"/>
      <c r="BZ337" s="45"/>
      <c r="CB337" s="45"/>
      <c r="CD337" s="45"/>
      <c r="CF337" s="45"/>
      <c r="CH337" s="45"/>
      <c r="CJ337" s="45"/>
      <c r="CL337" s="45"/>
      <c r="CN337" s="45"/>
      <c r="CP337" s="45"/>
      <c r="CR337" s="45"/>
      <c r="CT337" s="45"/>
      <c r="CV337" s="45"/>
      <c r="CX337" s="45"/>
      <c r="CZ337" s="45"/>
      <c r="DB337" s="45"/>
      <c r="DD337" s="45"/>
      <c r="DF337" s="45"/>
      <c r="DH337" s="45"/>
      <c r="DJ337" s="45"/>
      <c r="DL337" s="45"/>
      <c r="DN337" s="45"/>
      <c r="DP337" s="45"/>
      <c r="DR337" s="45"/>
      <c r="DT337" s="45"/>
      <c r="DV337" s="45"/>
      <c r="DX337" s="45"/>
      <c r="DZ337" s="45"/>
      <c r="EB337" s="45"/>
      <c r="ED337" s="45"/>
      <c r="EF337" s="45"/>
      <c r="EH337" s="45"/>
      <c r="EJ337" s="45"/>
      <c r="EL337" s="45"/>
      <c r="EN337" s="45"/>
      <c r="EP337" s="45"/>
      <c r="ER337" s="45"/>
      <c r="ET337" s="45"/>
      <c r="EV337" s="45"/>
      <c r="EX337" s="45"/>
      <c r="EZ337" s="45"/>
      <c r="FB337" s="45"/>
      <c r="FD337" s="45"/>
      <c r="FF337" s="45"/>
      <c r="FH337" s="45"/>
      <c r="FI337" s="59"/>
      <c r="FJ337" s="59"/>
      <c r="FK337" s="48"/>
    </row>
    <row r="338" spans="46:167">
      <c r="AT338" s="45"/>
      <c r="AV338" s="45"/>
      <c r="AX338" s="45"/>
      <c r="AZ338" s="45"/>
      <c r="BB338" s="45"/>
      <c r="BD338" s="45"/>
      <c r="BF338" s="45"/>
      <c r="BH338" s="45"/>
      <c r="BJ338" s="45"/>
      <c r="BL338" s="45"/>
      <c r="BN338" s="45"/>
      <c r="BP338" s="45"/>
      <c r="BR338" s="45"/>
      <c r="BT338" s="45"/>
      <c r="BV338" s="45"/>
      <c r="BX338" s="45"/>
      <c r="BZ338" s="45"/>
      <c r="CB338" s="45"/>
      <c r="CD338" s="45"/>
      <c r="CF338" s="45"/>
      <c r="CH338" s="45"/>
      <c r="CJ338" s="45"/>
      <c r="CL338" s="45"/>
      <c r="CN338" s="45"/>
      <c r="CP338" s="45"/>
      <c r="CR338" s="45"/>
      <c r="CT338" s="45"/>
      <c r="CV338" s="45"/>
      <c r="CX338" s="45"/>
      <c r="CZ338" s="45"/>
      <c r="DB338" s="45"/>
      <c r="DD338" s="45"/>
      <c r="DF338" s="45"/>
      <c r="DH338" s="45"/>
      <c r="DJ338" s="45"/>
      <c r="DL338" s="45"/>
      <c r="DN338" s="45"/>
      <c r="DP338" s="45"/>
      <c r="DR338" s="45"/>
      <c r="DT338" s="45"/>
      <c r="DV338" s="45"/>
      <c r="DX338" s="45"/>
      <c r="DZ338" s="45"/>
      <c r="EB338" s="45"/>
      <c r="ED338" s="45"/>
      <c r="EF338" s="45"/>
      <c r="EH338" s="45"/>
      <c r="EJ338" s="45"/>
      <c r="EL338" s="45"/>
      <c r="EN338" s="45"/>
      <c r="EP338" s="45"/>
      <c r="ER338" s="45"/>
      <c r="ET338" s="45"/>
      <c r="EV338" s="45"/>
      <c r="EX338" s="45"/>
      <c r="EZ338" s="45"/>
      <c r="FB338" s="45"/>
      <c r="FD338" s="45"/>
      <c r="FF338" s="45"/>
      <c r="FH338" s="45"/>
      <c r="FI338" s="59"/>
      <c r="FJ338" s="59"/>
      <c r="FK338" s="48"/>
    </row>
    <row r="339" spans="46:167">
      <c r="AT339" s="45"/>
      <c r="AV339" s="45"/>
      <c r="AX339" s="45"/>
      <c r="AZ339" s="45"/>
      <c r="BB339" s="45"/>
      <c r="BD339" s="45"/>
      <c r="BF339" s="45"/>
      <c r="BH339" s="45"/>
      <c r="BJ339" s="45"/>
      <c r="BL339" s="45"/>
      <c r="BN339" s="45"/>
      <c r="BP339" s="45"/>
      <c r="BR339" s="45"/>
      <c r="BT339" s="45"/>
      <c r="BV339" s="45"/>
      <c r="BX339" s="45"/>
      <c r="BZ339" s="45"/>
      <c r="CB339" s="45"/>
      <c r="CD339" s="45"/>
      <c r="CF339" s="45"/>
      <c r="CH339" s="45"/>
      <c r="CJ339" s="45"/>
      <c r="CL339" s="45"/>
      <c r="CN339" s="45"/>
      <c r="CP339" s="45"/>
      <c r="CR339" s="45"/>
      <c r="CT339" s="45"/>
      <c r="CV339" s="45"/>
      <c r="CX339" s="45"/>
      <c r="CZ339" s="45"/>
      <c r="DB339" s="45"/>
      <c r="DD339" s="45"/>
      <c r="DF339" s="45"/>
      <c r="DH339" s="45"/>
      <c r="DJ339" s="45"/>
      <c r="DL339" s="45"/>
      <c r="DN339" s="45"/>
      <c r="DP339" s="45"/>
      <c r="DR339" s="45"/>
      <c r="DT339" s="45"/>
      <c r="DV339" s="45"/>
      <c r="DX339" s="45"/>
      <c r="DZ339" s="45"/>
      <c r="EB339" s="45"/>
      <c r="ED339" s="45"/>
      <c r="EF339" s="45"/>
      <c r="EH339" s="45"/>
      <c r="EJ339" s="45"/>
      <c r="EL339" s="45"/>
      <c r="EN339" s="45"/>
      <c r="EP339" s="45"/>
      <c r="ER339" s="45"/>
      <c r="ET339" s="45"/>
      <c r="EV339" s="45"/>
      <c r="EX339" s="45"/>
      <c r="EZ339" s="45"/>
      <c r="FB339" s="45"/>
      <c r="FD339" s="45"/>
      <c r="FF339" s="45"/>
      <c r="FH339" s="45"/>
      <c r="FI339" s="59"/>
      <c r="FJ339" s="59"/>
      <c r="FK339" s="48"/>
    </row>
    <row r="340" spans="46:167">
      <c r="AT340" s="45"/>
      <c r="AV340" s="45"/>
      <c r="AX340" s="45"/>
      <c r="AZ340" s="45"/>
      <c r="BB340" s="45"/>
      <c r="BD340" s="45"/>
      <c r="BF340" s="45"/>
      <c r="BH340" s="45"/>
      <c r="BJ340" s="45"/>
      <c r="BL340" s="45"/>
      <c r="BN340" s="45"/>
      <c r="BP340" s="45"/>
      <c r="BR340" s="45"/>
      <c r="BT340" s="45"/>
      <c r="BV340" s="45"/>
      <c r="BX340" s="45"/>
      <c r="BZ340" s="45"/>
      <c r="CB340" s="45"/>
      <c r="CD340" s="45"/>
      <c r="CF340" s="45"/>
      <c r="CH340" s="45"/>
      <c r="CJ340" s="45"/>
      <c r="CL340" s="45"/>
      <c r="CN340" s="45"/>
      <c r="CP340" s="45"/>
      <c r="CR340" s="45"/>
      <c r="CT340" s="45"/>
      <c r="CV340" s="45"/>
      <c r="CX340" s="45"/>
      <c r="CZ340" s="45"/>
      <c r="DB340" s="45"/>
      <c r="DD340" s="45"/>
      <c r="DF340" s="45"/>
      <c r="DH340" s="45"/>
      <c r="DJ340" s="45"/>
      <c r="DL340" s="45"/>
      <c r="DN340" s="45"/>
      <c r="DP340" s="45"/>
      <c r="DR340" s="45"/>
      <c r="DT340" s="45"/>
      <c r="DV340" s="45"/>
      <c r="DX340" s="45"/>
      <c r="DZ340" s="45"/>
      <c r="EB340" s="45"/>
      <c r="ED340" s="45"/>
      <c r="EF340" s="45"/>
      <c r="EH340" s="45"/>
      <c r="EJ340" s="45"/>
      <c r="EL340" s="45"/>
      <c r="EN340" s="45"/>
      <c r="EP340" s="45"/>
      <c r="ER340" s="45"/>
      <c r="ET340" s="45"/>
      <c r="EV340" s="45"/>
      <c r="EX340" s="45"/>
      <c r="EZ340" s="45"/>
      <c r="FB340" s="45"/>
      <c r="FD340" s="45"/>
      <c r="FF340" s="45"/>
      <c r="FH340" s="45"/>
      <c r="FI340" s="59"/>
      <c r="FJ340" s="59"/>
      <c r="FK340" s="48"/>
    </row>
    <row r="341" spans="46:167">
      <c r="AT341" s="45"/>
      <c r="AV341" s="45"/>
      <c r="AX341" s="45"/>
      <c r="AZ341" s="45"/>
      <c r="BB341" s="45"/>
      <c r="BD341" s="45"/>
      <c r="BF341" s="45"/>
      <c r="BH341" s="45"/>
      <c r="BJ341" s="45"/>
      <c r="BL341" s="45"/>
      <c r="BN341" s="45"/>
      <c r="BP341" s="45"/>
      <c r="BR341" s="45"/>
      <c r="BT341" s="45"/>
      <c r="BV341" s="45"/>
      <c r="BX341" s="45"/>
      <c r="BZ341" s="45"/>
      <c r="CB341" s="45"/>
      <c r="CD341" s="45"/>
      <c r="CF341" s="45"/>
      <c r="CH341" s="45"/>
      <c r="CJ341" s="45"/>
      <c r="CL341" s="45"/>
      <c r="CN341" s="45"/>
      <c r="CP341" s="45"/>
      <c r="CR341" s="45"/>
      <c r="CT341" s="45"/>
      <c r="CV341" s="45"/>
      <c r="CX341" s="45"/>
      <c r="CZ341" s="45"/>
      <c r="DB341" s="45"/>
      <c r="DD341" s="45"/>
      <c r="DF341" s="45"/>
      <c r="DH341" s="45"/>
      <c r="DJ341" s="45"/>
      <c r="DL341" s="45"/>
      <c r="DN341" s="45"/>
      <c r="DP341" s="45"/>
      <c r="DR341" s="45"/>
      <c r="DT341" s="45"/>
      <c r="DV341" s="45"/>
      <c r="DX341" s="45"/>
      <c r="DZ341" s="45"/>
      <c r="EB341" s="45"/>
      <c r="ED341" s="45"/>
      <c r="EF341" s="45"/>
      <c r="EH341" s="45"/>
      <c r="EJ341" s="45"/>
      <c r="EL341" s="45"/>
      <c r="EN341" s="45"/>
      <c r="EP341" s="45"/>
      <c r="ER341" s="45"/>
      <c r="ET341" s="45"/>
      <c r="EV341" s="45"/>
      <c r="EX341" s="45"/>
      <c r="EZ341" s="45"/>
      <c r="FB341" s="45"/>
      <c r="FD341" s="45"/>
      <c r="FF341" s="45"/>
      <c r="FH341" s="45"/>
      <c r="FI341" s="59"/>
      <c r="FJ341" s="59"/>
      <c r="FK341" s="48"/>
    </row>
    <row r="342" spans="46:167">
      <c r="AT342" s="45"/>
      <c r="AV342" s="45"/>
      <c r="AX342" s="45"/>
      <c r="AZ342" s="45"/>
      <c r="BB342" s="45"/>
      <c r="BD342" s="45"/>
      <c r="BF342" s="45"/>
      <c r="BH342" s="45"/>
      <c r="BJ342" s="45"/>
      <c r="BL342" s="45"/>
      <c r="BN342" s="45"/>
      <c r="BP342" s="45"/>
      <c r="BR342" s="45"/>
      <c r="BT342" s="45"/>
      <c r="BV342" s="45"/>
      <c r="BX342" s="45"/>
      <c r="BZ342" s="45"/>
      <c r="CB342" s="45"/>
      <c r="CD342" s="45"/>
      <c r="CF342" s="45"/>
      <c r="CH342" s="45"/>
      <c r="CJ342" s="45"/>
      <c r="CL342" s="45"/>
      <c r="CN342" s="45"/>
      <c r="CP342" s="45"/>
      <c r="CR342" s="45"/>
      <c r="CT342" s="45"/>
      <c r="CV342" s="45"/>
      <c r="CX342" s="45"/>
      <c r="CZ342" s="45"/>
      <c r="DB342" s="45"/>
      <c r="DD342" s="45"/>
      <c r="DF342" s="45"/>
      <c r="DH342" s="45"/>
      <c r="DJ342" s="45"/>
      <c r="DL342" s="45"/>
      <c r="DN342" s="45"/>
      <c r="DP342" s="45"/>
      <c r="DR342" s="45"/>
      <c r="DT342" s="45"/>
      <c r="DV342" s="45"/>
      <c r="DX342" s="45"/>
      <c r="DZ342" s="45"/>
      <c r="EB342" s="45"/>
      <c r="ED342" s="45"/>
      <c r="EF342" s="45"/>
      <c r="EH342" s="45"/>
      <c r="EJ342" s="45"/>
      <c r="EL342" s="45"/>
      <c r="EN342" s="45"/>
      <c r="EP342" s="45"/>
      <c r="ER342" s="45"/>
      <c r="ET342" s="45"/>
      <c r="EV342" s="45"/>
      <c r="EX342" s="45"/>
      <c r="EZ342" s="45"/>
      <c r="FB342" s="45"/>
      <c r="FD342" s="45"/>
      <c r="FF342" s="45"/>
      <c r="FH342" s="45"/>
      <c r="FI342" s="59"/>
      <c r="FJ342" s="59"/>
      <c r="FK342" s="48"/>
    </row>
    <row r="343" spans="46:167">
      <c r="AT343" s="45"/>
      <c r="AV343" s="45"/>
      <c r="AX343" s="45"/>
      <c r="AZ343" s="45"/>
      <c r="BB343" s="45"/>
      <c r="BD343" s="45"/>
      <c r="BF343" s="45"/>
      <c r="BH343" s="45"/>
      <c r="BJ343" s="45"/>
      <c r="BL343" s="45"/>
      <c r="BN343" s="45"/>
      <c r="BP343" s="45"/>
      <c r="BR343" s="45"/>
      <c r="BT343" s="45"/>
      <c r="BV343" s="45"/>
      <c r="BX343" s="45"/>
      <c r="BZ343" s="45"/>
      <c r="CB343" s="45"/>
      <c r="CD343" s="45"/>
      <c r="CF343" s="45"/>
      <c r="CH343" s="45"/>
      <c r="CJ343" s="45"/>
      <c r="CL343" s="45"/>
      <c r="CN343" s="45"/>
      <c r="CP343" s="45"/>
      <c r="CR343" s="45"/>
      <c r="CT343" s="45"/>
      <c r="CV343" s="45"/>
      <c r="CX343" s="45"/>
      <c r="CZ343" s="45"/>
      <c r="DB343" s="45"/>
      <c r="DD343" s="45"/>
      <c r="DF343" s="45"/>
      <c r="DH343" s="45"/>
      <c r="DJ343" s="45"/>
      <c r="DL343" s="45"/>
      <c r="DN343" s="45"/>
      <c r="DP343" s="45"/>
      <c r="DR343" s="45"/>
      <c r="DT343" s="45"/>
      <c r="DV343" s="45"/>
      <c r="DX343" s="45"/>
      <c r="DZ343" s="45"/>
      <c r="EB343" s="45"/>
      <c r="ED343" s="45"/>
      <c r="EF343" s="45"/>
      <c r="EH343" s="45"/>
      <c r="EJ343" s="45"/>
      <c r="EL343" s="45"/>
      <c r="EN343" s="45"/>
      <c r="EP343" s="45"/>
      <c r="ER343" s="45"/>
      <c r="ET343" s="45"/>
      <c r="EV343" s="45"/>
      <c r="EX343" s="45"/>
      <c r="EZ343" s="45"/>
      <c r="FB343" s="45"/>
      <c r="FD343" s="45"/>
      <c r="FF343" s="45"/>
      <c r="FH343" s="45"/>
      <c r="FI343" s="59"/>
      <c r="FJ343" s="59"/>
      <c r="FK343" s="48"/>
    </row>
    <row r="344" spans="46:167">
      <c r="AT344" s="45"/>
      <c r="AV344" s="45"/>
      <c r="AX344" s="45"/>
      <c r="AZ344" s="45"/>
      <c r="BB344" s="45"/>
      <c r="BD344" s="45"/>
      <c r="BF344" s="45"/>
      <c r="BH344" s="45"/>
      <c r="BJ344" s="45"/>
      <c r="BL344" s="45"/>
      <c r="BN344" s="45"/>
      <c r="BP344" s="45"/>
      <c r="BR344" s="45"/>
      <c r="BT344" s="45"/>
      <c r="BV344" s="45"/>
      <c r="BX344" s="45"/>
      <c r="BZ344" s="45"/>
      <c r="CB344" s="45"/>
      <c r="CD344" s="45"/>
      <c r="CF344" s="45"/>
      <c r="CH344" s="45"/>
      <c r="CJ344" s="45"/>
      <c r="CL344" s="45"/>
      <c r="CN344" s="45"/>
      <c r="CP344" s="45"/>
      <c r="CR344" s="45"/>
      <c r="CT344" s="45"/>
      <c r="CV344" s="45"/>
      <c r="CX344" s="45"/>
      <c r="CZ344" s="45"/>
      <c r="DB344" s="45"/>
      <c r="DD344" s="45"/>
      <c r="DF344" s="45"/>
      <c r="DH344" s="45"/>
      <c r="DJ344" s="45"/>
      <c r="DL344" s="45"/>
      <c r="DN344" s="45"/>
      <c r="DP344" s="45"/>
      <c r="DR344" s="45"/>
      <c r="DT344" s="45"/>
      <c r="DV344" s="45"/>
      <c r="DX344" s="45"/>
      <c r="DZ344" s="45"/>
      <c r="EB344" s="45"/>
      <c r="ED344" s="45"/>
      <c r="EF344" s="45"/>
      <c r="EH344" s="45"/>
      <c r="EJ344" s="45"/>
      <c r="EL344" s="45"/>
      <c r="EN344" s="45"/>
      <c r="EP344" s="45"/>
      <c r="ER344" s="45"/>
      <c r="ET344" s="45"/>
      <c r="EV344" s="45"/>
      <c r="EX344" s="45"/>
      <c r="EZ344" s="45"/>
      <c r="FB344" s="45"/>
      <c r="FD344" s="45"/>
      <c r="FF344" s="45"/>
      <c r="FH344" s="45"/>
      <c r="FI344" s="59"/>
      <c r="FJ344" s="59"/>
      <c r="FK344" s="48"/>
    </row>
    <row r="345" spans="46:167">
      <c r="AT345" s="45"/>
      <c r="AV345" s="45"/>
      <c r="AX345" s="45"/>
      <c r="AZ345" s="45"/>
      <c r="BB345" s="45"/>
      <c r="BD345" s="45"/>
      <c r="BF345" s="45"/>
      <c r="BH345" s="45"/>
      <c r="BJ345" s="45"/>
      <c r="BL345" s="45"/>
      <c r="BN345" s="45"/>
      <c r="BP345" s="45"/>
      <c r="BR345" s="45"/>
      <c r="BT345" s="45"/>
      <c r="BV345" s="45"/>
      <c r="BX345" s="45"/>
      <c r="BZ345" s="45"/>
      <c r="CB345" s="45"/>
      <c r="CD345" s="45"/>
      <c r="CF345" s="45"/>
      <c r="CH345" s="45"/>
      <c r="CJ345" s="45"/>
      <c r="CL345" s="45"/>
      <c r="CN345" s="45"/>
      <c r="CP345" s="45"/>
      <c r="CR345" s="45"/>
      <c r="CT345" s="45"/>
      <c r="CV345" s="45"/>
      <c r="CX345" s="45"/>
      <c r="CZ345" s="45"/>
      <c r="DB345" s="45"/>
      <c r="DD345" s="45"/>
      <c r="DF345" s="45"/>
      <c r="DH345" s="45"/>
      <c r="DJ345" s="45"/>
      <c r="DL345" s="45"/>
      <c r="DN345" s="45"/>
      <c r="DP345" s="45"/>
      <c r="DR345" s="45"/>
      <c r="DT345" s="45"/>
      <c r="DV345" s="45"/>
      <c r="DX345" s="45"/>
      <c r="DZ345" s="45"/>
      <c r="EB345" s="45"/>
      <c r="ED345" s="45"/>
      <c r="EF345" s="45"/>
      <c r="EH345" s="45"/>
      <c r="EJ345" s="45"/>
      <c r="EL345" s="45"/>
      <c r="EN345" s="45"/>
      <c r="EP345" s="45"/>
      <c r="ER345" s="45"/>
      <c r="ET345" s="45"/>
      <c r="EV345" s="45"/>
      <c r="EX345" s="45"/>
      <c r="EZ345" s="45"/>
      <c r="FB345" s="45"/>
      <c r="FD345" s="45"/>
      <c r="FF345" s="45"/>
      <c r="FH345" s="45"/>
      <c r="FI345" s="59"/>
      <c r="FJ345" s="59"/>
      <c r="FK345" s="48"/>
    </row>
    <row r="346" spans="46:167">
      <c r="AT346" s="45"/>
      <c r="AV346" s="45"/>
      <c r="AX346" s="45"/>
      <c r="AZ346" s="45"/>
      <c r="BB346" s="45"/>
      <c r="BD346" s="45"/>
      <c r="BF346" s="45"/>
      <c r="BH346" s="45"/>
      <c r="BJ346" s="45"/>
      <c r="BL346" s="45"/>
      <c r="BN346" s="45"/>
      <c r="BP346" s="45"/>
      <c r="BR346" s="45"/>
      <c r="BT346" s="45"/>
      <c r="BV346" s="45"/>
      <c r="BX346" s="45"/>
      <c r="BZ346" s="45"/>
      <c r="CB346" s="45"/>
      <c r="CD346" s="45"/>
      <c r="CF346" s="45"/>
      <c r="CH346" s="45"/>
      <c r="CJ346" s="45"/>
      <c r="CL346" s="45"/>
      <c r="CN346" s="45"/>
      <c r="CP346" s="45"/>
      <c r="CR346" s="45"/>
      <c r="CT346" s="45"/>
      <c r="CV346" s="45"/>
      <c r="CX346" s="45"/>
      <c r="CZ346" s="45"/>
      <c r="DB346" s="45"/>
      <c r="DD346" s="45"/>
      <c r="DF346" s="45"/>
      <c r="DH346" s="45"/>
      <c r="DJ346" s="45"/>
      <c r="DL346" s="45"/>
      <c r="DN346" s="45"/>
      <c r="DP346" s="45"/>
      <c r="DR346" s="45"/>
      <c r="DT346" s="45"/>
      <c r="DV346" s="45"/>
      <c r="DX346" s="45"/>
      <c r="DZ346" s="45"/>
      <c r="EB346" s="45"/>
      <c r="ED346" s="45"/>
      <c r="EF346" s="45"/>
      <c r="EH346" s="45"/>
      <c r="EJ346" s="45"/>
      <c r="EL346" s="45"/>
      <c r="EN346" s="45"/>
      <c r="EP346" s="45"/>
      <c r="ER346" s="45"/>
      <c r="ET346" s="45"/>
      <c r="EV346" s="45"/>
      <c r="EX346" s="45"/>
      <c r="EZ346" s="45"/>
      <c r="FB346" s="45"/>
      <c r="FD346" s="45"/>
      <c r="FF346" s="45"/>
      <c r="FH346" s="45"/>
      <c r="FI346" s="59"/>
      <c r="FJ346" s="59"/>
      <c r="FK346" s="48"/>
    </row>
    <row r="347" spans="46:167">
      <c r="AT347" s="45"/>
      <c r="AV347" s="45"/>
      <c r="AX347" s="45"/>
      <c r="AZ347" s="45"/>
      <c r="BB347" s="45"/>
      <c r="BD347" s="45"/>
      <c r="BF347" s="45"/>
      <c r="BH347" s="45"/>
      <c r="BJ347" s="45"/>
      <c r="BL347" s="45"/>
      <c r="BN347" s="45"/>
      <c r="BP347" s="45"/>
      <c r="BR347" s="45"/>
      <c r="BT347" s="45"/>
      <c r="BV347" s="45"/>
      <c r="BX347" s="45"/>
      <c r="BZ347" s="45"/>
      <c r="CB347" s="45"/>
      <c r="CD347" s="45"/>
      <c r="CF347" s="45"/>
      <c r="CH347" s="45"/>
      <c r="CJ347" s="45"/>
      <c r="CL347" s="45"/>
      <c r="CN347" s="45"/>
      <c r="CP347" s="45"/>
      <c r="CR347" s="45"/>
      <c r="CT347" s="45"/>
      <c r="CV347" s="45"/>
      <c r="CX347" s="45"/>
      <c r="CZ347" s="45"/>
      <c r="DB347" s="45"/>
      <c r="DD347" s="45"/>
      <c r="DF347" s="45"/>
      <c r="DH347" s="45"/>
      <c r="DJ347" s="45"/>
      <c r="DL347" s="45"/>
      <c r="DN347" s="45"/>
      <c r="DP347" s="45"/>
      <c r="DR347" s="45"/>
      <c r="DT347" s="45"/>
      <c r="DV347" s="45"/>
      <c r="DX347" s="45"/>
      <c r="DZ347" s="45"/>
      <c r="EB347" s="45"/>
      <c r="ED347" s="45"/>
      <c r="EF347" s="45"/>
      <c r="EH347" s="45"/>
      <c r="EJ347" s="45"/>
      <c r="EL347" s="45"/>
      <c r="EN347" s="45"/>
      <c r="EP347" s="45"/>
      <c r="ER347" s="45"/>
      <c r="ET347" s="45"/>
      <c r="EV347" s="45"/>
      <c r="EX347" s="45"/>
      <c r="EZ347" s="45"/>
      <c r="FB347" s="45"/>
      <c r="FD347" s="45"/>
      <c r="FF347" s="45"/>
      <c r="FH347" s="45"/>
      <c r="FI347" s="59"/>
      <c r="FJ347" s="59"/>
      <c r="FK347" s="48"/>
    </row>
    <row r="348" spans="46:167">
      <c r="AT348" s="45"/>
      <c r="AV348" s="45"/>
      <c r="AX348" s="45"/>
      <c r="AZ348" s="45"/>
      <c r="BB348" s="45"/>
      <c r="BD348" s="45"/>
      <c r="BF348" s="45"/>
      <c r="BH348" s="45"/>
      <c r="BJ348" s="45"/>
      <c r="BL348" s="45"/>
      <c r="BN348" s="45"/>
      <c r="BP348" s="45"/>
      <c r="BR348" s="45"/>
      <c r="BT348" s="45"/>
      <c r="BV348" s="45"/>
      <c r="BX348" s="45"/>
      <c r="BZ348" s="45"/>
      <c r="CB348" s="45"/>
      <c r="CD348" s="45"/>
      <c r="CF348" s="45"/>
      <c r="CH348" s="45"/>
      <c r="CJ348" s="45"/>
      <c r="CL348" s="45"/>
      <c r="CN348" s="45"/>
      <c r="CP348" s="45"/>
      <c r="CR348" s="45"/>
      <c r="CT348" s="45"/>
      <c r="CV348" s="45"/>
      <c r="CX348" s="45"/>
      <c r="CZ348" s="45"/>
      <c r="DB348" s="45"/>
      <c r="DD348" s="45"/>
      <c r="DF348" s="45"/>
      <c r="DH348" s="45"/>
      <c r="DJ348" s="45"/>
      <c r="DL348" s="45"/>
      <c r="DN348" s="45"/>
      <c r="DP348" s="45"/>
      <c r="DR348" s="45"/>
      <c r="DT348" s="45"/>
      <c r="DV348" s="45"/>
      <c r="DX348" s="45"/>
      <c r="DZ348" s="45"/>
      <c r="EB348" s="45"/>
      <c r="ED348" s="45"/>
      <c r="EF348" s="45"/>
      <c r="EH348" s="45"/>
      <c r="EJ348" s="45"/>
      <c r="EL348" s="45"/>
      <c r="EN348" s="45"/>
      <c r="EP348" s="45"/>
      <c r="ER348" s="45"/>
      <c r="ET348" s="45"/>
      <c r="EV348" s="45"/>
      <c r="EX348" s="45"/>
      <c r="EZ348" s="45"/>
      <c r="FB348" s="45"/>
      <c r="FD348" s="45"/>
      <c r="FF348" s="45"/>
      <c r="FH348" s="45"/>
      <c r="FI348" s="59"/>
      <c r="FJ348" s="59"/>
      <c r="FK348" s="48"/>
    </row>
    <row r="349" spans="46:167">
      <c r="AT349" s="45"/>
      <c r="AV349" s="45"/>
      <c r="AX349" s="45"/>
      <c r="AZ349" s="45"/>
      <c r="BB349" s="45"/>
      <c r="BD349" s="45"/>
      <c r="BF349" s="45"/>
      <c r="BH349" s="45"/>
      <c r="BJ349" s="45"/>
      <c r="BL349" s="45"/>
      <c r="BN349" s="45"/>
      <c r="BP349" s="45"/>
      <c r="BR349" s="45"/>
      <c r="BT349" s="45"/>
      <c r="BV349" s="45"/>
      <c r="BX349" s="45"/>
      <c r="BZ349" s="45"/>
      <c r="CB349" s="45"/>
      <c r="CD349" s="45"/>
      <c r="CF349" s="45"/>
      <c r="CH349" s="45"/>
      <c r="CJ349" s="45"/>
      <c r="CL349" s="45"/>
      <c r="CN349" s="45"/>
      <c r="CP349" s="45"/>
      <c r="CR349" s="45"/>
      <c r="CT349" s="45"/>
      <c r="CV349" s="45"/>
      <c r="CX349" s="45"/>
      <c r="CZ349" s="45"/>
      <c r="DB349" s="45"/>
      <c r="DD349" s="45"/>
      <c r="DF349" s="45"/>
      <c r="DH349" s="45"/>
      <c r="DJ349" s="45"/>
      <c r="DL349" s="45"/>
      <c r="DN349" s="45"/>
      <c r="DP349" s="45"/>
      <c r="DR349" s="45"/>
      <c r="DT349" s="45"/>
      <c r="DV349" s="45"/>
      <c r="DX349" s="45"/>
      <c r="DZ349" s="45"/>
      <c r="EB349" s="45"/>
      <c r="ED349" s="45"/>
      <c r="EF349" s="45"/>
      <c r="EH349" s="45"/>
      <c r="EJ349" s="45"/>
      <c r="EL349" s="45"/>
      <c r="EN349" s="45"/>
      <c r="EP349" s="45"/>
      <c r="ER349" s="45"/>
      <c r="ET349" s="45"/>
      <c r="EV349" s="45"/>
      <c r="EX349" s="45"/>
      <c r="EZ349" s="45"/>
      <c r="FB349" s="45"/>
      <c r="FD349" s="45"/>
      <c r="FF349" s="45"/>
      <c r="FH349" s="45"/>
      <c r="FI349" s="59"/>
      <c r="FJ349" s="59"/>
      <c r="FK349" s="48"/>
    </row>
    <row r="350" spans="46:167">
      <c r="AT350" s="45"/>
      <c r="AV350" s="45"/>
      <c r="AX350" s="45"/>
      <c r="AZ350" s="45"/>
      <c r="BB350" s="45"/>
      <c r="BD350" s="45"/>
      <c r="BF350" s="45"/>
      <c r="BH350" s="45"/>
      <c r="BJ350" s="45"/>
      <c r="BL350" s="45"/>
      <c r="BN350" s="45"/>
      <c r="BP350" s="45"/>
      <c r="BR350" s="45"/>
      <c r="BT350" s="45"/>
      <c r="BV350" s="45"/>
      <c r="BX350" s="45"/>
      <c r="BZ350" s="45"/>
      <c r="CB350" s="45"/>
      <c r="CD350" s="45"/>
      <c r="CF350" s="45"/>
      <c r="CH350" s="45"/>
      <c r="CJ350" s="45"/>
      <c r="CL350" s="45"/>
      <c r="CN350" s="45"/>
      <c r="CP350" s="45"/>
      <c r="CR350" s="45"/>
      <c r="CT350" s="45"/>
      <c r="CV350" s="45"/>
      <c r="CX350" s="45"/>
      <c r="CZ350" s="45"/>
      <c r="DB350" s="45"/>
      <c r="DD350" s="45"/>
      <c r="DF350" s="45"/>
      <c r="DH350" s="45"/>
      <c r="DJ350" s="45"/>
      <c r="DL350" s="45"/>
      <c r="DN350" s="45"/>
      <c r="DP350" s="45"/>
      <c r="DR350" s="45"/>
      <c r="DT350" s="45"/>
      <c r="DV350" s="45"/>
      <c r="DX350" s="45"/>
      <c r="DZ350" s="45"/>
      <c r="EB350" s="45"/>
      <c r="ED350" s="45"/>
      <c r="EF350" s="45"/>
      <c r="EH350" s="45"/>
      <c r="EJ350" s="45"/>
      <c r="EL350" s="45"/>
      <c r="EN350" s="45"/>
      <c r="EP350" s="45"/>
      <c r="ER350" s="45"/>
      <c r="ET350" s="45"/>
      <c r="EV350" s="45"/>
      <c r="EX350" s="45"/>
      <c r="EZ350" s="45"/>
      <c r="FB350" s="45"/>
      <c r="FD350" s="45"/>
      <c r="FF350" s="45"/>
      <c r="FH350" s="45"/>
      <c r="FI350" s="59"/>
      <c r="FJ350" s="59"/>
      <c r="FK350" s="48"/>
    </row>
    <row r="351" spans="46:167">
      <c r="AT351" s="45"/>
      <c r="AV351" s="45"/>
      <c r="AX351" s="45"/>
      <c r="AZ351" s="45"/>
      <c r="BB351" s="45"/>
      <c r="BD351" s="45"/>
      <c r="BF351" s="45"/>
      <c r="BH351" s="45"/>
      <c r="BJ351" s="45"/>
      <c r="BL351" s="45"/>
      <c r="BN351" s="45"/>
      <c r="BP351" s="45"/>
      <c r="BR351" s="45"/>
      <c r="BT351" s="45"/>
      <c r="BV351" s="45"/>
      <c r="BX351" s="45"/>
      <c r="BZ351" s="45"/>
      <c r="CB351" s="45"/>
      <c r="CD351" s="45"/>
      <c r="CF351" s="45"/>
      <c r="CH351" s="45"/>
      <c r="CJ351" s="45"/>
      <c r="CL351" s="45"/>
      <c r="CN351" s="45"/>
      <c r="CP351" s="45"/>
      <c r="CR351" s="45"/>
      <c r="CT351" s="45"/>
      <c r="CV351" s="45"/>
      <c r="CX351" s="45"/>
      <c r="CZ351" s="45"/>
      <c r="DB351" s="45"/>
      <c r="DD351" s="45"/>
      <c r="DF351" s="45"/>
      <c r="DH351" s="45"/>
      <c r="DJ351" s="45"/>
      <c r="DL351" s="45"/>
      <c r="DN351" s="45"/>
      <c r="DP351" s="45"/>
      <c r="DR351" s="45"/>
      <c r="DT351" s="45"/>
      <c r="DV351" s="45"/>
      <c r="DX351" s="45"/>
      <c r="DZ351" s="45"/>
      <c r="EB351" s="45"/>
      <c r="ED351" s="45"/>
      <c r="EF351" s="45"/>
      <c r="EH351" s="45"/>
      <c r="EJ351" s="45"/>
      <c r="EL351" s="45"/>
      <c r="EN351" s="45"/>
      <c r="EP351" s="45"/>
      <c r="ER351" s="45"/>
      <c r="ET351" s="45"/>
      <c r="EV351" s="45"/>
      <c r="EX351" s="45"/>
      <c r="EZ351" s="45"/>
      <c r="FB351" s="45"/>
      <c r="FD351" s="45"/>
      <c r="FF351" s="45"/>
      <c r="FH351" s="45"/>
      <c r="FI351" s="59"/>
      <c r="FJ351" s="59"/>
      <c r="FK351" s="48"/>
    </row>
    <row r="352" spans="46:167">
      <c r="AT352" s="45"/>
      <c r="AV352" s="45"/>
      <c r="AX352" s="45"/>
      <c r="AZ352" s="45"/>
      <c r="BB352" s="45"/>
      <c r="BD352" s="45"/>
      <c r="BF352" s="45"/>
      <c r="BH352" s="45"/>
      <c r="BJ352" s="45"/>
      <c r="BL352" s="45"/>
      <c r="BN352" s="45"/>
      <c r="BP352" s="45"/>
      <c r="BR352" s="45"/>
      <c r="BT352" s="45"/>
      <c r="BV352" s="45"/>
      <c r="BX352" s="45"/>
      <c r="BZ352" s="45"/>
      <c r="CB352" s="45"/>
      <c r="CD352" s="45"/>
      <c r="CF352" s="45"/>
      <c r="CH352" s="45"/>
      <c r="CJ352" s="45"/>
      <c r="CL352" s="45"/>
      <c r="CN352" s="45"/>
      <c r="CP352" s="45"/>
      <c r="CR352" s="45"/>
      <c r="CT352" s="45"/>
      <c r="CV352" s="45"/>
      <c r="CX352" s="45"/>
      <c r="CZ352" s="45"/>
      <c r="DB352" s="45"/>
      <c r="DD352" s="45"/>
      <c r="DF352" s="45"/>
      <c r="DH352" s="45"/>
      <c r="DJ352" s="45"/>
      <c r="DL352" s="45"/>
      <c r="DN352" s="45"/>
      <c r="DP352" s="45"/>
      <c r="DR352" s="45"/>
      <c r="DT352" s="45"/>
      <c r="DV352" s="45"/>
      <c r="DX352" s="45"/>
      <c r="DZ352" s="45"/>
      <c r="EB352" s="45"/>
      <c r="ED352" s="45"/>
      <c r="EF352" s="45"/>
      <c r="EH352" s="45"/>
      <c r="EJ352" s="45"/>
      <c r="EL352" s="45"/>
      <c r="EN352" s="45"/>
      <c r="EP352" s="45"/>
      <c r="ER352" s="45"/>
      <c r="ET352" s="45"/>
      <c r="EV352" s="45"/>
      <c r="EX352" s="45"/>
      <c r="EZ352" s="45"/>
      <c r="FB352" s="45"/>
      <c r="FD352" s="45"/>
      <c r="FF352" s="45"/>
      <c r="FH352" s="45"/>
      <c r="FI352" s="59"/>
      <c r="FJ352" s="59"/>
      <c r="FK352" s="48"/>
    </row>
    <row r="353" spans="46:167">
      <c r="AT353" s="45"/>
      <c r="AV353" s="45"/>
      <c r="AX353" s="45"/>
      <c r="AZ353" s="45"/>
      <c r="BB353" s="45"/>
      <c r="BD353" s="45"/>
      <c r="BF353" s="45"/>
      <c r="BH353" s="45"/>
      <c r="BJ353" s="45"/>
      <c r="BL353" s="45"/>
      <c r="BN353" s="45"/>
      <c r="BP353" s="45"/>
      <c r="BR353" s="45"/>
      <c r="BT353" s="45"/>
      <c r="BV353" s="45"/>
      <c r="BX353" s="45"/>
      <c r="BZ353" s="45"/>
      <c r="CB353" s="45"/>
      <c r="CD353" s="45"/>
      <c r="CF353" s="45"/>
      <c r="CH353" s="45"/>
      <c r="CJ353" s="45"/>
      <c r="CL353" s="45"/>
      <c r="CN353" s="45"/>
      <c r="CP353" s="45"/>
      <c r="CR353" s="45"/>
      <c r="CT353" s="45"/>
      <c r="CV353" s="45"/>
      <c r="CX353" s="45"/>
      <c r="CZ353" s="45"/>
      <c r="DB353" s="45"/>
      <c r="DD353" s="45"/>
      <c r="DF353" s="45"/>
      <c r="DH353" s="45"/>
      <c r="DJ353" s="45"/>
      <c r="DL353" s="45"/>
      <c r="DN353" s="45"/>
      <c r="DP353" s="45"/>
      <c r="DR353" s="45"/>
      <c r="DT353" s="45"/>
      <c r="DV353" s="45"/>
      <c r="DX353" s="45"/>
      <c r="DZ353" s="45"/>
      <c r="EB353" s="45"/>
      <c r="ED353" s="45"/>
      <c r="EF353" s="45"/>
      <c r="EH353" s="45"/>
      <c r="EJ353" s="45"/>
      <c r="EL353" s="45"/>
      <c r="EN353" s="45"/>
      <c r="EP353" s="45"/>
      <c r="ER353" s="45"/>
      <c r="ET353" s="45"/>
      <c r="EV353" s="45"/>
      <c r="EX353" s="45"/>
      <c r="EZ353" s="45"/>
      <c r="FB353" s="45"/>
      <c r="FD353" s="45"/>
      <c r="FF353" s="45"/>
      <c r="FH353" s="45"/>
      <c r="FI353" s="59"/>
      <c r="FJ353" s="59"/>
      <c r="FK353" s="48"/>
    </row>
    <row r="354" spans="46:167">
      <c r="AT354" s="45"/>
      <c r="AV354" s="45"/>
      <c r="AX354" s="45"/>
      <c r="AZ354" s="45"/>
      <c r="BB354" s="45"/>
      <c r="BD354" s="45"/>
      <c r="BF354" s="45"/>
      <c r="BH354" s="45"/>
      <c r="BJ354" s="45"/>
      <c r="BL354" s="45"/>
      <c r="BN354" s="45"/>
      <c r="BP354" s="45"/>
      <c r="BR354" s="45"/>
      <c r="BT354" s="45"/>
      <c r="BV354" s="45"/>
      <c r="BX354" s="45"/>
      <c r="BZ354" s="45"/>
      <c r="CB354" s="45"/>
      <c r="CD354" s="45"/>
      <c r="CF354" s="45"/>
      <c r="CH354" s="45"/>
      <c r="CJ354" s="45"/>
      <c r="CL354" s="45"/>
      <c r="CN354" s="45"/>
      <c r="CP354" s="45"/>
      <c r="CR354" s="45"/>
      <c r="CT354" s="45"/>
      <c r="CV354" s="45"/>
      <c r="CX354" s="45"/>
      <c r="CZ354" s="45"/>
      <c r="DB354" s="45"/>
      <c r="DD354" s="45"/>
      <c r="DF354" s="45"/>
      <c r="DH354" s="45"/>
      <c r="DJ354" s="45"/>
      <c r="DL354" s="45"/>
      <c r="DN354" s="45"/>
      <c r="DP354" s="45"/>
      <c r="DR354" s="45"/>
      <c r="DT354" s="45"/>
      <c r="DV354" s="45"/>
      <c r="DX354" s="45"/>
      <c r="DZ354" s="45"/>
      <c r="EB354" s="45"/>
      <c r="ED354" s="45"/>
      <c r="EF354" s="45"/>
      <c r="EH354" s="45"/>
      <c r="EJ354" s="45"/>
      <c r="EL354" s="45"/>
      <c r="EN354" s="45"/>
      <c r="EP354" s="45"/>
      <c r="ER354" s="45"/>
      <c r="ET354" s="45"/>
      <c r="EV354" s="45"/>
      <c r="EX354" s="45"/>
      <c r="EZ354" s="45"/>
      <c r="FB354" s="45"/>
      <c r="FD354" s="45"/>
      <c r="FF354" s="45"/>
      <c r="FH354" s="45"/>
      <c r="FI354" s="59"/>
      <c r="FJ354" s="59"/>
      <c r="FK354" s="48"/>
    </row>
    <row r="355" spans="46:167">
      <c r="AT355" s="45"/>
      <c r="AV355" s="45"/>
      <c r="AX355" s="45"/>
      <c r="AZ355" s="45"/>
      <c r="BB355" s="45"/>
      <c r="BD355" s="45"/>
      <c r="BF355" s="45"/>
      <c r="BH355" s="45"/>
      <c r="BJ355" s="45"/>
      <c r="BL355" s="45"/>
      <c r="BN355" s="45"/>
      <c r="BP355" s="45"/>
      <c r="BR355" s="45"/>
      <c r="BT355" s="45"/>
      <c r="BV355" s="45"/>
      <c r="BX355" s="45"/>
      <c r="BZ355" s="45"/>
      <c r="CB355" s="45"/>
      <c r="CD355" s="45"/>
      <c r="CF355" s="45"/>
      <c r="CH355" s="45"/>
      <c r="CJ355" s="45"/>
      <c r="CL355" s="45"/>
      <c r="CN355" s="45"/>
      <c r="CP355" s="45"/>
      <c r="CR355" s="45"/>
      <c r="CT355" s="45"/>
      <c r="CV355" s="45"/>
      <c r="CX355" s="45"/>
      <c r="CZ355" s="45"/>
      <c r="DB355" s="45"/>
      <c r="DD355" s="45"/>
      <c r="DF355" s="45"/>
      <c r="DH355" s="45"/>
      <c r="DJ355" s="45"/>
      <c r="DL355" s="45"/>
      <c r="DN355" s="45"/>
      <c r="DP355" s="45"/>
      <c r="DR355" s="45"/>
      <c r="DT355" s="45"/>
      <c r="DV355" s="45"/>
      <c r="DX355" s="45"/>
      <c r="DZ355" s="45"/>
      <c r="EB355" s="45"/>
      <c r="ED355" s="45"/>
      <c r="EF355" s="45"/>
      <c r="EH355" s="45"/>
      <c r="EJ355" s="45"/>
      <c r="EL355" s="45"/>
      <c r="EN355" s="45"/>
      <c r="EP355" s="45"/>
      <c r="ER355" s="45"/>
      <c r="ET355" s="45"/>
      <c r="EV355" s="45"/>
      <c r="EX355" s="45"/>
      <c r="EZ355" s="45"/>
      <c r="FB355" s="45"/>
      <c r="FD355" s="45"/>
      <c r="FF355" s="45"/>
      <c r="FH355" s="45"/>
      <c r="FI355" s="59"/>
      <c r="FJ355" s="59"/>
      <c r="FK355" s="48"/>
    </row>
    <row r="356" spans="46:167">
      <c r="AT356" s="45"/>
      <c r="AV356" s="45"/>
      <c r="AX356" s="45"/>
      <c r="AZ356" s="45"/>
      <c r="BB356" s="45"/>
      <c r="BD356" s="45"/>
      <c r="BF356" s="45"/>
      <c r="BH356" s="45"/>
      <c r="BJ356" s="45"/>
      <c r="BL356" s="45"/>
      <c r="BN356" s="45"/>
      <c r="BP356" s="45"/>
      <c r="BR356" s="45"/>
      <c r="BT356" s="45"/>
      <c r="BV356" s="45"/>
      <c r="BX356" s="45"/>
      <c r="BZ356" s="45"/>
      <c r="CB356" s="45"/>
      <c r="CD356" s="45"/>
      <c r="CF356" s="45"/>
      <c r="CH356" s="45"/>
      <c r="CJ356" s="45"/>
      <c r="CL356" s="45"/>
      <c r="CN356" s="45"/>
      <c r="CP356" s="45"/>
      <c r="CR356" s="45"/>
      <c r="CT356" s="45"/>
      <c r="CV356" s="45"/>
      <c r="CX356" s="45"/>
      <c r="CZ356" s="45"/>
      <c r="DB356" s="45"/>
      <c r="DD356" s="45"/>
      <c r="DF356" s="45"/>
      <c r="DH356" s="45"/>
      <c r="DJ356" s="45"/>
      <c r="DL356" s="45"/>
      <c r="DN356" s="45"/>
      <c r="DP356" s="45"/>
      <c r="DR356" s="45"/>
      <c r="DT356" s="45"/>
      <c r="DV356" s="45"/>
      <c r="DX356" s="45"/>
      <c r="DZ356" s="45"/>
      <c r="EB356" s="45"/>
      <c r="ED356" s="45"/>
      <c r="EF356" s="45"/>
      <c r="EH356" s="45"/>
      <c r="EJ356" s="45"/>
      <c r="EL356" s="45"/>
      <c r="EN356" s="45"/>
      <c r="EP356" s="45"/>
      <c r="ER356" s="45"/>
      <c r="ET356" s="45"/>
      <c r="EV356" s="45"/>
      <c r="EX356" s="45"/>
      <c r="EZ356" s="45"/>
      <c r="FB356" s="45"/>
      <c r="FD356" s="45"/>
      <c r="FF356" s="45"/>
      <c r="FH356" s="45"/>
      <c r="FI356" s="59"/>
      <c r="FJ356" s="59"/>
      <c r="FK356" s="48"/>
    </row>
    <row r="357" spans="46:167">
      <c r="AT357" s="45"/>
      <c r="AV357" s="45"/>
      <c r="AX357" s="45"/>
      <c r="AZ357" s="45"/>
      <c r="BB357" s="45"/>
      <c r="BD357" s="45"/>
      <c r="BF357" s="45"/>
      <c r="BH357" s="45"/>
      <c r="BJ357" s="45"/>
      <c r="BL357" s="45"/>
      <c r="BN357" s="45"/>
      <c r="BP357" s="45"/>
      <c r="BR357" s="45"/>
      <c r="BT357" s="45"/>
      <c r="BV357" s="45"/>
      <c r="BX357" s="45"/>
      <c r="BZ357" s="45"/>
      <c r="CB357" s="45"/>
      <c r="CD357" s="45"/>
      <c r="CF357" s="45"/>
      <c r="CH357" s="45"/>
      <c r="CJ357" s="45"/>
      <c r="CL357" s="45"/>
      <c r="CN357" s="45"/>
      <c r="CP357" s="45"/>
      <c r="CR357" s="45"/>
      <c r="CT357" s="45"/>
      <c r="CV357" s="45"/>
      <c r="CX357" s="45"/>
      <c r="CZ357" s="45"/>
      <c r="DB357" s="45"/>
      <c r="DD357" s="45"/>
      <c r="DF357" s="45"/>
      <c r="DH357" s="45"/>
      <c r="DJ357" s="45"/>
      <c r="DL357" s="45"/>
      <c r="DN357" s="45"/>
      <c r="DP357" s="45"/>
      <c r="DR357" s="45"/>
      <c r="DT357" s="45"/>
      <c r="DV357" s="45"/>
      <c r="DX357" s="45"/>
      <c r="DZ357" s="45"/>
      <c r="EB357" s="45"/>
      <c r="ED357" s="45"/>
      <c r="EF357" s="45"/>
      <c r="EH357" s="45"/>
      <c r="EJ357" s="45"/>
      <c r="EL357" s="45"/>
      <c r="EN357" s="45"/>
      <c r="EP357" s="45"/>
      <c r="ER357" s="45"/>
      <c r="ET357" s="45"/>
      <c r="EV357" s="45"/>
      <c r="EX357" s="45"/>
      <c r="EZ357" s="45"/>
      <c r="FB357" s="45"/>
      <c r="FD357" s="45"/>
      <c r="FF357" s="45"/>
      <c r="FH357" s="45"/>
      <c r="FI357" s="59"/>
      <c r="FJ357" s="59"/>
      <c r="FK357" s="48"/>
    </row>
    <row r="358" spans="46:167">
      <c r="AT358" s="45"/>
      <c r="AV358" s="45"/>
      <c r="AX358" s="45"/>
      <c r="AZ358" s="45"/>
      <c r="BB358" s="45"/>
      <c r="BD358" s="45"/>
      <c r="BF358" s="45"/>
      <c r="BH358" s="45"/>
      <c r="BJ358" s="45"/>
      <c r="BL358" s="45"/>
      <c r="BN358" s="45"/>
      <c r="BP358" s="45"/>
      <c r="BR358" s="45"/>
      <c r="BT358" s="45"/>
      <c r="BV358" s="45"/>
      <c r="BX358" s="45"/>
      <c r="BZ358" s="45"/>
      <c r="CB358" s="45"/>
      <c r="CD358" s="45"/>
      <c r="CF358" s="45"/>
      <c r="CH358" s="45"/>
      <c r="CJ358" s="45"/>
      <c r="CL358" s="45"/>
      <c r="CN358" s="45"/>
      <c r="CP358" s="45"/>
      <c r="CR358" s="45"/>
      <c r="CT358" s="45"/>
      <c r="CV358" s="45"/>
      <c r="CX358" s="45"/>
      <c r="CZ358" s="45"/>
      <c r="DB358" s="45"/>
      <c r="DD358" s="45"/>
      <c r="DF358" s="45"/>
      <c r="DH358" s="45"/>
      <c r="DJ358" s="45"/>
      <c r="DL358" s="45"/>
      <c r="DN358" s="45"/>
      <c r="DP358" s="45"/>
      <c r="DR358" s="45"/>
      <c r="DT358" s="45"/>
      <c r="DV358" s="45"/>
      <c r="DX358" s="45"/>
      <c r="DZ358" s="45"/>
      <c r="EB358" s="45"/>
      <c r="ED358" s="45"/>
      <c r="EF358" s="45"/>
      <c r="EH358" s="45"/>
      <c r="EJ358" s="45"/>
      <c r="EL358" s="45"/>
      <c r="EN358" s="45"/>
      <c r="EP358" s="45"/>
      <c r="ER358" s="45"/>
      <c r="ET358" s="45"/>
      <c r="EV358" s="45"/>
      <c r="EX358" s="45"/>
      <c r="EZ358" s="45"/>
      <c r="FB358" s="45"/>
      <c r="FD358" s="45"/>
      <c r="FF358" s="45"/>
      <c r="FH358" s="45"/>
      <c r="FI358" s="59"/>
      <c r="FJ358" s="59"/>
      <c r="FK358" s="48"/>
    </row>
    <row r="359" spans="46:167">
      <c r="AT359" s="45"/>
      <c r="AV359" s="45"/>
      <c r="AX359" s="45"/>
      <c r="AZ359" s="45"/>
      <c r="BB359" s="45"/>
      <c r="BD359" s="45"/>
      <c r="BF359" s="45"/>
      <c r="BH359" s="45"/>
      <c r="BJ359" s="45"/>
      <c r="BL359" s="45"/>
      <c r="BN359" s="45"/>
      <c r="BP359" s="45"/>
      <c r="BR359" s="45"/>
      <c r="BT359" s="45"/>
      <c r="BV359" s="45"/>
      <c r="BX359" s="45"/>
      <c r="BZ359" s="45"/>
      <c r="CB359" s="45"/>
      <c r="CD359" s="45"/>
      <c r="CF359" s="45"/>
      <c r="CH359" s="45"/>
      <c r="CJ359" s="45"/>
      <c r="CL359" s="45"/>
      <c r="CN359" s="45"/>
      <c r="CP359" s="45"/>
      <c r="CR359" s="45"/>
      <c r="CT359" s="45"/>
      <c r="CV359" s="45"/>
      <c r="CX359" s="45"/>
      <c r="CZ359" s="45"/>
      <c r="DB359" s="45"/>
      <c r="DD359" s="45"/>
      <c r="DF359" s="45"/>
      <c r="DH359" s="45"/>
      <c r="DJ359" s="45"/>
      <c r="DL359" s="45"/>
      <c r="DN359" s="45"/>
      <c r="DP359" s="45"/>
      <c r="DR359" s="45"/>
      <c r="DT359" s="45"/>
      <c r="DV359" s="45"/>
      <c r="DX359" s="45"/>
      <c r="DZ359" s="45"/>
      <c r="EB359" s="45"/>
      <c r="ED359" s="45"/>
      <c r="EF359" s="45"/>
      <c r="EH359" s="45"/>
      <c r="EJ359" s="45"/>
      <c r="EL359" s="45"/>
      <c r="EN359" s="45"/>
      <c r="EP359" s="45"/>
      <c r="ER359" s="45"/>
      <c r="ET359" s="45"/>
      <c r="EV359" s="45"/>
      <c r="EX359" s="45"/>
      <c r="EZ359" s="45"/>
      <c r="FB359" s="45"/>
      <c r="FD359" s="45"/>
      <c r="FF359" s="45"/>
      <c r="FH359" s="45"/>
      <c r="FI359" s="59"/>
      <c r="FJ359" s="59"/>
      <c r="FK359" s="48"/>
    </row>
    <row r="360" spans="46:167">
      <c r="AT360" s="45"/>
      <c r="AV360" s="45"/>
      <c r="AX360" s="45"/>
      <c r="AZ360" s="45"/>
      <c r="BB360" s="45"/>
      <c r="BD360" s="45"/>
      <c r="BF360" s="45"/>
      <c r="BH360" s="45"/>
      <c r="BJ360" s="45"/>
      <c r="BL360" s="45"/>
      <c r="BN360" s="45"/>
      <c r="BP360" s="45"/>
      <c r="BR360" s="45"/>
      <c r="BT360" s="45"/>
      <c r="BV360" s="45"/>
      <c r="BX360" s="45"/>
      <c r="BZ360" s="45"/>
      <c r="CB360" s="45"/>
      <c r="CD360" s="45"/>
      <c r="CF360" s="45"/>
      <c r="CH360" s="45"/>
      <c r="CJ360" s="45"/>
      <c r="CL360" s="45"/>
      <c r="CN360" s="45"/>
      <c r="CP360" s="45"/>
      <c r="CR360" s="45"/>
      <c r="CT360" s="45"/>
      <c r="CV360" s="45"/>
      <c r="CX360" s="45"/>
      <c r="CZ360" s="45"/>
      <c r="DB360" s="45"/>
      <c r="DD360" s="45"/>
      <c r="DF360" s="45"/>
      <c r="DH360" s="45"/>
      <c r="DJ360" s="45"/>
      <c r="DL360" s="45"/>
      <c r="DN360" s="45"/>
      <c r="DP360" s="45"/>
      <c r="DR360" s="45"/>
      <c r="DT360" s="45"/>
      <c r="DV360" s="45"/>
      <c r="DX360" s="45"/>
      <c r="DZ360" s="45"/>
      <c r="EB360" s="45"/>
      <c r="ED360" s="45"/>
      <c r="EF360" s="45"/>
      <c r="EH360" s="45"/>
      <c r="EJ360" s="45"/>
      <c r="EL360" s="45"/>
      <c r="EN360" s="45"/>
      <c r="EP360" s="45"/>
      <c r="ER360" s="45"/>
      <c r="ET360" s="45"/>
      <c r="EV360" s="45"/>
      <c r="EX360" s="45"/>
      <c r="EZ360" s="45"/>
      <c r="FB360" s="45"/>
      <c r="FD360" s="45"/>
      <c r="FF360" s="45"/>
      <c r="FH360" s="45"/>
      <c r="FI360" s="59"/>
      <c r="FJ360" s="59"/>
      <c r="FK360" s="48"/>
    </row>
    <row r="361" spans="46:167">
      <c r="AT361" s="45"/>
      <c r="AV361" s="45"/>
      <c r="AX361" s="45"/>
      <c r="AZ361" s="45"/>
      <c r="BB361" s="45"/>
      <c r="BD361" s="45"/>
      <c r="BF361" s="45"/>
      <c r="BH361" s="45"/>
      <c r="BJ361" s="45"/>
      <c r="BL361" s="45"/>
      <c r="BN361" s="45"/>
      <c r="BP361" s="45"/>
      <c r="BR361" s="45"/>
      <c r="BT361" s="45"/>
      <c r="BV361" s="45"/>
      <c r="BX361" s="45"/>
      <c r="BZ361" s="45"/>
      <c r="CB361" s="45"/>
      <c r="CD361" s="45"/>
      <c r="CF361" s="45"/>
      <c r="CH361" s="45"/>
      <c r="CJ361" s="45"/>
      <c r="CL361" s="45"/>
      <c r="CN361" s="45"/>
      <c r="CP361" s="45"/>
      <c r="CR361" s="45"/>
      <c r="CT361" s="45"/>
      <c r="CV361" s="45"/>
      <c r="CX361" s="45"/>
      <c r="CZ361" s="45"/>
      <c r="DB361" s="45"/>
      <c r="DD361" s="45"/>
      <c r="DF361" s="45"/>
      <c r="DH361" s="45"/>
      <c r="DJ361" s="45"/>
      <c r="DL361" s="45"/>
      <c r="DN361" s="45"/>
      <c r="DP361" s="45"/>
      <c r="DR361" s="45"/>
      <c r="DT361" s="45"/>
      <c r="DV361" s="45"/>
      <c r="DX361" s="45"/>
      <c r="DZ361" s="45"/>
      <c r="EB361" s="45"/>
      <c r="ED361" s="45"/>
      <c r="EF361" s="45"/>
      <c r="EH361" s="45"/>
      <c r="EJ361" s="45"/>
      <c r="EL361" s="45"/>
      <c r="EN361" s="45"/>
      <c r="EP361" s="45"/>
      <c r="ER361" s="45"/>
      <c r="ET361" s="45"/>
      <c r="EV361" s="45"/>
      <c r="EX361" s="45"/>
      <c r="EZ361" s="45"/>
      <c r="FB361" s="45"/>
      <c r="FD361" s="45"/>
      <c r="FF361" s="45"/>
      <c r="FH361" s="45"/>
      <c r="FI361" s="59"/>
      <c r="FJ361" s="59"/>
      <c r="FK361" s="48"/>
    </row>
    <row r="362" spans="46:167">
      <c r="AT362" s="45"/>
      <c r="AV362" s="45"/>
      <c r="AX362" s="45"/>
      <c r="AZ362" s="45"/>
      <c r="BB362" s="45"/>
      <c r="BD362" s="45"/>
      <c r="BF362" s="45"/>
      <c r="BH362" s="45"/>
      <c r="BJ362" s="45"/>
      <c r="BL362" s="45"/>
      <c r="BN362" s="45"/>
      <c r="BP362" s="45"/>
      <c r="BR362" s="45"/>
      <c r="BT362" s="45"/>
      <c r="BV362" s="45"/>
      <c r="BX362" s="45"/>
      <c r="BZ362" s="45"/>
      <c r="CB362" s="45"/>
      <c r="CD362" s="45"/>
      <c r="CF362" s="45"/>
      <c r="CH362" s="45"/>
      <c r="CJ362" s="45"/>
      <c r="CL362" s="45"/>
      <c r="CN362" s="45"/>
      <c r="CP362" s="45"/>
      <c r="CR362" s="45"/>
      <c r="CT362" s="45"/>
      <c r="CV362" s="45"/>
      <c r="CX362" s="45"/>
      <c r="CZ362" s="45"/>
      <c r="DB362" s="45"/>
      <c r="DD362" s="45"/>
      <c r="DF362" s="45"/>
      <c r="DH362" s="45"/>
      <c r="DJ362" s="45"/>
      <c r="DL362" s="45"/>
      <c r="DN362" s="45"/>
      <c r="DP362" s="45"/>
      <c r="DR362" s="45"/>
      <c r="DT362" s="45"/>
      <c r="DV362" s="45"/>
      <c r="DX362" s="45"/>
      <c r="DZ362" s="45"/>
      <c r="EB362" s="45"/>
      <c r="ED362" s="45"/>
      <c r="EF362" s="45"/>
      <c r="EH362" s="45"/>
      <c r="EJ362" s="45"/>
      <c r="EL362" s="45"/>
      <c r="EN362" s="45"/>
      <c r="EP362" s="45"/>
      <c r="ER362" s="45"/>
      <c r="ET362" s="45"/>
      <c r="EV362" s="45"/>
      <c r="EX362" s="45"/>
      <c r="EZ362" s="45"/>
      <c r="FB362" s="45"/>
      <c r="FD362" s="45"/>
      <c r="FF362" s="45"/>
      <c r="FH362" s="45"/>
      <c r="FI362" s="59"/>
      <c r="FJ362" s="59"/>
      <c r="FK362" s="48"/>
    </row>
    <row r="363" spans="46:167">
      <c r="AT363" s="45"/>
      <c r="AV363" s="45"/>
      <c r="AX363" s="45"/>
      <c r="AZ363" s="45"/>
      <c r="BB363" s="45"/>
      <c r="BD363" s="45"/>
      <c r="BF363" s="45"/>
      <c r="BH363" s="45"/>
      <c r="BJ363" s="45"/>
      <c r="BL363" s="45"/>
      <c r="BN363" s="45"/>
      <c r="BP363" s="45"/>
      <c r="BR363" s="45"/>
      <c r="BT363" s="45"/>
      <c r="BV363" s="45"/>
      <c r="BX363" s="45"/>
      <c r="BZ363" s="45"/>
      <c r="CB363" s="45"/>
      <c r="CD363" s="45"/>
      <c r="CF363" s="45"/>
      <c r="CH363" s="45"/>
      <c r="CJ363" s="45"/>
      <c r="CL363" s="45"/>
      <c r="CN363" s="45"/>
      <c r="CP363" s="45"/>
      <c r="CR363" s="45"/>
      <c r="CT363" s="45"/>
      <c r="CV363" s="45"/>
      <c r="CX363" s="45"/>
      <c r="CZ363" s="45"/>
      <c r="DB363" s="45"/>
      <c r="DD363" s="45"/>
      <c r="DF363" s="45"/>
      <c r="DH363" s="45"/>
      <c r="DJ363" s="45"/>
      <c r="DL363" s="45"/>
      <c r="DN363" s="45"/>
      <c r="DP363" s="45"/>
      <c r="DR363" s="45"/>
      <c r="DT363" s="45"/>
      <c r="DV363" s="45"/>
      <c r="DX363" s="45"/>
      <c r="DZ363" s="45"/>
      <c r="EB363" s="45"/>
      <c r="ED363" s="45"/>
      <c r="EF363" s="45"/>
      <c r="EH363" s="45"/>
      <c r="EJ363" s="45"/>
      <c r="EL363" s="45"/>
      <c r="EN363" s="45"/>
      <c r="EP363" s="45"/>
      <c r="ER363" s="45"/>
      <c r="ET363" s="45"/>
      <c r="EV363" s="45"/>
      <c r="EX363" s="45"/>
      <c r="EZ363" s="45"/>
      <c r="FB363" s="45"/>
      <c r="FD363" s="45"/>
      <c r="FF363" s="45"/>
      <c r="FH363" s="45"/>
      <c r="FI363" s="59"/>
      <c r="FJ363" s="59"/>
      <c r="FK363" s="48"/>
    </row>
    <row r="364" spans="46:167">
      <c r="AT364" s="45"/>
      <c r="AV364" s="45"/>
      <c r="AX364" s="45"/>
      <c r="AZ364" s="45"/>
      <c r="BB364" s="45"/>
      <c r="BD364" s="45"/>
      <c r="BF364" s="45"/>
      <c r="BH364" s="45"/>
      <c r="BJ364" s="45"/>
      <c r="BL364" s="45"/>
      <c r="BN364" s="45"/>
      <c r="BP364" s="45"/>
      <c r="BR364" s="45"/>
      <c r="BT364" s="45"/>
      <c r="BV364" s="45"/>
      <c r="BX364" s="45"/>
      <c r="BZ364" s="45"/>
      <c r="CB364" s="45"/>
      <c r="CD364" s="45"/>
      <c r="CF364" s="45"/>
      <c r="CH364" s="45"/>
      <c r="CJ364" s="45"/>
      <c r="CL364" s="45"/>
      <c r="CN364" s="45"/>
      <c r="CP364" s="45"/>
      <c r="CR364" s="45"/>
      <c r="CT364" s="45"/>
      <c r="CV364" s="45"/>
      <c r="CX364" s="45"/>
      <c r="CZ364" s="45"/>
      <c r="DB364" s="45"/>
      <c r="DD364" s="45"/>
      <c r="DF364" s="45"/>
      <c r="DH364" s="45"/>
      <c r="DJ364" s="45"/>
      <c r="DL364" s="45"/>
      <c r="DN364" s="45"/>
      <c r="DP364" s="45"/>
      <c r="DR364" s="45"/>
      <c r="DT364" s="45"/>
      <c r="DV364" s="45"/>
      <c r="DX364" s="45"/>
      <c r="DZ364" s="45"/>
      <c r="EB364" s="45"/>
      <c r="ED364" s="45"/>
      <c r="EF364" s="45"/>
      <c r="EH364" s="45"/>
      <c r="EJ364" s="45"/>
      <c r="EL364" s="45"/>
      <c r="EN364" s="45"/>
      <c r="EP364" s="45"/>
      <c r="ER364" s="45"/>
      <c r="ET364" s="45"/>
      <c r="EV364" s="45"/>
      <c r="EX364" s="45"/>
      <c r="EZ364" s="45"/>
      <c r="FB364" s="45"/>
      <c r="FD364" s="45"/>
      <c r="FF364" s="45"/>
      <c r="FH364" s="45"/>
      <c r="FI364" s="59"/>
      <c r="FJ364" s="59"/>
      <c r="FK364" s="48"/>
    </row>
    <row r="365" spans="46:167">
      <c r="AT365" s="45"/>
      <c r="AV365" s="45"/>
      <c r="AX365" s="45"/>
      <c r="AZ365" s="45"/>
      <c r="BB365" s="45"/>
      <c r="BD365" s="45"/>
      <c r="BF365" s="45"/>
      <c r="BH365" s="45"/>
      <c r="BJ365" s="45"/>
      <c r="BL365" s="45"/>
      <c r="BN365" s="45"/>
      <c r="BP365" s="45"/>
      <c r="BR365" s="45"/>
      <c r="BT365" s="45"/>
      <c r="BV365" s="45"/>
      <c r="BX365" s="45"/>
      <c r="BZ365" s="45"/>
      <c r="CB365" s="45"/>
      <c r="CD365" s="45"/>
      <c r="CF365" s="45"/>
      <c r="CH365" s="45"/>
      <c r="CJ365" s="45"/>
      <c r="CL365" s="45"/>
      <c r="CN365" s="45"/>
      <c r="CP365" s="45"/>
      <c r="CR365" s="45"/>
      <c r="CT365" s="45"/>
      <c r="CV365" s="45"/>
      <c r="CX365" s="45"/>
      <c r="CZ365" s="45"/>
      <c r="DB365" s="45"/>
      <c r="DD365" s="45"/>
      <c r="DF365" s="45"/>
      <c r="DH365" s="45"/>
      <c r="DJ365" s="45"/>
      <c r="DL365" s="45"/>
      <c r="DN365" s="45"/>
      <c r="DP365" s="45"/>
      <c r="DR365" s="45"/>
      <c r="DT365" s="45"/>
      <c r="DV365" s="45"/>
      <c r="DX365" s="45"/>
      <c r="DZ365" s="45"/>
      <c r="EB365" s="45"/>
      <c r="ED365" s="45"/>
      <c r="EF365" s="45"/>
      <c r="EH365" s="45"/>
      <c r="EJ365" s="45"/>
      <c r="EL365" s="45"/>
      <c r="EN365" s="45"/>
      <c r="EP365" s="45"/>
      <c r="ER365" s="45"/>
      <c r="ET365" s="45"/>
      <c r="EV365" s="45"/>
      <c r="EX365" s="45"/>
      <c r="EZ365" s="45"/>
      <c r="FB365" s="45"/>
      <c r="FD365" s="45"/>
      <c r="FF365" s="45"/>
      <c r="FH365" s="45"/>
      <c r="FI365" s="59"/>
      <c r="FJ365" s="59"/>
      <c r="FK365" s="48"/>
    </row>
    <row r="366" spans="46:167">
      <c r="AT366" s="45"/>
      <c r="AV366" s="45"/>
      <c r="AX366" s="45"/>
      <c r="AZ366" s="45"/>
      <c r="BB366" s="45"/>
      <c r="BD366" s="45"/>
      <c r="BF366" s="45"/>
      <c r="BH366" s="45"/>
      <c r="BJ366" s="45"/>
      <c r="BL366" s="45"/>
      <c r="BN366" s="45"/>
      <c r="BP366" s="45"/>
      <c r="BR366" s="45"/>
      <c r="BT366" s="45"/>
      <c r="BV366" s="45"/>
      <c r="BX366" s="45"/>
      <c r="BZ366" s="45"/>
      <c r="CB366" s="45"/>
      <c r="CD366" s="45"/>
      <c r="CF366" s="45"/>
      <c r="CH366" s="45"/>
      <c r="CJ366" s="45"/>
      <c r="CL366" s="45"/>
      <c r="CN366" s="45"/>
      <c r="CP366" s="45"/>
      <c r="CR366" s="45"/>
      <c r="CT366" s="45"/>
      <c r="CV366" s="45"/>
      <c r="CX366" s="45"/>
      <c r="CZ366" s="45"/>
      <c r="DB366" s="45"/>
      <c r="DD366" s="45"/>
      <c r="DF366" s="45"/>
      <c r="DH366" s="45"/>
      <c r="DJ366" s="45"/>
      <c r="DL366" s="45"/>
      <c r="DN366" s="45"/>
      <c r="DP366" s="45"/>
      <c r="DR366" s="45"/>
      <c r="DT366" s="45"/>
      <c r="DV366" s="45"/>
      <c r="DX366" s="45"/>
      <c r="DZ366" s="45"/>
      <c r="EB366" s="45"/>
      <c r="ED366" s="45"/>
      <c r="EF366" s="45"/>
      <c r="EH366" s="45"/>
      <c r="EJ366" s="45"/>
      <c r="EL366" s="45"/>
      <c r="EN366" s="45"/>
      <c r="EP366" s="45"/>
      <c r="ER366" s="45"/>
      <c r="ET366" s="45"/>
      <c r="EV366" s="45"/>
      <c r="EX366" s="45"/>
      <c r="EZ366" s="45"/>
      <c r="FB366" s="45"/>
      <c r="FD366" s="45"/>
      <c r="FF366" s="45"/>
      <c r="FH366" s="45"/>
      <c r="FI366" s="59"/>
      <c r="FJ366" s="59"/>
      <c r="FK366" s="48"/>
    </row>
    <row r="367" spans="46:167">
      <c r="AT367" s="45"/>
      <c r="AV367" s="45"/>
      <c r="AX367" s="45"/>
      <c r="AZ367" s="45"/>
      <c r="BB367" s="45"/>
      <c r="BD367" s="45"/>
      <c r="BF367" s="45"/>
      <c r="BH367" s="45"/>
      <c r="BJ367" s="45"/>
      <c r="BL367" s="45"/>
      <c r="BN367" s="45"/>
      <c r="BP367" s="45"/>
      <c r="BR367" s="45"/>
      <c r="BT367" s="45"/>
      <c r="BV367" s="45"/>
      <c r="BX367" s="45"/>
      <c r="BZ367" s="45"/>
      <c r="CB367" s="45"/>
      <c r="CD367" s="45"/>
      <c r="CF367" s="45"/>
      <c r="CH367" s="45"/>
      <c r="CJ367" s="45"/>
      <c r="CL367" s="45"/>
      <c r="CN367" s="45"/>
      <c r="CP367" s="45"/>
      <c r="CR367" s="45"/>
      <c r="CT367" s="45"/>
      <c r="CV367" s="45"/>
      <c r="CX367" s="45"/>
      <c r="CZ367" s="45"/>
      <c r="DB367" s="45"/>
      <c r="DD367" s="45"/>
      <c r="DF367" s="45"/>
      <c r="DH367" s="45"/>
      <c r="DJ367" s="45"/>
      <c r="DL367" s="45"/>
      <c r="DN367" s="45"/>
      <c r="DP367" s="45"/>
      <c r="DR367" s="45"/>
      <c r="DT367" s="45"/>
      <c r="DV367" s="45"/>
      <c r="DX367" s="45"/>
      <c r="DZ367" s="45"/>
      <c r="EB367" s="45"/>
      <c r="ED367" s="45"/>
      <c r="EF367" s="45"/>
      <c r="EH367" s="45"/>
      <c r="EJ367" s="45"/>
      <c r="EL367" s="45"/>
      <c r="EN367" s="45"/>
      <c r="EP367" s="45"/>
      <c r="ER367" s="45"/>
      <c r="ET367" s="45"/>
      <c r="EV367" s="45"/>
      <c r="EX367" s="45"/>
      <c r="EZ367" s="45"/>
      <c r="FB367" s="45"/>
      <c r="FD367" s="45"/>
      <c r="FF367" s="45"/>
      <c r="FH367" s="45"/>
      <c r="FI367" s="59"/>
      <c r="FJ367" s="59"/>
      <c r="FK367" s="48"/>
    </row>
    <row r="368" spans="46:167">
      <c r="AT368" s="45"/>
      <c r="AV368" s="45"/>
      <c r="AX368" s="45"/>
      <c r="AZ368" s="45"/>
      <c r="BB368" s="45"/>
      <c r="BD368" s="45"/>
      <c r="BF368" s="45"/>
      <c r="BH368" s="45"/>
      <c r="BJ368" s="45"/>
      <c r="BL368" s="45"/>
      <c r="BN368" s="45"/>
      <c r="BP368" s="45"/>
      <c r="BR368" s="45"/>
      <c r="BT368" s="45"/>
      <c r="BV368" s="45"/>
      <c r="BX368" s="45"/>
      <c r="BZ368" s="45"/>
      <c r="CB368" s="45"/>
      <c r="CD368" s="45"/>
      <c r="CF368" s="45"/>
      <c r="CH368" s="45"/>
      <c r="CJ368" s="45"/>
      <c r="CL368" s="45"/>
      <c r="CN368" s="45"/>
      <c r="CP368" s="45"/>
      <c r="CR368" s="45"/>
      <c r="CT368" s="45"/>
      <c r="CV368" s="45"/>
      <c r="CX368" s="45"/>
      <c r="CZ368" s="45"/>
      <c r="DB368" s="45"/>
      <c r="DD368" s="45"/>
      <c r="DF368" s="45"/>
      <c r="DH368" s="45"/>
      <c r="DJ368" s="45"/>
      <c r="DL368" s="45"/>
      <c r="DN368" s="45"/>
      <c r="DP368" s="45"/>
      <c r="DR368" s="45"/>
      <c r="DT368" s="45"/>
      <c r="DV368" s="45"/>
      <c r="DX368" s="45"/>
      <c r="DZ368" s="45"/>
      <c r="EB368" s="45"/>
      <c r="ED368" s="45"/>
      <c r="EF368" s="45"/>
      <c r="EH368" s="45"/>
      <c r="EJ368" s="45"/>
      <c r="EL368" s="45"/>
      <c r="EN368" s="45"/>
      <c r="EP368" s="45"/>
      <c r="ER368" s="45"/>
      <c r="ET368" s="45"/>
      <c r="EV368" s="45"/>
      <c r="EX368" s="45"/>
      <c r="EZ368" s="45"/>
      <c r="FB368" s="45"/>
      <c r="FD368" s="45"/>
      <c r="FF368" s="45"/>
      <c r="FH368" s="45"/>
      <c r="FI368" s="59"/>
      <c r="FJ368" s="59"/>
      <c r="FK368" s="48"/>
    </row>
    <row r="369" spans="46:167">
      <c r="AT369" s="45"/>
      <c r="AV369" s="45"/>
      <c r="AX369" s="45"/>
      <c r="AZ369" s="45"/>
      <c r="BB369" s="45"/>
      <c r="BD369" s="45"/>
      <c r="BF369" s="45"/>
      <c r="BH369" s="45"/>
      <c r="BJ369" s="45"/>
      <c r="BL369" s="45"/>
      <c r="BN369" s="45"/>
      <c r="BP369" s="45"/>
      <c r="BR369" s="45"/>
      <c r="BT369" s="45"/>
      <c r="BV369" s="45"/>
      <c r="BX369" s="45"/>
      <c r="BZ369" s="45"/>
      <c r="CB369" s="45"/>
      <c r="CD369" s="45"/>
      <c r="CF369" s="45"/>
      <c r="CH369" s="45"/>
      <c r="CJ369" s="45"/>
      <c r="CL369" s="45"/>
      <c r="CN369" s="45"/>
      <c r="CP369" s="45"/>
      <c r="CR369" s="45"/>
      <c r="CT369" s="45"/>
      <c r="CV369" s="45"/>
      <c r="CX369" s="45"/>
      <c r="CZ369" s="45"/>
      <c r="DB369" s="45"/>
      <c r="DD369" s="45"/>
      <c r="DF369" s="45"/>
      <c r="DH369" s="45"/>
      <c r="DJ369" s="45"/>
      <c r="DL369" s="45"/>
      <c r="DN369" s="45"/>
      <c r="DP369" s="45"/>
      <c r="DR369" s="45"/>
      <c r="DT369" s="45"/>
      <c r="DV369" s="45"/>
      <c r="DX369" s="45"/>
      <c r="DZ369" s="45"/>
      <c r="EB369" s="45"/>
      <c r="ED369" s="45"/>
      <c r="EF369" s="45"/>
      <c r="EH369" s="45"/>
      <c r="EJ369" s="45"/>
      <c r="EL369" s="45"/>
      <c r="EN369" s="45"/>
      <c r="EP369" s="45"/>
      <c r="ER369" s="45"/>
      <c r="ET369" s="45"/>
      <c r="EV369" s="45"/>
      <c r="EX369" s="45"/>
      <c r="EZ369" s="45"/>
      <c r="FB369" s="45"/>
      <c r="FD369" s="45"/>
      <c r="FF369" s="45"/>
      <c r="FH369" s="45"/>
      <c r="FI369" s="59"/>
      <c r="FJ369" s="59"/>
      <c r="FK369" s="48"/>
    </row>
    <row r="370" spans="46:167">
      <c r="AT370" s="45"/>
      <c r="AV370" s="45"/>
      <c r="AX370" s="45"/>
      <c r="AZ370" s="45"/>
      <c r="BB370" s="45"/>
      <c r="BD370" s="45"/>
      <c r="BF370" s="45"/>
      <c r="BH370" s="45"/>
      <c r="BJ370" s="45"/>
      <c r="BL370" s="45"/>
      <c r="BN370" s="45"/>
      <c r="BP370" s="45"/>
      <c r="BR370" s="45"/>
      <c r="BT370" s="45"/>
      <c r="BV370" s="45"/>
      <c r="BX370" s="45"/>
      <c r="BZ370" s="45"/>
      <c r="CB370" s="45"/>
      <c r="CD370" s="45"/>
      <c r="CF370" s="45"/>
      <c r="CH370" s="45"/>
      <c r="CJ370" s="45"/>
      <c r="CL370" s="45"/>
      <c r="CN370" s="45"/>
      <c r="CP370" s="45"/>
      <c r="CR370" s="45"/>
      <c r="CT370" s="45"/>
      <c r="CV370" s="45"/>
      <c r="CX370" s="45"/>
      <c r="CZ370" s="45"/>
      <c r="DB370" s="45"/>
      <c r="DD370" s="45"/>
      <c r="DF370" s="45"/>
      <c r="DH370" s="45"/>
      <c r="DJ370" s="45"/>
      <c r="DL370" s="45"/>
      <c r="DN370" s="45"/>
      <c r="DP370" s="45"/>
      <c r="DR370" s="45"/>
      <c r="DT370" s="45"/>
      <c r="DV370" s="45"/>
      <c r="DX370" s="45"/>
      <c r="DZ370" s="45"/>
      <c r="EB370" s="45"/>
      <c r="ED370" s="45"/>
      <c r="EF370" s="45"/>
      <c r="EH370" s="45"/>
      <c r="EJ370" s="45"/>
      <c r="EL370" s="45"/>
      <c r="EN370" s="45"/>
      <c r="EP370" s="45"/>
      <c r="ER370" s="45"/>
      <c r="ET370" s="45"/>
      <c r="EV370" s="45"/>
      <c r="EX370" s="45"/>
      <c r="EZ370" s="45"/>
      <c r="FB370" s="45"/>
      <c r="FD370" s="45"/>
      <c r="FF370" s="45"/>
      <c r="FH370" s="45"/>
      <c r="FI370" s="59"/>
      <c r="FJ370" s="59"/>
      <c r="FK370" s="48"/>
    </row>
    <row r="371" spans="46:167">
      <c r="AT371" s="45"/>
      <c r="AV371" s="45"/>
      <c r="AX371" s="45"/>
      <c r="AZ371" s="45"/>
      <c r="BB371" s="45"/>
      <c r="BD371" s="45"/>
      <c r="BF371" s="45"/>
      <c r="BH371" s="45"/>
      <c r="BJ371" s="45"/>
      <c r="BL371" s="45"/>
      <c r="BN371" s="45"/>
      <c r="BP371" s="45"/>
      <c r="BR371" s="45"/>
      <c r="BT371" s="45"/>
      <c r="BV371" s="45"/>
      <c r="BX371" s="45"/>
      <c r="BZ371" s="45"/>
      <c r="CB371" s="45"/>
      <c r="CD371" s="45"/>
      <c r="CF371" s="45"/>
      <c r="CH371" s="45"/>
      <c r="CJ371" s="45"/>
      <c r="CL371" s="45"/>
      <c r="CN371" s="45"/>
      <c r="CP371" s="45"/>
      <c r="CR371" s="45"/>
      <c r="CT371" s="45"/>
      <c r="CV371" s="45"/>
      <c r="CX371" s="45"/>
      <c r="CZ371" s="45"/>
      <c r="DB371" s="45"/>
      <c r="DD371" s="45"/>
      <c r="DF371" s="45"/>
      <c r="DH371" s="45"/>
      <c r="DJ371" s="45"/>
      <c r="DL371" s="45"/>
      <c r="DN371" s="45"/>
      <c r="DP371" s="45"/>
      <c r="DR371" s="45"/>
      <c r="DT371" s="45"/>
      <c r="DV371" s="45"/>
      <c r="DX371" s="45"/>
      <c r="DZ371" s="45"/>
      <c r="EB371" s="45"/>
      <c r="ED371" s="45"/>
      <c r="EF371" s="45"/>
      <c r="EH371" s="45"/>
      <c r="EJ371" s="45"/>
      <c r="EL371" s="45"/>
      <c r="EN371" s="45"/>
      <c r="EP371" s="45"/>
      <c r="ER371" s="45"/>
      <c r="ET371" s="45"/>
      <c r="EV371" s="45"/>
      <c r="EX371" s="45"/>
      <c r="EZ371" s="45"/>
      <c r="FB371" s="45"/>
      <c r="FD371" s="45"/>
      <c r="FF371" s="45"/>
      <c r="FH371" s="45"/>
      <c r="FI371" s="59"/>
      <c r="FJ371" s="59"/>
      <c r="FK371" s="48"/>
    </row>
    <row r="372" spans="46:167">
      <c r="AT372" s="45"/>
      <c r="AV372" s="45"/>
      <c r="AX372" s="45"/>
      <c r="AZ372" s="45"/>
      <c r="BB372" s="45"/>
      <c r="BD372" s="45"/>
      <c r="BF372" s="45"/>
      <c r="BH372" s="45"/>
      <c r="BJ372" s="45"/>
      <c r="BL372" s="45"/>
      <c r="BN372" s="45"/>
      <c r="BP372" s="45"/>
      <c r="BR372" s="45"/>
      <c r="BT372" s="45"/>
      <c r="BV372" s="45"/>
      <c r="BX372" s="45"/>
      <c r="BZ372" s="45"/>
      <c r="CB372" s="45"/>
      <c r="CD372" s="45"/>
      <c r="CF372" s="45"/>
      <c r="CH372" s="45"/>
      <c r="CJ372" s="45"/>
      <c r="CL372" s="45"/>
      <c r="CN372" s="45"/>
      <c r="CP372" s="45"/>
      <c r="CR372" s="45"/>
      <c r="CT372" s="45"/>
      <c r="CV372" s="45"/>
      <c r="CX372" s="45"/>
      <c r="CZ372" s="45"/>
      <c r="DB372" s="45"/>
      <c r="DD372" s="45"/>
      <c r="DF372" s="45"/>
      <c r="DH372" s="45"/>
      <c r="DJ372" s="45"/>
      <c r="DL372" s="45"/>
      <c r="DN372" s="45"/>
      <c r="DP372" s="45"/>
      <c r="DR372" s="45"/>
      <c r="DT372" s="45"/>
      <c r="DV372" s="45"/>
      <c r="DX372" s="45"/>
      <c r="DZ372" s="45"/>
      <c r="EB372" s="45"/>
      <c r="ED372" s="45"/>
      <c r="EF372" s="45"/>
      <c r="EH372" s="45"/>
      <c r="EJ372" s="45"/>
      <c r="EL372" s="45"/>
      <c r="EN372" s="45"/>
      <c r="EP372" s="45"/>
      <c r="ER372" s="45"/>
      <c r="ET372" s="45"/>
      <c r="EV372" s="45"/>
      <c r="EX372" s="45"/>
      <c r="EZ372" s="45"/>
      <c r="FB372" s="45"/>
      <c r="FD372" s="45"/>
      <c r="FF372" s="45"/>
      <c r="FH372" s="45"/>
      <c r="FI372" s="59"/>
      <c r="FJ372" s="59"/>
      <c r="FK372" s="48"/>
    </row>
    <row r="373" spans="46:167">
      <c r="AT373" s="45"/>
      <c r="AV373" s="45"/>
      <c r="AX373" s="45"/>
      <c r="AZ373" s="45"/>
      <c r="BB373" s="45"/>
      <c r="BD373" s="45"/>
      <c r="BF373" s="45"/>
      <c r="BH373" s="45"/>
      <c r="BJ373" s="45"/>
      <c r="BL373" s="45"/>
      <c r="BN373" s="45"/>
      <c r="BP373" s="45"/>
      <c r="BR373" s="45"/>
      <c r="BT373" s="45"/>
      <c r="BV373" s="45"/>
      <c r="BX373" s="45"/>
      <c r="BZ373" s="45"/>
      <c r="CB373" s="45"/>
      <c r="CD373" s="45"/>
      <c r="CF373" s="45"/>
      <c r="CH373" s="45"/>
      <c r="CJ373" s="45"/>
      <c r="CL373" s="45"/>
      <c r="CN373" s="45"/>
      <c r="CP373" s="45"/>
      <c r="CR373" s="45"/>
      <c r="CT373" s="45"/>
      <c r="CV373" s="45"/>
      <c r="CX373" s="45"/>
      <c r="CZ373" s="45"/>
      <c r="DB373" s="45"/>
      <c r="DD373" s="45"/>
      <c r="DF373" s="45"/>
      <c r="DH373" s="45"/>
      <c r="DJ373" s="45"/>
      <c r="DL373" s="45"/>
      <c r="DN373" s="45"/>
      <c r="DP373" s="45"/>
      <c r="DR373" s="45"/>
      <c r="DT373" s="45"/>
      <c r="DV373" s="45"/>
      <c r="DX373" s="45"/>
      <c r="DZ373" s="45"/>
      <c r="EB373" s="45"/>
      <c r="ED373" s="45"/>
      <c r="EF373" s="45"/>
      <c r="EH373" s="45"/>
      <c r="EJ373" s="45"/>
      <c r="EL373" s="45"/>
      <c r="EN373" s="45"/>
      <c r="EP373" s="45"/>
      <c r="ER373" s="45"/>
      <c r="ET373" s="45"/>
      <c r="EV373" s="45"/>
      <c r="EX373" s="45"/>
      <c r="EZ373" s="45"/>
      <c r="FB373" s="45"/>
      <c r="FD373" s="45"/>
      <c r="FF373" s="45"/>
      <c r="FH373" s="45"/>
      <c r="FI373" s="59"/>
      <c r="FJ373" s="59"/>
      <c r="FK373" s="48"/>
    </row>
    <row r="374" spans="46:167">
      <c r="AT374" s="45"/>
      <c r="AV374" s="45"/>
      <c r="AX374" s="45"/>
      <c r="AZ374" s="45"/>
      <c r="BB374" s="45"/>
      <c r="BD374" s="45"/>
      <c r="BF374" s="45"/>
      <c r="BH374" s="45"/>
      <c r="BJ374" s="45"/>
      <c r="BL374" s="45"/>
      <c r="BN374" s="45"/>
      <c r="BP374" s="45"/>
      <c r="BR374" s="45"/>
      <c r="BT374" s="45"/>
      <c r="BV374" s="45"/>
      <c r="BX374" s="45"/>
      <c r="BZ374" s="45"/>
      <c r="CB374" s="45"/>
      <c r="CD374" s="45"/>
      <c r="CF374" s="45"/>
      <c r="CH374" s="45"/>
      <c r="CJ374" s="45"/>
      <c r="CL374" s="45"/>
      <c r="CN374" s="45"/>
      <c r="CP374" s="45"/>
      <c r="CR374" s="45"/>
      <c r="CT374" s="45"/>
      <c r="CV374" s="45"/>
      <c r="CX374" s="45"/>
      <c r="CZ374" s="45"/>
      <c r="DB374" s="45"/>
      <c r="DD374" s="45"/>
      <c r="DF374" s="45"/>
      <c r="DH374" s="45"/>
      <c r="DJ374" s="45"/>
      <c r="DL374" s="45"/>
      <c r="DN374" s="45"/>
      <c r="DP374" s="45"/>
      <c r="DR374" s="45"/>
      <c r="DT374" s="45"/>
      <c r="DV374" s="45"/>
      <c r="DX374" s="45"/>
      <c r="DZ374" s="45"/>
      <c r="EB374" s="45"/>
      <c r="ED374" s="45"/>
      <c r="EF374" s="45"/>
      <c r="EH374" s="45"/>
      <c r="EJ374" s="45"/>
      <c r="EL374" s="45"/>
      <c r="EN374" s="45"/>
      <c r="EP374" s="45"/>
      <c r="ER374" s="45"/>
      <c r="ET374" s="45"/>
      <c r="EV374" s="45"/>
      <c r="EX374" s="45"/>
      <c r="EZ374" s="45"/>
      <c r="FB374" s="45"/>
      <c r="FD374" s="45"/>
      <c r="FF374" s="45"/>
      <c r="FH374" s="45"/>
      <c r="FI374" s="59"/>
      <c r="FJ374" s="59"/>
      <c r="FK374" s="48"/>
    </row>
    <row r="375" spans="46:167">
      <c r="AT375" s="45"/>
      <c r="AV375" s="45"/>
      <c r="AX375" s="45"/>
      <c r="AZ375" s="45"/>
      <c r="BB375" s="45"/>
      <c r="BD375" s="45"/>
      <c r="BF375" s="45"/>
      <c r="BH375" s="45"/>
      <c r="BJ375" s="45"/>
      <c r="BL375" s="45"/>
      <c r="BN375" s="45"/>
      <c r="BP375" s="45"/>
      <c r="BR375" s="45"/>
      <c r="BT375" s="45"/>
      <c r="BV375" s="45"/>
      <c r="BX375" s="45"/>
      <c r="BZ375" s="45"/>
      <c r="CB375" s="45"/>
      <c r="CD375" s="45"/>
      <c r="CF375" s="45"/>
      <c r="CH375" s="45"/>
      <c r="CJ375" s="45"/>
      <c r="CL375" s="45"/>
      <c r="CN375" s="45"/>
      <c r="CP375" s="45"/>
      <c r="CR375" s="45"/>
      <c r="CT375" s="45"/>
      <c r="CV375" s="45"/>
      <c r="CX375" s="45"/>
      <c r="CZ375" s="45"/>
      <c r="DB375" s="45"/>
      <c r="DD375" s="45"/>
      <c r="DF375" s="45"/>
      <c r="DH375" s="45"/>
      <c r="DJ375" s="45"/>
      <c r="DL375" s="45"/>
      <c r="DN375" s="45"/>
      <c r="DP375" s="45"/>
      <c r="DR375" s="45"/>
      <c r="DT375" s="45"/>
      <c r="DV375" s="45"/>
      <c r="DX375" s="45"/>
      <c r="DZ375" s="45"/>
      <c r="EB375" s="45"/>
      <c r="ED375" s="45"/>
      <c r="EF375" s="45"/>
      <c r="EH375" s="45"/>
      <c r="EJ375" s="45"/>
      <c r="EL375" s="45"/>
      <c r="EN375" s="45"/>
      <c r="EP375" s="45"/>
      <c r="ER375" s="45"/>
      <c r="ET375" s="45"/>
      <c r="EV375" s="45"/>
      <c r="EX375" s="45"/>
      <c r="EZ375" s="45"/>
      <c r="FB375" s="45"/>
      <c r="FD375" s="45"/>
      <c r="FF375" s="45"/>
      <c r="FH375" s="45"/>
      <c r="FI375" s="59"/>
      <c r="FJ375" s="59"/>
      <c r="FK375" s="48"/>
    </row>
    <row r="376" spans="46:167">
      <c r="AT376" s="45"/>
      <c r="AV376" s="45"/>
      <c r="AX376" s="45"/>
      <c r="AZ376" s="45"/>
      <c r="BB376" s="45"/>
      <c r="BD376" s="45"/>
      <c r="BF376" s="45"/>
      <c r="BH376" s="45"/>
      <c r="BJ376" s="45"/>
      <c r="BL376" s="45"/>
      <c r="BN376" s="45"/>
      <c r="BP376" s="45"/>
      <c r="BR376" s="45"/>
      <c r="BT376" s="45"/>
      <c r="BV376" s="45"/>
      <c r="BX376" s="45"/>
      <c r="BZ376" s="45"/>
      <c r="CB376" s="45"/>
      <c r="CD376" s="45"/>
      <c r="CF376" s="45"/>
      <c r="CH376" s="45"/>
      <c r="CJ376" s="45"/>
      <c r="CL376" s="45"/>
      <c r="CN376" s="45"/>
      <c r="CP376" s="45"/>
      <c r="CR376" s="45"/>
      <c r="CT376" s="45"/>
      <c r="CV376" s="45"/>
      <c r="CX376" s="45"/>
      <c r="CZ376" s="45"/>
      <c r="DB376" s="45"/>
      <c r="DD376" s="45"/>
      <c r="DF376" s="45"/>
      <c r="DH376" s="45"/>
      <c r="DJ376" s="45"/>
      <c r="DL376" s="45"/>
      <c r="DN376" s="45"/>
      <c r="DP376" s="45"/>
      <c r="DR376" s="45"/>
      <c r="DT376" s="45"/>
      <c r="DV376" s="45"/>
      <c r="DX376" s="45"/>
      <c r="DZ376" s="45"/>
      <c r="EB376" s="45"/>
      <c r="ED376" s="45"/>
      <c r="EF376" s="45"/>
      <c r="EH376" s="45"/>
      <c r="EJ376" s="45"/>
      <c r="EL376" s="45"/>
      <c r="EN376" s="45"/>
      <c r="EP376" s="45"/>
      <c r="ER376" s="45"/>
      <c r="ET376" s="45"/>
      <c r="EV376" s="45"/>
      <c r="EX376" s="45"/>
      <c r="EZ376" s="45"/>
      <c r="FB376" s="45"/>
      <c r="FD376" s="45"/>
      <c r="FF376" s="45"/>
      <c r="FH376" s="45"/>
      <c r="FI376" s="59"/>
      <c r="FJ376" s="59"/>
      <c r="FK376" s="48"/>
    </row>
    <row r="377" spans="46:167">
      <c r="AT377" s="45"/>
      <c r="AV377" s="45"/>
      <c r="AX377" s="45"/>
      <c r="AZ377" s="45"/>
      <c r="BB377" s="45"/>
      <c r="BD377" s="45"/>
      <c r="BF377" s="45"/>
      <c r="BH377" s="45"/>
      <c r="BJ377" s="45"/>
      <c r="BL377" s="45"/>
      <c r="BN377" s="45"/>
      <c r="BP377" s="45"/>
      <c r="BR377" s="45"/>
      <c r="BT377" s="45"/>
      <c r="BV377" s="45"/>
      <c r="BX377" s="45"/>
      <c r="BZ377" s="45"/>
      <c r="CB377" s="45"/>
      <c r="CD377" s="45"/>
      <c r="CF377" s="45"/>
      <c r="CH377" s="45"/>
      <c r="CJ377" s="45"/>
      <c r="CL377" s="45"/>
      <c r="CN377" s="45"/>
      <c r="CP377" s="45"/>
      <c r="CR377" s="45"/>
      <c r="CT377" s="45"/>
      <c r="CV377" s="45"/>
      <c r="CX377" s="45"/>
      <c r="CZ377" s="45"/>
      <c r="DB377" s="45"/>
      <c r="DD377" s="45"/>
      <c r="DF377" s="45"/>
      <c r="DH377" s="45"/>
      <c r="DJ377" s="45"/>
      <c r="DL377" s="45"/>
      <c r="DN377" s="45"/>
      <c r="DP377" s="45"/>
      <c r="DR377" s="45"/>
      <c r="DT377" s="45"/>
      <c r="DV377" s="45"/>
      <c r="DX377" s="45"/>
      <c r="DZ377" s="45"/>
      <c r="EB377" s="45"/>
      <c r="ED377" s="45"/>
      <c r="EF377" s="45"/>
      <c r="EH377" s="45"/>
      <c r="EJ377" s="45"/>
      <c r="EL377" s="45"/>
      <c r="EN377" s="45"/>
      <c r="EP377" s="45"/>
      <c r="ER377" s="45"/>
      <c r="ET377" s="45"/>
      <c r="EV377" s="45"/>
      <c r="EX377" s="45"/>
      <c r="EZ377" s="45"/>
      <c r="FB377" s="45"/>
      <c r="FD377" s="45"/>
      <c r="FF377" s="45"/>
      <c r="FH377" s="45"/>
      <c r="FI377" s="59"/>
      <c r="FJ377" s="59"/>
      <c r="FK377" s="48"/>
    </row>
    <row r="378" spans="46:167">
      <c r="AT378" s="45"/>
      <c r="AV378" s="45"/>
      <c r="AX378" s="45"/>
      <c r="AZ378" s="45"/>
      <c r="BB378" s="45"/>
      <c r="BD378" s="45"/>
      <c r="BF378" s="45"/>
      <c r="BH378" s="45"/>
      <c r="BJ378" s="45"/>
      <c r="BL378" s="45"/>
      <c r="BN378" s="45"/>
      <c r="BP378" s="45"/>
      <c r="BR378" s="45"/>
      <c r="BT378" s="45"/>
      <c r="BV378" s="45"/>
      <c r="BX378" s="45"/>
      <c r="BZ378" s="45"/>
      <c r="CB378" s="45"/>
      <c r="CD378" s="45"/>
      <c r="CF378" s="45"/>
      <c r="CH378" s="45"/>
      <c r="CJ378" s="45"/>
      <c r="CL378" s="45"/>
      <c r="CN378" s="45"/>
      <c r="CP378" s="45"/>
      <c r="CR378" s="45"/>
      <c r="CT378" s="45"/>
      <c r="CV378" s="45"/>
      <c r="CX378" s="45"/>
      <c r="CZ378" s="45"/>
      <c r="DB378" s="45"/>
      <c r="DD378" s="45"/>
      <c r="DF378" s="45"/>
      <c r="DH378" s="45"/>
      <c r="DJ378" s="45"/>
      <c r="DL378" s="45"/>
      <c r="DN378" s="45"/>
      <c r="DP378" s="45"/>
      <c r="DR378" s="45"/>
      <c r="DT378" s="45"/>
      <c r="DV378" s="45"/>
      <c r="DX378" s="45"/>
      <c r="DZ378" s="45"/>
      <c r="EB378" s="45"/>
      <c r="ED378" s="45"/>
      <c r="EF378" s="45"/>
      <c r="EH378" s="45"/>
      <c r="EJ378" s="45"/>
      <c r="EL378" s="45"/>
      <c r="EN378" s="45"/>
      <c r="EP378" s="45"/>
      <c r="ER378" s="45"/>
      <c r="ET378" s="45"/>
      <c r="EV378" s="45"/>
      <c r="EX378" s="45"/>
      <c r="EZ378" s="45"/>
      <c r="FB378" s="45"/>
      <c r="FD378" s="45"/>
      <c r="FF378" s="45"/>
      <c r="FH378" s="45"/>
      <c r="FI378" s="59"/>
      <c r="FJ378" s="59"/>
      <c r="FK378" s="48"/>
    </row>
    <row r="379" spans="46:167">
      <c r="AT379" s="45"/>
      <c r="AV379" s="45"/>
      <c r="AX379" s="45"/>
      <c r="AZ379" s="45"/>
      <c r="BB379" s="45"/>
      <c r="BD379" s="45"/>
      <c r="BF379" s="45"/>
      <c r="BH379" s="45"/>
      <c r="BJ379" s="45"/>
      <c r="BL379" s="45"/>
      <c r="BN379" s="45"/>
      <c r="BP379" s="45"/>
      <c r="BR379" s="45"/>
      <c r="BT379" s="45"/>
      <c r="BV379" s="45"/>
      <c r="BX379" s="45"/>
      <c r="BZ379" s="45"/>
      <c r="CB379" s="45"/>
      <c r="CD379" s="45"/>
      <c r="CF379" s="45"/>
      <c r="CH379" s="45"/>
      <c r="CJ379" s="45"/>
      <c r="CL379" s="45"/>
      <c r="CN379" s="45"/>
      <c r="CP379" s="45"/>
      <c r="CR379" s="45"/>
      <c r="CT379" s="45"/>
      <c r="CV379" s="45"/>
      <c r="CX379" s="45"/>
      <c r="CZ379" s="45"/>
      <c r="DB379" s="45"/>
      <c r="DD379" s="45"/>
      <c r="DF379" s="45"/>
      <c r="DH379" s="45"/>
      <c r="DJ379" s="45"/>
      <c r="DL379" s="45"/>
      <c r="DN379" s="45"/>
      <c r="DP379" s="45"/>
      <c r="DR379" s="45"/>
      <c r="DT379" s="45"/>
      <c r="DV379" s="45"/>
      <c r="DX379" s="45"/>
      <c r="DZ379" s="45"/>
      <c r="EB379" s="45"/>
      <c r="ED379" s="45"/>
      <c r="EF379" s="45"/>
      <c r="EH379" s="45"/>
      <c r="EJ379" s="45"/>
      <c r="EL379" s="45"/>
      <c r="EN379" s="45"/>
      <c r="EP379" s="45"/>
      <c r="ER379" s="45"/>
      <c r="ET379" s="45"/>
      <c r="EV379" s="45"/>
      <c r="EX379" s="45"/>
      <c r="EZ379" s="45"/>
      <c r="FB379" s="45"/>
      <c r="FD379" s="45"/>
      <c r="FF379" s="45"/>
      <c r="FH379" s="45"/>
      <c r="FI379" s="59"/>
      <c r="FJ379" s="59"/>
      <c r="FK379" s="48"/>
    </row>
    <row r="380" spans="46:167">
      <c r="AT380" s="45"/>
      <c r="AV380" s="45"/>
      <c r="AX380" s="45"/>
      <c r="AZ380" s="45"/>
      <c r="BB380" s="45"/>
      <c r="BD380" s="45"/>
      <c r="BF380" s="45"/>
      <c r="BH380" s="45"/>
      <c r="BJ380" s="45"/>
      <c r="BL380" s="45"/>
      <c r="BN380" s="45"/>
      <c r="BP380" s="45"/>
      <c r="BR380" s="45"/>
      <c r="BT380" s="45"/>
      <c r="BV380" s="45"/>
      <c r="BX380" s="45"/>
      <c r="BZ380" s="45"/>
      <c r="CB380" s="45"/>
      <c r="CD380" s="45"/>
      <c r="CF380" s="45"/>
      <c r="CH380" s="45"/>
      <c r="CJ380" s="45"/>
      <c r="CL380" s="45"/>
      <c r="CN380" s="45"/>
      <c r="CP380" s="45"/>
      <c r="CR380" s="45"/>
      <c r="CT380" s="45"/>
      <c r="CV380" s="45"/>
      <c r="CX380" s="45"/>
      <c r="CZ380" s="45"/>
      <c r="DB380" s="45"/>
      <c r="DD380" s="45"/>
      <c r="DF380" s="45"/>
      <c r="DH380" s="45"/>
      <c r="DJ380" s="45"/>
      <c r="DL380" s="45"/>
      <c r="DN380" s="45"/>
      <c r="DP380" s="45"/>
      <c r="DR380" s="45"/>
      <c r="DT380" s="45"/>
      <c r="DV380" s="45"/>
      <c r="DX380" s="45"/>
      <c r="DZ380" s="45"/>
      <c r="EB380" s="45"/>
      <c r="ED380" s="45"/>
      <c r="EF380" s="45"/>
      <c r="EH380" s="45"/>
      <c r="EJ380" s="45"/>
      <c r="EL380" s="45"/>
      <c r="EN380" s="45"/>
      <c r="EP380" s="45"/>
      <c r="ER380" s="45"/>
      <c r="ET380" s="45"/>
      <c r="EV380" s="45"/>
      <c r="EX380" s="45"/>
      <c r="EZ380" s="45"/>
      <c r="FB380" s="45"/>
      <c r="FD380" s="45"/>
      <c r="FF380" s="45"/>
      <c r="FH380" s="45"/>
      <c r="FI380" s="59"/>
      <c r="FJ380" s="59"/>
      <c r="FK380" s="48"/>
    </row>
    <row r="381" spans="46:167">
      <c r="AT381" s="45"/>
      <c r="AV381" s="45"/>
      <c r="AX381" s="45"/>
      <c r="AZ381" s="45"/>
      <c r="BB381" s="45"/>
      <c r="BD381" s="45"/>
      <c r="BF381" s="45"/>
      <c r="BH381" s="45"/>
      <c r="BJ381" s="45"/>
      <c r="BL381" s="45"/>
      <c r="BN381" s="45"/>
      <c r="BP381" s="45"/>
      <c r="BR381" s="45"/>
      <c r="BT381" s="45"/>
      <c r="BV381" s="45"/>
      <c r="BX381" s="45"/>
      <c r="BZ381" s="45"/>
      <c r="CB381" s="45"/>
      <c r="CD381" s="45"/>
      <c r="CF381" s="45"/>
      <c r="CH381" s="45"/>
      <c r="CJ381" s="45"/>
      <c r="CL381" s="45"/>
      <c r="CN381" s="45"/>
      <c r="CP381" s="45"/>
      <c r="CR381" s="45"/>
      <c r="CT381" s="45"/>
      <c r="CV381" s="45"/>
      <c r="CX381" s="45"/>
      <c r="CZ381" s="45"/>
      <c r="DB381" s="45"/>
      <c r="DD381" s="45"/>
      <c r="DF381" s="45"/>
      <c r="DH381" s="45"/>
      <c r="DJ381" s="45"/>
      <c r="DL381" s="45"/>
      <c r="DN381" s="45"/>
      <c r="DP381" s="45"/>
      <c r="DR381" s="45"/>
      <c r="DT381" s="45"/>
      <c r="DV381" s="45"/>
      <c r="DX381" s="45"/>
      <c r="DZ381" s="45"/>
      <c r="EB381" s="45"/>
      <c r="ED381" s="45"/>
      <c r="EF381" s="45"/>
      <c r="EH381" s="45"/>
      <c r="EJ381" s="45"/>
      <c r="EL381" s="45"/>
      <c r="EN381" s="45"/>
      <c r="EP381" s="45"/>
      <c r="ER381" s="45"/>
      <c r="ET381" s="45"/>
      <c r="EV381" s="45"/>
      <c r="EX381" s="45"/>
      <c r="EZ381" s="45"/>
      <c r="FB381" s="45"/>
      <c r="FD381" s="45"/>
      <c r="FF381" s="45"/>
      <c r="FH381" s="45"/>
      <c r="FI381" s="59"/>
      <c r="FJ381" s="59"/>
      <c r="FK381" s="48"/>
    </row>
    <row r="382" spans="46:167">
      <c r="AT382" s="45"/>
      <c r="AV382" s="45"/>
      <c r="AX382" s="45"/>
      <c r="AZ382" s="45"/>
      <c r="BB382" s="45"/>
      <c r="BD382" s="45"/>
      <c r="BF382" s="45"/>
      <c r="BH382" s="45"/>
      <c r="BJ382" s="45"/>
      <c r="BL382" s="45"/>
      <c r="BN382" s="45"/>
      <c r="BP382" s="45"/>
      <c r="BR382" s="45"/>
      <c r="BT382" s="45"/>
      <c r="BV382" s="45"/>
      <c r="BX382" s="45"/>
      <c r="BZ382" s="45"/>
      <c r="CB382" s="45"/>
      <c r="CD382" s="45"/>
      <c r="CF382" s="45"/>
      <c r="CH382" s="45"/>
      <c r="CJ382" s="45"/>
      <c r="CL382" s="45"/>
      <c r="CN382" s="45"/>
      <c r="CP382" s="45"/>
      <c r="CR382" s="45"/>
      <c r="CT382" s="45"/>
      <c r="CV382" s="45"/>
      <c r="CX382" s="45"/>
      <c r="CZ382" s="45"/>
      <c r="DB382" s="45"/>
      <c r="DD382" s="45"/>
      <c r="DF382" s="45"/>
      <c r="DH382" s="45"/>
      <c r="DJ382" s="45"/>
      <c r="DL382" s="45"/>
      <c r="DN382" s="45"/>
      <c r="DP382" s="45"/>
      <c r="DR382" s="45"/>
      <c r="DT382" s="45"/>
      <c r="DV382" s="45"/>
      <c r="DX382" s="45"/>
      <c r="DZ382" s="45"/>
      <c r="EB382" s="45"/>
      <c r="ED382" s="45"/>
      <c r="EF382" s="45"/>
      <c r="EH382" s="45"/>
      <c r="EJ382" s="45"/>
      <c r="EL382" s="45"/>
      <c r="EN382" s="45"/>
      <c r="EP382" s="45"/>
      <c r="ER382" s="45"/>
      <c r="ET382" s="45"/>
      <c r="EV382" s="45"/>
      <c r="EX382" s="45"/>
      <c r="EZ382" s="45"/>
      <c r="FB382" s="45"/>
      <c r="FD382" s="45"/>
      <c r="FF382" s="45"/>
      <c r="FH382" s="45"/>
      <c r="FI382" s="59"/>
      <c r="FJ382" s="59"/>
      <c r="FK382" s="48"/>
    </row>
    <row r="383" spans="46:167">
      <c r="AT383" s="45"/>
      <c r="AV383" s="45"/>
      <c r="AX383" s="45"/>
      <c r="AZ383" s="45"/>
      <c r="BB383" s="45"/>
      <c r="BD383" s="45"/>
      <c r="BF383" s="45"/>
      <c r="BH383" s="45"/>
      <c r="BJ383" s="45"/>
      <c r="BL383" s="45"/>
      <c r="BN383" s="45"/>
      <c r="BP383" s="45"/>
      <c r="BR383" s="45"/>
      <c r="BT383" s="45"/>
      <c r="BV383" s="45"/>
      <c r="BX383" s="45"/>
      <c r="BZ383" s="45"/>
      <c r="CB383" s="45"/>
      <c r="CD383" s="45"/>
      <c r="CF383" s="45"/>
      <c r="CH383" s="45"/>
      <c r="CJ383" s="45"/>
      <c r="CL383" s="45"/>
      <c r="CN383" s="45"/>
      <c r="CP383" s="45"/>
      <c r="CR383" s="45"/>
      <c r="CT383" s="45"/>
      <c r="CV383" s="45"/>
      <c r="CX383" s="45"/>
      <c r="CZ383" s="45"/>
      <c r="DB383" s="45"/>
      <c r="DD383" s="45"/>
      <c r="DF383" s="45"/>
      <c r="DH383" s="45"/>
      <c r="DJ383" s="45"/>
      <c r="DL383" s="45"/>
      <c r="DN383" s="45"/>
      <c r="DP383" s="45"/>
      <c r="DR383" s="45"/>
      <c r="DT383" s="45"/>
      <c r="DV383" s="45"/>
      <c r="DX383" s="45"/>
      <c r="DZ383" s="45"/>
      <c r="EB383" s="45"/>
      <c r="ED383" s="45"/>
      <c r="EF383" s="45"/>
      <c r="EH383" s="45"/>
      <c r="EJ383" s="45"/>
      <c r="EL383" s="45"/>
      <c r="EN383" s="45"/>
      <c r="EP383" s="45"/>
      <c r="ER383" s="45"/>
      <c r="ET383" s="45"/>
      <c r="EV383" s="45"/>
      <c r="EX383" s="45"/>
      <c r="EZ383" s="45"/>
      <c r="FB383" s="45"/>
      <c r="FD383" s="45"/>
      <c r="FF383" s="45"/>
      <c r="FH383" s="45"/>
      <c r="FI383" s="59"/>
      <c r="FJ383" s="59"/>
      <c r="FK383" s="48"/>
    </row>
    <row r="384" spans="46:167">
      <c r="AT384" s="45"/>
      <c r="AV384" s="45"/>
      <c r="AX384" s="45"/>
      <c r="AZ384" s="45"/>
      <c r="BB384" s="45"/>
      <c r="BD384" s="45"/>
      <c r="BF384" s="45"/>
      <c r="BH384" s="45"/>
      <c r="BJ384" s="45"/>
      <c r="BL384" s="45"/>
      <c r="BN384" s="45"/>
      <c r="BP384" s="45"/>
      <c r="BR384" s="45"/>
      <c r="BT384" s="45"/>
      <c r="BV384" s="45"/>
      <c r="BX384" s="45"/>
      <c r="BZ384" s="45"/>
      <c r="CB384" s="45"/>
      <c r="CD384" s="45"/>
      <c r="CF384" s="45"/>
      <c r="CH384" s="45"/>
      <c r="CJ384" s="45"/>
      <c r="CL384" s="45"/>
      <c r="CN384" s="45"/>
      <c r="CP384" s="45"/>
      <c r="CR384" s="45"/>
      <c r="CT384" s="45"/>
      <c r="CV384" s="45"/>
      <c r="CX384" s="45"/>
      <c r="CZ384" s="45"/>
      <c r="DB384" s="45"/>
      <c r="DD384" s="45"/>
      <c r="DF384" s="45"/>
      <c r="DH384" s="45"/>
      <c r="DJ384" s="45"/>
      <c r="DL384" s="45"/>
      <c r="DN384" s="45"/>
      <c r="DP384" s="45"/>
      <c r="DR384" s="45"/>
      <c r="DT384" s="45"/>
      <c r="DV384" s="45"/>
      <c r="DX384" s="45"/>
      <c r="DZ384" s="45"/>
      <c r="EB384" s="45"/>
      <c r="ED384" s="45"/>
      <c r="EF384" s="45"/>
      <c r="EH384" s="45"/>
      <c r="EJ384" s="45"/>
      <c r="EL384" s="45"/>
      <c r="EN384" s="45"/>
      <c r="EP384" s="45"/>
      <c r="ER384" s="45"/>
      <c r="ET384" s="45"/>
      <c r="EV384" s="45"/>
      <c r="EX384" s="45"/>
      <c r="EZ384" s="45"/>
      <c r="FB384" s="45"/>
      <c r="FD384" s="45"/>
      <c r="FF384" s="45"/>
      <c r="FH384" s="45"/>
      <c r="FI384" s="59"/>
      <c r="FJ384" s="59"/>
      <c r="FK384" s="48"/>
    </row>
    <row r="385" spans="46:167">
      <c r="AT385" s="45"/>
      <c r="AV385" s="45"/>
      <c r="AX385" s="45"/>
      <c r="AZ385" s="45"/>
      <c r="BB385" s="45"/>
      <c r="BD385" s="45"/>
      <c r="BF385" s="45"/>
      <c r="BH385" s="45"/>
      <c r="BJ385" s="45"/>
      <c r="BL385" s="45"/>
      <c r="BN385" s="45"/>
      <c r="BP385" s="45"/>
      <c r="BR385" s="45"/>
      <c r="BT385" s="45"/>
      <c r="BV385" s="45"/>
      <c r="BX385" s="45"/>
      <c r="BZ385" s="45"/>
      <c r="CB385" s="45"/>
      <c r="CD385" s="45"/>
      <c r="CF385" s="45"/>
      <c r="CH385" s="45"/>
      <c r="CJ385" s="45"/>
      <c r="CL385" s="45"/>
      <c r="CN385" s="45"/>
      <c r="CP385" s="45"/>
      <c r="CR385" s="45"/>
      <c r="CT385" s="45"/>
      <c r="CV385" s="45"/>
      <c r="CX385" s="45"/>
      <c r="CZ385" s="45"/>
      <c r="DB385" s="45"/>
      <c r="DD385" s="45"/>
      <c r="DF385" s="45"/>
      <c r="DH385" s="45"/>
      <c r="DJ385" s="45"/>
      <c r="DL385" s="45"/>
      <c r="DN385" s="45"/>
      <c r="DP385" s="45"/>
      <c r="DR385" s="45"/>
      <c r="DT385" s="45"/>
      <c r="DV385" s="45"/>
      <c r="DX385" s="45"/>
      <c r="DZ385" s="45"/>
      <c r="EB385" s="45"/>
      <c r="ED385" s="45"/>
      <c r="EF385" s="45"/>
      <c r="EH385" s="45"/>
      <c r="EJ385" s="45"/>
      <c r="EL385" s="45"/>
      <c r="EN385" s="45"/>
      <c r="EP385" s="45"/>
      <c r="ER385" s="45"/>
      <c r="ET385" s="45"/>
      <c r="EV385" s="45"/>
      <c r="EX385" s="45"/>
      <c r="EZ385" s="45"/>
      <c r="FB385" s="45"/>
      <c r="FD385" s="45"/>
      <c r="FF385" s="45"/>
      <c r="FH385" s="45"/>
      <c r="FI385" s="59"/>
      <c r="FJ385" s="59"/>
      <c r="FK385" s="48"/>
    </row>
    <row r="386" spans="46:167">
      <c r="AT386" s="45"/>
      <c r="AV386" s="45"/>
      <c r="AX386" s="45"/>
      <c r="AZ386" s="45"/>
      <c r="BB386" s="45"/>
      <c r="BD386" s="45"/>
      <c r="BF386" s="45"/>
      <c r="BH386" s="45"/>
      <c r="BJ386" s="45"/>
      <c r="BL386" s="45"/>
      <c r="BN386" s="45"/>
      <c r="BP386" s="45"/>
      <c r="BR386" s="45"/>
      <c r="BT386" s="45"/>
      <c r="BV386" s="45"/>
      <c r="BX386" s="45"/>
      <c r="BZ386" s="45"/>
      <c r="CB386" s="45"/>
      <c r="CD386" s="45"/>
      <c r="CF386" s="45"/>
      <c r="CH386" s="45"/>
      <c r="CJ386" s="45"/>
      <c r="CL386" s="45"/>
      <c r="CN386" s="45"/>
      <c r="CP386" s="45"/>
      <c r="CR386" s="45"/>
      <c r="CT386" s="45"/>
      <c r="CV386" s="45"/>
      <c r="CX386" s="45"/>
      <c r="CZ386" s="45"/>
      <c r="DB386" s="45"/>
      <c r="DD386" s="45"/>
      <c r="DF386" s="45"/>
      <c r="DH386" s="45"/>
      <c r="DJ386" s="45"/>
      <c r="DL386" s="45"/>
      <c r="DN386" s="45"/>
      <c r="DP386" s="45"/>
      <c r="DR386" s="45"/>
      <c r="DT386" s="45"/>
      <c r="DV386" s="45"/>
      <c r="DX386" s="45"/>
      <c r="DZ386" s="45"/>
      <c r="EB386" s="45"/>
      <c r="ED386" s="45"/>
      <c r="EF386" s="45"/>
      <c r="EH386" s="45"/>
      <c r="EJ386" s="45"/>
      <c r="EL386" s="45"/>
      <c r="EN386" s="45"/>
      <c r="EP386" s="45"/>
      <c r="ER386" s="45"/>
      <c r="ET386" s="45"/>
      <c r="EV386" s="45"/>
      <c r="EX386" s="45"/>
      <c r="EZ386" s="45"/>
      <c r="FB386" s="45"/>
      <c r="FD386" s="45"/>
      <c r="FF386" s="45"/>
      <c r="FH386" s="45"/>
      <c r="FI386" s="59"/>
      <c r="FJ386" s="59"/>
      <c r="FK386" s="48"/>
    </row>
    <row r="387" spans="46:167">
      <c r="AT387" s="45"/>
      <c r="AV387" s="45"/>
      <c r="AX387" s="45"/>
      <c r="AZ387" s="45"/>
      <c r="BB387" s="45"/>
      <c r="BD387" s="45"/>
      <c r="BF387" s="45"/>
      <c r="BH387" s="45"/>
      <c r="BJ387" s="45"/>
      <c r="BL387" s="45"/>
      <c r="BN387" s="45"/>
      <c r="BP387" s="45"/>
      <c r="BR387" s="45"/>
      <c r="BT387" s="45"/>
      <c r="BV387" s="45"/>
      <c r="BX387" s="45"/>
      <c r="BZ387" s="45"/>
      <c r="CB387" s="45"/>
      <c r="CD387" s="45"/>
      <c r="CF387" s="45"/>
      <c r="CH387" s="45"/>
      <c r="CJ387" s="45"/>
      <c r="CL387" s="45"/>
      <c r="CN387" s="45"/>
      <c r="CP387" s="45"/>
      <c r="CR387" s="45"/>
      <c r="CT387" s="45"/>
      <c r="CV387" s="45"/>
      <c r="CX387" s="45"/>
      <c r="CZ387" s="45"/>
      <c r="DB387" s="45"/>
      <c r="DD387" s="45"/>
      <c r="DF387" s="45"/>
      <c r="DH387" s="45"/>
      <c r="DJ387" s="45"/>
      <c r="DL387" s="45"/>
      <c r="DN387" s="45"/>
      <c r="DP387" s="45"/>
      <c r="DR387" s="45"/>
      <c r="DT387" s="45"/>
      <c r="DV387" s="45"/>
      <c r="DX387" s="45"/>
      <c r="DZ387" s="45"/>
      <c r="EB387" s="45"/>
      <c r="ED387" s="45"/>
      <c r="EF387" s="45"/>
      <c r="EH387" s="45"/>
      <c r="EJ387" s="45"/>
      <c r="EL387" s="45"/>
      <c r="EN387" s="45"/>
      <c r="EP387" s="45"/>
      <c r="ER387" s="45"/>
      <c r="ET387" s="45"/>
      <c r="EV387" s="45"/>
      <c r="EX387" s="45"/>
      <c r="EZ387" s="45"/>
      <c r="FB387" s="45"/>
      <c r="FD387" s="45"/>
      <c r="FF387" s="45"/>
      <c r="FH387" s="45"/>
      <c r="FI387" s="59"/>
      <c r="FJ387" s="59"/>
      <c r="FK387" s="48"/>
    </row>
    <row r="388" spans="46:167">
      <c r="AT388" s="45"/>
      <c r="AV388" s="45"/>
      <c r="AX388" s="45"/>
      <c r="AZ388" s="45"/>
      <c r="BB388" s="45"/>
      <c r="BD388" s="45"/>
      <c r="BF388" s="45"/>
      <c r="BH388" s="45"/>
      <c r="BJ388" s="45"/>
      <c r="BL388" s="45"/>
      <c r="BN388" s="45"/>
      <c r="BP388" s="45"/>
      <c r="BR388" s="45"/>
      <c r="BT388" s="45"/>
      <c r="BV388" s="45"/>
      <c r="BX388" s="45"/>
      <c r="BZ388" s="45"/>
      <c r="CB388" s="45"/>
      <c r="CD388" s="45"/>
      <c r="CF388" s="45"/>
      <c r="CH388" s="45"/>
      <c r="CJ388" s="45"/>
      <c r="CL388" s="45"/>
      <c r="CN388" s="45"/>
      <c r="CP388" s="45"/>
      <c r="CR388" s="45"/>
      <c r="CT388" s="45"/>
      <c r="CV388" s="45"/>
      <c r="CX388" s="45"/>
      <c r="CZ388" s="45"/>
      <c r="DB388" s="45"/>
      <c r="DD388" s="45"/>
      <c r="DF388" s="45"/>
      <c r="DH388" s="45"/>
      <c r="DJ388" s="45"/>
      <c r="DL388" s="45"/>
      <c r="DN388" s="45"/>
      <c r="DP388" s="45"/>
      <c r="DR388" s="45"/>
      <c r="DT388" s="45"/>
      <c r="DV388" s="45"/>
      <c r="DX388" s="45"/>
      <c r="DZ388" s="45"/>
      <c r="EB388" s="45"/>
      <c r="ED388" s="45"/>
      <c r="EF388" s="45"/>
      <c r="EH388" s="45"/>
      <c r="EJ388" s="45"/>
      <c r="EL388" s="45"/>
      <c r="EN388" s="45"/>
      <c r="EP388" s="45"/>
      <c r="ER388" s="45"/>
      <c r="ET388" s="45"/>
      <c r="EV388" s="45"/>
      <c r="EX388" s="45"/>
      <c r="EZ388" s="45"/>
      <c r="FB388" s="45"/>
      <c r="FD388" s="45"/>
      <c r="FF388" s="45"/>
      <c r="FH388" s="45"/>
      <c r="FI388" s="59"/>
      <c r="FJ388" s="59"/>
      <c r="FK388" s="48"/>
    </row>
    <row r="389" spans="46:167">
      <c r="AT389" s="45"/>
      <c r="AV389" s="45"/>
      <c r="AX389" s="45"/>
      <c r="AZ389" s="45"/>
      <c r="BB389" s="45"/>
      <c r="BD389" s="45"/>
      <c r="BF389" s="45"/>
      <c r="BH389" s="45"/>
      <c r="BJ389" s="45"/>
      <c r="BL389" s="45"/>
      <c r="BN389" s="45"/>
      <c r="BP389" s="45"/>
      <c r="BR389" s="45"/>
      <c r="BT389" s="45"/>
      <c r="BV389" s="45"/>
      <c r="BX389" s="45"/>
      <c r="BZ389" s="45"/>
      <c r="CB389" s="45"/>
      <c r="CD389" s="45"/>
      <c r="CF389" s="45"/>
      <c r="CH389" s="45"/>
      <c r="CJ389" s="45"/>
      <c r="CL389" s="45"/>
      <c r="CN389" s="45"/>
      <c r="CP389" s="45"/>
      <c r="CR389" s="45"/>
      <c r="CT389" s="45"/>
      <c r="CV389" s="45"/>
      <c r="CX389" s="45"/>
      <c r="CZ389" s="45"/>
      <c r="DB389" s="45"/>
      <c r="DD389" s="45"/>
      <c r="DF389" s="45"/>
      <c r="DH389" s="45"/>
      <c r="DJ389" s="45"/>
      <c r="DL389" s="45"/>
      <c r="DN389" s="45"/>
      <c r="DP389" s="45"/>
      <c r="DR389" s="45"/>
      <c r="DT389" s="45"/>
      <c r="DV389" s="45"/>
      <c r="DX389" s="45"/>
      <c r="DZ389" s="45"/>
      <c r="EB389" s="45"/>
      <c r="ED389" s="45"/>
      <c r="EF389" s="45"/>
      <c r="EH389" s="45"/>
      <c r="EJ389" s="45"/>
      <c r="EL389" s="45"/>
      <c r="EN389" s="45"/>
      <c r="EP389" s="45"/>
      <c r="ER389" s="45"/>
      <c r="ET389" s="45"/>
      <c r="EV389" s="45"/>
      <c r="EX389" s="45"/>
      <c r="EZ389" s="45"/>
      <c r="FB389" s="45"/>
      <c r="FD389" s="45"/>
      <c r="FF389" s="45"/>
      <c r="FH389" s="45"/>
      <c r="FI389" s="59"/>
      <c r="FJ389" s="59"/>
      <c r="FK389" s="48"/>
    </row>
    <row r="390" spans="46:167">
      <c r="AT390" s="45"/>
      <c r="AV390" s="45"/>
      <c r="AX390" s="45"/>
      <c r="AZ390" s="45"/>
      <c r="BB390" s="45"/>
      <c r="BD390" s="45"/>
      <c r="BF390" s="45"/>
      <c r="BH390" s="45"/>
      <c r="BJ390" s="45"/>
      <c r="BL390" s="45"/>
      <c r="BN390" s="45"/>
      <c r="BP390" s="45"/>
      <c r="BR390" s="45"/>
      <c r="BT390" s="45"/>
      <c r="BV390" s="45"/>
      <c r="BX390" s="45"/>
      <c r="BZ390" s="45"/>
      <c r="CB390" s="45"/>
      <c r="CD390" s="45"/>
      <c r="CF390" s="45"/>
      <c r="CH390" s="45"/>
      <c r="CJ390" s="45"/>
      <c r="CL390" s="45"/>
      <c r="CN390" s="45"/>
      <c r="CP390" s="45"/>
      <c r="CR390" s="45"/>
      <c r="CT390" s="45"/>
      <c r="CV390" s="45"/>
      <c r="CX390" s="45"/>
      <c r="CZ390" s="45"/>
      <c r="DB390" s="45"/>
      <c r="DD390" s="45"/>
      <c r="DF390" s="45"/>
      <c r="DH390" s="45"/>
      <c r="DJ390" s="45"/>
      <c r="DL390" s="45"/>
      <c r="DN390" s="45"/>
      <c r="DP390" s="45"/>
      <c r="DR390" s="45"/>
      <c r="DT390" s="45"/>
      <c r="DV390" s="45"/>
      <c r="DX390" s="45"/>
      <c r="DZ390" s="45"/>
      <c r="EB390" s="45"/>
      <c r="ED390" s="45"/>
      <c r="EF390" s="45"/>
      <c r="EH390" s="45"/>
      <c r="EJ390" s="45"/>
      <c r="EL390" s="45"/>
      <c r="EN390" s="45"/>
      <c r="EP390" s="45"/>
      <c r="ER390" s="45"/>
      <c r="ET390" s="45"/>
      <c r="EV390" s="45"/>
      <c r="EX390" s="45"/>
      <c r="EZ390" s="45"/>
      <c r="FB390" s="45"/>
      <c r="FD390" s="45"/>
      <c r="FF390" s="45"/>
      <c r="FH390" s="45"/>
      <c r="FI390" s="59"/>
      <c r="FJ390" s="59"/>
      <c r="FK390" s="48"/>
    </row>
    <row r="391" spans="46:167">
      <c r="AT391" s="45"/>
      <c r="AV391" s="45"/>
      <c r="AX391" s="45"/>
      <c r="AZ391" s="45"/>
      <c r="BB391" s="45"/>
      <c r="BD391" s="45"/>
      <c r="BF391" s="45"/>
      <c r="BH391" s="45"/>
      <c r="BJ391" s="45"/>
      <c r="BL391" s="45"/>
      <c r="BN391" s="45"/>
      <c r="BP391" s="45"/>
      <c r="BR391" s="45"/>
      <c r="BT391" s="45"/>
      <c r="BV391" s="45"/>
      <c r="BX391" s="45"/>
      <c r="BZ391" s="45"/>
      <c r="CB391" s="45"/>
      <c r="CD391" s="45"/>
      <c r="CF391" s="45"/>
      <c r="CH391" s="45"/>
      <c r="CJ391" s="45"/>
      <c r="CL391" s="45"/>
      <c r="CN391" s="45"/>
      <c r="CP391" s="45"/>
      <c r="CR391" s="45"/>
      <c r="CT391" s="45"/>
      <c r="CV391" s="45"/>
      <c r="CX391" s="45"/>
      <c r="CZ391" s="45"/>
      <c r="DB391" s="45"/>
      <c r="DD391" s="45"/>
      <c r="DF391" s="45"/>
      <c r="DH391" s="45"/>
      <c r="DJ391" s="45"/>
      <c r="DL391" s="45"/>
      <c r="DN391" s="45"/>
      <c r="DP391" s="45"/>
      <c r="DR391" s="45"/>
      <c r="DT391" s="45"/>
      <c r="DV391" s="45"/>
      <c r="DX391" s="45"/>
      <c r="DZ391" s="45"/>
      <c r="EB391" s="45"/>
      <c r="ED391" s="45"/>
      <c r="EF391" s="45"/>
      <c r="EH391" s="45"/>
      <c r="EJ391" s="45"/>
      <c r="EL391" s="45"/>
      <c r="EN391" s="45"/>
      <c r="EP391" s="45"/>
      <c r="ER391" s="45"/>
      <c r="ET391" s="45"/>
      <c r="EV391" s="45"/>
      <c r="EX391" s="45"/>
      <c r="EZ391" s="45"/>
      <c r="FB391" s="45"/>
      <c r="FD391" s="45"/>
      <c r="FF391" s="45"/>
      <c r="FH391" s="45"/>
      <c r="FI391" s="59"/>
      <c r="FJ391" s="59"/>
      <c r="FK391" s="48"/>
    </row>
    <row r="392" spans="46:167">
      <c r="AT392" s="45"/>
      <c r="AV392" s="45"/>
      <c r="AX392" s="45"/>
      <c r="AZ392" s="45"/>
      <c r="BB392" s="45"/>
      <c r="BD392" s="45"/>
      <c r="BF392" s="45"/>
      <c r="BH392" s="45"/>
      <c r="BJ392" s="45"/>
      <c r="BL392" s="45"/>
      <c r="BN392" s="45"/>
      <c r="BP392" s="45"/>
      <c r="BR392" s="45"/>
      <c r="BT392" s="45"/>
      <c r="BV392" s="45"/>
      <c r="BX392" s="45"/>
      <c r="BZ392" s="45"/>
      <c r="CB392" s="45"/>
      <c r="CD392" s="45"/>
      <c r="CF392" s="45"/>
      <c r="CH392" s="45"/>
      <c r="CJ392" s="45"/>
      <c r="CL392" s="45"/>
      <c r="CN392" s="45"/>
      <c r="CP392" s="45"/>
      <c r="CR392" s="45"/>
      <c r="CT392" s="45"/>
      <c r="CV392" s="45"/>
      <c r="CX392" s="45"/>
      <c r="CZ392" s="45"/>
      <c r="DB392" s="45"/>
      <c r="DD392" s="45"/>
      <c r="DF392" s="45"/>
      <c r="DH392" s="45"/>
      <c r="DJ392" s="45"/>
      <c r="DL392" s="45"/>
      <c r="DN392" s="45"/>
      <c r="DP392" s="45"/>
      <c r="DR392" s="45"/>
      <c r="DT392" s="45"/>
      <c r="DV392" s="45"/>
      <c r="DX392" s="45"/>
      <c r="DZ392" s="45"/>
      <c r="EB392" s="45"/>
      <c r="ED392" s="45"/>
      <c r="EF392" s="45"/>
      <c r="EH392" s="45"/>
      <c r="EJ392" s="45"/>
      <c r="EL392" s="45"/>
      <c r="EN392" s="45"/>
      <c r="EP392" s="45"/>
      <c r="ER392" s="45"/>
      <c r="ET392" s="45"/>
      <c r="EV392" s="45"/>
      <c r="EX392" s="45"/>
      <c r="EZ392" s="45"/>
      <c r="FB392" s="45"/>
      <c r="FD392" s="45"/>
      <c r="FF392" s="45"/>
      <c r="FH392" s="45"/>
      <c r="FI392" s="59"/>
      <c r="FJ392" s="59"/>
      <c r="FK392" s="48"/>
    </row>
    <row r="393" spans="46:167">
      <c r="AT393" s="45"/>
      <c r="AV393" s="45"/>
      <c r="AX393" s="45"/>
      <c r="AZ393" s="45"/>
      <c r="BB393" s="45"/>
      <c r="BD393" s="45"/>
      <c r="BF393" s="45"/>
      <c r="BH393" s="45"/>
      <c r="BJ393" s="45"/>
      <c r="BL393" s="45"/>
      <c r="BN393" s="45"/>
      <c r="BP393" s="45"/>
      <c r="BR393" s="45"/>
      <c r="BT393" s="45"/>
      <c r="BV393" s="45"/>
      <c r="BX393" s="45"/>
      <c r="BZ393" s="45"/>
      <c r="CB393" s="45"/>
      <c r="CD393" s="45"/>
      <c r="CF393" s="45"/>
      <c r="CH393" s="45"/>
      <c r="CJ393" s="45"/>
      <c r="CL393" s="45"/>
      <c r="CN393" s="45"/>
      <c r="CP393" s="45"/>
      <c r="CR393" s="45"/>
      <c r="CT393" s="45"/>
      <c r="CV393" s="45"/>
      <c r="CX393" s="45"/>
      <c r="CZ393" s="45"/>
      <c r="DB393" s="45"/>
      <c r="DD393" s="45"/>
      <c r="DF393" s="45"/>
      <c r="DH393" s="45"/>
      <c r="DJ393" s="45"/>
      <c r="DL393" s="45"/>
      <c r="DN393" s="45"/>
      <c r="DP393" s="45"/>
      <c r="DR393" s="45"/>
      <c r="DT393" s="45"/>
      <c r="DV393" s="45"/>
      <c r="DX393" s="45"/>
      <c r="DZ393" s="45"/>
      <c r="EB393" s="45"/>
      <c r="ED393" s="45"/>
      <c r="EF393" s="45"/>
      <c r="EH393" s="45"/>
      <c r="EJ393" s="45"/>
      <c r="EL393" s="45"/>
      <c r="EN393" s="45"/>
      <c r="EP393" s="45"/>
      <c r="ER393" s="45"/>
      <c r="ET393" s="45"/>
      <c r="EV393" s="45"/>
      <c r="EX393" s="45"/>
      <c r="EZ393" s="45"/>
      <c r="FB393" s="45"/>
      <c r="FD393" s="45"/>
      <c r="FF393" s="45"/>
      <c r="FH393" s="45"/>
      <c r="FI393" s="59"/>
      <c r="FJ393" s="59"/>
      <c r="FK393" s="48"/>
    </row>
    <row r="394" spans="46:167">
      <c r="AT394" s="45"/>
      <c r="AV394" s="45"/>
      <c r="AX394" s="45"/>
      <c r="AZ394" s="45"/>
      <c r="BB394" s="45"/>
      <c r="BD394" s="45"/>
      <c r="BF394" s="45"/>
      <c r="BH394" s="45"/>
      <c r="BJ394" s="45"/>
      <c r="BL394" s="45"/>
      <c r="BN394" s="45"/>
      <c r="BP394" s="45"/>
      <c r="BR394" s="45"/>
      <c r="BT394" s="45"/>
      <c r="BV394" s="45"/>
      <c r="BX394" s="45"/>
      <c r="BZ394" s="45"/>
      <c r="CB394" s="45"/>
      <c r="CD394" s="45"/>
      <c r="CF394" s="45"/>
      <c r="CH394" s="45"/>
      <c r="CJ394" s="45"/>
      <c r="CL394" s="45"/>
      <c r="CN394" s="45"/>
      <c r="CP394" s="45"/>
      <c r="CR394" s="45"/>
      <c r="CT394" s="45"/>
      <c r="CV394" s="45"/>
      <c r="CX394" s="45"/>
      <c r="CZ394" s="45"/>
      <c r="DB394" s="45"/>
      <c r="DD394" s="45"/>
      <c r="DF394" s="45"/>
      <c r="DH394" s="45"/>
      <c r="DJ394" s="45"/>
      <c r="DL394" s="45"/>
      <c r="DN394" s="45"/>
      <c r="DP394" s="45"/>
      <c r="DR394" s="45"/>
      <c r="DT394" s="45"/>
      <c r="DV394" s="45"/>
      <c r="DX394" s="45"/>
      <c r="DZ394" s="45"/>
      <c r="EB394" s="45"/>
      <c r="ED394" s="45"/>
      <c r="EF394" s="45"/>
      <c r="EH394" s="45"/>
      <c r="EJ394" s="45"/>
      <c r="EL394" s="45"/>
      <c r="EN394" s="45"/>
      <c r="EP394" s="45"/>
      <c r="ER394" s="45"/>
      <c r="ET394" s="45"/>
      <c r="EV394" s="45"/>
      <c r="EX394" s="45"/>
      <c r="EZ394" s="45"/>
      <c r="FB394" s="45"/>
      <c r="FD394" s="45"/>
      <c r="FF394" s="45"/>
      <c r="FH394" s="45"/>
      <c r="FI394" s="59"/>
      <c r="FJ394" s="59"/>
      <c r="FK394" s="48"/>
    </row>
    <row r="395" spans="46:167">
      <c r="AT395" s="45"/>
      <c r="AV395" s="45"/>
      <c r="AX395" s="45"/>
      <c r="AZ395" s="45"/>
      <c r="BB395" s="45"/>
      <c r="BD395" s="45"/>
      <c r="BF395" s="45"/>
      <c r="BH395" s="45"/>
      <c r="BJ395" s="45"/>
      <c r="BL395" s="45"/>
      <c r="BN395" s="45"/>
      <c r="BP395" s="45"/>
      <c r="BR395" s="45"/>
      <c r="BT395" s="45"/>
      <c r="BV395" s="45"/>
      <c r="BX395" s="45"/>
      <c r="BZ395" s="45"/>
      <c r="CB395" s="45"/>
      <c r="CD395" s="45"/>
      <c r="CF395" s="45"/>
      <c r="CH395" s="45"/>
      <c r="CJ395" s="45"/>
      <c r="CL395" s="45"/>
      <c r="CN395" s="45"/>
      <c r="CP395" s="45"/>
      <c r="CR395" s="45"/>
      <c r="CT395" s="45"/>
      <c r="CV395" s="45"/>
      <c r="CX395" s="45"/>
      <c r="CZ395" s="45"/>
      <c r="DB395" s="45"/>
      <c r="DD395" s="45"/>
      <c r="DF395" s="45"/>
      <c r="DH395" s="45"/>
      <c r="DJ395" s="45"/>
      <c r="DL395" s="45"/>
      <c r="DN395" s="45"/>
      <c r="DP395" s="45"/>
      <c r="DR395" s="45"/>
      <c r="DT395" s="45"/>
      <c r="DV395" s="45"/>
      <c r="DX395" s="45"/>
      <c r="DZ395" s="45"/>
      <c r="EB395" s="45"/>
      <c r="ED395" s="45"/>
      <c r="EF395" s="45"/>
      <c r="EH395" s="45"/>
      <c r="EJ395" s="45"/>
      <c r="EL395" s="45"/>
      <c r="EN395" s="45"/>
      <c r="EP395" s="45"/>
      <c r="ER395" s="45"/>
      <c r="ET395" s="45"/>
      <c r="EV395" s="45"/>
      <c r="EX395" s="45"/>
      <c r="EZ395" s="45"/>
      <c r="FB395" s="45"/>
      <c r="FD395" s="45"/>
      <c r="FF395" s="45"/>
      <c r="FH395" s="45"/>
      <c r="FI395" s="59"/>
      <c r="FJ395" s="59"/>
      <c r="FK395" s="48"/>
    </row>
    <row r="396" spans="46:167">
      <c r="AT396" s="45"/>
      <c r="AV396" s="45"/>
      <c r="AX396" s="45"/>
      <c r="AZ396" s="45"/>
      <c r="BB396" s="45"/>
      <c r="BD396" s="45"/>
      <c r="BF396" s="45"/>
      <c r="BH396" s="45"/>
      <c r="BJ396" s="45"/>
      <c r="BL396" s="45"/>
      <c r="BN396" s="45"/>
      <c r="BP396" s="45"/>
      <c r="BR396" s="45"/>
      <c r="BT396" s="45"/>
      <c r="BV396" s="45"/>
      <c r="BX396" s="45"/>
      <c r="BZ396" s="45"/>
      <c r="CB396" s="45"/>
      <c r="CD396" s="45"/>
      <c r="CF396" s="45"/>
      <c r="CH396" s="45"/>
      <c r="CJ396" s="45"/>
      <c r="CL396" s="45"/>
      <c r="CN396" s="45"/>
      <c r="CP396" s="45"/>
      <c r="CR396" s="45"/>
      <c r="CT396" s="45"/>
      <c r="CV396" s="45"/>
      <c r="CX396" s="45"/>
      <c r="CZ396" s="45"/>
      <c r="DB396" s="45"/>
      <c r="DD396" s="45"/>
      <c r="DF396" s="45"/>
      <c r="DH396" s="45"/>
      <c r="DJ396" s="45"/>
      <c r="DL396" s="45"/>
      <c r="DN396" s="45"/>
      <c r="DP396" s="45"/>
      <c r="DR396" s="45"/>
      <c r="DT396" s="45"/>
      <c r="DV396" s="45"/>
      <c r="DX396" s="45"/>
      <c r="DZ396" s="45"/>
      <c r="EB396" s="45"/>
      <c r="ED396" s="45"/>
      <c r="EF396" s="45"/>
      <c r="EH396" s="45"/>
      <c r="EJ396" s="45"/>
      <c r="EL396" s="45"/>
      <c r="EN396" s="45"/>
      <c r="EP396" s="45"/>
      <c r="ER396" s="45"/>
      <c r="ET396" s="45"/>
      <c r="EV396" s="45"/>
      <c r="EX396" s="45"/>
      <c r="EZ396" s="45"/>
      <c r="FB396" s="45"/>
      <c r="FD396" s="45"/>
      <c r="FF396" s="45"/>
      <c r="FH396" s="45"/>
      <c r="FI396" s="59"/>
      <c r="FJ396" s="59"/>
      <c r="FK396" s="48"/>
    </row>
    <row r="397" spans="46:167">
      <c r="AT397" s="45"/>
      <c r="AV397" s="45"/>
      <c r="AX397" s="45"/>
      <c r="AZ397" s="45"/>
      <c r="BB397" s="45"/>
      <c r="BD397" s="45"/>
      <c r="BF397" s="45"/>
      <c r="BH397" s="45"/>
      <c r="BJ397" s="45"/>
      <c r="BL397" s="45"/>
      <c r="BN397" s="45"/>
      <c r="BP397" s="45"/>
      <c r="BR397" s="45"/>
      <c r="BT397" s="45"/>
      <c r="BV397" s="45"/>
      <c r="BX397" s="45"/>
      <c r="BZ397" s="45"/>
      <c r="CB397" s="45"/>
      <c r="CD397" s="45"/>
      <c r="CF397" s="45"/>
      <c r="CH397" s="45"/>
      <c r="CJ397" s="45"/>
      <c r="CL397" s="45"/>
      <c r="CN397" s="45"/>
      <c r="CP397" s="45"/>
      <c r="CR397" s="45"/>
      <c r="CT397" s="45"/>
      <c r="CV397" s="45"/>
      <c r="CX397" s="45"/>
      <c r="CZ397" s="45"/>
      <c r="DB397" s="45"/>
      <c r="DD397" s="45"/>
      <c r="DF397" s="45"/>
      <c r="DH397" s="45"/>
      <c r="DJ397" s="45"/>
      <c r="DL397" s="45"/>
      <c r="DN397" s="45"/>
      <c r="DP397" s="45"/>
      <c r="DR397" s="45"/>
      <c r="DT397" s="45"/>
      <c r="DV397" s="45"/>
      <c r="DX397" s="45"/>
      <c r="DZ397" s="45"/>
      <c r="EB397" s="45"/>
      <c r="ED397" s="45"/>
      <c r="EF397" s="45"/>
      <c r="EH397" s="45"/>
      <c r="EJ397" s="45"/>
      <c r="EL397" s="45"/>
      <c r="EN397" s="45"/>
      <c r="EP397" s="45"/>
      <c r="ER397" s="45"/>
      <c r="ET397" s="45"/>
      <c r="EV397" s="45"/>
      <c r="EX397" s="45"/>
      <c r="EZ397" s="45"/>
      <c r="FB397" s="45"/>
      <c r="FD397" s="45"/>
      <c r="FF397" s="45"/>
      <c r="FH397" s="45"/>
      <c r="FI397" s="59"/>
      <c r="FJ397" s="59"/>
      <c r="FK397" s="48"/>
    </row>
    <row r="398" spans="46:167">
      <c r="AT398" s="45"/>
      <c r="AV398" s="45"/>
      <c r="AX398" s="45"/>
      <c r="AZ398" s="45"/>
      <c r="BB398" s="45"/>
      <c r="BD398" s="45"/>
      <c r="BF398" s="45"/>
      <c r="BH398" s="45"/>
      <c r="BJ398" s="45"/>
      <c r="BL398" s="45"/>
      <c r="BN398" s="45"/>
      <c r="BP398" s="45"/>
      <c r="BR398" s="45"/>
      <c r="BT398" s="45"/>
      <c r="BV398" s="45"/>
      <c r="BX398" s="45"/>
      <c r="BZ398" s="45"/>
      <c r="CB398" s="45"/>
      <c r="CD398" s="45"/>
      <c r="CF398" s="45"/>
      <c r="CH398" s="45"/>
      <c r="CJ398" s="45"/>
      <c r="CL398" s="45"/>
      <c r="CN398" s="45"/>
      <c r="CP398" s="45"/>
      <c r="CR398" s="45"/>
      <c r="CT398" s="45"/>
      <c r="CV398" s="45"/>
      <c r="CX398" s="45"/>
      <c r="CZ398" s="45"/>
      <c r="DB398" s="45"/>
      <c r="DD398" s="45"/>
      <c r="DF398" s="45"/>
      <c r="DH398" s="45"/>
      <c r="DJ398" s="45"/>
      <c r="DL398" s="45"/>
      <c r="DN398" s="45"/>
      <c r="DP398" s="45"/>
      <c r="DR398" s="45"/>
      <c r="DT398" s="45"/>
      <c r="DV398" s="45"/>
      <c r="DX398" s="45"/>
      <c r="DZ398" s="45"/>
      <c r="EB398" s="45"/>
      <c r="ED398" s="45"/>
      <c r="EF398" s="45"/>
      <c r="EH398" s="45"/>
      <c r="EJ398" s="45"/>
      <c r="EL398" s="45"/>
      <c r="EN398" s="45"/>
      <c r="EP398" s="45"/>
      <c r="ER398" s="45"/>
      <c r="ET398" s="45"/>
      <c r="EV398" s="45"/>
      <c r="EX398" s="45"/>
      <c r="EZ398" s="45"/>
      <c r="FB398" s="45"/>
      <c r="FD398" s="45"/>
      <c r="FF398" s="45"/>
      <c r="FH398" s="45"/>
      <c r="FI398" s="59"/>
      <c r="FJ398" s="59"/>
      <c r="FK398" s="48"/>
    </row>
    <row r="399" spans="46:167">
      <c r="AT399" s="45"/>
      <c r="AV399" s="45"/>
      <c r="AX399" s="45"/>
      <c r="AZ399" s="45"/>
      <c r="BB399" s="45"/>
      <c r="BD399" s="45"/>
      <c r="BF399" s="45"/>
      <c r="BH399" s="45"/>
      <c r="BJ399" s="45"/>
      <c r="BL399" s="45"/>
      <c r="BN399" s="45"/>
      <c r="BP399" s="45"/>
      <c r="BR399" s="45"/>
      <c r="BT399" s="45"/>
      <c r="BV399" s="45"/>
      <c r="BX399" s="45"/>
      <c r="BZ399" s="45"/>
      <c r="CB399" s="45"/>
      <c r="CD399" s="45"/>
      <c r="CF399" s="45"/>
      <c r="CH399" s="45"/>
      <c r="CJ399" s="45"/>
      <c r="CL399" s="45"/>
      <c r="CN399" s="45"/>
      <c r="CP399" s="45"/>
      <c r="CR399" s="45"/>
      <c r="CT399" s="45"/>
      <c r="CV399" s="45"/>
      <c r="CX399" s="45"/>
      <c r="CZ399" s="45"/>
      <c r="DB399" s="45"/>
      <c r="DD399" s="45"/>
      <c r="DF399" s="45"/>
      <c r="DH399" s="45"/>
      <c r="DJ399" s="45"/>
      <c r="DL399" s="45"/>
      <c r="DN399" s="45"/>
      <c r="DP399" s="45"/>
      <c r="DR399" s="45"/>
      <c r="DT399" s="45"/>
      <c r="DV399" s="45"/>
      <c r="DX399" s="45"/>
      <c r="DZ399" s="45"/>
      <c r="EB399" s="45"/>
      <c r="ED399" s="45"/>
      <c r="EF399" s="45"/>
      <c r="EH399" s="45"/>
      <c r="EJ399" s="45"/>
      <c r="EL399" s="45"/>
      <c r="EN399" s="45"/>
      <c r="EP399" s="45"/>
      <c r="ER399" s="45"/>
      <c r="ET399" s="45"/>
      <c r="EV399" s="45"/>
      <c r="EX399" s="45"/>
      <c r="EZ399" s="45"/>
      <c r="FB399" s="45"/>
      <c r="FD399" s="45"/>
      <c r="FF399" s="45"/>
      <c r="FH399" s="45"/>
      <c r="FI399" s="59"/>
      <c r="FJ399" s="59"/>
      <c r="FK399" s="48"/>
    </row>
    <row r="400" spans="46:167">
      <c r="AT400" s="45"/>
      <c r="AV400" s="45"/>
      <c r="AX400" s="45"/>
      <c r="AZ400" s="45"/>
      <c r="BB400" s="45"/>
      <c r="BD400" s="45"/>
      <c r="BF400" s="45"/>
      <c r="BH400" s="45"/>
      <c r="BJ400" s="45"/>
      <c r="BL400" s="45"/>
      <c r="BN400" s="45"/>
      <c r="BP400" s="45"/>
      <c r="BR400" s="45"/>
      <c r="BT400" s="45"/>
      <c r="BV400" s="45"/>
      <c r="BX400" s="45"/>
      <c r="BZ400" s="45"/>
      <c r="CB400" s="45"/>
      <c r="CD400" s="45"/>
      <c r="CF400" s="45"/>
      <c r="CH400" s="45"/>
      <c r="CJ400" s="45"/>
      <c r="CL400" s="45"/>
      <c r="CN400" s="45"/>
      <c r="CP400" s="45"/>
      <c r="CR400" s="45"/>
      <c r="CT400" s="45"/>
      <c r="CV400" s="45"/>
      <c r="CX400" s="45"/>
      <c r="CZ400" s="45"/>
      <c r="DB400" s="45"/>
      <c r="DD400" s="45"/>
      <c r="DF400" s="45"/>
      <c r="DH400" s="45"/>
      <c r="DJ400" s="45"/>
      <c r="DL400" s="45"/>
      <c r="DN400" s="45"/>
      <c r="DP400" s="45"/>
      <c r="DR400" s="45"/>
      <c r="DT400" s="45"/>
      <c r="DV400" s="45"/>
      <c r="DX400" s="45"/>
      <c r="DZ400" s="45"/>
      <c r="EB400" s="45"/>
      <c r="ED400" s="45"/>
      <c r="EF400" s="45"/>
      <c r="EH400" s="45"/>
      <c r="EJ400" s="45"/>
      <c r="EL400" s="45"/>
      <c r="EN400" s="45"/>
      <c r="EP400" s="45"/>
      <c r="ER400" s="45"/>
      <c r="ET400" s="45"/>
      <c r="EV400" s="45"/>
      <c r="EX400" s="45"/>
      <c r="EZ400" s="45"/>
      <c r="FB400" s="45"/>
      <c r="FD400" s="45"/>
      <c r="FF400" s="45"/>
      <c r="FH400" s="45"/>
      <c r="FI400" s="59"/>
      <c r="FJ400" s="59"/>
      <c r="FK400" s="48"/>
    </row>
    <row r="401" spans="46:167">
      <c r="AT401" s="45"/>
      <c r="AV401" s="45"/>
      <c r="AX401" s="45"/>
      <c r="AZ401" s="45"/>
      <c r="BB401" s="45"/>
      <c r="BD401" s="45"/>
      <c r="BF401" s="45"/>
      <c r="BH401" s="45"/>
      <c r="BJ401" s="45"/>
      <c r="BL401" s="45"/>
      <c r="BN401" s="45"/>
      <c r="BP401" s="45"/>
      <c r="BR401" s="45"/>
      <c r="BT401" s="45"/>
      <c r="BV401" s="45"/>
      <c r="BX401" s="45"/>
      <c r="BZ401" s="45"/>
      <c r="CB401" s="45"/>
      <c r="CD401" s="45"/>
      <c r="CF401" s="45"/>
      <c r="CH401" s="45"/>
      <c r="CJ401" s="45"/>
      <c r="CL401" s="45"/>
      <c r="CN401" s="45"/>
      <c r="CP401" s="45"/>
      <c r="CR401" s="45"/>
      <c r="CT401" s="45"/>
      <c r="CV401" s="45"/>
      <c r="CX401" s="45"/>
      <c r="CZ401" s="45"/>
      <c r="DB401" s="45"/>
      <c r="DD401" s="45"/>
      <c r="DF401" s="45"/>
      <c r="DH401" s="45"/>
      <c r="DJ401" s="45"/>
      <c r="DL401" s="45"/>
      <c r="DN401" s="45"/>
      <c r="DP401" s="45"/>
      <c r="DR401" s="45"/>
      <c r="DT401" s="45"/>
      <c r="DV401" s="45"/>
      <c r="DX401" s="45"/>
      <c r="DZ401" s="45"/>
      <c r="EB401" s="45"/>
      <c r="ED401" s="45"/>
      <c r="EF401" s="45"/>
      <c r="EH401" s="45"/>
      <c r="EJ401" s="45"/>
      <c r="EL401" s="45"/>
      <c r="EN401" s="45"/>
      <c r="EP401" s="45"/>
      <c r="ER401" s="45"/>
      <c r="ET401" s="45"/>
      <c r="EV401" s="45"/>
      <c r="EX401" s="45"/>
      <c r="EZ401" s="45"/>
      <c r="FB401" s="45"/>
      <c r="FD401" s="45"/>
      <c r="FF401" s="45"/>
      <c r="FH401" s="45"/>
      <c r="FI401" s="59"/>
      <c r="FJ401" s="59"/>
      <c r="FK401" s="48"/>
    </row>
    <row r="402" spans="46:167">
      <c r="AT402" s="45"/>
      <c r="AV402" s="45"/>
      <c r="AX402" s="45"/>
      <c r="AZ402" s="45"/>
      <c r="BB402" s="45"/>
      <c r="BD402" s="45"/>
      <c r="BF402" s="45"/>
      <c r="BH402" s="45"/>
      <c r="BJ402" s="45"/>
      <c r="BL402" s="45"/>
      <c r="BN402" s="45"/>
      <c r="BP402" s="45"/>
      <c r="BR402" s="45"/>
      <c r="BT402" s="45"/>
      <c r="BV402" s="45"/>
      <c r="BX402" s="45"/>
      <c r="BZ402" s="45"/>
      <c r="CB402" s="45"/>
      <c r="CD402" s="45"/>
      <c r="CF402" s="45"/>
      <c r="CH402" s="45"/>
      <c r="CJ402" s="45"/>
      <c r="CL402" s="45"/>
      <c r="CN402" s="45"/>
      <c r="CP402" s="45"/>
      <c r="CR402" s="45"/>
      <c r="CT402" s="45"/>
      <c r="CV402" s="45"/>
      <c r="CX402" s="45"/>
      <c r="CZ402" s="45"/>
      <c r="DB402" s="45"/>
      <c r="DD402" s="45"/>
      <c r="DF402" s="45"/>
      <c r="DH402" s="45"/>
      <c r="DJ402" s="45"/>
      <c r="DL402" s="45"/>
      <c r="DN402" s="45"/>
      <c r="DP402" s="45"/>
      <c r="DR402" s="45"/>
      <c r="DT402" s="45"/>
      <c r="DV402" s="45"/>
      <c r="DX402" s="45"/>
      <c r="DZ402" s="45"/>
      <c r="EB402" s="45"/>
      <c r="ED402" s="45"/>
      <c r="EF402" s="45"/>
      <c r="EH402" s="45"/>
      <c r="EJ402" s="45"/>
      <c r="EL402" s="45"/>
      <c r="EN402" s="45"/>
      <c r="EP402" s="45"/>
      <c r="ER402" s="45"/>
      <c r="ET402" s="45"/>
      <c r="EV402" s="45"/>
      <c r="EX402" s="45"/>
      <c r="EZ402" s="45"/>
      <c r="FB402" s="45"/>
      <c r="FD402" s="45"/>
      <c r="FF402" s="45"/>
      <c r="FH402" s="45"/>
      <c r="FI402" s="59"/>
      <c r="FJ402" s="59"/>
      <c r="FK402" s="48"/>
    </row>
    <row r="403" spans="46:167">
      <c r="AT403" s="45"/>
      <c r="AV403" s="45"/>
      <c r="AX403" s="45"/>
      <c r="AZ403" s="45"/>
      <c r="BB403" s="45"/>
      <c r="BD403" s="45"/>
      <c r="BF403" s="45"/>
      <c r="BH403" s="45"/>
      <c r="BJ403" s="45"/>
      <c r="BL403" s="45"/>
      <c r="BN403" s="45"/>
      <c r="BP403" s="45"/>
      <c r="BR403" s="45"/>
      <c r="BT403" s="45"/>
      <c r="BV403" s="45"/>
      <c r="BX403" s="45"/>
      <c r="BZ403" s="45"/>
      <c r="CB403" s="45"/>
      <c r="CD403" s="45"/>
      <c r="CF403" s="45"/>
      <c r="CH403" s="45"/>
      <c r="CJ403" s="45"/>
      <c r="CL403" s="45"/>
      <c r="CN403" s="45"/>
      <c r="CP403" s="45"/>
      <c r="CR403" s="45"/>
      <c r="CT403" s="45"/>
      <c r="CV403" s="45"/>
      <c r="CX403" s="45"/>
      <c r="CZ403" s="45"/>
      <c r="DB403" s="45"/>
      <c r="DD403" s="45"/>
      <c r="DF403" s="45"/>
      <c r="DH403" s="45"/>
      <c r="DJ403" s="45"/>
      <c r="DL403" s="45"/>
      <c r="DN403" s="45"/>
      <c r="DP403" s="45"/>
      <c r="DR403" s="45"/>
      <c r="DT403" s="45"/>
      <c r="DV403" s="45"/>
      <c r="DX403" s="45"/>
      <c r="DZ403" s="45"/>
      <c r="EB403" s="45"/>
      <c r="ED403" s="45"/>
      <c r="EF403" s="45"/>
      <c r="EH403" s="45"/>
      <c r="EJ403" s="45"/>
      <c r="EL403" s="45"/>
      <c r="EN403" s="45"/>
      <c r="EP403" s="45"/>
      <c r="ER403" s="45"/>
      <c r="ET403" s="45"/>
      <c r="EV403" s="45"/>
      <c r="EX403" s="45"/>
      <c r="EZ403" s="45"/>
      <c r="FB403" s="45"/>
      <c r="FD403" s="45"/>
      <c r="FF403" s="45"/>
      <c r="FH403" s="45"/>
      <c r="FI403" s="59"/>
      <c r="FJ403" s="59"/>
      <c r="FK403" s="48"/>
    </row>
    <row r="404" spans="46:167">
      <c r="AT404" s="45"/>
      <c r="AV404" s="45"/>
      <c r="AX404" s="45"/>
      <c r="AZ404" s="45"/>
      <c r="BB404" s="45"/>
      <c r="BD404" s="45"/>
      <c r="BF404" s="45"/>
      <c r="BH404" s="45"/>
      <c r="BJ404" s="45"/>
      <c r="BL404" s="45"/>
      <c r="BN404" s="45"/>
      <c r="BP404" s="45"/>
      <c r="BR404" s="45"/>
      <c r="BT404" s="45"/>
      <c r="BV404" s="45"/>
      <c r="BX404" s="45"/>
      <c r="BZ404" s="45"/>
      <c r="CB404" s="45"/>
      <c r="CD404" s="45"/>
      <c r="CF404" s="45"/>
      <c r="CH404" s="45"/>
      <c r="CJ404" s="45"/>
      <c r="CL404" s="45"/>
      <c r="CN404" s="45"/>
      <c r="CP404" s="45"/>
      <c r="CR404" s="45"/>
      <c r="CT404" s="45"/>
      <c r="CV404" s="45"/>
      <c r="CX404" s="45"/>
      <c r="CZ404" s="45"/>
      <c r="DB404" s="45"/>
      <c r="DD404" s="45"/>
      <c r="DF404" s="45"/>
      <c r="DH404" s="45"/>
      <c r="DJ404" s="45"/>
      <c r="DL404" s="45"/>
      <c r="DN404" s="45"/>
      <c r="DP404" s="45"/>
      <c r="DR404" s="45"/>
      <c r="DT404" s="45"/>
      <c r="DV404" s="45"/>
      <c r="DX404" s="45"/>
      <c r="DZ404" s="45"/>
      <c r="EB404" s="45"/>
      <c r="ED404" s="45"/>
      <c r="EF404" s="45"/>
      <c r="EH404" s="45"/>
      <c r="EJ404" s="45"/>
      <c r="EL404" s="45"/>
      <c r="EN404" s="45"/>
      <c r="EP404" s="45"/>
      <c r="ER404" s="45"/>
      <c r="ET404" s="45"/>
      <c r="EV404" s="45"/>
      <c r="EX404" s="45"/>
      <c r="EZ404" s="45"/>
      <c r="FB404" s="45"/>
      <c r="FD404" s="45"/>
      <c r="FF404" s="45"/>
      <c r="FH404" s="45"/>
      <c r="FI404" s="59"/>
      <c r="FJ404" s="59"/>
      <c r="FK404" s="48"/>
    </row>
    <row r="405" spans="46:167">
      <c r="AT405" s="45"/>
      <c r="AV405" s="45"/>
      <c r="AX405" s="45"/>
      <c r="AZ405" s="45"/>
      <c r="BB405" s="45"/>
      <c r="BD405" s="45"/>
      <c r="BF405" s="45"/>
      <c r="BH405" s="45"/>
      <c r="BJ405" s="45"/>
      <c r="BL405" s="45"/>
      <c r="BN405" s="45"/>
      <c r="BP405" s="45"/>
      <c r="BR405" s="45"/>
      <c r="BT405" s="45"/>
      <c r="BV405" s="45"/>
      <c r="BX405" s="45"/>
      <c r="BZ405" s="45"/>
      <c r="CB405" s="45"/>
      <c r="CD405" s="45"/>
      <c r="CF405" s="45"/>
      <c r="CH405" s="45"/>
      <c r="CJ405" s="45"/>
      <c r="CL405" s="45"/>
      <c r="CN405" s="45"/>
      <c r="CP405" s="45"/>
      <c r="CR405" s="45"/>
      <c r="CT405" s="45"/>
      <c r="CV405" s="45"/>
      <c r="CX405" s="45"/>
      <c r="CZ405" s="45"/>
      <c r="DB405" s="45"/>
      <c r="DD405" s="45"/>
      <c r="DF405" s="45"/>
      <c r="DH405" s="45"/>
      <c r="DJ405" s="45"/>
      <c r="DL405" s="45"/>
      <c r="DN405" s="45"/>
      <c r="DP405" s="45"/>
      <c r="DR405" s="45"/>
      <c r="DT405" s="45"/>
      <c r="DV405" s="45"/>
      <c r="DX405" s="45"/>
      <c r="DZ405" s="45"/>
      <c r="EB405" s="45"/>
      <c r="ED405" s="45"/>
      <c r="EF405" s="45"/>
      <c r="EH405" s="45"/>
      <c r="EJ405" s="45"/>
      <c r="EL405" s="45"/>
      <c r="EN405" s="45"/>
      <c r="EP405" s="45"/>
      <c r="ER405" s="45"/>
      <c r="ET405" s="45"/>
      <c r="EV405" s="45"/>
      <c r="EX405" s="45"/>
      <c r="EZ405" s="45"/>
      <c r="FB405" s="45"/>
      <c r="FD405" s="45"/>
      <c r="FF405" s="45"/>
      <c r="FH405" s="45"/>
      <c r="FI405" s="59"/>
      <c r="FJ405" s="59"/>
      <c r="FK405" s="48"/>
    </row>
    <row r="406" spans="46:167">
      <c r="AT406" s="45"/>
      <c r="AV406" s="45"/>
      <c r="AX406" s="45"/>
      <c r="AZ406" s="45"/>
      <c r="BB406" s="45"/>
      <c r="BD406" s="45"/>
      <c r="BF406" s="45"/>
      <c r="BH406" s="45"/>
      <c r="BJ406" s="45"/>
      <c r="BL406" s="45"/>
      <c r="BN406" s="45"/>
      <c r="BP406" s="45"/>
      <c r="BR406" s="45"/>
      <c r="BT406" s="45"/>
      <c r="BV406" s="45"/>
      <c r="BX406" s="45"/>
      <c r="BZ406" s="45"/>
      <c r="CB406" s="45"/>
      <c r="CD406" s="45"/>
      <c r="CF406" s="45"/>
      <c r="CH406" s="45"/>
      <c r="CJ406" s="45"/>
      <c r="CL406" s="45"/>
      <c r="CN406" s="45"/>
      <c r="CP406" s="45"/>
      <c r="CR406" s="45"/>
      <c r="CT406" s="45"/>
      <c r="CV406" s="45"/>
      <c r="CX406" s="45"/>
      <c r="CZ406" s="45"/>
      <c r="DB406" s="45"/>
      <c r="DD406" s="45"/>
      <c r="DF406" s="45"/>
      <c r="DH406" s="45"/>
      <c r="DJ406" s="45"/>
      <c r="DL406" s="45"/>
      <c r="DN406" s="45"/>
      <c r="DP406" s="45"/>
      <c r="DR406" s="45"/>
      <c r="DT406" s="45"/>
      <c r="DV406" s="45"/>
      <c r="DX406" s="45"/>
      <c r="DZ406" s="45"/>
      <c r="EB406" s="45"/>
      <c r="ED406" s="45"/>
      <c r="EF406" s="45"/>
      <c r="EH406" s="45"/>
      <c r="EJ406" s="45"/>
      <c r="EL406" s="45"/>
      <c r="EN406" s="45"/>
      <c r="EP406" s="45"/>
      <c r="ER406" s="45"/>
      <c r="ET406" s="45"/>
      <c r="EV406" s="45"/>
      <c r="EX406" s="45"/>
      <c r="EZ406" s="45"/>
      <c r="FB406" s="45"/>
      <c r="FD406" s="45"/>
      <c r="FF406" s="45"/>
      <c r="FH406" s="45"/>
      <c r="FI406" s="59"/>
      <c r="FJ406" s="59"/>
      <c r="FK406" s="48"/>
    </row>
    <row r="407" spans="46:167">
      <c r="AT407" s="45"/>
      <c r="AV407" s="45"/>
      <c r="AX407" s="45"/>
      <c r="AZ407" s="45"/>
      <c r="BB407" s="45"/>
      <c r="BD407" s="45"/>
      <c r="BF407" s="45"/>
      <c r="BH407" s="45"/>
      <c r="BJ407" s="45"/>
      <c r="BL407" s="45"/>
      <c r="BN407" s="45"/>
      <c r="BP407" s="45"/>
      <c r="BR407" s="45"/>
      <c r="BT407" s="45"/>
      <c r="BV407" s="45"/>
      <c r="BX407" s="45"/>
      <c r="BZ407" s="45"/>
      <c r="CB407" s="45"/>
      <c r="CD407" s="45"/>
      <c r="CF407" s="45"/>
      <c r="CH407" s="45"/>
      <c r="CJ407" s="45"/>
      <c r="CL407" s="45"/>
      <c r="CN407" s="45"/>
      <c r="CP407" s="45"/>
      <c r="CR407" s="45"/>
      <c r="CT407" s="45"/>
      <c r="CV407" s="45"/>
      <c r="CX407" s="45"/>
      <c r="CZ407" s="45"/>
      <c r="DB407" s="45"/>
      <c r="DD407" s="45"/>
      <c r="DF407" s="45"/>
      <c r="DH407" s="45"/>
      <c r="DJ407" s="45"/>
      <c r="DL407" s="45"/>
      <c r="DN407" s="45"/>
      <c r="DP407" s="45"/>
      <c r="DR407" s="45"/>
      <c r="DT407" s="45"/>
      <c r="DV407" s="45"/>
      <c r="DX407" s="45"/>
      <c r="DZ407" s="45"/>
      <c r="EB407" s="45"/>
      <c r="ED407" s="45"/>
      <c r="EF407" s="45"/>
      <c r="EH407" s="45"/>
      <c r="EJ407" s="45"/>
      <c r="EL407" s="45"/>
      <c r="EN407" s="45"/>
      <c r="EP407" s="45"/>
      <c r="ER407" s="45"/>
      <c r="ET407" s="45"/>
      <c r="EV407" s="45"/>
      <c r="EX407" s="45"/>
      <c r="EZ407" s="45"/>
      <c r="FB407" s="45"/>
      <c r="FD407" s="45"/>
      <c r="FF407" s="45"/>
      <c r="FH407" s="45"/>
      <c r="FI407" s="59"/>
      <c r="FJ407" s="59"/>
      <c r="FK407" s="48"/>
    </row>
    <row r="408" spans="46:167">
      <c r="AT408" s="45"/>
      <c r="AV408" s="45"/>
      <c r="AX408" s="45"/>
      <c r="AZ408" s="45"/>
      <c r="BB408" s="45"/>
      <c r="BD408" s="45"/>
      <c r="BF408" s="45"/>
      <c r="BH408" s="45"/>
      <c r="BJ408" s="45"/>
      <c r="BL408" s="45"/>
      <c r="BN408" s="45"/>
      <c r="BP408" s="45"/>
      <c r="BR408" s="45"/>
      <c r="BT408" s="45"/>
      <c r="BV408" s="45"/>
      <c r="BX408" s="45"/>
      <c r="BZ408" s="45"/>
      <c r="CB408" s="45"/>
      <c r="CD408" s="45"/>
      <c r="CF408" s="45"/>
      <c r="CH408" s="45"/>
      <c r="CJ408" s="45"/>
      <c r="CL408" s="45"/>
      <c r="CN408" s="45"/>
      <c r="CP408" s="45"/>
      <c r="CR408" s="45"/>
      <c r="CT408" s="45"/>
      <c r="CV408" s="45"/>
      <c r="CX408" s="45"/>
      <c r="CZ408" s="45"/>
      <c r="DB408" s="45"/>
      <c r="DD408" s="45"/>
      <c r="DF408" s="45"/>
      <c r="DH408" s="45"/>
      <c r="DJ408" s="45"/>
      <c r="DL408" s="45"/>
      <c r="DN408" s="45"/>
      <c r="DP408" s="45"/>
      <c r="DR408" s="45"/>
      <c r="DT408" s="45"/>
      <c r="DV408" s="45"/>
      <c r="DX408" s="45"/>
      <c r="DZ408" s="45"/>
      <c r="EB408" s="45"/>
      <c r="ED408" s="45"/>
      <c r="EF408" s="45"/>
      <c r="EH408" s="45"/>
      <c r="EJ408" s="45"/>
      <c r="EL408" s="45"/>
      <c r="EN408" s="45"/>
      <c r="EP408" s="45"/>
      <c r="ER408" s="45"/>
      <c r="ET408" s="45"/>
      <c r="EV408" s="45"/>
      <c r="EX408" s="45"/>
      <c r="EZ408" s="45"/>
      <c r="FB408" s="45"/>
      <c r="FD408" s="45"/>
      <c r="FF408" s="45"/>
      <c r="FH408" s="45"/>
      <c r="FI408" s="59"/>
      <c r="FJ408" s="59"/>
      <c r="FK408" s="48"/>
    </row>
    <row r="409" spans="46:167">
      <c r="AT409" s="45"/>
      <c r="AV409" s="45"/>
      <c r="AX409" s="45"/>
      <c r="AZ409" s="45"/>
      <c r="BB409" s="45"/>
      <c r="BD409" s="45"/>
      <c r="BF409" s="45"/>
      <c r="BH409" s="45"/>
      <c r="BJ409" s="45"/>
      <c r="BL409" s="45"/>
      <c r="BN409" s="45"/>
      <c r="BP409" s="45"/>
      <c r="BR409" s="45"/>
      <c r="BT409" s="45"/>
      <c r="BV409" s="45"/>
      <c r="BX409" s="45"/>
      <c r="BZ409" s="45"/>
      <c r="CB409" s="45"/>
      <c r="CD409" s="45"/>
      <c r="CF409" s="45"/>
      <c r="CH409" s="45"/>
      <c r="CJ409" s="45"/>
      <c r="CL409" s="45"/>
      <c r="CN409" s="45"/>
      <c r="CP409" s="45"/>
      <c r="CR409" s="45"/>
      <c r="CT409" s="45"/>
      <c r="CV409" s="45"/>
      <c r="CX409" s="45"/>
      <c r="CZ409" s="45"/>
      <c r="DB409" s="45"/>
      <c r="DD409" s="45"/>
      <c r="DF409" s="45"/>
      <c r="DH409" s="45"/>
      <c r="DJ409" s="45"/>
      <c r="DL409" s="45"/>
      <c r="DN409" s="45"/>
      <c r="DP409" s="45"/>
      <c r="DR409" s="45"/>
      <c r="DT409" s="45"/>
      <c r="DV409" s="45"/>
      <c r="DX409" s="45"/>
      <c r="DZ409" s="45"/>
      <c r="EB409" s="45"/>
      <c r="ED409" s="45"/>
      <c r="EF409" s="45"/>
      <c r="EH409" s="45"/>
      <c r="EJ409" s="45"/>
      <c r="EL409" s="45"/>
      <c r="EN409" s="45"/>
      <c r="EP409" s="45"/>
      <c r="ER409" s="45"/>
      <c r="ET409" s="45"/>
      <c r="EV409" s="45"/>
      <c r="EX409" s="45"/>
      <c r="EZ409" s="45"/>
      <c r="FB409" s="45"/>
      <c r="FD409" s="45"/>
      <c r="FF409" s="45"/>
      <c r="FH409" s="45"/>
      <c r="FI409" s="59"/>
      <c r="FJ409" s="59"/>
      <c r="FK409" s="48"/>
    </row>
    <row r="410" spans="46:167">
      <c r="AT410" s="45"/>
      <c r="AV410" s="45"/>
      <c r="AX410" s="45"/>
      <c r="AZ410" s="45"/>
      <c r="BB410" s="45"/>
      <c r="BD410" s="45"/>
      <c r="BF410" s="45"/>
      <c r="BH410" s="45"/>
      <c r="BJ410" s="45"/>
      <c r="BL410" s="45"/>
      <c r="BN410" s="45"/>
      <c r="BP410" s="45"/>
      <c r="BR410" s="45"/>
      <c r="BT410" s="45"/>
      <c r="BV410" s="45"/>
      <c r="BX410" s="45"/>
      <c r="BZ410" s="45"/>
      <c r="CB410" s="45"/>
      <c r="CD410" s="45"/>
      <c r="CF410" s="45"/>
      <c r="CH410" s="45"/>
      <c r="CJ410" s="45"/>
      <c r="CL410" s="45"/>
      <c r="CN410" s="45"/>
      <c r="CP410" s="45"/>
      <c r="CR410" s="45"/>
      <c r="CT410" s="45"/>
      <c r="CV410" s="45"/>
      <c r="CX410" s="45"/>
      <c r="CZ410" s="45"/>
      <c r="DB410" s="45"/>
      <c r="DD410" s="45"/>
      <c r="DF410" s="45"/>
      <c r="DH410" s="45"/>
      <c r="DJ410" s="45"/>
      <c r="DL410" s="45"/>
      <c r="DN410" s="45"/>
      <c r="DP410" s="45"/>
      <c r="DR410" s="45"/>
      <c r="DT410" s="45"/>
      <c r="DV410" s="45"/>
      <c r="DX410" s="45"/>
      <c r="DZ410" s="45"/>
      <c r="EB410" s="45"/>
      <c r="ED410" s="45"/>
      <c r="EF410" s="45"/>
      <c r="EH410" s="45"/>
      <c r="EJ410" s="45"/>
      <c r="EL410" s="45"/>
      <c r="EN410" s="45"/>
      <c r="EP410" s="45"/>
      <c r="ER410" s="45"/>
      <c r="ET410" s="45"/>
      <c r="EV410" s="45"/>
      <c r="EX410" s="45"/>
      <c r="EZ410" s="45"/>
      <c r="FB410" s="45"/>
      <c r="FD410" s="45"/>
      <c r="FF410" s="45"/>
      <c r="FH410" s="45"/>
      <c r="FI410" s="59"/>
      <c r="FJ410" s="59"/>
      <c r="FK410" s="48"/>
    </row>
    <row r="411" spans="46:167">
      <c r="AT411" s="45"/>
      <c r="AV411" s="45"/>
      <c r="AX411" s="45"/>
      <c r="AZ411" s="45"/>
      <c r="BB411" s="45"/>
      <c r="BD411" s="45"/>
      <c r="BF411" s="45"/>
      <c r="BH411" s="45"/>
      <c r="BJ411" s="45"/>
      <c r="BL411" s="45"/>
      <c r="BN411" s="45"/>
      <c r="BP411" s="45"/>
      <c r="BR411" s="45"/>
      <c r="BT411" s="45"/>
      <c r="BV411" s="45"/>
      <c r="BX411" s="45"/>
      <c r="BZ411" s="45"/>
      <c r="CB411" s="45"/>
      <c r="CD411" s="45"/>
      <c r="CF411" s="45"/>
      <c r="CH411" s="45"/>
      <c r="CJ411" s="45"/>
      <c r="CL411" s="45"/>
      <c r="CN411" s="45"/>
      <c r="CP411" s="45"/>
      <c r="CR411" s="45"/>
      <c r="CT411" s="45"/>
      <c r="CV411" s="45"/>
      <c r="CX411" s="45"/>
      <c r="CZ411" s="45"/>
      <c r="DB411" s="45"/>
      <c r="DD411" s="45"/>
      <c r="DF411" s="45"/>
      <c r="DH411" s="45"/>
      <c r="DJ411" s="45"/>
      <c r="DL411" s="45"/>
      <c r="DN411" s="45"/>
      <c r="DP411" s="45"/>
      <c r="DR411" s="45"/>
      <c r="DT411" s="45"/>
      <c r="DV411" s="45"/>
      <c r="DX411" s="45"/>
      <c r="DZ411" s="45"/>
      <c r="EB411" s="45"/>
      <c r="ED411" s="45"/>
      <c r="EF411" s="45"/>
      <c r="EH411" s="45"/>
      <c r="EJ411" s="45"/>
      <c r="EL411" s="45"/>
      <c r="EN411" s="45"/>
      <c r="EP411" s="45"/>
      <c r="ER411" s="45"/>
      <c r="ET411" s="45"/>
      <c r="EV411" s="45"/>
      <c r="EX411" s="45"/>
      <c r="EZ411" s="45"/>
      <c r="FB411" s="45"/>
      <c r="FD411" s="45"/>
      <c r="FF411" s="45"/>
      <c r="FH411" s="45"/>
      <c r="FI411" s="59"/>
      <c r="FJ411" s="59"/>
      <c r="FK411" s="48"/>
    </row>
    <row r="412" spans="46:167">
      <c r="AT412" s="45"/>
      <c r="AV412" s="45"/>
      <c r="AX412" s="45"/>
      <c r="AZ412" s="45"/>
      <c r="BB412" s="45"/>
      <c r="BD412" s="45"/>
      <c r="BF412" s="45"/>
      <c r="BH412" s="45"/>
      <c r="BJ412" s="45"/>
      <c r="BL412" s="45"/>
      <c r="BN412" s="45"/>
      <c r="BP412" s="45"/>
      <c r="BR412" s="45"/>
      <c r="BT412" s="45"/>
      <c r="BV412" s="45"/>
      <c r="BX412" s="45"/>
      <c r="BZ412" s="45"/>
      <c r="CB412" s="45"/>
      <c r="CD412" s="45"/>
      <c r="CF412" s="45"/>
      <c r="CH412" s="45"/>
      <c r="CJ412" s="45"/>
      <c r="CL412" s="45"/>
      <c r="CN412" s="45"/>
      <c r="CP412" s="45"/>
      <c r="CR412" s="45"/>
      <c r="CT412" s="45"/>
      <c r="CV412" s="45"/>
      <c r="CX412" s="45"/>
      <c r="CZ412" s="45"/>
      <c r="DB412" s="45"/>
      <c r="DD412" s="45"/>
      <c r="DF412" s="45"/>
      <c r="DH412" s="45"/>
      <c r="DJ412" s="45"/>
      <c r="DL412" s="45"/>
      <c r="DN412" s="45"/>
      <c r="DP412" s="45"/>
      <c r="DR412" s="45"/>
      <c r="DT412" s="45"/>
      <c r="DV412" s="45"/>
      <c r="DX412" s="45"/>
      <c r="DZ412" s="45"/>
      <c r="EB412" s="45"/>
      <c r="ED412" s="45"/>
      <c r="EF412" s="45"/>
      <c r="EH412" s="45"/>
      <c r="EJ412" s="45"/>
      <c r="EL412" s="45"/>
      <c r="EN412" s="45"/>
      <c r="EP412" s="45"/>
      <c r="ER412" s="45"/>
      <c r="ET412" s="45"/>
      <c r="EV412" s="45"/>
      <c r="EX412" s="45"/>
      <c r="EZ412" s="45"/>
      <c r="FB412" s="45"/>
      <c r="FD412" s="45"/>
      <c r="FF412" s="45"/>
      <c r="FH412" s="45"/>
      <c r="FI412" s="59"/>
      <c r="FJ412" s="59"/>
      <c r="FK412" s="48"/>
    </row>
    <row r="413" spans="46:167">
      <c r="AT413" s="45"/>
      <c r="AV413" s="45"/>
      <c r="AX413" s="45"/>
      <c r="AZ413" s="45"/>
      <c r="BB413" s="45"/>
      <c r="BD413" s="45"/>
      <c r="BF413" s="45"/>
      <c r="BH413" s="45"/>
      <c r="BJ413" s="45"/>
      <c r="BL413" s="45"/>
      <c r="BN413" s="45"/>
      <c r="BP413" s="45"/>
      <c r="BR413" s="45"/>
      <c r="BT413" s="45"/>
      <c r="BV413" s="45"/>
      <c r="BX413" s="45"/>
      <c r="BZ413" s="45"/>
      <c r="CB413" s="45"/>
      <c r="CD413" s="45"/>
      <c r="CF413" s="45"/>
      <c r="CH413" s="45"/>
      <c r="CJ413" s="45"/>
      <c r="CL413" s="45"/>
      <c r="CN413" s="45"/>
      <c r="CP413" s="45"/>
      <c r="CR413" s="45"/>
      <c r="CT413" s="45"/>
      <c r="CV413" s="45"/>
      <c r="CX413" s="45"/>
      <c r="CZ413" s="45"/>
      <c r="DB413" s="45"/>
      <c r="DD413" s="45"/>
      <c r="DF413" s="45"/>
      <c r="DH413" s="45"/>
      <c r="DJ413" s="45"/>
      <c r="DL413" s="45"/>
      <c r="DN413" s="45"/>
      <c r="DP413" s="45"/>
      <c r="DR413" s="45"/>
      <c r="DT413" s="45"/>
      <c r="DV413" s="45"/>
      <c r="DX413" s="45"/>
      <c r="DZ413" s="45"/>
      <c r="EB413" s="45"/>
      <c r="ED413" s="45"/>
      <c r="EF413" s="45"/>
      <c r="EH413" s="45"/>
      <c r="EJ413" s="45"/>
      <c r="EL413" s="45"/>
      <c r="EN413" s="45"/>
      <c r="EP413" s="45"/>
      <c r="ER413" s="45"/>
      <c r="ET413" s="45"/>
      <c r="EV413" s="45"/>
      <c r="EX413" s="45"/>
      <c r="EZ413" s="45"/>
      <c r="FB413" s="45"/>
      <c r="FD413" s="45"/>
      <c r="FF413" s="45"/>
      <c r="FH413" s="45"/>
      <c r="FI413" s="59"/>
      <c r="FJ413" s="59"/>
      <c r="FK413" s="48"/>
    </row>
    <row r="414" spans="46:167">
      <c r="AT414" s="45"/>
      <c r="AV414" s="45"/>
      <c r="AX414" s="45"/>
      <c r="AZ414" s="45"/>
      <c r="BB414" s="45"/>
      <c r="BD414" s="45"/>
      <c r="BF414" s="45"/>
      <c r="BH414" s="45"/>
      <c r="BJ414" s="45"/>
      <c r="BL414" s="45"/>
      <c r="BN414" s="45"/>
      <c r="BP414" s="45"/>
      <c r="BR414" s="45"/>
      <c r="BT414" s="45"/>
      <c r="BV414" s="45"/>
      <c r="BX414" s="45"/>
      <c r="BZ414" s="45"/>
      <c r="CB414" s="45"/>
      <c r="CD414" s="45"/>
      <c r="CF414" s="45"/>
      <c r="CH414" s="45"/>
      <c r="CJ414" s="45"/>
      <c r="CL414" s="45"/>
      <c r="CN414" s="45"/>
      <c r="CP414" s="45"/>
      <c r="CR414" s="45"/>
      <c r="CT414" s="45"/>
      <c r="CV414" s="45"/>
      <c r="CX414" s="45"/>
      <c r="CZ414" s="45"/>
      <c r="DB414" s="45"/>
      <c r="DD414" s="45"/>
      <c r="DF414" s="45"/>
      <c r="DH414" s="45"/>
      <c r="DJ414" s="45"/>
      <c r="DL414" s="45"/>
      <c r="DN414" s="45"/>
      <c r="DP414" s="45"/>
      <c r="DR414" s="45"/>
      <c r="DT414" s="45"/>
      <c r="DV414" s="45"/>
      <c r="DX414" s="45"/>
      <c r="DZ414" s="45"/>
      <c r="EB414" s="45"/>
      <c r="ED414" s="45"/>
      <c r="EF414" s="45"/>
      <c r="EH414" s="45"/>
      <c r="EJ414" s="45"/>
      <c r="EL414" s="45"/>
      <c r="EN414" s="45"/>
      <c r="EP414" s="45"/>
      <c r="ER414" s="45"/>
      <c r="ET414" s="45"/>
      <c r="EV414" s="45"/>
      <c r="EX414" s="45"/>
      <c r="EZ414" s="45"/>
      <c r="FB414" s="45"/>
      <c r="FD414" s="45"/>
      <c r="FF414" s="45"/>
      <c r="FH414" s="45"/>
      <c r="FI414" s="59"/>
      <c r="FJ414" s="59"/>
      <c r="FK414" s="48"/>
    </row>
    <row r="415" spans="46:167">
      <c r="AT415" s="45"/>
      <c r="AV415" s="45"/>
      <c r="AX415" s="45"/>
      <c r="AZ415" s="45"/>
      <c r="BB415" s="45"/>
      <c r="BD415" s="45"/>
      <c r="BF415" s="45"/>
      <c r="BH415" s="45"/>
      <c r="BJ415" s="45"/>
      <c r="BL415" s="45"/>
      <c r="BN415" s="45"/>
      <c r="BP415" s="45"/>
      <c r="BR415" s="45"/>
      <c r="BT415" s="45"/>
      <c r="BV415" s="45"/>
      <c r="BX415" s="45"/>
      <c r="BZ415" s="45"/>
      <c r="CB415" s="45"/>
      <c r="CD415" s="45"/>
      <c r="CF415" s="45"/>
      <c r="CH415" s="45"/>
      <c r="CJ415" s="45"/>
      <c r="CL415" s="45"/>
      <c r="CN415" s="45"/>
      <c r="CP415" s="45"/>
      <c r="CR415" s="45"/>
      <c r="CT415" s="45"/>
      <c r="CV415" s="45"/>
      <c r="CX415" s="45"/>
      <c r="CZ415" s="45"/>
      <c r="DB415" s="45"/>
      <c r="DD415" s="45"/>
      <c r="DF415" s="45"/>
      <c r="DH415" s="45"/>
      <c r="DJ415" s="45"/>
      <c r="DL415" s="45"/>
      <c r="DN415" s="45"/>
      <c r="DP415" s="45"/>
      <c r="DR415" s="45"/>
      <c r="DT415" s="45"/>
      <c r="DV415" s="45"/>
      <c r="DX415" s="45"/>
      <c r="DZ415" s="45"/>
      <c r="EB415" s="45"/>
      <c r="ED415" s="45"/>
      <c r="EF415" s="45"/>
      <c r="EH415" s="45"/>
      <c r="EJ415" s="45"/>
      <c r="EL415" s="45"/>
      <c r="EN415" s="45"/>
      <c r="EP415" s="45"/>
      <c r="ER415" s="45"/>
      <c r="ET415" s="45"/>
      <c r="EV415" s="45"/>
      <c r="EX415" s="45"/>
      <c r="EZ415" s="45"/>
      <c r="FB415" s="45"/>
      <c r="FD415" s="45"/>
      <c r="FF415" s="45"/>
      <c r="FH415" s="45"/>
      <c r="FI415" s="59"/>
      <c r="FJ415" s="59"/>
      <c r="FK415" s="48"/>
    </row>
    <row r="416" spans="46:167">
      <c r="AT416" s="45"/>
      <c r="AV416" s="45"/>
      <c r="AX416" s="45"/>
      <c r="AZ416" s="45"/>
      <c r="BB416" s="45"/>
      <c r="BD416" s="45"/>
      <c r="BF416" s="45"/>
      <c r="BH416" s="45"/>
      <c r="BJ416" s="45"/>
      <c r="BL416" s="45"/>
      <c r="BN416" s="45"/>
      <c r="BP416" s="45"/>
      <c r="BR416" s="45"/>
      <c r="BT416" s="45"/>
      <c r="BV416" s="45"/>
      <c r="BX416" s="45"/>
      <c r="BZ416" s="45"/>
      <c r="CB416" s="45"/>
      <c r="CD416" s="45"/>
      <c r="CF416" s="45"/>
      <c r="CH416" s="45"/>
      <c r="CJ416" s="45"/>
      <c r="CL416" s="45"/>
      <c r="CN416" s="45"/>
      <c r="CP416" s="45"/>
      <c r="CR416" s="45"/>
      <c r="CT416" s="45"/>
      <c r="CV416" s="45"/>
      <c r="CX416" s="45"/>
      <c r="CZ416" s="45"/>
      <c r="DB416" s="45"/>
      <c r="DD416" s="45"/>
      <c r="DF416" s="45"/>
      <c r="DH416" s="45"/>
      <c r="DJ416" s="45"/>
      <c r="DL416" s="45"/>
      <c r="DN416" s="45"/>
      <c r="DP416" s="45"/>
      <c r="DR416" s="45"/>
      <c r="DT416" s="45"/>
      <c r="DV416" s="45"/>
      <c r="DX416" s="45"/>
      <c r="DZ416" s="45"/>
      <c r="EB416" s="45"/>
      <c r="ED416" s="45"/>
      <c r="EF416" s="45"/>
      <c r="EH416" s="45"/>
      <c r="EJ416" s="45"/>
      <c r="EL416" s="45"/>
      <c r="EN416" s="45"/>
      <c r="EP416" s="45"/>
      <c r="ER416" s="45"/>
      <c r="ET416" s="45"/>
      <c r="EV416" s="45"/>
      <c r="EX416" s="45"/>
      <c r="EZ416" s="45"/>
      <c r="FB416" s="45"/>
      <c r="FD416" s="45"/>
      <c r="FF416" s="45"/>
      <c r="FH416" s="45"/>
      <c r="FI416" s="59"/>
      <c r="FJ416" s="59"/>
      <c r="FK416" s="48"/>
    </row>
    <row r="417" spans="46:167">
      <c r="AT417" s="45"/>
      <c r="AV417" s="45"/>
      <c r="AX417" s="45"/>
      <c r="AZ417" s="45"/>
      <c r="BB417" s="45"/>
      <c r="BD417" s="45"/>
      <c r="BF417" s="45"/>
      <c r="BH417" s="45"/>
      <c r="BJ417" s="45"/>
      <c r="BL417" s="45"/>
      <c r="BN417" s="45"/>
      <c r="BP417" s="45"/>
      <c r="BR417" s="45"/>
      <c r="BT417" s="45"/>
      <c r="BV417" s="45"/>
      <c r="BX417" s="45"/>
      <c r="BZ417" s="45"/>
      <c r="CB417" s="45"/>
      <c r="CD417" s="45"/>
      <c r="CF417" s="45"/>
      <c r="CH417" s="45"/>
      <c r="CJ417" s="45"/>
      <c r="CL417" s="45"/>
      <c r="CN417" s="45"/>
      <c r="CP417" s="45"/>
      <c r="CR417" s="45"/>
      <c r="CT417" s="45"/>
      <c r="CV417" s="45"/>
      <c r="CX417" s="45"/>
      <c r="CZ417" s="45"/>
      <c r="DB417" s="45"/>
      <c r="DD417" s="45"/>
      <c r="DF417" s="45"/>
      <c r="DH417" s="45"/>
      <c r="DJ417" s="45"/>
      <c r="DL417" s="45"/>
      <c r="DN417" s="45"/>
      <c r="DP417" s="45"/>
      <c r="DR417" s="45"/>
      <c r="DT417" s="45"/>
      <c r="DV417" s="45"/>
      <c r="DX417" s="45"/>
      <c r="DZ417" s="45"/>
      <c r="EB417" s="45"/>
      <c r="ED417" s="45"/>
      <c r="EF417" s="45"/>
      <c r="EH417" s="45"/>
      <c r="EJ417" s="45"/>
      <c r="EL417" s="45"/>
      <c r="EN417" s="45"/>
      <c r="EP417" s="45"/>
      <c r="ER417" s="45"/>
      <c r="ET417" s="45"/>
      <c r="EV417" s="45"/>
      <c r="EX417" s="45"/>
      <c r="EZ417" s="45"/>
      <c r="FB417" s="45"/>
      <c r="FD417" s="45"/>
      <c r="FF417" s="45"/>
      <c r="FH417" s="45"/>
      <c r="FI417" s="59"/>
      <c r="FJ417" s="59"/>
      <c r="FK417" s="48"/>
    </row>
    <row r="418" spans="46:167">
      <c r="AT418" s="45"/>
      <c r="AV418" s="45"/>
      <c r="AX418" s="45"/>
      <c r="AZ418" s="45"/>
      <c r="BB418" s="45"/>
      <c r="BD418" s="45"/>
      <c r="BF418" s="45"/>
      <c r="BH418" s="45"/>
      <c r="BJ418" s="45"/>
      <c r="BL418" s="45"/>
      <c r="BN418" s="45"/>
      <c r="BP418" s="45"/>
      <c r="BR418" s="45"/>
      <c r="BT418" s="45"/>
      <c r="BV418" s="45"/>
      <c r="BX418" s="45"/>
      <c r="BZ418" s="45"/>
      <c r="CB418" s="45"/>
      <c r="CD418" s="45"/>
      <c r="CF418" s="45"/>
      <c r="CH418" s="45"/>
      <c r="CJ418" s="45"/>
      <c r="CL418" s="45"/>
      <c r="CN418" s="45"/>
      <c r="CP418" s="45"/>
      <c r="CR418" s="45"/>
      <c r="CT418" s="45"/>
      <c r="CV418" s="45"/>
      <c r="CX418" s="45"/>
      <c r="CZ418" s="45"/>
      <c r="DB418" s="45"/>
      <c r="DD418" s="45"/>
      <c r="DF418" s="45"/>
      <c r="DH418" s="45"/>
      <c r="DJ418" s="45"/>
      <c r="DL418" s="45"/>
      <c r="DN418" s="45"/>
      <c r="DP418" s="45"/>
      <c r="DR418" s="45"/>
      <c r="DT418" s="45"/>
      <c r="DV418" s="45"/>
      <c r="DX418" s="45"/>
      <c r="DZ418" s="45"/>
      <c r="EB418" s="45"/>
      <c r="ED418" s="45"/>
      <c r="EF418" s="45"/>
      <c r="EH418" s="45"/>
      <c r="EJ418" s="45"/>
      <c r="EL418" s="45"/>
      <c r="EN418" s="45"/>
      <c r="EP418" s="45"/>
      <c r="ER418" s="45"/>
      <c r="ET418" s="45"/>
      <c r="EV418" s="45"/>
      <c r="EX418" s="45"/>
      <c r="EZ418" s="45"/>
      <c r="FB418" s="45"/>
      <c r="FD418" s="45"/>
      <c r="FF418" s="45"/>
      <c r="FH418" s="45"/>
      <c r="FI418" s="59"/>
      <c r="FJ418" s="59"/>
      <c r="FK418" s="48"/>
    </row>
    <row r="419" spans="46:167">
      <c r="AT419" s="45"/>
      <c r="AV419" s="45"/>
      <c r="AX419" s="45"/>
      <c r="AZ419" s="45"/>
      <c r="BB419" s="45"/>
      <c r="BD419" s="45"/>
      <c r="BF419" s="45"/>
      <c r="BH419" s="45"/>
      <c r="BJ419" s="45"/>
      <c r="BL419" s="45"/>
      <c r="BN419" s="45"/>
      <c r="BP419" s="45"/>
      <c r="BR419" s="45"/>
      <c r="BT419" s="45"/>
      <c r="BV419" s="45"/>
      <c r="BX419" s="45"/>
      <c r="BZ419" s="45"/>
      <c r="CB419" s="45"/>
      <c r="CD419" s="45"/>
      <c r="CF419" s="45"/>
      <c r="CH419" s="45"/>
      <c r="CJ419" s="45"/>
      <c r="CL419" s="45"/>
      <c r="CN419" s="45"/>
      <c r="CP419" s="45"/>
      <c r="CR419" s="45"/>
      <c r="CT419" s="45"/>
      <c r="CV419" s="45"/>
      <c r="CX419" s="45"/>
      <c r="CZ419" s="45"/>
      <c r="DB419" s="45"/>
      <c r="DD419" s="45"/>
      <c r="DF419" s="45"/>
      <c r="DH419" s="45"/>
      <c r="DJ419" s="45"/>
      <c r="DL419" s="45"/>
      <c r="DN419" s="45"/>
      <c r="DP419" s="45"/>
      <c r="DR419" s="45"/>
      <c r="DT419" s="45"/>
      <c r="DV419" s="45"/>
      <c r="DX419" s="45"/>
      <c r="DZ419" s="45"/>
      <c r="EB419" s="45"/>
      <c r="ED419" s="45"/>
      <c r="EF419" s="45"/>
      <c r="EH419" s="45"/>
      <c r="EJ419" s="45"/>
      <c r="EL419" s="45"/>
      <c r="EN419" s="45"/>
      <c r="EP419" s="45"/>
      <c r="ER419" s="45"/>
      <c r="ET419" s="45"/>
      <c r="EV419" s="45"/>
      <c r="EX419" s="45"/>
      <c r="EZ419" s="45"/>
      <c r="FB419" s="45"/>
      <c r="FD419" s="45"/>
      <c r="FF419" s="45"/>
      <c r="FH419" s="45"/>
      <c r="FI419" s="59"/>
      <c r="FJ419" s="59"/>
      <c r="FK419" s="48"/>
    </row>
    <row r="420" spans="46:167">
      <c r="AT420" s="45"/>
      <c r="AV420" s="45"/>
      <c r="AX420" s="45"/>
      <c r="AZ420" s="45"/>
      <c r="BB420" s="45"/>
      <c r="BD420" s="45"/>
      <c r="BF420" s="45"/>
      <c r="BH420" s="45"/>
      <c r="BJ420" s="45"/>
      <c r="BL420" s="45"/>
      <c r="BN420" s="45"/>
      <c r="BP420" s="45"/>
      <c r="BR420" s="45"/>
      <c r="BT420" s="45"/>
      <c r="BV420" s="45"/>
      <c r="BX420" s="45"/>
      <c r="BZ420" s="45"/>
      <c r="CB420" s="45"/>
      <c r="CD420" s="45"/>
      <c r="CF420" s="45"/>
      <c r="CH420" s="45"/>
      <c r="CJ420" s="45"/>
      <c r="CL420" s="45"/>
      <c r="CN420" s="45"/>
      <c r="CP420" s="45"/>
      <c r="CR420" s="45"/>
      <c r="CT420" s="45"/>
      <c r="CV420" s="45"/>
      <c r="CX420" s="45"/>
      <c r="CZ420" s="45"/>
      <c r="DB420" s="45"/>
      <c r="DD420" s="45"/>
      <c r="DF420" s="45"/>
      <c r="DH420" s="45"/>
      <c r="DJ420" s="45"/>
      <c r="DL420" s="45"/>
      <c r="DN420" s="45"/>
      <c r="DP420" s="45"/>
      <c r="DR420" s="45"/>
      <c r="DT420" s="45"/>
      <c r="DV420" s="45"/>
      <c r="DX420" s="45"/>
      <c r="DZ420" s="45"/>
      <c r="EB420" s="45"/>
      <c r="ED420" s="45"/>
      <c r="EF420" s="45"/>
      <c r="EH420" s="45"/>
      <c r="EJ420" s="45"/>
      <c r="EL420" s="45"/>
      <c r="EN420" s="45"/>
      <c r="EP420" s="45"/>
      <c r="ER420" s="45"/>
      <c r="ET420" s="45"/>
      <c r="EV420" s="45"/>
      <c r="EX420" s="45"/>
      <c r="EZ420" s="45"/>
      <c r="FB420" s="45"/>
      <c r="FD420" s="45"/>
      <c r="FF420" s="45"/>
      <c r="FH420" s="45"/>
      <c r="FI420" s="59"/>
      <c r="FJ420" s="59"/>
      <c r="FK420" s="48"/>
    </row>
    <row r="421" spans="46:167">
      <c r="AT421" s="45"/>
      <c r="AV421" s="45"/>
      <c r="AX421" s="45"/>
      <c r="AZ421" s="45"/>
      <c r="BB421" s="45"/>
      <c r="BD421" s="45"/>
      <c r="BF421" s="45"/>
      <c r="BH421" s="45"/>
      <c r="BJ421" s="45"/>
      <c r="BL421" s="45"/>
      <c r="BN421" s="45"/>
      <c r="BP421" s="45"/>
      <c r="BR421" s="45"/>
      <c r="BT421" s="45"/>
      <c r="BV421" s="45"/>
      <c r="BX421" s="45"/>
      <c r="BZ421" s="45"/>
      <c r="CB421" s="45"/>
      <c r="CD421" s="45"/>
      <c r="CF421" s="45"/>
      <c r="CH421" s="45"/>
      <c r="CJ421" s="45"/>
      <c r="CL421" s="45"/>
      <c r="CN421" s="45"/>
      <c r="CP421" s="45"/>
      <c r="CR421" s="45"/>
      <c r="CT421" s="45"/>
      <c r="CV421" s="45"/>
      <c r="CX421" s="45"/>
      <c r="CZ421" s="45"/>
      <c r="DB421" s="45"/>
      <c r="DD421" s="45"/>
      <c r="DF421" s="45"/>
      <c r="DH421" s="45"/>
      <c r="DJ421" s="45"/>
      <c r="DL421" s="45"/>
      <c r="DN421" s="45"/>
      <c r="DP421" s="45"/>
      <c r="DR421" s="45"/>
      <c r="DT421" s="45"/>
      <c r="DV421" s="45"/>
      <c r="DX421" s="45"/>
      <c r="DZ421" s="45"/>
      <c r="EB421" s="45"/>
      <c r="ED421" s="45"/>
      <c r="EF421" s="45"/>
      <c r="EH421" s="45"/>
      <c r="EJ421" s="45"/>
      <c r="EL421" s="45"/>
      <c r="EN421" s="45"/>
      <c r="EP421" s="45"/>
      <c r="ER421" s="45"/>
      <c r="ET421" s="45"/>
      <c r="EV421" s="45"/>
      <c r="EX421" s="45"/>
      <c r="EZ421" s="45"/>
      <c r="FB421" s="45"/>
      <c r="FD421" s="45"/>
      <c r="FF421" s="45"/>
      <c r="FH421" s="45"/>
      <c r="FI421" s="59"/>
      <c r="FJ421" s="59"/>
      <c r="FK421" s="48"/>
    </row>
    <row r="422" spans="46:167">
      <c r="AT422" s="45"/>
      <c r="AV422" s="45"/>
      <c r="AX422" s="45"/>
      <c r="AZ422" s="45"/>
      <c r="BB422" s="45"/>
      <c r="BD422" s="45"/>
      <c r="BF422" s="45"/>
      <c r="BH422" s="45"/>
      <c r="BJ422" s="45"/>
      <c r="BL422" s="45"/>
      <c r="BN422" s="45"/>
      <c r="BP422" s="45"/>
      <c r="BR422" s="45"/>
      <c r="BT422" s="45"/>
      <c r="BV422" s="45"/>
      <c r="BX422" s="45"/>
      <c r="BZ422" s="45"/>
      <c r="CB422" s="45"/>
      <c r="CD422" s="45"/>
      <c r="CF422" s="45"/>
      <c r="CH422" s="45"/>
      <c r="CJ422" s="45"/>
      <c r="CL422" s="45"/>
      <c r="CN422" s="45"/>
      <c r="CP422" s="45"/>
      <c r="CR422" s="45"/>
      <c r="CT422" s="45"/>
      <c r="CV422" s="45"/>
      <c r="CX422" s="45"/>
      <c r="CZ422" s="45"/>
      <c r="DB422" s="45"/>
      <c r="DD422" s="45"/>
      <c r="DF422" s="45"/>
      <c r="DH422" s="45"/>
      <c r="DJ422" s="45"/>
      <c r="DL422" s="45"/>
      <c r="DN422" s="45"/>
      <c r="DP422" s="45"/>
      <c r="DR422" s="45"/>
      <c r="DT422" s="45"/>
      <c r="DV422" s="45"/>
      <c r="DX422" s="45"/>
      <c r="DZ422" s="45"/>
      <c r="EB422" s="45"/>
      <c r="ED422" s="45"/>
      <c r="EF422" s="45"/>
      <c r="EH422" s="45"/>
      <c r="EJ422" s="45"/>
      <c r="EL422" s="45"/>
      <c r="EN422" s="45"/>
      <c r="EP422" s="45"/>
      <c r="ER422" s="45"/>
      <c r="ET422" s="45"/>
      <c r="EV422" s="45"/>
      <c r="EX422" s="45"/>
      <c r="EZ422" s="45"/>
      <c r="FB422" s="45"/>
      <c r="FD422" s="45"/>
      <c r="FF422" s="45"/>
      <c r="FH422" s="45"/>
      <c r="FI422" s="59"/>
      <c r="FJ422" s="59"/>
      <c r="FK422" s="48"/>
    </row>
    <row r="423" spans="46:167">
      <c r="AT423" s="45"/>
      <c r="AV423" s="45"/>
      <c r="AX423" s="45"/>
      <c r="AZ423" s="45"/>
      <c r="BB423" s="45"/>
      <c r="BD423" s="45"/>
      <c r="BF423" s="45"/>
      <c r="BH423" s="45"/>
      <c r="BJ423" s="45"/>
      <c r="BL423" s="45"/>
      <c r="BN423" s="45"/>
      <c r="BP423" s="45"/>
      <c r="BR423" s="45"/>
      <c r="BT423" s="45"/>
      <c r="BV423" s="45"/>
      <c r="BX423" s="45"/>
      <c r="BZ423" s="45"/>
      <c r="CB423" s="45"/>
      <c r="CD423" s="45"/>
      <c r="CF423" s="45"/>
      <c r="CH423" s="45"/>
      <c r="CJ423" s="45"/>
      <c r="CL423" s="45"/>
      <c r="CN423" s="45"/>
      <c r="CP423" s="45"/>
      <c r="CR423" s="45"/>
      <c r="CT423" s="45"/>
      <c r="CV423" s="45"/>
      <c r="CX423" s="45"/>
      <c r="CZ423" s="45"/>
      <c r="DB423" s="45"/>
      <c r="DD423" s="45"/>
      <c r="DF423" s="45"/>
      <c r="DH423" s="45"/>
      <c r="DJ423" s="45"/>
      <c r="DL423" s="45"/>
      <c r="DN423" s="45"/>
      <c r="DP423" s="45"/>
      <c r="DR423" s="45"/>
      <c r="DT423" s="45"/>
      <c r="DV423" s="45"/>
      <c r="DX423" s="45"/>
      <c r="DZ423" s="45"/>
      <c r="EB423" s="45"/>
      <c r="ED423" s="45"/>
      <c r="EF423" s="45"/>
      <c r="EH423" s="45"/>
      <c r="EJ423" s="45"/>
      <c r="EL423" s="45"/>
      <c r="EN423" s="45"/>
      <c r="EP423" s="45"/>
      <c r="ER423" s="45"/>
      <c r="ET423" s="45"/>
      <c r="EV423" s="45"/>
      <c r="EX423" s="45"/>
      <c r="EZ423" s="45"/>
      <c r="FB423" s="45"/>
      <c r="FD423" s="45"/>
      <c r="FF423" s="45"/>
      <c r="FH423" s="45"/>
      <c r="FI423" s="59"/>
      <c r="FJ423" s="59"/>
      <c r="FK423" s="48"/>
    </row>
    <row r="424" spans="46:167">
      <c r="AT424" s="45"/>
      <c r="AV424" s="45"/>
      <c r="AX424" s="45"/>
      <c r="AZ424" s="45"/>
      <c r="BB424" s="45"/>
      <c r="BD424" s="45"/>
      <c r="BF424" s="45"/>
      <c r="BH424" s="45"/>
      <c r="BJ424" s="45"/>
      <c r="BL424" s="45"/>
      <c r="BN424" s="45"/>
      <c r="BP424" s="45"/>
      <c r="BR424" s="45"/>
      <c r="BT424" s="45"/>
      <c r="BV424" s="45"/>
      <c r="BX424" s="45"/>
      <c r="BZ424" s="45"/>
      <c r="CB424" s="45"/>
      <c r="CD424" s="45"/>
      <c r="CF424" s="45"/>
      <c r="CH424" s="45"/>
      <c r="CJ424" s="45"/>
      <c r="CL424" s="45"/>
      <c r="CN424" s="45"/>
      <c r="CP424" s="45"/>
      <c r="CR424" s="45"/>
      <c r="CT424" s="45"/>
      <c r="CV424" s="45"/>
      <c r="CX424" s="45"/>
      <c r="CZ424" s="45"/>
      <c r="DB424" s="45"/>
      <c r="DD424" s="45"/>
      <c r="DF424" s="45"/>
      <c r="DH424" s="45"/>
      <c r="DJ424" s="45"/>
      <c r="DL424" s="45"/>
      <c r="DN424" s="45"/>
      <c r="DP424" s="45"/>
      <c r="DR424" s="45"/>
      <c r="DT424" s="45"/>
      <c r="DV424" s="45"/>
      <c r="DX424" s="45"/>
      <c r="DZ424" s="45"/>
      <c r="EB424" s="45"/>
      <c r="ED424" s="45"/>
      <c r="EF424" s="45"/>
      <c r="EH424" s="45"/>
      <c r="EJ424" s="45"/>
      <c r="EL424" s="45"/>
      <c r="EN424" s="45"/>
      <c r="EP424" s="45"/>
      <c r="ER424" s="45"/>
      <c r="ET424" s="45"/>
      <c r="EV424" s="45"/>
      <c r="EX424" s="45"/>
      <c r="EZ424" s="45"/>
      <c r="FB424" s="45"/>
      <c r="FD424" s="45"/>
      <c r="FF424" s="45"/>
      <c r="FH424" s="45"/>
      <c r="FI424" s="59"/>
      <c r="FJ424" s="59"/>
      <c r="FK424" s="48"/>
    </row>
    <row r="425" spans="46:167">
      <c r="AT425" s="45"/>
      <c r="AV425" s="45"/>
      <c r="AX425" s="45"/>
      <c r="AZ425" s="45"/>
      <c r="BB425" s="45"/>
      <c r="BD425" s="45"/>
      <c r="BF425" s="45"/>
      <c r="BH425" s="45"/>
      <c r="BJ425" s="45"/>
      <c r="BL425" s="45"/>
      <c r="BN425" s="45"/>
      <c r="BP425" s="45"/>
      <c r="BR425" s="45"/>
      <c r="BT425" s="45"/>
      <c r="BV425" s="45"/>
      <c r="BX425" s="45"/>
      <c r="BZ425" s="45"/>
      <c r="CB425" s="45"/>
      <c r="CD425" s="45"/>
      <c r="CF425" s="45"/>
      <c r="CH425" s="45"/>
      <c r="CJ425" s="45"/>
      <c r="CL425" s="45"/>
      <c r="CN425" s="45"/>
      <c r="CP425" s="45"/>
      <c r="CR425" s="45"/>
      <c r="CT425" s="45"/>
      <c r="CV425" s="45"/>
      <c r="CX425" s="45"/>
      <c r="CZ425" s="45"/>
      <c r="DB425" s="45"/>
      <c r="DD425" s="45"/>
      <c r="DF425" s="45"/>
      <c r="DH425" s="45"/>
      <c r="DJ425" s="45"/>
      <c r="DL425" s="45"/>
      <c r="DN425" s="45"/>
      <c r="DP425" s="45"/>
      <c r="DR425" s="45"/>
      <c r="DT425" s="45"/>
      <c r="DV425" s="45"/>
      <c r="DX425" s="45"/>
      <c r="DZ425" s="45"/>
      <c r="EB425" s="45"/>
      <c r="ED425" s="45"/>
      <c r="EF425" s="45"/>
      <c r="EH425" s="45"/>
      <c r="EJ425" s="45"/>
      <c r="EL425" s="45"/>
      <c r="EN425" s="45"/>
      <c r="EP425" s="45"/>
      <c r="ER425" s="45"/>
      <c r="ET425" s="45"/>
      <c r="EV425" s="45"/>
      <c r="EX425" s="45"/>
      <c r="EZ425" s="45"/>
      <c r="FB425" s="45"/>
      <c r="FD425" s="45"/>
      <c r="FF425" s="45"/>
      <c r="FH425" s="45"/>
      <c r="FI425" s="59"/>
      <c r="FJ425" s="59"/>
      <c r="FK425" s="48"/>
    </row>
    <row r="426" spans="46:167">
      <c r="AT426" s="45"/>
      <c r="AV426" s="45"/>
      <c r="AX426" s="45"/>
      <c r="AZ426" s="45"/>
      <c r="BB426" s="45"/>
      <c r="BD426" s="45"/>
      <c r="BF426" s="45"/>
      <c r="BH426" s="45"/>
      <c r="BJ426" s="45"/>
      <c r="BL426" s="45"/>
      <c r="BN426" s="45"/>
      <c r="BP426" s="45"/>
      <c r="BR426" s="45"/>
      <c r="BT426" s="45"/>
      <c r="BV426" s="45"/>
      <c r="BX426" s="45"/>
      <c r="BZ426" s="45"/>
      <c r="CB426" s="45"/>
      <c r="CD426" s="45"/>
      <c r="CF426" s="45"/>
      <c r="CH426" s="45"/>
      <c r="CJ426" s="45"/>
      <c r="CL426" s="45"/>
      <c r="CN426" s="45"/>
      <c r="CP426" s="45"/>
      <c r="CR426" s="45"/>
      <c r="CT426" s="45"/>
      <c r="CV426" s="45"/>
      <c r="CX426" s="45"/>
      <c r="CZ426" s="45"/>
      <c r="DB426" s="45"/>
      <c r="DD426" s="45"/>
      <c r="DF426" s="45"/>
      <c r="DH426" s="45"/>
      <c r="DJ426" s="45"/>
      <c r="DL426" s="45"/>
      <c r="DN426" s="45"/>
      <c r="DP426" s="45"/>
      <c r="DR426" s="45"/>
      <c r="DT426" s="45"/>
      <c r="DV426" s="45"/>
      <c r="DX426" s="45"/>
      <c r="DZ426" s="45"/>
      <c r="EB426" s="45"/>
      <c r="ED426" s="45"/>
      <c r="EF426" s="45"/>
      <c r="EH426" s="45"/>
      <c r="EJ426" s="45"/>
      <c r="EL426" s="45"/>
      <c r="EN426" s="45"/>
      <c r="EP426" s="45"/>
      <c r="ER426" s="45"/>
      <c r="ET426" s="45"/>
      <c r="EV426" s="45"/>
      <c r="EX426" s="45"/>
      <c r="EZ426" s="45"/>
      <c r="FB426" s="45"/>
      <c r="FD426" s="45"/>
      <c r="FF426" s="45"/>
      <c r="FH426" s="45"/>
      <c r="FI426" s="59"/>
      <c r="FJ426" s="59"/>
      <c r="FK426" s="48"/>
    </row>
    <row r="427" spans="46:167">
      <c r="AT427" s="45"/>
      <c r="AV427" s="45"/>
      <c r="AX427" s="45"/>
      <c r="AZ427" s="45"/>
      <c r="BB427" s="45"/>
      <c r="BD427" s="45"/>
      <c r="BF427" s="45"/>
      <c r="BH427" s="45"/>
      <c r="BJ427" s="45"/>
      <c r="BL427" s="45"/>
      <c r="BN427" s="45"/>
      <c r="BP427" s="45"/>
      <c r="BR427" s="45"/>
      <c r="BT427" s="45"/>
      <c r="BV427" s="45"/>
      <c r="BX427" s="45"/>
      <c r="BZ427" s="45"/>
      <c r="CB427" s="45"/>
      <c r="CD427" s="45"/>
      <c r="CF427" s="45"/>
      <c r="CH427" s="45"/>
      <c r="CJ427" s="45"/>
      <c r="CL427" s="45"/>
      <c r="CN427" s="45"/>
      <c r="CP427" s="45"/>
      <c r="CR427" s="45"/>
      <c r="CT427" s="45"/>
      <c r="CV427" s="45"/>
      <c r="CX427" s="45"/>
      <c r="CZ427" s="45"/>
      <c r="DB427" s="45"/>
      <c r="DD427" s="45"/>
      <c r="DF427" s="45"/>
      <c r="DH427" s="45"/>
      <c r="DJ427" s="45"/>
      <c r="DL427" s="45"/>
      <c r="DN427" s="45"/>
      <c r="DP427" s="45"/>
      <c r="DR427" s="45"/>
      <c r="DT427" s="45"/>
      <c r="DV427" s="45"/>
      <c r="DX427" s="45"/>
      <c r="DZ427" s="45"/>
      <c r="EB427" s="45"/>
      <c r="ED427" s="45"/>
      <c r="EF427" s="45"/>
      <c r="EH427" s="45"/>
      <c r="EJ427" s="45"/>
      <c r="EL427" s="45"/>
      <c r="EN427" s="45"/>
      <c r="EP427" s="45"/>
      <c r="ER427" s="45"/>
      <c r="ET427" s="45"/>
      <c r="EV427" s="45"/>
      <c r="EX427" s="45"/>
      <c r="EZ427" s="45"/>
      <c r="FB427" s="45"/>
      <c r="FD427" s="45"/>
      <c r="FF427" s="45"/>
      <c r="FH427" s="45"/>
      <c r="FI427" s="59"/>
      <c r="FJ427" s="59"/>
      <c r="FK427" s="48"/>
    </row>
    <row r="428" spans="46:167">
      <c r="AT428" s="45"/>
      <c r="AV428" s="45"/>
      <c r="AX428" s="45"/>
      <c r="AZ428" s="45"/>
      <c r="BB428" s="45"/>
      <c r="BD428" s="45"/>
      <c r="BF428" s="45"/>
      <c r="BH428" s="45"/>
      <c r="BJ428" s="45"/>
      <c r="BL428" s="45"/>
      <c r="BN428" s="45"/>
      <c r="BP428" s="45"/>
      <c r="BR428" s="45"/>
      <c r="BT428" s="45"/>
      <c r="BV428" s="45"/>
      <c r="BX428" s="45"/>
      <c r="BZ428" s="45"/>
      <c r="CB428" s="45"/>
      <c r="CD428" s="45"/>
      <c r="CF428" s="45"/>
      <c r="CH428" s="45"/>
      <c r="CJ428" s="45"/>
      <c r="CL428" s="45"/>
      <c r="CN428" s="45"/>
      <c r="CP428" s="45"/>
      <c r="CR428" s="45"/>
      <c r="CT428" s="45"/>
      <c r="CV428" s="45"/>
      <c r="CX428" s="45"/>
      <c r="CZ428" s="45"/>
      <c r="DB428" s="45"/>
      <c r="DD428" s="45"/>
      <c r="DF428" s="45"/>
      <c r="DH428" s="45"/>
      <c r="DJ428" s="45"/>
      <c r="DL428" s="45"/>
      <c r="DN428" s="45"/>
      <c r="DP428" s="45"/>
      <c r="DR428" s="45"/>
      <c r="DT428" s="45"/>
      <c r="DV428" s="45"/>
      <c r="DX428" s="45"/>
      <c r="DZ428" s="45"/>
      <c r="EB428" s="45"/>
      <c r="ED428" s="45"/>
      <c r="EF428" s="45"/>
      <c r="EH428" s="45"/>
      <c r="EJ428" s="45"/>
      <c r="EL428" s="45"/>
      <c r="EN428" s="45"/>
      <c r="EP428" s="45"/>
      <c r="ER428" s="45"/>
      <c r="ET428" s="45"/>
      <c r="EV428" s="45"/>
      <c r="EX428" s="45"/>
      <c r="EZ428" s="45"/>
      <c r="FB428" s="45"/>
      <c r="FD428" s="45"/>
      <c r="FF428" s="45"/>
      <c r="FH428" s="45"/>
      <c r="FI428" s="59"/>
      <c r="FJ428" s="59"/>
      <c r="FK428" s="48"/>
    </row>
    <row r="429" spans="46:167">
      <c r="AT429" s="45"/>
      <c r="AV429" s="45"/>
      <c r="AX429" s="45"/>
      <c r="AZ429" s="45"/>
      <c r="BB429" s="45"/>
      <c r="BD429" s="45"/>
      <c r="BF429" s="45"/>
      <c r="BH429" s="45"/>
      <c r="BJ429" s="45"/>
      <c r="BL429" s="45"/>
      <c r="BN429" s="45"/>
      <c r="BP429" s="45"/>
      <c r="BR429" s="45"/>
      <c r="BT429" s="45"/>
      <c r="BV429" s="45"/>
      <c r="BX429" s="45"/>
      <c r="BZ429" s="45"/>
      <c r="CB429" s="45"/>
      <c r="CD429" s="45"/>
      <c r="CF429" s="45"/>
      <c r="CH429" s="45"/>
      <c r="CJ429" s="45"/>
      <c r="CL429" s="45"/>
      <c r="CN429" s="45"/>
      <c r="CP429" s="45"/>
      <c r="CR429" s="45"/>
      <c r="CT429" s="45"/>
      <c r="CV429" s="45"/>
      <c r="CX429" s="45"/>
      <c r="CZ429" s="45"/>
      <c r="DB429" s="45"/>
      <c r="DD429" s="45"/>
      <c r="DF429" s="45"/>
      <c r="DH429" s="45"/>
      <c r="DJ429" s="45"/>
      <c r="DL429" s="45"/>
      <c r="DN429" s="45"/>
      <c r="DP429" s="45"/>
      <c r="DR429" s="45"/>
      <c r="DT429" s="45"/>
      <c r="DV429" s="45"/>
      <c r="DX429" s="45"/>
      <c r="DZ429" s="45"/>
      <c r="EB429" s="45"/>
      <c r="ED429" s="45"/>
      <c r="EF429" s="45"/>
      <c r="EH429" s="45"/>
      <c r="EJ429" s="45"/>
      <c r="EL429" s="45"/>
      <c r="EN429" s="45"/>
      <c r="EP429" s="45"/>
      <c r="ER429" s="45"/>
      <c r="ET429" s="45"/>
      <c r="EV429" s="45"/>
      <c r="EX429" s="45"/>
      <c r="EZ429" s="45"/>
      <c r="FB429" s="45"/>
      <c r="FD429" s="45"/>
      <c r="FF429" s="45"/>
      <c r="FH429" s="45"/>
      <c r="FI429" s="59"/>
      <c r="FJ429" s="59"/>
      <c r="FK429" s="48"/>
    </row>
    <row r="430" spans="46:167">
      <c r="AT430" s="45"/>
      <c r="AV430" s="45"/>
      <c r="AX430" s="45"/>
      <c r="AZ430" s="45"/>
      <c r="BB430" s="45"/>
      <c r="BD430" s="45"/>
      <c r="BF430" s="45"/>
      <c r="BH430" s="45"/>
      <c r="BJ430" s="45"/>
      <c r="BL430" s="45"/>
      <c r="BN430" s="45"/>
      <c r="BP430" s="45"/>
      <c r="BR430" s="45"/>
      <c r="BT430" s="45"/>
      <c r="BV430" s="45"/>
      <c r="BX430" s="45"/>
      <c r="BZ430" s="45"/>
      <c r="CB430" s="45"/>
      <c r="CD430" s="45"/>
      <c r="CF430" s="45"/>
      <c r="CH430" s="45"/>
      <c r="CJ430" s="45"/>
      <c r="CL430" s="45"/>
      <c r="CN430" s="45"/>
      <c r="CP430" s="45"/>
      <c r="CR430" s="45"/>
      <c r="CT430" s="45"/>
      <c r="CV430" s="45"/>
      <c r="CX430" s="45"/>
      <c r="CZ430" s="45"/>
      <c r="DB430" s="45"/>
      <c r="DD430" s="45"/>
      <c r="DF430" s="45"/>
      <c r="DH430" s="45"/>
      <c r="DJ430" s="45"/>
      <c r="DL430" s="45"/>
      <c r="DN430" s="45"/>
      <c r="DP430" s="45"/>
      <c r="DR430" s="45"/>
      <c r="DT430" s="45"/>
      <c r="DV430" s="45"/>
      <c r="DX430" s="45"/>
      <c r="DZ430" s="45"/>
      <c r="EB430" s="45"/>
      <c r="ED430" s="45"/>
      <c r="EF430" s="45"/>
      <c r="EH430" s="45"/>
      <c r="EJ430" s="45"/>
      <c r="EL430" s="45"/>
      <c r="EN430" s="45"/>
      <c r="EP430" s="45"/>
      <c r="ER430" s="45"/>
      <c r="ET430" s="45"/>
      <c r="EV430" s="45"/>
      <c r="EX430" s="45"/>
      <c r="EZ430" s="45"/>
      <c r="FB430" s="45"/>
      <c r="FD430" s="45"/>
      <c r="FF430" s="45"/>
      <c r="FH430" s="45"/>
      <c r="FI430" s="59"/>
      <c r="FJ430" s="59"/>
      <c r="FK430" s="48"/>
    </row>
    <row r="431" spans="46:167">
      <c r="AT431" s="45"/>
      <c r="AV431" s="45"/>
      <c r="AX431" s="45"/>
      <c r="AZ431" s="45"/>
      <c r="BB431" s="45"/>
      <c r="BD431" s="45"/>
      <c r="BF431" s="45"/>
      <c r="BH431" s="45"/>
      <c r="BJ431" s="45"/>
      <c r="BL431" s="45"/>
      <c r="BN431" s="45"/>
      <c r="BP431" s="45"/>
      <c r="BR431" s="45"/>
      <c r="BT431" s="45"/>
      <c r="BV431" s="45"/>
      <c r="BX431" s="45"/>
      <c r="BZ431" s="45"/>
      <c r="CB431" s="45"/>
      <c r="CD431" s="45"/>
      <c r="CF431" s="45"/>
      <c r="CH431" s="45"/>
      <c r="CJ431" s="45"/>
      <c r="CL431" s="45"/>
      <c r="CN431" s="45"/>
      <c r="CP431" s="45"/>
      <c r="CR431" s="45"/>
      <c r="CT431" s="45"/>
      <c r="CV431" s="45"/>
      <c r="CX431" s="45"/>
      <c r="CZ431" s="45"/>
      <c r="DB431" s="45"/>
      <c r="DD431" s="45"/>
      <c r="DF431" s="45"/>
      <c r="DH431" s="45"/>
      <c r="DJ431" s="45"/>
      <c r="DL431" s="45"/>
      <c r="DN431" s="45"/>
      <c r="DP431" s="45"/>
      <c r="DR431" s="45"/>
      <c r="DT431" s="45"/>
      <c r="DV431" s="45"/>
      <c r="DX431" s="45"/>
      <c r="DZ431" s="45"/>
      <c r="EB431" s="45"/>
      <c r="ED431" s="45"/>
      <c r="EF431" s="45"/>
      <c r="EH431" s="45"/>
      <c r="EJ431" s="45"/>
      <c r="EL431" s="45"/>
      <c r="EN431" s="45"/>
      <c r="EP431" s="45"/>
      <c r="ER431" s="45"/>
      <c r="ET431" s="45"/>
      <c r="EV431" s="45"/>
      <c r="EX431" s="45"/>
      <c r="EZ431" s="45"/>
      <c r="FB431" s="45"/>
      <c r="FD431" s="45"/>
      <c r="FF431" s="45"/>
      <c r="FH431" s="45"/>
      <c r="FI431" s="59"/>
      <c r="FJ431" s="59"/>
      <c r="FK431" s="48"/>
    </row>
    <row r="432" spans="46:167">
      <c r="AT432" s="45"/>
      <c r="AV432" s="45"/>
      <c r="AX432" s="45"/>
      <c r="AZ432" s="45"/>
      <c r="BB432" s="45"/>
      <c r="BD432" s="45"/>
      <c r="BF432" s="45"/>
      <c r="BH432" s="45"/>
      <c r="BJ432" s="45"/>
      <c r="BL432" s="45"/>
      <c r="BN432" s="45"/>
      <c r="BP432" s="45"/>
      <c r="BR432" s="45"/>
      <c r="BT432" s="45"/>
      <c r="BV432" s="45"/>
      <c r="BX432" s="45"/>
      <c r="BZ432" s="45"/>
      <c r="CB432" s="45"/>
      <c r="CD432" s="45"/>
      <c r="CF432" s="45"/>
      <c r="CH432" s="45"/>
      <c r="CJ432" s="45"/>
      <c r="CL432" s="45"/>
      <c r="CN432" s="45"/>
      <c r="CP432" s="45"/>
      <c r="CR432" s="45"/>
      <c r="CT432" s="45"/>
      <c r="CV432" s="45"/>
      <c r="CX432" s="45"/>
      <c r="CZ432" s="45"/>
      <c r="DB432" s="45"/>
      <c r="DD432" s="45"/>
      <c r="DF432" s="45"/>
      <c r="DH432" s="45"/>
      <c r="DJ432" s="45"/>
      <c r="DL432" s="45"/>
      <c r="DN432" s="45"/>
      <c r="DP432" s="45"/>
      <c r="DR432" s="45"/>
      <c r="DT432" s="45"/>
      <c r="DV432" s="45"/>
      <c r="DX432" s="45"/>
      <c r="DZ432" s="45"/>
      <c r="EB432" s="45"/>
      <c r="ED432" s="45"/>
      <c r="EF432" s="45"/>
      <c r="EH432" s="45"/>
      <c r="EJ432" s="45"/>
      <c r="EL432" s="45"/>
      <c r="EN432" s="45"/>
      <c r="EP432" s="45"/>
      <c r="ER432" s="45"/>
      <c r="ET432" s="45"/>
      <c r="EV432" s="45"/>
      <c r="EX432" s="45"/>
      <c r="EZ432" s="45"/>
      <c r="FB432" s="45"/>
      <c r="FD432" s="45"/>
      <c r="FF432" s="45"/>
      <c r="FH432" s="45"/>
      <c r="FI432" s="59"/>
      <c r="FJ432" s="59"/>
      <c r="FK432" s="48"/>
    </row>
    <row r="433" spans="46:167">
      <c r="AT433" s="45"/>
      <c r="AV433" s="45"/>
      <c r="AX433" s="45"/>
      <c r="AZ433" s="45"/>
      <c r="BB433" s="45"/>
      <c r="BD433" s="45"/>
      <c r="BF433" s="45"/>
      <c r="BH433" s="45"/>
      <c r="BJ433" s="45"/>
      <c r="BL433" s="45"/>
      <c r="BN433" s="45"/>
      <c r="BP433" s="45"/>
      <c r="BR433" s="45"/>
      <c r="BT433" s="45"/>
      <c r="BV433" s="45"/>
      <c r="BX433" s="45"/>
      <c r="BZ433" s="45"/>
      <c r="CB433" s="45"/>
      <c r="CD433" s="45"/>
      <c r="CF433" s="45"/>
      <c r="CH433" s="45"/>
      <c r="CJ433" s="45"/>
      <c r="CL433" s="45"/>
      <c r="CN433" s="45"/>
      <c r="CP433" s="45"/>
      <c r="CR433" s="45"/>
      <c r="CT433" s="45"/>
      <c r="CV433" s="45"/>
      <c r="CX433" s="45"/>
      <c r="CZ433" s="45"/>
      <c r="DB433" s="45"/>
      <c r="DD433" s="45"/>
      <c r="DF433" s="45"/>
      <c r="DH433" s="45"/>
      <c r="DJ433" s="45"/>
      <c r="DL433" s="45"/>
      <c r="DN433" s="45"/>
      <c r="DP433" s="45"/>
      <c r="DR433" s="45"/>
      <c r="DT433" s="45"/>
      <c r="DV433" s="45"/>
      <c r="DX433" s="45"/>
      <c r="DZ433" s="45"/>
      <c r="EB433" s="45"/>
      <c r="ED433" s="45"/>
      <c r="EF433" s="45"/>
      <c r="EH433" s="45"/>
      <c r="EJ433" s="45"/>
      <c r="EL433" s="45"/>
      <c r="EN433" s="45"/>
      <c r="EP433" s="45"/>
      <c r="ER433" s="45"/>
      <c r="ET433" s="45"/>
      <c r="EV433" s="45"/>
      <c r="EX433" s="45"/>
      <c r="EZ433" s="45"/>
      <c r="FB433" s="45"/>
      <c r="FD433" s="45"/>
      <c r="FF433" s="45"/>
      <c r="FH433" s="45"/>
      <c r="FI433" s="59"/>
      <c r="FJ433" s="59"/>
      <c r="FK433" s="48"/>
    </row>
    <row r="434" spans="46:167">
      <c r="AT434" s="45"/>
      <c r="AV434" s="45"/>
      <c r="AX434" s="45"/>
      <c r="AZ434" s="45"/>
      <c r="BB434" s="45"/>
      <c r="BD434" s="45"/>
      <c r="BF434" s="45"/>
      <c r="BH434" s="45"/>
      <c r="BJ434" s="45"/>
      <c r="BL434" s="45"/>
      <c r="BN434" s="45"/>
      <c r="BP434" s="45"/>
      <c r="BR434" s="45"/>
      <c r="BT434" s="45"/>
      <c r="BV434" s="45"/>
      <c r="BX434" s="45"/>
      <c r="BZ434" s="45"/>
      <c r="CB434" s="45"/>
      <c r="CD434" s="45"/>
      <c r="CF434" s="45"/>
      <c r="CH434" s="45"/>
      <c r="CJ434" s="45"/>
      <c r="CL434" s="45"/>
      <c r="CN434" s="45"/>
      <c r="CP434" s="45"/>
      <c r="CR434" s="45"/>
      <c r="CT434" s="45"/>
      <c r="CV434" s="45"/>
      <c r="CX434" s="45"/>
      <c r="CZ434" s="45"/>
      <c r="DB434" s="45"/>
      <c r="DD434" s="45"/>
      <c r="DF434" s="45"/>
      <c r="DH434" s="45"/>
      <c r="DJ434" s="45"/>
      <c r="DL434" s="45"/>
      <c r="DN434" s="45"/>
      <c r="DP434" s="45"/>
      <c r="DR434" s="45"/>
      <c r="DT434" s="45"/>
      <c r="DV434" s="45"/>
      <c r="DX434" s="45"/>
      <c r="DZ434" s="45"/>
      <c r="EB434" s="45"/>
      <c r="ED434" s="45"/>
      <c r="EF434" s="45"/>
      <c r="EH434" s="45"/>
      <c r="EJ434" s="45"/>
      <c r="EL434" s="45"/>
      <c r="EN434" s="45"/>
      <c r="EP434" s="45"/>
      <c r="ER434" s="45"/>
      <c r="ET434" s="45"/>
      <c r="EV434" s="45"/>
      <c r="EX434" s="45"/>
      <c r="EZ434" s="45"/>
      <c r="FB434" s="45"/>
      <c r="FD434" s="45"/>
      <c r="FF434" s="45"/>
      <c r="FH434" s="45"/>
      <c r="FI434" s="59"/>
      <c r="FJ434" s="59"/>
      <c r="FK434" s="48"/>
    </row>
    <row r="435" spans="46:167">
      <c r="AT435" s="45"/>
      <c r="AV435" s="45"/>
      <c r="AX435" s="45"/>
      <c r="AZ435" s="45"/>
      <c r="BB435" s="45"/>
      <c r="BD435" s="45"/>
      <c r="BF435" s="45"/>
      <c r="BH435" s="45"/>
      <c r="BJ435" s="45"/>
      <c r="BL435" s="45"/>
      <c r="BN435" s="45"/>
      <c r="BP435" s="45"/>
      <c r="BR435" s="45"/>
      <c r="BT435" s="45"/>
      <c r="BV435" s="45"/>
      <c r="BX435" s="45"/>
      <c r="BZ435" s="45"/>
      <c r="CB435" s="45"/>
      <c r="CD435" s="45"/>
      <c r="CF435" s="45"/>
      <c r="CH435" s="45"/>
      <c r="CJ435" s="45"/>
      <c r="CL435" s="45"/>
      <c r="CN435" s="45"/>
      <c r="CP435" s="45"/>
      <c r="CR435" s="45"/>
      <c r="CT435" s="45"/>
      <c r="CV435" s="45"/>
      <c r="CX435" s="45"/>
      <c r="CZ435" s="45"/>
      <c r="DB435" s="45"/>
      <c r="DD435" s="45"/>
      <c r="DF435" s="45"/>
      <c r="DH435" s="45"/>
      <c r="DJ435" s="45"/>
      <c r="DL435" s="45"/>
      <c r="DN435" s="45"/>
      <c r="DP435" s="45"/>
      <c r="DR435" s="45"/>
      <c r="DT435" s="45"/>
      <c r="DV435" s="45"/>
      <c r="DX435" s="45"/>
      <c r="DZ435" s="45"/>
      <c r="EB435" s="45"/>
      <c r="ED435" s="45"/>
      <c r="EF435" s="45"/>
      <c r="EH435" s="45"/>
      <c r="EJ435" s="45"/>
      <c r="EL435" s="45"/>
      <c r="EN435" s="45"/>
      <c r="EP435" s="45"/>
      <c r="ER435" s="45"/>
      <c r="ET435" s="45"/>
      <c r="EV435" s="45"/>
      <c r="EX435" s="45"/>
      <c r="EZ435" s="45"/>
      <c r="FB435" s="45"/>
      <c r="FD435" s="45"/>
      <c r="FF435" s="45"/>
      <c r="FH435" s="45"/>
      <c r="FI435" s="59"/>
      <c r="FJ435" s="59"/>
      <c r="FK435" s="48"/>
    </row>
    <row r="436" spans="46:167">
      <c r="AT436" s="45"/>
      <c r="AV436" s="45"/>
      <c r="AX436" s="45"/>
      <c r="AZ436" s="45"/>
      <c r="BB436" s="45"/>
      <c r="BD436" s="45"/>
      <c r="BF436" s="45"/>
      <c r="BH436" s="45"/>
      <c r="BJ436" s="45"/>
      <c r="BL436" s="45"/>
      <c r="BN436" s="45"/>
      <c r="BP436" s="45"/>
      <c r="BR436" s="45"/>
      <c r="BT436" s="45"/>
      <c r="BV436" s="45"/>
      <c r="BX436" s="45"/>
      <c r="BZ436" s="45"/>
      <c r="CB436" s="45"/>
      <c r="CD436" s="45"/>
      <c r="CF436" s="45"/>
      <c r="CH436" s="45"/>
      <c r="CJ436" s="45"/>
      <c r="CL436" s="45"/>
      <c r="CN436" s="45"/>
      <c r="CP436" s="45"/>
      <c r="CR436" s="45"/>
      <c r="CT436" s="45"/>
      <c r="CV436" s="45"/>
      <c r="CX436" s="45"/>
      <c r="CZ436" s="45"/>
      <c r="DB436" s="45"/>
      <c r="DD436" s="45"/>
      <c r="DF436" s="45"/>
      <c r="DH436" s="45"/>
      <c r="DJ436" s="45"/>
      <c r="DL436" s="45"/>
      <c r="DN436" s="45"/>
      <c r="DP436" s="45"/>
      <c r="DR436" s="45"/>
      <c r="DT436" s="45"/>
      <c r="DV436" s="45"/>
      <c r="DX436" s="45"/>
      <c r="DZ436" s="45"/>
      <c r="EB436" s="45"/>
      <c r="ED436" s="45"/>
      <c r="EF436" s="45"/>
      <c r="EH436" s="45"/>
      <c r="EJ436" s="45"/>
      <c r="EL436" s="45"/>
      <c r="EN436" s="45"/>
      <c r="EP436" s="45"/>
      <c r="ER436" s="45"/>
      <c r="ET436" s="45"/>
      <c r="EV436" s="45"/>
      <c r="EX436" s="45"/>
      <c r="EZ436" s="45"/>
      <c r="FB436" s="45"/>
      <c r="FD436" s="45"/>
      <c r="FF436" s="45"/>
      <c r="FH436" s="45"/>
      <c r="FI436" s="59"/>
      <c r="FJ436" s="59"/>
      <c r="FK436" s="48"/>
    </row>
    <row r="437" spans="46:167">
      <c r="AT437" s="45"/>
      <c r="AV437" s="45"/>
      <c r="AX437" s="45"/>
      <c r="AZ437" s="45"/>
      <c r="BB437" s="45"/>
      <c r="BD437" s="45"/>
      <c r="BF437" s="45"/>
      <c r="BH437" s="45"/>
      <c r="BJ437" s="45"/>
      <c r="BL437" s="45"/>
      <c r="BN437" s="45"/>
      <c r="BP437" s="45"/>
      <c r="BR437" s="45"/>
      <c r="BT437" s="45"/>
      <c r="BV437" s="45"/>
      <c r="BX437" s="45"/>
      <c r="BZ437" s="45"/>
      <c r="CB437" s="45"/>
      <c r="CD437" s="45"/>
      <c r="CF437" s="45"/>
      <c r="CH437" s="45"/>
      <c r="CJ437" s="45"/>
      <c r="CL437" s="45"/>
      <c r="CN437" s="45"/>
      <c r="CP437" s="45"/>
      <c r="CR437" s="45"/>
      <c r="CT437" s="45"/>
      <c r="CV437" s="45"/>
      <c r="CX437" s="45"/>
      <c r="CZ437" s="45"/>
      <c r="DB437" s="45"/>
      <c r="DD437" s="45"/>
      <c r="DF437" s="45"/>
      <c r="DH437" s="45"/>
      <c r="DJ437" s="45"/>
      <c r="DL437" s="45"/>
      <c r="DN437" s="45"/>
      <c r="DP437" s="45"/>
      <c r="DR437" s="45"/>
      <c r="DT437" s="45"/>
      <c r="DV437" s="45"/>
      <c r="DX437" s="45"/>
      <c r="DZ437" s="45"/>
      <c r="EB437" s="45"/>
      <c r="ED437" s="45"/>
      <c r="EF437" s="45"/>
      <c r="EH437" s="45"/>
      <c r="EJ437" s="45"/>
      <c r="EL437" s="45"/>
      <c r="EN437" s="45"/>
      <c r="EP437" s="45"/>
      <c r="ER437" s="45"/>
      <c r="ET437" s="45"/>
      <c r="EV437" s="45"/>
      <c r="EX437" s="45"/>
      <c r="EZ437" s="45"/>
      <c r="FB437" s="45"/>
      <c r="FD437" s="45"/>
      <c r="FF437" s="45"/>
      <c r="FH437" s="45"/>
      <c r="FI437" s="59"/>
      <c r="FJ437" s="59"/>
      <c r="FK437" s="48"/>
    </row>
    <row r="438" spans="46:167">
      <c r="AT438" s="45"/>
      <c r="AV438" s="45"/>
      <c r="AX438" s="45"/>
      <c r="AZ438" s="45"/>
      <c r="BB438" s="45"/>
      <c r="BD438" s="45"/>
      <c r="BF438" s="45"/>
      <c r="BH438" s="45"/>
      <c r="BJ438" s="45"/>
      <c r="BL438" s="45"/>
      <c r="BN438" s="45"/>
      <c r="BP438" s="45"/>
      <c r="BR438" s="45"/>
      <c r="BT438" s="45"/>
      <c r="BV438" s="45"/>
      <c r="BX438" s="45"/>
      <c r="BZ438" s="45"/>
      <c r="CB438" s="45"/>
      <c r="CD438" s="45"/>
      <c r="CF438" s="45"/>
      <c r="CH438" s="45"/>
      <c r="CJ438" s="45"/>
      <c r="CL438" s="45"/>
      <c r="CN438" s="45"/>
      <c r="CP438" s="45"/>
      <c r="CR438" s="45"/>
      <c r="CT438" s="45"/>
      <c r="CV438" s="45"/>
      <c r="CX438" s="45"/>
      <c r="CZ438" s="45"/>
      <c r="DB438" s="45"/>
      <c r="DD438" s="45"/>
      <c r="DF438" s="45"/>
      <c r="DH438" s="45"/>
      <c r="DJ438" s="45"/>
      <c r="DL438" s="45"/>
      <c r="DN438" s="45"/>
      <c r="DP438" s="45"/>
      <c r="DR438" s="45"/>
      <c r="DT438" s="45"/>
      <c r="DV438" s="45"/>
      <c r="DX438" s="45"/>
      <c r="DZ438" s="45"/>
      <c r="EB438" s="45"/>
      <c r="ED438" s="45"/>
      <c r="EF438" s="45"/>
      <c r="EH438" s="45"/>
      <c r="EJ438" s="45"/>
      <c r="EL438" s="45"/>
      <c r="EN438" s="45"/>
      <c r="EP438" s="45"/>
      <c r="ER438" s="45"/>
      <c r="ET438" s="45"/>
      <c r="EV438" s="45"/>
      <c r="EX438" s="45"/>
      <c r="EZ438" s="45"/>
      <c r="FB438" s="45"/>
      <c r="FD438" s="45"/>
      <c r="FF438" s="45"/>
      <c r="FH438" s="45"/>
      <c r="FI438" s="59"/>
      <c r="FJ438" s="59"/>
      <c r="FK438" s="48"/>
    </row>
    <row r="439" spans="46:167">
      <c r="AT439" s="45"/>
      <c r="AV439" s="45"/>
      <c r="AX439" s="45"/>
      <c r="AZ439" s="45"/>
      <c r="BB439" s="45"/>
      <c r="BD439" s="45"/>
      <c r="BF439" s="45"/>
      <c r="BH439" s="45"/>
      <c r="BJ439" s="45"/>
      <c r="BL439" s="45"/>
      <c r="BN439" s="45"/>
      <c r="BP439" s="45"/>
      <c r="BR439" s="45"/>
      <c r="BT439" s="45"/>
      <c r="BV439" s="45"/>
      <c r="BX439" s="45"/>
      <c r="BZ439" s="45"/>
      <c r="CB439" s="45"/>
      <c r="CD439" s="45"/>
      <c r="CF439" s="45"/>
      <c r="CH439" s="45"/>
      <c r="CJ439" s="45"/>
      <c r="CL439" s="45"/>
      <c r="CN439" s="45"/>
      <c r="CP439" s="45"/>
      <c r="CR439" s="45"/>
      <c r="CT439" s="45"/>
      <c r="CV439" s="45"/>
      <c r="CX439" s="45"/>
      <c r="CZ439" s="45"/>
      <c r="DB439" s="45"/>
      <c r="DD439" s="45"/>
      <c r="DF439" s="45"/>
      <c r="DH439" s="45"/>
      <c r="DJ439" s="45"/>
      <c r="DL439" s="45"/>
      <c r="DN439" s="45"/>
      <c r="DP439" s="45"/>
      <c r="DR439" s="45"/>
      <c r="DT439" s="45"/>
      <c r="DV439" s="45"/>
      <c r="DX439" s="45"/>
      <c r="DZ439" s="45"/>
      <c r="EB439" s="45"/>
      <c r="ED439" s="45"/>
      <c r="EF439" s="45"/>
      <c r="EH439" s="45"/>
      <c r="EJ439" s="45"/>
      <c r="EL439" s="45"/>
      <c r="EN439" s="45"/>
      <c r="EP439" s="45"/>
      <c r="ER439" s="45"/>
      <c r="ET439" s="45"/>
      <c r="EV439" s="45"/>
      <c r="EX439" s="45"/>
      <c r="EZ439" s="45"/>
      <c r="FB439" s="45"/>
      <c r="FD439" s="45"/>
      <c r="FF439" s="45"/>
      <c r="FH439" s="45"/>
      <c r="FI439" s="59"/>
      <c r="FJ439" s="59"/>
      <c r="FK439" s="48"/>
    </row>
    <row r="440" spans="46:167">
      <c r="AT440" s="45"/>
      <c r="AV440" s="45"/>
      <c r="AX440" s="45"/>
      <c r="AZ440" s="45"/>
      <c r="BB440" s="45"/>
      <c r="BD440" s="45"/>
      <c r="BF440" s="45"/>
      <c r="BH440" s="45"/>
      <c r="BJ440" s="45"/>
      <c r="BL440" s="45"/>
      <c r="BN440" s="45"/>
      <c r="BP440" s="45"/>
      <c r="BR440" s="45"/>
      <c r="BT440" s="45"/>
      <c r="BV440" s="45"/>
      <c r="BX440" s="45"/>
      <c r="BZ440" s="45"/>
      <c r="CB440" s="45"/>
      <c r="CD440" s="45"/>
      <c r="CF440" s="45"/>
      <c r="CH440" s="45"/>
      <c r="CJ440" s="45"/>
      <c r="CL440" s="45"/>
      <c r="CN440" s="45"/>
      <c r="CP440" s="45"/>
      <c r="CR440" s="45"/>
      <c r="CT440" s="45"/>
      <c r="CV440" s="45"/>
      <c r="CX440" s="45"/>
      <c r="CZ440" s="45"/>
      <c r="DB440" s="45"/>
      <c r="DD440" s="45"/>
      <c r="DF440" s="45"/>
      <c r="DH440" s="45"/>
      <c r="DJ440" s="45"/>
      <c r="DL440" s="45"/>
      <c r="DN440" s="45"/>
      <c r="DP440" s="45"/>
      <c r="DR440" s="45"/>
      <c r="DT440" s="45"/>
      <c r="DV440" s="45"/>
      <c r="DX440" s="45"/>
      <c r="DZ440" s="45"/>
      <c r="EB440" s="45"/>
      <c r="ED440" s="45"/>
      <c r="EF440" s="45"/>
      <c r="EH440" s="45"/>
      <c r="EJ440" s="45"/>
      <c r="EL440" s="45"/>
      <c r="EN440" s="45"/>
      <c r="EP440" s="45"/>
      <c r="ER440" s="45"/>
      <c r="ET440" s="45"/>
      <c r="EV440" s="45"/>
      <c r="EX440" s="45"/>
      <c r="EZ440" s="45"/>
      <c r="FB440" s="45"/>
      <c r="FD440" s="45"/>
      <c r="FF440" s="45"/>
      <c r="FH440" s="45"/>
      <c r="FI440" s="59"/>
      <c r="FJ440" s="59"/>
      <c r="FK440" s="48"/>
    </row>
    <row r="441" spans="46:167">
      <c r="AT441" s="45"/>
      <c r="AV441" s="45"/>
      <c r="AX441" s="45"/>
      <c r="AZ441" s="45"/>
      <c r="BB441" s="45"/>
      <c r="BD441" s="45"/>
      <c r="BF441" s="45"/>
      <c r="BH441" s="45"/>
      <c r="BJ441" s="45"/>
      <c r="BL441" s="45"/>
      <c r="BN441" s="45"/>
      <c r="BP441" s="45"/>
      <c r="BR441" s="45"/>
      <c r="BT441" s="45"/>
      <c r="BV441" s="45"/>
      <c r="BX441" s="45"/>
      <c r="BZ441" s="45"/>
      <c r="CB441" s="45"/>
      <c r="CD441" s="45"/>
      <c r="CF441" s="45"/>
      <c r="CH441" s="45"/>
      <c r="CJ441" s="45"/>
      <c r="CL441" s="45"/>
      <c r="CN441" s="45"/>
      <c r="CP441" s="45"/>
      <c r="CR441" s="45"/>
      <c r="CT441" s="45"/>
      <c r="CV441" s="45"/>
      <c r="CX441" s="45"/>
      <c r="CZ441" s="45"/>
      <c r="DB441" s="45"/>
      <c r="DD441" s="45"/>
      <c r="DF441" s="45"/>
      <c r="DH441" s="45"/>
      <c r="DJ441" s="45"/>
      <c r="DL441" s="45"/>
      <c r="DN441" s="45"/>
      <c r="DP441" s="45"/>
      <c r="DR441" s="45"/>
      <c r="DT441" s="45"/>
      <c r="DV441" s="45"/>
      <c r="DX441" s="45"/>
      <c r="DZ441" s="45"/>
      <c r="EB441" s="45"/>
      <c r="ED441" s="45"/>
      <c r="EF441" s="45"/>
      <c r="EH441" s="45"/>
      <c r="EJ441" s="45"/>
      <c r="EL441" s="45"/>
      <c r="EN441" s="45"/>
      <c r="EP441" s="45"/>
      <c r="ER441" s="45"/>
      <c r="ET441" s="45"/>
      <c r="EV441" s="45"/>
      <c r="EX441" s="45"/>
      <c r="EZ441" s="45"/>
      <c r="FB441" s="45"/>
      <c r="FD441" s="45"/>
      <c r="FF441" s="45"/>
      <c r="FH441" s="45"/>
      <c r="FI441" s="59"/>
      <c r="FJ441" s="59"/>
      <c r="FK441" s="48"/>
    </row>
    <row r="442" spans="46:167">
      <c r="AT442" s="45"/>
      <c r="AV442" s="45"/>
      <c r="AX442" s="45"/>
      <c r="AZ442" s="45"/>
      <c r="BB442" s="45"/>
      <c r="BD442" s="45"/>
      <c r="BF442" s="45"/>
      <c r="BH442" s="45"/>
      <c r="BJ442" s="45"/>
      <c r="BL442" s="45"/>
      <c r="BN442" s="45"/>
      <c r="BP442" s="45"/>
      <c r="BR442" s="45"/>
      <c r="BT442" s="45"/>
      <c r="BV442" s="45"/>
      <c r="BX442" s="45"/>
      <c r="BZ442" s="45"/>
      <c r="CB442" s="45"/>
      <c r="CD442" s="45"/>
      <c r="CF442" s="45"/>
      <c r="CH442" s="45"/>
      <c r="CJ442" s="45"/>
      <c r="CL442" s="45"/>
      <c r="CN442" s="45"/>
      <c r="CP442" s="45"/>
      <c r="CR442" s="45"/>
      <c r="CT442" s="45"/>
      <c r="CV442" s="45"/>
      <c r="CX442" s="45"/>
      <c r="CZ442" s="45"/>
      <c r="DB442" s="45"/>
      <c r="DD442" s="45"/>
      <c r="DF442" s="45"/>
      <c r="DH442" s="45"/>
      <c r="DJ442" s="45"/>
      <c r="DL442" s="45"/>
      <c r="DN442" s="45"/>
      <c r="DP442" s="45"/>
      <c r="DR442" s="45"/>
      <c r="DT442" s="45"/>
      <c r="DV442" s="45"/>
      <c r="DX442" s="45"/>
      <c r="DZ442" s="45"/>
      <c r="EB442" s="45"/>
      <c r="ED442" s="45"/>
      <c r="EF442" s="45"/>
      <c r="EH442" s="45"/>
      <c r="EJ442" s="45"/>
      <c r="EL442" s="45"/>
      <c r="EN442" s="45"/>
      <c r="EP442" s="45"/>
      <c r="ER442" s="45"/>
      <c r="ET442" s="45"/>
      <c r="EV442" s="45"/>
      <c r="EX442" s="45"/>
      <c r="EZ442" s="45"/>
      <c r="FB442" s="45"/>
      <c r="FD442" s="45"/>
      <c r="FF442" s="45"/>
      <c r="FH442" s="45"/>
      <c r="FI442" s="59"/>
      <c r="FJ442" s="59"/>
      <c r="FK442" s="48"/>
    </row>
    <row r="443" spans="46:167">
      <c r="AT443" s="45"/>
      <c r="AV443" s="45"/>
      <c r="AX443" s="45"/>
      <c r="AZ443" s="45"/>
      <c r="BB443" s="45"/>
      <c r="BD443" s="45"/>
      <c r="BF443" s="45"/>
      <c r="BH443" s="45"/>
      <c r="BJ443" s="45"/>
      <c r="BL443" s="45"/>
      <c r="BN443" s="45"/>
      <c r="BP443" s="45"/>
      <c r="BR443" s="45"/>
      <c r="BT443" s="45"/>
      <c r="BV443" s="45"/>
      <c r="BX443" s="45"/>
      <c r="BZ443" s="45"/>
      <c r="CB443" s="45"/>
      <c r="CD443" s="45"/>
      <c r="CF443" s="45"/>
      <c r="CH443" s="45"/>
      <c r="CJ443" s="45"/>
      <c r="CL443" s="45"/>
      <c r="CN443" s="45"/>
      <c r="CP443" s="45"/>
      <c r="CR443" s="45"/>
      <c r="CT443" s="45"/>
      <c r="CV443" s="45"/>
      <c r="CX443" s="45"/>
      <c r="CZ443" s="45"/>
      <c r="DB443" s="45"/>
      <c r="DD443" s="45"/>
      <c r="DF443" s="45"/>
      <c r="DH443" s="45"/>
      <c r="DJ443" s="45"/>
      <c r="DL443" s="45"/>
      <c r="DN443" s="45"/>
      <c r="DP443" s="45"/>
      <c r="DR443" s="45"/>
      <c r="DT443" s="45"/>
      <c r="DV443" s="45"/>
      <c r="DX443" s="45"/>
      <c r="DZ443" s="45"/>
      <c r="EB443" s="45"/>
      <c r="ED443" s="45"/>
      <c r="EF443" s="45"/>
      <c r="EH443" s="45"/>
      <c r="EJ443" s="45"/>
      <c r="EL443" s="45"/>
      <c r="EN443" s="45"/>
      <c r="EP443" s="45"/>
      <c r="ER443" s="45"/>
      <c r="ET443" s="45"/>
      <c r="EV443" s="45"/>
      <c r="EX443" s="45"/>
      <c r="EZ443" s="45"/>
      <c r="FB443" s="45"/>
      <c r="FD443" s="45"/>
      <c r="FF443" s="45"/>
      <c r="FH443" s="45"/>
      <c r="FI443" s="59"/>
      <c r="FJ443" s="59"/>
      <c r="FK443" s="48"/>
    </row>
    <row r="444" spans="46:167">
      <c r="AT444" s="45"/>
      <c r="AV444" s="45"/>
      <c r="AX444" s="45"/>
      <c r="AZ444" s="45"/>
      <c r="BB444" s="45"/>
      <c r="BD444" s="45"/>
      <c r="BF444" s="45"/>
      <c r="BH444" s="45"/>
      <c r="BJ444" s="45"/>
      <c r="BL444" s="45"/>
      <c r="BN444" s="45"/>
      <c r="BP444" s="45"/>
      <c r="BR444" s="45"/>
      <c r="BT444" s="45"/>
      <c r="BV444" s="45"/>
      <c r="BX444" s="45"/>
      <c r="BZ444" s="45"/>
      <c r="CB444" s="45"/>
      <c r="CD444" s="45"/>
      <c r="CF444" s="45"/>
      <c r="CH444" s="45"/>
      <c r="CJ444" s="45"/>
      <c r="CL444" s="45"/>
      <c r="CN444" s="45"/>
      <c r="CP444" s="45"/>
      <c r="CR444" s="45"/>
      <c r="CT444" s="45"/>
      <c r="CV444" s="45"/>
      <c r="CX444" s="45"/>
      <c r="CZ444" s="45"/>
      <c r="DB444" s="45"/>
      <c r="DD444" s="45"/>
      <c r="DF444" s="45"/>
      <c r="DH444" s="45"/>
      <c r="DJ444" s="45"/>
      <c r="DL444" s="45"/>
      <c r="DN444" s="45"/>
      <c r="DP444" s="45"/>
      <c r="DR444" s="45"/>
      <c r="DT444" s="45"/>
      <c r="DV444" s="45"/>
      <c r="DX444" s="45"/>
      <c r="DZ444" s="45"/>
      <c r="EB444" s="45"/>
      <c r="ED444" s="45"/>
      <c r="EF444" s="45"/>
      <c r="EH444" s="45"/>
      <c r="EJ444" s="45"/>
      <c r="EL444" s="45"/>
      <c r="EN444" s="45"/>
      <c r="EP444" s="45"/>
      <c r="ER444" s="45"/>
      <c r="ET444" s="45"/>
      <c r="EV444" s="45"/>
      <c r="EX444" s="45"/>
      <c r="EZ444" s="45"/>
      <c r="FB444" s="45"/>
      <c r="FD444" s="45"/>
      <c r="FF444" s="45"/>
      <c r="FH444" s="45"/>
      <c r="FI444" s="59"/>
      <c r="FJ444" s="59"/>
      <c r="FK444" s="48"/>
    </row>
    <row r="445" spans="46:167">
      <c r="AT445" s="45"/>
      <c r="AV445" s="45"/>
      <c r="AX445" s="45"/>
      <c r="AZ445" s="45"/>
      <c r="BB445" s="45"/>
      <c r="BD445" s="45"/>
      <c r="BF445" s="45"/>
      <c r="BH445" s="45"/>
      <c r="BJ445" s="45"/>
      <c r="BL445" s="45"/>
      <c r="BN445" s="45"/>
      <c r="BP445" s="45"/>
      <c r="BR445" s="45"/>
      <c r="BT445" s="45"/>
      <c r="BV445" s="45"/>
      <c r="BX445" s="45"/>
      <c r="BZ445" s="45"/>
      <c r="CB445" s="45"/>
      <c r="CD445" s="45"/>
      <c r="CF445" s="45"/>
      <c r="CH445" s="45"/>
      <c r="CJ445" s="45"/>
      <c r="CL445" s="45"/>
      <c r="CN445" s="45"/>
      <c r="CP445" s="45"/>
      <c r="CR445" s="45"/>
      <c r="CT445" s="45"/>
      <c r="CV445" s="45"/>
      <c r="CX445" s="45"/>
      <c r="CZ445" s="45"/>
      <c r="DB445" s="45"/>
      <c r="DD445" s="45"/>
      <c r="DF445" s="45"/>
      <c r="DH445" s="45"/>
      <c r="DJ445" s="45"/>
      <c r="DL445" s="45"/>
      <c r="DN445" s="45"/>
      <c r="DP445" s="45"/>
      <c r="DR445" s="45"/>
      <c r="DT445" s="45"/>
      <c r="DV445" s="45"/>
      <c r="DX445" s="45"/>
      <c r="DZ445" s="45"/>
      <c r="EB445" s="45"/>
      <c r="ED445" s="45"/>
      <c r="EF445" s="45"/>
      <c r="EH445" s="45"/>
      <c r="EJ445" s="45"/>
      <c r="EL445" s="45"/>
      <c r="EN445" s="45"/>
      <c r="EP445" s="45"/>
      <c r="ER445" s="45"/>
      <c r="ET445" s="45"/>
      <c r="EV445" s="45"/>
      <c r="EX445" s="45"/>
      <c r="EZ445" s="45"/>
      <c r="FB445" s="45"/>
      <c r="FD445" s="45"/>
      <c r="FF445" s="45"/>
      <c r="FH445" s="45"/>
      <c r="FI445" s="59"/>
      <c r="FJ445" s="59"/>
      <c r="FK445" s="48"/>
    </row>
    <row r="446" spans="46:167">
      <c r="AT446" s="45"/>
      <c r="AV446" s="45"/>
      <c r="AX446" s="45"/>
      <c r="AZ446" s="45"/>
      <c r="BB446" s="45"/>
      <c r="BD446" s="45"/>
      <c r="BF446" s="45"/>
      <c r="BH446" s="45"/>
      <c r="BJ446" s="45"/>
      <c r="BL446" s="45"/>
      <c r="BN446" s="45"/>
      <c r="BP446" s="45"/>
      <c r="BR446" s="45"/>
      <c r="BT446" s="45"/>
      <c r="BV446" s="45"/>
      <c r="BX446" s="45"/>
      <c r="BZ446" s="45"/>
      <c r="CB446" s="45"/>
      <c r="CD446" s="45"/>
      <c r="CF446" s="45"/>
      <c r="CH446" s="45"/>
      <c r="CJ446" s="45"/>
      <c r="CL446" s="45"/>
      <c r="CN446" s="45"/>
      <c r="CP446" s="45"/>
      <c r="CR446" s="45"/>
      <c r="CT446" s="45"/>
      <c r="CV446" s="45"/>
      <c r="CX446" s="45"/>
      <c r="CZ446" s="45"/>
      <c r="DB446" s="45"/>
      <c r="DD446" s="45"/>
      <c r="DF446" s="45"/>
      <c r="DH446" s="45"/>
      <c r="DJ446" s="45"/>
      <c r="DL446" s="45"/>
      <c r="DN446" s="45"/>
      <c r="DP446" s="45"/>
      <c r="DR446" s="45"/>
      <c r="DT446" s="45"/>
      <c r="DV446" s="45"/>
      <c r="DX446" s="45"/>
      <c r="DZ446" s="45"/>
      <c r="EB446" s="45"/>
      <c r="ED446" s="45"/>
      <c r="EF446" s="45"/>
      <c r="EH446" s="45"/>
      <c r="EJ446" s="45"/>
      <c r="EL446" s="45"/>
      <c r="EN446" s="45"/>
      <c r="EP446" s="45"/>
      <c r="ER446" s="45"/>
      <c r="ET446" s="45"/>
      <c r="EV446" s="45"/>
      <c r="EX446" s="45"/>
      <c r="EZ446" s="45"/>
      <c r="FB446" s="45"/>
      <c r="FD446" s="45"/>
      <c r="FF446" s="45"/>
      <c r="FH446" s="45"/>
      <c r="FI446" s="59"/>
      <c r="FJ446" s="59"/>
      <c r="FK446" s="48"/>
    </row>
    <row r="447" spans="46:167">
      <c r="AT447" s="45"/>
      <c r="AV447" s="45"/>
      <c r="AX447" s="45"/>
      <c r="AZ447" s="45"/>
      <c r="BB447" s="45"/>
      <c r="BD447" s="45"/>
      <c r="BF447" s="45"/>
      <c r="BH447" s="45"/>
      <c r="BJ447" s="45"/>
      <c r="BL447" s="45"/>
      <c r="BN447" s="45"/>
      <c r="BP447" s="45"/>
      <c r="BR447" s="45"/>
      <c r="BT447" s="45"/>
      <c r="BV447" s="45"/>
      <c r="BX447" s="45"/>
      <c r="BZ447" s="45"/>
      <c r="CB447" s="45"/>
      <c r="CD447" s="45"/>
      <c r="CF447" s="45"/>
      <c r="CH447" s="45"/>
      <c r="CJ447" s="45"/>
      <c r="CL447" s="45"/>
      <c r="CN447" s="45"/>
      <c r="CP447" s="45"/>
      <c r="CR447" s="45"/>
      <c r="CT447" s="45"/>
      <c r="CV447" s="45"/>
      <c r="CX447" s="45"/>
      <c r="CZ447" s="45"/>
      <c r="DB447" s="45"/>
      <c r="DD447" s="45"/>
      <c r="DF447" s="45"/>
      <c r="DH447" s="45"/>
      <c r="DJ447" s="45"/>
      <c r="DL447" s="45"/>
      <c r="DN447" s="45"/>
      <c r="DP447" s="45"/>
      <c r="DR447" s="45"/>
      <c r="DT447" s="45"/>
      <c r="DV447" s="45"/>
      <c r="DX447" s="45"/>
      <c r="DZ447" s="45"/>
      <c r="EB447" s="45"/>
      <c r="ED447" s="45"/>
      <c r="EF447" s="45"/>
      <c r="EH447" s="45"/>
      <c r="EJ447" s="45"/>
      <c r="EL447" s="45"/>
      <c r="EN447" s="45"/>
      <c r="EP447" s="45"/>
      <c r="ER447" s="45"/>
      <c r="ET447" s="45"/>
      <c r="EV447" s="45"/>
      <c r="EX447" s="45"/>
      <c r="EZ447" s="45"/>
      <c r="FB447" s="45"/>
      <c r="FD447" s="45"/>
      <c r="FF447" s="45"/>
      <c r="FH447" s="45"/>
      <c r="FI447" s="59"/>
      <c r="FJ447" s="59"/>
      <c r="FK447" s="48"/>
    </row>
    <row r="448" spans="46:167">
      <c r="AT448" s="45"/>
      <c r="AV448" s="45"/>
      <c r="AX448" s="45"/>
      <c r="AZ448" s="45"/>
      <c r="BB448" s="45"/>
      <c r="BD448" s="45"/>
      <c r="BF448" s="45"/>
      <c r="BH448" s="45"/>
      <c r="BJ448" s="45"/>
      <c r="BL448" s="45"/>
      <c r="BN448" s="45"/>
      <c r="BP448" s="45"/>
      <c r="BR448" s="45"/>
      <c r="BT448" s="45"/>
      <c r="BV448" s="45"/>
      <c r="BX448" s="45"/>
      <c r="BZ448" s="45"/>
      <c r="CB448" s="45"/>
      <c r="CD448" s="45"/>
      <c r="CF448" s="45"/>
      <c r="CH448" s="45"/>
      <c r="CJ448" s="45"/>
      <c r="CL448" s="45"/>
      <c r="CN448" s="45"/>
      <c r="CP448" s="45"/>
      <c r="CR448" s="45"/>
      <c r="CT448" s="45"/>
      <c r="CV448" s="45"/>
      <c r="CX448" s="45"/>
      <c r="CZ448" s="45"/>
      <c r="DB448" s="45"/>
      <c r="DD448" s="45"/>
      <c r="DF448" s="45"/>
      <c r="DH448" s="45"/>
      <c r="DJ448" s="45"/>
      <c r="DL448" s="45"/>
      <c r="DN448" s="45"/>
      <c r="DP448" s="45"/>
      <c r="DR448" s="45"/>
      <c r="DT448" s="45"/>
      <c r="DV448" s="45"/>
      <c r="DX448" s="45"/>
      <c r="DZ448" s="45"/>
      <c r="EB448" s="45"/>
      <c r="ED448" s="45"/>
      <c r="EF448" s="45"/>
      <c r="EH448" s="45"/>
      <c r="EJ448" s="45"/>
      <c r="EL448" s="45"/>
      <c r="EN448" s="45"/>
      <c r="EP448" s="45"/>
      <c r="ER448" s="45"/>
      <c r="ET448" s="45"/>
      <c r="EV448" s="45"/>
      <c r="EX448" s="45"/>
      <c r="EZ448" s="45"/>
      <c r="FB448" s="45"/>
      <c r="FD448" s="45"/>
      <c r="FF448" s="45"/>
      <c r="FH448" s="45"/>
      <c r="FI448" s="59"/>
      <c r="FJ448" s="59"/>
      <c r="FK448" s="48"/>
    </row>
    <row r="449" spans="46:167">
      <c r="AT449" s="45"/>
      <c r="AV449" s="45"/>
      <c r="AX449" s="45"/>
      <c r="AZ449" s="45"/>
      <c r="BB449" s="45"/>
      <c r="BD449" s="45"/>
      <c r="BF449" s="45"/>
      <c r="BH449" s="45"/>
      <c r="BJ449" s="45"/>
      <c r="BL449" s="45"/>
      <c r="BN449" s="45"/>
      <c r="BP449" s="45"/>
      <c r="BR449" s="45"/>
      <c r="BT449" s="45"/>
      <c r="BV449" s="45"/>
      <c r="BX449" s="45"/>
      <c r="BZ449" s="45"/>
      <c r="CB449" s="45"/>
      <c r="CD449" s="45"/>
      <c r="CF449" s="45"/>
      <c r="CH449" s="45"/>
      <c r="CJ449" s="45"/>
      <c r="CL449" s="45"/>
      <c r="CN449" s="45"/>
      <c r="CP449" s="45"/>
      <c r="CR449" s="45"/>
      <c r="CT449" s="45"/>
      <c r="CV449" s="45"/>
      <c r="CX449" s="45"/>
      <c r="CZ449" s="45"/>
      <c r="DB449" s="45"/>
      <c r="DD449" s="45"/>
      <c r="DF449" s="45"/>
      <c r="DH449" s="45"/>
      <c r="DJ449" s="45"/>
      <c r="DL449" s="45"/>
      <c r="DN449" s="45"/>
      <c r="DP449" s="45"/>
      <c r="DR449" s="45"/>
      <c r="DT449" s="45"/>
      <c r="DV449" s="45"/>
      <c r="DX449" s="45"/>
      <c r="DZ449" s="45"/>
      <c r="EB449" s="45"/>
      <c r="ED449" s="45"/>
      <c r="EF449" s="45"/>
      <c r="EH449" s="45"/>
      <c r="EJ449" s="45"/>
      <c r="EL449" s="45"/>
      <c r="EN449" s="45"/>
      <c r="EP449" s="45"/>
      <c r="ER449" s="45"/>
      <c r="ET449" s="45"/>
      <c r="EV449" s="45"/>
      <c r="EX449" s="45"/>
      <c r="EZ449" s="45"/>
      <c r="FB449" s="45"/>
      <c r="FD449" s="45"/>
      <c r="FF449" s="45"/>
      <c r="FH449" s="45"/>
      <c r="FI449" s="59"/>
      <c r="FJ449" s="59"/>
      <c r="FK449" s="48"/>
    </row>
    <row r="450" spans="46:167">
      <c r="AT450" s="45"/>
      <c r="AV450" s="45"/>
      <c r="AX450" s="45"/>
      <c r="AZ450" s="45"/>
      <c r="BB450" s="45"/>
      <c r="BD450" s="45"/>
      <c r="BF450" s="45"/>
      <c r="BH450" s="45"/>
      <c r="BJ450" s="45"/>
      <c r="BL450" s="45"/>
      <c r="BN450" s="45"/>
      <c r="BP450" s="45"/>
      <c r="BR450" s="45"/>
      <c r="BT450" s="45"/>
      <c r="BV450" s="45"/>
      <c r="BX450" s="45"/>
      <c r="BZ450" s="45"/>
      <c r="CB450" s="45"/>
      <c r="CD450" s="45"/>
      <c r="CF450" s="45"/>
      <c r="CH450" s="45"/>
      <c r="CJ450" s="45"/>
      <c r="CL450" s="45"/>
      <c r="CN450" s="45"/>
      <c r="CP450" s="45"/>
      <c r="CR450" s="45"/>
      <c r="CT450" s="45"/>
      <c r="CV450" s="45"/>
      <c r="CX450" s="45"/>
      <c r="CZ450" s="45"/>
      <c r="DB450" s="45"/>
      <c r="DD450" s="45"/>
      <c r="DF450" s="45"/>
      <c r="DH450" s="45"/>
      <c r="DJ450" s="45"/>
      <c r="DL450" s="45"/>
      <c r="DN450" s="45"/>
      <c r="DP450" s="45"/>
      <c r="DR450" s="45"/>
      <c r="DT450" s="45"/>
      <c r="DV450" s="45"/>
      <c r="DX450" s="45"/>
      <c r="DZ450" s="45"/>
      <c r="EB450" s="45"/>
      <c r="ED450" s="45"/>
      <c r="EF450" s="45"/>
      <c r="EH450" s="45"/>
      <c r="EJ450" s="45"/>
      <c r="EL450" s="45"/>
      <c r="EN450" s="45"/>
      <c r="EP450" s="45"/>
      <c r="ER450" s="45"/>
      <c r="ET450" s="45"/>
      <c r="EV450" s="45"/>
      <c r="EX450" s="45"/>
      <c r="EZ450" s="45"/>
      <c r="FB450" s="45"/>
      <c r="FD450" s="45"/>
      <c r="FF450" s="45"/>
      <c r="FH450" s="45"/>
      <c r="FI450" s="59"/>
      <c r="FJ450" s="59"/>
      <c r="FK450" s="48"/>
    </row>
    <row r="451" spans="46:167">
      <c r="AT451" s="45"/>
      <c r="AV451" s="45"/>
      <c r="AX451" s="45"/>
      <c r="AZ451" s="45"/>
      <c r="BB451" s="45"/>
      <c r="BD451" s="45"/>
      <c r="BF451" s="45"/>
      <c r="BH451" s="45"/>
      <c r="BJ451" s="45"/>
      <c r="BL451" s="45"/>
      <c r="BN451" s="45"/>
      <c r="BP451" s="45"/>
      <c r="BR451" s="45"/>
      <c r="BT451" s="45"/>
      <c r="BV451" s="45"/>
      <c r="BX451" s="45"/>
      <c r="BZ451" s="45"/>
      <c r="CB451" s="45"/>
      <c r="CD451" s="45"/>
      <c r="CF451" s="45"/>
      <c r="CH451" s="45"/>
      <c r="CJ451" s="45"/>
      <c r="CL451" s="45"/>
      <c r="CN451" s="45"/>
      <c r="CP451" s="45"/>
      <c r="CR451" s="45"/>
      <c r="CT451" s="45"/>
      <c r="CV451" s="45"/>
      <c r="CX451" s="45"/>
      <c r="CZ451" s="45"/>
      <c r="DB451" s="45"/>
      <c r="DD451" s="45"/>
      <c r="DF451" s="45"/>
      <c r="DH451" s="45"/>
      <c r="DJ451" s="45"/>
      <c r="DL451" s="45"/>
      <c r="DN451" s="45"/>
      <c r="DP451" s="45"/>
      <c r="DR451" s="45"/>
      <c r="DT451" s="45"/>
      <c r="DV451" s="45"/>
      <c r="DX451" s="45"/>
      <c r="DZ451" s="45"/>
      <c r="EB451" s="45"/>
      <c r="ED451" s="45"/>
      <c r="EF451" s="45"/>
      <c r="EH451" s="45"/>
      <c r="EJ451" s="45"/>
      <c r="EL451" s="45"/>
      <c r="EN451" s="45"/>
      <c r="EP451" s="45"/>
      <c r="ER451" s="45"/>
      <c r="ET451" s="45"/>
      <c r="EV451" s="45"/>
      <c r="EX451" s="45"/>
      <c r="EZ451" s="45"/>
      <c r="FB451" s="45"/>
      <c r="FD451" s="45"/>
      <c r="FF451" s="45"/>
      <c r="FH451" s="45"/>
      <c r="FI451" s="59"/>
      <c r="FJ451" s="59"/>
      <c r="FK451" s="48"/>
    </row>
    <row r="452" spans="46:167">
      <c r="AT452" s="45"/>
      <c r="AV452" s="45"/>
      <c r="AX452" s="45"/>
      <c r="AZ452" s="45"/>
      <c r="BB452" s="45"/>
      <c r="BD452" s="45"/>
      <c r="BF452" s="45"/>
      <c r="BH452" s="45"/>
      <c r="BJ452" s="45"/>
      <c r="BL452" s="45"/>
      <c r="BN452" s="45"/>
      <c r="BP452" s="45"/>
      <c r="BR452" s="45"/>
      <c r="BT452" s="45"/>
      <c r="BV452" s="45"/>
      <c r="BX452" s="45"/>
      <c r="BZ452" s="45"/>
      <c r="CB452" s="45"/>
      <c r="CD452" s="45"/>
      <c r="CF452" s="45"/>
      <c r="CH452" s="45"/>
      <c r="CJ452" s="45"/>
      <c r="CL452" s="45"/>
      <c r="CN452" s="45"/>
      <c r="CP452" s="45"/>
      <c r="CR452" s="45"/>
      <c r="CT452" s="45"/>
      <c r="CV452" s="45"/>
      <c r="CX452" s="45"/>
      <c r="CZ452" s="45"/>
      <c r="DB452" s="45"/>
      <c r="DD452" s="45"/>
      <c r="DF452" s="45"/>
      <c r="DH452" s="45"/>
      <c r="DJ452" s="45"/>
      <c r="DL452" s="45"/>
      <c r="DN452" s="45"/>
      <c r="DP452" s="45"/>
      <c r="DR452" s="45"/>
      <c r="DT452" s="45"/>
      <c r="DV452" s="45"/>
      <c r="DX452" s="45"/>
      <c r="DZ452" s="45"/>
      <c r="EB452" s="45"/>
      <c r="ED452" s="45"/>
      <c r="EF452" s="45"/>
      <c r="EH452" s="45"/>
      <c r="EJ452" s="45"/>
      <c r="EL452" s="45"/>
      <c r="EN452" s="45"/>
      <c r="EP452" s="45"/>
      <c r="ER452" s="45"/>
      <c r="ET452" s="45"/>
      <c r="EV452" s="45"/>
      <c r="EX452" s="45"/>
      <c r="EZ452" s="45"/>
      <c r="FB452" s="45"/>
      <c r="FD452" s="45"/>
      <c r="FF452" s="45"/>
      <c r="FH452" s="45"/>
      <c r="FI452" s="59"/>
      <c r="FJ452" s="59"/>
      <c r="FK452" s="48"/>
    </row>
    <row r="453" spans="46:167">
      <c r="AT453" s="45"/>
      <c r="AV453" s="45"/>
      <c r="AX453" s="45"/>
      <c r="AZ453" s="45"/>
      <c r="BB453" s="45"/>
      <c r="BD453" s="45"/>
      <c r="BF453" s="45"/>
      <c r="BH453" s="45"/>
      <c r="BJ453" s="45"/>
      <c r="BL453" s="45"/>
      <c r="BN453" s="45"/>
      <c r="BP453" s="45"/>
      <c r="BR453" s="45"/>
      <c r="BT453" s="45"/>
      <c r="BV453" s="45"/>
      <c r="BX453" s="45"/>
      <c r="BZ453" s="45"/>
      <c r="CB453" s="45"/>
      <c r="CD453" s="45"/>
      <c r="CF453" s="45"/>
      <c r="CH453" s="45"/>
      <c r="CJ453" s="45"/>
      <c r="CL453" s="45"/>
      <c r="CN453" s="45"/>
      <c r="CP453" s="45"/>
      <c r="CR453" s="45"/>
      <c r="CT453" s="45"/>
      <c r="CV453" s="45"/>
      <c r="CX453" s="45"/>
      <c r="CZ453" s="45"/>
      <c r="DB453" s="45"/>
      <c r="DD453" s="45"/>
      <c r="DF453" s="45"/>
      <c r="DH453" s="45"/>
      <c r="DJ453" s="45"/>
      <c r="DL453" s="45"/>
      <c r="DN453" s="45"/>
      <c r="DP453" s="45"/>
      <c r="DR453" s="45"/>
      <c r="DT453" s="45"/>
      <c r="DV453" s="45"/>
      <c r="DX453" s="45"/>
      <c r="DZ453" s="45"/>
      <c r="EB453" s="45"/>
      <c r="ED453" s="45"/>
      <c r="EF453" s="45"/>
      <c r="EH453" s="45"/>
      <c r="EJ453" s="45"/>
      <c r="EL453" s="45"/>
      <c r="EN453" s="45"/>
      <c r="EP453" s="45"/>
      <c r="ER453" s="45"/>
      <c r="ET453" s="45"/>
      <c r="EV453" s="45"/>
      <c r="EX453" s="45"/>
      <c r="EZ453" s="45"/>
      <c r="FB453" s="45"/>
      <c r="FD453" s="45"/>
      <c r="FF453" s="45"/>
      <c r="FH453" s="45"/>
      <c r="FI453" s="59"/>
      <c r="FJ453" s="59"/>
      <c r="FK453" s="48"/>
    </row>
    <row r="454" spans="46:167">
      <c r="AT454" s="45"/>
      <c r="AV454" s="45"/>
      <c r="AX454" s="45"/>
      <c r="AZ454" s="45"/>
      <c r="BB454" s="45"/>
      <c r="BD454" s="45"/>
      <c r="BF454" s="45"/>
      <c r="BH454" s="45"/>
      <c r="BJ454" s="45"/>
      <c r="BL454" s="45"/>
      <c r="BN454" s="45"/>
      <c r="BP454" s="45"/>
      <c r="BR454" s="45"/>
      <c r="BT454" s="45"/>
      <c r="BV454" s="45"/>
      <c r="BX454" s="45"/>
      <c r="BZ454" s="45"/>
      <c r="CB454" s="45"/>
      <c r="CD454" s="45"/>
      <c r="CF454" s="45"/>
      <c r="CH454" s="45"/>
      <c r="CJ454" s="45"/>
      <c r="CL454" s="45"/>
      <c r="CN454" s="45"/>
      <c r="CP454" s="45"/>
      <c r="CR454" s="45"/>
      <c r="CT454" s="45"/>
      <c r="CV454" s="45"/>
      <c r="CX454" s="45"/>
      <c r="CZ454" s="45"/>
      <c r="DB454" s="45"/>
      <c r="DD454" s="45"/>
      <c r="DF454" s="45"/>
      <c r="DH454" s="45"/>
      <c r="DJ454" s="45"/>
      <c r="DL454" s="45"/>
      <c r="DN454" s="45"/>
      <c r="DP454" s="45"/>
      <c r="DR454" s="45"/>
      <c r="DT454" s="45"/>
      <c r="DV454" s="45"/>
      <c r="DX454" s="45"/>
      <c r="DZ454" s="45"/>
      <c r="EB454" s="45"/>
      <c r="ED454" s="45"/>
      <c r="EF454" s="45"/>
      <c r="EH454" s="45"/>
      <c r="EJ454" s="45"/>
      <c r="EL454" s="45"/>
      <c r="EN454" s="45"/>
      <c r="EP454" s="45"/>
      <c r="ER454" s="45"/>
      <c r="ET454" s="45"/>
      <c r="EV454" s="45"/>
      <c r="EX454" s="45"/>
      <c r="EZ454" s="45"/>
      <c r="FB454" s="45"/>
      <c r="FD454" s="45"/>
      <c r="FF454" s="45"/>
      <c r="FH454" s="45"/>
      <c r="FI454" s="59"/>
      <c r="FJ454" s="59"/>
      <c r="FK454" s="48"/>
    </row>
    <row r="455" spans="46:167">
      <c r="AT455" s="45"/>
      <c r="AV455" s="45"/>
      <c r="AX455" s="45"/>
      <c r="AZ455" s="45"/>
      <c r="BB455" s="45"/>
      <c r="BD455" s="45"/>
      <c r="BF455" s="45"/>
      <c r="BH455" s="45"/>
      <c r="BJ455" s="45"/>
      <c r="BL455" s="45"/>
      <c r="BN455" s="45"/>
      <c r="BP455" s="45"/>
      <c r="BR455" s="45"/>
      <c r="BT455" s="45"/>
      <c r="BV455" s="45"/>
      <c r="BX455" s="45"/>
      <c r="BZ455" s="45"/>
      <c r="CB455" s="45"/>
      <c r="CD455" s="45"/>
      <c r="CF455" s="45"/>
      <c r="CH455" s="45"/>
      <c r="CJ455" s="45"/>
      <c r="CL455" s="45"/>
      <c r="CN455" s="45"/>
      <c r="CP455" s="45"/>
      <c r="CR455" s="45"/>
      <c r="CT455" s="45"/>
      <c r="CV455" s="45"/>
      <c r="CX455" s="45"/>
      <c r="CZ455" s="45"/>
      <c r="DB455" s="45"/>
      <c r="DD455" s="45"/>
      <c r="DF455" s="45"/>
      <c r="DH455" s="45"/>
      <c r="DJ455" s="45"/>
      <c r="DL455" s="45"/>
      <c r="DN455" s="45"/>
      <c r="DP455" s="45"/>
      <c r="DR455" s="45"/>
      <c r="DT455" s="45"/>
      <c r="DV455" s="45"/>
      <c r="DX455" s="45"/>
      <c r="DZ455" s="45"/>
      <c r="EB455" s="45"/>
      <c r="ED455" s="45"/>
      <c r="EF455" s="45"/>
      <c r="EH455" s="45"/>
      <c r="EJ455" s="45"/>
      <c r="EL455" s="45"/>
      <c r="EN455" s="45"/>
      <c r="EP455" s="45"/>
      <c r="ER455" s="45"/>
      <c r="ET455" s="45"/>
      <c r="EV455" s="45"/>
      <c r="EX455" s="45"/>
      <c r="EZ455" s="45"/>
      <c r="FB455" s="45"/>
      <c r="FD455" s="45"/>
      <c r="FF455" s="45"/>
      <c r="FH455" s="45"/>
      <c r="FI455" s="59"/>
      <c r="FJ455" s="59"/>
      <c r="FK455" s="48"/>
    </row>
    <row r="456" spans="46:167">
      <c r="AT456" s="45"/>
      <c r="AV456" s="45"/>
      <c r="AX456" s="45"/>
      <c r="AZ456" s="45"/>
      <c r="BB456" s="45"/>
      <c r="BD456" s="45"/>
      <c r="BF456" s="45"/>
      <c r="BH456" s="45"/>
      <c r="BJ456" s="45"/>
      <c r="BL456" s="45"/>
      <c r="BN456" s="45"/>
      <c r="BP456" s="45"/>
      <c r="BR456" s="45"/>
      <c r="BT456" s="45"/>
      <c r="BV456" s="45"/>
      <c r="BX456" s="45"/>
      <c r="BZ456" s="45"/>
      <c r="CB456" s="45"/>
      <c r="CD456" s="45"/>
      <c r="CF456" s="45"/>
      <c r="CH456" s="45"/>
      <c r="CJ456" s="45"/>
      <c r="CL456" s="45"/>
      <c r="CN456" s="45"/>
      <c r="CP456" s="45"/>
      <c r="CR456" s="45"/>
      <c r="CT456" s="45"/>
      <c r="CV456" s="45"/>
      <c r="CX456" s="45"/>
      <c r="CZ456" s="45"/>
      <c r="DB456" s="45"/>
      <c r="DD456" s="45"/>
      <c r="DF456" s="45"/>
      <c r="DH456" s="45"/>
      <c r="DJ456" s="45"/>
      <c r="DL456" s="45"/>
      <c r="DN456" s="45"/>
      <c r="DP456" s="45"/>
      <c r="DR456" s="45"/>
      <c r="DT456" s="45"/>
      <c r="DV456" s="45"/>
      <c r="DX456" s="45"/>
      <c r="DZ456" s="45"/>
      <c r="EB456" s="45"/>
      <c r="ED456" s="45"/>
      <c r="EF456" s="45"/>
      <c r="EH456" s="45"/>
      <c r="EJ456" s="45"/>
      <c r="EL456" s="45"/>
      <c r="EN456" s="45"/>
      <c r="EP456" s="45"/>
      <c r="ER456" s="45"/>
      <c r="ET456" s="45"/>
      <c r="EV456" s="45"/>
      <c r="EX456" s="45"/>
      <c r="EZ456" s="45"/>
      <c r="FB456" s="45"/>
      <c r="FD456" s="45"/>
      <c r="FF456" s="45"/>
      <c r="FH456" s="45"/>
      <c r="FI456" s="59"/>
      <c r="FJ456" s="59"/>
      <c r="FK456" s="48"/>
    </row>
    <row r="457" spans="46:167">
      <c r="AT457" s="45"/>
      <c r="AV457" s="45"/>
      <c r="AX457" s="45"/>
      <c r="AZ457" s="45"/>
      <c r="BB457" s="45"/>
      <c r="BD457" s="45"/>
      <c r="BF457" s="45"/>
      <c r="BH457" s="45"/>
      <c r="BJ457" s="45"/>
      <c r="BL457" s="45"/>
      <c r="BN457" s="45"/>
      <c r="BP457" s="45"/>
      <c r="BR457" s="45"/>
      <c r="BT457" s="45"/>
      <c r="BV457" s="45"/>
      <c r="BX457" s="45"/>
      <c r="BZ457" s="45"/>
      <c r="CB457" s="45"/>
      <c r="CD457" s="45"/>
      <c r="CF457" s="45"/>
      <c r="CH457" s="45"/>
      <c r="CJ457" s="45"/>
      <c r="CL457" s="45"/>
      <c r="CN457" s="45"/>
      <c r="CP457" s="45"/>
      <c r="CR457" s="45"/>
      <c r="CT457" s="45"/>
      <c r="CV457" s="45"/>
      <c r="CX457" s="45"/>
      <c r="CZ457" s="45"/>
      <c r="DB457" s="45"/>
      <c r="DD457" s="45"/>
      <c r="DF457" s="45"/>
      <c r="DH457" s="45"/>
      <c r="DJ457" s="45"/>
      <c r="DL457" s="45"/>
      <c r="DN457" s="45"/>
      <c r="DP457" s="45"/>
      <c r="DR457" s="45"/>
      <c r="DT457" s="45"/>
      <c r="DV457" s="45"/>
      <c r="DX457" s="45"/>
      <c r="DZ457" s="45"/>
      <c r="EB457" s="45"/>
      <c r="ED457" s="45"/>
      <c r="EF457" s="45"/>
      <c r="EH457" s="45"/>
      <c r="EJ457" s="45"/>
      <c r="EL457" s="45"/>
      <c r="EN457" s="45"/>
      <c r="EP457" s="45"/>
      <c r="ER457" s="45"/>
      <c r="ET457" s="45"/>
      <c r="EV457" s="45"/>
      <c r="EX457" s="45"/>
      <c r="EZ457" s="45"/>
      <c r="FB457" s="45"/>
      <c r="FD457" s="45"/>
      <c r="FF457" s="45"/>
      <c r="FH457" s="45"/>
      <c r="FI457" s="59"/>
      <c r="FJ457" s="59"/>
      <c r="FK457" s="48"/>
    </row>
    <row r="458" spans="46:167">
      <c r="AT458" s="45"/>
      <c r="AV458" s="45"/>
      <c r="AX458" s="45"/>
      <c r="AZ458" s="45"/>
      <c r="BB458" s="45"/>
      <c r="BD458" s="45"/>
      <c r="BF458" s="45"/>
      <c r="BH458" s="45"/>
      <c r="BJ458" s="45"/>
      <c r="BL458" s="45"/>
      <c r="BN458" s="45"/>
      <c r="BP458" s="45"/>
      <c r="BR458" s="45"/>
      <c r="BT458" s="45"/>
      <c r="BV458" s="45"/>
      <c r="BX458" s="45"/>
      <c r="BZ458" s="45"/>
      <c r="CB458" s="45"/>
      <c r="CD458" s="45"/>
      <c r="CF458" s="45"/>
      <c r="CH458" s="45"/>
      <c r="CJ458" s="45"/>
      <c r="CL458" s="45"/>
      <c r="CN458" s="45"/>
      <c r="CP458" s="45"/>
      <c r="CR458" s="45"/>
      <c r="CT458" s="45"/>
      <c r="CV458" s="45"/>
      <c r="CX458" s="45"/>
      <c r="CZ458" s="45"/>
      <c r="DB458" s="45"/>
      <c r="DD458" s="45"/>
      <c r="DF458" s="45"/>
      <c r="DH458" s="45"/>
      <c r="DJ458" s="45"/>
      <c r="DL458" s="45"/>
      <c r="DN458" s="45"/>
      <c r="DP458" s="45"/>
      <c r="DR458" s="45"/>
      <c r="DT458" s="45"/>
      <c r="DV458" s="45"/>
      <c r="DX458" s="45"/>
      <c r="DZ458" s="45"/>
      <c r="EB458" s="45"/>
      <c r="ED458" s="45"/>
      <c r="EF458" s="45"/>
      <c r="EH458" s="45"/>
      <c r="EJ458" s="45"/>
      <c r="EL458" s="45"/>
      <c r="EN458" s="45"/>
      <c r="EP458" s="45"/>
      <c r="ER458" s="45"/>
      <c r="ET458" s="45"/>
      <c r="EV458" s="45"/>
      <c r="EX458" s="45"/>
      <c r="EZ458" s="45"/>
      <c r="FB458" s="45"/>
      <c r="FD458" s="45"/>
      <c r="FF458" s="45"/>
      <c r="FH458" s="45"/>
      <c r="FI458" s="59"/>
      <c r="FJ458" s="59"/>
      <c r="FK458" s="48"/>
    </row>
    <row r="459" spans="46:167">
      <c r="AT459" s="45"/>
      <c r="AV459" s="45"/>
      <c r="AX459" s="45"/>
      <c r="AZ459" s="45"/>
      <c r="BB459" s="45"/>
      <c r="BD459" s="45"/>
      <c r="BF459" s="45"/>
      <c r="BH459" s="45"/>
      <c r="BJ459" s="45"/>
      <c r="BL459" s="45"/>
      <c r="BN459" s="45"/>
      <c r="BP459" s="45"/>
      <c r="BR459" s="45"/>
      <c r="BT459" s="45"/>
      <c r="BV459" s="45"/>
      <c r="BX459" s="45"/>
      <c r="BZ459" s="45"/>
      <c r="CB459" s="45"/>
      <c r="CD459" s="45"/>
      <c r="CF459" s="45"/>
      <c r="CH459" s="45"/>
      <c r="CJ459" s="45"/>
      <c r="CL459" s="45"/>
      <c r="CN459" s="45"/>
      <c r="CP459" s="45"/>
      <c r="CR459" s="45"/>
      <c r="CT459" s="45"/>
      <c r="CV459" s="45"/>
      <c r="CX459" s="45"/>
      <c r="CZ459" s="45"/>
      <c r="DB459" s="45"/>
      <c r="DD459" s="45"/>
      <c r="DF459" s="45"/>
      <c r="DH459" s="45"/>
      <c r="DJ459" s="45"/>
      <c r="DL459" s="45"/>
      <c r="DN459" s="45"/>
      <c r="DP459" s="45"/>
      <c r="DR459" s="45"/>
      <c r="DT459" s="45"/>
      <c r="DV459" s="45"/>
      <c r="DX459" s="45"/>
      <c r="DZ459" s="45"/>
      <c r="EB459" s="45"/>
      <c r="ED459" s="45"/>
      <c r="EF459" s="45"/>
      <c r="EH459" s="45"/>
      <c r="EJ459" s="45"/>
      <c r="EL459" s="45"/>
      <c r="EN459" s="45"/>
      <c r="EP459" s="45"/>
      <c r="ER459" s="45"/>
      <c r="ET459" s="45"/>
      <c r="EV459" s="45"/>
      <c r="EX459" s="45"/>
      <c r="EZ459" s="45"/>
      <c r="FB459" s="45"/>
      <c r="FD459" s="45"/>
      <c r="FF459" s="45"/>
      <c r="FH459" s="45"/>
      <c r="FI459" s="59"/>
      <c r="FJ459" s="59"/>
      <c r="FK459" s="48"/>
    </row>
    <row r="460" spans="46:167">
      <c r="AT460" s="45"/>
      <c r="AV460" s="45"/>
      <c r="AX460" s="45"/>
      <c r="AZ460" s="45"/>
      <c r="BB460" s="45"/>
      <c r="BD460" s="45"/>
      <c r="BF460" s="45"/>
      <c r="BH460" s="45"/>
      <c r="BJ460" s="45"/>
      <c r="BL460" s="45"/>
      <c r="BN460" s="45"/>
      <c r="BP460" s="45"/>
      <c r="BR460" s="45"/>
      <c r="BT460" s="45"/>
      <c r="BV460" s="45"/>
      <c r="BX460" s="45"/>
      <c r="BZ460" s="45"/>
      <c r="CB460" s="45"/>
      <c r="CD460" s="45"/>
      <c r="CF460" s="45"/>
      <c r="CH460" s="45"/>
      <c r="CJ460" s="45"/>
      <c r="CL460" s="45"/>
      <c r="CN460" s="45"/>
      <c r="CP460" s="45"/>
      <c r="CR460" s="45"/>
      <c r="CT460" s="45"/>
      <c r="CV460" s="45"/>
      <c r="CX460" s="45"/>
      <c r="CZ460" s="45"/>
      <c r="DB460" s="45"/>
      <c r="DD460" s="45"/>
      <c r="DF460" s="45"/>
      <c r="DH460" s="45"/>
      <c r="DJ460" s="45"/>
      <c r="DL460" s="45"/>
      <c r="DN460" s="45"/>
      <c r="DP460" s="45"/>
      <c r="DR460" s="45"/>
      <c r="DT460" s="45"/>
      <c r="DV460" s="45"/>
      <c r="DX460" s="45"/>
      <c r="DZ460" s="45"/>
      <c r="EB460" s="45"/>
      <c r="ED460" s="45"/>
      <c r="EF460" s="45"/>
      <c r="EH460" s="45"/>
      <c r="EJ460" s="45"/>
      <c r="EL460" s="45"/>
      <c r="EN460" s="45"/>
      <c r="EP460" s="45"/>
      <c r="ER460" s="45"/>
      <c r="ET460" s="45"/>
      <c r="EV460" s="45"/>
      <c r="EX460" s="45"/>
      <c r="EZ460" s="45"/>
      <c r="FB460" s="45"/>
      <c r="FD460" s="45"/>
      <c r="FF460" s="45"/>
      <c r="FH460" s="45"/>
      <c r="FI460" s="59"/>
      <c r="FJ460" s="59"/>
      <c r="FK460" s="48"/>
    </row>
    <row r="461" spans="46:167">
      <c r="AT461" s="45"/>
      <c r="AV461" s="45"/>
      <c r="AX461" s="45"/>
      <c r="AZ461" s="45"/>
      <c r="BB461" s="45"/>
      <c r="BD461" s="45"/>
      <c r="BF461" s="45"/>
      <c r="BH461" s="45"/>
      <c r="BJ461" s="45"/>
      <c r="BL461" s="45"/>
      <c r="BN461" s="45"/>
      <c r="BP461" s="45"/>
      <c r="BR461" s="45"/>
      <c r="BT461" s="45"/>
      <c r="BV461" s="45"/>
      <c r="BX461" s="45"/>
      <c r="BZ461" s="45"/>
      <c r="CB461" s="45"/>
      <c r="CD461" s="45"/>
      <c r="CF461" s="45"/>
      <c r="CH461" s="45"/>
      <c r="CJ461" s="45"/>
      <c r="CL461" s="45"/>
      <c r="CN461" s="45"/>
      <c r="CP461" s="45"/>
      <c r="CR461" s="45"/>
      <c r="CT461" s="45"/>
      <c r="CV461" s="45"/>
      <c r="CX461" s="45"/>
      <c r="CZ461" s="45"/>
      <c r="DB461" s="45"/>
      <c r="DD461" s="45"/>
      <c r="DF461" s="45"/>
      <c r="DH461" s="45"/>
      <c r="DJ461" s="45"/>
      <c r="DL461" s="45"/>
      <c r="DN461" s="45"/>
      <c r="DP461" s="45"/>
      <c r="DR461" s="45"/>
      <c r="DT461" s="45"/>
      <c r="DV461" s="45"/>
      <c r="DX461" s="45"/>
      <c r="DZ461" s="45"/>
      <c r="EB461" s="45"/>
      <c r="ED461" s="45"/>
      <c r="EF461" s="45"/>
      <c r="EH461" s="45"/>
      <c r="EJ461" s="45"/>
      <c r="EL461" s="45"/>
      <c r="EN461" s="45"/>
      <c r="EP461" s="45"/>
      <c r="ER461" s="45"/>
      <c r="ET461" s="45"/>
      <c r="EV461" s="45"/>
      <c r="EX461" s="45"/>
      <c r="EZ461" s="45"/>
      <c r="FB461" s="45"/>
      <c r="FD461" s="45"/>
      <c r="FF461" s="45"/>
      <c r="FH461" s="45"/>
      <c r="FI461" s="59"/>
      <c r="FJ461" s="59"/>
      <c r="FK461" s="48"/>
    </row>
    <row r="462" spans="46:167">
      <c r="AT462" s="45"/>
      <c r="AV462" s="45"/>
      <c r="AX462" s="45"/>
      <c r="AZ462" s="45"/>
      <c r="BB462" s="45"/>
      <c r="BD462" s="45"/>
      <c r="BF462" s="45"/>
      <c r="BH462" s="45"/>
      <c r="BJ462" s="45"/>
      <c r="BL462" s="45"/>
      <c r="BN462" s="45"/>
      <c r="BP462" s="45"/>
      <c r="BR462" s="45"/>
      <c r="BT462" s="45"/>
      <c r="BV462" s="45"/>
      <c r="BX462" s="45"/>
      <c r="BZ462" s="45"/>
      <c r="CB462" s="45"/>
      <c r="CD462" s="45"/>
      <c r="CF462" s="45"/>
      <c r="CH462" s="45"/>
      <c r="CJ462" s="45"/>
      <c r="CL462" s="45"/>
      <c r="CN462" s="45"/>
      <c r="CP462" s="45"/>
      <c r="CR462" s="45"/>
      <c r="CT462" s="45"/>
      <c r="CV462" s="45"/>
      <c r="CX462" s="45"/>
      <c r="CZ462" s="45"/>
      <c r="DB462" s="45"/>
      <c r="DD462" s="45"/>
      <c r="DF462" s="45"/>
      <c r="DH462" s="45"/>
      <c r="DJ462" s="45"/>
      <c r="DL462" s="45"/>
      <c r="DN462" s="45"/>
      <c r="DP462" s="45"/>
      <c r="DR462" s="45"/>
      <c r="DT462" s="45"/>
      <c r="DV462" s="45"/>
      <c r="DX462" s="45"/>
      <c r="DZ462" s="45"/>
      <c r="EB462" s="45"/>
      <c r="ED462" s="45"/>
      <c r="EF462" s="45"/>
      <c r="EH462" s="45"/>
      <c r="EJ462" s="45"/>
      <c r="EL462" s="45"/>
      <c r="EN462" s="45"/>
      <c r="EP462" s="45"/>
      <c r="ER462" s="45"/>
      <c r="ET462" s="45"/>
      <c r="EV462" s="45"/>
      <c r="EX462" s="45"/>
      <c r="EZ462" s="45"/>
      <c r="FB462" s="45"/>
      <c r="FD462" s="45"/>
      <c r="FF462" s="45"/>
      <c r="FH462" s="45"/>
      <c r="FI462" s="59"/>
      <c r="FJ462" s="59"/>
      <c r="FK462" s="48"/>
    </row>
    <row r="463" spans="46:167">
      <c r="AT463" s="45"/>
      <c r="AV463" s="45"/>
      <c r="AX463" s="45"/>
      <c r="AZ463" s="45"/>
      <c r="BB463" s="45"/>
      <c r="BD463" s="45"/>
      <c r="BF463" s="45"/>
      <c r="BH463" s="45"/>
      <c r="BJ463" s="45"/>
      <c r="BL463" s="45"/>
      <c r="BN463" s="45"/>
      <c r="BP463" s="45"/>
      <c r="BR463" s="45"/>
      <c r="BT463" s="45"/>
      <c r="BV463" s="45"/>
      <c r="BX463" s="45"/>
      <c r="BZ463" s="45"/>
      <c r="CB463" s="45"/>
      <c r="CD463" s="45"/>
      <c r="CF463" s="45"/>
      <c r="CH463" s="45"/>
      <c r="CJ463" s="45"/>
      <c r="CL463" s="45"/>
      <c r="CN463" s="45"/>
      <c r="CP463" s="45"/>
      <c r="CR463" s="45"/>
      <c r="CT463" s="45"/>
      <c r="CV463" s="45"/>
      <c r="CX463" s="45"/>
      <c r="CZ463" s="45"/>
      <c r="DB463" s="45"/>
      <c r="DD463" s="45"/>
      <c r="DF463" s="45"/>
      <c r="DH463" s="45"/>
      <c r="DJ463" s="45"/>
      <c r="DL463" s="45"/>
      <c r="DN463" s="45"/>
      <c r="DP463" s="45"/>
      <c r="DR463" s="45"/>
      <c r="DT463" s="45"/>
      <c r="DV463" s="45"/>
      <c r="DX463" s="45"/>
      <c r="DZ463" s="45"/>
      <c r="EB463" s="45"/>
      <c r="ED463" s="45"/>
      <c r="EF463" s="45"/>
      <c r="EH463" s="45"/>
      <c r="EJ463" s="45"/>
      <c r="EL463" s="45"/>
      <c r="EN463" s="45"/>
      <c r="EP463" s="45"/>
      <c r="ER463" s="45"/>
      <c r="ET463" s="45"/>
      <c r="EV463" s="45"/>
      <c r="EX463" s="45"/>
      <c r="EZ463" s="45"/>
      <c r="FB463" s="45"/>
      <c r="FD463" s="45"/>
      <c r="FF463" s="45"/>
      <c r="FH463" s="45"/>
      <c r="FI463" s="59"/>
      <c r="FJ463" s="59"/>
      <c r="FK463" s="48"/>
    </row>
    <row r="464" spans="46:167">
      <c r="AT464" s="45"/>
      <c r="AV464" s="45"/>
      <c r="AX464" s="45"/>
      <c r="AZ464" s="45"/>
      <c r="BB464" s="45"/>
      <c r="BD464" s="45"/>
      <c r="BF464" s="45"/>
      <c r="BH464" s="45"/>
      <c r="BJ464" s="45"/>
      <c r="BL464" s="45"/>
      <c r="BN464" s="45"/>
      <c r="BP464" s="45"/>
      <c r="BR464" s="45"/>
      <c r="BT464" s="45"/>
      <c r="BV464" s="45"/>
      <c r="BX464" s="45"/>
      <c r="BZ464" s="45"/>
      <c r="CB464" s="45"/>
      <c r="CD464" s="45"/>
      <c r="CF464" s="45"/>
      <c r="CH464" s="45"/>
      <c r="CJ464" s="45"/>
      <c r="CL464" s="45"/>
      <c r="CN464" s="45"/>
      <c r="CP464" s="45"/>
      <c r="CR464" s="45"/>
      <c r="CT464" s="45"/>
      <c r="CV464" s="45"/>
      <c r="CX464" s="45"/>
      <c r="CZ464" s="45"/>
      <c r="DB464" s="45"/>
      <c r="DD464" s="45"/>
      <c r="DF464" s="45"/>
      <c r="DH464" s="45"/>
      <c r="DJ464" s="45"/>
      <c r="DL464" s="45"/>
      <c r="DN464" s="45"/>
      <c r="DP464" s="45"/>
      <c r="DR464" s="45"/>
      <c r="DT464" s="45"/>
      <c r="DV464" s="45"/>
      <c r="DX464" s="45"/>
      <c r="DZ464" s="45"/>
      <c r="EB464" s="45"/>
      <c r="ED464" s="45"/>
      <c r="EF464" s="45"/>
      <c r="EH464" s="45"/>
      <c r="EJ464" s="45"/>
      <c r="EL464" s="45"/>
      <c r="EN464" s="45"/>
      <c r="EP464" s="45"/>
      <c r="ER464" s="45"/>
      <c r="ET464" s="45"/>
      <c r="EV464" s="45"/>
      <c r="EX464" s="45"/>
      <c r="EZ464" s="45"/>
      <c r="FB464" s="45"/>
      <c r="FD464" s="45"/>
      <c r="FF464" s="45"/>
      <c r="FH464" s="45"/>
      <c r="FI464" s="59"/>
      <c r="FJ464" s="59"/>
      <c r="FK464" s="48"/>
    </row>
    <row r="465" spans="46:167">
      <c r="AT465" s="45"/>
      <c r="AV465" s="45"/>
      <c r="AX465" s="45"/>
      <c r="AZ465" s="45"/>
      <c r="BB465" s="45"/>
      <c r="BD465" s="45"/>
      <c r="BF465" s="45"/>
      <c r="BH465" s="45"/>
      <c r="BJ465" s="45"/>
      <c r="BL465" s="45"/>
      <c r="BN465" s="45"/>
      <c r="BP465" s="45"/>
      <c r="BR465" s="45"/>
      <c r="BT465" s="45"/>
      <c r="BV465" s="45"/>
      <c r="BX465" s="45"/>
      <c r="BZ465" s="45"/>
      <c r="CB465" s="45"/>
      <c r="CD465" s="45"/>
      <c r="CF465" s="45"/>
      <c r="CH465" s="45"/>
      <c r="CJ465" s="45"/>
      <c r="CL465" s="45"/>
      <c r="CN465" s="45"/>
      <c r="CP465" s="45"/>
      <c r="CR465" s="45"/>
      <c r="CT465" s="45"/>
      <c r="CV465" s="45"/>
      <c r="CX465" s="45"/>
      <c r="CZ465" s="45"/>
      <c r="DB465" s="45"/>
      <c r="DD465" s="45"/>
      <c r="DF465" s="45"/>
      <c r="DH465" s="45"/>
      <c r="DJ465" s="45"/>
      <c r="DL465" s="45"/>
      <c r="DN465" s="45"/>
      <c r="DP465" s="45"/>
      <c r="DR465" s="45"/>
      <c r="DT465" s="45"/>
      <c r="DV465" s="45"/>
      <c r="DX465" s="45"/>
      <c r="DZ465" s="45"/>
      <c r="EB465" s="45"/>
      <c r="ED465" s="45"/>
      <c r="EF465" s="45"/>
      <c r="EH465" s="45"/>
      <c r="EJ465" s="45"/>
      <c r="EL465" s="45"/>
      <c r="EN465" s="45"/>
      <c r="EP465" s="45"/>
      <c r="ER465" s="45"/>
      <c r="ET465" s="45"/>
      <c r="EV465" s="45"/>
      <c r="EX465" s="45"/>
      <c r="EZ465" s="45"/>
      <c r="FB465" s="45"/>
      <c r="FD465" s="45"/>
      <c r="FF465" s="45"/>
      <c r="FH465" s="45"/>
      <c r="FI465" s="59"/>
      <c r="FJ465" s="59"/>
      <c r="FK465" s="48"/>
    </row>
    <row r="466" spans="46:167">
      <c r="AT466" s="45"/>
      <c r="AV466" s="45"/>
      <c r="AX466" s="45"/>
      <c r="AZ466" s="45"/>
      <c r="BB466" s="45"/>
      <c r="BD466" s="45"/>
      <c r="BF466" s="45"/>
      <c r="BH466" s="45"/>
      <c r="BJ466" s="45"/>
      <c r="BL466" s="45"/>
      <c r="BN466" s="45"/>
      <c r="BP466" s="45"/>
      <c r="BR466" s="45"/>
      <c r="BT466" s="45"/>
      <c r="BV466" s="45"/>
      <c r="BX466" s="45"/>
      <c r="BZ466" s="45"/>
      <c r="CB466" s="45"/>
      <c r="CD466" s="45"/>
      <c r="CF466" s="45"/>
      <c r="CH466" s="45"/>
      <c r="CJ466" s="45"/>
      <c r="CL466" s="45"/>
      <c r="CN466" s="45"/>
      <c r="CP466" s="45"/>
      <c r="CR466" s="45"/>
      <c r="CT466" s="45"/>
      <c r="CV466" s="45"/>
      <c r="CX466" s="45"/>
      <c r="CZ466" s="45"/>
      <c r="DB466" s="45"/>
      <c r="DD466" s="45"/>
      <c r="DF466" s="45"/>
      <c r="DH466" s="45"/>
      <c r="DJ466" s="45"/>
      <c r="DL466" s="45"/>
      <c r="DN466" s="45"/>
      <c r="DP466" s="45"/>
      <c r="DR466" s="45"/>
      <c r="DT466" s="45"/>
      <c r="DV466" s="45"/>
      <c r="DX466" s="45"/>
      <c r="DZ466" s="45"/>
      <c r="EB466" s="45"/>
      <c r="ED466" s="45"/>
      <c r="EF466" s="45"/>
      <c r="EH466" s="45"/>
      <c r="EJ466" s="45"/>
      <c r="EL466" s="45"/>
      <c r="EN466" s="45"/>
      <c r="EP466" s="45"/>
      <c r="ER466" s="45"/>
      <c r="ET466" s="45"/>
      <c r="EV466" s="45"/>
      <c r="EX466" s="45"/>
      <c r="EZ466" s="45"/>
      <c r="FB466" s="45"/>
      <c r="FD466" s="45"/>
      <c r="FF466" s="45"/>
      <c r="FH466" s="45"/>
      <c r="FI466" s="59"/>
      <c r="FJ466" s="59"/>
      <c r="FK466" s="48"/>
    </row>
    <row r="467" spans="46:167">
      <c r="AT467" s="45"/>
      <c r="AV467" s="45"/>
      <c r="AX467" s="45"/>
      <c r="AZ467" s="45"/>
      <c r="BB467" s="45"/>
      <c r="BD467" s="45"/>
      <c r="BF467" s="45"/>
      <c r="BH467" s="45"/>
      <c r="BJ467" s="45"/>
      <c r="BL467" s="45"/>
      <c r="BN467" s="45"/>
      <c r="BP467" s="45"/>
      <c r="BR467" s="45"/>
      <c r="BT467" s="45"/>
      <c r="BV467" s="45"/>
      <c r="BX467" s="45"/>
      <c r="BZ467" s="45"/>
      <c r="CB467" s="45"/>
      <c r="CD467" s="45"/>
      <c r="CF467" s="45"/>
      <c r="CH467" s="45"/>
      <c r="CJ467" s="45"/>
      <c r="CL467" s="45"/>
      <c r="CN467" s="45"/>
      <c r="CP467" s="45"/>
      <c r="CR467" s="45"/>
      <c r="CT467" s="45"/>
      <c r="CV467" s="45"/>
      <c r="CX467" s="45"/>
      <c r="CZ467" s="45"/>
      <c r="DB467" s="45"/>
      <c r="DD467" s="45"/>
      <c r="DF467" s="45"/>
      <c r="DH467" s="45"/>
      <c r="DJ467" s="45"/>
      <c r="DL467" s="45"/>
      <c r="DN467" s="45"/>
      <c r="DP467" s="45"/>
      <c r="DR467" s="45"/>
      <c r="DT467" s="45"/>
      <c r="DV467" s="45"/>
      <c r="DX467" s="45"/>
      <c r="DZ467" s="45"/>
      <c r="EB467" s="45"/>
      <c r="ED467" s="45"/>
      <c r="EF467" s="45"/>
      <c r="EH467" s="45"/>
      <c r="EJ467" s="45"/>
      <c r="EL467" s="45"/>
      <c r="EN467" s="45"/>
      <c r="EP467" s="45"/>
      <c r="ER467" s="45"/>
      <c r="ET467" s="45"/>
      <c r="EV467" s="45"/>
      <c r="EX467" s="45"/>
      <c r="EZ467" s="45"/>
      <c r="FB467" s="45"/>
      <c r="FD467" s="45"/>
      <c r="FF467" s="45"/>
      <c r="FH467" s="45"/>
      <c r="FI467" s="59"/>
      <c r="FJ467" s="59"/>
      <c r="FK467" s="48"/>
    </row>
    <row r="468" spans="46:167">
      <c r="AT468" s="45"/>
      <c r="AV468" s="45"/>
      <c r="AX468" s="45"/>
      <c r="AZ468" s="45"/>
      <c r="BB468" s="45"/>
      <c r="BD468" s="45"/>
      <c r="BF468" s="45"/>
      <c r="BH468" s="45"/>
      <c r="BJ468" s="45"/>
      <c r="BL468" s="45"/>
      <c r="BN468" s="45"/>
      <c r="BP468" s="45"/>
      <c r="BR468" s="45"/>
      <c r="BT468" s="45"/>
      <c r="BV468" s="45"/>
      <c r="BX468" s="45"/>
      <c r="BZ468" s="45"/>
      <c r="CB468" s="45"/>
      <c r="CD468" s="45"/>
      <c r="CF468" s="45"/>
      <c r="CH468" s="45"/>
      <c r="CJ468" s="45"/>
      <c r="CL468" s="45"/>
      <c r="CN468" s="45"/>
      <c r="CP468" s="45"/>
      <c r="CR468" s="45"/>
      <c r="CT468" s="45"/>
      <c r="CV468" s="45"/>
      <c r="CX468" s="45"/>
      <c r="CZ468" s="45"/>
      <c r="DB468" s="45"/>
      <c r="DD468" s="45"/>
      <c r="DF468" s="45"/>
      <c r="DH468" s="45"/>
      <c r="DJ468" s="45"/>
      <c r="DL468" s="45"/>
      <c r="DN468" s="45"/>
      <c r="DP468" s="45"/>
      <c r="DR468" s="45"/>
      <c r="DT468" s="45"/>
      <c r="DV468" s="45"/>
      <c r="DX468" s="45"/>
      <c r="DZ468" s="45"/>
      <c r="EB468" s="45"/>
      <c r="ED468" s="45"/>
      <c r="EF468" s="45"/>
      <c r="EH468" s="45"/>
      <c r="EJ468" s="45"/>
      <c r="EL468" s="45"/>
      <c r="EN468" s="45"/>
      <c r="EP468" s="45"/>
      <c r="ER468" s="45"/>
      <c r="ET468" s="45"/>
      <c r="EV468" s="45"/>
      <c r="EX468" s="45"/>
      <c r="EZ468" s="45"/>
      <c r="FB468" s="45"/>
      <c r="FD468" s="45"/>
      <c r="FF468" s="45"/>
      <c r="FH468" s="45"/>
      <c r="FI468" s="59"/>
      <c r="FJ468" s="59"/>
      <c r="FK468" s="48"/>
    </row>
    <row r="469" spans="46:167">
      <c r="AT469" s="45"/>
      <c r="AV469" s="45"/>
      <c r="AX469" s="45"/>
      <c r="AZ469" s="45"/>
      <c r="BB469" s="45"/>
      <c r="BD469" s="45"/>
      <c r="BF469" s="45"/>
      <c r="BH469" s="45"/>
      <c r="BJ469" s="45"/>
      <c r="BL469" s="45"/>
      <c r="BN469" s="45"/>
      <c r="BP469" s="45"/>
      <c r="BR469" s="45"/>
      <c r="BT469" s="45"/>
      <c r="BV469" s="45"/>
      <c r="BX469" s="45"/>
      <c r="BZ469" s="45"/>
      <c r="CB469" s="45"/>
      <c r="CD469" s="45"/>
      <c r="CF469" s="45"/>
      <c r="CH469" s="45"/>
      <c r="CJ469" s="45"/>
      <c r="CL469" s="45"/>
      <c r="CN469" s="45"/>
      <c r="CP469" s="45"/>
      <c r="CR469" s="45"/>
      <c r="CT469" s="45"/>
      <c r="CV469" s="45"/>
      <c r="CX469" s="45"/>
      <c r="CZ469" s="45"/>
      <c r="DB469" s="45"/>
      <c r="DD469" s="45"/>
      <c r="DF469" s="45"/>
      <c r="DH469" s="45"/>
      <c r="DJ469" s="45"/>
      <c r="DL469" s="45"/>
      <c r="DN469" s="45"/>
      <c r="DP469" s="45"/>
      <c r="DR469" s="45"/>
      <c r="DT469" s="45"/>
      <c r="DV469" s="45"/>
      <c r="DX469" s="45"/>
      <c r="DZ469" s="45"/>
      <c r="EB469" s="45"/>
      <c r="ED469" s="45"/>
      <c r="EF469" s="45"/>
      <c r="EH469" s="45"/>
      <c r="EJ469" s="45"/>
      <c r="EL469" s="45"/>
      <c r="EN469" s="45"/>
      <c r="EP469" s="45"/>
      <c r="ER469" s="45"/>
      <c r="ET469" s="45"/>
      <c r="EV469" s="45"/>
      <c r="EX469" s="45"/>
      <c r="EZ469" s="45"/>
      <c r="FB469" s="45"/>
      <c r="FD469" s="45"/>
      <c r="FF469" s="45"/>
      <c r="FH469" s="45"/>
      <c r="FI469" s="59"/>
      <c r="FJ469" s="59"/>
      <c r="FK469" s="48"/>
    </row>
    <row r="470" spans="46:167">
      <c r="AT470" s="45"/>
      <c r="AV470" s="45"/>
      <c r="AX470" s="45"/>
      <c r="AZ470" s="45"/>
      <c r="BB470" s="45"/>
      <c r="BD470" s="45"/>
      <c r="BF470" s="45"/>
      <c r="BH470" s="45"/>
      <c r="BJ470" s="45"/>
      <c r="BL470" s="45"/>
      <c r="BN470" s="45"/>
      <c r="BP470" s="45"/>
      <c r="BR470" s="45"/>
      <c r="BT470" s="45"/>
      <c r="BV470" s="45"/>
      <c r="BX470" s="45"/>
      <c r="BZ470" s="45"/>
      <c r="CB470" s="45"/>
      <c r="CD470" s="45"/>
      <c r="CF470" s="45"/>
      <c r="CH470" s="45"/>
      <c r="CJ470" s="45"/>
      <c r="CL470" s="45"/>
      <c r="CN470" s="45"/>
      <c r="CP470" s="45"/>
      <c r="CR470" s="45"/>
      <c r="CT470" s="45"/>
      <c r="CV470" s="45"/>
      <c r="CX470" s="45"/>
      <c r="CZ470" s="45"/>
      <c r="DB470" s="45"/>
      <c r="DD470" s="45"/>
      <c r="DF470" s="45"/>
      <c r="DH470" s="45"/>
      <c r="DJ470" s="45"/>
      <c r="DL470" s="45"/>
      <c r="DN470" s="45"/>
      <c r="DP470" s="45"/>
      <c r="DR470" s="45"/>
      <c r="DT470" s="45"/>
      <c r="DV470" s="45"/>
      <c r="DX470" s="45"/>
      <c r="DZ470" s="45"/>
      <c r="EB470" s="45"/>
      <c r="ED470" s="45"/>
      <c r="EF470" s="45"/>
      <c r="EH470" s="45"/>
      <c r="EJ470" s="45"/>
      <c r="EL470" s="45"/>
      <c r="EN470" s="45"/>
      <c r="EP470" s="45"/>
      <c r="ER470" s="45"/>
      <c r="ET470" s="45"/>
      <c r="EV470" s="45"/>
      <c r="EX470" s="45"/>
      <c r="EZ470" s="45"/>
      <c r="FB470" s="45"/>
      <c r="FD470" s="45"/>
      <c r="FF470" s="45"/>
      <c r="FH470" s="45"/>
      <c r="FI470" s="59"/>
      <c r="FJ470" s="59"/>
      <c r="FK470" s="48"/>
    </row>
    <row r="471" spans="46:167">
      <c r="AT471" s="45"/>
      <c r="AX471" s="45"/>
      <c r="AZ471" s="45"/>
      <c r="BB471" s="45"/>
      <c r="BD471" s="45"/>
      <c r="BF471" s="45"/>
      <c r="BH471" s="45"/>
      <c r="BJ471" s="45"/>
      <c r="BL471" s="45"/>
      <c r="BN471" s="45"/>
      <c r="BP471" s="45"/>
      <c r="BR471" s="45"/>
      <c r="BT471" s="45"/>
      <c r="BV471" s="45"/>
      <c r="BX471" s="45"/>
      <c r="BZ471" s="45"/>
      <c r="CB471" s="45"/>
      <c r="CD471" s="45"/>
      <c r="CF471" s="45"/>
      <c r="CH471" s="45"/>
      <c r="CJ471" s="45"/>
      <c r="CL471" s="45"/>
      <c r="CN471" s="45"/>
      <c r="CP471" s="45"/>
      <c r="CR471" s="45"/>
      <c r="CT471" s="45"/>
      <c r="CV471" s="45"/>
      <c r="CX471" s="45"/>
      <c r="CZ471" s="45"/>
      <c r="DB471" s="45"/>
      <c r="DD471" s="45"/>
      <c r="DF471" s="45"/>
      <c r="DH471" s="45"/>
      <c r="DJ471" s="45"/>
      <c r="DL471" s="45"/>
      <c r="DN471" s="45"/>
      <c r="DP471" s="45"/>
      <c r="DR471" s="45"/>
      <c r="DT471" s="45"/>
      <c r="DV471" s="45"/>
      <c r="DX471" s="45"/>
      <c r="DZ471" s="45"/>
      <c r="EB471" s="45"/>
      <c r="ED471" s="45"/>
      <c r="EF471" s="45"/>
      <c r="EH471" s="45"/>
      <c r="EJ471" s="45"/>
      <c r="EL471" s="45"/>
      <c r="EN471" s="45"/>
      <c r="EP471" s="45"/>
      <c r="ER471" s="45"/>
      <c r="ET471" s="45"/>
      <c r="EV471" s="45"/>
      <c r="EX471" s="45"/>
      <c r="EZ471" s="45"/>
      <c r="FB471" s="45"/>
      <c r="FD471" s="45"/>
      <c r="FF471" s="45"/>
      <c r="FH471" s="45"/>
      <c r="FI471" s="59"/>
      <c r="FJ471" s="59"/>
      <c r="FK471" s="48"/>
    </row>
    <row r="472" spans="46:167">
      <c r="AT472" s="45"/>
      <c r="AX472" s="45"/>
      <c r="AZ472" s="45"/>
      <c r="BB472" s="45"/>
      <c r="BD472" s="45"/>
      <c r="BF472" s="45"/>
      <c r="BH472" s="45"/>
      <c r="BJ472" s="45"/>
      <c r="BL472" s="45"/>
      <c r="BN472" s="45"/>
      <c r="BP472" s="45"/>
      <c r="BR472" s="45"/>
      <c r="BT472" s="45"/>
      <c r="BV472" s="45"/>
      <c r="BX472" s="45"/>
      <c r="BZ472" s="45"/>
      <c r="CB472" s="45"/>
      <c r="CD472" s="45"/>
      <c r="CF472" s="45"/>
      <c r="CH472" s="45"/>
      <c r="CJ472" s="45"/>
      <c r="CL472" s="45"/>
      <c r="CN472" s="45"/>
      <c r="CP472" s="45"/>
      <c r="CR472" s="45"/>
      <c r="CT472" s="45"/>
      <c r="CV472" s="45"/>
      <c r="CX472" s="45"/>
      <c r="CZ472" s="45"/>
      <c r="DB472" s="45"/>
      <c r="DD472" s="45"/>
      <c r="DF472" s="45"/>
      <c r="DH472" s="45"/>
      <c r="DJ472" s="45"/>
      <c r="DL472" s="45"/>
      <c r="DN472" s="45"/>
      <c r="DP472" s="45"/>
      <c r="DR472" s="45"/>
      <c r="DT472" s="45"/>
      <c r="DV472" s="45"/>
      <c r="DX472" s="45"/>
      <c r="DZ472" s="45"/>
      <c r="EB472" s="45"/>
      <c r="ED472" s="45"/>
      <c r="EF472" s="45"/>
      <c r="EH472" s="45"/>
      <c r="EJ472" s="45"/>
      <c r="EL472" s="45"/>
      <c r="EN472" s="45"/>
      <c r="EP472" s="45"/>
      <c r="ER472" s="45"/>
      <c r="ET472" s="45"/>
      <c r="EV472" s="45"/>
      <c r="EX472" s="45"/>
      <c r="EZ472" s="45"/>
      <c r="FB472" s="45"/>
      <c r="FD472" s="45"/>
      <c r="FF472" s="45"/>
      <c r="FH472" s="45"/>
      <c r="FI472" s="59"/>
      <c r="FJ472" s="59"/>
      <c r="FK472" s="48"/>
    </row>
    <row r="473" spans="46:167">
      <c r="AT473" s="45"/>
      <c r="AX473" s="45"/>
      <c r="AZ473" s="45"/>
      <c r="BB473" s="45"/>
      <c r="BD473" s="45"/>
      <c r="BF473" s="45"/>
      <c r="BH473" s="45"/>
      <c r="BJ473" s="45"/>
      <c r="BL473" s="45"/>
      <c r="BN473" s="45"/>
      <c r="BP473" s="45"/>
      <c r="BR473" s="45"/>
      <c r="BT473" s="45"/>
      <c r="BV473" s="45"/>
      <c r="BX473" s="45"/>
      <c r="BZ473" s="45"/>
      <c r="CB473" s="45"/>
      <c r="CD473" s="45"/>
      <c r="CF473" s="45"/>
      <c r="CH473" s="45"/>
      <c r="CJ473" s="45"/>
      <c r="CL473" s="45"/>
      <c r="CN473" s="45"/>
      <c r="CP473" s="45"/>
      <c r="CR473" s="45"/>
      <c r="CT473" s="45"/>
      <c r="CV473" s="45"/>
      <c r="CX473" s="45"/>
      <c r="CZ473" s="45"/>
      <c r="DB473" s="45"/>
      <c r="DD473" s="45"/>
      <c r="DF473" s="45"/>
      <c r="DH473" s="45"/>
      <c r="DJ473" s="45"/>
      <c r="DL473" s="45"/>
      <c r="DN473" s="45"/>
      <c r="DP473" s="45"/>
      <c r="DR473" s="45"/>
      <c r="DT473" s="45"/>
      <c r="DV473" s="45"/>
      <c r="DX473" s="45"/>
      <c r="DZ473" s="45"/>
      <c r="EB473" s="45"/>
      <c r="ED473" s="45"/>
      <c r="EF473" s="45"/>
      <c r="EH473" s="45"/>
      <c r="EJ473" s="45"/>
      <c r="EL473" s="45"/>
      <c r="EN473" s="45"/>
      <c r="EP473" s="45"/>
      <c r="ER473" s="45"/>
      <c r="ET473" s="45"/>
      <c r="EV473" s="45"/>
      <c r="EX473" s="45"/>
      <c r="EZ473" s="45"/>
      <c r="FB473" s="45"/>
      <c r="FD473" s="45"/>
      <c r="FF473" s="45"/>
      <c r="FH473" s="45"/>
      <c r="FI473" s="59"/>
      <c r="FJ473" s="59"/>
      <c r="FK473" s="48"/>
    </row>
    <row r="474" spans="46:167">
      <c r="AT474" s="45"/>
      <c r="AX474" s="45"/>
      <c r="AZ474" s="45"/>
      <c r="BB474" s="45"/>
      <c r="BD474" s="45"/>
      <c r="BF474" s="45"/>
      <c r="BH474" s="45"/>
      <c r="BJ474" s="45"/>
      <c r="BL474" s="45"/>
      <c r="BN474" s="45"/>
      <c r="BP474" s="45"/>
      <c r="BR474" s="45"/>
      <c r="BT474" s="45"/>
      <c r="BV474" s="45"/>
      <c r="BX474" s="45"/>
      <c r="BZ474" s="45"/>
      <c r="CB474" s="45"/>
      <c r="CD474" s="45"/>
      <c r="CF474" s="45"/>
      <c r="CH474" s="45"/>
      <c r="CJ474" s="45"/>
      <c r="CL474" s="45"/>
      <c r="CN474" s="45"/>
      <c r="CP474" s="45"/>
      <c r="CR474" s="45"/>
      <c r="CT474" s="45"/>
      <c r="CV474" s="45"/>
      <c r="CX474" s="45"/>
      <c r="CZ474" s="45"/>
      <c r="DB474" s="45"/>
      <c r="DD474" s="45"/>
      <c r="DF474" s="45"/>
      <c r="DH474" s="45"/>
      <c r="DJ474" s="45"/>
      <c r="DL474" s="45"/>
      <c r="DN474" s="45"/>
      <c r="DP474" s="45"/>
      <c r="DR474" s="45"/>
      <c r="DT474" s="45"/>
      <c r="DV474" s="45"/>
      <c r="DX474" s="45"/>
      <c r="DZ474" s="45"/>
      <c r="EB474" s="45"/>
      <c r="ED474" s="45"/>
      <c r="EF474" s="45"/>
      <c r="EH474" s="45"/>
      <c r="EJ474" s="45"/>
      <c r="EL474" s="45"/>
      <c r="EN474" s="45"/>
      <c r="EP474" s="45"/>
      <c r="ER474" s="45"/>
      <c r="ET474" s="45"/>
      <c r="EV474" s="45"/>
      <c r="EX474" s="45"/>
      <c r="EZ474" s="45"/>
      <c r="FB474" s="45"/>
      <c r="FD474" s="45"/>
      <c r="FF474" s="45"/>
      <c r="FH474" s="45"/>
      <c r="FI474" s="59"/>
      <c r="FJ474" s="59"/>
      <c r="FK474" s="48"/>
    </row>
    <row r="475" spans="46:167">
      <c r="AT475" s="45"/>
      <c r="AX475" s="45"/>
      <c r="AZ475" s="45"/>
      <c r="BB475" s="45"/>
      <c r="BD475" s="45"/>
      <c r="BF475" s="45"/>
      <c r="BH475" s="45"/>
      <c r="BJ475" s="45"/>
      <c r="BL475" s="45"/>
      <c r="BN475" s="45"/>
      <c r="BP475" s="45"/>
      <c r="BR475" s="45"/>
      <c r="BT475" s="45"/>
      <c r="BV475" s="45"/>
      <c r="BX475" s="45"/>
      <c r="BZ475" s="45"/>
      <c r="CB475" s="45"/>
      <c r="CD475" s="45"/>
      <c r="CF475" s="45"/>
      <c r="CH475" s="45"/>
      <c r="CJ475" s="45"/>
      <c r="CL475" s="45"/>
      <c r="CN475" s="45"/>
      <c r="CP475" s="45"/>
      <c r="CR475" s="45"/>
      <c r="CT475" s="45"/>
      <c r="CV475" s="45"/>
      <c r="CX475" s="45"/>
      <c r="CZ475" s="45"/>
      <c r="DB475" s="45"/>
      <c r="DD475" s="45"/>
      <c r="DF475" s="45"/>
      <c r="DH475" s="45"/>
      <c r="DJ475" s="45"/>
      <c r="DL475" s="45"/>
      <c r="DN475" s="45"/>
      <c r="DP475" s="45"/>
      <c r="DR475" s="45"/>
      <c r="DT475" s="45"/>
      <c r="DV475" s="45"/>
      <c r="DX475" s="45"/>
      <c r="DZ475" s="45"/>
      <c r="EB475" s="45"/>
      <c r="ED475" s="45"/>
      <c r="EF475" s="45"/>
      <c r="EH475" s="45"/>
      <c r="EJ475" s="45"/>
      <c r="EL475" s="45"/>
      <c r="EN475" s="45"/>
      <c r="EP475" s="45"/>
      <c r="ER475" s="45"/>
      <c r="ET475" s="45"/>
      <c r="EV475" s="45"/>
      <c r="EX475" s="45"/>
      <c r="EZ475" s="45"/>
      <c r="FB475" s="45"/>
      <c r="FD475" s="45"/>
      <c r="FF475" s="45"/>
      <c r="FH475" s="45"/>
      <c r="FI475" s="59"/>
      <c r="FJ475" s="59"/>
      <c r="FK475" s="48"/>
    </row>
    <row r="476" spans="46:167">
      <c r="AT476" s="45"/>
      <c r="AX476" s="45"/>
      <c r="AZ476" s="45"/>
      <c r="BB476" s="45"/>
      <c r="BD476" s="45"/>
      <c r="BF476" s="45"/>
      <c r="BH476" s="45"/>
      <c r="BJ476" s="45"/>
      <c r="BL476" s="45"/>
      <c r="BN476" s="45"/>
      <c r="BP476" s="45"/>
      <c r="BR476" s="45"/>
      <c r="BT476" s="45"/>
      <c r="BV476" s="45"/>
      <c r="BX476" s="45"/>
      <c r="BZ476" s="45"/>
      <c r="CB476" s="45"/>
      <c r="CD476" s="45"/>
      <c r="CF476" s="45"/>
      <c r="CH476" s="45"/>
      <c r="CJ476" s="45"/>
      <c r="CL476" s="45"/>
      <c r="CN476" s="45"/>
      <c r="CP476" s="45"/>
      <c r="CR476" s="45"/>
      <c r="CT476" s="45"/>
      <c r="CV476" s="45"/>
      <c r="CX476" s="45"/>
      <c r="CZ476" s="45"/>
      <c r="DB476" s="45"/>
      <c r="DD476" s="45"/>
      <c r="DF476" s="45"/>
      <c r="DH476" s="45"/>
      <c r="DJ476" s="45"/>
      <c r="DL476" s="45"/>
      <c r="DN476" s="45"/>
      <c r="DP476" s="45"/>
      <c r="DR476" s="45"/>
      <c r="DT476" s="45"/>
      <c r="DV476" s="45"/>
      <c r="DX476" s="45"/>
      <c r="DZ476" s="45"/>
      <c r="EB476" s="45"/>
      <c r="ED476" s="45"/>
      <c r="EF476" s="45"/>
      <c r="EH476" s="45"/>
      <c r="EJ476" s="45"/>
      <c r="EL476" s="45"/>
      <c r="EN476" s="45"/>
      <c r="EP476" s="45"/>
      <c r="ER476" s="45"/>
      <c r="ET476" s="45"/>
      <c r="EV476" s="45"/>
      <c r="EX476" s="45"/>
      <c r="EZ476" s="45"/>
      <c r="FB476" s="45"/>
      <c r="FD476" s="45"/>
      <c r="FF476" s="45"/>
      <c r="FH476" s="45"/>
      <c r="FI476" s="59"/>
      <c r="FJ476" s="59"/>
      <c r="FK476" s="48"/>
    </row>
    <row r="477" spans="46:167">
      <c r="AT477" s="45"/>
      <c r="AX477" s="45"/>
      <c r="AZ477" s="45"/>
      <c r="BB477" s="45"/>
      <c r="BD477" s="45"/>
      <c r="BF477" s="45"/>
      <c r="BH477" s="45"/>
      <c r="BJ477" s="45"/>
      <c r="BL477" s="45"/>
      <c r="BN477" s="45"/>
      <c r="BP477" s="45"/>
      <c r="BR477" s="45"/>
      <c r="BT477" s="45"/>
      <c r="BV477" s="45"/>
      <c r="BX477" s="45"/>
      <c r="BZ477" s="45"/>
      <c r="CB477" s="45"/>
      <c r="CD477" s="45"/>
      <c r="CF477" s="45"/>
      <c r="CH477" s="45"/>
      <c r="CJ477" s="45"/>
      <c r="CL477" s="45"/>
      <c r="CN477" s="45"/>
      <c r="CP477" s="45"/>
      <c r="CR477" s="45"/>
      <c r="CT477" s="45"/>
      <c r="CV477" s="45"/>
      <c r="CX477" s="45"/>
      <c r="CZ477" s="45"/>
      <c r="DB477" s="45"/>
      <c r="DD477" s="45"/>
      <c r="DF477" s="45"/>
      <c r="DH477" s="45"/>
      <c r="DJ477" s="45"/>
      <c r="DL477" s="45"/>
      <c r="DN477" s="45"/>
      <c r="DP477" s="45"/>
      <c r="DR477" s="45"/>
      <c r="DT477" s="45"/>
      <c r="DV477" s="45"/>
      <c r="DX477" s="45"/>
      <c r="DZ477" s="45"/>
      <c r="EB477" s="45"/>
      <c r="ED477" s="45"/>
      <c r="EF477" s="45"/>
      <c r="EH477" s="45"/>
      <c r="EJ477" s="45"/>
      <c r="EL477" s="45"/>
      <c r="EN477" s="45"/>
      <c r="EP477" s="45"/>
      <c r="ER477" s="45"/>
      <c r="ET477" s="45"/>
      <c r="EV477" s="45"/>
      <c r="EX477" s="45"/>
      <c r="EZ477" s="45"/>
      <c r="FB477" s="45"/>
      <c r="FD477" s="45"/>
      <c r="FF477" s="45"/>
      <c r="FH477" s="45"/>
      <c r="FI477" s="59"/>
      <c r="FJ477" s="59"/>
      <c r="FK477" s="48"/>
    </row>
    <row r="478" spans="46:167">
      <c r="AT478" s="45"/>
      <c r="AX478" s="45"/>
      <c r="AZ478" s="45"/>
      <c r="BB478" s="45"/>
      <c r="BD478" s="45"/>
      <c r="BF478" s="45"/>
      <c r="BH478" s="45"/>
      <c r="BJ478" s="45"/>
      <c r="BL478" s="45"/>
      <c r="BN478" s="45"/>
      <c r="BP478" s="45"/>
      <c r="BR478" s="45"/>
      <c r="BT478" s="45"/>
      <c r="BV478" s="45"/>
      <c r="BX478" s="45"/>
      <c r="BZ478" s="45"/>
      <c r="CB478" s="45"/>
      <c r="CD478" s="45"/>
      <c r="CF478" s="45"/>
      <c r="CH478" s="45"/>
      <c r="CJ478" s="45"/>
      <c r="CL478" s="45"/>
      <c r="CN478" s="45"/>
      <c r="CP478" s="45"/>
      <c r="CR478" s="45"/>
      <c r="CT478" s="45"/>
      <c r="CV478" s="45"/>
      <c r="CX478" s="45"/>
      <c r="CZ478" s="45"/>
      <c r="DB478" s="45"/>
      <c r="DD478" s="45"/>
      <c r="DF478" s="45"/>
      <c r="DH478" s="45"/>
      <c r="DJ478" s="45"/>
      <c r="DL478" s="45"/>
      <c r="DN478" s="45"/>
      <c r="DP478" s="45"/>
      <c r="DR478" s="45"/>
      <c r="DT478" s="45"/>
      <c r="DV478" s="45"/>
      <c r="DX478" s="45"/>
      <c r="DZ478" s="45"/>
      <c r="EB478" s="45"/>
      <c r="ED478" s="45"/>
      <c r="EF478" s="45"/>
      <c r="EH478" s="45"/>
      <c r="EJ478" s="45"/>
      <c r="EL478" s="45"/>
      <c r="EN478" s="45"/>
      <c r="EP478" s="45"/>
      <c r="ER478" s="45"/>
      <c r="ET478" s="45"/>
      <c r="EV478" s="45"/>
      <c r="EX478" s="45"/>
      <c r="EZ478" s="45"/>
      <c r="FB478" s="45"/>
      <c r="FD478" s="45"/>
      <c r="FF478" s="45"/>
      <c r="FH478" s="45"/>
      <c r="FI478" s="59"/>
      <c r="FJ478" s="59"/>
      <c r="FK478" s="48"/>
    </row>
    <row r="479" spans="46:167">
      <c r="AT479" s="45"/>
      <c r="AX479" s="45"/>
      <c r="AZ479" s="45"/>
      <c r="BB479" s="45"/>
      <c r="BD479" s="45"/>
      <c r="BF479" s="45"/>
      <c r="BH479" s="45"/>
      <c r="BJ479" s="45"/>
      <c r="BL479" s="45"/>
      <c r="BN479" s="45"/>
      <c r="BP479" s="45"/>
      <c r="BR479" s="45"/>
      <c r="BT479" s="45"/>
      <c r="BV479" s="45"/>
      <c r="BX479" s="45"/>
      <c r="BZ479" s="45"/>
      <c r="CB479" s="45"/>
      <c r="CD479" s="45"/>
      <c r="CF479" s="45"/>
      <c r="CH479" s="45"/>
      <c r="CJ479" s="45"/>
      <c r="CL479" s="45"/>
      <c r="CN479" s="45"/>
      <c r="CP479" s="45"/>
      <c r="CR479" s="45"/>
      <c r="CT479" s="45"/>
      <c r="CV479" s="45"/>
      <c r="CX479" s="45"/>
      <c r="CZ479" s="45"/>
      <c r="DB479" s="45"/>
      <c r="DD479" s="45"/>
      <c r="DF479" s="45"/>
      <c r="DH479" s="45"/>
      <c r="DJ479" s="45"/>
      <c r="DL479" s="45"/>
      <c r="DN479" s="45"/>
      <c r="DP479" s="45"/>
      <c r="DR479" s="45"/>
      <c r="DT479" s="45"/>
      <c r="DV479" s="45"/>
      <c r="DX479" s="45"/>
      <c r="DZ479" s="45"/>
      <c r="EB479" s="45"/>
      <c r="ED479" s="45"/>
      <c r="EF479" s="45"/>
      <c r="EH479" s="45"/>
      <c r="EJ479" s="45"/>
      <c r="EL479" s="45"/>
      <c r="EN479" s="45"/>
      <c r="EP479" s="45"/>
      <c r="ER479" s="45"/>
      <c r="ET479" s="45"/>
      <c r="EV479" s="45"/>
      <c r="EX479" s="45"/>
      <c r="EZ479" s="45"/>
      <c r="FB479" s="45"/>
      <c r="FD479" s="45"/>
      <c r="FF479" s="45"/>
      <c r="FH479" s="45"/>
      <c r="FI479" s="59"/>
      <c r="FJ479" s="59"/>
      <c r="FK479" s="48"/>
    </row>
    <row r="480" spans="46:167">
      <c r="AT480" s="45"/>
      <c r="AX480" s="45"/>
      <c r="AZ480" s="45"/>
      <c r="BB480" s="45"/>
      <c r="BD480" s="45"/>
      <c r="BF480" s="45"/>
      <c r="BH480" s="45"/>
      <c r="BJ480" s="45"/>
      <c r="BL480" s="45"/>
      <c r="BN480" s="45"/>
      <c r="BP480" s="45"/>
      <c r="BR480" s="45"/>
      <c r="BT480" s="45"/>
      <c r="BV480" s="45"/>
      <c r="BX480" s="45"/>
      <c r="BZ480" s="45"/>
      <c r="CB480" s="45"/>
      <c r="CD480" s="45"/>
      <c r="CF480" s="45"/>
      <c r="CH480" s="45"/>
      <c r="CJ480" s="45"/>
      <c r="CL480" s="45"/>
      <c r="CN480" s="45"/>
      <c r="CP480" s="45"/>
      <c r="CR480" s="45"/>
      <c r="CT480" s="45"/>
      <c r="CV480" s="45"/>
      <c r="CX480" s="45"/>
      <c r="CZ480" s="45"/>
      <c r="DB480" s="45"/>
      <c r="DD480" s="45"/>
      <c r="DF480" s="45"/>
      <c r="DH480" s="45"/>
      <c r="DJ480" s="45"/>
      <c r="DL480" s="45"/>
      <c r="DN480" s="45"/>
      <c r="DP480" s="45"/>
      <c r="DR480" s="45"/>
      <c r="DT480" s="45"/>
      <c r="DV480" s="45"/>
      <c r="DX480" s="45"/>
      <c r="DZ480" s="45"/>
      <c r="EB480" s="45"/>
      <c r="ED480" s="45"/>
      <c r="EF480" s="45"/>
      <c r="EH480" s="45"/>
      <c r="EJ480" s="45"/>
      <c r="EL480" s="45"/>
      <c r="EN480" s="45"/>
      <c r="EP480" s="45"/>
      <c r="ER480" s="45"/>
      <c r="ET480" s="45"/>
      <c r="EV480" s="45"/>
      <c r="EX480" s="45"/>
      <c r="EZ480" s="45"/>
      <c r="FB480" s="45"/>
      <c r="FD480" s="45"/>
      <c r="FF480" s="45"/>
      <c r="FH480" s="45"/>
      <c r="FI480" s="59"/>
      <c r="FJ480" s="59"/>
      <c r="FK480" s="48"/>
    </row>
    <row r="481" spans="46:167">
      <c r="AT481" s="45"/>
      <c r="AX481" s="45"/>
      <c r="AZ481" s="45"/>
      <c r="BB481" s="45"/>
      <c r="BD481" s="45"/>
      <c r="BF481" s="45"/>
      <c r="BH481" s="45"/>
      <c r="BJ481" s="45"/>
      <c r="BL481" s="45"/>
      <c r="BN481" s="45"/>
      <c r="BP481" s="45"/>
      <c r="BR481" s="45"/>
      <c r="BT481" s="45"/>
      <c r="BV481" s="45"/>
      <c r="BX481" s="45"/>
      <c r="BZ481" s="45"/>
      <c r="CB481" s="45"/>
      <c r="CD481" s="45"/>
      <c r="CF481" s="45"/>
      <c r="CH481" s="45"/>
      <c r="CJ481" s="45"/>
      <c r="CL481" s="45"/>
      <c r="CN481" s="45"/>
      <c r="CP481" s="45"/>
      <c r="CR481" s="45"/>
      <c r="CT481" s="45"/>
      <c r="CV481" s="45"/>
      <c r="CX481" s="45"/>
      <c r="CZ481" s="45"/>
      <c r="DB481" s="45"/>
      <c r="DD481" s="45"/>
      <c r="DF481" s="45"/>
      <c r="DH481" s="45"/>
      <c r="DJ481" s="45"/>
      <c r="DL481" s="45"/>
      <c r="DN481" s="45"/>
      <c r="DP481" s="45"/>
      <c r="DR481" s="45"/>
      <c r="DT481" s="45"/>
      <c r="DV481" s="45"/>
      <c r="DX481" s="45"/>
      <c r="DZ481" s="45"/>
      <c r="EB481" s="45"/>
      <c r="ED481" s="45"/>
      <c r="EF481" s="45"/>
      <c r="EH481" s="45"/>
      <c r="EJ481" s="45"/>
      <c r="EL481" s="45"/>
      <c r="EN481" s="45"/>
      <c r="EP481" s="45"/>
      <c r="ER481" s="45"/>
      <c r="ET481" s="45"/>
      <c r="EV481" s="45"/>
      <c r="EX481" s="45"/>
      <c r="EZ481" s="45"/>
      <c r="FB481" s="45"/>
      <c r="FD481" s="45"/>
      <c r="FF481" s="45"/>
      <c r="FH481" s="45"/>
      <c r="FI481" s="59"/>
      <c r="FJ481" s="59"/>
      <c r="FK481" s="48"/>
    </row>
    <row r="482" spans="46:167">
      <c r="AT482" s="45"/>
      <c r="AX482" s="45"/>
      <c r="AZ482" s="45"/>
      <c r="BB482" s="45"/>
      <c r="BD482" s="45"/>
      <c r="BF482" s="45"/>
      <c r="BH482" s="45"/>
      <c r="BJ482" s="45"/>
      <c r="BL482" s="45"/>
      <c r="BN482" s="45"/>
      <c r="BP482" s="45"/>
      <c r="BR482" s="45"/>
      <c r="BT482" s="45"/>
      <c r="BV482" s="45"/>
      <c r="BX482" s="45"/>
      <c r="BZ482" s="45"/>
      <c r="CB482" s="45"/>
      <c r="CD482" s="45"/>
      <c r="CF482" s="45"/>
      <c r="CH482" s="45"/>
      <c r="CJ482" s="45"/>
      <c r="CL482" s="45"/>
      <c r="CN482" s="45"/>
      <c r="CP482" s="45"/>
      <c r="CR482" s="45"/>
      <c r="CT482" s="45"/>
      <c r="CV482" s="45"/>
      <c r="CX482" s="45"/>
      <c r="CZ482" s="45"/>
      <c r="DB482" s="45"/>
      <c r="DD482" s="45"/>
      <c r="DF482" s="45"/>
      <c r="DH482" s="45"/>
      <c r="DJ482" s="45"/>
      <c r="DL482" s="45"/>
      <c r="DN482" s="45"/>
      <c r="DP482" s="45"/>
      <c r="DR482" s="45"/>
      <c r="DT482" s="45"/>
      <c r="DV482" s="45"/>
      <c r="DX482" s="45"/>
      <c r="DZ482" s="45"/>
      <c r="EB482" s="45"/>
      <c r="ED482" s="45"/>
      <c r="EF482" s="45"/>
      <c r="EH482" s="45"/>
      <c r="EJ482" s="45"/>
      <c r="EL482" s="45"/>
      <c r="EN482" s="45"/>
      <c r="EP482" s="45"/>
      <c r="ER482" s="45"/>
      <c r="ET482" s="45"/>
      <c r="EV482" s="45"/>
      <c r="EX482" s="45"/>
      <c r="EZ482" s="45"/>
      <c r="FB482" s="45"/>
      <c r="FD482" s="45"/>
      <c r="FF482" s="45"/>
      <c r="FH482" s="45"/>
      <c r="FI482" s="59"/>
      <c r="FJ482" s="59"/>
      <c r="FK482" s="48"/>
    </row>
    <row r="483" spans="46:167">
      <c r="AT483" s="45"/>
      <c r="AX483" s="45"/>
      <c r="AZ483" s="45"/>
      <c r="BB483" s="45"/>
      <c r="BD483" s="45"/>
      <c r="BF483" s="45"/>
      <c r="BH483" s="45"/>
      <c r="BJ483" s="45"/>
      <c r="BL483" s="45"/>
      <c r="BN483" s="45"/>
      <c r="BP483" s="45"/>
      <c r="BR483" s="45"/>
      <c r="BT483" s="45"/>
      <c r="BV483" s="45"/>
      <c r="BX483" s="45"/>
      <c r="BZ483" s="45"/>
      <c r="CB483" s="45"/>
      <c r="CD483" s="45"/>
      <c r="CF483" s="45"/>
      <c r="CH483" s="45"/>
      <c r="CJ483" s="45"/>
      <c r="CL483" s="45"/>
      <c r="CN483" s="45"/>
      <c r="CP483" s="45"/>
      <c r="CR483" s="45"/>
      <c r="CT483" s="45"/>
      <c r="CV483" s="45"/>
      <c r="CX483" s="45"/>
      <c r="CZ483" s="45"/>
      <c r="DB483" s="45"/>
      <c r="DD483" s="45"/>
      <c r="DF483" s="45"/>
      <c r="DH483" s="45"/>
      <c r="DJ483" s="45"/>
      <c r="DL483" s="45"/>
      <c r="DN483" s="45"/>
      <c r="DP483" s="45"/>
      <c r="DR483" s="45"/>
      <c r="DT483" s="45"/>
      <c r="DV483" s="45"/>
      <c r="DX483" s="45"/>
      <c r="DZ483" s="45"/>
      <c r="EB483" s="45"/>
      <c r="ED483" s="45"/>
      <c r="EF483" s="45"/>
      <c r="EH483" s="45"/>
      <c r="EJ483" s="45"/>
      <c r="EL483" s="45"/>
      <c r="EN483" s="45"/>
      <c r="EP483" s="45"/>
      <c r="ER483" s="45"/>
      <c r="ET483" s="45"/>
      <c r="EV483" s="45"/>
      <c r="EX483" s="45"/>
      <c r="EZ483" s="45"/>
      <c r="FB483" s="45"/>
      <c r="FD483" s="45"/>
      <c r="FF483" s="45"/>
      <c r="FH483" s="45"/>
      <c r="FI483" s="59"/>
      <c r="FJ483" s="59"/>
      <c r="FK483" s="48"/>
    </row>
    <row r="484" spans="46:167">
      <c r="AT484" s="45"/>
      <c r="AX484" s="45"/>
      <c r="AZ484" s="45"/>
      <c r="BB484" s="45"/>
      <c r="BD484" s="45"/>
      <c r="BF484" s="45"/>
      <c r="BH484" s="45"/>
      <c r="BJ484" s="45"/>
      <c r="BL484" s="45"/>
      <c r="BN484" s="45"/>
      <c r="BP484" s="45"/>
      <c r="BR484" s="45"/>
      <c r="BT484" s="45"/>
      <c r="BV484" s="45"/>
      <c r="BX484" s="45"/>
      <c r="BZ484" s="45"/>
      <c r="CB484" s="45"/>
      <c r="CD484" s="45"/>
      <c r="CF484" s="45"/>
      <c r="CH484" s="45"/>
      <c r="CJ484" s="45"/>
      <c r="CL484" s="45"/>
      <c r="CN484" s="45"/>
      <c r="CP484" s="45"/>
      <c r="CR484" s="45"/>
      <c r="CT484" s="45"/>
      <c r="CV484" s="45"/>
      <c r="CX484" s="45"/>
      <c r="CZ484" s="45"/>
      <c r="DB484" s="45"/>
      <c r="DD484" s="45"/>
      <c r="DF484" s="45"/>
      <c r="DH484" s="45"/>
      <c r="DJ484" s="45"/>
      <c r="DL484" s="45"/>
      <c r="DN484" s="45"/>
      <c r="DP484" s="45"/>
      <c r="DR484" s="45"/>
      <c r="DT484" s="45"/>
      <c r="DV484" s="45"/>
      <c r="DX484" s="45"/>
      <c r="DZ484" s="45"/>
      <c r="EB484" s="45"/>
      <c r="ED484" s="45"/>
      <c r="EF484" s="45"/>
      <c r="EH484" s="45"/>
      <c r="EJ484" s="45"/>
      <c r="EL484" s="45"/>
      <c r="EN484" s="45"/>
      <c r="EP484" s="45"/>
      <c r="ER484" s="45"/>
      <c r="ET484" s="45"/>
      <c r="EV484" s="45"/>
      <c r="EX484" s="45"/>
      <c r="EZ484" s="45"/>
      <c r="FB484" s="45"/>
      <c r="FD484" s="45"/>
      <c r="FF484" s="45"/>
      <c r="FH484" s="45"/>
      <c r="FI484" s="59"/>
      <c r="FJ484" s="59"/>
      <c r="FK484" s="48"/>
    </row>
    <row r="485" spans="46:167">
      <c r="AT485" s="45"/>
      <c r="AX485" s="45"/>
      <c r="AZ485" s="45"/>
      <c r="BB485" s="45"/>
      <c r="BD485" s="45"/>
      <c r="BF485" s="45"/>
      <c r="BH485" s="45"/>
      <c r="BJ485" s="45"/>
      <c r="BL485" s="45"/>
      <c r="BN485" s="45"/>
      <c r="BP485" s="45"/>
      <c r="BR485" s="45"/>
      <c r="BT485" s="45"/>
      <c r="BV485" s="45"/>
      <c r="BX485" s="45"/>
      <c r="BZ485" s="45"/>
      <c r="CB485" s="45"/>
      <c r="CD485" s="45"/>
      <c r="CF485" s="45"/>
      <c r="CH485" s="45"/>
      <c r="CJ485" s="45"/>
      <c r="CL485" s="45"/>
      <c r="CN485" s="45"/>
      <c r="CP485" s="45"/>
      <c r="CR485" s="45"/>
      <c r="CT485" s="45"/>
      <c r="CV485" s="45"/>
      <c r="CX485" s="45"/>
      <c r="CZ485" s="45"/>
      <c r="DB485" s="45"/>
      <c r="DD485" s="45"/>
      <c r="DF485" s="45"/>
      <c r="DH485" s="45"/>
      <c r="DJ485" s="45"/>
      <c r="DL485" s="45"/>
      <c r="DN485" s="45"/>
      <c r="DP485" s="45"/>
      <c r="DR485" s="45"/>
      <c r="DT485" s="45"/>
      <c r="DV485" s="45"/>
      <c r="DX485" s="45"/>
      <c r="DZ485" s="45"/>
      <c r="EB485" s="45"/>
      <c r="ED485" s="45"/>
      <c r="EF485" s="45"/>
      <c r="EH485" s="45"/>
      <c r="EJ485" s="45"/>
      <c r="EL485" s="45"/>
      <c r="EN485" s="45"/>
      <c r="EP485" s="45"/>
      <c r="ER485" s="45"/>
      <c r="ET485" s="45"/>
      <c r="EV485" s="45"/>
      <c r="EX485" s="45"/>
      <c r="EZ485" s="45"/>
      <c r="FB485" s="45"/>
      <c r="FD485" s="45"/>
      <c r="FF485" s="45"/>
      <c r="FH485" s="45"/>
      <c r="FI485" s="59"/>
      <c r="FJ485" s="59"/>
      <c r="FK485" s="48"/>
    </row>
    <row r="486" spans="46:167">
      <c r="AT486" s="45"/>
      <c r="AX486" s="45"/>
      <c r="AZ486" s="45"/>
      <c r="BB486" s="45"/>
      <c r="BD486" s="45"/>
      <c r="BF486" s="45"/>
      <c r="BH486" s="45"/>
      <c r="BJ486" s="45"/>
      <c r="BL486" s="45"/>
      <c r="BN486" s="45"/>
      <c r="BP486" s="45"/>
      <c r="BR486" s="45"/>
      <c r="BT486" s="45"/>
      <c r="BV486" s="45"/>
      <c r="BX486" s="45"/>
      <c r="BZ486" s="45"/>
      <c r="CB486" s="45"/>
      <c r="CD486" s="45"/>
      <c r="CF486" s="45"/>
      <c r="CH486" s="45"/>
      <c r="CJ486" s="45"/>
      <c r="CL486" s="45"/>
      <c r="CN486" s="45"/>
      <c r="CP486" s="45"/>
      <c r="CR486" s="45"/>
      <c r="CT486" s="45"/>
      <c r="CV486" s="45"/>
      <c r="CX486" s="45"/>
      <c r="CZ486" s="45"/>
      <c r="DB486" s="45"/>
      <c r="DD486" s="45"/>
      <c r="DF486" s="45"/>
      <c r="DH486" s="45"/>
      <c r="DJ486" s="45"/>
      <c r="DL486" s="45"/>
      <c r="DN486" s="45"/>
      <c r="DP486" s="45"/>
      <c r="DR486" s="45"/>
      <c r="DT486" s="45"/>
      <c r="DV486" s="45"/>
      <c r="DX486" s="45"/>
      <c r="DZ486" s="45"/>
      <c r="EB486" s="45"/>
      <c r="ED486" s="45"/>
      <c r="EF486" s="45"/>
      <c r="EH486" s="45"/>
      <c r="EJ486" s="45"/>
      <c r="EL486" s="45"/>
      <c r="EN486" s="45"/>
      <c r="EP486" s="45"/>
      <c r="ER486" s="45"/>
      <c r="ET486" s="45"/>
      <c r="EV486" s="45"/>
      <c r="EX486" s="45"/>
      <c r="EZ486" s="45"/>
      <c r="FB486" s="45"/>
      <c r="FD486" s="45"/>
      <c r="FF486" s="45"/>
      <c r="FH486" s="45"/>
      <c r="FI486" s="59"/>
      <c r="FJ486" s="59"/>
      <c r="FK486" s="48"/>
    </row>
    <row r="487" spans="46:167">
      <c r="AT487" s="45"/>
      <c r="AX487" s="45"/>
      <c r="AZ487" s="45"/>
      <c r="BB487" s="45"/>
      <c r="BD487" s="45"/>
      <c r="BF487" s="45"/>
      <c r="BH487" s="45"/>
      <c r="BJ487" s="45"/>
      <c r="BL487" s="45"/>
      <c r="BN487" s="45"/>
      <c r="BP487" s="45"/>
      <c r="BR487" s="45"/>
      <c r="BT487" s="45"/>
      <c r="BV487" s="45"/>
      <c r="BX487" s="45"/>
      <c r="BZ487" s="45"/>
      <c r="CB487" s="45"/>
      <c r="CD487" s="45"/>
      <c r="CF487" s="45"/>
      <c r="CH487" s="45"/>
      <c r="CJ487" s="45"/>
      <c r="CL487" s="45"/>
      <c r="CN487" s="45"/>
      <c r="CP487" s="45"/>
      <c r="CR487" s="45"/>
      <c r="CT487" s="45"/>
      <c r="CV487" s="45"/>
      <c r="CX487" s="45"/>
      <c r="CZ487" s="45"/>
      <c r="DB487" s="45"/>
      <c r="DD487" s="45"/>
      <c r="DF487" s="45"/>
      <c r="DH487" s="45"/>
      <c r="DJ487" s="45"/>
      <c r="DL487" s="45"/>
      <c r="DN487" s="45"/>
      <c r="DP487" s="45"/>
      <c r="DR487" s="45"/>
      <c r="DT487" s="45"/>
      <c r="DV487" s="45"/>
      <c r="DX487" s="45"/>
      <c r="DZ487" s="45"/>
      <c r="EB487" s="45"/>
      <c r="ED487" s="45"/>
      <c r="EF487" s="45"/>
      <c r="EH487" s="45"/>
      <c r="EJ487" s="45"/>
      <c r="EL487" s="45"/>
      <c r="EN487" s="45"/>
      <c r="EP487" s="45"/>
      <c r="ER487" s="45"/>
      <c r="ET487" s="45"/>
      <c r="EV487" s="45"/>
      <c r="EX487" s="45"/>
      <c r="EZ487" s="45"/>
      <c r="FB487" s="45"/>
      <c r="FD487" s="45"/>
      <c r="FF487" s="45"/>
      <c r="FH487" s="45"/>
      <c r="FI487" s="59"/>
      <c r="FJ487" s="59"/>
      <c r="FK487" s="48"/>
    </row>
    <row r="488" spans="46:167">
      <c r="AT488" s="45"/>
      <c r="AX488" s="45"/>
      <c r="AZ488" s="45"/>
      <c r="BB488" s="45"/>
      <c r="BD488" s="45"/>
      <c r="BF488" s="45"/>
      <c r="BH488" s="45"/>
      <c r="BJ488" s="45"/>
      <c r="BL488" s="45"/>
      <c r="BN488" s="45"/>
      <c r="BP488" s="45"/>
      <c r="BR488" s="45"/>
      <c r="BT488" s="45"/>
      <c r="BV488" s="45"/>
      <c r="BX488" s="45"/>
      <c r="BZ488" s="45"/>
      <c r="CB488" s="45"/>
      <c r="CD488" s="45"/>
      <c r="CF488" s="45"/>
      <c r="CH488" s="45"/>
      <c r="CJ488" s="45"/>
      <c r="CL488" s="45"/>
      <c r="CN488" s="45"/>
      <c r="CP488" s="45"/>
      <c r="CR488" s="45"/>
      <c r="CT488" s="45"/>
      <c r="CV488" s="45"/>
      <c r="CX488" s="45"/>
      <c r="CZ488" s="45"/>
      <c r="DB488" s="45"/>
      <c r="DD488" s="45"/>
      <c r="DF488" s="45"/>
      <c r="DH488" s="45"/>
      <c r="DJ488" s="45"/>
      <c r="DL488" s="45"/>
      <c r="DN488" s="45"/>
      <c r="DP488" s="45"/>
      <c r="DR488" s="45"/>
      <c r="DT488" s="45"/>
      <c r="DV488" s="45"/>
      <c r="DX488" s="45"/>
      <c r="DZ488" s="45"/>
      <c r="EB488" s="45"/>
      <c r="ED488" s="45"/>
      <c r="EF488" s="45"/>
      <c r="EH488" s="45"/>
      <c r="EJ488" s="45"/>
      <c r="EL488" s="45"/>
      <c r="EN488" s="45"/>
      <c r="EP488" s="45"/>
      <c r="ER488" s="45"/>
      <c r="ET488" s="45"/>
      <c r="EV488" s="45"/>
      <c r="EX488" s="45"/>
      <c r="EZ488" s="45"/>
      <c r="FB488" s="45"/>
      <c r="FD488" s="45"/>
      <c r="FF488" s="45"/>
      <c r="FH488" s="45"/>
      <c r="FI488" s="59"/>
      <c r="FJ488" s="59"/>
      <c r="FK488" s="48"/>
    </row>
    <row r="489" spans="46:167">
      <c r="AT489" s="45"/>
      <c r="AX489" s="45"/>
      <c r="AZ489" s="45"/>
      <c r="BB489" s="45"/>
      <c r="BD489" s="45"/>
      <c r="BF489" s="45"/>
      <c r="BH489" s="45"/>
      <c r="BJ489" s="45"/>
      <c r="BL489" s="45"/>
      <c r="BN489" s="45"/>
      <c r="BP489" s="45"/>
      <c r="BR489" s="45"/>
      <c r="BT489" s="45"/>
      <c r="BV489" s="45"/>
      <c r="BX489" s="45"/>
      <c r="BZ489" s="45"/>
      <c r="CB489" s="45"/>
      <c r="CD489" s="45"/>
      <c r="CF489" s="45"/>
      <c r="CH489" s="45"/>
      <c r="CJ489" s="45"/>
      <c r="CL489" s="45"/>
      <c r="CN489" s="45"/>
      <c r="CP489" s="45"/>
      <c r="CR489" s="45"/>
      <c r="CT489" s="45"/>
      <c r="CV489" s="45"/>
      <c r="CX489" s="45"/>
      <c r="CZ489" s="45"/>
      <c r="DB489" s="45"/>
      <c r="DD489" s="45"/>
      <c r="DF489" s="45"/>
      <c r="DH489" s="45"/>
      <c r="DJ489" s="45"/>
      <c r="DL489" s="45"/>
      <c r="DN489" s="45"/>
      <c r="DP489" s="45"/>
      <c r="DR489" s="45"/>
      <c r="DT489" s="45"/>
      <c r="DV489" s="45"/>
      <c r="DX489" s="45"/>
      <c r="DZ489" s="45"/>
      <c r="EB489" s="45"/>
      <c r="ED489" s="45"/>
      <c r="EF489" s="45"/>
      <c r="EH489" s="45"/>
      <c r="EJ489" s="45"/>
      <c r="EL489" s="45"/>
      <c r="EN489" s="45"/>
      <c r="EP489" s="45"/>
      <c r="ER489" s="45"/>
      <c r="ET489" s="45"/>
      <c r="EV489" s="45"/>
      <c r="EX489" s="45"/>
      <c r="EZ489" s="45"/>
      <c r="FB489" s="45"/>
      <c r="FD489" s="45"/>
      <c r="FF489" s="45"/>
      <c r="FH489" s="45"/>
      <c r="FI489" s="59"/>
      <c r="FJ489" s="59"/>
      <c r="FK489" s="48"/>
    </row>
    <row r="490" spans="46:167">
      <c r="AT490" s="45"/>
      <c r="AX490" s="45"/>
      <c r="AZ490" s="45"/>
      <c r="BB490" s="45"/>
      <c r="BD490" s="45"/>
      <c r="BF490" s="45"/>
      <c r="BH490" s="45"/>
      <c r="BJ490" s="45"/>
      <c r="BL490" s="45"/>
      <c r="BN490" s="45"/>
      <c r="BP490" s="45"/>
      <c r="BR490" s="45"/>
      <c r="BT490" s="45"/>
      <c r="BV490" s="45"/>
      <c r="BX490" s="45"/>
      <c r="BZ490" s="45"/>
      <c r="CB490" s="45"/>
      <c r="CD490" s="45"/>
      <c r="CF490" s="45"/>
      <c r="CH490" s="45"/>
      <c r="CJ490" s="45"/>
      <c r="CL490" s="45"/>
      <c r="CN490" s="45"/>
      <c r="CP490" s="45"/>
      <c r="CR490" s="45"/>
      <c r="CT490" s="45"/>
      <c r="CV490" s="45"/>
      <c r="CX490" s="45"/>
      <c r="CZ490" s="45"/>
      <c r="DB490" s="45"/>
      <c r="DD490" s="45"/>
      <c r="DF490" s="45"/>
      <c r="DH490" s="45"/>
      <c r="DJ490" s="45"/>
      <c r="DL490" s="45"/>
      <c r="DN490" s="45"/>
      <c r="DP490" s="45"/>
      <c r="DR490" s="45"/>
      <c r="DT490" s="45"/>
      <c r="DV490" s="45"/>
      <c r="DX490" s="45"/>
      <c r="DZ490" s="45"/>
      <c r="EB490" s="45"/>
      <c r="ED490" s="45"/>
      <c r="EF490" s="45"/>
      <c r="EH490" s="45"/>
      <c r="EJ490" s="45"/>
      <c r="EL490" s="45"/>
      <c r="EN490" s="45"/>
      <c r="EP490" s="45"/>
      <c r="ER490" s="45"/>
      <c r="ET490" s="45"/>
      <c r="EV490" s="45"/>
      <c r="EX490" s="45"/>
      <c r="EZ490" s="45"/>
      <c r="FB490" s="45"/>
      <c r="FD490" s="45"/>
      <c r="FF490" s="45"/>
      <c r="FH490" s="45"/>
      <c r="FI490" s="59"/>
      <c r="FJ490" s="59"/>
      <c r="FK490" s="48"/>
    </row>
    <row r="491" spans="46:167">
      <c r="AT491" s="45"/>
      <c r="AX491" s="45"/>
      <c r="AZ491" s="45"/>
      <c r="BB491" s="45"/>
      <c r="BD491" s="45"/>
      <c r="BF491" s="45"/>
      <c r="BH491" s="45"/>
      <c r="BJ491" s="45"/>
      <c r="BL491" s="45"/>
      <c r="BN491" s="45"/>
      <c r="BP491" s="45"/>
      <c r="BR491" s="45"/>
      <c r="BT491" s="45"/>
      <c r="BV491" s="45"/>
      <c r="BX491" s="45"/>
      <c r="BZ491" s="45"/>
      <c r="CB491" s="45"/>
      <c r="CD491" s="45"/>
      <c r="CF491" s="45"/>
      <c r="CH491" s="45"/>
      <c r="CJ491" s="45"/>
      <c r="CL491" s="45"/>
      <c r="CN491" s="45"/>
      <c r="CP491" s="45"/>
      <c r="CR491" s="45"/>
      <c r="CT491" s="45"/>
      <c r="CV491" s="45"/>
      <c r="CX491" s="45"/>
      <c r="CZ491" s="45"/>
      <c r="DB491" s="45"/>
      <c r="DD491" s="45"/>
      <c r="DF491" s="45"/>
      <c r="DH491" s="45"/>
      <c r="DJ491" s="45"/>
      <c r="DL491" s="45"/>
      <c r="DN491" s="45"/>
      <c r="DP491" s="45"/>
      <c r="DR491" s="45"/>
      <c r="DT491" s="45"/>
      <c r="DV491" s="45"/>
      <c r="DX491" s="45"/>
      <c r="DZ491" s="45"/>
      <c r="EB491" s="45"/>
      <c r="ED491" s="45"/>
      <c r="EF491" s="45"/>
      <c r="EH491" s="45"/>
      <c r="EJ491" s="45"/>
      <c r="EL491" s="45"/>
      <c r="EN491" s="45"/>
      <c r="EP491" s="45"/>
      <c r="ER491" s="45"/>
      <c r="ET491" s="45"/>
      <c r="EV491" s="45"/>
      <c r="EX491" s="45"/>
      <c r="EZ491" s="45"/>
      <c r="FB491" s="45"/>
      <c r="FD491" s="45"/>
      <c r="FF491" s="45"/>
      <c r="FH491" s="45"/>
      <c r="FI491" s="59"/>
      <c r="FJ491" s="59"/>
      <c r="FK491" s="48"/>
    </row>
    <row r="492" spans="46:167">
      <c r="AT492" s="45"/>
      <c r="AX492" s="45"/>
      <c r="AZ492" s="45"/>
      <c r="BB492" s="45"/>
      <c r="BD492" s="45"/>
      <c r="BF492" s="45"/>
      <c r="BH492" s="45"/>
      <c r="BJ492" s="45"/>
      <c r="BL492" s="45"/>
      <c r="BN492" s="45"/>
      <c r="BP492" s="45"/>
      <c r="BR492" s="45"/>
      <c r="BT492" s="45"/>
      <c r="BV492" s="45"/>
      <c r="BX492" s="45"/>
      <c r="BZ492" s="45"/>
      <c r="CB492" s="45"/>
      <c r="CD492" s="45"/>
      <c r="CF492" s="45"/>
      <c r="CH492" s="45"/>
      <c r="CJ492" s="45"/>
      <c r="CL492" s="45"/>
      <c r="CN492" s="45"/>
      <c r="CP492" s="45"/>
      <c r="CR492" s="45"/>
      <c r="CT492" s="45"/>
      <c r="CV492" s="45"/>
      <c r="CX492" s="45"/>
      <c r="CZ492" s="45"/>
      <c r="DB492" s="45"/>
      <c r="DD492" s="45"/>
      <c r="DF492" s="45"/>
      <c r="DH492" s="45"/>
      <c r="DJ492" s="45"/>
      <c r="DL492" s="45"/>
      <c r="DN492" s="45"/>
      <c r="DP492" s="45"/>
      <c r="DR492" s="45"/>
      <c r="DT492" s="45"/>
      <c r="DV492" s="45"/>
      <c r="DX492" s="45"/>
      <c r="DZ492" s="45"/>
      <c r="EB492" s="45"/>
      <c r="ED492" s="45"/>
      <c r="EF492" s="45"/>
      <c r="EH492" s="45"/>
      <c r="EJ492" s="45"/>
      <c r="EL492" s="45"/>
      <c r="EN492" s="45"/>
      <c r="EP492" s="45"/>
      <c r="ER492" s="45"/>
      <c r="ET492" s="45"/>
      <c r="EV492" s="45"/>
      <c r="EX492" s="45"/>
      <c r="EZ492" s="45"/>
      <c r="FB492" s="45"/>
      <c r="FD492" s="45"/>
      <c r="FF492" s="45"/>
      <c r="FH492" s="45"/>
      <c r="FI492" s="59"/>
      <c r="FJ492" s="59"/>
      <c r="FK492" s="48"/>
    </row>
    <row r="493" spans="46:167">
      <c r="AT493" s="45"/>
      <c r="AX493" s="45"/>
      <c r="AZ493" s="45"/>
      <c r="BB493" s="45"/>
      <c r="BD493" s="45"/>
      <c r="BF493" s="45"/>
      <c r="BH493" s="45"/>
      <c r="BJ493" s="45"/>
      <c r="BL493" s="45"/>
      <c r="BN493" s="45"/>
      <c r="BP493" s="45"/>
      <c r="BR493" s="45"/>
      <c r="BT493" s="45"/>
      <c r="BV493" s="45"/>
      <c r="BX493" s="45"/>
      <c r="BZ493" s="45"/>
      <c r="CB493" s="45"/>
      <c r="CD493" s="45"/>
      <c r="CF493" s="45"/>
      <c r="CH493" s="45"/>
      <c r="CJ493" s="45"/>
      <c r="CL493" s="45"/>
      <c r="CN493" s="45"/>
      <c r="CP493" s="45"/>
      <c r="CR493" s="45"/>
      <c r="CT493" s="45"/>
      <c r="CV493" s="45"/>
      <c r="CX493" s="45"/>
      <c r="CZ493" s="45"/>
      <c r="DB493" s="45"/>
      <c r="DD493" s="45"/>
      <c r="DF493" s="45"/>
      <c r="DH493" s="45"/>
      <c r="DJ493" s="45"/>
      <c r="DL493" s="45"/>
      <c r="DN493" s="45"/>
      <c r="DP493" s="45"/>
      <c r="DR493" s="45"/>
      <c r="DT493" s="45"/>
      <c r="DV493" s="45"/>
      <c r="DX493" s="45"/>
      <c r="DZ493" s="45"/>
      <c r="EB493" s="45"/>
      <c r="ED493" s="45"/>
      <c r="EF493" s="45"/>
      <c r="EH493" s="45"/>
      <c r="EJ493" s="45"/>
      <c r="EL493" s="45"/>
      <c r="EN493" s="45"/>
      <c r="EP493" s="45"/>
      <c r="ER493" s="45"/>
      <c r="ET493" s="45"/>
      <c r="EV493" s="45"/>
      <c r="EX493" s="45"/>
      <c r="EZ493" s="45"/>
      <c r="FB493" s="45"/>
      <c r="FD493" s="45"/>
      <c r="FF493" s="45"/>
      <c r="FH493" s="45"/>
      <c r="FI493" s="59"/>
      <c r="FJ493" s="59"/>
      <c r="FK493" s="48"/>
    </row>
    <row r="494" spans="46:167">
      <c r="AT494" s="45"/>
      <c r="AX494" s="45"/>
      <c r="AZ494" s="45"/>
      <c r="BB494" s="45"/>
      <c r="BD494" s="45"/>
      <c r="BF494" s="45"/>
      <c r="BH494" s="45"/>
      <c r="BJ494" s="45"/>
      <c r="BL494" s="45"/>
      <c r="BN494" s="45"/>
      <c r="BP494" s="45"/>
      <c r="BR494" s="45"/>
      <c r="BT494" s="45"/>
      <c r="BV494" s="45"/>
      <c r="BX494" s="45"/>
      <c r="BZ494" s="45"/>
      <c r="CB494" s="45"/>
      <c r="CD494" s="45"/>
      <c r="CF494" s="45"/>
      <c r="CH494" s="45"/>
      <c r="CJ494" s="45"/>
      <c r="CL494" s="45"/>
      <c r="CN494" s="45"/>
      <c r="CP494" s="45"/>
      <c r="CR494" s="45"/>
      <c r="CT494" s="45"/>
      <c r="CV494" s="45"/>
      <c r="CX494" s="45"/>
      <c r="CZ494" s="45"/>
      <c r="DB494" s="45"/>
      <c r="DD494" s="45"/>
      <c r="DF494" s="45"/>
      <c r="DH494" s="45"/>
      <c r="DJ494" s="45"/>
      <c r="DL494" s="45"/>
      <c r="DN494" s="45"/>
      <c r="DP494" s="45"/>
      <c r="DR494" s="45"/>
      <c r="DT494" s="45"/>
      <c r="DV494" s="45"/>
      <c r="DX494" s="45"/>
      <c r="DZ494" s="45"/>
      <c r="EB494" s="45"/>
      <c r="ED494" s="45"/>
      <c r="EF494" s="45"/>
      <c r="EH494" s="45"/>
      <c r="EJ494" s="45"/>
      <c r="EL494" s="45"/>
      <c r="EN494" s="45"/>
      <c r="EP494" s="45"/>
      <c r="ER494" s="45"/>
      <c r="ET494" s="45"/>
      <c r="EV494" s="45"/>
      <c r="EX494" s="45"/>
      <c r="EZ494" s="45"/>
      <c r="FB494" s="45"/>
      <c r="FD494" s="45"/>
      <c r="FF494" s="45"/>
      <c r="FH494" s="45"/>
      <c r="FI494" s="59"/>
      <c r="FJ494" s="59"/>
      <c r="FK494" s="48"/>
    </row>
    <row r="495" spans="46:167">
      <c r="AT495" s="45"/>
      <c r="AX495" s="45"/>
      <c r="AZ495" s="45"/>
      <c r="BB495" s="45"/>
      <c r="BD495" s="45"/>
      <c r="BF495" s="45"/>
      <c r="BH495" s="45"/>
      <c r="BJ495" s="45"/>
      <c r="BL495" s="45"/>
      <c r="BN495" s="45"/>
      <c r="BP495" s="45"/>
      <c r="BR495" s="45"/>
      <c r="BT495" s="45"/>
      <c r="BV495" s="45"/>
      <c r="BX495" s="45"/>
      <c r="BZ495" s="45"/>
      <c r="CB495" s="45"/>
      <c r="CD495" s="45"/>
      <c r="CF495" s="45"/>
      <c r="CH495" s="45"/>
      <c r="CJ495" s="45"/>
      <c r="CL495" s="45"/>
      <c r="CN495" s="45"/>
      <c r="CP495" s="45"/>
      <c r="CR495" s="45"/>
      <c r="CT495" s="45"/>
      <c r="CV495" s="45"/>
      <c r="CX495" s="45"/>
      <c r="CZ495" s="45"/>
      <c r="DB495" s="45"/>
      <c r="DD495" s="45"/>
      <c r="DF495" s="45"/>
      <c r="DH495" s="45"/>
      <c r="DJ495" s="45"/>
      <c r="DL495" s="45"/>
      <c r="DN495" s="45"/>
      <c r="DP495" s="45"/>
      <c r="DR495" s="45"/>
      <c r="DT495" s="45"/>
      <c r="DV495" s="45"/>
      <c r="DX495" s="45"/>
      <c r="DZ495" s="45"/>
      <c r="EB495" s="45"/>
      <c r="ED495" s="45"/>
      <c r="EF495" s="45"/>
      <c r="EH495" s="45"/>
      <c r="EJ495" s="45"/>
      <c r="EL495" s="45"/>
      <c r="EN495" s="45"/>
      <c r="EP495" s="45"/>
      <c r="ER495" s="45"/>
      <c r="ET495" s="45"/>
      <c r="EV495" s="45"/>
      <c r="EX495" s="45"/>
      <c r="EZ495" s="45"/>
      <c r="FB495" s="45"/>
      <c r="FD495" s="45"/>
      <c r="FF495" s="45"/>
      <c r="FH495" s="45"/>
      <c r="FI495" s="59"/>
      <c r="FJ495" s="59"/>
      <c r="FK495" s="48"/>
    </row>
    <row r="496" spans="46:167">
      <c r="AT496" s="45"/>
      <c r="AX496" s="45"/>
      <c r="AZ496" s="45"/>
      <c r="BB496" s="45"/>
      <c r="BD496" s="45"/>
      <c r="BF496" s="45"/>
      <c r="BH496" s="45"/>
      <c r="BJ496" s="45"/>
      <c r="BL496" s="45"/>
      <c r="BN496" s="45"/>
      <c r="BP496" s="45"/>
      <c r="BR496" s="45"/>
      <c r="BT496" s="45"/>
      <c r="BV496" s="45"/>
      <c r="BX496" s="45"/>
      <c r="BZ496" s="45"/>
      <c r="CB496" s="45"/>
      <c r="CD496" s="45"/>
      <c r="CF496" s="45"/>
      <c r="CH496" s="45"/>
      <c r="CJ496" s="45"/>
      <c r="CL496" s="45"/>
      <c r="CN496" s="45"/>
      <c r="CP496" s="45"/>
      <c r="CR496" s="45"/>
      <c r="CT496" s="45"/>
      <c r="CV496" s="45"/>
      <c r="CX496" s="45"/>
      <c r="CZ496" s="45"/>
      <c r="DB496" s="45"/>
      <c r="DD496" s="45"/>
      <c r="DF496" s="45"/>
      <c r="DH496" s="45"/>
      <c r="DJ496" s="45"/>
      <c r="DL496" s="45"/>
      <c r="DN496" s="45"/>
      <c r="DP496" s="45"/>
      <c r="DR496" s="45"/>
      <c r="DT496" s="45"/>
      <c r="DV496" s="45"/>
      <c r="DX496" s="45"/>
      <c r="DZ496" s="45"/>
      <c r="EB496" s="45"/>
      <c r="ED496" s="45"/>
      <c r="EF496" s="45"/>
      <c r="EH496" s="45"/>
      <c r="EJ496" s="45"/>
      <c r="EL496" s="45"/>
      <c r="EN496" s="45"/>
      <c r="EP496" s="45"/>
      <c r="ER496" s="45"/>
      <c r="ET496" s="45"/>
      <c r="EV496" s="45"/>
      <c r="EX496" s="45"/>
      <c r="EZ496" s="45"/>
      <c r="FB496" s="45"/>
      <c r="FD496" s="45"/>
      <c r="FF496" s="45"/>
      <c r="FH496" s="45"/>
      <c r="FI496" s="59"/>
      <c r="FJ496" s="59"/>
      <c r="FK496" s="48"/>
    </row>
    <row r="497" spans="46:167">
      <c r="AT497" s="45"/>
      <c r="AX497" s="45"/>
      <c r="AZ497" s="45"/>
      <c r="BB497" s="45"/>
      <c r="BD497" s="45"/>
      <c r="BF497" s="45"/>
      <c r="BH497" s="45"/>
      <c r="BJ497" s="45"/>
      <c r="BL497" s="45"/>
      <c r="BN497" s="45"/>
      <c r="BP497" s="45"/>
      <c r="BR497" s="45"/>
      <c r="BT497" s="45"/>
      <c r="BV497" s="45"/>
      <c r="BX497" s="45"/>
      <c r="BZ497" s="45"/>
      <c r="CB497" s="45"/>
      <c r="CD497" s="45"/>
      <c r="CF497" s="45"/>
      <c r="CH497" s="45"/>
      <c r="CJ497" s="45"/>
      <c r="CL497" s="45"/>
      <c r="CN497" s="45"/>
      <c r="CP497" s="45"/>
      <c r="CR497" s="45"/>
      <c r="CT497" s="45"/>
      <c r="CV497" s="45"/>
      <c r="CX497" s="45"/>
      <c r="CZ497" s="45"/>
      <c r="DB497" s="45"/>
      <c r="DD497" s="45"/>
      <c r="DF497" s="45"/>
      <c r="DH497" s="45"/>
      <c r="DJ497" s="45"/>
      <c r="DL497" s="45"/>
      <c r="DN497" s="45"/>
      <c r="DP497" s="45"/>
      <c r="DR497" s="45"/>
      <c r="DT497" s="45"/>
      <c r="DV497" s="45"/>
      <c r="DX497" s="45"/>
      <c r="DZ497" s="45"/>
      <c r="EB497" s="45"/>
      <c r="ED497" s="45"/>
      <c r="EF497" s="45"/>
      <c r="EH497" s="45"/>
      <c r="EJ497" s="45"/>
      <c r="EL497" s="45"/>
      <c r="EN497" s="45"/>
      <c r="EP497" s="45"/>
      <c r="ER497" s="45"/>
      <c r="ET497" s="45"/>
      <c r="EV497" s="45"/>
      <c r="EX497" s="45"/>
      <c r="EZ497" s="45"/>
      <c r="FB497" s="45"/>
      <c r="FD497" s="45"/>
      <c r="FF497" s="45"/>
      <c r="FH497" s="45"/>
      <c r="FI497" s="59"/>
      <c r="FJ497" s="59"/>
      <c r="FK497" s="48"/>
    </row>
    <row r="498" spans="46:167">
      <c r="AT498" s="45"/>
      <c r="AX498" s="45"/>
      <c r="AZ498" s="45"/>
      <c r="BB498" s="45"/>
      <c r="BD498" s="45"/>
      <c r="BF498" s="45"/>
      <c r="BH498" s="45"/>
      <c r="BJ498" s="45"/>
      <c r="BL498" s="45"/>
      <c r="BN498" s="45"/>
      <c r="BP498" s="45"/>
      <c r="BR498" s="45"/>
      <c r="BT498" s="45"/>
      <c r="BV498" s="45"/>
      <c r="BX498" s="45"/>
      <c r="BZ498" s="45"/>
      <c r="CB498" s="45"/>
      <c r="CD498" s="45"/>
      <c r="CF498" s="45"/>
      <c r="CH498" s="45"/>
      <c r="CJ498" s="45"/>
      <c r="CL498" s="45"/>
      <c r="CN498" s="45"/>
      <c r="CP498" s="45"/>
      <c r="CR498" s="45"/>
      <c r="CT498" s="45"/>
      <c r="CV498" s="45"/>
      <c r="CX498" s="45"/>
      <c r="CZ498" s="45"/>
      <c r="DB498" s="45"/>
      <c r="DD498" s="45"/>
      <c r="DF498" s="45"/>
      <c r="DH498" s="45"/>
      <c r="DJ498" s="45"/>
      <c r="DL498" s="45"/>
      <c r="DN498" s="45"/>
      <c r="DP498" s="45"/>
      <c r="DR498" s="45"/>
      <c r="DT498" s="45"/>
      <c r="DV498" s="45"/>
      <c r="DX498" s="45"/>
      <c r="DZ498" s="45"/>
      <c r="EB498" s="45"/>
      <c r="ED498" s="45"/>
      <c r="EF498" s="45"/>
      <c r="EH498" s="45"/>
      <c r="EJ498" s="45"/>
      <c r="EL498" s="45"/>
      <c r="EN498" s="45"/>
      <c r="EP498" s="45"/>
      <c r="ER498" s="45"/>
      <c r="ET498" s="45"/>
      <c r="EV498" s="45"/>
      <c r="EX498" s="45"/>
      <c r="EZ498" s="45"/>
      <c r="FB498" s="45"/>
      <c r="FD498" s="45"/>
      <c r="FF498" s="45"/>
      <c r="FH498" s="45"/>
      <c r="FI498" s="59"/>
      <c r="FJ498" s="59"/>
      <c r="FK498" s="48"/>
    </row>
    <row r="499" spans="46:167">
      <c r="AT499" s="45"/>
      <c r="AX499" s="45"/>
      <c r="AZ499" s="45"/>
      <c r="BB499" s="45"/>
      <c r="BD499" s="45"/>
      <c r="BF499" s="45"/>
      <c r="BH499" s="45"/>
      <c r="BJ499" s="45"/>
      <c r="BL499" s="45"/>
      <c r="BN499" s="45"/>
      <c r="BP499" s="45"/>
      <c r="BR499" s="45"/>
      <c r="BT499" s="45"/>
      <c r="BV499" s="45"/>
      <c r="BX499" s="45"/>
      <c r="BZ499" s="45"/>
      <c r="CB499" s="45"/>
      <c r="CD499" s="45"/>
      <c r="CF499" s="45"/>
      <c r="CH499" s="45"/>
      <c r="CJ499" s="45"/>
      <c r="CL499" s="45"/>
      <c r="CN499" s="45"/>
      <c r="CP499" s="45"/>
      <c r="CR499" s="45"/>
      <c r="CT499" s="45"/>
      <c r="CV499" s="45"/>
      <c r="CX499" s="45"/>
      <c r="CZ499" s="45"/>
      <c r="DB499" s="45"/>
      <c r="DD499" s="45"/>
      <c r="DF499" s="45"/>
      <c r="DH499" s="45"/>
      <c r="DJ499" s="45"/>
      <c r="DL499" s="45"/>
      <c r="DN499" s="45"/>
      <c r="DP499" s="45"/>
      <c r="DR499" s="45"/>
      <c r="DT499" s="45"/>
      <c r="DV499" s="45"/>
      <c r="DX499" s="45"/>
      <c r="DZ499" s="45"/>
      <c r="EB499" s="45"/>
      <c r="ED499" s="45"/>
      <c r="EF499" s="45"/>
      <c r="EH499" s="45"/>
      <c r="EJ499" s="45"/>
      <c r="EL499" s="45"/>
      <c r="EN499" s="45"/>
      <c r="EP499" s="45"/>
      <c r="ER499" s="45"/>
      <c r="ET499" s="45"/>
      <c r="EV499" s="45"/>
      <c r="EX499" s="45"/>
      <c r="EZ499" s="45"/>
      <c r="FB499" s="45"/>
      <c r="FD499" s="45"/>
      <c r="FF499" s="45"/>
      <c r="FH499" s="45"/>
      <c r="FI499" s="59"/>
      <c r="FJ499" s="59"/>
      <c r="FK499" s="48"/>
    </row>
    <row r="500" spans="46:167">
      <c r="AT500" s="45"/>
      <c r="AX500" s="45"/>
      <c r="AZ500" s="45"/>
      <c r="BB500" s="45"/>
      <c r="BD500" s="45"/>
      <c r="BF500" s="45"/>
      <c r="BH500" s="45"/>
      <c r="BJ500" s="45"/>
      <c r="BL500" s="45"/>
      <c r="BN500" s="45"/>
      <c r="BP500" s="45"/>
      <c r="BR500" s="45"/>
      <c r="BT500" s="45"/>
      <c r="BV500" s="45"/>
      <c r="BX500" s="45"/>
      <c r="BZ500" s="45"/>
      <c r="CB500" s="45"/>
      <c r="CD500" s="45"/>
      <c r="CF500" s="45"/>
      <c r="CH500" s="45"/>
      <c r="CJ500" s="45"/>
      <c r="CL500" s="45"/>
      <c r="CN500" s="45"/>
      <c r="CP500" s="45"/>
      <c r="CR500" s="45"/>
      <c r="CT500" s="45"/>
      <c r="CV500" s="45"/>
      <c r="CX500" s="45"/>
      <c r="CZ500" s="45"/>
      <c r="DB500" s="45"/>
      <c r="DD500" s="45"/>
      <c r="DF500" s="45"/>
      <c r="DH500" s="45"/>
      <c r="DJ500" s="45"/>
      <c r="DL500" s="45"/>
      <c r="DN500" s="45"/>
      <c r="DP500" s="45"/>
      <c r="DR500" s="45"/>
      <c r="DT500" s="45"/>
      <c r="DV500" s="45"/>
      <c r="DX500" s="45"/>
      <c r="DZ500" s="45"/>
      <c r="EB500" s="45"/>
      <c r="ED500" s="45"/>
      <c r="EF500" s="45"/>
      <c r="EH500" s="45"/>
      <c r="EJ500" s="45"/>
      <c r="EL500" s="45"/>
      <c r="EN500" s="45"/>
      <c r="EP500" s="45"/>
      <c r="ER500" s="45"/>
      <c r="ET500" s="45"/>
      <c r="EV500" s="45"/>
      <c r="EX500" s="45"/>
      <c r="EZ500" s="45"/>
      <c r="FB500" s="45"/>
      <c r="FD500" s="45"/>
      <c r="FF500" s="45"/>
      <c r="FH500" s="45"/>
      <c r="FI500" s="59"/>
      <c r="FJ500" s="59"/>
      <c r="FK500" s="48"/>
    </row>
    <row r="501" spans="46:167">
      <c r="AT501" s="45"/>
      <c r="AX501" s="45"/>
      <c r="AZ501" s="45"/>
      <c r="BB501" s="45"/>
      <c r="BD501" s="45"/>
      <c r="BF501" s="45"/>
      <c r="BH501" s="45"/>
      <c r="BJ501" s="45"/>
      <c r="BL501" s="45"/>
      <c r="BN501" s="45"/>
      <c r="BP501" s="45"/>
      <c r="BR501" s="45"/>
      <c r="BT501" s="45"/>
      <c r="BV501" s="45"/>
      <c r="BX501" s="45"/>
      <c r="BZ501" s="45"/>
      <c r="CB501" s="45"/>
      <c r="CD501" s="45"/>
      <c r="CF501" s="45"/>
      <c r="CH501" s="45"/>
      <c r="CJ501" s="45"/>
      <c r="CL501" s="45"/>
      <c r="CN501" s="45"/>
      <c r="CP501" s="45"/>
      <c r="CR501" s="45"/>
      <c r="CT501" s="45"/>
      <c r="CV501" s="45"/>
      <c r="CX501" s="45"/>
      <c r="CZ501" s="45"/>
      <c r="DB501" s="45"/>
      <c r="DD501" s="45"/>
      <c r="DF501" s="45"/>
      <c r="DH501" s="45"/>
      <c r="DJ501" s="45"/>
      <c r="DL501" s="45"/>
      <c r="DN501" s="45"/>
      <c r="DP501" s="45"/>
      <c r="DR501" s="45"/>
      <c r="DT501" s="45"/>
      <c r="DV501" s="45"/>
      <c r="DX501" s="45"/>
      <c r="DZ501" s="45"/>
      <c r="EB501" s="45"/>
      <c r="ED501" s="45"/>
      <c r="EF501" s="45"/>
      <c r="EH501" s="45"/>
      <c r="EJ501" s="45"/>
      <c r="EL501" s="45"/>
      <c r="EN501" s="45"/>
      <c r="EP501" s="45"/>
      <c r="ER501" s="45"/>
      <c r="ET501" s="45"/>
      <c r="EV501" s="45"/>
      <c r="EX501" s="45"/>
      <c r="EZ501" s="45"/>
      <c r="FB501" s="45"/>
      <c r="FD501" s="45"/>
      <c r="FF501" s="45"/>
      <c r="FH501" s="45"/>
      <c r="FI501" s="59"/>
      <c r="FJ501" s="59"/>
      <c r="FK501" s="48"/>
    </row>
    <row r="502" spans="46:167">
      <c r="AT502" s="45"/>
      <c r="AX502" s="45"/>
      <c r="AZ502" s="45"/>
      <c r="BB502" s="45"/>
      <c r="BD502" s="45"/>
      <c r="BF502" s="45"/>
      <c r="BH502" s="45"/>
      <c r="BJ502" s="45"/>
      <c r="BL502" s="45"/>
      <c r="BN502" s="45"/>
      <c r="BP502" s="45"/>
      <c r="BR502" s="45"/>
      <c r="BT502" s="45"/>
      <c r="BV502" s="45"/>
      <c r="BX502" s="45"/>
      <c r="BZ502" s="45"/>
      <c r="CB502" s="45"/>
      <c r="CD502" s="45"/>
      <c r="CF502" s="45"/>
      <c r="CH502" s="45"/>
      <c r="CJ502" s="45"/>
      <c r="CL502" s="45"/>
      <c r="CN502" s="45"/>
      <c r="CP502" s="45"/>
      <c r="CR502" s="45"/>
      <c r="CT502" s="45"/>
      <c r="CV502" s="45"/>
      <c r="CX502" s="45"/>
      <c r="CZ502" s="45"/>
      <c r="DB502" s="45"/>
      <c r="DD502" s="45"/>
      <c r="DF502" s="45"/>
      <c r="DH502" s="45"/>
      <c r="DJ502" s="45"/>
      <c r="DL502" s="45"/>
      <c r="DN502" s="45"/>
      <c r="DP502" s="45"/>
      <c r="DR502" s="45"/>
      <c r="DT502" s="45"/>
      <c r="DV502" s="45"/>
      <c r="DX502" s="45"/>
      <c r="DZ502" s="45"/>
      <c r="EB502" s="45"/>
      <c r="ED502" s="45"/>
      <c r="EF502" s="45"/>
      <c r="EH502" s="45"/>
      <c r="EJ502" s="45"/>
      <c r="EL502" s="45"/>
      <c r="EN502" s="45"/>
      <c r="EP502" s="45"/>
      <c r="ER502" s="45"/>
      <c r="ET502" s="45"/>
      <c r="EV502" s="45"/>
      <c r="EX502" s="45"/>
      <c r="EZ502" s="45"/>
      <c r="FB502" s="45"/>
      <c r="FD502" s="45"/>
      <c r="FF502" s="45"/>
      <c r="FH502" s="45"/>
      <c r="FI502" s="59"/>
      <c r="FJ502" s="59"/>
      <c r="FK502" s="48"/>
    </row>
    <row r="503" spans="46:167">
      <c r="AT503" s="45"/>
      <c r="AX503" s="45"/>
      <c r="AZ503" s="45"/>
      <c r="BB503" s="45"/>
      <c r="BD503" s="45"/>
      <c r="BF503" s="45"/>
      <c r="BH503" s="45"/>
      <c r="BJ503" s="45"/>
      <c r="BL503" s="45"/>
      <c r="BN503" s="45"/>
      <c r="BP503" s="45"/>
      <c r="BR503" s="45"/>
      <c r="BT503" s="45"/>
      <c r="BV503" s="45"/>
      <c r="BX503" s="45"/>
      <c r="BZ503" s="45"/>
      <c r="CB503" s="45"/>
      <c r="CD503" s="45"/>
      <c r="CF503" s="45"/>
      <c r="CH503" s="45"/>
      <c r="CJ503" s="45"/>
      <c r="CL503" s="45"/>
      <c r="CN503" s="45"/>
      <c r="CP503" s="45"/>
      <c r="CR503" s="45"/>
      <c r="CT503" s="45"/>
      <c r="CV503" s="45"/>
      <c r="CX503" s="45"/>
      <c r="CZ503" s="45"/>
      <c r="DB503" s="45"/>
      <c r="DD503" s="45"/>
      <c r="DF503" s="45"/>
      <c r="DH503" s="45"/>
      <c r="DJ503" s="45"/>
      <c r="DL503" s="45"/>
      <c r="DN503" s="45"/>
      <c r="DP503" s="45"/>
      <c r="DR503" s="45"/>
      <c r="DT503" s="45"/>
      <c r="DV503" s="45"/>
      <c r="DX503" s="45"/>
      <c r="DZ503" s="45"/>
      <c r="EB503" s="45"/>
      <c r="ED503" s="45"/>
      <c r="EF503" s="45"/>
      <c r="EH503" s="45"/>
      <c r="EJ503" s="45"/>
      <c r="EL503" s="45"/>
      <c r="EN503" s="45"/>
      <c r="EP503" s="45"/>
      <c r="ER503" s="45"/>
      <c r="ET503" s="45"/>
      <c r="EV503" s="45"/>
      <c r="EX503" s="45"/>
      <c r="EZ503" s="45"/>
      <c r="FB503" s="45"/>
      <c r="FD503" s="45"/>
      <c r="FF503" s="45"/>
      <c r="FH503" s="45"/>
      <c r="FI503" s="59"/>
      <c r="FJ503" s="59"/>
      <c r="FK503" s="48"/>
    </row>
    <row r="504" spans="46:167">
      <c r="AT504" s="45"/>
      <c r="AX504" s="45"/>
      <c r="AZ504" s="45"/>
      <c r="BB504" s="45"/>
      <c r="BD504" s="45"/>
      <c r="BF504" s="45"/>
      <c r="BH504" s="45"/>
      <c r="BJ504" s="45"/>
      <c r="BL504" s="45"/>
      <c r="BN504" s="45"/>
      <c r="BP504" s="45"/>
      <c r="BR504" s="45"/>
      <c r="BT504" s="45"/>
      <c r="BV504" s="45"/>
      <c r="BX504" s="45"/>
      <c r="BZ504" s="45"/>
      <c r="CB504" s="45"/>
      <c r="CD504" s="45"/>
      <c r="CF504" s="45"/>
      <c r="CH504" s="45"/>
      <c r="CJ504" s="45"/>
      <c r="CL504" s="45"/>
      <c r="CN504" s="45"/>
      <c r="CP504" s="45"/>
      <c r="CR504" s="45"/>
      <c r="CT504" s="45"/>
      <c r="CV504" s="45"/>
      <c r="CX504" s="45"/>
      <c r="CZ504" s="45"/>
      <c r="DB504" s="45"/>
      <c r="DD504" s="45"/>
      <c r="DF504" s="45"/>
      <c r="DH504" s="45"/>
      <c r="DJ504" s="45"/>
      <c r="DL504" s="45"/>
      <c r="DN504" s="45"/>
      <c r="DP504" s="45"/>
      <c r="DR504" s="45"/>
      <c r="DT504" s="45"/>
      <c r="DV504" s="45"/>
      <c r="DX504" s="45"/>
      <c r="DZ504" s="45"/>
      <c r="EB504" s="45"/>
      <c r="ED504" s="45"/>
      <c r="EF504" s="45"/>
      <c r="EH504" s="45"/>
      <c r="EJ504" s="45"/>
      <c r="EL504" s="45"/>
      <c r="EN504" s="45"/>
      <c r="EP504" s="45"/>
      <c r="ER504" s="45"/>
      <c r="ET504" s="45"/>
      <c r="EV504" s="45"/>
      <c r="EX504" s="45"/>
      <c r="EZ504" s="45"/>
      <c r="FB504" s="45"/>
      <c r="FD504" s="45"/>
      <c r="FF504" s="45"/>
      <c r="FH504" s="45"/>
      <c r="FI504" s="59"/>
      <c r="FJ504" s="59"/>
      <c r="FK504" s="48"/>
    </row>
    <row r="505" spans="46:167">
      <c r="AT505" s="45"/>
      <c r="AX505" s="45"/>
      <c r="AZ505" s="45"/>
      <c r="BB505" s="45"/>
      <c r="BD505" s="45"/>
      <c r="BF505" s="45"/>
      <c r="BH505" s="45"/>
      <c r="BJ505" s="45"/>
      <c r="BL505" s="45"/>
      <c r="BN505" s="45"/>
      <c r="BP505" s="45"/>
      <c r="BR505" s="45"/>
      <c r="BT505" s="45"/>
      <c r="BV505" s="45"/>
      <c r="BX505" s="45"/>
      <c r="BZ505" s="45"/>
      <c r="CB505" s="45"/>
      <c r="CD505" s="45"/>
      <c r="CF505" s="45"/>
      <c r="CH505" s="45"/>
      <c r="CJ505" s="45"/>
      <c r="CL505" s="45"/>
      <c r="CN505" s="45"/>
      <c r="CP505" s="45"/>
      <c r="CR505" s="45"/>
      <c r="CT505" s="45"/>
      <c r="CV505" s="45"/>
      <c r="CX505" s="45"/>
      <c r="CZ505" s="45"/>
      <c r="DB505" s="45"/>
      <c r="DD505" s="45"/>
      <c r="DF505" s="45"/>
      <c r="DH505" s="45"/>
      <c r="DJ505" s="45"/>
      <c r="DL505" s="45"/>
      <c r="DN505" s="45"/>
      <c r="DP505" s="45"/>
      <c r="DR505" s="45"/>
      <c r="DT505" s="45"/>
      <c r="DV505" s="45"/>
      <c r="DX505" s="45"/>
      <c r="DZ505" s="45"/>
      <c r="EB505" s="45"/>
      <c r="ED505" s="45"/>
      <c r="EF505" s="45"/>
      <c r="EH505" s="45"/>
      <c r="EJ505" s="45"/>
      <c r="EL505" s="45"/>
      <c r="EN505" s="45"/>
      <c r="EP505" s="45"/>
      <c r="ER505" s="45"/>
      <c r="ET505" s="45"/>
      <c r="EV505" s="45"/>
      <c r="EX505" s="45"/>
      <c r="EZ505" s="45"/>
      <c r="FB505" s="45"/>
      <c r="FD505" s="45"/>
      <c r="FF505" s="45"/>
      <c r="FH505" s="45"/>
      <c r="FI505" s="59"/>
      <c r="FJ505" s="59"/>
      <c r="FK505" s="48"/>
    </row>
    <row r="506" spans="46:167">
      <c r="AT506" s="45"/>
      <c r="AX506" s="45"/>
      <c r="AZ506" s="45"/>
      <c r="BB506" s="45"/>
      <c r="BD506" s="45"/>
      <c r="BF506" s="45"/>
      <c r="BH506" s="45"/>
      <c r="BJ506" s="45"/>
      <c r="BL506" s="45"/>
      <c r="BN506" s="45"/>
      <c r="BP506" s="45"/>
      <c r="BR506" s="45"/>
      <c r="BT506" s="45"/>
      <c r="BV506" s="45"/>
      <c r="BX506" s="45"/>
      <c r="BZ506" s="45"/>
      <c r="CB506" s="45"/>
      <c r="CD506" s="45"/>
      <c r="CF506" s="45"/>
      <c r="CH506" s="45"/>
      <c r="CJ506" s="45"/>
      <c r="CL506" s="45"/>
      <c r="CN506" s="45"/>
      <c r="CP506" s="45"/>
      <c r="CR506" s="45"/>
      <c r="CT506" s="45"/>
      <c r="CV506" s="45"/>
      <c r="CX506" s="45"/>
      <c r="CZ506" s="45"/>
      <c r="DB506" s="45"/>
      <c r="DD506" s="45"/>
      <c r="DF506" s="45"/>
      <c r="DH506" s="45"/>
      <c r="DJ506" s="45"/>
      <c r="DL506" s="45"/>
      <c r="DN506" s="45"/>
      <c r="DP506" s="45"/>
      <c r="DR506" s="45"/>
      <c r="DT506" s="45"/>
      <c r="DV506" s="45"/>
      <c r="DX506" s="45"/>
      <c r="DZ506" s="45"/>
      <c r="EB506" s="45"/>
      <c r="ED506" s="45"/>
      <c r="EF506" s="45"/>
      <c r="EH506" s="45"/>
      <c r="EJ506" s="45"/>
      <c r="EL506" s="45"/>
      <c r="EN506" s="45"/>
      <c r="EP506" s="45"/>
      <c r="ER506" s="45"/>
      <c r="ET506" s="45"/>
      <c r="EV506" s="45"/>
      <c r="EX506" s="45"/>
      <c r="EZ506" s="45"/>
      <c r="FB506" s="45"/>
      <c r="FD506" s="45"/>
      <c r="FF506" s="45"/>
      <c r="FH506" s="45"/>
      <c r="FI506" s="59"/>
      <c r="FJ506" s="59"/>
      <c r="FK506" s="48"/>
    </row>
    <row r="507" spans="46:167">
      <c r="AT507" s="45"/>
      <c r="AX507" s="45"/>
      <c r="AZ507" s="45"/>
      <c r="BB507" s="45"/>
      <c r="BD507" s="45"/>
      <c r="BF507" s="45"/>
      <c r="BH507" s="45"/>
      <c r="BJ507" s="45"/>
      <c r="BL507" s="45"/>
      <c r="BN507" s="45"/>
      <c r="BP507" s="45"/>
      <c r="BR507" s="45"/>
      <c r="BT507" s="45"/>
      <c r="BV507" s="45"/>
      <c r="BX507" s="45"/>
      <c r="BZ507" s="45"/>
      <c r="CB507" s="45"/>
      <c r="CD507" s="45"/>
      <c r="CF507" s="45"/>
      <c r="CH507" s="45"/>
      <c r="CJ507" s="45"/>
      <c r="CL507" s="45"/>
      <c r="CN507" s="45"/>
      <c r="CP507" s="45"/>
      <c r="CR507" s="45"/>
      <c r="CT507" s="45"/>
      <c r="CV507" s="45"/>
      <c r="CX507" s="45"/>
      <c r="CZ507" s="45"/>
      <c r="DB507" s="45"/>
      <c r="DD507" s="45"/>
      <c r="DF507" s="45"/>
      <c r="DH507" s="45"/>
      <c r="DJ507" s="45"/>
      <c r="DL507" s="45"/>
      <c r="DN507" s="45"/>
      <c r="DP507" s="45"/>
      <c r="DR507" s="45"/>
      <c r="DT507" s="45"/>
      <c r="DV507" s="45"/>
      <c r="DX507" s="45"/>
      <c r="DZ507" s="45"/>
      <c r="EB507" s="45"/>
      <c r="ED507" s="45"/>
      <c r="EF507" s="45"/>
      <c r="EH507" s="45"/>
      <c r="EJ507" s="45"/>
      <c r="EL507" s="45"/>
      <c r="EN507" s="45"/>
      <c r="EP507" s="45"/>
      <c r="ER507" s="45"/>
      <c r="ET507" s="45"/>
      <c r="EV507" s="45"/>
      <c r="EX507" s="45"/>
      <c r="EZ507" s="45"/>
      <c r="FB507" s="45"/>
      <c r="FD507" s="45"/>
      <c r="FF507" s="45"/>
      <c r="FH507" s="45"/>
      <c r="FI507" s="59"/>
      <c r="FJ507" s="59"/>
      <c r="FK507" s="48"/>
    </row>
    <row r="508" spans="46:167">
      <c r="AT508" s="45"/>
      <c r="AX508" s="45"/>
      <c r="AZ508" s="45"/>
      <c r="BB508" s="45"/>
      <c r="BD508" s="45"/>
      <c r="BF508" s="45"/>
      <c r="BH508" s="45"/>
      <c r="BJ508" s="45"/>
      <c r="BL508" s="45"/>
      <c r="BN508" s="45"/>
      <c r="BP508" s="45"/>
      <c r="BR508" s="45"/>
      <c r="BT508" s="45"/>
      <c r="BV508" s="45"/>
      <c r="BX508" s="45"/>
      <c r="BZ508" s="45"/>
      <c r="CB508" s="45"/>
      <c r="CD508" s="45"/>
      <c r="CF508" s="45"/>
      <c r="CH508" s="45"/>
      <c r="CJ508" s="45"/>
      <c r="CL508" s="45"/>
      <c r="CN508" s="45"/>
      <c r="CP508" s="45"/>
      <c r="CR508" s="45"/>
      <c r="CT508" s="45"/>
      <c r="CV508" s="45"/>
      <c r="CX508" s="45"/>
      <c r="CZ508" s="45"/>
      <c r="DB508" s="45"/>
      <c r="DD508" s="45"/>
      <c r="DF508" s="45"/>
      <c r="DH508" s="45"/>
      <c r="DJ508" s="45"/>
      <c r="DL508" s="45"/>
      <c r="DN508" s="45"/>
      <c r="DP508" s="45"/>
      <c r="DR508" s="45"/>
      <c r="DT508" s="45"/>
      <c r="DV508" s="45"/>
      <c r="DX508" s="45"/>
      <c r="DZ508" s="45"/>
      <c r="EB508" s="45"/>
      <c r="ED508" s="45"/>
      <c r="EF508" s="45"/>
      <c r="EH508" s="45"/>
      <c r="EJ508" s="45"/>
      <c r="EL508" s="45"/>
      <c r="EN508" s="45"/>
      <c r="EP508" s="45"/>
      <c r="ER508" s="45"/>
      <c r="ET508" s="45"/>
      <c r="EV508" s="45"/>
      <c r="EX508" s="45"/>
      <c r="EZ508" s="45"/>
      <c r="FB508" s="45"/>
      <c r="FD508" s="45"/>
      <c r="FF508" s="45"/>
      <c r="FH508" s="45"/>
      <c r="FI508" s="59"/>
      <c r="FJ508" s="59"/>
      <c r="FK508" s="48"/>
    </row>
    <row r="509" spans="46:167">
      <c r="AT509" s="45"/>
      <c r="AX509" s="45"/>
      <c r="AZ509" s="45"/>
      <c r="BB509" s="45"/>
      <c r="BD509" s="45"/>
      <c r="BF509" s="45"/>
      <c r="BH509" s="45"/>
      <c r="BJ509" s="45"/>
      <c r="BL509" s="45"/>
      <c r="BN509" s="45"/>
      <c r="BP509" s="45"/>
      <c r="BR509" s="45"/>
      <c r="BT509" s="45"/>
      <c r="BV509" s="45"/>
      <c r="BX509" s="45"/>
      <c r="BZ509" s="45"/>
      <c r="CB509" s="45"/>
      <c r="CD509" s="45"/>
      <c r="CF509" s="45"/>
      <c r="CH509" s="45"/>
      <c r="CJ509" s="45"/>
      <c r="CL509" s="45"/>
      <c r="CN509" s="45"/>
      <c r="CP509" s="45"/>
      <c r="CR509" s="45"/>
      <c r="CT509" s="45"/>
      <c r="CV509" s="45"/>
      <c r="CX509" s="45"/>
      <c r="CZ509" s="45"/>
      <c r="DB509" s="45"/>
      <c r="DD509" s="45"/>
      <c r="DF509" s="45"/>
      <c r="DH509" s="45"/>
      <c r="DJ509" s="45"/>
      <c r="DL509" s="45"/>
      <c r="DN509" s="45"/>
      <c r="DP509" s="45"/>
      <c r="DR509" s="45"/>
      <c r="DT509" s="45"/>
      <c r="DV509" s="45"/>
      <c r="DX509" s="45"/>
      <c r="DZ509" s="45"/>
      <c r="EB509" s="45"/>
      <c r="ED509" s="45"/>
      <c r="EF509" s="45"/>
      <c r="EH509" s="45"/>
      <c r="EJ509" s="45"/>
      <c r="EL509" s="45"/>
      <c r="EN509" s="45"/>
      <c r="EP509" s="45"/>
      <c r="ER509" s="45"/>
      <c r="ET509" s="45"/>
      <c r="EV509" s="45"/>
      <c r="EX509" s="45"/>
      <c r="EZ509" s="45"/>
      <c r="FB509" s="45"/>
      <c r="FD509" s="45"/>
      <c r="FF509" s="45"/>
      <c r="FH509" s="45"/>
      <c r="FI509" s="59"/>
      <c r="FJ509" s="59"/>
      <c r="FK509" s="48"/>
    </row>
    <row r="510" spans="46:167">
      <c r="AT510" s="45"/>
      <c r="AX510" s="45"/>
      <c r="AZ510" s="45"/>
      <c r="BB510" s="45"/>
      <c r="BD510" s="45"/>
      <c r="BF510" s="45"/>
      <c r="BH510" s="45"/>
      <c r="BJ510" s="45"/>
      <c r="BL510" s="45"/>
      <c r="BN510" s="45"/>
      <c r="BP510" s="45"/>
      <c r="BR510" s="45"/>
      <c r="BT510" s="45"/>
      <c r="BV510" s="45"/>
      <c r="BX510" s="45"/>
      <c r="BZ510" s="45"/>
      <c r="CB510" s="45"/>
      <c r="CD510" s="45"/>
      <c r="CF510" s="45"/>
      <c r="CH510" s="45"/>
      <c r="CJ510" s="45"/>
      <c r="CL510" s="45"/>
      <c r="CN510" s="45"/>
      <c r="CP510" s="45"/>
      <c r="CR510" s="45"/>
      <c r="CT510" s="45"/>
      <c r="CV510" s="45"/>
      <c r="CX510" s="45"/>
      <c r="CZ510" s="45"/>
      <c r="DB510" s="45"/>
      <c r="DD510" s="45"/>
      <c r="DF510" s="45"/>
      <c r="DH510" s="45"/>
      <c r="DJ510" s="45"/>
      <c r="DL510" s="45"/>
      <c r="DN510" s="45"/>
      <c r="DP510" s="45"/>
      <c r="DR510" s="45"/>
      <c r="DT510" s="45"/>
      <c r="DV510" s="45"/>
      <c r="DX510" s="45"/>
      <c r="DZ510" s="45"/>
      <c r="EB510" s="45"/>
      <c r="ED510" s="45"/>
      <c r="EF510" s="45"/>
      <c r="EH510" s="45"/>
      <c r="EJ510" s="45"/>
      <c r="EL510" s="45"/>
      <c r="EN510" s="45"/>
      <c r="EP510" s="45"/>
      <c r="ER510" s="45"/>
      <c r="ET510" s="45"/>
      <c r="EV510" s="45"/>
      <c r="EX510" s="45"/>
      <c r="EZ510" s="45"/>
      <c r="FB510" s="45"/>
      <c r="FD510" s="45"/>
      <c r="FF510" s="45"/>
      <c r="FH510" s="45"/>
      <c r="FI510" s="59"/>
      <c r="FJ510" s="59"/>
      <c r="FK510" s="48"/>
    </row>
    <row r="511" spans="46:167">
      <c r="AT511" s="45"/>
      <c r="AX511" s="45"/>
      <c r="AZ511" s="45"/>
      <c r="BB511" s="45"/>
      <c r="BD511" s="45"/>
      <c r="BF511" s="45"/>
      <c r="BH511" s="45"/>
      <c r="BJ511" s="45"/>
      <c r="BL511" s="45"/>
      <c r="BN511" s="45"/>
      <c r="BP511" s="45"/>
      <c r="BR511" s="45"/>
      <c r="BT511" s="45"/>
      <c r="BV511" s="45"/>
      <c r="BX511" s="45"/>
      <c r="BZ511" s="45"/>
      <c r="CB511" s="45"/>
      <c r="CD511" s="45"/>
      <c r="CF511" s="45"/>
      <c r="CH511" s="45"/>
      <c r="CJ511" s="45"/>
      <c r="CL511" s="45"/>
      <c r="CN511" s="45"/>
      <c r="CP511" s="45"/>
      <c r="CR511" s="45"/>
      <c r="CT511" s="45"/>
      <c r="CV511" s="45"/>
      <c r="CX511" s="45"/>
      <c r="CZ511" s="45"/>
      <c r="DB511" s="45"/>
      <c r="DD511" s="45"/>
      <c r="DF511" s="45"/>
      <c r="DH511" s="45"/>
      <c r="DJ511" s="45"/>
      <c r="DL511" s="45"/>
      <c r="DN511" s="45"/>
      <c r="DP511" s="45"/>
      <c r="DR511" s="45"/>
      <c r="DT511" s="45"/>
      <c r="DV511" s="45"/>
      <c r="DX511" s="45"/>
      <c r="DZ511" s="45"/>
      <c r="EB511" s="45"/>
      <c r="ED511" s="45"/>
      <c r="EF511" s="45"/>
      <c r="EH511" s="45"/>
      <c r="EJ511" s="45"/>
      <c r="EL511" s="45"/>
      <c r="EN511" s="45"/>
      <c r="EP511" s="45"/>
      <c r="ER511" s="45"/>
      <c r="ET511" s="45"/>
      <c r="EV511" s="45"/>
      <c r="EX511" s="45"/>
      <c r="EZ511" s="45"/>
      <c r="FB511" s="45"/>
      <c r="FD511" s="45"/>
      <c r="FF511" s="45"/>
      <c r="FH511" s="45"/>
      <c r="FI511" s="59"/>
      <c r="FJ511" s="59"/>
      <c r="FK511" s="48"/>
    </row>
    <row r="512" spans="46:167">
      <c r="AT512" s="45"/>
      <c r="AX512" s="45"/>
      <c r="AZ512" s="45"/>
      <c r="BB512" s="45"/>
      <c r="BD512" s="45"/>
      <c r="BF512" s="45"/>
      <c r="BH512" s="45"/>
      <c r="BJ512" s="45"/>
      <c r="BL512" s="45"/>
      <c r="BN512" s="45"/>
      <c r="BP512" s="45"/>
      <c r="BR512" s="45"/>
      <c r="BT512" s="45"/>
      <c r="BV512" s="45"/>
      <c r="BX512" s="45"/>
      <c r="BZ512" s="45"/>
      <c r="CB512" s="45"/>
      <c r="CD512" s="45"/>
      <c r="CF512" s="45"/>
      <c r="CH512" s="45"/>
      <c r="CJ512" s="45"/>
      <c r="CL512" s="45"/>
      <c r="CN512" s="45"/>
      <c r="CP512" s="45"/>
      <c r="CR512" s="45"/>
      <c r="CT512" s="45"/>
      <c r="CV512" s="45"/>
      <c r="CX512" s="45"/>
      <c r="CZ512" s="45"/>
      <c r="DB512" s="45"/>
      <c r="DD512" s="45"/>
      <c r="DF512" s="45"/>
      <c r="DH512" s="45"/>
      <c r="DJ512" s="45"/>
      <c r="DL512" s="45"/>
      <c r="DN512" s="45"/>
      <c r="DP512" s="45"/>
      <c r="DR512" s="45"/>
      <c r="DT512" s="45"/>
      <c r="DV512" s="45"/>
      <c r="DX512" s="45"/>
      <c r="DZ512" s="45"/>
      <c r="EB512" s="45"/>
      <c r="ED512" s="45"/>
      <c r="EF512" s="45"/>
      <c r="EH512" s="45"/>
      <c r="EJ512" s="45"/>
      <c r="EL512" s="45"/>
      <c r="EN512" s="45"/>
      <c r="EP512" s="45"/>
      <c r="ER512" s="45"/>
      <c r="ET512" s="45"/>
      <c r="EV512" s="45"/>
      <c r="EX512" s="45"/>
      <c r="EZ512" s="45"/>
      <c r="FB512" s="45"/>
      <c r="FD512" s="45"/>
      <c r="FF512" s="45"/>
      <c r="FH512" s="45"/>
      <c r="FI512" s="59"/>
      <c r="FJ512" s="59"/>
      <c r="FK512" s="48"/>
    </row>
    <row r="513" spans="46:167">
      <c r="AT513" s="45"/>
      <c r="AX513" s="45"/>
      <c r="AZ513" s="45"/>
      <c r="BB513" s="45"/>
      <c r="BD513" s="45"/>
      <c r="BF513" s="45"/>
      <c r="BH513" s="45"/>
      <c r="BJ513" s="45"/>
      <c r="BL513" s="45"/>
      <c r="BN513" s="45"/>
      <c r="BP513" s="45"/>
      <c r="BR513" s="45"/>
      <c r="BT513" s="45"/>
      <c r="BV513" s="45"/>
      <c r="BX513" s="45"/>
      <c r="BZ513" s="45"/>
      <c r="CB513" s="45"/>
      <c r="CD513" s="45"/>
      <c r="CF513" s="45"/>
      <c r="CH513" s="45"/>
      <c r="CJ513" s="45"/>
      <c r="CL513" s="45"/>
      <c r="CN513" s="45"/>
      <c r="CP513" s="45"/>
      <c r="CR513" s="45"/>
      <c r="CT513" s="45"/>
      <c r="CV513" s="45"/>
      <c r="CX513" s="45"/>
      <c r="CZ513" s="45"/>
      <c r="DB513" s="45"/>
      <c r="DD513" s="45"/>
      <c r="DF513" s="45"/>
      <c r="DH513" s="45"/>
      <c r="DJ513" s="45"/>
      <c r="DL513" s="45"/>
      <c r="DN513" s="45"/>
      <c r="DP513" s="45"/>
      <c r="DR513" s="45"/>
      <c r="DT513" s="45"/>
      <c r="DV513" s="45"/>
      <c r="DX513" s="45"/>
      <c r="DZ513" s="45"/>
      <c r="EB513" s="45"/>
      <c r="ED513" s="45"/>
      <c r="EF513" s="45"/>
      <c r="EH513" s="45"/>
      <c r="EJ513" s="45"/>
      <c r="EL513" s="45"/>
      <c r="EN513" s="45"/>
      <c r="EP513" s="45"/>
      <c r="ER513" s="45"/>
      <c r="ET513" s="45"/>
      <c r="EV513" s="45"/>
      <c r="EX513" s="45"/>
      <c r="EZ513" s="45"/>
      <c r="FB513" s="45"/>
      <c r="FD513" s="45"/>
      <c r="FF513" s="45"/>
      <c r="FH513" s="45"/>
      <c r="FI513" s="59"/>
      <c r="FJ513" s="59"/>
      <c r="FK513" s="48"/>
    </row>
    <row r="514" spans="46:167">
      <c r="AT514" s="45"/>
      <c r="AX514" s="45"/>
      <c r="AZ514" s="45"/>
      <c r="BB514" s="45"/>
      <c r="BD514" s="45"/>
      <c r="BF514" s="45"/>
      <c r="BH514" s="45"/>
      <c r="BJ514" s="45"/>
      <c r="BL514" s="45"/>
      <c r="BN514" s="45"/>
      <c r="BP514" s="45"/>
      <c r="BR514" s="45"/>
      <c r="BT514" s="45"/>
      <c r="BV514" s="45"/>
      <c r="BX514" s="45"/>
      <c r="BZ514" s="45"/>
      <c r="CB514" s="45"/>
      <c r="CD514" s="45"/>
      <c r="CF514" s="45"/>
      <c r="CH514" s="45"/>
      <c r="CJ514" s="45"/>
      <c r="CL514" s="45"/>
      <c r="CN514" s="45"/>
      <c r="CP514" s="45"/>
      <c r="CR514" s="45"/>
      <c r="CT514" s="45"/>
      <c r="CV514" s="45"/>
      <c r="CX514" s="45"/>
      <c r="CZ514" s="45"/>
      <c r="DB514" s="45"/>
      <c r="DD514" s="45"/>
      <c r="DF514" s="45"/>
      <c r="DH514" s="45"/>
      <c r="DJ514" s="45"/>
      <c r="DL514" s="45"/>
      <c r="DN514" s="45"/>
      <c r="DP514" s="45"/>
      <c r="DR514" s="45"/>
      <c r="DT514" s="45"/>
      <c r="DV514" s="45"/>
      <c r="DX514" s="45"/>
      <c r="DZ514" s="45"/>
      <c r="EB514" s="45"/>
      <c r="ED514" s="45"/>
      <c r="EF514" s="45"/>
      <c r="EH514" s="45"/>
      <c r="EJ514" s="45"/>
      <c r="EL514" s="45"/>
      <c r="EN514" s="45"/>
      <c r="EP514" s="45"/>
      <c r="ER514" s="45"/>
      <c r="ET514" s="45"/>
      <c r="EV514" s="45"/>
      <c r="EX514" s="45"/>
      <c r="EZ514" s="45"/>
      <c r="FB514" s="45"/>
      <c r="FD514" s="45"/>
      <c r="FF514" s="45"/>
      <c r="FH514" s="45"/>
      <c r="FI514" s="59"/>
      <c r="FJ514" s="59"/>
      <c r="FK514" s="48"/>
    </row>
    <row r="515" spans="46:167">
      <c r="AT515" s="45"/>
      <c r="AX515" s="45"/>
      <c r="AZ515" s="45"/>
      <c r="BB515" s="45"/>
      <c r="BD515" s="45"/>
      <c r="BF515" s="45"/>
      <c r="BH515" s="45"/>
      <c r="BJ515" s="45"/>
      <c r="BL515" s="45"/>
      <c r="BN515" s="45"/>
      <c r="BP515" s="45"/>
      <c r="BR515" s="45"/>
      <c r="BT515" s="45"/>
      <c r="BV515" s="45"/>
      <c r="BX515" s="45"/>
      <c r="BZ515" s="45"/>
      <c r="CB515" s="45"/>
      <c r="CD515" s="45"/>
      <c r="CF515" s="45"/>
      <c r="CH515" s="45"/>
      <c r="CJ515" s="45"/>
      <c r="CL515" s="45"/>
      <c r="CN515" s="45"/>
      <c r="CP515" s="45"/>
      <c r="CR515" s="45"/>
      <c r="CT515" s="45"/>
      <c r="CV515" s="45"/>
      <c r="CX515" s="45"/>
      <c r="CZ515" s="45"/>
      <c r="DB515" s="45"/>
      <c r="DD515" s="45"/>
      <c r="DF515" s="45"/>
      <c r="DH515" s="45"/>
      <c r="DJ515" s="45"/>
      <c r="DL515" s="45"/>
      <c r="DN515" s="45"/>
      <c r="DP515" s="45"/>
      <c r="DR515" s="45"/>
      <c r="DT515" s="45"/>
      <c r="DV515" s="45"/>
      <c r="DX515" s="45"/>
      <c r="DZ515" s="45"/>
      <c r="EB515" s="45"/>
      <c r="ED515" s="45"/>
      <c r="EF515" s="45"/>
      <c r="EH515" s="45"/>
      <c r="EJ515" s="45"/>
      <c r="EL515" s="45"/>
      <c r="EN515" s="45"/>
      <c r="EP515" s="45"/>
      <c r="ER515" s="45"/>
      <c r="ET515" s="45"/>
      <c r="EV515" s="45"/>
      <c r="EX515" s="45"/>
      <c r="EZ515" s="45"/>
      <c r="FB515" s="45"/>
      <c r="FD515" s="45"/>
      <c r="FF515" s="45"/>
      <c r="FH515" s="45"/>
      <c r="FI515" s="59"/>
      <c r="FJ515" s="59"/>
      <c r="FK515" s="48"/>
    </row>
    <row r="516" spans="46:167">
      <c r="AT516" s="45"/>
      <c r="AX516" s="45"/>
      <c r="AZ516" s="45"/>
      <c r="BB516" s="45"/>
      <c r="BD516" s="45"/>
      <c r="BF516" s="45"/>
      <c r="BH516" s="45"/>
      <c r="BJ516" s="45"/>
      <c r="BL516" s="45"/>
      <c r="BN516" s="45"/>
      <c r="BP516" s="45"/>
      <c r="BR516" s="45"/>
      <c r="BT516" s="45"/>
      <c r="BV516" s="45"/>
      <c r="BX516" s="45"/>
      <c r="BZ516" s="45"/>
      <c r="CB516" s="45"/>
      <c r="CD516" s="45"/>
      <c r="CF516" s="45"/>
      <c r="CH516" s="45"/>
      <c r="CJ516" s="45"/>
      <c r="CL516" s="45"/>
      <c r="CN516" s="45"/>
      <c r="CP516" s="45"/>
      <c r="CR516" s="45"/>
      <c r="CT516" s="45"/>
      <c r="CV516" s="45"/>
      <c r="CX516" s="45"/>
      <c r="CZ516" s="45"/>
      <c r="DB516" s="45"/>
      <c r="DD516" s="45"/>
      <c r="DF516" s="45"/>
      <c r="DH516" s="45"/>
      <c r="DJ516" s="45"/>
      <c r="DL516" s="45"/>
      <c r="DN516" s="45"/>
      <c r="DP516" s="45"/>
      <c r="DR516" s="45"/>
      <c r="DT516" s="45"/>
      <c r="DV516" s="45"/>
      <c r="DX516" s="45"/>
      <c r="DZ516" s="45"/>
      <c r="EB516" s="45"/>
      <c r="ED516" s="45"/>
      <c r="EF516" s="45"/>
      <c r="EH516" s="45"/>
      <c r="EJ516" s="45"/>
      <c r="EL516" s="45"/>
      <c r="EN516" s="45"/>
      <c r="EP516" s="45"/>
      <c r="ER516" s="45"/>
      <c r="ET516" s="45"/>
      <c r="EV516" s="45"/>
      <c r="EX516" s="45"/>
      <c r="EZ516" s="45"/>
      <c r="FB516" s="45"/>
      <c r="FD516" s="45"/>
      <c r="FF516" s="45"/>
      <c r="FH516" s="45"/>
      <c r="FI516" s="59"/>
      <c r="FJ516" s="59"/>
      <c r="FK516" s="48"/>
    </row>
    <row r="517" spans="46:167">
      <c r="AT517" s="45"/>
      <c r="AX517" s="45"/>
      <c r="AZ517" s="45"/>
      <c r="BB517" s="45"/>
      <c r="BD517" s="45"/>
      <c r="BF517" s="45"/>
      <c r="BH517" s="45"/>
      <c r="BJ517" s="45"/>
      <c r="BL517" s="45"/>
      <c r="BN517" s="45"/>
      <c r="BP517" s="45"/>
      <c r="BR517" s="45"/>
      <c r="BT517" s="45"/>
      <c r="BV517" s="45"/>
      <c r="BX517" s="45"/>
      <c r="BZ517" s="45"/>
      <c r="CB517" s="45"/>
      <c r="CD517" s="45"/>
      <c r="CF517" s="45"/>
      <c r="CH517" s="45"/>
      <c r="CJ517" s="45"/>
      <c r="CL517" s="45"/>
      <c r="CN517" s="45"/>
      <c r="CP517" s="45"/>
      <c r="CR517" s="45"/>
      <c r="CT517" s="45"/>
      <c r="CV517" s="45"/>
      <c r="CX517" s="45"/>
      <c r="CZ517" s="45"/>
      <c r="DB517" s="45"/>
      <c r="DD517" s="45"/>
      <c r="DF517" s="45"/>
      <c r="DH517" s="45"/>
      <c r="DJ517" s="45"/>
      <c r="DL517" s="45"/>
      <c r="DN517" s="45"/>
      <c r="DP517" s="45"/>
      <c r="DR517" s="45"/>
      <c r="DT517" s="45"/>
      <c r="DV517" s="45"/>
      <c r="DX517" s="45"/>
      <c r="DZ517" s="45"/>
      <c r="EB517" s="45"/>
      <c r="ED517" s="45"/>
      <c r="EF517" s="45"/>
      <c r="EH517" s="45"/>
      <c r="EJ517" s="45"/>
      <c r="EL517" s="45"/>
      <c r="EN517" s="45"/>
      <c r="EP517" s="45"/>
      <c r="ER517" s="45"/>
      <c r="ET517" s="45"/>
      <c r="EV517" s="45"/>
      <c r="EX517" s="45"/>
      <c r="EZ517" s="45"/>
      <c r="FB517" s="45"/>
      <c r="FD517" s="45"/>
      <c r="FF517" s="45"/>
      <c r="FH517" s="45"/>
      <c r="FI517" s="59"/>
      <c r="FJ517" s="59"/>
      <c r="FK517" s="48"/>
    </row>
    <row r="518" spans="46:167">
      <c r="AT518" s="45"/>
      <c r="AX518" s="45"/>
      <c r="AZ518" s="45"/>
      <c r="BB518" s="45"/>
      <c r="BD518" s="45"/>
      <c r="BF518" s="45"/>
      <c r="BH518" s="45"/>
      <c r="BJ518" s="45"/>
      <c r="BL518" s="45"/>
      <c r="BN518" s="45"/>
      <c r="BP518" s="45"/>
      <c r="BR518" s="45"/>
      <c r="BT518" s="45"/>
      <c r="BV518" s="45"/>
      <c r="BX518" s="45"/>
      <c r="BZ518" s="45"/>
      <c r="CB518" s="45"/>
      <c r="CD518" s="45"/>
      <c r="CF518" s="45"/>
      <c r="CH518" s="45"/>
      <c r="CJ518" s="45"/>
      <c r="CL518" s="45"/>
      <c r="CN518" s="45"/>
      <c r="CP518" s="45"/>
      <c r="CR518" s="45"/>
      <c r="CT518" s="45"/>
      <c r="CV518" s="45"/>
      <c r="CX518" s="45"/>
      <c r="CZ518" s="45"/>
      <c r="DB518" s="45"/>
      <c r="DD518" s="45"/>
      <c r="DF518" s="45"/>
      <c r="DH518" s="45"/>
      <c r="DJ518" s="45"/>
      <c r="DL518" s="45"/>
      <c r="DN518" s="45"/>
      <c r="DP518" s="45"/>
      <c r="DR518" s="45"/>
      <c r="DT518" s="45"/>
      <c r="DV518" s="45"/>
      <c r="DX518" s="45"/>
      <c r="DZ518" s="45"/>
      <c r="EB518" s="45"/>
      <c r="ED518" s="45"/>
      <c r="EF518" s="45"/>
      <c r="EH518" s="45"/>
      <c r="EJ518" s="45"/>
      <c r="EL518" s="45"/>
      <c r="EN518" s="45"/>
      <c r="EP518" s="45"/>
      <c r="ER518" s="45"/>
      <c r="ET518" s="45"/>
      <c r="EV518" s="45"/>
      <c r="EX518" s="45"/>
      <c r="EZ518" s="45"/>
      <c r="FB518" s="45"/>
      <c r="FD518" s="45"/>
      <c r="FF518" s="45"/>
      <c r="FH518" s="45"/>
      <c r="FI518" s="59"/>
      <c r="FJ518" s="59"/>
      <c r="FK518" s="48"/>
    </row>
    <row r="519" spans="46:167">
      <c r="AT519" s="45"/>
      <c r="AX519" s="45"/>
      <c r="AZ519" s="45"/>
      <c r="BB519" s="45"/>
      <c r="BD519" s="45"/>
      <c r="BF519" s="45"/>
      <c r="BH519" s="45"/>
      <c r="BJ519" s="45"/>
      <c r="BL519" s="45"/>
      <c r="BN519" s="45"/>
      <c r="BP519" s="45"/>
      <c r="BR519" s="45"/>
      <c r="BT519" s="45"/>
      <c r="BV519" s="45"/>
      <c r="BX519" s="45"/>
      <c r="BZ519" s="45"/>
      <c r="CB519" s="45"/>
      <c r="CD519" s="45"/>
      <c r="CF519" s="45"/>
      <c r="CH519" s="45"/>
      <c r="CJ519" s="45"/>
      <c r="CL519" s="45"/>
      <c r="CN519" s="45"/>
      <c r="CP519" s="45"/>
      <c r="CR519" s="45"/>
      <c r="CT519" s="45"/>
      <c r="CV519" s="45"/>
      <c r="CX519" s="45"/>
      <c r="CZ519" s="45"/>
      <c r="DB519" s="45"/>
      <c r="DD519" s="45"/>
      <c r="DF519" s="45"/>
      <c r="DH519" s="45"/>
      <c r="DJ519" s="45"/>
      <c r="DL519" s="45"/>
      <c r="DN519" s="45"/>
      <c r="DP519" s="45"/>
      <c r="DR519" s="45"/>
      <c r="DT519" s="45"/>
      <c r="DV519" s="45"/>
      <c r="DX519" s="45"/>
      <c r="DZ519" s="45"/>
      <c r="EB519" s="45"/>
      <c r="ED519" s="45"/>
      <c r="EF519" s="45"/>
      <c r="EH519" s="45"/>
      <c r="EJ519" s="45"/>
      <c r="EL519" s="45"/>
      <c r="EN519" s="45"/>
      <c r="EP519" s="45"/>
      <c r="ER519" s="45"/>
      <c r="ET519" s="45"/>
      <c r="EV519" s="45"/>
      <c r="EX519" s="45"/>
      <c r="EZ519" s="45"/>
      <c r="FB519" s="45"/>
      <c r="FD519" s="45"/>
      <c r="FF519" s="45"/>
      <c r="FH519" s="45"/>
      <c r="FI519" s="59"/>
      <c r="FJ519" s="59"/>
      <c r="FK519" s="48"/>
    </row>
    <row r="520" spans="46:167">
      <c r="AT520" s="45"/>
      <c r="AX520" s="45"/>
      <c r="AZ520" s="45"/>
      <c r="BB520" s="45"/>
      <c r="BD520" s="45"/>
      <c r="BF520" s="45"/>
      <c r="BH520" s="45"/>
      <c r="BJ520" s="45"/>
      <c r="BL520" s="45"/>
      <c r="BN520" s="45"/>
      <c r="BP520" s="45"/>
      <c r="BR520" s="45"/>
      <c r="BT520" s="45"/>
      <c r="BV520" s="45"/>
      <c r="BX520" s="45"/>
      <c r="BZ520" s="45"/>
      <c r="CB520" s="45"/>
      <c r="CD520" s="45"/>
      <c r="CF520" s="45"/>
      <c r="CH520" s="45"/>
      <c r="CJ520" s="45"/>
      <c r="CL520" s="45"/>
      <c r="CN520" s="45"/>
      <c r="CP520" s="45"/>
      <c r="CR520" s="45"/>
      <c r="CT520" s="45"/>
      <c r="CV520" s="45"/>
      <c r="CX520" s="45"/>
      <c r="CZ520" s="45"/>
      <c r="DB520" s="45"/>
      <c r="DD520" s="45"/>
      <c r="DF520" s="45"/>
      <c r="DH520" s="45"/>
      <c r="DJ520" s="45"/>
      <c r="DL520" s="45"/>
      <c r="DN520" s="45"/>
      <c r="DP520" s="45"/>
      <c r="DR520" s="45"/>
      <c r="DT520" s="45"/>
      <c r="DV520" s="45"/>
      <c r="DX520" s="45"/>
      <c r="DZ520" s="45"/>
      <c r="EB520" s="45"/>
      <c r="ED520" s="45"/>
      <c r="EF520" s="45"/>
      <c r="EH520" s="45"/>
      <c r="EJ520" s="45"/>
      <c r="EL520" s="45"/>
      <c r="EN520" s="45"/>
      <c r="EP520" s="45"/>
      <c r="ER520" s="45"/>
      <c r="ET520" s="45"/>
      <c r="EV520" s="45"/>
      <c r="EX520" s="45"/>
      <c r="EZ520" s="45"/>
      <c r="FB520" s="45"/>
      <c r="FD520" s="45"/>
      <c r="FF520" s="45"/>
      <c r="FH520" s="45"/>
      <c r="FI520" s="59"/>
      <c r="FJ520" s="59"/>
      <c r="FK520" s="48"/>
    </row>
    <row r="521" spans="46:167">
      <c r="AT521" s="45"/>
      <c r="AX521" s="45"/>
      <c r="AZ521" s="45"/>
      <c r="BB521" s="45"/>
      <c r="BD521" s="45"/>
      <c r="BF521" s="45"/>
      <c r="BH521" s="45"/>
      <c r="BJ521" s="45"/>
      <c r="BL521" s="45"/>
      <c r="BN521" s="45"/>
      <c r="BP521" s="45"/>
      <c r="BR521" s="45"/>
      <c r="BT521" s="45"/>
      <c r="BV521" s="45"/>
      <c r="BX521" s="45"/>
      <c r="BZ521" s="45"/>
      <c r="CB521" s="45"/>
      <c r="CD521" s="45"/>
      <c r="CF521" s="45"/>
      <c r="CH521" s="45"/>
      <c r="CJ521" s="45"/>
      <c r="CL521" s="45"/>
      <c r="CN521" s="45"/>
      <c r="CP521" s="45"/>
      <c r="CR521" s="45"/>
      <c r="CT521" s="45"/>
      <c r="CV521" s="45"/>
      <c r="CX521" s="45"/>
      <c r="CZ521" s="45"/>
      <c r="DB521" s="45"/>
      <c r="DD521" s="45"/>
      <c r="DF521" s="45"/>
      <c r="DH521" s="45"/>
      <c r="DJ521" s="45"/>
      <c r="DL521" s="45"/>
      <c r="DN521" s="45"/>
      <c r="DP521" s="45"/>
      <c r="DR521" s="45"/>
      <c r="DT521" s="45"/>
      <c r="DV521" s="45"/>
      <c r="DX521" s="45"/>
      <c r="DZ521" s="45"/>
      <c r="EB521" s="45"/>
      <c r="ED521" s="45"/>
      <c r="EF521" s="45"/>
      <c r="EH521" s="45"/>
      <c r="EJ521" s="45"/>
      <c r="EL521" s="45"/>
      <c r="EN521" s="45"/>
      <c r="EP521" s="45"/>
      <c r="ER521" s="45"/>
      <c r="ET521" s="45"/>
      <c r="EV521" s="45"/>
      <c r="EX521" s="45"/>
      <c r="EZ521" s="45"/>
      <c r="FB521" s="45"/>
      <c r="FD521" s="45"/>
      <c r="FF521" s="45"/>
      <c r="FH521" s="45"/>
      <c r="FI521" s="59"/>
      <c r="FJ521" s="59"/>
      <c r="FK521" s="48"/>
    </row>
    <row r="522" spans="46:167">
      <c r="AT522" s="45"/>
      <c r="AX522" s="45"/>
      <c r="AZ522" s="45"/>
      <c r="BB522" s="45"/>
      <c r="BD522" s="45"/>
      <c r="BF522" s="45"/>
      <c r="BH522" s="45"/>
      <c r="BJ522" s="45"/>
      <c r="BL522" s="45"/>
      <c r="BN522" s="45"/>
      <c r="BP522" s="45"/>
      <c r="BR522" s="45"/>
      <c r="BT522" s="45"/>
      <c r="BV522" s="45"/>
      <c r="BX522" s="45"/>
      <c r="BZ522" s="45"/>
      <c r="CB522" s="45"/>
      <c r="CD522" s="45"/>
      <c r="CF522" s="45"/>
      <c r="CH522" s="45"/>
      <c r="CJ522" s="45"/>
      <c r="CL522" s="45"/>
      <c r="CN522" s="45"/>
      <c r="CP522" s="45"/>
      <c r="CR522" s="45"/>
      <c r="CT522" s="45"/>
      <c r="CV522" s="45"/>
      <c r="CX522" s="45"/>
      <c r="CZ522" s="45"/>
      <c r="DB522" s="45"/>
      <c r="DD522" s="45"/>
      <c r="DF522" s="45"/>
      <c r="DH522" s="45"/>
      <c r="DJ522" s="45"/>
      <c r="DL522" s="45"/>
      <c r="DN522" s="45"/>
      <c r="DP522" s="45"/>
      <c r="DR522" s="45"/>
      <c r="DT522" s="45"/>
      <c r="DV522" s="45"/>
      <c r="DX522" s="45"/>
      <c r="DZ522" s="45"/>
      <c r="EB522" s="45"/>
      <c r="ED522" s="45"/>
      <c r="EF522" s="45"/>
      <c r="EH522" s="45"/>
      <c r="EJ522" s="45"/>
      <c r="EL522" s="45"/>
      <c r="EN522" s="45"/>
      <c r="EP522" s="45"/>
      <c r="ER522" s="45"/>
      <c r="ET522" s="45"/>
      <c r="EV522" s="45"/>
      <c r="EX522" s="45"/>
      <c r="EZ522" s="45"/>
      <c r="FB522" s="45"/>
      <c r="FD522" s="45"/>
      <c r="FF522" s="45"/>
      <c r="FH522" s="45"/>
      <c r="FI522" s="59"/>
      <c r="FJ522" s="59"/>
      <c r="FK522" s="48"/>
    </row>
    <row r="523" spans="46:167">
      <c r="AT523" s="45"/>
      <c r="AX523" s="45"/>
      <c r="AZ523" s="45"/>
      <c r="BB523" s="45"/>
      <c r="BD523" s="45"/>
      <c r="BF523" s="45"/>
      <c r="BH523" s="45"/>
      <c r="BJ523" s="45"/>
      <c r="BL523" s="45"/>
      <c r="BN523" s="45"/>
      <c r="BP523" s="45"/>
      <c r="BR523" s="45"/>
      <c r="BT523" s="45"/>
      <c r="BV523" s="45"/>
      <c r="BX523" s="45"/>
      <c r="BZ523" s="45"/>
      <c r="CB523" s="45"/>
      <c r="CD523" s="45"/>
      <c r="CF523" s="45"/>
      <c r="CH523" s="45"/>
      <c r="CJ523" s="45"/>
      <c r="CL523" s="45"/>
      <c r="CN523" s="45"/>
      <c r="CP523" s="45"/>
      <c r="CR523" s="45"/>
      <c r="CT523" s="45"/>
      <c r="CV523" s="45"/>
      <c r="CX523" s="45"/>
      <c r="CZ523" s="45"/>
      <c r="DB523" s="45"/>
      <c r="DD523" s="45"/>
      <c r="DF523" s="45"/>
      <c r="DH523" s="45"/>
      <c r="DJ523" s="45"/>
      <c r="DL523" s="45"/>
      <c r="DN523" s="45"/>
      <c r="DP523" s="45"/>
      <c r="DR523" s="45"/>
      <c r="DT523" s="45"/>
      <c r="DV523" s="45"/>
      <c r="DX523" s="45"/>
      <c r="DZ523" s="45"/>
      <c r="EB523" s="45"/>
      <c r="ED523" s="45"/>
      <c r="EF523" s="45"/>
      <c r="EH523" s="45"/>
      <c r="EJ523" s="45"/>
      <c r="EL523" s="45"/>
      <c r="EN523" s="45"/>
      <c r="EP523" s="45"/>
      <c r="ER523" s="45"/>
      <c r="ET523" s="45"/>
      <c r="EV523" s="45"/>
      <c r="EX523" s="45"/>
      <c r="EZ523" s="45"/>
      <c r="FB523" s="45"/>
      <c r="FD523" s="45"/>
      <c r="FF523" s="45"/>
      <c r="FH523" s="45"/>
      <c r="FI523" s="59"/>
      <c r="FJ523" s="59"/>
      <c r="FK523" s="48"/>
    </row>
    <row r="524" spans="46:167">
      <c r="AT524" s="45"/>
      <c r="AX524" s="45"/>
      <c r="AZ524" s="45"/>
      <c r="BB524" s="45"/>
      <c r="BD524" s="45"/>
      <c r="BF524" s="45"/>
      <c r="BH524" s="45"/>
      <c r="BJ524" s="45"/>
      <c r="BL524" s="45"/>
      <c r="BN524" s="45"/>
      <c r="BP524" s="45"/>
      <c r="BR524" s="45"/>
      <c r="BT524" s="45"/>
      <c r="BV524" s="45"/>
      <c r="BX524" s="45"/>
      <c r="BZ524" s="45"/>
      <c r="CB524" s="45"/>
      <c r="CD524" s="45"/>
      <c r="CF524" s="45"/>
      <c r="CH524" s="45"/>
      <c r="CJ524" s="45"/>
      <c r="CL524" s="45"/>
      <c r="CN524" s="45"/>
      <c r="CP524" s="45"/>
      <c r="CR524" s="45"/>
      <c r="CT524" s="45"/>
      <c r="CV524" s="45"/>
      <c r="CX524" s="45"/>
      <c r="CZ524" s="45"/>
      <c r="DB524" s="45"/>
      <c r="DD524" s="45"/>
      <c r="DF524" s="45"/>
      <c r="DH524" s="45"/>
      <c r="DJ524" s="45"/>
      <c r="DL524" s="45"/>
      <c r="DN524" s="45"/>
      <c r="DP524" s="45"/>
      <c r="DR524" s="45"/>
      <c r="DT524" s="45"/>
      <c r="DV524" s="45"/>
      <c r="DX524" s="45"/>
      <c r="DZ524" s="45"/>
      <c r="EB524" s="45"/>
      <c r="ED524" s="45"/>
      <c r="EF524" s="45"/>
      <c r="EH524" s="45"/>
      <c r="EJ524" s="45"/>
      <c r="EL524" s="45"/>
      <c r="EN524" s="45"/>
      <c r="EP524" s="45"/>
      <c r="ER524" s="45"/>
      <c r="ET524" s="45"/>
      <c r="EV524" s="45"/>
      <c r="EX524" s="45"/>
      <c r="EZ524" s="45"/>
      <c r="FB524" s="45"/>
      <c r="FD524" s="45"/>
      <c r="FF524" s="45"/>
      <c r="FH524" s="45"/>
      <c r="FI524" s="59"/>
      <c r="FJ524" s="59"/>
      <c r="FK524" s="48"/>
    </row>
    <row r="525" spans="46:167">
      <c r="AT525" s="45"/>
      <c r="AX525" s="45"/>
      <c r="AZ525" s="45"/>
      <c r="BB525" s="45"/>
      <c r="BD525" s="45"/>
      <c r="BF525" s="45"/>
      <c r="BH525" s="45"/>
      <c r="BJ525" s="45"/>
      <c r="BL525" s="45"/>
      <c r="BN525" s="45"/>
      <c r="BP525" s="45"/>
      <c r="BR525" s="45"/>
      <c r="BT525" s="45"/>
      <c r="BV525" s="45"/>
      <c r="BX525" s="45"/>
      <c r="BZ525" s="45"/>
      <c r="CB525" s="45"/>
      <c r="CD525" s="45"/>
      <c r="CF525" s="45"/>
      <c r="CH525" s="45"/>
      <c r="CJ525" s="45"/>
      <c r="CL525" s="45"/>
      <c r="CN525" s="45"/>
      <c r="CP525" s="45"/>
      <c r="CR525" s="45"/>
      <c r="CT525" s="45"/>
      <c r="CV525" s="45"/>
      <c r="CX525" s="45"/>
      <c r="CZ525" s="45"/>
      <c r="DB525" s="45"/>
      <c r="DD525" s="45"/>
      <c r="DF525" s="45"/>
      <c r="DH525" s="45"/>
      <c r="DJ525" s="45"/>
      <c r="DL525" s="45"/>
      <c r="DN525" s="45"/>
      <c r="DP525" s="45"/>
      <c r="DR525" s="45"/>
      <c r="DT525" s="45"/>
      <c r="DV525" s="45"/>
      <c r="DX525" s="45"/>
      <c r="DZ525" s="45"/>
      <c r="EB525" s="45"/>
      <c r="ED525" s="45"/>
      <c r="EF525" s="45"/>
      <c r="EH525" s="45"/>
      <c r="EJ525" s="45"/>
      <c r="EL525" s="45"/>
      <c r="EN525" s="45"/>
      <c r="EP525" s="45"/>
      <c r="ER525" s="45"/>
      <c r="ET525" s="45"/>
      <c r="EV525" s="45"/>
      <c r="EX525" s="45"/>
      <c r="EZ525" s="45"/>
      <c r="FB525" s="45"/>
      <c r="FD525" s="45"/>
      <c r="FF525" s="45"/>
      <c r="FH525" s="45"/>
      <c r="FI525" s="59"/>
      <c r="FJ525" s="59"/>
      <c r="FK525" s="48"/>
    </row>
    <row r="526" spans="46:167">
      <c r="AT526" s="45"/>
      <c r="AX526" s="45"/>
      <c r="AZ526" s="45"/>
      <c r="BB526" s="45"/>
      <c r="BD526" s="45"/>
      <c r="BF526" s="45"/>
      <c r="BH526" s="45"/>
      <c r="BJ526" s="45"/>
      <c r="BL526" s="45"/>
      <c r="BN526" s="45"/>
      <c r="BP526" s="45"/>
      <c r="BR526" s="45"/>
      <c r="BT526" s="45"/>
      <c r="BV526" s="45"/>
      <c r="BX526" s="45"/>
      <c r="BZ526" s="45"/>
      <c r="CB526" s="45"/>
      <c r="CD526" s="45"/>
      <c r="CF526" s="45"/>
      <c r="CH526" s="45"/>
      <c r="CJ526" s="45"/>
      <c r="CL526" s="45"/>
      <c r="CN526" s="45"/>
      <c r="CP526" s="45"/>
      <c r="CR526" s="45"/>
      <c r="CT526" s="45"/>
      <c r="CV526" s="45"/>
      <c r="CX526" s="45"/>
      <c r="CZ526" s="45"/>
      <c r="DB526" s="45"/>
      <c r="DD526" s="45"/>
      <c r="DF526" s="45"/>
      <c r="DH526" s="45"/>
      <c r="DJ526" s="45"/>
      <c r="DL526" s="45"/>
      <c r="DN526" s="45"/>
      <c r="DP526" s="45"/>
      <c r="DR526" s="45"/>
      <c r="DT526" s="45"/>
      <c r="DV526" s="45"/>
      <c r="DX526" s="45"/>
      <c r="DZ526" s="45"/>
      <c r="EB526" s="45"/>
      <c r="ED526" s="45"/>
      <c r="EF526" s="45"/>
      <c r="EH526" s="45"/>
      <c r="EJ526" s="45"/>
      <c r="EL526" s="45"/>
      <c r="EN526" s="45"/>
      <c r="EP526" s="45"/>
      <c r="ER526" s="45"/>
      <c r="ET526" s="45"/>
      <c r="EV526" s="45"/>
      <c r="EX526" s="45"/>
      <c r="EZ526" s="45"/>
      <c r="FB526" s="45"/>
      <c r="FD526" s="45"/>
      <c r="FF526" s="45"/>
      <c r="FH526" s="45"/>
      <c r="FI526" s="59"/>
      <c r="FJ526" s="59"/>
      <c r="FK526" s="48"/>
    </row>
    <row r="527" spans="46:167">
      <c r="AT527" s="45"/>
      <c r="AX527" s="45"/>
      <c r="AZ527" s="45"/>
      <c r="BB527" s="45"/>
      <c r="BD527" s="45"/>
      <c r="BF527" s="45"/>
      <c r="BH527" s="45"/>
      <c r="BJ527" s="45"/>
      <c r="BL527" s="45"/>
      <c r="BN527" s="45"/>
      <c r="BP527" s="45"/>
      <c r="BR527" s="45"/>
      <c r="BT527" s="45"/>
      <c r="BV527" s="45"/>
      <c r="BX527" s="45"/>
      <c r="BZ527" s="45"/>
      <c r="CB527" s="45"/>
      <c r="CD527" s="45"/>
      <c r="CF527" s="45"/>
      <c r="CH527" s="45"/>
      <c r="CJ527" s="45"/>
      <c r="CL527" s="45"/>
      <c r="CN527" s="45"/>
      <c r="CP527" s="45"/>
      <c r="CR527" s="45"/>
      <c r="CT527" s="45"/>
      <c r="CV527" s="45"/>
      <c r="CX527" s="45"/>
      <c r="CZ527" s="45"/>
      <c r="DB527" s="45"/>
      <c r="DD527" s="45"/>
      <c r="DF527" s="45"/>
      <c r="DH527" s="45"/>
      <c r="DJ527" s="45"/>
      <c r="DL527" s="45"/>
      <c r="DN527" s="45"/>
      <c r="DP527" s="45"/>
      <c r="DR527" s="45"/>
      <c r="DT527" s="45"/>
      <c r="DV527" s="45"/>
      <c r="DX527" s="45"/>
      <c r="DZ527" s="45"/>
      <c r="EB527" s="45"/>
      <c r="ED527" s="45"/>
      <c r="EF527" s="45"/>
      <c r="EH527" s="45"/>
      <c r="EJ527" s="45"/>
      <c r="EL527" s="45"/>
      <c r="EN527" s="45"/>
      <c r="EP527" s="45"/>
      <c r="ER527" s="45"/>
      <c r="ET527" s="45"/>
      <c r="EV527" s="45"/>
      <c r="EX527" s="45"/>
      <c r="EZ527" s="45"/>
      <c r="FB527" s="45"/>
      <c r="FD527" s="45"/>
      <c r="FF527" s="45"/>
      <c r="FH527" s="45"/>
      <c r="FI527" s="59"/>
      <c r="FJ527" s="59"/>
      <c r="FK527" s="48"/>
    </row>
    <row r="528" spans="46:167">
      <c r="AT528" s="45"/>
      <c r="AX528" s="45"/>
      <c r="AZ528" s="45"/>
      <c r="BB528" s="45"/>
      <c r="BD528" s="45"/>
      <c r="BF528" s="45"/>
      <c r="BH528" s="45"/>
      <c r="BJ528" s="45"/>
      <c r="BL528" s="45"/>
      <c r="BN528" s="45"/>
      <c r="BP528" s="45"/>
      <c r="BR528" s="45"/>
      <c r="BT528" s="45"/>
      <c r="BV528" s="45"/>
      <c r="BX528" s="45"/>
      <c r="BZ528" s="45"/>
      <c r="CB528" s="45"/>
      <c r="CD528" s="45"/>
      <c r="CF528" s="45"/>
      <c r="CH528" s="45"/>
      <c r="CJ528" s="45"/>
      <c r="CL528" s="45"/>
      <c r="CN528" s="45"/>
      <c r="CP528" s="45"/>
      <c r="CR528" s="45"/>
      <c r="CT528" s="45"/>
      <c r="CV528" s="45"/>
      <c r="CX528" s="45"/>
      <c r="CZ528" s="45"/>
      <c r="DB528" s="45"/>
      <c r="DD528" s="45"/>
      <c r="DF528" s="45"/>
      <c r="DH528" s="45"/>
      <c r="DJ528" s="45"/>
      <c r="DL528" s="45"/>
      <c r="DN528" s="45"/>
      <c r="DP528" s="45"/>
      <c r="DR528" s="45"/>
      <c r="DT528" s="45"/>
      <c r="DV528" s="45"/>
      <c r="DX528" s="45"/>
      <c r="DZ528" s="45"/>
      <c r="EB528" s="45"/>
      <c r="ED528" s="45"/>
      <c r="EF528" s="45"/>
      <c r="EH528" s="45"/>
      <c r="EJ528" s="45"/>
      <c r="EL528" s="45"/>
      <c r="EN528" s="45"/>
      <c r="EP528" s="45"/>
      <c r="ER528" s="45"/>
      <c r="ET528" s="45"/>
      <c r="EV528" s="45"/>
      <c r="EX528" s="45"/>
      <c r="EZ528" s="45"/>
      <c r="FB528" s="45"/>
      <c r="FD528" s="45"/>
      <c r="FF528" s="45"/>
      <c r="FH528" s="45"/>
      <c r="FI528" s="59"/>
      <c r="FJ528" s="59"/>
      <c r="FK528" s="48"/>
    </row>
    <row r="529" spans="46:167">
      <c r="AT529" s="45"/>
      <c r="AX529" s="45"/>
      <c r="AZ529" s="45"/>
      <c r="BB529" s="45"/>
      <c r="BD529" s="45"/>
      <c r="BF529" s="45"/>
      <c r="BH529" s="45"/>
      <c r="BJ529" s="45"/>
      <c r="BL529" s="45"/>
      <c r="BN529" s="45"/>
      <c r="BP529" s="45"/>
      <c r="BR529" s="45"/>
      <c r="BT529" s="45"/>
      <c r="BV529" s="45"/>
      <c r="BX529" s="45"/>
      <c r="BZ529" s="45"/>
      <c r="CB529" s="45"/>
      <c r="CD529" s="45"/>
      <c r="CF529" s="45"/>
      <c r="CH529" s="45"/>
      <c r="CJ529" s="45"/>
      <c r="CL529" s="45"/>
      <c r="CN529" s="45"/>
      <c r="CP529" s="45"/>
      <c r="CR529" s="45"/>
      <c r="CT529" s="45"/>
      <c r="CV529" s="45"/>
      <c r="CX529" s="45"/>
      <c r="CZ529" s="45"/>
      <c r="DB529" s="45"/>
      <c r="DD529" s="45"/>
      <c r="DF529" s="45"/>
      <c r="DH529" s="45"/>
      <c r="DJ529" s="45"/>
      <c r="DL529" s="45"/>
      <c r="DN529" s="45"/>
      <c r="DP529" s="45"/>
      <c r="DR529" s="45"/>
      <c r="DT529" s="45"/>
      <c r="DV529" s="45"/>
      <c r="DX529" s="45"/>
      <c r="DZ529" s="45"/>
      <c r="EB529" s="45"/>
      <c r="ED529" s="45"/>
      <c r="EF529" s="45"/>
      <c r="EH529" s="45"/>
      <c r="EJ529" s="45"/>
      <c r="EL529" s="45"/>
      <c r="EN529" s="45"/>
      <c r="EP529" s="45"/>
      <c r="ER529" s="45"/>
      <c r="ET529" s="45"/>
      <c r="EV529" s="45"/>
      <c r="EX529" s="45"/>
      <c r="EZ529" s="45"/>
      <c r="FB529" s="45"/>
      <c r="FD529" s="45"/>
      <c r="FF529" s="45"/>
      <c r="FH529" s="45"/>
      <c r="FI529" s="59"/>
      <c r="FJ529" s="59"/>
      <c r="FK529" s="48"/>
    </row>
    <row r="530" spans="46:167">
      <c r="AT530" s="45"/>
      <c r="AX530" s="45"/>
      <c r="AZ530" s="45"/>
      <c r="BB530" s="45"/>
      <c r="BD530" s="45"/>
      <c r="BF530" s="45"/>
      <c r="BH530" s="45"/>
      <c r="BJ530" s="45"/>
      <c r="BL530" s="45"/>
      <c r="BN530" s="45"/>
      <c r="BP530" s="45"/>
      <c r="BR530" s="45"/>
      <c r="BT530" s="45"/>
      <c r="BV530" s="45"/>
      <c r="BX530" s="45"/>
      <c r="BZ530" s="45"/>
      <c r="CB530" s="45"/>
      <c r="CD530" s="45"/>
      <c r="CF530" s="45"/>
      <c r="CH530" s="45"/>
      <c r="CJ530" s="45"/>
      <c r="CL530" s="45"/>
      <c r="CN530" s="45"/>
      <c r="CP530" s="45"/>
      <c r="CR530" s="45"/>
      <c r="CT530" s="45"/>
      <c r="CV530" s="45"/>
      <c r="CX530" s="45"/>
      <c r="CZ530" s="45"/>
      <c r="DB530" s="45"/>
      <c r="DD530" s="45"/>
      <c r="DF530" s="45"/>
      <c r="DH530" s="45"/>
      <c r="DJ530" s="45"/>
      <c r="DL530" s="45"/>
      <c r="DN530" s="45"/>
      <c r="DP530" s="45"/>
      <c r="DR530" s="45"/>
      <c r="DT530" s="45"/>
      <c r="DV530" s="45"/>
      <c r="DX530" s="45"/>
      <c r="DZ530" s="45"/>
      <c r="EB530" s="45"/>
      <c r="ED530" s="45"/>
      <c r="EF530" s="45"/>
      <c r="EH530" s="45"/>
      <c r="EJ530" s="45"/>
      <c r="EL530" s="45"/>
      <c r="EN530" s="45"/>
      <c r="EP530" s="45"/>
      <c r="ER530" s="45"/>
      <c r="ET530" s="45"/>
      <c r="EV530" s="45"/>
      <c r="EX530" s="45"/>
      <c r="EZ530" s="45"/>
      <c r="FB530" s="45"/>
      <c r="FD530" s="45"/>
      <c r="FF530" s="45"/>
      <c r="FH530" s="45"/>
      <c r="FI530" s="59"/>
      <c r="FJ530" s="59"/>
      <c r="FK530" s="48"/>
    </row>
    <row r="531" spans="46:167">
      <c r="AT531" s="45"/>
      <c r="AX531" s="45"/>
      <c r="AZ531" s="45"/>
      <c r="BB531" s="45"/>
      <c r="BD531" s="45"/>
      <c r="BF531" s="45"/>
      <c r="BH531" s="45"/>
      <c r="BJ531" s="45"/>
      <c r="BL531" s="45"/>
      <c r="BN531" s="45"/>
      <c r="BP531" s="45"/>
      <c r="BR531" s="45"/>
      <c r="BT531" s="45"/>
      <c r="BV531" s="45"/>
      <c r="BX531" s="45"/>
      <c r="BZ531" s="45"/>
      <c r="CB531" s="45"/>
      <c r="CD531" s="45"/>
      <c r="CF531" s="45"/>
      <c r="CH531" s="45"/>
      <c r="CJ531" s="45"/>
      <c r="CL531" s="45"/>
      <c r="CN531" s="45"/>
      <c r="CP531" s="45"/>
      <c r="CR531" s="45"/>
      <c r="CT531" s="45"/>
      <c r="CV531" s="45"/>
      <c r="CX531" s="45"/>
      <c r="CZ531" s="45"/>
      <c r="DB531" s="45"/>
      <c r="DD531" s="45"/>
      <c r="DF531" s="45"/>
      <c r="DH531" s="45"/>
      <c r="DJ531" s="45"/>
      <c r="DL531" s="45"/>
      <c r="DN531" s="45"/>
      <c r="DP531" s="45"/>
      <c r="DR531" s="45"/>
      <c r="DT531" s="45"/>
      <c r="DV531" s="45"/>
      <c r="DX531" s="45"/>
      <c r="DZ531" s="45"/>
      <c r="EB531" s="45"/>
      <c r="ED531" s="45"/>
      <c r="EF531" s="45"/>
      <c r="EH531" s="45"/>
      <c r="EJ531" s="45"/>
      <c r="EL531" s="45"/>
      <c r="EN531" s="45"/>
      <c r="EP531" s="45"/>
      <c r="ER531" s="45"/>
      <c r="ET531" s="45"/>
      <c r="EV531" s="45"/>
      <c r="EX531" s="45"/>
      <c r="EZ531" s="45"/>
      <c r="FB531" s="45"/>
      <c r="FD531" s="45"/>
      <c r="FF531" s="45"/>
      <c r="FH531" s="45"/>
      <c r="FI531" s="59"/>
      <c r="FJ531" s="59"/>
      <c r="FK531" s="48"/>
    </row>
    <row r="532" spans="46:167">
      <c r="AT532" s="45"/>
      <c r="AX532" s="45"/>
      <c r="AZ532" s="45"/>
      <c r="BB532" s="45"/>
      <c r="BD532" s="45"/>
      <c r="BF532" s="45"/>
      <c r="BH532" s="45"/>
      <c r="BJ532" s="45"/>
      <c r="BL532" s="45"/>
      <c r="BN532" s="45"/>
      <c r="BP532" s="45"/>
      <c r="BR532" s="45"/>
      <c r="BT532" s="45"/>
      <c r="BV532" s="45"/>
      <c r="BX532" s="45"/>
      <c r="BZ532" s="45"/>
      <c r="CB532" s="45"/>
      <c r="CD532" s="45"/>
      <c r="CF532" s="45"/>
      <c r="CH532" s="45"/>
      <c r="CJ532" s="45"/>
      <c r="CL532" s="45"/>
      <c r="CN532" s="45"/>
      <c r="CP532" s="45"/>
      <c r="CR532" s="45"/>
      <c r="CT532" s="45"/>
      <c r="CV532" s="45"/>
      <c r="CX532" s="45"/>
      <c r="CZ532" s="45"/>
      <c r="DB532" s="45"/>
      <c r="DD532" s="45"/>
      <c r="DF532" s="45"/>
      <c r="DH532" s="45"/>
      <c r="DJ532" s="45"/>
      <c r="DL532" s="45"/>
      <c r="DN532" s="45"/>
      <c r="DP532" s="45"/>
      <c r="DR532" s="45"/>
      <c r="DT532" s="45"/>
      <c r="DV532" s="45"/>
      <c r="DX532" s="45"/>
      <c r="DZ532" s="45"/>
      <c r="EB532" s="45"/>
      <c r="ED532" s="45"/>
      <c r="EF532" s="45"/>
      <c r="EH532" s="45"/>
      <c r="EJ532" s="45"/>
      <c r="EL532" s="45"/>
      <c r="EN532" s="45"/>
      <c r="EP532" s="45"/>
      <c r="ER532" s="45"/>
      <c r="ET532" s="45"/>
      <c r="EV532" s="45"/>
      <c r="EX532" s="45"/>
      <c r="EZ532" s="45"/>
      <c r="FB532" s="45"/>
      <c r="FD532" s="45"/>
      <c r="FF532" s="45"/>
      <c r="FH532" s="45"/>
      <c r="FI532" s="59"/>
      <c r="FJ532" s="59"/>
      <c r="FK532" s="48"/>
    </row>
    <row r="533" spans="46:167">
      <c r="AT533" s="45"/>
      <c r="AX533" s="45"/>
      <c r="AZ533" s="45"/>
      <c r="BB533" s="45"/>
      <c r="BD533" s="45"/>
      <c r="BF533" s="45"/>
      <c r="BH533" s="45"/>
      <c r="BJ533" s="45"/>
      <c r="BL533" s="45"/>
      <c r="BN533" s="45"/>
      <c r="BP533" s="45"/>
      <c r="BR533" s="45"/>
      <c r="BT533" s="45"/>
      <c r="BV533" s="45"/>
      <c r="BX533" s="45"/>
      <c r="BZ533" s="45"/>
      <c r="CB533" s="45"/>
      <c r="CD533" s="45"/>
      <c r="CF533" s="45"/>
      <c r="CH533" s="45"/>
      <c r="CJ533" s="45"/>
      <c r="CL533" s="45"/>
      <c r="CN533" s="45"/>
      <c r="CP533" s="45"/>
      <c r="CR533" s="45"/>
      <c r="CT533" s="45"/>
      <c r="CV533" s="45"/>
      <c r="CX533" s="45"/>
      <c r="CZ533" s="45"/>
      <c r="DB533" s="45"/>
      <c r="DD533" s="45"/>
      <c r="DF533" s="45"/>
      <c r="DH533" s="45"/>
      <c r="DJ533" s="45"/>
      <c r="DL533" s="45"/>
      <c r="DN533" s="45"/>
      <c r="DP533" s="45"/>
      <c r="DR533" s="45"/>
      <c r="DT533" s="45"/>
      <c r="DV533" s="45"/>
      <c r="DX533" s="45"/>
      <c r="DZ533" s="45"/>
      <c r="EB533" s="45"/>
      <c r="ED533" s="45"/>
      <c r="EF533" s="45"/>
      <c r="EH533" s="45"/>
      <c r="EJ533" s="45"/>
      <c r="EL533" s="45"/>
      <c r="EN533" s="45"/>
      <c r="EP533" s="45"/>
      <c r="ER533" s="45"/>
      <c r="ET533" s="45"/>
      <c r="EV533" s="45"/>
      <c r="EX533" s="45"/>
      <c r="EZ533" s="45"/>
      <c r="FB533" s="45"/>
      <c r="FD533" s="45"/>
      <c r="FF533" s="45"/>
      <c r="FH533" s="45"/>
      <c r="FI533" s="59"/>
      <c r="FJ533" s="59"/>
      <c r="FK533" s="48"/>
    </row>
    <row r="534" spans="46:167">
      <c r="AT534" s="45"/>
      <c r="AX534" s="45"/>
      <c r="AZ534" s="45"/>
      <c r="BB534" s="45"/>
      <c r="BD534" s="45"/>
      <c r="BF534" s="45"/>
      <c r="BH534" s="45"/>
      <c r="BJ534" s="45"/>
      <c r="BL534" s="45"/>
      <c r="BN534" s="45"/>
      <c r="BP534" s="45"/>
      <c r="BR534" s="45"/>
      <c r="BT534" s="45"/>
      <c r="BV534" s="45"/>
      <c r="BX534" s="45"/>
      <c r="BZ534" s="45"/>
      <c r="CB534" s="45"/>
      <c r="CD534" s="45"/>
      <c r="CF534" s="45"/>
      <c r="CH534" s="45"/>
      <c r="CJ534" s="45"/>
      <c r="CL534" s="45"/>
      <c r="CN534" s="45"/>
      <c r="CP534" s="45"/>
      <c r="CR534" s="45"/>
      <c r="CT534" s="45"/>
      <c r="CV534" s="45"/>
      <c r="CX534" s="45"/>
      <c r="CZ534" s="45"/>
      <c r="DB534" s="45"/>
      <c r="DD534" s="45"/>
      <c r="DF534" s="45"/>
      <c r="DH534" s="45"/>
      <c r="DJ534" s="45"/>
      <c r="DL534" s="45"/>
      <c r="DN534" s="45"/>
      <c r="DP534" s="45"/>
      <c r="DR534" s="45"/>
      <c r="DT534" s="45"/>
      <c r="DV534" s="45"/>
      <c r="DX534" s="45"/>
      <c r="DZ534" s="45"/>
      <c r="EB534" s="45"/>
      <c r="ED534" s="45"/>
      <c r="EF534" s="45"/>
      <c r="EH534" s="45"/>
      <c r="EJ534" s="45"/>
      <c r="EL534" s="45"/>
      <c r="EN534" s="45"/>
      <c r="EP534" s="45"/>
      <c r="ER534" s="45"/>
      <c r="ET534" s="45"/>
      <c r="EV534" s="45"/>
      <c r="EX534" s="45"/>
      <c r="EZ534" s="45"/>
      <c r="FB534" s="45"/>
      <c r="FD534" s="45"/>
      <c r="FF534" s="45"/>
      <c r="FH534" s="45"/>
      <c r="FI534" s="59"/>
      <c r="FJ534" s="59"/>
      <c r="FK534" s="48"/>
    </row>
    <row r="535" spans="46:167">
      <c r="AT535" s="45"/>
      <c r="AX535" s="45"/>
      <c r="AZ535" s="45"/>
      <c r="BB535" s="45"/>
      <c r="BD535" s="45"/>
      <c r="BF535" s="45"/>
      <c r="BH535" s="45"/>
      <c r="BJ535" s="45"/>
      <c r="BL535" s="45"/>
      <c r="BN535" s="45"/>
      <c r="BP535" s="45"/>
      <c r="BR535" s="45"/>
      <c r="BT535" s="45"/>
      <c r="BV535" s="45"/>
      <c r="BX535" s="45"/>
      <c r="BZ535" s="45"/>
      <c r="CB535" s="45"/>
      <c r="CD535" s="45"/>
      <c r="CF535" s="45"/>
      <c r="CH535" s="45"/>
      <c r="CJ535" s="45"/>
      <c r="CL535" s="45"/>
      <c r="CN535" s="45"/>
      <c r="CP535" s="45"/>
      <c r="CR535" s="45"/>
      <c r="CT535" s="45"/>
      <c r="CV535" s="45"/>
      <c r="CX535" s="45"/>
      <c r="CZ535" s="45"/>
      <c r="DB535" s="45"/>
      <c r="DD535" s="45"/>
      <c r="DF535" s="45"/>
      <c r="DH535" s="45"/>
      <c r="DJ535" s="45"/>
      <c r="DL535" s="45"/>
      <c r="DN535" s="45"/>
      <c r="DP535" s="45"/>
      <c r="DR535" s="45"/>
      <c r="DT535" s="45"/>
      <c r="DV535" s="45"/>
      <c r="DX535" s="45"/>
      <c r="DZ535" s="45"/>
      <c r="EB535" s="45"/>
      <c r="ED535" s="45"/>
      <c r="EF535" s="45"/>
      <c r="EH535" s="45"/>
      <c r="EJ535" s="45"/>
      <c r="EL535" s="45"/>
      <c r="EN535" s="45"/>
      <c r="EP535" s="45"/>
      <c r="ER535" s="45"/>
      <c r="ET535" s="45"/>
      <c r="EV535" s="45"/>
      <c r="EX535" s="45"/>
      <c r="EZ535" s="45"/>
      <c r="FB535" s="45"/>
      <c r="FD535" s="45"/>
      <c r="FF535" s="45"/>
      <c r="FH535" s="45"/>
      <c r="FI535" s="59"/>
      <c r="FJ535" s="59"/>
      <c r="FK535" s="48"/>
    </row>
    <row r="536" spans="46:167">
      <c r="AT536" s="45"/>
      <c r="FK536" s="48"/>
    </row>
    <row r="537" spans="46:167">
      <c r="AT537" s="45"/>
      <c r="FK537" s="48"/>
    </row>
    <row r="538" spans="46:167">
      <c r="AT538" s="45"/>
      <c r="FK538" s="48"/>
    </row>
    <row r="539" spans="46:167">
      <c r="AT539" s="45"/>
      <c r="FK539" s="48"/>
    </row>
    <row r="540" spans="46:167">
      <c r="AT540" s="45"/>
      <c r="FK540" s="48"/>
    </row>
    <row r="541" spans="46:167">
      <c r="AT541" s="45"/>
      <c r="FK541" s="48"/>
    </row>
    <row r="542" spans="46:167">
      <c r="AT542" s="45"/>
      <c r="FK542" s="48"/>
    </row>
    <row r="543" spans="46:167">
      <c r="AT543" s="45"/>
      <c r="FK543" s="48"/>
    </row>
    <row r="544" spans="46:167">
      <c r="AT544" s="45"/>
      <c r="FK544" s="48"/>
    </row>
    <row r="545" spans="46:167">
      <c r="AT545" s="45"/>
      <c r="FK545" s="48"/>
    </row>
    <row r="546" spans="46:167">
      <c r="AT546" s="45"/>
      <c r="FK546" s="48"/>
    </row>
    <row r="547" spans="46:167">
      <c r="AT547" s="45"/>
      <c r="FK547" s="48"/>
    </row>
    <row r="548" spans="46:167">
      <c r="AT548" s="45"/>
      <c r="FK548" s="48"/>
    </row>
    <row r="549" spans="46:167">
      <c r="AT549" s="45"/>
      <c r="FK549" s="48"/>
    </row>
    <row r="550" spans="46:167">
      <c r="AT550" s="45"/>
      <c r="FK550" s="48"/>
    </row>
    <row r="551" spans="46:167">
      <c r="AT551" s="45"/>
      <c r="FK551" s="48"/>
    </row>
    <row r="552" spans="46:167">
      <c r="AT552" s="45"/>
      <c r="FK552" s="48"/>
    </row>
    <row r="553" spans="46:167">
      <c r="AT553" s="45"/>
      <c r="FK553" s="48"/>
    </row>
    <row r="554" spans="46:167">
      <c r="AT554" s="45"/>
      <c r="FK554" s="48"/>
    </row>
    <row r="555" spans="46:167">
      <c r="AT555" s="45"/>
      <c r="FK555" s="48"/>
    </row>
    <row r="556" spans="46:167">
      <c r="AT556" s="45"/>
      <c r="FK556" s="48"/>
    </row>
    <row r="557" spans="46:167">
      <c r="AT557" s="45"/>
      <c r="FK557" s="48"/>
    </row>
    <row r="558" spans="46:167">
      <c r="AT558" s="45"/>
      <c r="FK558" s="48"/>
    </row>
    <row r="559" spans="46:167">
      <c r="AT559" s="45"/>
      <c r="FK559" s="48"/>
    </row>
    <row r="560" spans="46:167">
      <c r="AT560" s="45"/>
      <c r="FK560" s="48"/>
    </row>
    <row r="561" spans="46:167">
      <c r="AT561" s="45"/>
      <c r="FK561" s="48"/>
    </row>
    <row r="562" spans="46:167">
      <c r="AT562" s="45"/>
      <c r="FK562" s="48"/>
    </row>
    <row r="563" spans="46:167">
      <c r="AT563" s="45"/>
      <c r="FK563" s="48"/>
    </row>
    <row r="564" spans="46:167">
      <c r="AT564" s="45"/>
      <c r="FK564" s="48"/>
    </row>
    <row r="565" spans="46:167">
      <c r="AT565" s="45"/>
      <c r="FK565" s="48"/>
    </row>
    <row r="566" spans="46:167">
      <c r="AT566" s="45"/>
      <c r="FK566" s="48"/>
    </row>
    <row r="567" spans="46:167">
      <c r="AT567" s="45"/>
      <c r="FK567" s="48"/>
    </row>
    <row r="568" spans="46:167">
      <c r="AT568" s="45"/>
      <c r="FK568" s="48"/>
    </row>
    <row r="569" spans="46:167">
      <c r="AT569" s="45"/>
      <c r="FK569" s="48"/>
    </row>
    <row r="570" spans="46:167">
      <c r="AT570" s="45"/>
      <c r="FK570" s="48"/>
    </row>
    <row r="571" spans="46:167">
      <c r="AT571" s="45"/>
      <c r="FK571" s="48"/>
    </row>
    <row r="572" spans="46:167">
      <c r="AT572" s="45"/>
      <c r="FK572" s="48"/>
    </row>
    <row r="573" spans="46:167">
      <c r="AT573" s="45"/>
      <c r="FK573" s="48"/>
    </row>
    <row r="574" spans="46:167">
      <c r="AT574" s="45"/>
      <c r="FK574" s="48"/>
    </row>
    <row r="575" spans="46:167">
      <c r="AT575" s="45"/>
      <c r="FK575" s="48"/>
    </row>
    <row r="576" spans="46:167">
      <c r="AT576" s="45"/>
      <c r="FK576" s="48"/>
    </row>
    <row r="577" spans="46:167">
      <c r="AT577" s="45"/>
      <c r="FK577" s="48"/>
    </row>
    <row r="578" spans="46:167">
      <c r="AT578" s="45"/>
      <c r="FK578" s="48"/>
    </row>
    <row r="579" spans="46:167">
      <c r="AT579" s="45"/>
      <c r="FK579" s="48"/>
    </row>
    <row r="580" spans="46:167">
      <c r="AT580" s="45"/>
      <c r="FK580" s="48"/>
    </row>
    <row r="581" spans="46:167">
      <c r="AT581" s="45"/>
      <c r="FK581" s="48"/>
    </row>
    <row r="582" spans="46:167">
      <c r="AT582" s="45"/>
      <c r="FK582" s="48"/>
    </row>
    <row r="583" spans="46:167">
      <c r="AT583" s="45"/>
      <c r="FK583" s="48"/>
    </row>
    <row r="584" spans="46:167">
      <c r="AT584" s="45"/>
      <c r="FK584" s="48"/>
    </row>
    <row r="585" spans="46:167">
      <c r="AT585" s="45"/>
      <c r="FK585" s="48"/>
    </row>
    <row r="586" spans="46:167">
      <c r="AT586" s="45"/>
      <c r="FK586" s="48"/>
    </row>
    <row r="587" spans="46:167">
      <c r="AT587" s="45"/>
      <c r="FK587" s="48"/>
    </row>
    <row r="588" spans="46:167">
      <c r="AT588" s="45"/>
      <c r="FK588" s="48"/>
    </row>
    <row r="589" spans="46:167">
      <c r="AT589" s="45"/>
      <c r="FK589" s="48"/>
    </row>
    <row r="590" spans="46:167">
      <c r="AT590" s="45"/>
      <c r="FK590" s="48"/>
    </row>
    <row r="591" spans="46:167">
      <c r="AT591" s="45"/>
      <c r="FK591" s="48"/>
    </row>
    <row r="592" spans="46:167">
      <c r="AT592" s="45"/>
      <c r="FK592" s="48"/>
    </row>
    <row r="593" spans="46:167">
      <c r="AT593" s="45"/>
      <c r="FK593" s="48"/>
    </row>
    <row r="594" spans="46:167">
      <c r="AT594" s="45"/>
      <c r="FK594" s="48"/>
    </row>
    <row r="595" spans="46:167">
      <c r="AT595" s="45"/>
      <c r="FK595" s="48"/>
    </row>
    <row r="596" spans="46:167">
      <c r="AT596" s="45"/>
      <c r="FK596" s="48"/>
    </row>
    <row r="597" spans="46:167">
      <c r="AT597" s="45"/>
      <c r="FK597" s="48"/>
    </row>
    <row r="598" spans="46:167">
      <c r="AT598" s="45"/>
      <c r="FK598" s="48"/>
    </row>
    <row r="599" spans="46:167">
      <c r="AT599" s="45"/>
      <c r="FK599" s="48"/>
    </row>
    <row r="600" spans="46:167">
      <c r="AT600" s="45"/>
      <c r="FK600" s="48"/>
    </row>
    <row r="601" spans="46:167">
      <c r="AT601" s="45"/>
      <c r="FK601" s="48"/>
    </row>
    <row r="602" spans="46:167">
      <c r="AT602" s="45"/>
      <c r="FK602" s="48"/>
    </row>
    <row r="603" spans="46:167">
      <c r="AT603" s="45"/>
      <c r="FK603" s="48"/>
    </row>
    <row r="604" spans="46:167">
      <c r="AT604" s="45"/>
      <c r="FK604" s="48"/>
    </row>
    <row r="605" spans="46:167">
      <c r="AT605" s="45"/>
      <c r="FK605" s="48"/>
    </row>
    <row r="606" spans="46:167">
      <c r="AT606" s="45"/>
      <c r="FK606" s="48"/>
    </row>
    <row r="607" spans="46:167">
      <c r="AT607" s="45"/>
      <c r="FK607" s="48"/>
    </row>
    <row r="608" spans="46:167">
      <c r="AT608" s="45"/>
      <c r="FK608" s="48"/>
    </row>
    <row r="609" spans="46:167">
      <c r="AT609" s="45"/>
      <c r="FK609" s="48"/>
    </row>
    <row r="610" spans="46:167">
      <c r="AT610" s="45"/>
      <c r="FK610" s="48"/>
    </row>
    <row r="611" spans="46:167">
      <c r="AT611" s="45"/>
      <c r="FK611" s="48"/>
    </row>
    <row r="612" spans="46:167">
      <c r="AT612" s="45"/>
      <c r="FK612" s="48"/>
    </row>
    <row r="613" spans="46:167">
      <c r="AT613" s="45"/>
      <c r="FK613" s="48"/>
    </row>
    <row r="614" spans="46:167">
      <c r="AT614" s="45"/>
      <c r="FK614" s="48"/>
    </row>
    <row r="615" spans="46:167">
      <c r="AT615" s="45"/>
      <c r="FK615" s="48"/>
    </row>
    <row r="616" spans="46:167">
      <c r="AT616" s="45"/>
      <c r="FK616" s="48"/>
    </row>
    <row r="617" spans="46:167">
      <c r="AT617" s="45"/>
      <c r="FK617" s="48"/>
    </row>
    <row r="618" spans="46:167">
      <c r="AT618" s="45"/>
      <c r="FK618" s="48"/>
    </row>
    <row r="619" spans="46:167">
      <c r="AT619" s="45"/>
      <c r="FK619" s="48"/>
    </row>
    <row r="620" spans="46:167">
      <c r="FK620" s="48"/>
    </row>
    <row r="621" spans="46:167">
      <c r="FK621" s="48"/>
    </row>
    <row r="622" spans="46:167">
      <c r="FK622" s="48"/>
    </row>
    <row r="623" spans="46:167">
      <c r="FK623" s="48"/>
    </row>
    <row r="624" spans="46:167">
      <c r="FK624" s="48"/>
    </row>
    <row r="625" spans="167:167">
      <c r="FK625" s="48"/>
    </row>
    <row r="626" spans="167:167">
      <c r="FK626" s="48"/>
    </row>
    <row r="627" spans="167:167">
      <c r="FK627" s="48"/>
    </row>
    <row r="628" spans="167:167">
      <c r="FK628" s="48"/>
    </row>
    <row r="629" spans="167:167">
      <c r="FK629" s="48"/>
    </row>
    <row r="630" spans="167:167">
      <c r="FK630" s="48"/>
    </row>
    <row r="631" spans="167:167">
      <c r="FK631" s="48"/>
    </row>
    <row r="632" spans="167:167">
      <c r="FK632" s="48"/>
    </row>
    <row r="633" spans="167:167">
      <c r="FK633" s="48"/>
    </row>
    <row r="634" spans="167:167">
      <c r="FK634" s="48"/>
    </row>
    <row r="635" spans="167:167">
      <c r="FK635" s="48"/>
    </row>
    <row r="636" spans="167:167">
      <c r="FK636" s="48"/>
    </row>
    <row r="637" spans="167:167">
      <c r="FK637" s="48"/>
    </row>
    <row r="638" spans="167:167">
      <c r="FK638" s="48"/>
    </row>
    <row r="639" spans="167:167">
      <c r="FK639" s="48"/>
    </row>
    <row r="640" spans="167:167">
      <c r="FK640" s="48"/>
    </row>
    <row r="641" spans="167:167">
      <c r="FK641" s="48"/>
    </row>
    <row r="642" spans="167:167">
      <c r="FK642" s="48"/>
    </row>
    <row r="643" spans="167:167">
      <c r="FK643" s="48"/>
    </row>
    <row r="644" spans="167:167">
      <c r="FK644" s="48"/>
    </row>
    <row r="645" spans="167:167">
      <c r="FK645" s="48"/>
    </row>
    <row r="646" spans="167:167">
      <c r="FK646" s="48"/>
    </row>
    <row r="647" spans="167:167">
      <c r="FK647" s="48"/>
    </row>
    <row r="648" spans="167:167">
      <c r="FK648" s="48"/>
    </row>
    <row r="649" spans="167:167">
      <c r="FK649" s="48"/>
    </row>
    <row r="650" spans="167:167">
      <c r="FK650" s="48"/>
    </row>
    <row r="651" spans="167:167">
      <c r="FK651" s="48"/>
    </row>
    <row r="652" spans="167:167">
      <c r="FK652" s="48"/>
    </row>
    <row r="653" spans="167:167">
      <c r="FK653" s="48"/>
    </row>
    <row r="654" spans="167:167">
      <c r="FK654" s="48"/>
    </row>
    <row r="655" spans="167:167">
      <c r="FK655" s="48"/>
    </row>
    <row r="656" spans="167:167">
      <c r="FK656" s="48"/>
    </row>
    <row r="657" spans="167:167">
      <c r="FK657" s="48"/>
    </row>
    <row r="658" spans="167:167">
      <c r="FK658" s="48"/>
    </row>
    <row r="659" spans="167:167">
      <c r="FK659" s="48"/>
    </row>
    <row r="660" spans="167:167">
      <c r="FK660" s="48"/>
    </row>
    <row r="661" spans="167:167">
      <c r="FK661" s="48"/>
    </row>
    <row r="662" spans="167:167">
      <c r="FK662" s="48"/>
    </row>
    <row r="663" spans="167:167">
      <c r="FK663" s="48"/>
    </row>
    <row r="664" spans="167:167">
      <c r="FK664" s="48"/>
    </row>
    <row r="665" spans="167:167">
      <c r="FK665" s="48"/>
    </row>
    <row r="666" spans="167:167">
      <c r="FK666" s="48"/>
    </row>
    <row r="667" spans="167:167">
      <c r="FK667" s="48"/>
    </row>
    <row r="668" spans="167:167">
      <c r="FK668" s="48"/>
    </row>
    <row r="669" spans="167:167">
      <c r="FK669" s="48"/>
    </row>
    <row r="670" spans="167:167">
      <c r="FK670" s="48"/>
    </row>
    <row r="671" spans="167:167">
      <c r="FK671" s="48"/>
    </row>
    <row r="672" spans="167:167">
      <c r="FK672" s="48"/>
    </row>
    <row r="673" spans="167:167">
      <c r="FK673" s="48"/>
    </row>
    <row r="674" spans="167:167">
      <c r="FK674" s="48"/>
    </row>
    <row r="675" spans="167:167">
      <c r="FK675" s="48"/>
    </row>
    <row r="676" spans="167:167">
      <c r="FK676" s="48"/>
    </row>
    <row r="677" spans="167:167">
      <c r="FK677" s="48"/>
    </row>
    <row r="678" spans="167:167">
      <c r="FK678" s="48"/>
    </row>
    <row r="679" spans="167:167">
      <c r="FK679" s="48"/>
    </row>
    <row r="680" spans="167:167">
      <c r="FK680" s="48"/>
    </row>
    <row r="681" spans="167:167">
      <c r="FK681" s="48"/>
    </row>
    <row r="682" spans="167:167">
      <c r="FK682" s="48"/>
    </row>
    <row r="683" spans="167:167">
      <c r="FK683" s="48"/>
    </row>
    <row r="684" spans="167:167">
      <c r="FK684" s="48"/>
    </row>
    <row r="685" spans="167:167">
      <c r="FK685" s="48"/>
    </row>
    <row r="686" spans="167:167">
      <c r="FK686" s="48"/>
    </row>
    <row r="687" spans="167:167">
      <c r="FK687" s="48"/>
    </row>
    <row r="688" spans="167:167">
      <c r="FK688" s="48"/>
    </row>
    <row r="689" spans="167:167">
      <c r="FK689" s="48"/>
    </row>
    <row r="690" spans="167:167">
      <c r="FK690" s="48"/>
    </row>
    <row r="691" spans="167:167">
      <c r="FK691" s="48"/>
    </row>
    <row r="692" spans="167:167">
      <c r="FK692" s="48"/>
    </row>
    <row r="693" spans="167:167">
      <c r="FK693" s="48"/>
    </row>
    <row r="694" spans="167:167">
      <c r="FK694" s="48"/>
    </row>
    <row r="695" spans="167:167">
      <c r="FK695" s="48"/>
    </row>
    <row r="696" spans="167:167">
      <c r="FK696" s="48"/>
    </row>
    <row r="697" spans="167:167">
      <c r="FK697" s="48"/>
    </row>
    <row r="698" spans="167:167">
      <c r="FK698" s="48"/>
    </row>
    <row r="699" spans="167:167">
      <c r="FK699" s="48"/>
    </row>
    <row r="700" spans="167:167">
      <c r="FK700" s="48"/>
    </row>
    <row r="701" spans="167:167">
      <c r="FK701" s="48"/>
    </row>
    <row r="702" spans="167:167">
      <c r="FK702" s="48"/>
    </row>
    <row r="703" spans="167:167">
      <c r="FK703" s="48"/>
    </row>
    <row r="704" spans="167:167">
      <c r="FK704" s="48"/>
    </row>
    <row r="705" spans="167:167">
      <c r="FK705" s="48"/>
    </row>
    <row r="706" spans="167:167">
      <c r="FK706" s="48"/>
    </row>
    <row r="707" spans="167:167">
      <c r="FK707" s="48"/>
    </row>
    <row r="708" spans="167:167">
      <c r="FK708" s="48"/>
    </row>
    <row r="709" spans="167:167">
      <c r="FK709" s="48"/>
    </row>
    <row r="710" spans="167:167">
      <c r="FK710" s="48"/>
    </row>
    <row r="711" spans="167:167">
      <c r="FK711" s="48"/>
    </row>
    <row r="712" spans="167:167">
      <c r="FK712" s="48"/>
    </row>
    <row r="713" spans="167:167">
      <c r="FK713" s="48"/>
    </row>
    <row r="714" spans="167:167">
      <c r="FK714" s="48"/>
    </row>
    <row r="715" spans="167:167">
      <c r="FK715" s="48"/>
    </row>
    <row r="716" spans="167:167">
      <c r="FK716" s="48"/>
    </row>
    <row r="717" spans="167:167">
      <c r="FK717" s="48"/>
    </row>
    <row r="718" spans="167:167">
      <c r="FK718" s="48"/>
    </row>
    <row r="719" spans="167:167">
      <c r="FK719" s="48"/>
    </row>
    <row r="720" spans="167:167">
      <c r="FK720" s="48"/>
    </row>
    <row r="721" spans="167:167">
      <c r="FK721" s="48"/>
    </row>
    <row r="722" spans="167:167">
      <c r="FK722" s="48"/>
    </row>
    <row r="723" spans="167:167">
      <c r="FK723" s="48"/>
    </row>
    <row r="724" spans="167:167">
      <c r="FK724" s="48"/>
    </row>
    <row r="725" spans="167:167">
      <c r="FK725" s="48"/>
    </row>
    <row r="726" spans="167:167">
      <c r="FK726" s="48"/>
    </row>
    <row r="727" spans="167:167">
      <c r="FK727" s="48"/>
    </row>
    <row r="728" spans="167:167">
      <c r="FK728" s="48"/>
    </row>
    <row r="729" spans="167:167">
      <c r="FK729" s="48"/>
    </row>
    <row r="730" spans="167:167">
      <c r="FK730" s="48"/>
    </row>
    <row r="731" spans="167:167">
      <c r="FK731" s="48"/>
    </row>
    <row r="732" spans="167:167">
      <c r="FK732" s="48"/>
    </row>
    <row r="733" spans="167:167">
      <c r="FK733" s="48"/>
    </row>
    <row r="734" spans="167:167">
      <c r="FK734" s="48"/>
    </row>
    <row r="735" spans="167:167">
      <c r="FK735" s="48"/>
    </row>
    <row r="736" spans="167:167">
      <c r="FK736" s="48"/>
    </row>
    <row r="737" spans="167:167">
      <c r="FK737" s="48"/>
    </row>
    <row r="738" spans="167:167">
      <c r="FK738" s="48"/>
    </row>
  </sheetData>
  <sortState ref="B3:BT75">
    <sortCondition ref="B9"/>
  </sortState>
  <customSheetViews>
    <customSheetView guid="{A6DEC8B1-8350-45F5-BA03-0B265E570E73}" scale="120">
      <pane xSplit="2" ySplit="2" topLeftCell="X21" activePane="bottomRight" state="frozen"/>
      <selection pane="bottomRight" activeCell="AD18" sqref="AD18"/>
      <pageMargins left="0.7" right="0.7" top="0.75" bottom="0.75" header="0.3" footer="0.3"/>
      <pageSetup orientation="portrait" verticalDpi="0" r:id="rId1"/>
    </customSheetView>
  </customSheetView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H129"/>
  <sheetViews>
    <sheetView showZeros="0" zoomScale="130" zoomScaleNormal="130" workbookViewId="0">
      <selection activeCell="A3" sqref="A3"/>
    </sheetView>
  </sheetViews>
  <sheetFormatPr baseColWidth="10" defaultRowHeight="14.4"/>
  <cols>
    <col min="1" max="1" width="13.33203125" customWidth="1"/>
    <col min="2" max="2" width="28.109375" customWidth="1"/>
    <col min="3" max="3" width="21.6640625" customWidth="1"/>
    <col min="4" max="4" width="16.88671875" customWidth="1"/>
    <col min="5" max="5" width="10.109375" customWidth="1"/>
  </cols>
  <sheetData>
    <row r="1" spans="1:5">
      <c r="A1" s="39"/>
      <c r="B1" s="39"/>
      <c r="C1" s="39"/>
      <c r="D1" s="39"/>
      <c r="E1" s="39"/>
    </row>
    <row r="2" spans="1:5" ht="18">
      <c r="A2" s="67">
        <v>10103</v>
      </c>
      <c r="C2" s="39" t="str">
        <f>VLOOKUP(A2,'Info clients'!A3:IH495,3,FALSE)</f>
        <v>Solange</v>
      </c>
      <c r="D2" s="39"/>
      <c r="E2" s="39"/>
    </row>
    <row r="3" spans="1:5">
      <c r="A3" s="39"/>
      <c r="B3" s="39"/>
      <c r="C3" s="39"/>
      <c r="D3" s="39"/>
      <c r="E3" s="39"/>
    </row>
    <row r="4" spans="1:5">
      <c r="A4" s="39"/>
      <c r="B4" s="39"/>
      <c r="C4" s="39"/>
      <c r="D4" s="39"/>
      <c r="E4" s="39"/>
    </row>
    <row r="5" spans="1:5">
      <c r="A5" s="39"/>
      <c r="B5" s="39"/>
      <c r="C5" s="39"/>
      <c r="D5" s="39"/>
      <c r="E5" s="39"/>
    </row>
    <row r="8" spans="1:5" ht="31.2">
      <c r="D8" s="3" t="s">
        <v>1</v>
      </c>
      <c r="E8" s="77">
        <f>VLOOKUP(A2,'Info clients'!$A$3:$IH$495,1,FALSE)</f>
        <v>10103</v>
      </c>
    </row>
    <row r="9" spans="1:5" ht="15.6">
      <c r="D9" s="50"/>
    </row>
    <row r="10" spans="1:5" ht="18">
      <c r="A10" s="114" t="s">
        <v>14</v>
      </c>
      <c r="B10" s="114"/>
      <c r="C10" s="114"/>
      <c r="D10" s="114"/>
      <c r="E10" s="115"/>
    </row>
    <row r="11" spans="1:5" ht="18">
      <c r="A11" s="75"/>
      <c r="B11" s="75"/>
      <c r="C11" s="75"/>
      <c r="D11" s="75"/>
      <c r="E11" s="76"/>
    </row>
    <row r="12" spans="1:5" ht="15.6">
      <c r="A12" s="87" t="s">
        <v>0</v>
      </c>
      <c r="B12" s="100" t="str">
        <f>VLOOKUP(A2,'Info clients'!$A$3:$IH$495,3,FALSE)</f>
        <v>Solange</v>
      </c>
      <c r="C12" s="87" t="s">
        <v>3</v>
      </c>
      <c r="D12" s="88" t="str">
        <f>VLOOKUP(A2,'Info clients'!$A$3:$IH$495,5,FALSE)</f>
        <v>Féminin</v>
      </c>
      <c r="E12" s="89"/>
    </row>
    <row r="13" spans="1:5" ht="15.6">
      <c r="A13" s="87" t="s">
        <v>2</v>
      </c>
      <c r="B13" s="100" t="str">
        <f>VLOOKUP(A2,'Info clients'!$A$3:$IH$495,2,FALSE)</f>
        <v>Agier</v>
      </c>
      <c r="C13" s="87" t="s">
        <v>204</v>
      </c>
      <c r="D13" s="88" t="str">
        <f>VLOOKUP(A2,'Info clients'!$A$3:$IH$495,4,FALSE)</f>
        <v>24-10-1976</v>
      </c>
      <c r="E13" s="89"/>
    </row>
    <row r="14" spans="1:5" ht="15.75" customHeight="1">
      <c r="A14" s="99"/>
      <c r="B14" s="92"/>
      <c r="C14" s="91" t="s">
        <v>206</v>
      </c>
      <c r="D14" s="93" t="str">
        <f>VLOOKUP(A2,'Info clients'!$A$3:$IH$495,29,FALSE)</f>
        <v>Couturière</v>
      </c>
      <c r="E14" s="89"/>
    </row>
    <row r="15" spans="1:5" ht="15.75" customHeight="1"/>
    <row r="16" spans="1:5" ht="15.75" customHeight="1">
      <c r="A16" s="87" t="s">
        <v>0</v>
      </c>
      <c r="B16" s="100">
        <f>VLOOKUP(A2,'Info clients'!$A$3:$IH$495,8,FALSE)</f>
        <v>0</v>
      </c>
      <c r="C16" s="87" t="s">
        <v>3</v>
      </c>
      <c r="D16" s="88">
        <f>VLOOKUP(A2,'Info clients'!$A$3:$IH$495,10,FALSE)</f>
        <v>0</v>
      </c>
      <c r="E16" s="89"/>
    </row>
    <row r="17" spans="1:8" ht="15.75" customHeight="1">
      <c r="A17" s="87" t="s">
        <v>2</v>
      </c>
      <c r="B17" s="100">
        <f>VLOOKUP(A2,'Info clients'!$A$3:$IH$495,7,FALSE)</f>
        <v>0</v>
      </c>
      <c r="C17" s="87" t="s">
        <v>205</v>
      </c>
      <c r="D17" s="88">
        <f>VLOOKUP(A2,'Info clients'!$A$3:$IH$495,9,FALSE)</f>
        <v>0</v>
      </c>
      <c r="E17" s="90"/>
    </row>
    <row r="18" spans="1:8" ht="15.75" customHeight="1">
      <c r="A18" s="99"/>
      <c r="B18" s="92"/>
      <c r="C18" s="91" t="s">
        <v>206</v>
      </c>
      <c r="D18" s="93">
        <f>VLOOKUP(A2,'Info clients'!$A$3:$IH$495,30,FALSE)</f>
        <v>0</v>
      </c>
      <c r="E18" s="90"/>
    </row>
    <row r="19" spans="1:8" ht="15.75" customHeight="1">
      <c r="A19" s="81"/>
      <c r="B19" s="83"/>
      <c r="D19" s="83"/>
    </row>
    <row r="20" spans="1:8" ht="15.75" customHeight="1">
      <c r="A20" s="3" t="s">
        <v>5</v>
      </c>
      <c r="B20" s="80" t="str">
        <f>VLOOKUP(A2,'Info clients'!$A$3:$IH$495,15,FALSE)</f>
        <v>581 rue Bolduc</v>
      </c>
      <c r="C20" s="3" t="s">
        <v>6</v>
      </c>
      <c r="D20" s="80">
        <f>VLOOKUP(A2,'Info clients'!$A$3:$IH$495,18,FALSE)</f>
        <v>0</v>
      </c>
      <c r="E20" s="23">
        <f>VLOOKUP(A2,'Info clients'!$A$3:$IH$495,19,FALSE)</f>
        <v>0</v>
      </c>
    </row>
    <row r="21" spans="1:8" ht="15.75" customHeight="1">
      <c r="A21" s="3"/>
      <c r="B21" s="80" t="str">
        <f>VLOOKUP(A2,'Info clients'!$A$3:$IH$495,16,FALSE)</f>
        <v>Laval,</v>
      </c>
      <c r="C21" s="3" t="s">
        <v>207</v>
      </c>
      <c r="D21" s="80" t="str">
        <f>VLOOKUP(A2,'Info clients'!$A$3:$IH$495,20,FALSE)</f>
        <v>514.879.7331</v>
      </c>
      <c r="E21" s="23" t="str">
        <f>VLOOKUP(A2,'Info clients'!$A$3:$IH$495,21,FALSE)</f>
        <v>MSG</v>
      </c>
    </row>
    <row r="22" spans="1:8" ht="15.75" customHeight="1">
      <c r="A22" s="3"/>
      <c r="B22" s="80" t="str">
        <f>VLOOKUP(A2,'Info clients'!$A$3:$IH$495,17,FALSE)</f>
        <v>H7M 1L3</v>
      </c>
      <c r="C22" s="3" t="s">
        <v>8</v>
      </c>
      <c r="D22" s="80">
        <f>VLOOKUP(A2,'Info clients'!$A$3:$IH$495,22,FALSE)</f>
        <v>0</v>
      </c>
      <c r="E22" s="23">
        <f>VLOOKUP(A2,'Info clients'!$A$3:$IH$495,23,FALSE)</f>
        <v>0</v>
      </c>
    </row>
    <row r="23" spans="1:8" ht="15.6">
      <c r="A23" s="3"/>
      <c r="B23" s="3"/>
      <c r="C23" s="74" t="s">
        <v>27</v>
      </c>
      <c r="D23" s="80">
        <f>VLOOKUP(A2,'Info clients'!$A$3:$IH$495,24,FALSE)</f>
        <v>0</v>
      </c>
      <c r="E23" s="23">
        <f>VLOOKUP(A2,'Info clients'!$A$3:$IH$495,25,FALSE)</f>
        <v>0</v>
      </c>
    </row>
    <row r="24" spans="1:8" ht="15.6">
      <c r="A24" s="3"/>
      <c r="B24" s="3"/>
      <c r="C24" s="3"/>
      <c r="D24" s="25"/>
      <c r="E24" s="23"/>
    </row>
    <row r="25" spans="1:8" ht="15.6">
      <c r="A25" s="82" t="s">
        <v>197</v>
      </c>
      <c r="B25" s="85">
        <f>VLOOKUP(A2,'Info clients'!$A$3:$IH$495,26,FALSE)</f>
        <v>0</v>
      </c>
      <c r="C25" s="83"/>
    </row>
    <row r="26" spans="1:8" ht="15.6">
      <c r="A26" s="82" t="s">
        <v>198</v>
      </c>
      <c r="B26" s="85">
        <f>VLOOKUP(A2,'Info clients'!$A$3:$IH$495,27,FALSE)</f>
        <v>0</v>
      </c>
      <c r="C26" s="83"/>
    </row>
    <row r="27" spans="1:8" ht="15.6">
      <c r="A27" s="74"/>
      <c r="C27" s="22"/>
    </row>
    <row r="28" spans="1:8" ht="15.6">
      <c r="A28" s="91" t="s">
        <v>203</v>
      </c>
      <c r="B28" s="89"/>
      <c r="C28" s="89" t="str">
        <f>VLOOKUP(A2,'Info clients'!$A$3:$IH$495,12,FALSE)</f>
        <v>Psychologie</v>
      </c>
      <c r="D28" s="95" t="s">
        <v>9</v>
      </c>
      <c r="E28" s="94">
        <f>VLOOKUP(A2,'Info clients'!$A$3:$IH$495,28,FALSE)</f>
        <v>115</v>
      </c>
    </row>
    <row r="29" spans="1:8" ht="15.6">
      <c r="A29" s="91" t="s">
        <v>202</v>
      </c>
      <c r="B29" s="89"/>
      <c r="C29" s="105" t="str">
        <f>VLOOKUP(A2,'Info clients'!$A$3:$IH$495,6,FALSE)</f>
        <v>Individuel</v>
      </c>
      <c r="D29" s="94"/>
      <c r="E29" s="89"/>
    </row>
    <row r="30" spans="1:8" ht="18">
      <c r="A30" s="96" t="s">
        <v>15</v>
      </c>
      <c r="B30" s="97"/>
      <c r="C30" s="89" t="str">
        <f>VLOOKUP(A2,'Info clients'!$A$3:$IH$495,11,FALSE)</f>
        <v>Arcand Pauline</v>
      </c>
      <c r="D30" s="87"/>
      <c r="E30" s="89"/>
      <c r="H30" s="26"/>
    </row>
    <row r="31" spans="1:8" ht="18">
      <c r="A31" s="7"/>
      <c r="B31" s="6"/>
      <c r="C31" s="5"/>
      <c r="D31" s="3"/>
      <c r="H31" s="26"/>
    </row>
    <row r="32" spans="1:8">
      <c r="D32" s="4"/>
    </row>
    <row r="33" spans="1:8" ht="15.6">
      <c r="A33" s="82" t="s">
        <v>11</v>
      </c>
      <c r="B33" s="82"/>
      <c r="C33" s="85" t="str">
        <f>VLOOKUP(A2,'Info clients'!$A$3:$IH$495,13,FALSE)</f>
        <v>08-01-2016</v>
      </c>
      <c r="D33" s="83"/>
      <c r="E33" s="83"/>
      <c r="H33" s="27"/>
    </row>
    <row r="34" spans="1:8" ht="15.6">
      <c r="A34" s="82" t="s">
        <v>12</v>
      </c>
      <c r="B34" s="82"/>
      <c r="C34" s="84">
        <f>VLOOKUP(A2,'Info clients'!$A$3:$IH$495,14,FALSE)</f>
        <v>0</v>
      </c>
      <c r="D34" s="83"/>
      <c r="E34" s="83"/>
    </row>
    <row r="35" spans="1:8" ht="15.6">
      <c r="A35" s="82" t="s">
        <v>13</v>
      </c>
      <c r="B35" s="82"/>
      <c r="C35" s="85" t="str">
        <f>VLOOKUP(A2,'Info clients'!$A$3:$IH$495,31,FALSE)</f>
        <v>15.</v>
      </c>
      <c r="D35" s="83"/>
      <c r="E35" s="83"/>
    </row>
    <row r="36" spans="1:8" ht="15.6">
      <c r="A36" s="82" t="s">
        <v>28</v>
      </c>
      <c r="B36" s="82"/>
      <c r="C36" s="86">
        <f>VLOOKUP(A2,'Info clients'!$A$3:$IH$495,32,FALSE)</f>
        <v>0</v>
      </c>
      <c r="D36" s="86"/>
      <c r="E36" s="83"/>
    </row>
    <row r="37" spans="1:8" ht="15.6">
      <c r="A37" s="8"/>
      <c r="C37" s="63"/>
      <c r="D37" s="63"/>
    </row>
    <row r="38" spans="1:8" ht="15.6">
      <c r="A38" s="74"/>
      <c r="C38" s="63"/>
      <c r="D38" s="63"/>
    </row>
    <row r="39" spans="1:8" ht="99" customHeight="1">
      <c r="A39" s="98" t="s">
        <v>130</v>
      </c>
      <c r="B39" s="116">
        <f>VLOOKUP(A2,'Info clients'!$A$3:$IH$495,33,FALSE)</f>
        <v>0</v>
      </c>
      <c r="C39" s="116"/>
      <c r="D39" s="116"/>
      <c r="E39" s="116"/>
    </row>
    <row r="40" spans="1:8" ht="15" customHeight="1">
      <c r="A40" s="71"/>
      <c r="B40" s="73"/>
      <c r="C40" s="73"/>
      <c r="D40" s="73"/>
      <c r="E40" s="73"/>
    </row>
    <row r="45" spans="1:8" ht="31.2">
      <c r="D45" s="3" t="s">
        <v>1</v>
      </c>
      <c r="E45" s="19">
        <f>VLOOKUP(A2,'Info clients'!$A$3:$IH$495,1,FALSE)</f>
        <v>10103</v>
      </c>
    </row>
    <row r="46" spans="1:8" ht="18">
      <c r="A46" s="114" t="s">
        <v>14</v>
      </c>
      <c r="B46" s="114"/>
      <c r="C46" s="114"/>
      <c r="D46" s="114"/>
      <c r="E46" s="115"/>
    </row>
    <row r="48" spans="1:8">
      <c r="B48" t="s">
        <v>122</v>
      </c>
      <c r="C48" t="s">
        <v>124</v>
      </c>
      <c r="D48" t="s">
        <v>123</v>
      </c>
    </row>
    <row r="50" spans="1:4" ht="15.6">
      <c r="A50" s="8" t="s">
        <v>48</v>
      </c>
      <c r="B50" s="25" t="str">
        <f>VLOOKUP(A2,'Info clients'!$A$3:$IH$495,45,FALSE)</f>
        <v>18-01-2016</v>
      </c>
      <c r="C50" s="50">
        <f>IF(VLOOKUP(A2,'Info clients'!$A$3:$IH$495,46,FALSE)=E28,VLOOKUP(A2,'Info clients'!$A$3:$IH$495,46,FALSE)," ")</f>
        <v>115</v>
      </c>
      <c r="D50" s="50" t="str">
        <f>IF(VLOOKUP(A2,'Info clients'!$A$3:$IH$495,46,FALSE)=E28," ",VLOOKUP(A2,'Info clients'!$A$3:$IH$495,46,FALSE))</f>
        <v xml:space="preserve"> </v>
      </c>
    </row>
    <row r="51" spans="1:4" ht="15.6">
      <c r="A51" s="8" t="s">
        <v>50</v>
      </c>
      <c r="B51" s="25" t="str">
        <f>VLOOKUP(A2,'Info clients'!$A$3:$IH$495,47,FALSE)</f>
        <v>25-01-2016</v>
      </c>
      <c r="C51" s="60">
        <f>IF(VLOOKUP(A2,'Info clients'!$A$3:$IH$495,48,FALSE)=E28,VLOOKUP(A2,'Info clients'!$A$3:$IH$495,48,FALSE)," ")</f>
        <v>115</v>
      </c>
      <c r="D51" s="50" t="str">
        <f>IF(VLOOKUP(A2,'Info clients'!$A$3:$IH$495,48,FALSE)=E28," ",VLOOKUP(A2,'Info clients'!$A$3:$IH$495,48,FALSE))</f>
        <v xml:space="preserve"> </v>
      </c>
    </row>
    <row r="52" spans="1:4" ht="15.6">
      <c r="A52" s="8" t="s">
        <v>51</v>
      </c>
      <c r="B52" s="25" t="str">
        <f>VLOOKUP(A2,'Info clients'!$A$3:$IH$495,49,FALSE)</f>
        <v>01-02-2016</v>
      </c>
      <c r="C52" s="60">
        <f>IF(VLOOKUP(A2,'Info clients'!$A$3:$IH$495,50,FALSE)=E28,VLOOKUP(A2,'Info clients'!$A$3:$IH$495,50,FALSE)," ")</f>
        <v>115</v>
      </c>
      <c r="D52" s="50" t="str">
        <f>IF(VLOOKUP(A2,'Info clients'!$A$3:$IH$495,50,FALSE)=E28," ",VLOOKUP(A2,'Info clients'!$A$3:$IH$495,50,FALSE))</f>
        <v xml:space="preserve"> </v>
      </c>
    </row>
    <row r="53" spans="1:4" ht="15.6">
      <c r="A53" s="8" t="s">
        <v>52</v>
      </c>
      <c r="B53" s="25" t="str">
        <f>VLOOKUP(A2,'Info clients'!$A$3:$IH$495,51,FALSE)</f>
        <v>08-02-2016</v>
      </c>
      <c r="C53" s="60">
        <f>IF(VLOOKUP(A2,'Info clients'!$A$3:$IH$495,52,FALSE)=E28,VLOOKUP(A2,'Info clients'!$A$3:$IH$495,52,FALSE)," ")</f>
        <v>115</v>
      </c>
      <c r="D53" s="50" t="str">
        <f>IF(VLOOKUP(A2,'Info clients'!$A$3:$IH$495,52,FALSE)=E28," ",VLOOKUP(A2,'Info clients'!$A$3:$IH$495,52,FALSE))</f>
        <v xml:space="preserve"> </v>
      </c>
    </row>
    <row r="54" spans="1:4" ht="15.6">
      <c r="A54" s="8" t="s">
        <v>53</v>
      </c>
      <c r="B54" s="25" t="str">
        <f>VLOOKUP(A2,'Info clients'!$A$3:$IH$495,53,FALSE)</f>
        <v>15-02-2016</v>
      </c>
      <c r="C54" s="60">
        <f>IF(VLOOKUP(A2,'Info clients'!$A$3:$IH$495,54,FALSE)=E28,VLOOKUP(A2,'Info clients'!$A$3:$IH$495,54,FALSE)," ")</f>
        <v>115</v>
      </c>
      <c r="D54" s="50" t="str">
        <f>IF(VLOOKUP(A2,'Info clients'!$A$3:$IH$495,54,FALSE)=E28," ",VLOOKUP(A2,'Info clients'!$A$3:$IH$495,54,FALSE))</f>
        <v xml:space="preserve"> </v>
      </c>
    </row>
    <row r="55" spans="1:4" ht="15.6">
      <c r="A55" s="8" t="s">
        <v>54</v>
      </c>
      <c r="B55" s="25" t="str">
        <f>VLOOKUP(A2,'Info clients'!$A$3:$IH$495,55,FALSE)</f>
        <v>22-02-2016</v>
      </c>
      <c r="C55" s="60">
        <f>IF(VLOOKUP(A2,'Info clients'!$A$3:$IH$495,56,FALSE)=E28,VLOOKUP(A2,'Info clients'!$A$3:$IH$495,56,FALSE)," ")</f>
        <v>115</v>
      </c>
      <c r="D55" s="50" t="str">
        <f>IF(VLOOKUP(A2,'Info clients'!$A$3:$IH$495,56,FALSE)=E28," ",VLOOKUP(A2,'Info clients'!$A$3:$IH$495,56,FALSE))</f>
        <v xml:space="preserve"> </v>
      </c>
    </row>
    <row r="56" spans="1:4" ht="15.6">
      <c r="A56" s="8" t="s">
        <v>55</v>
      </c>
      <c r="B56" s="25" t="str">
        <f>VLOOKUP(A2,'Info clients'!$A$3:$IH$495,57,FALSE)</f>
        <v>07-03-2016</v>
      </c>
      <c r="C56" s="60">
        <f>IF(VLOOKUP(A2,'Info clients'!$A$3:$IH$495,58,FALSE)=E28,VLOOKUP(A2,'Info clients'!$A$3:$IH$495,58,FALSE)," ")</f>
        <v>115</v>
      </c>
      <c r="D56" s="50" t="str">
        <f>IF(VLOOKUP(A2,'Info clients'!$A$3:$IH$495,58,FALSE)=E28," ",VLOOKUP(A2,'Info clients'!$A$3:$IH$495,58,FALSE))</f>
        <v xml:space="preserve"> </v>
      </c>
    </row>
    <row r="57" spans="1:4" ht="15.6">
      <c r="A57" s="8" t="s">
        <v>56</v>
      </c>
      <c r="B57" s="25" t="str">
        <f>VLOOKUP(A2,'Info clients'!$A$3:$IH$495,59,FALSE)</f>
        <v>14-03-2016</v>
      </c>
      <c r="C57" s="60">
        <f>IF(VLOOKUP(A2,'Info clients'!$A$3:$IH$495,60,FALSE)=E28,VLOOKUP(A2,'Info clients'!$A$3:$IH$495,60,FALSE)," ")</f>
        <v>115</v>
      </c>
      <c r="D57" s="50" t="str">
        <f>IF(VLOOKUP(A2,'Info clients'!$A$3:$IH$495,60,FALSE)=E28," ",VLOOKUP(A2,'Info clients'!$A$3:$IH$495,60,FALSE))</f>
        <v xml:space="preserve"> </v>
      </c>
    </row>
    <row r="58" spans="1:4" ht="15.6">
      <c r="A58" s="8" t="s">
        <v>57</v>
      </c>
      <c r="B58" s="25" t="str">
        <f>VLOOKUP(A2,'Info clients'!$A$3:$IH$495,61,FALSE)</f>
        <v>21-03-2016</v>
      </c>
      <c r="C58" s="60">
        <f>IF(VLOOKUP(A2,'Info clients'!$A$3:$IH$495,62,FALSE)=E28,VLOOKUP(A2,'Info clients'!$A$3:$IH$495,62,FALSE)," ")</f>
        <v>115</v>
      </c>
      <c r="D58" s="50" t="str">
        <f>IF(VLOOKUP(A2,'Info clients'!$A$3:$IH$495,62,FALSE)=E28," ",VLOOKUP(A2,'Info clients'!$A$3:$IH$495,62,FALSE))</f>
        <v xml:space="preserve"> </v>
      </c>
    </row>
    <row r="59" spans="1:4" ht="15.6">
      <c r="A59" s="8" t="s">
        <v>58</v>
      </c>
      <c r="B59" s="25" t="str">
        <f>VLOOKUP(A2,'Info clients'!$A$3:$IH$495,63,FALSE)</f>
        <v>04-04-2016</v>
      </c>
      <c r="C59" s="60">
        <f>IF(VLOOKUP(A2,'Info clients'!$A$3:$IH$495,64,FALSE)=E28,VLOOKUP(A2,'Info clients'!$A$3:$IH$495,64,FALSE)," ")</f>
        <v>115</v>
      </c>
      <c r="D59" s="50" t="str">
        <f>IF(VLOOKUP(A2,'Info clients'!$A$3:$IH$495,64,FALSE)=E28," ",VLOOKUP(A2,'Info clients'!$A$3:$IH$495,64,FALSE))</f>
        <v xml:space="preserve"> </v>
      </c>
    </row>
    <row r="60" spans="1:4" ht="15.6">
      <c r="A60" s="8" t="s">
        <v>93</v>
      </c>
      <c r="B60" s="25" t="str">
        <f>VLOOKUP(A2,'Info clients'!$A$3:$IH$495,65,FALSE)</f>
        <v>18-04-2016</v>
      </c>
      <c r="C60" s="60">
        <f>IF(VLOOKUP(A2,'Info clients'!$A$3:$IH$495,66,FALSE)=E28,VLOOKUP(A2,'Info clients'!$A$3:$IH$495,66,FALSE)," ")</f>
        <v>115</v>
      </c>
      <c r="D60" s="50" t="str">
        <f>IF(VLOOKUP(A2,'Info clients'!$A$3:$IH$495,66,FALSE)=E28," ",VLOOKUP(A2,'Info clients'!$A$3:$IH$495,66,FALSE))</f>
        <v xml:space="preserve"> </v>
      </c>
    </row>
    <row r="61" spans="1:4" ht="15.6">
      <c r="A61" s="8" t="s">
        <v>208</v>
      </c>
      <c r="B61" s="25" t="str">
        <f>VLOOKUP(A2,'Info clients'!$A$3:$IH$495,67,FALSE)</f>
        <v>02-05-2016</v>
      </c>
      <c r="C61" s="60">
        <f>IF(VLOOKUP(A2,'Info clients'!$A$3:$IH$495,68,FALSE)=E28,VLOOKUP(A2,'Info clients'!$A$3:$IH$495,68,FALSE)," ")</f>
        <v>115</v>
      </c>
      <c r="D61" s="50" t="str">
        <f>IF(VLOOKUP(A2,'Info clients'!$A$3:$IH$495,68,FALSE)=E28," ",VLOOKUP(A2,'Info clients'!$A$3:$IH$495,68,FALSE))</f>
        <v xml:space="preserve"> </v>
      </c>
    </row>
    <row r="62" spans="1:4" ht="15.6">
      <c r="A62" s="8" t="s">
        <v>94</v>
      </c>
      <c r="B62" s="25" t="str">
        <f>VLOOKUP(A2,'Info clients'!$A$3:$IH$495,69,FALSE)</f>
        <v>16-05-2016</v>
      </c>
      <c r="C62" s="60">
        <f>IF(VLOOKUP(A2,'Info clients'!$A$3:$IH$495,70,FALSE)=E28,VLOOKUP(A2,'Info clients'!$A$3:$IH$495,70,FALSE)," ")</f>
        <v>115</v>
      </c>
      <c r="D62" s="50" t="str">
        <f>IF(VLOOKUP(A2,'Info clients'!$A$3:$IH$495,70,FALSE)=E28," ",VLOOKUP(A2,'Info clients'!$A$3:$IH$495,70,FALSE))</f>
        <v xml:space="preserve"> </v>
      </c>
    </row>
    <row r="63" spans="1:4" ht="15.6">
      <c r="A63" s="8" t="s">
        <v>95</v>
      </c>
      <c r="B63" s="25">
        <f>VLOOKUP(A2,'Info clients'!$A$3:$IH$495,71,FALSE)</f>
        <v>0</v>
      </c>
      <c r="C63" s="60" t="str">
        <f>IF(VLOOKUP(A2,'Info clients'!$A$3:$IH$495,72,FALSE)=E28,VLOOKUP(A2,'Info clients'!$A$3:$IH$495,72,FALSE)," ")</f>
        <v xml:space="preserve"> </v>
      </c>
      <c r="D63" s="50">
        <f>IF(VLOOKUP(A2,'Info clients'!$A$3:$IH$495,72,FALSE)=E28," ",VLOOKUP(A2,'Info clients'!$A$3:$IH$495,72,FALSE))</f>
        <v>0</v>
      </c>
    </row>
    <row r="64" spans="1:4" ht="15.6">
      <c r="A64" s="8" t="s">
        <v>96</v>
      </c>
      <c r="B64" s="25">
        <f>VLOOKUP(A2,'Info clients'!$A$3:$IH$495,73,FALSE)</f>
        <v>0</v>
      </c>
      <c r="C64" s="60" t="str">
        <f>IF(VLOOKUP(A2,'Info clients'!$A$3:$IH$495,74,FALSE)=E28,VLOOKUP(A2,'Info clients'!$A$3:$IH$495,74,FALSE)," ")</f>
        <v xml:space="preserve"> </v>
      </c>
      <c r="D64" s="50">
        <f>IF(VLOOKUP(A2,'Info clients'!$A$3:$IH$495,74,FALSE)=E28," ",VLOOKUP(A2,'Info clients'!$A$3:$IH$495,74,FALSE))</f>
        <v>0</v>
      </c>
    </row>
    <row r="65" spans="1:4" ht="15.6">
      <c r="A65" s="8" t="s">
        <v>97</v>
      </c>
      <c r="B65" s="25">
        <f>VLOOKUP(A2,'Info clients'!$A$3:$IH$495,75,FALSE)</f>
        <v>0</v>
      </c>
      <c r="C65" s="60" t="str">
        <f>IF(VLOOKUP(A2,'Info clients'!$A$3:$IH$495,76,FALSE)=E28,VLOOKUP(A2,'Info clients'!$A$3:$IH$495,76,FALSE)," ")</f>
        <v xml:space="preserve"> </v>
      </c>
      <c r="D65" s="50">
        <f>IF(VLOOKUP(A2,'Info clients'!$A$3:$IH$495,76,FALSE)=E28," ",VLOOKUP(A2,'Info clients'!$A$3:$IH$495,76,FALSE))</f>
        <v>0</v>
      </c>
    </row>
    <row r="66" spans="1:4" ht="15.6">
      <c r="A66" s="8" t="s">
        <v>98</v>
      </c>
      <c r="B66" s="25">
        <f>VLOOKUP(A2,'Info clients'!$A$3:$IH$495,77,FALSE)</f>
        <v>0</v>
      </c>
      <c r="C66" s="60" t="str">
        <f>IF(VLOOKUP(A2,'Info clients'!$A$3:$IH$495,78,FALSE)=E28,VLOOKUP(A2,'Info clients'!$A$3:$IH$495,78,FALSE)," ")</f>
        <v xml:space="preserve"> </v>
      </c>
      <c r="D66" s="50">
        <f>IF(VLOOKUP(A2,'Info clients'!$A$3:$IH$495,78,FALSE)=E28," ",VLOOKUP(A2,'Info clients'!$A$3:$IH$495,78,FALSE))</f>
        <v>0</v>
      </c>
    </row>
    <row r="67" spans="1:4" ht="15.6">
      <c r="A67" s="8" t="s">
        <v>99</v>
      </c>
      <c r="B67" s="25">
        <f>VLOOKUP(A2,'Info clients'!$A$3:$IH$495,79,FALSE)</f>
        <v>0</v>
      </c>
      <c r="C67" s="60" t="str">
        <f>IF(VLOOKUP(A2,'Info clients'!$A$3:$IH$495,80,FALSE)=E28,VLOOKUP(A2,'Info clients'!$A$3:$IH$495,80,FALSE)," ")</f>
        <v xml:space="preserve"> </v>
      </c>
      <c r="D67" s="50">
        <f>IF(VLOOKUP(A2,'Info clients'!$A$3:$IH$495,80,FALSE)=E28," ",VLOOKUP(A2,'Info clients'!$A$3:$IH$495,80,FALSE))</f>
        <v>0</v>
      </c>
    </row>
    <row r="68" spans="1:4" ht="15.6">
      <c r="A68" s="8" t="s">
        <v>100</v>
      </c>
      <c r="B68" s="25">
        <f>VLOOKUP(A2,'Info clients'!$A$3:$IH$495,81,FALSE)</f>
        <v>0</v>
      </c>
      <c r="C68" s="60" t="str">
        <f>IF(VLOOKUP(A2,'Info clients'!$A$3:$IH$495,82,FALSE)=E28,VLOOKUP(A2,'Info clients'!$A$3:$IH$495,82,FALSE)," ")</f>
        <v xml:space="preserve"> </v>
      </c>
      <c r="D68" s="50">
        <f>IF(VLOOKUP(A2,'Info clients'!$A$3:$IH$495,82,FALSE)=E28," ",VLOOKUP(A2,'Info clients'!$A$3:$IH$495,82,FALSE))</f>
        <v>0</v>
      </c>
    </row>
    <row r="69" spans="1:4" ht="15.6">
      <c r="A69" s="8" t="s">
        <v>101</v>
      </c>
      <c r="B69" s="25">
        <f>VLOOKUP(A2,'Info clients'!$A$3:$IH$495,83,FALSE)</f>
        <v>0</v>
      </c>
      <c r="C69" s="60" t="str">
        <f>IF(VLOOKUP(A2,'Info clients'!$A$3:$IH$495,84,FALSE)=E28,VLOOKUP(A2,'Info clients'!$A$3:$IH$495,84,FALSE)," ")</f>
        <v xml:space="preserve"> </v>
      </c>
      <c r="D69" s="50">
        <f>IF(VLOOKUP(A2,'Info clients'!$A$3:$IH$495,84,FALSE)=E28," ",VLOOKUP(A2,'Info clients'!$A$3:$IH$495,84,FALSE))</f>
        <v>0</v>
      </c>
    </row>
    <row r="70" spans="1:4" ht="15.6">
      <c r="A70" s="8" t="s">
        <v>102</v>
      </c>
      <c r="B70" s="25">
        <f>VLOOKUP(A2,'Info clients'!$A$3:$IH$495,85,FALSE)</f>
        <v>0</v>
      </c>
      <c r="C70" s="60" t="str">
        <f>IF(VLOOKUP(A2,'Info clients'!$A$3:$IH$495,86,FALSE)=E28,VLOOKUP(A2,'Info clients'!$A$3:$IH$495,86,FALSE)," ")</f>
        <v xml:space="preserve"> </v>
      </c>
      <c r="D70" s="50">
        <f>IF(VLOOKUP(A2,'Info clients'!$A$3:$IH$495,86,FALSE)=E28," ",VLOOKUP(A2,'Info clients'!$A$3:$IH$495,86,FALSE))</f>
        <v>0</v>
      </c>
    </row>
    <row r="71" spans="1:4" ht="15.6">
      <c r="A71" s="8" t="s">
        <v>103</v>
      </c>
      <c r="B71" s="25">
        <f>VLOOKUP(A2,'Info clients'!$A$3:$IH$495,87,FALSE)</f>
        <v>0</v>
      </c>
      <c r="C71" s="60" t="str">
        <f>IF(VLOOKUP(A2,'Info clients'!$A$3:$IH$495,88,FALSE)=E28,VLOOKUP(A2,'Info clients'!$A$3:$IH$495,88,FALSE)," ")</f>
        <v xml:space="preserve"> </v>
      </c>
      <c r="D71" s="50">
        <f>IF(VLOOKUP(A2,'Info clients'!$A$3:$IH$495,88,FALSE)=E28," ",VLOOKUP(A2,'Info clients'!$A$3:$IH$495,88,FALSE))</f>
        <v>0</v>
      </c>
    </row>
    <row r="72" spans="1:4" ht="15.6">
      <c r="A72" s="8" t="s">
        <v>104</v>
      </c>
      <c r="B72" s="25">
        <f>VLOOKUP(A2,'Info clients'!$A$3:$IH$495,89,FALSE)</f>
        <v>0</v>
      </c>
      <c r="C72" s="60" t="str">
        <f>IF(VLOOKUP(A2,'Info clients'!$A$3:$IH$495,90,FALSE)=E28,VLOOKUP(A2,'Info clients'!$A$3:$IH$495,90,FALSE)," ")</f>
        <v xml:space="preserve"> </v>
      </c>
      <c r="D72" s="50">
        <f>IF(VLOOKUP(A2,'Info clients'!$A$3:$IH$495,90,FALSE)=E28," ",VLOOKUP(A2,'Info clients'!$A$3:$IH$495,90,FALSE))</f>
        <v>0</v>
      </c>
    </row>
    <row r="73" spans="1:4" ht="15.6">
      <c r="A73" s="8" t="s">
        <v>105</v>
      </c>
      <c r="B73" s="25">
        <f>VLOOKUP(A2,'Info clients'!$A$3:$IH$495,91,FALSE)</f>
        <v>0</v>
      </c>
      <c r="C73" s="60" t="str">
        <f>IF(VLOOKUP(A2,'Info clients'!$A$3:$IH$495,92,FALSE)=E28,VLOOKUP(A2,'Info clients'!$A$3:$IH$495,92,FALSE)," ")</f>
        <v xml:space="preserve"> </v>
      </c>
      <c r="D73" s="50">
        <f>IF(VLOOKUP(A2,'Info clients'!$A$3:$IH$495,92,FALSE)=E28," ",VLOOKUP(A2,'Info clients'!$A$3:$IH$495,92,FALSE))</f>
        <v>0</v>
      </c>
    </row>
    <row r="74" spans="1:4" ht="15.6">
      <c r="A74" s="8" t="s">
        <v>106</v>
      </c>
      <c r="B74" s="25">
        <f>VLOOKUP(A2,'Info clients'!$A$3:$IH$495,93,FALSE)</f>
        <v>0</v>
      </c>
      <c r="C74" s="60" t="str">
        <f>IF(VLOOKUP(A2,'Info clients'!$A$3:$IH$495,94,FALSE)=E28,VLOOKUP(A2,'Info clients'!$A$3:$IH$495,94,FALSE)," ")</f>
        <v xml:space="preserve"> </v>
      </c>
      <c r="D74" s="50">
        <f>IF(VLOOKUP(A2,'Info clients'!$A$3:$IH$495,94,FALSE)=E28," ",VLOOKUP(A2,'Info clients'!$A$3:$IH$495,94,FALSE))</f>
        <v>0</v>
      </c>
    </row>
    <row r="75" spans="1:4" ht="15.6">
      <c r="A75" s="8" t="s">
        <v>107</v>
      </c>
      <c r="B75" s="25">
        <f>VLOOKUP(A2,'Info clients'!$A$3:$IH$495,95,FALSE)</f>
        <v>0</v>
      </c>
      <c r="C75" s="60" t="str">
        <f>IF(VLOOKUP(A2,'Info clients'!$A$3:$IH$495,96,FALSE)=E28,VLOOKUP(A2,'Info clients'!$A$3:$IH$495,96,FALSE)," ")</f>
        <v xml:space="preserve"> </v>
      </c>
      <c r="D75" s="50">
        <f>IF(VLOOKUP(A2,'Info clients'!$A$3:$IH$495,96,FALSE)=E28," ",VLOOKUP(A2,'Info clients'!$A$3:$IH$495,96,FALSE))</f>
        <v>0</v>
      </c>
    </row>
    <row r="76" spans="1:4" ht="15.6">
      <c r="A76" s="8" t="s">
        <v>108</v>
      </c>
      <c r="B76" s="25">
        <f>VLOOKUP(A2,'Info clients'!$A$3:$IH$495,97,FALSE)</f>
        <v>0</v>
      </c>
      <c r="C76" s="60" t="str">
        <f>IF(VLOOKUP(A2,'Info clients'!$A$3:$IH$495,98,FALSE)=E28,VLOOKUP(A2,'Info clients'!$A$3:$IH$495,98,FALSE)," ")</f>
        <v xml:space="preserve"> </v>
      </c>
      <c r="D76" s="50">
        <f>IF(VLOOKUP(A2,'Info clients'!$A$3:$IH$495,98,FALSE)=E28," ",VLOOKUP(A2,'Info clients'!$A$3:$IH$495,98,FALSE))</f>
        <v>0</v>
      </c>
    </row>
    <row r="77" spans="1:4" ht="15.6">
      <c r="A77" s="8" t="s">
        <v>109</v>
      </c>
      <c r="B77" s="25">
        <f>VLOOKUP(A2,'Info clients'!$A$3:$IH$495,99,FALSE)</f>
        <v>0</v>
      </c>
      <c r="C77" s="60" t="str">
        <f>IF(VLOOKUP(A2,'Info clients'!$A$3:$IH$495,100,FALSE)=E28,VLOOKUP(A2,'Info clients'!$A$3:$IH$495,100,FALSE)," ")</f>
        <v xml:space="preserve"> </v>
      </c>
      <c r="D77" s="50">
        <f>IF(VLOOKUP(A2,'Info clients'!$A$3:$IH$495,100,FALSE)=E28," ",VLOOKUP(A2,'Info clients'!$A$3:$IH$495,100,FALSE))</f>
        <v>0</v>
      </c>
    </row>
    <row r="78" spans="1:4" ht="15.6">
      <c r="A78" s="8" t="s">
        <v>110</v>
      </c>
      <c r="B78" s="25">
        <f>VLOOKUP(A2,'Info clients'!$A$3:$IH$495,101,FALSE)</f>
        <v>0</v>
      </c>
      <c r="C78" s="60" t="str">
        <f>IF(VLOOKUP(A2,'Info clients'!$A$3:$IH$495,102,FALSE)=E28,VLOOKUP(A2,'Info clients'!$A$3:$IH$495,102,FALSE)," ")</f>
        <v xml:space="preserve"> </v>
      </c>
      <c r="D78" s="50">
        <f>IF(VLOOKUP(A2,'Info clients'!$A$3:$IH$495,102,FALSE)=E28," ",VLOOKUP(A2,'Info clients'!$A$3:$IH$495,102,FALSE))</f>
        <v>0</v>
      </c>
    </row>
    <row r="79" spans="1:4" ht="15.6">
      <c r="A79" s="8" t="s">
        <v>111</v>
      </c>
      <c r="B79" s="25">
        <f>VLOOKUP(A2,'Info clients'!$A$3:$IH$495,103,FALSE)</f>
        <v>0</v>
      </c>
      <c r="C79" s="60" t="str">
        <f>IF(VLOOKUP(A2,'Info clients'!$A$3:$IH$495,104,FALSE)=E28,VLOOKUP(A2,'Info clients'!$A$3:$IH$495,104,FALSE)," ")</f>
        <v xml:space="preserve"> </v>
      </c>
      <c r="D79" s="50">
        <f>IF(VLOOKUP(A2,'Info clients'!$A$3:$IH$495,104,FALSE)=E28," ",VLOOKUP(A2,'Info clients'!$A$3:$IH$495,104,FALSE))</f>
        <v>0</v>
      </c>
    </row>
    <row r="80" spans="1:4">
      <c r="D80" s="2"/>
    </row>
    <row r="81" spans="1:5">
      <c r="D81" s="2"/>
    </row>
    <row r="82" spans="1:5">
      <c r="D82" s="2"/>
    </row>
    <row r="83" spans="1:5">
      <c r="D83" s="2"/>
    </row>
    <row r="84" spans="1:5">
      <c r="B84" s="24" t="s">
        <v>49</v>
      </c>
      <c r="C84" s="1">
        <f>SUM(C50:C79)</f>
        <v>1495</v>
      </c>
      <c r="D84" s="1">
        <f>SUM(D50:D79)</f>
        <v>0</v>
      </c>
    </row>
    <row r="85" spans="1:5">
      <c r="B85" s="70"/>
      <c r="C85" s="69"/>
      <c r="D85" s="69"/>
    </row>
    <row r="89" spans="1:5" ht="31.2">
      <c r="D89" s="3" t="s">
        <v>1</v>
      </c>
      <c r="E89" s="19">
        <f>VLOOKUP(A2,'Info clients'!$A$3:$IH$495,1,FALSE)</f>
        <v>10103</v>
      </c>
    </row>
    <row r="90" spans="1:5" ht="18">
      <c r="A90" s="114" t="s">
        <v>14</v>
      </c>
      <c r="B90" s="114"/>
      <c r="C90" s="114"/>
      <c r="D90" s="114"/>
      <c r="E90" s="115"/>
    </row>
    <row r="92" spans="1:5">
      <c r="B92" t="s">
        <v>122</v>
      </c>
      <c r="C92" t="s">
        <v>124</v>
      </c>
      <c r="D92" t="s">
        <v>123</v>
      </c>
    </row>
    <row r="94" spans="1:5" ht="15.6">
      <c r="A94" s="8" t="s">
        <v>112</v>
      </c>
      <c r="B94" s="25">
        <f>VLOOKUP(A2,'Info clients'!$A$3:$IH$495,105,FALSE)</f>
        <v>0</v>
      </c>
      <c r="C94" s="50" t="str">
        <f>IF(VLOOKUP(A2,'Info clients'!$A$3:$IH$495,106,FALSE)=E28,VLOOKUP(A2,'Info clients'!$A$3:$IH$495,106,FALSE)," ")</f>
        <v xml:space="preserve"> </v>
      </c>
      <c r="D94" s="50">
        <f>IF(VLOOKUP(A2,'Info clients'!$A$3:$IH$495,106,FALSE)=E28," ",VLOOKUP(A2,'Info clients'!$A$3:$IH$495,106,FALSE))</f>
        <v>0</v>
      </c>
    </row>
    <row r="95" spans="1:5" ht="15.6">
      <c r="A95" s="8" t="s">
        <v>113</v>
      </c>
      <c r="B95" s="25">
        <f>VLOOKUP(A2,'Info clients'!$A$3:$IH$495,107,FALSE)</f>
        <v>0</v>
      </c>
      <c r="C95" s="60" t="str">
        <f>IF(VLOOKUP(A2,'Info clients'!$A$3:$IH$495,108,FALSE)=E28,VLOOKUP(A2,'Info clients'!$A$3:$IH$495,108,FALSE)," ")</f>
        <v xml:space="preserve"> </v>
      </c>
      <c r="D95" s="50">
        <f>IF(VLOOKUP(A2,'Info clients'!$A$3:$IH$495,108,FALSE)=E28," ",VLOOKUP(A2,'Info clients'!$A$3:$IH$495,108,FALSE))</f>
        <v>0</v>
      </c>
    </row>
    <row r="96" spans="1:5" ht="15.6">
      <c r="A96" s="8" t="s">
        <v>114</v>
      </c>
      <c r="B96" s="25">
        <f>VLOOKUP(A2,'Info clients'!$A$3:$IH$495,109,FALSE)</f>
        <v>0</v>
      </c>
      <c r="C96" s="60" t="str">
        <f>IF(VLOOKUP(A2,'Info clients'!$A$3:$IH$495,110,FALSE)=E28,VLOOKUP(A2,'Info clients'!$A$3:$IH$495,110,FALSE)," ")</f>
        <v xml:space="preserve"> </v>
      </c>
      <c r="D96" s="50">
        <f>IF(VLOOKUP(A2,'Info clients'!$A$3:$IH$495,110,FALSE)=E28," ",VLOOKUP(A2,'Info clients'!$A$3:$IH$495,110,FALSE))</f>
        <v>0</v>
      </c>
    </row>
    <row r="97" spans="1:4" ht="15.6">
      <c r="A97" s="8" t="s">
        <v>209</v>
      </c>
      <c r="B97" s="25">
        <f>VLOOKUP(A2,'Info clients'!$A$3:$IH$495,111,FALSE)</f>
        <v>0</v>
      </c>
      <c r="C97" s="60" t="str">
        <f>IF(VLOOKUP(A2,'Info clients'!$A$3:$IH$495,112,FALSE)=E28,VLOOKUP(A2,'Info clients'!$A$3:$IH$495,112,FALSE)," ")</f>
        <v xml:space="preserve"> </v>
      </c>
      <c r="D97" s="50">
        <f>IF(VLOOKUP(A2,'Info clients'!$A$3:$IH$495,112,FALSE)=E28," ",VLOOKUP(A2,'Info clients'!$A$3:$IH$495,112,FALSE))</f>
        <v>0</v>
      </c>
    </row>
    <row r="98" spans="1:4" ht="15.6">
      <c r="A98" s="8" t="s">
        <v>115</v>
      </c>
      <c r="B98" s="25">
        <f>VLOOKUP(A2,'Info clients'!$A$3:$IH$495,113,FALSE)</f>
        <v>0</v>
      </c>
      <c r="C98" s="60" t="str">
        <f>IF(VLOOKUP(A2,'Info clients'!$A$3:$IH$495,114,FALSE)=E28,VLOOKUP(A2,'Info clients'!$A$3:$IH$495,114,FALSE)," ")</f>
        <v xml:space="preserve"> </v>
      </c>
      <c r="D98" s="50">
        <f>IF(VLOOKUP(A2,'Info clients'!$A$3:$IH$495,114,FALSE)=E28," ",VLOOKUP(A2,'Info clients'!$A$3:$IH$495,114,FALSE))</f>
        <v>0</v>
      </c>
    </row>
    <row r="99" spans="1:4" ht="15.6">
      <c r="A99" s="8" t="s">
        <v>116</v>
      </c>
      <c r="B99" s="25">
        <f>VLOOKUP(A2,'Info clients'!$A$3:$IH$495,115,FALSE)</f>
        <v>0</v>
      </c>
      <c r="C99" s="60" t="str">
        <f>IF(VLOOKUP(A2,'Info clients'!$A$3:$IH$495,116,FALSE)=E28,VLOOKUP(A2,'Info clients'!$A$3:$IH$495,116,FALSE)," ")</f>
        <v xml:space="preserve"> </v>
      </c>
      <c r="D99" s="50">
        <f>IF(VLOOKUP(A2,'Info clients'!$A$3:$IH$495,116,FALSE)=E28," ",VLOOKUP(A2,'Info clients'!$A$3:$IH$495,116,FALSE))</f>
        <v>0</v>
      </c>
    </row>
    <row r="100" spans="1:4" ht="15.6">
      <c r="A100" s="8" t="s">
        <v>117</v>
      </c>
      <c r="B100" s="25">
        <f>VLOOKUP(A2,'Info clients'!$A$3:$IH$495,117,FALSE)</f>
        <v>0</v>
      </c>
      <c r="C100" s="60" t="str">
        <f>IF(VLOOKUP(A2,'Info clients'!$A$3:$IH$495,118,FALSE)=E28,VLOOKUP(A2,'Info clients'!$A$3:$IH$495,118,FALSE)," ")</f>
        <v xml:space="preserve"> </v>
      </c>
      <c r="D100" s="50">
        <f>IF(VLOOKUP(A2,'Info clients'!$A$3:$IH$495,118,FALSE)=E28," ",VLOOKUP(A2,'Info clients'!$A$3:$IH$495,118,FALSE))</f>
        <v>0</v>
      </c>
    </row>
    <row r="101" spans="1:4" ht="15.6">
      <c r="A101" s="8" t="s">
        <v>118</v>
      </c>
      <c r="B101" s="25">
        <f>VLOOKUP(A2,'Info clients'!$A$3:$IH$495,119,FALSE)</f>
        <v>0</v>
      </c>
      <c r="C101" s="60" t="str">
        <f>IF(VLOOKUP(A2,'Info clients'!$A$3:$IH$495,120,FALSE)=E28,VLOOKUP(A2,'Info clients'!$A$3:$IH$495,120,FALSE)," ")</f>
        <v xml:space="preserve"> </v>
      </c>
      <c r="D101" s="50">
        <f>IF(VLOOKUP(A2,'Info clients'!$A$3:$IH$495,120,FALSE)=E28," ",VLOOKUP(A2,'Info clients'!$A$3:$IH$495,120,FALSE))</f>
        <v>0</v>
      </c>
    </row>
    <row r="102" spans="1:4" ht="15.6">
      <c r="A102" s="8" t="s">
        <v>119</v>
      </c>
      <c r="B102" s="25">
        <f>VLOOKUP(A2,'Info clients'!$A$3:$IH$495,121,FALSE)</f>
        <v>0</v>
      </c>
      <c r="C102" s="60" t="str">
        <f>IF(VLOOKUP(A2,'Info clients'!$A$3:$IH$495,122,FALSE)=E28,VLOOKUP(A2,'Info clients'!$A$3:$IH$495,122,FALSE)," ")</f>
        <v xml:space="preserve"> </v>
      </c>
      <c r="D102" s="50">
        <f>IF(VLOOKUP(A2,'Info clients'!$A$3:$IH$495,122,FALSE)=E28," ",VLOOKUP(A2,'Info clients'!$A$3:$IH$495,122,FALSE))</f>
        <v>0</v>
      </c>
    </row>
    <row r="103" spans="1:4" ht="15.6">
      <c r="A103" s="8" t="s">
        <v>120</v>
      </c>
      <c r="B103" s="25">
        <f>VLOOKUP(A2,'Info clients'!$A$3:$IH$495,123,FALSE)</f>
        <v>0</v>
      </c>
      <c r="C103" s="60" t="str">
        <f>IF(VLOOKUP(A2,'Info clients'!$A$3:$IH$495,124,FALSE)=E28,VLOOKUP(A2,'Info clients'!$A$3:$IH$495,124,FALSE)," ")</f>
        <v xml:space="preserve"> </v>
      </c>
      <c r="D103" s="50">
        <f>IF(VLOOKUP(A2,'Info clients'!$A$3:$IH$495,124,FALSE)=E28," ",VLOOKUP(A2,'Info clients'!$A$3:$IH$495,124,FALSE))</f>
        <v>0</v>
      </c>
    </row>
    <row r="104" spans="1:4" ht="15.6">
      <c r="A104" s="8" t="s">
        <v>210</v>
      </c>
      <c r="B104" s="25">
        <f>VLOOKUP(A2,'Info clients'!$A$3:$IH$495,125,FALSE)</f>
        <v>0</v>
      </c>
      <c r="C104" s="60" t="str">
        <f>IF(VLOOKUP(A2,'Info clients'!$A$3:$IH$495,126,FALSE)=E28,VLOOKUP(A2,'Info clients'!$A$3:$IH$495,126,FALSE)," ")</f>
        <v xml:space="preserve"> </v>
      </c>
      <c r="D104" s="50">
        <f>IF(VLOOKUP(A2,'Info clients'!$A$3:$IH$495,126,FALSE)=E28," ",VLOOKUP(A2,'Info clients'!$A$3:$IH$495,126,FALSE))</f>
        <v>0</v>
      </c>
    </row>
    <row r="105" spans="1:4" ht="15.6">
      <c r="A105" s="8" t="s">
        <v>211</v>
      </c>
      <c r="B105" s="25">
        <f>VLOOKUP(A2,'Info clients'!$A$3:$IH$495,127,FALSE)</f>
        <v>0</v>
      </c>
      <c r="C105" s="60" t="str">
        <f>IF(VLOOKUP(A2,'Info clients'!$A$3:$IH$495,128,FALSE)=E28,VLOOKUP(A2,'Info clients'!$A$3:$IH$495,128,FALSE)," ")</f>
        <v xml:space="preserve"> </v>
      </c>
      <c r="D105" s="50">
        <f>IF(VLOOKUP(A2,'Info clients'!$A$3:$IH$495,128,FALSE)=E28," ",VLOOKUP(A2,'Info clients'!$A$3:$IH$495,128,FALSE))</f>
        <v>0</v>
      </c>
    </row>
    <row r="106" spans="1:4" ht="15.6">
      <c r="A106" s="8" t="s">
        <v>212</v>
      </c>
      <c r="B106" s="25">
        <f>VLOOKUP(A2,'Info clients'!$A$3:$IH$495,129,FALSE)</f>
        <v>0</v>
      </c>
      <c r="C106" s="60" t="str">
        <f>IF(VLOOKUP(A2,'Info clients'!$A$3:$IH$495,130,FALSE)=E28,VLOOKUP(A2,'Info clients'!$A$3:$IH$495,130,FALSE)," ")</f>
        <v xml:space="preserve"> </v>
      </c>
      <c r="D106" s="50">
        <f>IF(VLOOKUP(A2,'Info clients'!$A$3:$IH$495,130,FALSE)=E28," ",VLOOKUP(A2,'Info clients'!$A$3:$IH$495,130,FALSE))</f>
        <v>0</v>
      </c>
    </row>
    <row r="107" spans="1:4" ht="15.6">
      <c r="A107" s="8" t="s">
        <v>213</v>
      </c>
      <c r="B107" s="25">
        <f>VLOOKUP(A2,'Info clients'!$A$3:$IH$495,131,FALSE)</f>
        <v>0</v>
      </c>
      <c r="C107" s="60" t="str">
        <f>IF(VLOOKUP(A2,'Info clients'!$A$3:$IH$495,132,FALSE)=E28,VLOOKUP(A2,'Info clients'!$A$3:$IH$495,132,FALSE)," ")</f>
        <v xml:space="preserve"> </v>
      </c>
      <c r="D107" s="50">
        <f>IF(VLOOKUP(A2,'Info clients'!$A$3:$IH$495,132,FALSE)=E28," ",VLOOKUP(A2,'Info clients'!$A$3:$IH$495,132,FALSE))</f>
        <v>0</v>
      </c>
    </row>
    <row r="108" spans="1:4" ht="15.6">
      <c r="A108" s="8" t="s">
        <v>214</v>
      </c>
      <c r="B108" s="25">
        <f>VLOOKUP(A2,'Info clients'!$A$3:$IH$495,133,FALSE)</f>
        <v>0</v>
      </c>
      <c r="C108" s="60" t="str">
        <f>IF(VLOOKUP(A2,'Info clients'!$A$3:$IH$495,134,FALSE)=E28,VLOOKUP(A2,'Info clients'!$A$3:$IH$495,134,FALSE)," ")</f>
        <v xml:space="preserve"> </v>
      </c>
      <c r="D108" s="50">
        <f>IF(VLOOKUP(A2,'Info clients'!$A$3:$IH$495,134,FALSE)=E28," ",VLOOKUP(A2,'Info clients'!$A$3:$IH$495,134,FALSE))</f>
        <v>0</v>
      </c>
    </row>
    <row r="109" spans="1:4" ht="15.6">
      <c r="A109" s="8" t="s">
        <v>215</v>
      </c>
      <c r="B109" s="25">
        <f>VLOOKUP(A2,'Info clients'!$A$3:$IH$495,135,FALSE)</f>
        <v>0</v>
      </c>
      <c r="C109" s="60" t="str">
        <f>IF(VLOOKUP(A2,'Info clients'!$A$3:$IH$495,136,FALSE)=E28,VLOOKUP(A2,'Info clients'!$A$3:$IH$495,136,FALSE)," ")</f>
        <v xml:space="preserve"> </v>
      </c>
      <c r="D109" s="50">
        <f>IF(VLOOKUP(A2,'Info clients'!$A$3:$IH$495,136,FALSE)=E28," ",VLOOKUP(A2,'Info clients'!$A$3:$IH$495,136,FALSE))</f>
        <v>0</v>
      </c>
    </row>
    <row r="110" spans="1:4" ht="15.6">
      <c r="A110" s="8" t="s">
        <v>216</v>
      </c>
      <c r="B110" s="25">
        <f>VLOOKUP(A2,'Info clients'!$A$3:$IH$495,137,FALSE)</f>
        <v>0</v>
      </c>
      <c r="C110" s="60" t="str">
        <f>IF(VLOOKUP(A2,'Info clients'!$A$3:$IH$495,138,FALSE)=E28,VLOOKUP(A2,'Info clients'!$A$3:$IH$495,138,FALSE)," ")</f>
        <v xml:space="preserve"> </v>
      </c>
      <c r="D110" s="50">
        <f>IF(VLOOKUP(A2,'Info clients'!$A$3:$IH$495,138,FALSE)=E28," ",VLOOKUP(A2,'Info clients'!$A$3:$IH$495,138,FALSE))</f>
        <v>0</v>
      </c>
    </row>
    <row r="111" spans="1:4" ht="15.6">
      <c r="A111" s="8" t="s">
        <v>217</v>
      </c>
      <c r="B111" s="25">
        <f>VLOOKUP(A2,'Info clients'!$A$3:$IH$495,139,FALSE)</f>
        <v>0</v>
      </c>
      <c r="C111" s="60" t="str">
        <f>IF(VLOOKUP(A2,'Info clients'!$A$3:$IH$495,140,FALSE)=E28,VLOOKUP(A2,'Info clients'!$A$3:$IH$495,140,FALSE)," ")</f>
        <v xml:space="preserve"> </v>
      </c>
      <c r="D111" s="50">
        <f>IF(VLOOKUP(A2,'Info clients'!$A$3:$IH$495,140,FALSE)=E28," ",VLOOKUP(A2,'Info clients'!$A$3:$IH$495,140,FALSE))</f>
        <v>0</v>
      </c>
    </row>
    <row r="112" spans="1:4" ht="15.6">
      <c r="A112" s="8" t="s">
        <v>218</v>
      </c>
      <c r="B112" s="25">
        <f>VLOOKUP(A2,'Info clients'!$A$3:$IH$495,141,FALSE)</f>
        <v>0</v>
      </c>
      <c r="C112" s="60" t="str">
        <f>IF(VLOOKUP(A2,'Info clients'!$A$3:$IH$495,142,FALSE)=E28,VLOOKUP(A2,'Info clients'!$A$3:$IH$495,142,FALSE)," ")</f>
        <v xml:space="preserve"> </v>
      </c>
      <c r="D112" s="50">
        <f>IF(VLOOKUP(A2,'Info clients'!$A$3:$IH$495,142,FALSE)=E28," ",VLOOKUP(A2,'Info clients'!$A$3:$IH$495,142,FALSE))</f>
        <v>0</v>
      </c>
    </row>
    <row r="113" spans="1:4" ht="15.6">
      <c r="A113" s="8" t="s">
        <v>219</v>
      </c>
      <c r="B113" s="25">
        <f>VLOOKUP(A2,'Info clients'!$A$3:$IH$495,143,FALSE)</f>
        <v>0</v>
      </c>
      <c r="C113" s="60" t="str">
        <f>IF(VLOOKUP(A2,'Info clients'!$A$3:$IH$495,144,FALSE)=E28,VLOOKUP(A2,'Info clients'!$A$3:$IH$495,144,FALSE)," ")</f>
        <v xml:space="preserve"> </v>
      </c>
      <c r="D113" s="50">
        <f>IF(VLOOKUP(A2,'Info clients'!$A$3:$IH$495,144,FALSE)=E28," ",VLOOKUP(A2,'Info clients'!$A$3:$IH$495,144,FALSE))</f>
        <v>0</v>
      </c>
    </row>
    <row r="114" spans="1:4" ht="15.6">
      <c r="A114" s="8" t="s">
        <v>220</v>
      </c>
      <c r="B114" s="25">
        <f>VLOOKUP(A2,'Info clients'!$A$3:$IH$495,145,FALSE)</f>
        <v>0</v>
      </c>
      <c r="C114" s="60" t="str">
        <f>IF(VLOOKUP(A2,'Info clients'!$A$3:$IH$495,146,FALSE)=E28,VLOOKUP(A2,'Info clients'!$A$3:$IH$495,146,FALSE)," ")</f>
        <v xml:space="preserve"> </v>
      </c>
      <c r="D114" s="50">
        <f>IF(VLOOKUP(A2,'Info clients'!$A$3:$IH$495,146,FALSE)=E28," ",VLOOKUP(A2,'Info clients'!$A$3:$IH$495,146,FALSE))</f>
        <v>0</v>
      </c>
    </row>
    <row r="115" spans="1:4" ht="15.6">
      <c r="A115" s="8" t="s">
        <v>221</v>
      </c>
      <c r="B115" s="25">
        <f>VLOOKUP(A2,'Info clients'!$A$3:$IH$495,147,FALSE)</f>
        <v>0</v>
      </c>
      <c r="C115" s="60" t="str">
        <f>IF(VLOOKUP(A2,'Info clients'!$A$3:$IH$495,148,FALSE)=E28,VLOOKUP(A2,'Info clients'!$A$3:$IH$495,148,FALSE)," ")</f>
        <v xml:space="preserve"> </v>
      </c>
      <c r="D115" s="50">
        <f>IF(VLOOKUP(A2,'Info clients'!$A$3:$IH$495,148,FALSE)=E28," ",VLOOKUP(A2,'Info clients'!$A$3:$IH$495,148,FALSE))</f>
        <v>0</v>
      </c>
    </row>
    <row r="116" spans="1:4" ht="15.6">
      <c r="A116" s="8" t="s">
        <v>222</v>
      </c>
      <c r="B116" s="25">
        <f>VLOOKUP(A2,'Info clients'!$A$3:$IH$495,149,FALSE)</f>
        <v>0</v>
      </c>
      <c r="C116" s="60" t="str">
        <f>IF(VLOOKUP(A2,'Info clients'!$A$3:$IH$495,150,FALSE)=28,VLOOKUP(A2,'Info clients'!$A$3:$IH$495,150,FALSE)," ")</f>
        <v xml:space="preserve"> </v>
      </c>
      <c r="D116" s="50">
        <f>IF(VLOOKUP(A2,'Info clients'!$A$3:$IH$495,150,FALSE)=E28," ",VLOOKUP(A2,'Info clients'!$A$3:$IH$495,150,FALSE))</f>
        <v>0</v>
      </c>
    </row>
    <row r="117" spans="1:4" ht="15.6">
      <c r="A117" s="8" t="s">
        <v>223</v>
      </c>
      <c r="B117" s="25">
        <f>VLOOKUP(A2,'Info clients'!$A$3:$IH$495,151,FALSE)</f>
        <v>0</v>
      </c>
      <c r="C117" s="60" t="str">
        <f>IF(VLOOKUP(A2,'Info clients'!$A$3:$IH$495,152,FALSE)=E28,VLOOKUP(A2,'Info clients'!$A$3:$IH$495,152,FALSE)," ")</f>
        <v xml:space="preserve"> </v>
      </c>
      <c r="D117" s="50">
        <f>IF(VLOOKUP(A2,'Info clients'!$A$3:$IH$495,152,FALSE)=E28," ",VLOOKUP(A2,'Info clients'!$A$3:$IH$495,152,FALSE))</f>
        <v>0</v>
      </c>
    </row>
    <row r="118" spans="1:4" ht="15.6">
      <c r="A118" s="8" t="s">
        <v>224</v>
      </c>
      <c r="B118" s="25">
        <f>VLOOKUP(A2,'Info clients'!$A$3:$IH$495,153,FALSE)</f>
        <v>0</v>
      </c>
      <c r="C118" s="60" t="str">
        <f>IF(VLOOKUP(A2,'Info clients'!$A$3:$IH$495,154,FALSE)=E28,VLOOKUP(A2,'Info clients'!$A$3:$IH$495,154,FALSE)," ")</f>
        <v xml:space="preserve"> </v>
      </c>
      <c r="D118" s="50">
        <f>IF(VLOOKUP(A2,'Info clients'!$A$3:$IH$495,154,FALSE)=E28," ",VLOOKUP(A2,'Info clients'!$A$3:$IH$495,154,FALSE))</f>
        <v>0</v>
      </c>
    </row>
    <row r="119" spans="1:4" ht="15.6">
      <c r="A119" s="8" t="s">
        <v>225</v>
      </c>
      <c r="B119" s="25">
        <f>VLOOKUP(A2,'Info clients'!$A$3:$IH$495,155,FALSE)</f>
        <v>0</v>
      </c>
      <c r="C119" s="60" t="str">
        <f>IF(VLOOKUP(A2,'Info clients'!$A$3:$IH$495,156,FALSE)=E28,VLOOKUP(A2,'Info clients'!$A$3:$IH$495,156,FALSE)," ")</f>
        <v xml:space="preserve"> </v>
      </c>
      <c r="D119" s="50">
        <f>IF(VLOOKUP(A2,'Info clients'!$A$3:$IH$495,156,FALSE)=E28," ",VLOOKUP(A2,'Info clients'!$A$3:$IH$495,156,FALSE))</f>
        <v>0</v>
      </c>
    </row>
    <row r="120" spans="1:4" ht="15.6">
      <c r="A120" s="8" t="s">
        <v>226</v>
      </c>
      <c r="B120" s="25">
        <f>VLOOKUP(A2,'Info clients'!$A$3:$IH$495,157,FALSE)</f>
        <v>0</v>
      </c>
      <c r="C120" s="60" t="str">
        <f>IF(VLOOKUP(A2,'Info clients'!$A$3:$IH$495,158,FALSE)=E28,VLOOKUP(A2,'Info clients'!$A$3:$IH$495,158,FALSE)," ")</f>
        <v xml:space="preserve"> </v>
      </c>
      <c r="D120" s="50">
        <f>IF(VLOOKUP(A2,'Info clients'!$A$3:$IH$495,158,FALSE)=E28," ",VLOOKUP(A2,'Info clients'!$A$3:$IH$495,158,FALSE))</f>
        <v>0</v>
      </c>
    </row>
    <row r="121" spans="1:4" ht="15.6">
      <c r="A121" s="8" t="s">
        <v>227</v>
      </c>
      <c r="B121" s="25">
        <f>VLOOKUP(A2,'Info clients'!$A$3:$IH$495,159,FALSE)</f>
        <v>0</v>
      </c>
      <c r="C121" s="60" t="str">
        <f>IF(VLOOKUP(A2,'Info clients'!$A$3:$IH$495,160,FALSE)=E28,VLOOKUP(A2,'Info clients'!$A$3:$IH$495,160,FALSE)," ")</f>
        <v xml:space="preserve"> </v>
      </c>
      <c r="D121" s="50">
        <f>IF(VLOOKUP(A2,'Info clients'!$A$3:$IH$495,160,FALSE)=E28," ",VLOOKUP(A2,'Info clients'!$A$3:$IH$495,160,FALSE))</f>
        <v>0</v>
      </c>
    </row>
    <row r="122" spans="1:4" ht="15.6">
      <c r="A122" s="8" t="s">
        <v>228</v>
      </c>
      <c r="B122" s="25">
        <f>VLOOKUP(A2,'Info clients'!$A$3:$IH$495,161,FALSE)</f>
        <v>0</v>
      </c>
      <c r="C122" s="60" t="str">
        <f>IF(VLOOKUP(A2,'Info clients'!$A$3:$IH$495,162,FALSE)=E28,VLOOKUP(A2,'Info clients'!$A$3:$IH$495,162,FALSE)," ")</f>
        <v xml:space="preserve"> </v>
      </c>
      <c r="D122" s="50">
        <f>IF(VLOOKUP(A2,'Info clients'!$A$3:$IH$495,162,FALSE)=E28," ",VLOOKUP(A2,'Info clients'!$A$3:$IH$495,162,FALSE))</f>
        <v>0</v>
      </c>
    </row>
    <row r="123" spans="1:4" ht="15.6">
      <c r="A123" s="8" t="s">
        <v>229</v>
      </c>
      <c r="B123" s="25">
        <f>VLOOKUP(A2,'Info clients'!$A$3:$IH$495,163,FALSE)</f>
        <v>0</v>
      </c>
      <c r="C123" s="60" t="str">
        <f>IF(VLOOKUP(A2,'Info clients'!$A$3:$IH$495,164,FALSE)=E28,VLOOKUP(A2,'Info clients'!$A$3:$IH$495,164,FALSE)," ")</f>
        <v xml:space="preserve"> </v>
      </c>
      <c r="D123" s="50">
        <f>IF(VLOOKUP(A2,'Info clients'!$A$3:$IH$495,164,FALSE)=E28," ",VLOOKUP(A2,'Info clients'!$A$3:$IH$495,164,FALSE))</f>
        <v>0</v>
      </c>
    </row>
    <row r="124" spans="1:4">
      <c r="D124" s="2"/>
    </row>
    <row r="125" spans="1:4">
      <c r="D125" s="2"/>
    </row>
    <row r="126" spans="1:4">
      <c r="D126" s="2"/>
    </row>
    <row r="127" spans="1:4">
      <c r="D127" s="2"/>
    </row>
    <row r="128" spans="1:4">
      <c r="B128" s="24" t="s">
        <v>49</v>
      </c>
      <c r="C128" s="1">
        <f>SUM(C94:C123)</f>
        <v>0</v>
      </c>
      <c r="D128" s="1">
        <f>SUM(D94:D123)</f>
        <v>0</v>
      </c>
    </row>
    <row r="129" spans="2:4">
      <c r="B129" s="70" t="s">
        <v>193</v>
      </c>
      <c r="C129" s="69">
        <f>SUM(C128+C84)</f>
        <v>1495</v>
      </c>
      <c r="D129" s="69">
        <f>SUM(D128+D84)</f>
        <v>0</v>
      </c>
    </row>
  </sheetData>
  <sheetProtection selectLockedCells="1"/>
  <protectedRanges>
    <protectedRange password="E362" sqref="D45:E45 C48 C25:C28 A20:E24 B41:D41 A50:B79 B84:D84 A38:A41 D8:E8 A12:D13 A25 C38 B39:B40 E12:E18 D28:D40 B25:B26 A28:A31 B29:C31 E30:E41 E27:E28 A33:C37 B14:D14 B16:D18 A16:A17 D89:E89 C92 A94:B123 B128:D128" name="Plage1"/>
  </protectedRanges>
  <customSheetViews>
    <customSheetView guid="{A6DEC8B1-8350-45F5-BA03-0B265E570E73}" scale="130" zeroValues="0">
      <selection activeCell="A3" sqref="A3"/>
      <pageMargins left="0.7" right="0.7" top="0.75" bottom="0.75" header="0.3" footer="0.3"/>
      <pageSetup orientation="portrait" verticalDpi="0" r:id="rId1"/>
    </customSheetView>
  </customSheetViews>
  <mergeCells count="4">
    <mergeCell ref="A10:E10"/>
    <mergeCell ref="A46:E46"/>
    <mergeCell ref="B39:E39"/>
    <mergeCell ref="A90:E90"/>
  </mergeCells>
  <pageMargins left="0.7" right="0.7" top="0.75" bottom="0.75" header="0.3" footer="0.3"/>
  <pageSetup orientation="portrait" verticalDpi="300" r:id="rId2"/>
  <drawing r:id="rId3"/>
</worksheet>
</file>

<file path=xl/worksheets/sheet3.xml><?xml version="1.0" encoding="utf-8"?>
<worksheet xmlns="http://schemas.openxmlformats.org/spreadsheetml/2006/main" xmlns:r="http://schemas.openxmlformats.org/officeDocument/2006/relationships">
  <dimension ref="A1:H42"/>
  <sheetViews>
    <sheetView showZeros="0" topLeftCell="A7" zoomScale="130" zoomScaleNormal="130" workbookViewId="0">
      <selection activeCell="B44" sqref="B44"/>
    </sheetView>
  </sheetViews>
  <sheetFormatPr baseColWidth="10" defaultRowHeight="14.4"/>
  <cols>
    <col min="1" max="1" width="11.88671875" customWidth="1"/>
    <col min="2" max="2" width="27" customWidth="1"/>
    <col min="3" max="3" width="22" customWidth="1"/>
    <col min="4" max="4" width="18.44140625" customWidth="1"/>
    <col min="5" max="5" width="10.88671875" customWidth="1"/>
  </cols>
  <sheetData>
    <row r="1" spans="1:5">
      <c r="A1" s="39"/>
      <c r="B1" s="39"/>
      <c r="C1" s="39"/>
      <c r="D1" s="39"/>
      <c r="E1" s="39"/>
    </row>
    <row r="2" spans="1:5">
      <c r="A2" s="39"/>
      <c r="B2" s="39"/>
      <c r="C2" s="39"/>
      <c r="D2" s="39"/>
      <c r="E2" s="39"/>
    </row>
    <row r="3" spans="1:5">
      <c r="A3" s="39"/>
      <c r="B3" s="39"/>
      <c r="C3" s="39"/>
      <c r="D3" s="39"/>
      <c r="E3" s="39"/>
    </row>
    <row r="6" spans="1:5" ht="21">
      <c r="D6" s="3" t="s">
        <v>1</v>
      </c>
      <c r="E6" s="77"/>
    </row>
    <row r="7" spans="1:5" ht="15.6">
      <c r="D7" s="50"/>
    </row>
    <row r="8" spans="1:5" ht="18">
      <c r="A8" s="114" t="s">
        <v>14</v>
      </c>
      <c r="B8" s="114"/>
      <c r="C8" s="114"/>
      <c r="D8" s="114"/>
      <c r="E8" s="115"/>
    </row>
    <row r="9" spans="1:5" ht="18">
      <c r="A9" s="75"/>
      <c r="B9" s="75"/>
      <c r="C9" s="75"/>
      <c r="D9" s="75"/>
      <c r="E9" s="76"/>
    </row>
    <row r="10" spans="1:5" ht="15.6">
      <c r="A10" s="3" t="s">
        <v>0</v>
      </c>
      <c r="B10" s="18"/>
      <c r="C10" s="3" t="s">
        <v>3</v>
      </c>
      <c r="D10" s="20"/>
    </row>
    <row r="11" spans="1:5" ht="15.6">
      <c r="A11" s="3" t="s">
        <v>2</v>
      </c>
      <c r="B11" s="18"/>
      <c r="C11" s="3" t="s">
        <v>4</v>
      </c>
      <c r="D11" s="20"/>
    </row>
    <row r="12" spans="1:5" ht="15.75" customHeight="1">
      <c r="A12" s="8" t="s">
        <v>10</v>
      </c>
      <c r="B12" s="4"/>
      <c r="C12" s="49"/>
    </row>
    <row r="13" spans="1:5" ht="15.75" customHeight="1"/>
    <row r="14" spans="1:5" ht="15.75" customHeight="1">
      <c r="A14" s="3" t="s">
        <v>0</v>
      </c>
      <c r="B14" s="18"/>
      <c r="C14" s="3" t="s">
        <v>3</v>
      </c>
      <c r="D14" s="20"/>
    </row>
    <row r="15" spans="1:5" ht="15.75" customHeight="1">
      <c r="A15" s="3" t="s">
        <v>2</v>
      </c>
      <c r="B15" s="18"/>
      <c r="C15" s="3" t="s">
        <v>4</v>
      </c>
      <c r="D15" s="20"/>
      <c r="E15" s="21"/>
    </row>
    <row r="16" spans="1:5" ht="15.75" customHeight="1">
      <c r="A16" s="8" t="s">
        <v>10</v>
      </c>
      <c r="B16" s="4"/>
      <c r="C16" s="49"/>
      <c r="D16" s="20"/>
      <c r="E16" s="21"/>
    </row>
    <row r="17" spans="1:8" ht="15.75" customHeight="1"/>
    <row r="18" spans="1:8" ht="15.75" customHeight="1">
      <c r="A18" s="3" t="s">
        <v>5</v>
      </c>
      <c r="B18" s="3"/>
      <c r="C18" s="3" t="s">
        <v>6</v>
      </c>
      <c r="D18" s="25"/>
      <c r="E18" s="23"/>
    </row>
    <row r="19" spans="1:8" ht="15.75" customHeight="1">
      <c r="A19" s="3"/>
      <c r="B19" s="3"/>
      <c r="C19" s="3" t="s">
        <v>7</v>
      </c>
      <c r="D19" s="22"/>
      <c r="E19" s="23"/>
    </row>
    <row r="20" spans="1:8" ht="15.75" customHeight="1">
      <c r="A20" s="3"/>
      <c r="B20" s="3"/>
      <c r="C20" s="3" t="s">
        <v>8</v>
      </c>
      <c r="D20" s="25"/>
      <c r="E20" s="23"/>
    </row>
    <row r="21" spans="1:8" ht="15.6">
      <c r="A21" s="3"/>
      <c r="B21" s="3"/>
      <c r="C21" s="3" t="s">
        <v>27</v>
      </c>
      <c r="D21" s="25"/>
      <c r="E21" s="23"/>
    </row>
    <row r="22" spans="1:8" ht="15.6">
      <c r="A22" s="3"/>
      <c r="B22" s="3"/>
      <c r="C22" s="3"/>
      <c r="D22" s="25"/>
      <c r="E22" s="23"/>
    </row>
    <row r="23" spans="1:8" ht="15.6">
      <c r="A23" s="74" t="s">
        <v>197</v>
      </c>
      <c r="C23" s="22"/>
      <c r="D23" s="3"/>
    </row>
    <row r="24" spans="1:8" ht="15.6">
      <c r="A24" s="74" t="s">
        <v>198</v>
      </c>
      <c r="C24" s="22"/>
    </row>
    <row r="25" spans="1:8" ht="15.6">
      <c r="A25" s="74"/>
      <c r="C25" s="22"/>
    </row>
    <row r="26" spans="1:8" ht="15.6">
      <c r="A26" s="74" t="s">
        <v>203</v>
      </c>
      <c r="C26" s="5"/>
      <c r="D26" s="78" t="s">
        <v>9</v>
      </c>
      <c r="E26" s="72"/>
    </row>
    <row r="27" spans="1:8" ht="15.6">
      <c r="A27" s="74" t="s">
        <v>202</v>
      </c>
      <c r="B27" s="5"/>
      <c r="C27" s="5"/>
      <c r="D27" s="72"/>
    </row>
    <row r="28" spans="1:8" ht="18">
      <c r="A28" s="7" t="s">
        <v>15</v>
      </c>
      <c r="B28" s="6"/>
      <c r="C28" s="5"/>
      <c r="D28" s="3"/>
      <c r="H28" s="26"/>
    </row>
    <row r="29" spans="1:8" ht="18">
      <c r="A29" s="7"/>
      <c r="B29" s="6"/>
      <c r="C29" s="5"/>
      <c r="D29" s="3"/>
      <c r="H29" s="26"/>
    </row>
    <row r="30" spans="1:8">
      <c r="D30" s="4"/>
    </row>
    <row r="31" spans="1:8" ht="15.6">
      <c r="A31" s="8" t="s">
        <v>11</v>
      </c>
      <c r="C31" s="22"/>
      <c r="H31" s="27"/>
    </row>
    <row r="32" spans="1:8" ht="15.6">
      <c r="A32" s="8" t="s">
        <v>12</v>
      </c>
      <c r="C32" s="25"/>
    </row>
    <row r="33" spans="1:5" ht="15.6">
      <c r="A33" s="8" t="s">
        <v>13</v>
      </c>
      <c r="C33" s="22"/>
    </row>
    <row r="34" spans="1:5" ht="15.6">
      <c r="A34" s="8" t="s">
        <v>28</v>
      </c>
      <c r="C34" s="63"/>
      <c r="D34" s="63"/>
    </row>
    <row r="35" spans="1:5" ht="15.6">
      <c r="A35" s="8"/>
      <c r="C35" s="63"/>
      <c r="D35" s="63"/>
    </row>
    <row r="36" spans="1:5" ht="15.6">
      <c r="A36" s="8" t="s">
        <v>199</v>
      </c>
      <c r="C36" s="63"/>
      <c r="D36" s="63"/>
    </row>
    <row r="37" spans="1:5" ht="99" customHeight="1">
      <c r="A37" s="71" t="s">
        <v>130</v>
      </c>
      <c r="B37" s="117"/>
      <c r="C37" s="117"/>
      <c r="D37" s="117"/>
      <c r="E37" s="117"/>
    </row>
    <row r="38" spans="1:5" ht="15" customHeight="1">
      <c r="A38" s="71"/>
      <c r="B38" s="79"/>
      <c r="C38" s="79"/>
      <c r="D38" s="79"/>
      <c r="E38" s="79"/>
    </row>
    <row r="39" spans="1:5" ht="15" hidden="1" customHeight="1">
      <c r="A39" s="71"/>
      <c r="B39" s="79"/>
      <c r="C39" s="79"/>
      <c r="D39" s="79"/>
      <c r="E39" s="79"/>
    </row>
    <row r="40" spans="1:5" ht="15" customHeight="1">
      <c r="A40" s="71"/>
      <c r="B40" s="79"/>
      <c r="C40" s="79"/>
      <c r="D40" s="79"/>
      <c r="E40" s="79"/>
    </row>
    <row r="41" spans="1:5" ht="15" customHeight="1">
      <c r="A41" s="71"/>
      <c r="B41" s="79"/>
      <c r="C41" s="79"/>
      <c r="D41" s="79"/>
      <c r="E41" s="79"/>
    </row>
    <row r="42" spans="1:5" ht="15" customHeight="1">
      <c r="A42" s="71"/>
      <c r="B42" s="79"/>
      <c r="C42" s="79"/>
      <c r="D42" s="79"/>
      <c r="E42" s="79"/>
    </row>
  </sheetData>
  <sheetProtection selectLockedCells="1"/>
  <protectedRanges>
    <protectedRange password="E362" sqref="E10:E16 E18:E26 B27:C29 B31:C35 A14:D16 B37:B42 A18:D22 C24:C26 D26:D42 A26:A29 A31:A45 C23:D23 D6:E6 A10:D11 A23 A12:C12 C36 E28:E45" name="Plage1"/>
  </protectedRanges>
  <mergeCells count="2">
    <mergeCell ref="A8:E8"/>
    <mergeCell ref="B37:E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Info clients</vt:lpstr>
      <vt:lpstr>Recherche fiche</vt:lpstr>
      <vt:lpstr>Fiche vierge</vt:lpstr>
      <vt:lpstr>'Fiche vierge'!Zone_d_impression</vt:lpstr>
      <vt:lpstr>'Info clients'!Zone_d_impression</vt:lpstr>
      <vt:lpstr>'Recherche fiche'!Zone_d_impression</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Lavictoire</dc:creator>
  <cp:lastModifiedBy>CLINIQUE LAVAL</cp:lastModifiedBy>
  <cp:lastPrinted>2016-05-19T16:03:28Z</cp:lastPrinted>
  <dcterms:created xsi:type="dcterms:W3CDTF">2015-09-01T21:56:33Z</dcterms:created>
  <dcterms:modified xsi:type="dcterms:W3CDTF">2016-05-20T14:59:02Z</dcterms:modified>
</cp:coreProperties>
</file>