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030" windowWidth="23475" windowHeight="7050" firstSheet="4" activeTab="11"/>
  </bookViews>
  <sheets>
    <sheet name="Janvier 2016" sheetId="48" r:id="rId1"/>
    <sheet name="Février 2016" sheetId="49" r:id="rId2"/>
    <sheet name="Mars 2016" sheetId="50" r:id="rId3"/>
    <sheet name="Avril 2016" sheetId="51" r:id="rId4"/>
    <sheet name="Mai 2016" sheetId="52" r:id="rId5"/>
    <sheet name="juin 2016" sheetId="53" r:id="rId6"/>
    <sheet name="Juillet 2016" sheetId="55" r:id="rId7"/>
    <sheet name="Aout 2016" sheetId="54" r:id="rId8"/>
    <sheet name="Septembre 2016" sheetId="56" r:id="rId9"/>
    <sheet name="Octobre 2016" sheetId="57" r:id="rId10"/>
    <sheet name="Novembre 2016" sheetId="58" r:id="rId11"/>
    <sheet name="Décembre 2016" sheetId="59" r:id="rId12"/>
    <sheet name="Modele 2016" sheetId="41" r:id="rId13"/>
  </sheets>
  <definedNames>
    <definedName name="_xlnm.Print_Area" localSheetId="7">'Aout 2016'!$AO$1:$AW$56</definedName>
    <definedName name="_xlnm.Print_Area" localSheetId="3">'Avril 2016'!$AO$1:$AW$56</definedName>
    <definedName name="_xlnm.Print_Area" localSheetId="11">'Décembre 2016'!$AO$1:$AW$56</definedName>
    <definedName name="_xlnm.Print_Area" localSheetId="1">'Février 2016'!$AO$1:$AW$56</definedName>
    <definedName name="_xlnm.Print_Area" localSheetId="0">'Janvier 2016'!$AO$1:$AW$56</definedName>
    <definedName name="_xlnm.Print_Area" localSheetId="6">'Juillet 2016'!$AO$1:$AW$56</definedName>
    <definedName name="_xlnm.Print_Area" localSheetId="5">'juin 2016'!$AO$1:$AW$56</definedName>
    <definedName name="_xlnm.Print_Area" localSheetId="4">'Mai 2016'!$AO$1:$AW$56</definedName>
    <definedName name="_xlnm.Print_Area" localSheetId="2">'Mars 2016'!$AO$1:$AW$55</definedName>
    <definedName name="_xlnm.Print_Area" localSheetId="10">'Novembre 2016'!$AO$1:$AW$56</definedName>
    <definedName name="_xlnm.Print_Area" localSheetId="9">'Octobre 2016'!$AO$1:$AW$56</definedName>
    <definedName name="_xlnm.Print_Area" localSheetId="8">'Septembre 2016'!$AO$1:$AW$56</definedName>
  </definedNames>
  <calcPr calcId="145621"/>
</workbook>
</file>

<file path=xl/calcChain.xml><?xml version="1.0" encoding="utf-8"?>
<calcChain xmlns="http://schemas.openxmlformats.org/spreadsheetml/2006/main">
  <c r="AD39" i="59" l="1"/>
  <c r="AC39" i="59"/>
  <c r="AB39" i="59"/>
  <c r="AA39" i="59"/>
  <c r="V39" i="59"/>
  <c r="U39" i="59"/>
  <c r="T39" i="59"/>
  <c r="S39" i="59"/>
  <c r="N39" i="59"/>
  <c r="M39" i="59"/>
  <c r="L39" i="59"/>
  <c r="K39" i="59"/>
  <c r="F39" i="59"/>
  <c r="E39" i="59"/>
  <c r="D39" i="59"/>
  <c r="C39" i="59"/>
  <c r="AG21" i="59"/>
  <c r="AG22" i="59" s="1"/>
  <c r="AG19" i="59"/>
  <c r="AG18" i="59"/>
  <c r="AG17" i="59"/>
  <c r="AF15" i="59"/>
  <c r="AF39" i="59" s="1"/>
  <c r="AE15" i="59"/>
  <c r="AE39" i="59" s="1"/>
  <c r="AD15" i="59"/>
  <c r="AC15" i="59"/>
  <c r="AB15" i="59"/>
  <c r="AA15" i="59"/>
  <c r="Z15" i="59"/>
  <c r="Z39" i="59" s="1"/>
  <c r="Y15" i="59"/>
  <c r="Y39" i="59" s="1"/>
  <c r="X15" i="59"/>
  <c r="X39" i="59" s="1"/>
  <c r="W15" i="59"/>
  <c r="W39" i="59" s="1"/>
  <c r="V15" i="59"/>
  <c r="U15" i="59"/>
  <c r="T15" i="59"/>
  <c r="S15" i="59"/>
  <c r="R15" i="59"/>
  <c r="R39" i="59" s="1"/>
  <c r="Q15" i="59"/>
  <c r="Q39" i="59" s="1"/>
  <c r="P15" i="59"/>
  <c r="P39" i="59" s="1"/>
  <c r="O15" i="59"/>
  <c r="O39" i="59" s="1"/>
  <c r="N15" i="59"/>
  <c r="M15" i="59"/>
  <c r="L15" i="59"/>
  <c r="K15" i="59"/>
  <c r="J15" i="59"/>
  <c r="J39" i="59" s="1"/>
  <c r="I15" i="59"/>
  <c r="I39" i="59" s="1"/>
  <c r="H15" i="59"/>
  <c r="H39" i="59" s="1"/>
  <c r="G15" i="59"/>
  <c r="G39" i="59" s="1"/>
  <c r="F15" i="59"/>
  <c r="E15" i="59"/>
  <c r="D15" i="59"/>
  <c r="C15" i="59"/>
  <c r="B15" i="59"/>
  <c r="B39" i="59" s="1"/>
  <c r="AG14" i="59"/>
  <c r="AG13" i="59"/>
  <c r="AG12" i="59"/>
  <c r="AG10" i="59"/>
  <c r="AH10" i="59" s="1"/>
  <c r="AG9" i="59"/>
  <c r="AH9" i="59" s="1"/>
  <c r="AG8" i="59"/>
  <c r="AH8" i="59" s="1"/>
  <c r="AH7" i="59"/>
  <c r="AG7" i="59"/>
  <c r="AG6" i="59"/>
  <c r="AH6" i="59" s="1"/>
  <c r="AG5" i="59"/>
  <c r="AH5" i="59" s="1"/>
  <c r="AG4" i="59"/>
  <c r="AH4" i="59" s="1"/>
  <c r="AI10" i="59" s="1"/>
  <c r="C2" i="59"/>
  <c r="C1" i="59" s="1"/>
  <c r="AF1" i="59"/>
  <c r="B1" i="59"/>
  <c r="AE39" i="58"/>
  <c r="W39" i="58"/>
  <c r="O39" i="58"/>
  <c r="G39" i="58"/>
  <c r="AG21" i="58"/>
  <c r="AG22" i="58" s="1"/>
  <c r="AG19" i="58"/>
  <c r="AG18" i="58"/>
  <c r="AG17" i="58"/>
  <c r="AF15" i="58"/>
  <c r="AF39" i="58" s="1"/>
  <c r="AE15" i="58"/>
  <c r="AD15" i="58"/>
  <c r="AD39" i="58" s="1"/>
  <c r="AC15" i="58"/>
  <c r="AC39" i="58" s="1"/>
  <c r="AB15" i="58"/>
  <c r="AB39" i="58" s="1"/>
  <c r="AA15" i="58"/>
  <c r="AA39" i="58" s="1"/>
  <c r="Z15" i="58"/>
  <c r="Z39" i="58" s="1"/>
  <c r="Y15" i="58"/>
  <c r="Y39" i="58" s="1"/>
  <c r="X15" i="58"/>
  <c r="X39" i="58" s="1"/>
  <c r="W15" i="58"/>
  <c r="V15" i="58"/>
  <c r="V39" i="58" s="1"/>
  <c r="U15" i="58"/>
  <c r="U39" i="58" s="1"/>
  <c r="T15" i="58"/>
  <c r="T39" i="58" s="1"/>
  <c r="S15" i="58"/>
  <c r="S39" i="58" s="1"/>
  <c r="R15" i="58"/>
  <c r="R39" i="58" s="1"/>
  <c r="Q15" i="58"/>
  <c r="Q39" i="58" s="1"/>
  <c r="P15" i="58"/>
  <c r="P39" i="58" s="1"/>
  <c r="O15" i="58"/>
  <c r="N15" i="58"/>
  <c r="N39" i="58" s="1"/>
  <c r="M15" i="58"/>
  <c r="M39" i="58" s="1"/>
  <c r="L15" i="58"/>
  <c r="L39" i="58" s="1"/>
  <c r="K15" i="58"/>
  <c r="K39" i="58" s="1"/>
  <c r="J15" i="58"/>
  <c r="J39" i="58" s="1"/>
  <c r="I15" i="58"/>
  <c r="I39" i="58" s="1"/>
  <c r="H15" i="58"/>
  <c r="H39" i="58" s="1"/>
  <c r="G15" i="58"/>
  <c r="F15" i="58"/>
  <c r="F39" i="58" s="1"/>
  <c r="E15" i="58"/>
  <c r="E39" i="58" s="1"/>
  <c r="D15" i="58"/>
  <c r="D39" i="58" s="1"/>
  <c r="C15" i="58"/>
  <c r="C39" i="58" s="1"/>
  <c r="B15" i="58"/>
  <c r="B39" i="58" s="1"/>
  <c r="AG14" i="58"/>
  <c r="AG13" i="58"/>
  <c r="AG12" i="58"/>
  <c r="AG10" i="58"/>
  <c r="AH10" i="58" s="1"/>
  <c r="AH9" i="58"/>
  <c r="AG9" i="58"/>
  <c r="AG8" i="58"/>
  <c r="AH8" i="58" s="1"/>
  <c r="AH7" i="58"/>
  <c r="AG7" i="58"/>
  <c r="AG6" i="58"/>
  <c r="AH6" i="58" s="1"/>
  <c r="AH5" i="58"/>
  <c r="AG5" i="58"/>
  <c r="AG4" i="58"/>
  <c r="AG39" i="58" s="1"/>
  <c r="AH39" i="58" s="1"/>
  <c r="C2" i="58"/>
  <c r="C1" i="58" s="1"/>
  <c r="AF1" i="58"/>
  <c r="B1" i="58"/>
  <c r="AC39" i="57"/>
  <c r="AB39" i="57"/>
  <c r="AA39" i="57"/>
  <c r="Z39" i="57"/>
  <c r="U39" i="57"/>
  <c r="T39" i="57"/>
  <c r="S39" i="57"/>
  <c r="R39" i="57"/>
  <c r="M39" i="57"/>
  <c r="L39" i="57"/>
  <c r="K39" i="57"/>
  <c r="J39" i="57"/>
  <c r="E39" i="57"/>
  <c r="D39" i="57"/>
  <c r="C39" i="57"/>
  <c r="B39" i="57"/>
  <c r="AG21" i="57"/>
  <c r="AG22" i="57" s="1"/>
  <c r="AG19" i="57"/>
  <c r="AG18" i="57"/>
  <c r="AG17" i="57"/>
  <c r="AF15" i="57"/>
  <c r="AF39" i="57" s="1"/>
  <c r="AE15" i="57"/>
  <c r="AE39" i="57" s="1"/>
  <c r="AD15" i="57"/>
  <c r="AD39" i="57" s="1"/>
  <c r="AC15" i="57"/>
  <c r="AB15" i="57"/>
  <c r="AA15" i="57"/>
  <c r="Z15" i="57"/>
  <c r="Y15" i="57"/>
  <c r="Y39" i="57" s="1"/>
  <c r="X15" i="57"/>
  <c r="X39" i="57" s="1"/>
  <c r="W15" i="57"/>
  <c r="W39" i="57" s="1"/>
  <c r="V15" i="57"/>
  <c r="V39" i="57" s="1"/>
  <c r="U15" i="57"/>
  <c r="T15" i="57"/>
  <c r="S15" i="57"/>
  <c r="R15" i="57"/>
  <c r="Q15" i="57"/>
  <c r="Q39" i="57" s="1"/>
  <c r="P15" i="57"/>
  <c r="P39" i="57" s="1"/>
  <c r="O15" i="57"/>
  <c r="O39" i="57" s="1"/>
  <c r="N15" i="57"/>
  <c r="N39" i="57" s="1"/>
  <c r="M15" i="57"/>
  <c r="L15" i="57"/>
  <c r="K15" i="57"/>
  <c r="J15" i="57"/>
  <c r="I15" i="57"/>
  <c r="I39" i="57" s="1"/>
  <c r="H15" i="57"/>
  <c r="H39" i="57" s="1"/>
  <c r="G15" i="57"/>
  <c r="G39" i="57" s="1"/>
  <c r="F15" i="57"/>
  <c r="F39" i="57" s="1"/>
  <c r="E15" i="57"/>
  <c r="D15" i="57"/>
  <c r="C15" i="57"/>
  <c r="B15" i="57"/>
  <c r="AG14" i="57"/>
  <c r="AG13" i="57"/>
  <c r="AG12" i="57"/>
  <c r="AG10" i="57"/>
  <c r="AH10" i="57" s="1"/>
  <c r="AG9" i="57"/>
  <c r="AH9" i="57" s="1"/>
  <c r="AG8" i="57"/>
  <c r="AH8" i="57" s="1"/>
  <c r="AG7" i="57"/>
  <c r="AH7" i="57" s="1"/>
  <c r="AG6" i="57"/>
  <c r="AH6" i="57" s="1"/>
  <c r="AG5" i="57"/>
  <c r="AH5" i="57" s="1"/>
  <c r="AG4" i="57"/>
  <c r="C2" i="57"/>
  <c r="C1" i="57" s="1"/>
  <c r="AF1" i="57"/>
  <c r="B1" i="57"/>
  <c r="AD39" i="56"/>
  <c r="AC39" i="56"/>
  <c r="AB39" i="56"/>
  <c r="AA39" i="56"/>
  <c r="V39" i="56"/>
  <c r="U39" i="56"/>
  <c r="T39" i="56"/>
  <c r="S39" i="56"/>
  <c r="N39" i="56"/>
  <c r="M39" i="56"/>
  <c r="L39" i="56"/>
  <c r="K39" i="56"/>
  <c r="F39" i="56"/>
  <c r="E39" i="56"/>
  <c r="D39" i="56"/>
  <c r="C39" i="56"/>
  <c r="AG21" i="56"/>
  <c r="AG22" i="56" s="1"/>
  <c r="AG19" i="56"/>
  <c r="AG18" i="56"/>
  <c r="AG17" i="56"/>
  <c r="AF15" i="56"/>
  <c r="AF39" i="56" s="1"/>
  <c r="AE15" i="56"/>
  <c r="AE39" i="56" s="1"/>
  <c r="AD15" i="56"/>
  <c r="AC15" i="56"/>
  <c r="AB15" i="56"/>
  <c r="AA15" i="56"/>
  <c r="Z15" i="56"/>
  <c r="Z39" i="56" s="1"/>
  <c r="Y15" i="56"/>
  <c r="Y39" i="56" s="1"/>
  <c r="X15" i="56"/>
  <c r="X39" i="56" s="1"/>
  <c r="W15" i="56"/>
  <c r="W39" i="56" s="1"/>
  <c r="V15" i="56"/>
  <c r="U15" i="56"/>
  <c r="T15" i="56"/>
  <c r="S15" i="56"/>
  <c r="R15" i="56"/>
  <c r="R39" i="56" s="1"/>
  <c r="Q15" i="56"/>
  <c r="Q39" i="56" s="1"/>
  <c r="P15" i="56"/>
  <c r="P39" i="56" s="1"/>
  <c r="O15" i="56"/>
  <c r="O39" i="56" s="1"/>
  <c r="N15" i="56"/>
  <c r="M15" i="56"/>
  <c r="L15" i="56"/>
  <c r="K15" i="56"/>
  <c r="J15" i="56"/>
  <c r="J39" i="56" s="1"/>
  <c r="I15" i="56"/>
  <c r="I39" i="56" s="1"/>
  <c r="H15" i="56"/>
  <c r="H39" i="56" s="1"/>
  <c r="G15" i="56"/>
  <c r="G39" i="56" s="1"/>
  <c r="F15" i="56"/>
  <c r="E15" i="56"/>
  <c r="D15" i="56"/>
  <c r="C15" i="56"/>
  <c r="B15" i="56"/>
  <c r="B39" i="56" s="1"/>
  <c r="AG14" i="56"/>
  <c r="AG13" i="56"/>
  <c r="AG12" i="56"/>
  <c r="AG10" i="56"/>
  <c r="AH10" i="56" s="1"/>
  <c r="AG9" i="56"/>
  <c r="AH9" i="56" s="1"/>
  <c r="AG8" i="56"/>
  <c r="AH8" i="56" s="1"/>
  <c r="AH7" i="56"/>
  <c r="AG7" i="56"/>
  <c r="AG6" i="56"/>
  <c r="AH6" i="56" s="1"/>
  <c r="AG5" i="56"/>
  <c r="AH5" i="56" s="1"/>
  <c r="AG4" i="56"/>
  <c r="AH4" i="56" s="1"/>
  <c r="C2" i="56"/>
  <c r="C1" i="56" s="1"/>
  <c r="AF1" i="56"/>
  <c r="B1" i="56"/>
  <c r="AC39" i="55"/>
  <c r="AB39" i="55"/>
  <c r="AA39" i="55"/>
  <c r="Z39" i="55"/>
  <c r="U39" i="55"/>
  <c r="T39" i="55"/>
  <c r="S39" i="55"/>
  <c r="R39" i="55"/>
  <c r="M39" i="55"/>
  <c r="L39" i="55"/>
  <c r="K39" i="55"/>
  <c r="J39" i="55"/>
  <c r="E39" i="55"/>
  <c r="D39" i="55"/>
  <c r="C39" i="55"/>
  <c r="B39" i="55"/>
  <c r="AG21" i="55"/>
  <c r="AG22" i="55" s="1"/>
  <c r="AG19" i="55"/>
  <c r="AG18" i="55"/>
  <c r="AG17" i="55"/>
  <c r="AF15" i="55"/>
  <c r="AF39" i="55" s="1"/>
  <c r="AE15" i="55"/>
  <c r="AE39" i="55" s="1"/>
  <c r="AD15" i="55"/>
  <c r="AD39" i="55" s="1"/>
  <c r="AC15" i="55"/>
  <c r="AB15" i="55"/>
  <c r="AA15" i="55"/>
  <c r="Z15" i="55"/>
  <c r="Y15" i="55"/>
  <c r="Y39" i="55" s="1"/>
  <c r="X15" i="55"/>
  <c r="X39" i="55" s="1"/>
  <c r="W15" i="55"/>
  <c r="W39" i="55" s="1"/>
  <c r="V15" i="55"/>
  <c r="V39" i="55" s="1"/>
  <c r="U15" i="55"/>
  <c r="T15" i="55"/>
  <c r="S15" i="55"/>
  <c r="R15" i="55"/>
  <c r="Q15" i="55"/>
  <c r="Q39" i="55" s="1"/>
  <c r="P15" i="55"/>
  <c r="P39" i="55" s="1"/>
  <c r="O15" i="55"/>
  <c r="O39" i="55" s="1"/>
  <c r="N15" i="55"/>
  <c r="N39" i="55" s="1"/>
  <c r="M15" i="55"/>
  <c r="L15" i="55"/>
  <c r="K15" i="55"/>
  <c r="J15" i="55"/>
  <c r="I15" i="55"/>
  <c r="I39" i="55" s="1"/>
  <c r="H15" i="55"/>
  <c r="H39" i="55" s="1"/>
  <c r="G15" i="55"/>
  <c r="G39" i="55" s="1"/>
  <c r="F15" i="55"/>
  <c r="F39" i="55" s="1"/>
  <c r="E15" i="55"/>
  <c r="D15" i="55"/>
  <c r="C15" i="55"/>
  <c r="B15" i="55"/>
  <c r="AG14" i="55"/>
  <c r="AG13" i="55"/>
  <c r="AG12" i="55"/>
  <c r="AG10" i="55"/>
  <c r="AH10" i="55" s="1"/>
  <c r="AG9" i="55"/>
  <c r="AH9" i="55" s="1"/>
  <c r="AG8" i="55"/>
  <c r="AH8" i="55" s="1"/>
  <c r="AH7" i="55"/>
  <c r="AG7" i="55"/>
  <c r="AG6" i="55"/>
  <c r="AH6" i="55" s="1"/>
  <c r="AG5" i="55"/>
  <c r="AH5" i="55" s="1"/>
  <c r="AG4" i="55"/>
  <c r="AH4" i="55" s="1"/>
  <c r="D2" i="55"/>
  <c r="E2" i="55" s="1"/>
  <c r="C2" i="55"/>
  <c r="AF1" i="55"/>
  <c r="D1" i="55"/>
  <c r="C1" i="55"/>
  <c r="B1" i="55"/>
  <c r="AC39" i="54"/>
  <c r="AB39" i="54"/>
  <c r="AA39" i="54"/>
  <c r="U39" i="54"/>
  <c r="T39" i="54"/>
  <c r="S39" i="54"/>
  <c r="M39" i="54"/>
  <c r="L39" i="54"/>
  <c r="K39" i="54"/>
  <c r="E39" i="54"/>
  <c r="D39" i="54"/>
  <c r="C39" i="54"/>
  <c r="AG21" i="54"/>
  <c r="AG22" i="54" s="1"/>
  <c r="AG19" i="54"/>
  <c r="AG18" i="54"/>
  <c r="AG17" i="54"/>
  <c r="AF15" i="54"/>
  <c r="AF39" i="54" s="1"/>
  <c r="AE15" i="54"/>
  <c r="AE39" i="54" s="1"/>
  <c r="AD15" i="54"/>
  <c r="AD39" i="54" s="1"/>
  <c r="AC15" i="54"/>
  <c r="AB15" i="54"/>
  <c r="AA15" i="54"/>
  <c r="Z15" i="54"/>
  <c r="Z39" i="54" s="1"/>
  <c r="Y15" i="54"/>
  <c r="Y39" i="54" s="1"/>
  <c r="X15" i="54"/>
  <c r="X39" i="54" s="1"/>
  <c r="W15" i="54"/>
  <c r="W39" i="54" s="1"/>
  <c r="V15" i="54"/>
  <c r="V39" i="54" s="1"/>
  <c r="U15" i="54"/>
  <c r="T15" i="54"/>
  <c r="S15" i="54"/>
  <c r="R15" i="54"/>
  <c r="R39" i="54" s="1"/>
  <c r="Q15" i="54"/>
  <c r="Q39" i="54" s="1"/>
  <c r="P15" i="54"/>
  <c r="P39" i="54" s="1"/>
  <c r="O15" i="54"/>
  <c r="O39" i="54" s="1"/>
  <c r="N15" i="54"/>
  <c r="N39" i="54" s="1"/>
  <c r="M15" i="54"/>
  <c r="L15" i="54"/>
  <c r="K15" i="54"/>
  <c r="J15" i="54"/>
  <c r="J39" i="54" s="1"/>
  <c r="I15" i="54"/>
  <c r="I39" i="54" s="1"/>
  <c r="H15" i="54"/>
  <c r="H39" i="54" s="1"/>
  <c r="G15" i="54"/>
  <c r="G39" i="54" s="1"/>
  <c r="F15" i="54"/>
  <c r="F39" i="54" s="1"/>
  <c r="E15" i="54"/>
  <c r="D15" i="54"/>
  <c r="C15" i="54"/>
  <c r="B15" i="54"/>
  <c r="B39" i="54" s="1"/>
  <c r="AG14" i="54"/>
  <c r="AG13" i="54"/>
  <c r="AG12" i="54"/>
  <c r="AG10" i="54"/>
  <c r="AH10" i="54" s="1"/>
  <c r="AH9" i="54"/>
  <c r="AG9" i="54"/>
  <c r="AG8" i="54"/>
  <c r="AH8" i="54" s="1"/>
  <c r="AH7" i="54"/>
  <c r="AG7" i="54"/>
  <c r="AG6" i="54"/>
  <c r="AH6" i="54" s="1"/>
  <c r="AH5" i="54"/>
  <c r="AG5" i="54"/>
  <c r="AG4" i="54"/>
  <c r="AH4" i="54" s="1"/>
  <c r="C2" i="54"/>
  <c r="C1" i="54" s="1"/>
  <c r="AF1" i="54"/>
  <c r="B1" i="54"/>
  <c r="AC39" i="53"/>
  <c r="AA39" i="53"/>
  <c r="U39" i="53"/>
  <c r="S39" i="53"/>
  <c r="M39" i="53"/>
  <c r="K39" i="53"/>
  <c r="E39" i="53"/>
  <c r="C39" i="53"/>
  <c r="AG21" i="53"/>
  <c r="AG22" i="53" s="1"/>
  <c r="AG19" i="53"/>
  <c r="AG18" i="53"/>
  <c r="AG17" i="53"/>
  <c r="AF15" i="53"/>
  <c r="AF39" i="53" s="1"/>
  <c r="AE15" i="53"/>
  <c r="AE39" i="53" s="1"/>
  <c r="AD15" i="53"/>
  <c r="AD39" i="53" s="1"/>
  <c r="AC15" i="53"/>
  <c r="AB15" i="53"/>
  <c r="AB39" i="53" s="1"/>
  <c r="AA15" i="53"/>
  <c r="Z15" i="53"/>
  <c r="Z39" i="53" s="1"/>
  <c r="Y15" i="53"/>
  <c r="Y39" i="53" s="1"/>
  <c r="X15" i="53"/>
  <c r="X39" i="53" s="1"/>
  <c r="W15" i="53"/>
  <c r="W39" i="53" s="1"/>
  <c r="V15" i="53"/>
  <c r="V39" i="53" s="1"/>
  <c r="U15" i="53"/>
  <c r="T15" i="53"/>
  <c r="T39" i="53" s="1"/>
  <c r="S15" i="53"/>
  <c r="R15" i="53"/>
  <c r="R39" i="53" s="1"/>
  <c r="Q15" i="53"/>
  <c r="Q39" i="53" s="1"/>
  <c r="P15" i="53"/>
  <c r="P39" i="53" s="1"/>
  <c r="O15" i="53"/>
  <c r="O39" i="53" s="1"/>
  <c r="N15" i="53"/>
  <c r="N39" i="53" s="1"/>
  <c r="M15" i="53"/>
  <c r="L15" i="53"/>
  <c r="L39" i="53" s="1"/>
  <c r="K15" i="53"/>
  <c r="J15" i="53"/>
  <c r="J39" i="53" s="1"/>
  <c r="I15" i="53"/>
  <c r="I39" i="53" s="1"/>
  <c r="H15" i="53"/>
  <c r="H39" i="53" s="1"/>
  <c r="G15" i="53"/>
  <c r="G39" i="53" s="1"/>
  <c r="F15" i="53"/>
  <c r="F39" i="53" s="1"/>
  <c r="E15" i="53"/>
  <c r="D15" i="53"/>
  <c r="D39" i="53" s="1"/>
  <c r="C15" i="53"/>
  <c r="B15" i="53"/>
  <c r="B39" i="53" s="1"/>
  <c r="AG14" i="53"/>
  <c r="AG13" i="53"/>
  <c r="AG12" i="53"/>
  <c r="AG10" i="53"/>
  <c r="AH10" i="53" s="1"/>
  <c r="AG9" i="53"/>
  <c r="AH9" i="53" s="1"/>
  <c r="AH8" i="53"/>
  <c r="AG8" i="53"/>
  <c r="AH7" i="53"/>
  <c r="AG7" i="53"/>
  <c r="AG6" i="53"/>
  <c r="AH6" i="53" s="1"/>
  <c r="AG5" i="53"/>
  <c r="AH5" i="53" s="1"/>
  <c r="AH4" i="53"/>
  <c r="AG4" i="53"/>
  <c r="AG39" i="53" s="1"/>
  <c r="AH39" i="53" s="1"/>
  <c r="D2" i="53"/>
  <c r="D1" i="53" s="1"/>
  <c r="C2" i="53"/>
  <c r="C1" i="53" s="1"/>
  <c r="AF1" i="53"/>
  <c r="B1" i="53"/>
  <c r="D2" i="59" l="1"/>
  <c r="AG39" i="59"/>
  <c r="AH39" i="59" s="1"/>
  <c r="AH4" i="58"/>
  <c r="AI10" i="58" s="1"/>
  <c r="D2" i="58"/>
  <c r="AG39" i="57"/>
  <c r="AH39" i="57" s="1"/>
  <c r="D2" i="57"/>
  <c r="AH4" i="57"/>
  <c r="AI10" i="57" s="1"/>
  <c r="D2" i="56"/>
  <c r="D1" i="56" s="1"/>
  <c r="AI10" i="56"/>
  <c r="E2" i="56"/>
  <c r="AG39" i="56"/>
  <c r="AH39" i="56" s="1"/>
  <c r="F2" i="55"/>
  <c r="E1" i="55"/>
  <c r="AI10" i="55"/>
  <c r="AG39" i="55"/>
  <c r="AH39" i="55" s="1"/>
  <c r="AI10" i="54"/>
  <c r="D2" i="54"/>
  <c r="AG39" i="54"/>
  <c r="AH39" i="54" s="1"/>
  <c r="AI10" i="53"/>
  <c r="E2" i="53"/>
  <c r="AF39" i="52"/>
  <c r="Y39" i="52"/>
  <c r="X39" i="52"/>
  <c r="Q39" i="52"/>
  <c r="P39" i="52"/>
  <c r="I39" i="52"/>
  <c r="H39" i="52"/>
  <c r="AG19" i="52"/>
  <c r="AG18" i="52"/>
  <c r="AG17" i="52"/>
  <c r="AF15" i="52"/>
  <c r="AE15" i="52"/>
  <c r="AE39" i="52" s="1"/>
  <c r="AD15" i="52"/>
  <c r="AD39" i="52" s="1"/>
  <c r="AC15" i="52"/>
  <c r="AC39" i="52" s="1"/>
  <c r="AB15" i="52"/>
  <c r="AB39" i="52" s="1"/>
  <c r="AA15" i="52"/>
  <c r="AA39" i="52" s="1"/>
  <c r="Z15" i="52"/>
  <c r="Z39" i="52" s="1"/>
  <c r="Y15" i="52"/>
  <c r="X15" i="52"/>
  <c r="W15" i="52"/>
  <c r="W39" i="52" s="1"/>
  <c r="V15" i="52"/>
  <c r="V39" i="52" s="1"/>
  <c r="U15" i="52"/>
  <c r="U39" i="52" s="1"/>
  <c r="T15" i="52"/>
  <c r="T39" i="52" s="1"/>
  <c r="S15" i="52"/>
  <c r="S39" i="52" s="1"/>
  <c r="R15" i="52"/>
  <c r="R39" i="52" s="1"/>
  <c r="Q15" i="52"/>
  <c r="P15" i="52"/>
  <c r="O15" i="52"/>
  <c r="O39" i="52" s="1"/>
  <c r="N15" i="52"/>
  <c r="N39" i="52" s="1"/>
  <c r="M15" i="52"/>
  <c r="M39" i="52" s="1"/>
  <c r="L15" i="52"/>
  <c r="L39" i="52" s="1"/>
  <c r="K15" i="52"/>
  <c r="K39" i="52" s="1"/>
  <c r="J15" i="52"/>
  <c r="J39" i="52" s="1"/>
  <c r="I15" i="52"/>
  <c r="H15" i="52"/>
  <c r="G15" i="52"/>
  <c r="G39" i="52" s="1"/>
  <c r="F15" i="52"/>
  <c r="F39" i="52" s="1"/>
  <c r="E15" i="52"/>
  <c r="E39" i="52" s="1"/>
  <c r="D15" i="52"/>
  <c r="D39" i="52" s="1"/>
  <c r="C15" i="52"/>
  <c r="C39" i="52" s="1"/>
  <c r="B15" i="52"/>
  <c r="B39" i="52" s="1"/>
  <c r="AG14" i="52"/>
  <c r="AG13" i="52"/>
  <c r="AG12" i="52"/>
  <c r="AH10" i="52"/>
  <c r="AG10" i="52"/>
  <c r="AG9" i="52"/>
  <c r="AH9" i="52" s="1"/>
  <c r="AG8" i="52"/>
  <c r="AH8" i="52" s="1"/>
  <c r="AG7" i="52"/>
  <c r="AH7" i="52" s="1"/>
  <c r="AG6" i="52"/>
  <c r="AH5" i="52"/>
  <c r="AG5" i="52"/>
  <c r="AH4" i="52"/>
  <c r="AG4" i="52"/>
  <c r="C2" i="52"/>
  <c r="D2" i="52" s="1"/>
  <c r="AF1" i="52"/>
  <c r="C1" i="52"/>
  <c r="B1" i="52"/>
  <c r="D1" i="59" l="1"/>
  <c r="E2" i="59"/>
  <c r="D1" i="58"/>
  <c r="E2" i="58"/>
  <c r="E2" i="57"/>
  <c r="D1" i="57"/>
  <c r="F2" i="56"/>
  <c r="E1" i="56"/>
  <c r="F1" i="55"/>
  <c r="G2" i="55"/>
  <c r="D1" i="54"/>
  <c r="E2" i="54"/>
  <c r="F2" i="53"/>
  <c r="E1" i="53"/>
  <c r="D1" i="52"/>
  <c r="E2" i="52"/>
  <c r="AG21" i="52"/>
  <c r="AG22" i="52" s="1"/>
  <c r="AH6" i="52"/>
  <c r="AI10" i="52" s="1"/>
  <c r="F2" i="59" l="1"/>
  <c r="E1" i="59"/>
  <c r="F2" i="58"/>
  <c r="E1" i="58"/>
  <c r="F2" i="57"/>
  <c r="E1" i="57"/>
  <c r="F1" i="56"/>
  <c r="G2" i="56"/>
  <c r="G1" i="55"/>
  <c r="H2" i="55"/>
  <c r="F2" i="54"/>
  <c r="E1" i="54"/>
  <c r="F1" i="53"/>
  <c r="G2" i="53"/>
  <c r="E1" i="52"/>
  <c r="F2" i="52"/>
  <c r="AG39" i="52"/>
  <c r="G2" i="59" l="1"/>
  <c r="F1" i="59"/>
  <c r="G2" i="58"/>
  <c r="F1" i="58"/>
  <c r="F1" i="57"/>
  <c r="G2" i="57"/>
  <c r="G1" i="56"/>
  <c r="H2" i="56"/>
  <c r="H1" i="55"/>
  <c r="I2" i="55"/>
  <c r="G2" i="54"/>
  <c r="F1" i="54"/>
  <c r="G1" i="53"/>
  <c r="H2" i="53"/>
  <c r="F1" i="52"/>
  <c r="G2" i="52"/>
  <c r="AH39" i="52"/>
  <c r="G1" i="59" l="1"/>
  <c r="H2" i="59"/>
  <c r="G1" i="58"/>
  <c r="H2" i="58"/>
  <c r="G1" i="57"/>
  <c r="H2" i="57"/>
  <c r="H1" i="56"/>
  <c r="I2" i="56"/>
  <c r="I1" i="55"/>
  <c r="J2" i="55"/>
  <c r="G1" i="54"/>
  <c r="H2" i="54"/>
  <c r="I2" i="53"/>
  <c r="H1" i="53"/>
  <c r="G1" i="52"/>
  <c r="H2" i="52"/>
  <c r="H1" i="59" l="1"/>
  <c r="I2" i="59"/>
  <c r="H1" i="58"/>
  <c r="I2" i="58"/>
  <c r="H1" i="57"/>
  <c r="I2" i="57"/>
  <c r="I1" i="56"/>
  <c r="J2" i="56"/>
  <c r="J1" i="55"/>
  <c r="K2" i="55"/>
  <c r="I2" i="54"/>
  <c r="H1" i="54"/>
  <c r="I1" i="53"/>
  <c r="J2" i="53"/>
  <c r="H1" i="52"/>
  <c r="I2" i="52"/>
  <c r="I1" i="59" l="1"/>
  <c r="J2" i="59"/>
  <c r="I1" i="58"/>
  <c r="J2" i="58"/>
  <c r="I1" i="57"/>
  <c r="J2" i="57"/>
  <c r="J1" i="56"/>
  <c r="K2" i="56"/>
  <c r="K1" i="55"/>
  <c r="L2" i="55"/>
  <c r="I1" i="54"/>
  <c r="J2" i="54"/>
  <c r="J1" i="53"/>
  <c r="K2" i="53"/>
  <c r="I1" i="52"/>
  <c r="J2" i="52"/>
  <c r="K2" i="59" l="1"/>
  <c r="J1" i="59"/>
  <c r="K2" i="58"/>
  <c r="J1" i="58"/>
  <c r="K2" i="57"/>
  <c r="J1" i="57"/>
  <c r="K1" i="56"/>
  <c r="L2" i="56"/>
  <c r="L1" i="55"/>
  <c r="M2" i="55"/>
  <c r="J1" i="54"/>
  <c r="K2" i="54"/>
  <c r="K1" i="53"/>
  <c r="L2" i="53"/>
  <c r="K2" i="52"/>
  <c r="J1" i="52"/>
  <c r="K1" i="59" l="1"/>
  <c r="L2" i="59"/>
  <c r="K1" i="58"/>
  <c r="L2" i="58"/>
  <c r="K1" i="57"/>
  <c r="L2" i="57"/>
  <c r="L1" i="56"/>
  <c r="M2" i="56"/>
  <c r="N2" i="55"/>
  <c r="M1" i="55"/>
  <c r="K1" i="54"/>
  <c r="L2" i="54"/>
  <c r="L1" i="53"/>
  <c r="M2" i="53"/>
  <c r="K1" i="52"/>
  <c r="L2" i="52"/>
  <c r="L1" i="59" l="1"/>
  <c r="M2" i="59"/>
  <c r="L1" i="58"/>
  <c r="M2" i="58"/>
  <c r="M2" i="57"/>
  <c r="L1" i="57"/>
  <c r="N2" i="56"/>
  <c r="M1" i="56"/>
  <c r="N1" i="55"/>
  <c r="O2" i="55"/>
  <c r="L1" i="54"/>
  <c r="M2" i="54"/>
  <c r="N2" i="53"/>
  <c r="M1" i="53"/>
  <c r="L1" i="52"/>
  <c r="M2" i="52"/>
  <c r="N2" i="59" l="1"/>
  <c r="M1" i="59"/>
  <c r="N2" i="58"/>
  <c r="M1" i="58"/>
  <c r="M1" i="57"/>
  <c r="N2" i="57"/>
  <c r="O2" i="56"/>
  <c r="N1" i="56"/>
  <c r="P2" i="55"/>
  <c r="O1" i="55"/>
  <c r="N2" i="54"/>
  <c r="M1" i="54"/>
  <c r="O2" i="53"/>
  <c r="N1" i="53"/>
  <c r="M1" i="52"/>
  <c r="N2" i="52"/>
  <c r="N1" i="59" l="1"/>
  <c r="O2" i="59"/>
  <c r="N1" i="58"/>
  <c r="O2" i="58"/>
  <c r="O2" i="57"/>
  <c r="N1" i="57"/>
  <c r="O1" i="56"/>
  <c r="P2" i="56"/>
  <c r="Q2" i="55"/>
  <c r="P1" i="55"/>
  <c r="O2" i="54"/>
  <c r="N1" i="54"/>
  <c r="O1" i="53"/>
  <c r="P2" i="53"/>
  <c r="O2" i="52"/>
  <c r="N1" i="52"/>
  <c r="P2" i="59" l="1"/>
  <c r="O1" i="59"/>
  <c r="O1" i="58"/>
  <c r="P2" i="58"/>
  <c r="O1" i="57"/>
  <c r="P2" i="57"/>
  <c r="P1" i="56"/>
  <c r="Q2" i="56"/>
  <c r="Q1" i="55"/>
  <c r="R2" i="55"/>
  <c r="O1" i="54"/>
  <c r="P2" i="54"/>
  <c r="P1" i="53"/>
  <c r="Q2" i="53"/>
  <c r="P2" i="52"/>
  <c r="O1" i="52"/>
  <c r="P1" i="59" l="1"/>
  <c r="Q2" i="59"/>
  <c r="P1" i="58"/>
  <c r="Q2" i="58"/>
  <c r="P1" i="57"/>
  <c r="Q2" i="57"/>
  <c r="Q1" i="56"/>
  <c r="R2" i="56"/>
  <c r="R1" i="55"/>
  <c r="S2" i="55"/>
  <c r="P1" i="54"/>
  <c r="Q2" i="54"/>
  <c r="Q1" i="53"/>
  <c r="R2" i="53"/>
  <c r="P1" i="52"/>
  <c r="Q2" i="52"/>
  <c r="Q1" i="59" l="1"/>
  <c r="R2" i="59"/>
  <c r="R2" i="58"/>
  <c r="Q1" i="58"/>
  <c r="Q1" i="57"/>
  <c r="R2" i="57"/>
  <c r="R1" i="56"/>
  <c r="S2" i="56"/>
  <c r="S1" i="55"/>
  <c r="T2" i="55"/>
  <c r="Q1" i="54"/>
  <c r="R2" i="54"/>
  <c r="R1" i="53"/>
  <c r="S2" i="53"/>
  <c r="Q1" i="52"/>
  <c r="R2" i="52"/>
  <c r="S2" i="59" l="1"/>
  <c r="R1" i="59"/>
  <c r="R1" i="58"/>
  <c r="S2" i="58"/>
  <c r="S2" i="57"/>
  <c r="R1" i="57"/>
  <c r="T2" i="56"/>
  <c r="S1" i="56"/>
  <c r="T1" i="55"/>
  <c r="U2" i="55"/>
  <c r="R1" i="54"/>
  <c r="S2" i="54"/>
  <c r="T2" i="53"/>
  <c r="S1" i="53"/>
  <c r="S2" i="52"/>
  <c r="R1" i="52"/>
  <c r="S1" i="59" l="1"/>
  <c r="T2" i="59"/>
  <c r="S1" i="58"/>
  <c r="T2" i="58"/>
  <c r="S1" i="57"/>
  <c r="T2" i="57"/>
  <c r="T1" i="56"/>
  <c r="U2" i="56"/>
  <c r="V2" i="55"/>
  <c r="U1" i="55"/>
  <c r="S1" i="54"/>
  <c r="T2" i="54"/>
  <c r="T1" i="53"/>
  <c r="U2" i="53"/>
  <c r="S1" i="52"/>
  <c r="T2" i="52"/>
  <c r="T1" i="59" l="1"/>
  <c r="U2" i="59"/>
  <c r="T1" i="58"/>
  <c r="U2" i="58"/>
  <c r="U2" i="57"/>
  <c r="T1" i="57"/>
  <c r="V2" i="56"/>
  <c r="U1" i="56"/>
  <c r="W2" i="55"/>
  <c r="V1" i="55"/>
  <c r="T1" i="54"/>
  <c r="U2" i="54"/>
  <c r="V2" i="53"/>
  <c r="U1" i="53"/>
  <c r="T1" i="52"/>
  <c r="U2" i="52"/>
  <c r="V2" i="59" l="1"/>
  <c r="U1" i="59"/>
  <c r="V2" i="58"/>
  <c r="U1" i="58"/>
  <c r="V2" i="57"/>
  <c r="U1" i="57"/>
  <c r="V1" i="56"/>
  <c r="W2" i="56"/>
  <c r="W1" i="55"/>
  <c r="X2" i="55"/>
  <c r="V2" i="54"/>
  <c r="U1" i="54"/>
  <c r="W2" i="53"/>
  <c r="V1" i="53"/>
  <c r="U1" i="52"/>
  <c r="V2" i="52"/>
  <c r="W2" i="59" l="1"/>
  <c r="V1" i="59"/>
  <c r="V1" i="58"/>
  <c r="W2" i="58"/>
  <c r="V1" i="57"/>
  <c r="W2" i="57"/>
  <c r="W1" i="56"/>
  <c r="X2" i="56"/>
  <c r="X1" i="55"/>
  <c r="Y2" i="55"/>
  <c r="V1" i="54"/>
  <c r="W2" i="54"/>
  <c r="W1" i="53"/>
  <c r="X2" i="53"/>
  <c r="V1" i="52"/>
  <c r="W2" i="52"/>
  <c r="W1" i="59" l="1"/>
  <c r="X2" i="59"/>
  <c r="W1" i="58"/>
  <c r="X2" i="58"/>
  <c r="W1" i="57"/>
  <c r="X2" i="57"/>
  <c r="X1" i="56"/>
  <c r="Y2" i="56"/>
  <c r="Y1" i="55"/>
  <c r="Z2" i="55"/>
  <c r="W1" i="54"/>
  <c r="X2" i="54"/>
  <c r="X1" i="53"/>
  <c r="Y2" i="53"/>
  <c r="W1" i="52"/>
  <c r="X2" i="52"/>
  <c r="X1" i="59" l="1"/>
  <c r="Y2" i="59"/>
  <c r="X1" i="58"/>
  <c r="Y2" i="58"/>
  <c r="X1" i="57"/>
  <c r="Y2" i="57"/>
  <c r="Y1" i="56"/>
  <c r="Z2" i="56"/>
  <c r="Z1" i="55"/>
  <c r="AA2" i="55"/>
  <c r="X1" i="54"/>
  <c r="Y2" i="54"/>
  <c r="Y1" i="53"/>
  <c r="Z2" i="53"/>
  <c r="Y2" i="52"/>
  <c r="X1" i="52"/>
  <c r="Z2" i="59" l="1"/>
  <c r="Y1" i="59"/>
  <c r="Z2" i="58"/>
  <c r="Y1" i="58"/>
  <c r="Y1" i="57"/>
  <c r="Z2" i="57"/>
  <c r="Z1" i="56"/>
  <c r="AA2" i="56"/>
  <c r="AA1" i="55"/>
  <c r="AB2" i="55"/>
  <c r="Y1" i="54"/>
  <c r="Z2" i="54"/>
  <c r="Z1" i="53"/>
  <c r="AA2" i="53"/>
  <c r="Y1" i="52"/>
  <c r="Z2" i="52"/>
  <c r="AA2" i="59" l="1"/>
  <c r="Z1" i="59"/>
  <c r="Z1" i="58"/>
  <c r="AA2" i="58"/>
  <c r="AA2" i="57"/>
  <c r="Z1" i="57"/>
  <c r="AA1" i="56"/>
  <c r="AB2" i="56"/>
  <c r="AB1" i="55"/>
  <c r="AC2" i="55"/>
  <c r="AA2" i="54"/>
  <c r="Z1" i="54"/>
  <c r="AA1" i="53"/>
  <c r="AB2" i="53"/>
  <c r="AA2" i="52"/>
  <c r="Z1" i="52"/>
  <c r="AA1" i="59" l="1"/>
  <c r="AB2" i="59"/>
  <c r="AA1" i="58"/>
  <c r="AB2" i="58"/>
  <c r="AA1" i="57"/>
  <c r="AB2" i="57"/>
  <c r="AB1" i="56"/>
  <c r="AC2" i="56"/>
  <c r="AD2" i="55"/>
  <c r="AC1" i="55"/>
  <c r="AA1" i="54"/>
  <c r="AB2" i="54"/>
  <c r="AB1" i="53"/>
  <c r="AC2" i="53"/>
  <c r="AA1" i="52"/>
  <c r="AB2" i="52"/>
  <c r="AB1" i="59" l="1"/>
  <c r="AC2" i="59"/>
  <c r="AB1" i="58"/>
  <c r="AC2" i="58"/>
  <c r="AC2" i="57"/>
  <c r="AB1" i="57"/>
  <c r="AD2" i="56"/>
  <c r="AC1" i="56"/>
  <c r="AD1" i="55"/>
  <c r="AE2" i="55"/>
  <c r="AE1" i="55" s="1"/>
  <c r="AB1" i="54"/>
  <c r="AC2" i="54"/>
  <c r="AD2" i="53"/>
  <c r="AC1" i="53"/>
  <c r="AB1" i="52"/>
  <c r="AC2" i="52"/>
  <c r="AD2" i="59" l="1"/>
  <c r="AC1" i="59"/>
  <c r="AD2" i="58"/>
  <c r="AC1" i="58"/>
  <c r="AC1" i="57"/>
  <c r="AD2" i="57"/>
  <c r="AD1" i="56"/>
  <c r="AE2" i="56"/>
  <c r="AE1" i="56" s="1"/>
  <c r="AD2" i="54"/>
  <c r="AC1" i="54"/>
  <c r="AD1" i="53"/>
  <c r="AE2" i="53"/>
  <c r="AE1" i="53" s="1"/>
  <c r="AC1" i="52"/>
  <c r="AD2" i="52"/>
  <c r="AE2" i="59" l="1"/>
  <c r="AE1" i="59" s="1"/>
  <c r="AD1" i="59"/>
  <c r="AD1" i="58"/>
  <c r="AE2" i="58"/>
  <c r="AE1" i="58" s="1"/>
  <c r="AD1" i="57"/>
  <c r="AE2" i="57"/>
  <c r="AE1" i="57" s="1"/>
  <c r="AD1" i="54"/>
  <c r="AE2" i="54"/>
  <c r="AE1" i="54" s="1"/>
  <c r="AE2" i="52"/>
  <c r="AD1" i="52"/>
  <c r="AE1" i="52" l="1"/>
  <c r="AF1" i="51" l="1"/>
  <c r="AE1" i="51"/>
  <c r="AD1" i="51"/>
  <c r="AC1" i="51"/>
  <c r="AB1" i="51"/>
  <c r="AA1" i="51"/>
  <c r="Z1" i="51"/>
  <c r="Y1" i="51"/>
  <c r="X1" i="51"/>
  <c r="W1" i="51"/>
  <c r="V1" i="51"/>
  <c r="U1" i="51"/>
  <c r="T1" i="51"/>
  <c r="S1" i="51"/>
  <c r="R1" i="51"/>
  <c r="Q1" i="51"/>
  <c r="P1" i="51"/>
  <c r="O1" i="51"/>
  <c r="N1" i="51"/>
  <c r="M1" i="51"/>
  <c r="L1" i="51"/>
  <c r="K1" i="51"/>
  <c r="J1" i="51"/>
  <c r="I1" i="51"/>
  <c r="H1" i="51"/>
  <c r="G1" i="51"/>
  <c r="F1" i="51"/>
  <c r="E1" i="51"/>
  <c r="D1" i="51"/>
  <c r="C1" i="51"/>
  <c r="B1" i="51"/>
  <c r="AE2" i="50" l="1"/>
  <c r="AF2" i="50" s="1"/>
  <c r="V9" i="50"/>
  <c r="Q9" i="50"/>
  <c r="O9" i="50"/>
  <c r="G9" i="50"/>
  <c r="F9" i="50"/>
  <c r="E9" i="50"/>
  <c r="D9" i="50"/>
  <c r="C9" i="50"/>
  <c r="B9" i="50"/>
  <c r="AE2" i="51"/>
  <c r="AC39" i="51"/>
  <c r="AB39" i="51"/>
  <c r="AA39" i="51"/>
  <c r="Z39" i="51"/>
  <c r="Y39" i="51"/>
  <c r="U39" i="51"/>
  <c r="T39" i="51"/>
  <c r="S39" i="51"/>
  <c r="R39" i="51"/>
  <c r="Q39" i="51"/>
  <c r="M39" i="51"/>
  <c r="L39" i="51"/>
  <c r="K39" i="51"/>
  <c r="J39" i="51"/>
  <c r="I39" i="51"/>
  <c r="E39" i="51"/>
  <c r="D39" i="51"/>
  <c r="C39" i="51"/>
  <c r="B39" i="51"/>
  <c r="AG19" i="51"/>
  <c r="AG18" i="51"/>
  <c r="AG17" i="51"/>
  <c r="AF15" i="51"/>
  <c r="AF39" i="51" s="1"/>
  <c r="AE15" i="51"/>
  <c r="AE39" i="51" s="1"/>
  <c r="AD15" i="51"/>
  <c r="AD39" i="51" s="1"/>
  <c r="AC15" i="51"/>
  <c r="AB15" i="51"/>
  <c r="AA15" i="51"/>
  <c r="Z15" i="51"/>
  <c r="Y15" i="51"/>
  <c r="X15" i="51"/>
  <c r="X39" i="51" s="1"/>
  <c r="W15" i="51"/>
  <c r="W39" i="51" s="1"/>
  <c r="V15" i="51"/>
  <c r="V39" i="51" s="1"/>
  <c r="U15" i="51"/>
  <c r="T15" i="51"/>
  <c r="S15" i="51"/>
  <c r="R15" i="51"/>
  <c r="Q15" i="51"/>
  <c r="P15" i="51"/>
  <c r="P39" i="51" s="1"/>
  <c r="O15" i="51"/>
  <c r="O39" i="51" s="1"/>
  <c r="N15" i="51"/>
  <c r="N39" i="51" s="1"/>
  <c r="M15" i="51"/>
  <c r="L15" i="51"/>
  <c r="K15" i="51"/>
  <c r="J15" i="51"/>
  <c r="I15" i="51"/>
  <c r="H15" i="51"/>
  <c r="H39" i="51" s="1"/>
  <c r="G15" i="51"/>
  <c r="G39" i="51" s="1"/>
  <c r="F15" i="51"/>
  <c r="F39" i="51" s="1"/>
  <c r="E15" i="51"/>
  <c r="D15" i="51"/>
  <c r="C15" i="51"/>
  <c r="B15" i="51"/>
  <c r="AG14" i="51"/>
  <c r="AG13" i="51"/>
  <c r="AG12" i="51"/>
  <c r="AG10" i="51"/>
  <c r="AH10" i="51" s="1"/>
  <c r="AG9" i="51"/>
  <c r="AH8" i="51"/>
  <c r="AG8" i="51"/>
  <c r="AG7" i="51"/>
  <c r="AH7" i="51" s="1"/>
  <c r="AG6" i="51"/>
  <c r="AG5" i="51"/>
  <c r="AH4" i="51"/>
  <c r="AG4" i="51"/>
  <c r="C2" i="51"/>
  <c r="AH6" i="51" l="1"/>
  <c r="AH5" i="51"/>
  <c r="AH9" i="51"/>
  <c r="D2" i="51"/>
  <c r="AI10" i="51" l="1"/>
  <c r="AG21" i="51"/>
  <c r="E2" i="51"/>
  <c r="F2" i="51" l="1"/>
  <c r="AG22" i="51"/>
  <c r="AG39" i="51" s="1"/>
  <c r="AH39" i="51" l="1"/>
  <c r="G2" i="51"/>
  <c r="H2" i="51" l="1"/>
  <c r="I2" i="51" l="1"/>
  <c r="J2" i="51" l="1"/>
  <c r="K2" i="51" l="1"/>
  <c r="L2" i="51" l="1"/>
  <c r="M2" i="51" l="1"/>
  <c r="N2" i="51" l="1"/>
  <c r="O2" i="51" l="1"/>
  <c r="P2" i="51" l="1"/>
  <c r="Q2" i="51" l="1"/>
  <c r="R2" i="51" l="1"/>
  <c r="S2" i="51" l="1"/>
  <c r="T2" i="51" l="1"/>
  <c r="U2" i="51" l="1"/>
  <c r="V2" i="51" l="1"/>
  <c r="W2" i="51" l="1"/>
  <c r="X2" i="51" l="1"/>
  <c r="Y2" i="51" l="1"/>
  <c r="Z2" i="51" l="1"/>
  <c r="AA2" i="51" l="1"/>
  <c r="AB2" i="51" l="1"/>
  <c r="AC2" i="51" l="1"/>
  <c r="AD2" i="51" l="1"/>
  <c r="H9" i="49" l="1"/>
  <c r="F9" i="49"/>
  <c r="E9" i="49"/>
  <c r="D9" i="49"/>
  <c r="AD9" i="49"/>
  <c r="AC9" i="49"/>
  <c r="AB9" i="49"/>
  <c r="AA9" i="49"/>
  <c r="Z9" i="49"/>
  <c r="Y9" i="49"/>
  <c r="X9" i="49"/>
  <c r="W9" i="49"/>
  <c r="V9" i="49"/>
  <c r="T9" i="49"/>
  <c r="S9" i="49"/>
  <c r="R9" i="49"/>
  <c r="Q9" i="49"/>
  <c r="P9" i="49"/>
  <c r="O9" i="49"/>
  <c r="N9" i="49"/>
  <c r="M9" i="49"/>
  <c r="L9" i="49"/>
  <c r="K9" i="49"/>
  <c r="J9" i="49"/>
  <c r="I9" i="49"/>
  <c r="AF39" i="50"/>
  <c r="AE39" i="50"/>
  <c r="AD39" i="50"/>
  <c r="AC39" i="50"/>
  <c r="Y39" i="50"/>
  <c r="X39" i="50"/>
  <c r="W39" i="50"/>
  <c r="V39" i="50"/>
  <c r="U39" i="50"/>
  <c r="Q39" i="50"/>
  <c r="P39" i="50"/>
  <c r="O39" i="50"/>
  <c r="N39" i="50"/>
  <c r="M39" i="50"/>
  <c r="I39" i="50"/>
  <c r="H39" i="50"/>
  <c r="G39" i="50"/>
  <c r="F39" i="50"/>
  <c r="E39" i="50"/>
  <c r="AG19" i="50"/>
  <c r="AG18" i="50"/>
  <c r="AG17" i="50"/>
  <c r="AF15" i="50"/>
  <c r="AE15" i="50"/>
  <c r="AD15" i="50"/>
  <c r="AC15" i="50"/>
  <c r="AB15" i="50"/>
  <c r="AB39" i="50" s="1"/>
  <c r="AA15" i="50"/>
  <c r="AA39" i="50" s="1"/>
  <c r="Z15" i="50"/>
  <c r="Z39" i="50" s="1"/>
  <c r="Y15" i="50"/>
  <c r="X15" i="50"/>
  <c r="W15" i="50"/>
  <c r="V15" i="50"/>
  <c r="U15" i="50"/>
  <c r="T15" i="50"/>
  <c r="T39" i="50" s="1"/>
  <c r="S15" i="50"/>
  <c r="S39" i="50" s="1"/>
  <c r="R15" i="50"/>
  <c r="R39" i="50" s="1"/>
  <c r="Q15" i="50"/>
  <c r="P15" i="50"/>
  <c r="O15" i="50"/>
  <c r="N15" i="50"/>
  <c r="M15" i="50"/>
  <c r="L15" i="50"/>
  <c r="L39" i="50" s="1"/>
  <c r="K15" i="50"/>
  <c r="K39" i="50" s="1"/>
  <c r="J15" i="50"/>
  <c r="J39" i="50" s="1"/>
  <c r="I15" i="50"/>
  <c r="H15" i="50"/>
  <c r="G15" i="50"/>
  <c r="F15" i="50"/>
  <c r="E15" i="50"/>
  <c r="D15" i="50"/>
  <c r="D39" i="50" s="1"/>
  <c r="C15" i="50"/>
  <c r="C39" i="50" s="1"/>
  <c r="B15" i="50"/>
  <c r="B39" i="50" s="1"/>
  <c r="AG14" i="50"/>
  <c r="AG13" i="50"/>
  <c r="AG12" i="50"/>
  <c r="AG10" i="50"/>
  <c r="AH10" i="50" s="1"/>
  <c r="AG9" i="50"/>
  <c r="AH9" i="50" s="1"/>
  <c r="AG8" i="50"/>
  <c r="AH8" i="50" s="1"/>
  <c r="AG7" i="50"/>
  <c r="AH7" i="50" s="1"/>
  <c r="AG6" i="50"/>
  <c r="AG5" i="50"/>
  <c r="AH5" i="50" s="1"/>
  <c r="AH4" i="50"/>
  <c r="AG4" i="50"/>
  <c r="C2" i="50"/>
  <c r="D2" i="50" s="1"/>
  <c r="B1" i="50"/>
  <c r="AH6" i="50" l="1"/>
  <c r="AI10" i="50" s="1"/>
  <c r="E2" i="50"/>
  <c r="D1" i="50"/>
  <c r="C1" i="50"/>
  <c r="AG21" i="50" l="1"/>
  <c r="E1" i="50"/>
  <c r="F2" i="50"/>
  <c r="G2" i="50" l="1"/>
  <c r="F1" i="50"/>
  <c r="AG22" i="50"/>
  <c r="AG39" i="50" s="1"/>
  <c r="AH39" i="50" l="1"/>
  <c r="H2" i="50"/>
  <c r="G1" i="50"/>
  <c r="I2" i="50" l="1"/>
  <c r="H1" i="50"/>
  <c r="J2" i="50" l="1"/>
  <c r="I1" i="50"/>
  <c r="J1" i="50" l="1"/>
  <c r="K2" i="50"/>
  <c r="L2" i="50" l="1"/>
  <c r="K1" i="50"/>
  <c r="L1" i="50" l="1"/>
  <c r="M2" i="50"/>
  <c r="M1" i="50" l="1"/>
  <c r="N2" i="50"/>
  <c r="N1" i="50" l="1"/>
  <c r="O2" i="50"/>
  <c r="P2" i="50" l="1"/>
  <c r="O1" i="50"/>
  <c r="Q2" i="50" l="1"/>
  <c r="P1" i="50"/>
  <c r="R2" i="50" l="1"/>
  <c r="Q1" i="50"/>
  <c r="S2" i="50" l="1"/>
  <c r="R1" i="50"/>
  <c r="S1" i="50" l="1"/>
  <c r="T2" i="50"/>
  <c r="T1" i="50" l="1"/>
  <c r="U2" i="50"/>
  <c r="U1" i="50" l="1"/>
  <c r="V2" i="50"/>
  <c r="V1" i="50" l="1"/>
  <c r="W2" i="50"/>
  <c r="AF12" i="48"/>
  <c r="W1" i="50" l="1"/>
  <c r="X2" i="50"/>
  <c r="Y39" i="49"/>
  <c r="Q39" i="49"/>
  <c r="N39" i="49"/>
  <c r="I39" i="49"/>
  <c r="F39" i="49"/>
  <c r="AG19" i="49"/>
  <c r="AG18" i="49"/>
  <c r="AG17" i="49"/>
  <c r="AF15" i="49"/>
  <c r="AF39" i="49" s="1"/>
  <c r="AE15" i="49"/>
  <c r="AE39" i="49" s="1"/>
  <c r="AD15" i="49"/>
  <c r="AD39" i="49" s="1"/>
  <c r="AC15" i="49"/>
  <c r="AC39" i="49" s="1"/>
  <c r="AB15" i="49"/>
  <c r="AB39" i="49" s="1"/>
  <c r="AA15" i="49"/>
  <c r="AA39" i="49" s="1"/>
  <c r="Z15" i="49"/>
  <c r="Z39" i="49" s="1"/>
  <c r="Y15" i="49"/>
  <c r="X15" i="49"/>
  <c r="X39" i="49" s="1"/>
  <c r="W15" i="49"/>
  <c r="W39" i="49" s="1"/>
  <c r="V15" i="49"/>
  <c r="V39" i="49" s="1"/>
  <c r="U15" i="49"/>
  <c r="U39" i="49" s="1"/>
  <c r="T15" i="49"/>
  <c r="T39" i="49" s="1"/>
  <c r="S15" i="49"/>
  <c r="S39" i="49" s="1"/>
  <c r="R15" i="49"/>
  <c r="R39" i="49" s="1"/>
  <c r="Q15" i="49"/>
  <c r="P15" i="49"/>
  <c r="P39" i="49" s="1"/>
  <c r="O15" i="49"/>
  <c r="O39" i="49" s="1"/>
  <c r="N15" i="49"/>
  <c r="M15" i="49"/>
  <c r="M39" i="49" s="1"/>
  <c r="L15" i="49"/>
  <c r="L39" i="49" s="1"/>
  <c r="K15" i="49"/>
  <c r="K39" i="49" s="1"/>
  <c r="J15" i="49"/>
  <c r="J39" i="49" s="1"/>
  <c r="I15" i="49"/>
  <c r="H15" i="49"/>
  <c r="H39" i="49" s="1"/>
  <c r="G15" i="49"/>
  <c r="G39" i="49" s="1"/>
  <c r="F15" i="49"/>
  <c r="E15" i="49"/>
  <c r="E39" i="49" s="1"/>
  <c r="D15" i="49"/>
  <c r="D39" i="49" s="1"/>
  <c r="C15" i="49"/>
  <c r="C39" i="49" s="1"/>
  <c r="B15" i="49"/>
  <c r="B39" i="49" s="1"/>
  <c r="AG14" i="49"/>
  <c r="AG13" i="49"/>
  <c r="AG12" i="49"/>
  <c r="AG10" i="49"/>
  <c r="AH10" i="49" s="1"/>
  <c r="AG9" i="49"/>
  <c r="AH9" i="49" s="1"/>
  <c r="AG8" i="49"/>
  <c r="AH8" i="49" s="1"/>
  <c r="AG7" i="49"/>
  <c r="AH7" i="49" s="1"/>
  <c r="AG6" i="49"/>
  <c r="AH5" i="49"/>
  <c r="AG5" i="49"/>
  <c r="AG4" i="49"/>
  <c r="C2" i="49"/>
  <c r="D2" i="49" s="1"/>
  <c r="B1" i="49"/>
  <c r="Y2" i="50" l="1"/>
  <c r="X1" i="50"/>
  <c r="C1" i="49"/>
  <c r="D1" i="49"/>
  <c r="E2" i="49"/>
  <c r="AH4" i="49"/>
  <c r="AH6" i="49"/>
  <c r="Z2" i="50" l="1"/>
  <c r="Y1" i="50"/>
  <c r="AG21" i="49"/>
  <c r="E1" i="49"/>
  <c r="F2" i="49"/>
  <c r="AI10" i="49"/>
  <c r="AA2" i="50" l="1"/>
  <c r="Z1" i="50"/>
  <c r="F1" i="49"/>
  <c r="G2" i="49"/>
  <c r="AG22" i="49"/>
  <c r="AG39" i="49" s="1"/>
  <c r="AA1" i="50" l="1"/>
  <c r="AB2" i="50"/>
  <c r="G1" i="49"/>
  <c r="H2" i="49"/>
  <c r="AH39" i="49"/>
  <c r="AG17" i="48"/>
  <c r="AB1" i="50" l="1"/>
  <c r="AC2" i="50"/>
  <c r="H1" i="49"/>
  <c r="I2" i="49"/>
  <c r="AC1" i="50" l="1"/>
  <c r="AD2" i="50"/>
  <c r="J2" i="49"/>
  <c r="I1" i="49"/>
  <c r="K2" i="49" l="1"/>
  <c r="J1" i="49"/>
  <c r="AG19" i="48"/>
  <c r="AG18" i="48"/>
  <c r="AF15" i="48"/>
  <c r="AE15" i="48"/>
  <c r="AD15" i="48"/>
  <c r="AC15" i="48"/>
  <c r="AB15" i="48"/>
  <c r="AA15" i="48"/>
  <c r="Z15" i="48"/>
  <c r="Y15" i="48"/>
  <c r="X15" i="48"/>
  <c r="W15" i="48"/>
  <c r="V15" i="48"/>
  <c r="U15" i="48"/>
  <c r="T15" i="48"/>
  <c r="S15" i="48"/>
  <c r="R15" i="48"/>
  <c r="Q15" i="48"/>
  <c r="P15" i="48"/>
  <c r="O15" i="48"/>
  <c r="N15" i="48"/>
  <c r="M15" i="48"/>
  <c r="L15" i="48"/>
  <c r="K15" i="48"/>
  <c r="J15" i="48"/>
  <c r="I15" i="48"/>
  <c r="H15" i="48"/>
  <c r="G15" i="48"/>
  <c r="F15" i="48"/>
  <c r="E15" i="48"/>
  <c r="D15" i="48"/>
  <c r="C15" i="48"/>
  <c r="B15" i="48"/>
  <c r="AG14" i="48"/>
  <c r="AG13" i="48"/>
  <c r="AF39" i="48"/>
  <c r="AE39" i="48"/>
  <c r="AD39" i="48"/>
  <c r="AA39" i="48"/>
  <c r="X39" i="48"/>
  <c r="W39" i="48"/>
  <c r="P39" i="48"/>
  <c r="O39" i="48"/>
  <c r="N39" i="48"/>
  <c r="M39" i="48"/>
  <c r="G39" i="48"/>
  <c r="F39" i="48"/>
  <c r="E39" i="48"/>
  <c r="AG10" i="48"/>
  <c r="AH10" i="48" s="1"/>
  <c r="AG9" i="48"/>
  <c r="AG8" i="48"/>
  <c r="AH8" i="48" s="1"/>
  <c r="AG7" i="48"/>
  <c r="AH7" i="48" s="1"/>
  <c r="AG5" i="48"/>
  <c r="AH5" i="48" s="1"/>
  <c r="AG4" i="48"/>
  <c r="C2" i="48"/>
  <c r="C1" i="48" s="1"/>
  <c r="B1" i="48"/>
  <c r="L2" i="49" l="1"/>
  <c r="K1" i="49"/>
  <c r="AH9" i="48"/>
  <c r="S39" i="48"/>
  <c r="Z39" i="48"/>
  <c r="Y39" i="48"/>
  <c r="R39" i="48"/>
  <c r="Q39" i="48"/>
  <c r="D39" i="48"/>
  <c r="V39" i="48"/>
  <c r="L39" i="48"/>
  <c r="T39" i="48"/>
  <c r="AB39" i="48"/>
  <c r="C39" i="48"/>
  <c r="AH4" i="48"/>
  <c r="U39" i="48"/>
  <c r="AC39" i="48"/>
  <c r="I39" i="48"/>
  <c r="J39" i="48"/>
  <c r="K39" i="48"/>
  <c r="H39" i="48"/>
  <c r="D2" i="48"/>
  <c r="AG6" i="48"/>
  <c r="B39" i="48"/>
  <c r="M2" i="49" l="1"/>
  <c r="L1" i="49"/>
  <c r="AG12" i="48"/>
  <c r="AH6" i="48"/>
  <c r="AI10" i="48" s="1"/>
  <c r="D1" i="48"/>
  <c r="E2" i="48"/>
  <c r="M1" i="49" l="1"/>
  <c r="N2" i="49"/>
  <c r="E1" i="48"/>
  <c r="F2" i="48"/>
  <c r="AG21" i="48"/>
  <c r="N1" i="49" l="1"/>
  <c r="O2" i="49"/>
  <c r="AG22" i="48"/>
  <c r="AG39" i="48" s="1"/>
  <c r="G2" i="48"/>
  <c r="F1" i="48"/>
  <c r="O1" i="49" l="1"/>
  <c r="P2" i="49"/>
  <c r="AH39" i="48"/>
  <c r="H2" i="48"/>
  <c r="G1" i="48"/>
  <c r="Q2" i="49" l="1"/>
  <c r="P1" i="49"/>
  <c r="H1" i="48"/>
  <c r="I2" i="48"/>
  <c r="R2" i="49" l="1"/>
  <c r="Q1" i="49"/>
  <c r="J2" i="48"/>
  <c r="I1" i="48"/>
  <c r="S2" i="49" l="1"/>
  <c r="R1" i="49"/>
  <c r="J1" i="48"/>
  <c r="K2" i="48"/>
  <c r="T2" i="49" l="1"/>
  <c r="S1" i="49"/>
  <c r="K1" i="48"/>
  <c r="L2" i="48"/>
  <c r="T1" i="49" l="1"/>
  <c r="U2" i="49"/>
  <c r="M2" i="48"/>
  <c r="L1" i="48"/>
  <c r="U1" i="49" l="1"/>
  <c r="V2" i="49"/>
  <c r="N2" i="48"/>
  <c r="M1" i="48"/>
  <c r="V1" i="49" l="1"/>
  <c r="W2" i="49"/>
  <c r="O2" i="48"/>
  <c r="N1" i="48"/>
  <c r="W1" i="49" l="1"/>
  <c r="X2" i="49"/>
  <c r="P2" i="48"/>
  <c r="O1" i="48"/>
  <c r="Y2" i="49" l="1"/>
  <c r="X1" i="49"/>
  <c r="P1" i="48"/>
  <c r="Q2" i="48"/>
  <c r="Z2" i="49" l="1"/>
  <c r="Y1" i="49"/>
  <c r="Q1" i="48"/>
  <c r="R2" i="48"/>
  <c r="AA2" i="49" l="1"/>
  <c r="Z1" i="49"/>
  <c r="R1" i="48"/>
  <c r="S2" i="48"/>
  <c r="AB2" i="49" l="1"/>
  <c r="AA1" i="49"/>
  <c r="S1" i="48"/>
  <c r="T2" i="48"/>
  <c r="AB1" i="49" l="1"/>
  <c r="AC2" i="49"/>
  <c r="T1" i="48"/>
  <c r="U2" i="48"/>
  <c r="AC1" i="49" l="1"/>
  <c r="AD2" i="49"/>
  <c r="U1" i="48"/>
  <c r="V2" i="48"/>
  <c r="W2" i="48" l="1"/>
  <c r="V1" i="48"/>
  <c r="X2" i="48" l="1"/>
  <c r="W1" i="48"/>
  <c r="Y2" i="48" l="1"/>
  <c r="X1" i="48"/>
  <c r="Z2" i="48" l="1"/>
  <c r="Y1" i="48"/>
  <c r="Z1" i="48" l="1"/>
  <c r="AA2" i="48"/>
  <c r="AA1" i="48" l="1"/>
  <c r="AB2" i="48"/>
  <c r="AB1" i="48" l="1"/>
  <c r="AC2" i="48"/>
  <c r="AD2" i="48" l="1"/>
  <c r="AC1" i="48"/>
  <c r="AE2" i="48" l="1"/>
  <c r="AF2" i="48" s="1"/>
  <c r="Q39" i="41" l="1"/>
  <c r="P39" i="41"/>
  <c r="O39" i="41"/>
  <c r="H39" i="41"/>
  <c r="AG19" i="41"/>
  <c r="AG18" i="41"/>
  <c r="AF17" i="41"/>
  <c r="AE17" i="41"/>
  <c r="AD17" i="41"/>
  <c r="AC17" i="41"/>
  <c r="AB17" i="41"/>
  <c r="AA17" i="41"/>
  <c r="Z17" i="41"/>
  <c r="Y17" i="41"/>
  <c r="X17" i="41"/>
  <c r="W17" i="41"/>
  <c r="V17" i="41"/>
  <c r="U17" i="41"/>
  <c r="T17" i="41"/>
  <c r="S17" i="41"/>
  <c r="R17" i="41"/>
  <c r="Q17" i="41"/>
  <c r="P17" i="41"/>
  <c r="O17" i="41"/>
  <c r="N17" i="41"/>
  <c r="M17" i="41"/>
  <c r="L17" i="41"/>
  <c r="K17" i="41"/>
  <c r="J17" i="41"/>
  <c r="I17" i="41"/>
  <c r="H17" i="41"/>
  <c r="G17" i="41"/>
  <c r="F17" i="41"/>
  <c r="E17" i="41"/>
  <c r="D17" i="41"/>
  <c r="C17" i="41"/>
  <c r="B17" i="41"/>
  <c r="AG17" i="41" s="1"/>
  <c r="AG16" i="41"/>
  <c r="AF15" i="41"/>
  <c r="AE15" i="41"/>
  <c r="AD15" i="41"/>
  <c r="AC15" i="41"/>
  <c r="AB15" i="41"/>
  <c r="AA15" i="41"/>
  <c r="Z15" i="41"/>
  <c r="Y15" i="41"/>
  <c r="X15" i="41"/>
  <c r="W15" i="41"/>
  <c r="V15" i="41"/>
  <c r="U15" i="41"/>
  <c r="T15" i="41"/>
  <c r="S15" i="41"/>
  <c r="R15" i="41"/>
  <c r="Q15" i="41"/>
  <c r="P15" i="41"/>
  <c r="O15" i="41"/>
  <c r="N15" i="41"/>
  <c r="M15" i="41"/>
  <c r="L15" i="41"/>
  <c r="K15" i="41"/>
  <c r="J15" i="41"/>
  <c r="I15" i="41"/>
  <c r="H15" i="41"/>
  <c r="G15" i="41"/>
  <c r="F15" i="41"/>
  <c r="E15" i="41"/>
  <c r="D15" i="41"/>
  <c r="C15" i="41"/>
  <c r="B15" i="41"/>
  <c r="AG15" i="41" s="1"/>
  <c r="AG14" i="41"/>
  <c r="AG13" i="41"/>
  <c r="AF12" i="41"/>
  <c r="AF39" i="41" s="1"/>
  <c r="AE12" i="41"/>
  <c r="AE39" i="41" s="1"/>
  <c r="AD12" i="41"/>
  <c r="AC12" i="41"/>
  <c r="AB12" i="41"/>
  <c r="AA12" i="41"/>
  <c r="Z12" i="41"/>
  <c r="Y12" i="41"/>
  <c r="Y39" i="41" s="1"/>
  <c r="X12" i="41"/>
  <c r="X39" i="41" s="1"/>
  <c r="W12" i="41"/>
  <c r="W39" i="41" s="1"/>
  <c r="V12" i="41"/>
  <c r="U12" i="41"/>
  <c r="T12" i="41"/>
  <c r="S12" i="41"/>
  <c r="R12" i="41"/>
  <c r="M12" i="41"/>
  <c r="L12" i="41"/>
  <c r="K12" i="41"/>
  <c r="J12" i="41"/>
  <c r="I12" i="41"/>
  <c r="I39" i="41" s="1"/>
  <c r="H12" i="41"/>
  <c r="G12" i="41"/>
  <c r="G39" i="41" s="1"/>
  <c r="F12" i="41"/>
  <c r="E12" i="41"/>
  <c r="D12" i="41"/>
  <c r="C12" i="41"/>
  <c r="B12" i="41"/>
  <c r="AF11" i="41"/>
  <c r="AE11" i="41"/>
  <c r="AD11" i="41"/>
  <c r="AC11" i="41"/>
  <c r="AB11" i="41"/>
  <c r="AB39" i="41" s="1"/>
  <c r="AA11" i="41"/>
  <c r="AA39" i="41" s="1"/>
  <c r="Z11" i="41"/>
  <c r="Z39" i="41" s="1"/>
  <c r="Y11" i="41"/>
  <c r="X11" i="41"/>
  <c r="W11" i="41"/>
  <c r="V11" i="41"/>
  <c r="U11" i="41"/>
  <c r="T11" i="41"/>
  <c r="T39" i="41" s="1"/>
  <c r="S11" i="41"/>
  <c r="S39" i="41" s="1"/>
  <c r="R11" i="41"/>
  <c r="R39" i="41" s="1"/>
  <c r="Q11" i="41"/>
  <c r="P11" i="41"/>
  <c r="O11" i="41"/>
  <c r="N11" i="41"/>
  <c r="N39" i="41" s="1"/>
  <c r="M11" i="41"/>
  <c r="L11" i="41"/>
  <c r="K11" i="41"/>
  <c r="J11" i="41"/>
  <c r="I11" i="41"/>
  <c r="H11" i="41"/>
  <c r="G11" i="41"/>
  <c r="F11" i="41"/>
  <c r="E11" i="41"/>
  <c r="D11" i="41"/>
  <c r="C11" i="41"/>
  <c r="B11" i="41"/>
  <c r="AG11" i="41" s="1"/>
  <c r="AH10" i="41"/>
  <c r="AG10" i="41"/>
  <c r="AH9" i="41"/>
  <c r="AG9" i="41"/>
  <c r="AH8" i="41"/>
  <c r="AG8" i="41"/>
  <c r="AG7" i="41"/>
  <c r="AH7" i="41" s="1"/>
  <c r="AG6" i="41"/>
  <c r="AH5" i="41"/>
  <c r="AG5" i="41"/>
  <c r="AG4" i="41"/>
  <c r="AH4" i="41" s="1"/>
  <c r="E2" i="41"/>
  <c r="E1" i="41" s="1"/>
  <c r="D2" i="41"/>
  <c r="C2" i="41"/>
  <c r="C1" i="41"/>
  <c r="B1" i="41"/>
  <c r="J39" i="41" l="1"/>
  <c r="C39" i="41"/>
  <c r="K39" i="41"/>
  <c r="AG12" i="41"/>
  <c r="D39" i="41"/>
  <c r="L39" i="41"/>
  <c r="E39" i="41"/>
  <c r="M39" i="41"/>
  <c r="U39" i="41"/>
  <c r="AC39" i="41"/>
  <c r="F39" i="41"/>
  <c r="V39" i="41"/>
  <c r="AD39" i="41"/>
  <c r="F2" i="41"/>
  <c r="AH6" i="41"/>
  <c r="AI10" i="41" s="1"/>
  <c r="B39" i="41"/>
  <c r="D1" i="41"/>
  <c r="AG21" i="41" l="1"/>
  <c r="F1" i="41"/>
  <c r="G2" i="41"/>
  <c r="AG22" i="41" l="1"/>
  <c r="AG39" i="41"/>
  <c r="H2" i="41"/>
  <c r="G1" i="41"/>
  <c r="I2" i="41" l="1"/>
  <c r="H1" i="41"/>
  <c r="AH39" i="41"/>
  <c r="J2" i="41" l="1"/>
  <c r="I1" i="41"/>
  <c r="K2" i="41" l="1"/>
  <c r="J1" i="41"/>
  <c r="K1" i="41" l="1"/>
  <c r="L2" i="41"/>
  <c r="L1" i="41" l="1"/>
  <c r="M2" i="41"/>
  <c r="M1" i="41" l="1"/>
  <c r="N2" i="41"/>
  <c r="N1" i="41" l="1"/>
  <c r="O2" i="41"/>
  <c r="P2" i="41" l="1"/>
  <c r="O1" i="41"/>
  <c r="P1" i="41" l="1"/>
  <c r="Q2" i="41"/>
  <c r="Q1" i="41" l="1"/>
  <c r="R2" i="41"/>
  <c r="S2" i="41" l="1"/>
  <c r="R1" i="41"/>
  <c r="S1" i="41" l="1"/>
  <c r="T2" i="41"/>
  <c r="U2" i="41" l="1"/>
  <c r="T1" i="41"/>
  <c r="U1" i="41" l="1"/>
  <c r="V2" i="41"/>
  <c r="V1" i="41" l="1"/>
  <c r="W2" i="41"/>
  <c r="X2" i="41" l="1"/>
  <c r="W1" i="41"/>
  <c r="Y2" i="41" l="1"/>
  <c r="X1" i="41"/>
  <c r="Z2" i="41" l="1"/>
  <c r="Y1" i="41"/>
  <c r="AA2" i="41" l="1"/>
  <c r="Z1" i="41"/>
  <c r="AA1" i="41" l="1"/>
  <c r="AB2" i="41"/>
  <c r="AB1" i="41" l="1"/>
  <c r="AC2" i="41"/>
  <c r="AC1" i="41" l="1"/>
  <c r="AD2" i="41"/>
  <c r="AE2" i="41" l="1"/>
  <c r="AF2" i="41" l="1"/>
</calcChain>
</file>

<file path=xl/sharedStrings.xml><?xml version="1.0" encoding="utf-8"?>
<sst xmlns="http://schemas.openxmlformats.org/spreadsheetml/2006/main" count="4095" uniqueCount="40">
  <si>
    <t xml:space="preserve"> </t>
  </si>
  <si>
    <t>Totaux</t>
  </si>
  <si>
    <t>Moyenne Jour</t>
  </si>
  <si>
    <t>Total Jour</t>
  </si>
  <si>
    <t>Total Jour - Net</t>
  </si>
  <si>
    <t xml:space="preserve">  </t>
  </si>
  <si>
    <t>Poste 1</t>
  </si>
  <si>
    <t>Poste 2</t>
  </si>
  <si>
    <t>Poste 3</t>
  </si>
  <si>
    <t>Poste 4</t>
  </si>
  <si>
    <t>Poste 5</t>
  </si>
  <si>
    <t>Poste 6</t>
  </si>
  <si>
    <t>Depense 3</t>
  </si>
  <si>
    <t>Depense 6</t>
  </si>
  <si>
    <t>Depenses</t>
  </si>
  <si>
    <t>LAO voiture</t>
  </si>
  <si>
    <t>Gasoil</t>
  </si>
  <si>
    <t>Nettoyage voiture</t>
  </si>
  <si>
    <t>Nettoyage vetements</t>
  </si>
  <si>
    <t>Assurance Allianz</t>
  </si>
  <si>
    <t>Entretien Voiture</t>
  </si>
  <si>
    <t>Parking Aeroport</t>
  </si>
  <si>
    <t>Depense 1</t>
  </si>
  <si>
    <t xml:space="preserve">Vignette </t>
  </si>
  <si>
    <t>Payage Autoroute</t>
  </si>
  <si>
    <t>Revenu 1</t>
  </si>
  <si>
    <t>Revenu 2</t>
  </si>
  <si>
    <t>Revenu 3</t>
  </si>
  <si>
    <t>Revenu 4</t>
  </si>
  <si>
    <t>Revenu 5</t>
  </si>
  <si>
    <t>Revenu 6</t>
  </si>
  <si>
    <t>Depense 2</t>
  </si>
  <si>
    <t>Depense 4</t>
  </si>
  <si>
    <t>Depense 5</t>
  </si>
  <si>
    <t>Depense 7</t>
  </si>
  <si>
    <t>Depense 8</t>
  </si>
  <si>
    <t>Depense 9</t>
  </si>
  <si>
    <t>Depense 10</t>
  </si>
  <si>
    <t>Depense 11</t>
  </si>
  <si>
    <t>Ca total Jour - Consolidé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</si>
</sst>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"/>
    <numFmt numFmtId="165" formatCode="#,##0.00\ _€;[Red]#,##0.00\ _€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8" fontId="0" fillId="0" borderId="0" xfId="0" applyNumberFormat="1"/>
    <xf numFmtId="8" fontId="1" fillId="0" borderId="0" xfId="0" applyNumberFormat="1" applyFont="1"/>
    <xf numFmtId="0" fontId="3" fillId="0" borderId="0" xfId="0" applyFont="1"/>
    <xf numFmtId="0" fontId="2" fillId="0" borderId="0" xfId="0" applyFont="1"/>
    <xf numFmtId="164" fontId="2" fillId="0" borderId="0" xfId="0" applyNumberFormat="1" applyFont="1"/>
    <xf numFmtId="2" fontId="0" fillId="0" borderId="0" xfId="0" applyNumberFormat="1"/>
    <xf numFmtId="165" fontId="0" fillId="0" borderId="0" xfId="0" applyNumberFormat="1"/>
    <xf numFmtId="165" fontId="2" fillId="0" borderId="0" xfId="0" applyNumberFormat="1" applyFont="1"/>
    <xf numFmtId="165" fontId="1" fillId="0" borderId="0" xfId="0" applyNumberFormat="1" applyFont="1"/>
    <xf numFmtId="0" fontId="4" fillId="0" borderId="0" xfId="0" applyFont="1"/>
    <xf numFmtId="0" fontId="4" fillId="0" borderId="1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X70"/>
  <sheetViews>
    <sheetView topLeftCell="A25" workbookViewId="0">
      <pane xSplit="1" topLeftCell="AH1" activePane="topRight" state="frozen"/>
      <selection pane="topRight" activeCell="A61" sqref="A61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style="11" customWidth="1"/>
    <col min="38" max="38" width="20.85546875" customWidth="1"/>
    <col min="41" max="41" width="19.28515625" style="14" customWidth="1"/>
    <col min="42" max="45" width="7.5703125" style="14" bestFit="1" customWidth="1"/>
    <col min="46" max="46" width="10.5703125" style="14" bestFit="1" customWidth="1"/>
    <col min="47" max="47" width="7.5703125" style="14" bestFit="1" customWidth="1"/>
    <col min="48" max="48" width="7.7109375" style="14" bestFit="1" customWidth="1"/>
    <col min="49" max="49" width="10.28515625" style="14" bestFit="1" customWidth="1"/>
  </cols>
  <sheetData>
    <row r="1" spans="1:50" x14ac:dyDescent="0.25">
      <c r="B1" t="str">
        <f>IF(WEEKDAY(B2)=1,"D",IF(WEEKDAY(B2)=2,"L",IF(WEEKDAY(B2)=3,"Ma",IF(WEEKDAY(B2)=4,"Me",IF(WEEKDAY(B2)=5,"J",IF(WEEKDAY(B2)=6,"V",IF(WEEKDAY(B2)=7,"S",)))))))</f>
        <v>V</v>
      </c>
      <c r="C1" t="str">
        <f>IF(WEEKDAY(C2)=1,"D",IF(WEEKDAY(C2)=2,"L",IF(WEEKDAY(C2)=3,"Ma",IF(WEEKDAY(C2)=4,"Me",IF(WEEKDAY(C2)=5,"J",IF(WEEKDAY(C2)=6,"V",IF(WEEKDAY(C2)=7,"S",)))))))</f>
        <v>S</v>
      </c>
      <c r="D1" t="str">
        <f>IF(WEEKDAY(D2)=1,"D",IF(WEEKDAY(D2)=2,"L",IF(WEEKDAY(D2)=3,"Ma",IF(WEEKDAY(D2)=4,"Me",IF(WEEKDAY(D2)=5,"J",IF(WEEKDAY(D2)=6,"V",IF(WEEKDAY(D2)=7,"S",)))))))</f>
        <v>D</v>
      </c>
      <c r="E1" t="str">
        <f>IF(WEEKDAY(E2)=1,"D",IF(WEEKDAY(E2)=2,"L",IF(WEEKDAY(E2)=3,"Ma",IF(WEEKDAY(E2)=4,"Me",IF(WEEKDAY(E2)=5,"J",IF(WEEKDAY(E2)=6,"V",IF(WEEKDAY(E2)=7,"S",)))))))</f>
        <v>L</v>
      </c>
      <c r="F1" t="str">
        <f>IF(WEEKDAY(F2)=1,"D",IF(WEEKDAY(F2)=2,"L",IF(WEEKDAY(F2)=3,"Ma",IF(WEEKDAY(F2)=4,"Me",IF(WEEKDAY(F2)=5,"J",IF(WEEKDAY(F2)=6,"V",IF(WEEKDAY(F2)=7,"S",)))))))</f>
        <v>Ma</v>
      </c>
      <c r="G1" t="str">
        <f t="shared" ref="G1:AC1" si="0">IF(WEEKDAY(G2)=1,"D",IF(WEEKDAY(G2)=2,"L",IF(WEEKDAY(G2)=3,"Ma",IF(WEEKDAY(G2)=4,"Me",IF(WEEKDAY(G2)=5,"J",IF(WEEKDAY(G2)=6,"V",IF(WEEKDAY(G2)=7,"S",)))))))</f>
        <v>Me</v>
      </c>
      <c r="H1" t="str">
        <f t="shared" si="0"/>
        <v>J</v>
      </c>
      <c r="I1" t="str">
        <f t="shared" si="0"/>
        <v>V</v>
      </c>
      <c r="J1" t="str">
        <f t="shared" si="0"/>
        <v>S</v>
      </c>
      <c r="K1" t="str">
        <f t="shared" si="0"/>
        <v>D</v>
      </c>
      <c r="L1" t="str">
        <f t="shared" si="0"/>
        <v>L</v>
      </c>
      <c r="M1" t="str">
        <f t="shared" si="0"/>
        <v>Ma</v>
      </c>
      <c r="N1" t="str">
        <f t="shared" si="0"/>
        <v>Me</v>
      </c>
      <c r="O1" t="str">
        <f t="shared" si="0"/>
        <v>J</v>
      </c>
      <c r="P1" t="str">
        <f t="shared" si="0"/>
        <v>V</v>
      </c>
      <c r="Q1" t="str">
        <f t="shared" si="0"/>
        <v>S</v>
      </c>
      <c r="R1" t="str">
        <f t="shared" si="0"/>
        <v>D</v>
      </c>
      <c r="S1" t="str">
        <f t="shared" si="0"/>
        <v>L</v>
      </c>
      <c r="T1" t="str">
        <f t="shared" si="0"/>
        <v>Ma</v>
      </c>
      <c r="U1" t="str">
        <f t="shared" si="0"/>
        <v>Me</v>
      </c>
      <c r="V1" t="str">
        <f t="shared" si="0"/>
        <v>J</v>
      </c>
      <c r="W1" t="str">
        <f t="shared" si="0"/>
        <v>V</v>
      </c>
      <c r="X1" t="str">
        <f t="shared" si="0"/>
        <v>S</v>
      </c>
      <c r="Y1" t="str">
        <f t="shared" si="0"/>
        <v>D</v>
      </c>
      <c r="Z1" t="str">
        <f t="shared" si="0"/>
        <v>L</v>
      </c>
      <c r="AA1" t="str">
        <f t="shared" si="0"/>
        <v>Ma</v>
      </c>
      <c r="AB1" t="str">
        <f t="shared" si="0"/>
        <v>Me</v>
      </c>
      <c r="AC1" t="str">
        <f t="shared" si="0"/>
        <v>J</v>
      </c>
      <c r="AD1" t="s">
        <v>0</v>
      </c>
      <c r="AE1" t="s">
        <v>0</v>
      </c>
      <c r="AF1" t="s">
        <v>0</v>
      </c>
      <c r="AG1" t="s">
        <v>0</v>
      </c>
      <c r="AH1" t="s">
        <v>0</v>
      </c>
      <c r="AK1"/>
      <c r="AO1"/>
      <c r="AP1"/>
      <c r="AQ1"/>
      <c r="AR1"/>
      <c r="AS1"/>
      <c r="AT1"/>
      <c r="AU1"/>
      <c r="AV1"/>
      <c r="AW1"/>
    </row>
    <row r="2" spans="1:50" x14ac:dyDescent="0.25">
      <c r="B2" s="1">
        <v>42370</v>
      </c>
      <c r="C2" s="1">
        <f>B2+1</f>
        <v>42371</v>
      </c>
      <c r="D2" s="1">
        <f t="shared" ref="D2:AE2" si="1">C2+1</f>
        <v>42372</v>
      </c>
      <c r="E2" s="1">
        <f t="shared" si="1"/>
        <v>42373</v>
      </c>
      <c r="F2" s="1">
        <f t="shared" si="1"/>
        <v>42374</v>
      </c>
      <c r="G2" s="1">
        <f t="shared" si="1"/>
        <v>42375</v>
      </c>
      <c r="H2" s="1">
        <f t="shared" si="1"/>
        <v>42376</v>
      </c>
      <c r="I2" s="1">
        <f t="shared" si="1"/>
        <v>42377</v>
      </c>
      <c r="J2" s="1">
        <f t="shared" si="1"/>
        <v>42378</v>
      </c>
      <c r="K2" s="1">
        <f t="shared" si="1"/>
        <v>42379</v>
      </c>
      <c r="L2" s="1">
        <f t="shared" si="1"/>
        <v>42380</v>
      </c>
      <c r="M2" s="1">
        <f t="shared" si="1"/>
        <v>42381</v>
      </c>
      <c r="N2" s="1">
        <f t="shared" si="1"/>
        <v>42382</v>
      </c>
      <c r="O2" s="1">
        <f t="shared" si="1"/>
        <v>42383</v>
      </c>
      <c r="P2" s="1">
        <f t="shared" si="1"/>
        <v>42384</v>
      </c>
      <c r="Q2" s="1">
        <f t="shared" si="1"/>
        <v>42385</v>
      </c>
      <c r="R2" s="1">
        <f t="shared" si="1"/>
        <v>42386</v>
      </c>
      <c r="S2" s="1">
        <f t="shared" si="1"/>
        <v>42387</v>
      </c>
      <c r="T2" s="1">
        <f t="shared" si="1"/>
        <v>42388</v>
      </c>
      <c r="U2" s="1">
        <f t="shared" si="1"/>
        <v>42389</v>
      </c>
      <c r="V2" s="1">
        <f t="shared" si="1"/>
        <v>42390</v>
      </c>
      <c r="W2" s="1">
        <f t="shared" si="1"/>
        <v>42391</v>
      </c>
      <c r="X2" s="1">
        <f t="shared" si="1"/>
        <v>42392</v>
      </c>
      <c r="Y2" s="1">
        <f t="shared" si="1"/>
        <v>42393</v>
      </c>
      <c r="Z2" s="1">
        <f t="shared" si="1"/>
        <v>42394</v>
      </c>
      <c r="AA2" s="1">
        <f t="shared" si="1"/>
        <v>42395</v>
      </c>
      <c r="AB2" s="1">
        <f t="shared" si="1"/>
        <v>42396</v>
      </c>
      <c r="AC2" s="1">
        <f t="shared" si="1"/>
        <v>42397</v>
      </c>
      <c r="AD2" s="1">
        <f t="shared" si="1"/>
        <v>42398</v>
      </c>
      <c r="AE2" s="1">
        <f t="shared" si="1"/>
        <v>42399</v>
      </c>
      <c r="AF2" s="1">
        <f>AE2+1</f>
        <v>42400</v>
      </c>
      <c r="AG2" t="s">
        <v>1</v>
      </c>
      <c r="AH2" t="s">
        <v>2</v>
      </c>
      <c r="AI2" s="1" t="s">
        <v>3</v>
      </c>
      <c r="AK2"/>
      <c r="AO2"/>
      <c r="AP2"/>
      <c r="AQ2"/>
      <c r="AR2"/>
      <c r="AS2"/>
      <c r="AT2"/>
      <c r="AU2"/>
      <c r="AV2"/>
      <c r="AW2"/>
    </row>
    <row r="3" spans="1:50" x14ac:dyDescent="0.25">
      <c r="B3" s="2"/>
      <c r="AK3"/>
      <c r="AO3"/>
      <c r="AP3"/>
      <c r="AQ3"/>
      <c r="AR3"/>
      <c r="AS3"/>
      <c r="AT3"/>
      <c r="AU3"/>
      <c r="AV3"/>
      <c r="AW3"/>
    </row>
    <row r="4" spans="1:50" s="8" customFormat="1" x14ac:dyDescent="0.25">
      <c r="A4" s="8" t="s">
        <v>6</v>
      </c>
      <c r="B4" s="9"/>
      <c r="C4" s="9" t="s">
        <v>0</v>
      </c>
      <c r="D4" s="9" t="s">
        <v>0</v>
      </c>
      <c r="F4" s="8" t="s">
        <v>0</v>
      </c>
      <c r="AG4" s="9">
        <f t="shared" ref="AG4:AG9" si="2">SUM(B4:AF4)</f>
        <v>0</v>
      </c>
      <c r="AH4" s="9">
        <f t="shared" ref="AH4:AH10" si="3">IF(AG4&gt;0,AG4/COUNTIF(B4:AF4,"&gt;0"),0)</f>
        <v>0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s="8" customFormat="1" x14ac:dyDescent="0.25">
      <c r="A5" s="8" t="s">
        <v>7</v>
      </c>
      <c r="B5" s="9" t="s">
        <v>0</v>
      </c>
      <c r="C5" s="9" t="s">
        <v>0</v>
      </c>
      <c r="D5" s="9"/>
      <c r="E5" s="8" t="s">
        <v>0</v>
      </c>
      <c r="AG5" s="9">
        <f t="shared" si="2"/>
        <v>0</v>
      </c>
      <c r="AH5" s="9">
        <f t="shared" si="3"/>
        <v>0</v>
      </c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8" customFormat="1" x14ac:dyDescent="0.25">
      <c r="A6" s="8" t="s">
        <v>8</v>
      </c>
      <c r="B6" s="9">
        <v>310.5</v>
      </c>
      <c r="C6" s="9">
        <v>118.5</v>
      </c>
      <c r="D6" s="9">
        <v>135</v>
      </c>
      <c r="E6" s="8">
        <v>58.5</v>
      </c>
      <c r="F6" s="8">
        <v>126</v>
      </c>
      <c r="G6" s="8">
        <v>0</v>
      </c>
      <c r="H6" s="8">
        <v>109.5</v>
      </c>
      <c r="I6" s="8">
        <v>96</v>
      </c>
      <c r="J6" s="8">
        <v>174</v>
      </c>
      <c r="K6" s="8">
        <v>0</v>
      </c>
      <c r="L6" s="8">
        <v>141</v>
      </c>
      <c r="M6" s="8">
        <v>96.75</v>
      </c>
      <c r="N6" s="8">
        <v>0</v>
      </c>
      <c r="O6" s="8">
        <v>95.25</v>
      </c>
      <c r="P6" s="8">
        <v>123</v>
      </c>
      <c r="Q6" s="8">
        <v>105.75</v>
      </c>
      <c r="R6" s="8">
        <v>124.5</v>
      </c>
      <c r="S6" s="8">
        <v>72.75</v>
      </c>
      <c r="T6" s="8">
        <v>59.25</v>
      </c>
      <c r="U6" s="8">
        <v>64.5</v>
      </c>
      <c r="V6" s="8">
        <v>159</v>
      </c>
      <c r="W6" s="8">
        <v>180.75</v>
      </c>
      <c r="X6" s="8">
        <v>197.25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158.25</v>
      </c>
      <c r="AE6" s="8">
        <v>136.5</v>
      </c>
      <c r="AF6" s="8">
        <v>90</v>
      </c>
      <c r="AG6" s="9">
        <f t="shared" si="2"/>
        <v>2932.5</v>
      </c>
      <c r="AH6" s="9">
        <f t="shared" si="3"/>
        <v>127.5</v>
      </c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8" customFormat="1" x14ac:dyDescent="0.25">
      <c r="A7" s="8" t="s">
        <v>9</v>
      </c>
      <c r="B7" s="9"/>
      <c r="C7" s="9"/>
      <c r="D7" s="9"/>
      <c r="AG7" s="9">
        <f t="shared" si="2"/>
        <v>0</v>
      </c>
      <c r="AH7" s="9">
        <f t="shared" si="3"/>
        <v>0</v>
      </c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8" customFormat="1" x14ac:dyDescent="0.25">
      <c r="A8" s="8" t="s">
        <v>10</v>
      </c>
      <c r="B8" s="9"/>
      <c r="C8" s="9" t="s">
        <v>0</v>
      </c>
      <c r="D8" s="9"/>
      <c r="AG8" s="9">
        <f t="shared" si="2"/>
        <v>0</v>
      </c>
      <c r="AH8" s="9">
        <f t="shared" si="3"/>
        <v>0</v>
      </c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8" customFormat="1" x14ac:dyDescent="0.25">
      <c r="A9" s="8" t="s">
        <v>11</v>
      </c>
      <c r="B9" s="4" t="s">
        <v>0</v>
      </c>
      <c r="C9" s="3" t="s">
        <v>0</v>
      </c>
      <c r="D9" s="4" t="s">
        <v>0</v>
      </c>
      <c r="E9" s="3" t="s">
        <v>0</v>
      </c>
      <c r="F9" s="3" t="s">
        <v>0</v>
      </c>
      <c r="G9" s="3" t="s">
        <v>0</v>
      </c>
      <c r="H9" s="3" t="s">
        <v>0</v>
      </c>
      <c r="I9" s="3" t="s">
        <v>0</v>
      </c>
      <c r="J9" s="3" t="s">
        <v>0</v>
      </c>
      <c r="K9" s="3" t="s">
        <v>0</v>
      </c>
      <c r="L9" s="3" t="s">
        <v>0</v>
      </c>
      <c r="M9" s="3" t="s">
        <v>0</v>
      </c>
      <c r="N9" s="3" t="s">
        <v>0</v>
      </c>
      <c r="O9" s="3" t="s">
        <v>0</v>
      </c>
      <c r="P9" s="3" t="s">
        <v>0</v>
      </c>
      <c r="Q9" s="3" t="s">
        <v>0</v>
      </c>
      <c r="R9" s="3" t="s">
        <v>0</v>
      </c>
      <c r="S9" s="3" t="s">
        <v>0</v>
      </c>
      <c r="T9" s="3">
        <v>7</v>
      </c>
      <c r="U9" s="3" t="s">
        <v>0</v>
      </c>
      <c r="V9" s="3" t="s">
        <v>0</v>
      </c>
      <c r="W9" s="3" t="s">
        <v>0</v>
      </c>
      <c r="X9" s="3" t="s">
        <v>0</v>
      </c>
      <c r="Y9" s="3">
        <v>8</v>
      </c>
      <c r="Z9" s="3">
        <v>8</v>
      </c>
      <c r="AA9" s="3">
        <v>8</v>
      </c>
      <c r="AB9" s="3" t="s">
        <v>0</v>
      </c>
      <c r="AC9" s="3" t="s">
        <v>0</v>
      </c>
      <c r="AD9" s="3">
        <v>8</v>
      </c>
      <c r="AE9" s="3" t="s">
        <v>0</v>
      </c>
      <c r="AF9" s="3" t="s">
        <v>0</v>
      </c>
      <c r="AG9" s="9">
        <f t="shared" si="2"/>
        <v>39</v>
      </c>
      <c r="AH9" s="9">
        <f t="shared" si="3"/>
        <v>7.8</v>
      </c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3" customFormat="1" x14ac:dyDescent="0.25">
      <c r="A10" s="3" t="s">
        <v>14</v>
      </c>
      <c r="B10" s="6"/>
      <c r="C10" s="6"/>
      <c r="D10" s="6"/>
      <c r="E10" s="6"/>
      <c r="F10" s="6"/>
      <c r="G10" s="6" t="s">
        <v>0</v>
      </c>
      <c r="H10" s="6"/>
      <c r="I10" s="6" t="s">
        <v>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0</v>
      </c>
      <c r="U10" s="6"/>
      <c r="V10" s="6"/>
      <c r="W10" s="6"/>
      <c r="X10" s="6"/>
      <c r="Y10" s="6"/>
      <c r="Z10" s="6"/>
      <c r="AA10" s="6"/>
      <c r="AB10" s="5" t="s">
        <v>0</v>
      </c>
      <c r="AC10" s="5" t="s">
        <v>0</v>
      </c>
      <c r="AG10" s="2">
        <f t="shared" ref="AG10:AG14" si="4">SUM(B10:AE10)</f>
        <v>0</v>
      </c>
      <c r="AH10" s="2">
        <f t="shared" si="3"/>
        <v>0</v>
      </c>
      <c r="AI10" s="4">
        <f>SUM(AH4:AH10)</f>
        <v>135.30000000000001</v>
      </c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x14ac:dyDescent="0.25">
      <c r="A11" s="3" t="s">
        <v>15</v>
      </c>
      <c r="B11" s="5" t="s">
        <v>0</v>
      </c>
      <c r="C11" s="5" t="s">
        <v>0</v>
      </c>
      <c r="D11" s="5" t="s">
        <v>0</v>
      </c>
      <c r="E11" s="5" t="s">
        <v>0</v>
      </c>
      <c r="F11" s="5" t="s">
        <v>0</v>
      </c>
      <c r="G11" s="5" t="s">
        <v>0</v>
      </c>
      <c r="H11" s="5" t="s">
        <v>0</v>
      </c>
      <c r="I11" s="5" t="s">
        <v>0</v>
      </c>
      <c r="J11" s="5" t="s">
        <v>0</v>
      </c>
      <c r="K11" s="5" t="s">
        <v>0</v>
      </c>
      <c r="L11" s="5" t="s">
        <v>5</v>
      </c>
      <c r="M11" s="5" t="s">
        <v>5</v>
      </c>
      <c r="N11" s="5" t="s">
        <v>0</v>
      </c>
      <c r="O11" s="5" t="s">
        <v>0</v>
      </c>
      <c r="P11" s="5" t="s">
        <v>0</v>
      </c>
      <c r="Q11" s="5" t="s">
        <v>0</v>
      </c>
      <c r="R11" s="5" t="s">
        <v>0</v>
      </c>
      <c r="S11" s="5" t="s">
        <v>0</v>
      </c>
      <c r="T11" s="5" t="s">
        <v>0</v>
      </c>
      <c r="U11" s="5" t="s">
        <v>0</v>
      </c>
      <c r="V11" s="5" t="s">
        <v>0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0</v>
      </c>
      <c r="AB11" s="5" t="s">
        <v>0</v>
      </c>
      <c r="AC11" s="5" t="s">
        <v>0</v>
      </c>
      <c r="AD11" s="5" t="s">
        <v>0</v>
      </c>
      <c r="AE11" s="5" t="s">
        <v>0</v>
      </c>
      <c r="AF11" s="5" t="s">
        <v>0</v>
      </c>
      <c r="AG11" s="4">
        <v>-1200</v>
      </c>
      <c r="AH11" s="2" t="s">
        <v>0</v>
      </c>
      <c r="AK11"/>
      <c r="AO11"/>
      <c r="AP11"/>
      <c r="AQ11"/>
      <c r="AR11"/>
      <c r="AS11"/>
      <c r="AT11"/>
      <c r="AU11"/>
      <c r="AV11"/>
      <c r="AW11"/>
    </row>
    <row r="12" spans="1:50" x14ac:dyDescent="0.25">
      <c r="A12" s="3" t="s">
        <v>16</v>
      </c>
      <c r="B12" s="6" t="s">
        <v>0</v>
      </c>
      <c r="C12" s="6" t="s">
        <v>0</v>
      </c>
      <c r="D12" s="6">
        <v>-92.37</v>
      </c>
      <c r="E12" s="6" t="s">
        <v>0</v>
      </c>
      <c r="F12" s="6" t="s">
        <v>0</v>
      </c>
      <c r="G12" s="6" t="s">
        <v>0</v>
      </c>
      <c r="H12" s="6" t="s">
        <v>0</v>
      </c>
      <c r="I12" s="6" t="s">
        <v>0</v>
      </c>
      <c r="J12" s="6" t="s">
        <v>0</v>
      </c>
      <c r="K12" s="6" t="s">
        <v>0</v>
      </c>
      <c r="L12" s="6" t="s">
        <v>0</v>
      </c>
      <c r="M12" s="6" t="s">
        <v>0</v>
      </c>
      <c r="N12" s="6">
        <v>-95.39</v>
      </c>
      <c r="O12" s="6" t="s">
        <v>0</v>
      </c>
      <c r="P12" s="6" t="s">
        <v>0</v>
      </c>
      <c r="Q12" s="6" t="s">
        <v>0</v>
      </c>
      <c r="R12" s="6">
        <v>-48.22</v>
      </c>
      <c r="S12" s="6" t="s">
        <v>0</v>
      </c>
      <c r="T12" s="6" t="s">
        <v>0</v>
      </c>
      <c r="U12" s="6" t="s">
        <v>0</v>
      </c>
      <c r="V12" s="6" t="s">
        <v>0</v>
      </c>
      <c r="W12" s="6" t="s">
        <v>0</v>
      </c>
      <c r="X12" s="6" t="s">
        <v>0</v>
      </c>
      <c r="Y12" s="6">
        <v>-103.06</v>
      </c>
      <c r="Z12" s="6" t="s">
        <v>0</v>
      </c>
      <c r="AA12" s="6" t="s">
        <v>0</v>
      </c>
      <c r="AB12" s="6" t="s">
        <v>0</v>
      </c>
      <c r="AC12" s="6" t="s">
        <v>0</v>
      </c>
      <c r="AD12" s="6" t="s">
        <v>0</v>
      </c>
      <c r="AE12" s="6" t="s">
        <v>0</v>
      </c>
      <c r="AF12" s="6">
        <f>-40.04-126.99</f>
        <v>-167.03</v>
      </c>
      <c r="AG12" s="4">
        <f t="shared" si="4"/>
        <v>-339.03999999999996</v>
      </c>
      <c r="AH12" s="2" t="s">
        <v>0</v>
      </c>
      <c r="AK12"/>
      <c r="AO12"/>
      <c r="AP12"/>
      <c r="AQ12"/>
      <c r="AR12"/>
      <c r="AS12"/>
      <c r="AT12"/>
      <c r="AU12"/>
      <c r="AV12"/>
      <c r="AW12"/>
    </row>
    <row r="13" spans="1:50" x14ac:dyDescent="0.25">
      <c r="A13" s="3" t="s">
        <v>17</v>
      </c>
      <c r="B13" s="6" t="s">
        <v>0</v>
      </c>
      <c r="C13" s="6" t="s">
        <v>0</v>
      </c>
      <c r="D13" s="6" t="s">
        <v>0</v>
      </c>
      <c r="E13" s="6" t="s">
        <v>0</v>
      </c>
      <c r="F13" s="6" t="s">
        <v>0</v>
      </c>
      <c r="G13" s="6" t="s">
        <v>0</v>
      </c>
      <c r="H13" s="6" t="s">
        <v>5</v>
      </c>
      <c r="I13" s="6" t="s">
        <v>0</v>
      </c>
      <c r="J13" s="6" t="s">
        <v>0</v>
      </c>
      <c r="K13" s="6" t="s">
        <v>0</v>
      </c>
      <c r="L13" s="6" t="s">
        <v>0</v>
      </c>
      <c r="M13" s="6" t="s">
        <v>0</v>
      </c>
      <c r="N13" s="6" t="s">
        <v>0</v>
      </c>
      <c r="O13" s="6" t="s">
        <v>0</v>
      </c>
      <c r="P13" s="6" t="s">
        <v>0</v>
      </c>
      <c r="Q13" s="6" t="s">
        <v>0</v>
      </c>
      <c r="R13" s="6" t="s">
        <v>0</v>
      </c>
      <c r="S13" s="6" t="s">
        <v>0</v>
      </c>
      <c r="T13" s="6" t="s">
        <v>0</v>
      </c>
      <c r="U13" s="6" t="s">
        <v>0</v>
      </c>
      <c r="V13" s="6" t="s">
        <v>0</v>
      </c>
      <c r="W13" s="6" t="s">
        <v>0</v>
      </c>
      <c r="X13" s="6" t="s">
        <v>0</v>
      </c>
      <c r="Y13" s="6" t="s">
        <v>0</v>
      </c>
      <c r="Z13" s="6" t="s">
        <v>0</v>
      </c>
      <c r="AA13" s="6" t="s">
        <v>0</v>
      </c>
      <c r="AB13" s="6" t="s">
        <v>0</v>
      </c>
      <c r="AC13" s="6" t="s">
        <v>0</v>
      </c>
      <c r="AD13" s="6" t="s">
        <v>0</v>
      </c>
      <c r="AE13" s="6" t="s">
        <v>0</v>
      </c>
      <c r="AF13" s="6" t="s">
        <v>0</v>
      </c>
      <c r="AG13" s="4">
        <f t="shared" si="4"/>
        <v>0</v>
      </c>
      <c r="AH13" s="2" t="s">
        <v>0</v>
      </c>
      <c r="AK13"/>
      <c r="AO13"/>
      <c r="AP13"/>
      <c r="AQ13"/>
      <c r="AR13"/>
      <c r="AS13"/>
      <c r="AT13"/>
      <c r="AU13"/>
      <c r="AV13"/>
      <c r="AW13"/>
    </row>
    <row r="14" spans="1:50" x14ac:dyDescent="0.25">
      <c r="A14" s="3" t="s">
        <v>18</v>
      </c>
      <c r="B14" s="6" t="s">
        <v>0</v>
      </c>
      <c r="C14" s="6" t="s">
        <v>0</v>
      </c>
      <c r="D14" s="6" t="s">
        <v>0</v>
      </c>
      <c r="E14" s="6" t="s">
        <v>0</v>
      </c>
      <c r="F14" s="6" t="s">
        <v>0</v>
      </c>
      <c r="G14" s="6" t="s">
        <v>0</v>
      </c>
      <c r="H14" s="6" t="s">
        <v>0</v>
      </c>
      <c r="I14" s="6" t="s">
        <v>0</v>
      </c>
      <c r="J14" s="6" t="s">
        <v>0</v>
      </c>
      <c r="K14" s="6" t="s">
        <v>0</v>
      </c>
      <c r="L14" s="6" t="s">
        <v>0</v>
      </c>
      <c r="M14" s="6" t="s">
        <v>0</v>
      </c>
      <c r="N14" s="6" t="s">
        <v>0</v>
      </c>
      <c r="O14" s="6" t="s">
        <v>0</v>
      </c>
      <c r="P14" s="6" t="s">
        <v>0</v>
      </c>
      <c r="Q14" s="6" t="s">
        <v>0</v>
      </c>
      <c r="R14" s="6" t="s">
        <v>0</v>
      </c>
      <c r="S14" s="6" t="s">
        <v>0</v>
      </c>
      <c r="T14" s="6" t="s">
        <v>0</v>
      </c>
      <c r="U14" s="6" t="s">
        <v>0</v>
      </c>
      <c r="V14" s="6" t="s">
        <v>0</v>
      </c>
      <c r="W14" s="6" t="s">
        <v>0</v>
      </c>
      <c r="X14" s="6" t="s">
        <v>0</v>
      </c>
      <c r="Y14" s="6" t="s">
        <v>0</v>
      </c>
      <c r="Z14" s="6" t="s">
        <v>0</v>
      </c>
      <c r="AA14" s="6" t="s">
        <v>0</v>
      </c>
      <c r="AB14" s="6" t="s">
        <v>0</v>
      </c>
      <c r="AC14" s="6" t="s">
        <v>0</v>
      </c>
      <c r="AD14" s="6" t="s">
        <v>0</v>
      </c>
      <c r="AE14" s="6" t="s">
        <v>0</v>
      </c>
      <c r="AF14" s="6" t="s">
        <v>0</v>
      </c>
      <c r="AG14" s="4">
        <f t="shared" si="4"/>
        <v>0</v>
      </c>
      <c r="AH14" s="2" t="s">
        <v>0</v>
      </c>
      <c r="AK14"/>
      <c r="AO14"/>
      <c r="AP14"/>
      <c r="AQ14"/>
      <c r="AR14"/>
      <c r="AS14"/>
      <c r="AT14"/>
      <c r="AU14"/>
      <c r="AV14"/>
      <c r="AW14"/>
    </row>
    <row r="15" spans="1:50" x14ac:dyDescent="0.25">
      <c r="A15" s="3" t="s">
        <v>19</v>
      </c>
      <c r="B15" s="6">
        <f>-(229.32)/30</f>
        <v>-7.6440000000000001</v>
      </c>
      <c r="C15" s="6">
        <f t="shared" ref="C15:AF15" si="5">-(229.32)/30</f>
        <v>-7.6440000000000001</v>
      </c>
      <c r="D15" s="6">
        <f t="shared" si="5"/>
        <v>-7.6440000000000001</v>
      </c>
      <c r="E15" s="6">
        <f t="shared" si="5"/>
        <v>-7.6440000000000001</v>
      </c>
      <c r="F15" s="6">
        <f t="shared" si="5"/>
        <v>-7.6440000000000001</v>
      </c>
      <c r="G15" s="6">
        <f t="shared" si="5"/>
        <v>-7.6440000000000001</v>
      </c>
      <c r="H15" s="6">
        <f t="shared" si="5"/>
        <v>-7.6440000000000001</v>
      </c>
      <c r="I15" s="6">
        <f t="shared" si="5"/>
        <v>-7.6440000000000001</v>
      </c>
      <c r="J15" s="6">
        <f t="shared" si="5"/>
        <v>-7.6440000000000001</v>
      </c>
      <c r="K15" s="6">
        <f t="shared" si="5"/>
        <v>-7.6440000000000001</v>
      </c>
      <c r="L15" s="6">
        <f t="shared" si="5"/>
        <v>-7.6440000000000001</v>
      </c>
      <c r="M15" s="6">
        <f t="shared" si="5"/>
        <v>-7.6440000000000001</v>
      </c>
      <c r="N15" s="6">
        <f t="shared" si="5"/>
        <v>-7.6440000000000001</v>
      </c>
      <c r="O15" s="6">
        <f t="shared" si="5"/>
        <v>-7.6440000000000001</v>
      </c>
      <c r="P15" s="6">
        <f t="shared" si="5"/>
        <v>-7.6440000000000001</v>
      </c>
      <c r="Q15" s="6">
        <f t="shared" si="5"/>
        <v>-7.6440000000000001</v>
      </c>
      <c r="R15" s="6">
        <f t="shared" si="5"/>
        <v>-7.6440000000000001</v>
      </c>
      <c r="S15" s="6">
        <f t="shared" si="5"/>
        <v>-7.6440000000000001</v>
      </c>
      <c r="T15" s="6">
        <f t="shared" si="5"/>
        <v>-7.6440000000000001</v>
      </c>
      <c r="U15" s="6">
        <f t="shared" si="5"/>
        <v>-7.6440000000000001</v>
      </c>
      <c r="V15" s="6">
        <f t="shared" si="5"/>
        <v>-7.6440000000000001</v>
      </c>
      <c r="W15" s="6">
        <f t="shared" si="5"/>
        <v>-7.6440000000000001</v>
      </c>
      <c r="X15" s="6">
        <f t="shared" si="5"/>
        <v>-7.6440000000000001</v>
      </c>
      <c r="Y15" s="6">
        <f t="shared" si="5"/>
        <v>-7.6440000000000001</v>
      </c>
      <c r="Z15" s="6">
        <f t="shared" si="5"/>
        <v>-7.6440000000000001</v>
      </c>
      <c r="AA15" s="6">
        <f t="shared" si="5"/>
        <v>-7.6440000000000001</v>
      </c>
      <c r="AB15" s="6">
        <f t="shared" si="5"/>
        <v>-7.6440000000000001</v>
      </c>
      <c r="AC15" s="6">
        <f t="shared" si="5"/>
        <v>-7.6440000000000001</v>
      </c>
      <c r="AD15" s="6">
        <f t="shared" si="5"/>
        <v>-7.6440000000000001</v>
      </c>
      <c r="AE15" s="6">
        <f t="shared" si="5"/>
        <v>-7.6440000000000001</v>
      </c>
      <c r="AF15" s="6">
        <f t="shared" si="5"/>
        <v>-7.6440000000000001</v>
      </c>
      <c r="AG15" s="4" t="s">
        <v>0</v>
      </c>
      <c r="AH15" s="2" t="s">
        <v>0</v>
      </c>
      <c r="AK15"/>
      <c r="AO15"/>
      <c r="AP15"/>
      <c r="AQ15"/>
      <c r="AR15"/>
      <c r="AS15"/>
      <c r="AT15"/>
      <c r="AU15"/>
      <c r="AV15"/>
      <c r="AW15"/>
    </row>
    <row r="16" spans="1:50" x14ac:dyDescent="0.25">
      <c r="A16" s="3" t="s">
        <v>20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 t="s">
        <v>0</v>
      </c>
      <c r="AH16" s="2" t="s">
        <v>0</v>
      </c>
      <c r="AK16"/>
      <c r="AO16"/>
      <c r="AP16"/>
      <c r="AQ16"/>
      <c r="AR16"/>
      <c r="AS16"/>
      <c r="AT16"/>
      <c r="AU16"/>
      <c r="AV16"/>
      <c r="AW16"/>
    </row>
    <row r="17" spans="1:50" x14ac:dyDescent="0.25">
      <c r="A17" s="3" t="s">
        <v>21</v>
      </c>
      <c r="B17" s="4" t="s">
        <v>0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>
        <f>-(400*1.2)*12/365</f>
        <v>-15.780821917808218</v>
      </c>
      <c r="AH17" s="2"/>
      <c r="AK17"/>
      <c r="AO17"/>
      <c r="AP17"/>
      <c r="AQ17"/>
      <c r="AR17"/>
      <c r="AS17"/>
      <c r="AT17"/>
      <c r="AU17"/>
      <c r="AV17"/>
      <c r="AW17"/>
    </row>
    <row r="18" spans="1:50" x14ac:dyDescent="0.25">
      <c r="A18" s="3" t="s">
        <v>22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>
        <f>SUM(B18:AE18)</f>
        <v>0</v>
      </c>
      <c r="AH18" s="2"/>
      <c r="AK18"/>
      <c r="AO18"/>
      <c r="AP18"/>
      <c r="AQ18"/>
      <c r="AR18"/>
      <c r="AS18"/>
      <c r="AT18"/>
      <c r="AU18"/>
      <c r="AV18"/>
      <c r="AW18"/>
    </row>
    <row r="19" spans="1:50" x14ac:dyDescent="0.25">
      <c r="A19" s="3" t="s">
        <v>23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>
        <f>SUM(B19:AE19)</f>
        <v>0</v>
      </c>
      <c r="AH19" s="2"/>
      <c r="AK19"/>
      <c r="AO19"/>
      <c r="AP19"/>
      <c r="AQ19"/>
      <c r="AR19"/>
      <c r="AS19"/>
      <c r="AT19"/>
      <c r="AU19"/>
      <c r="AV19"/>
      <c r="AW19"/>
    </row>
    <row r="20" spans="1:50" x14ac:dyDescent="0.25">
      <c r="A20" s="3" t="s">
        <v>24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  <c r="AK20"/>
      <c r="AO20"/>
      <c r="AP20"/>
      <c r="AQ20"/>
      <c r="AR20"/>
      <c r="AS20"/>
      <c r="AT20"/>
      <c r="AU20"/>
      <c r="AV20"/>
      <c r="AW20"/>
    </row>
    <row r="21" spans="1:50" s="8" customFormat="1" x14ac:dyDescent="0.25">
      <c r="A21" s="3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4">
        <f>-AK11</f>
        <v>0</v>
      </c>
      <c r="AH21" s="9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s="8" customFormat="1" x14ac:dyDescent="0.25">
      <c r="A22" s="3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4">
        <f>AG21*AM3</f>
        <v>0</v>
      </c>
      <c r="AH22" s="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8" customFormat="1" x14ac:dyDescent="0.25">
      <c r="A23" s="8" t="s">
        <v>26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s="8" customFormat="1" x14ac:dyDescent="0.25">
      <c r="A24" s="8" t="s">
        <v>27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8" customFormat="1" x14ac:dyDescent="0.25">
      <c r="A25" s="8" t="s">
        <v>28</v>
      </c>
      <c r="B25" s="9"/>
      <c r="C25" s="9" t="s">
        <v>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8" customFormat="1" x14ac:dyDescent="0.25">
      <c r="A26" s="8" t="s">
        <v>29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s="8" customFormat="1" x14ac:dyDescent="0.25">
      <c r="A27" s="8" t="s">
        <v>30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s="3" customFormat="1" x14ac:dyDescent="0.25">
      <c r="A28" s="3" t="s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 t="s">
        <v>0</v>
      </c>
      <c r="AH28" s="4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3" customFormat="1" x14ac:dyDescent="0.25">
      <c r="A29" s="3" t="s">
        <v>31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 t="s">
        <v>0</v>
      </c>
      <c r="AH29" s="4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s="3" customFormat="1" x14ac:dyDescent="0.25">
      <c r="A30" s="3" t="s">
        <v>12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 t="s">
        <v>0</v>
      </c>
      <c r="AH30" s="4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s="3" customFormat="1" x14ac:dyDescent="0.25">
      <c r="A31" s="3" t="s">
        <v>32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 t="s">
        <v>0</v>
      </c>
      <c r="AH31" s="4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s="3" customFormat="1" x14ac:dyDescent="0.25">
      <c r="A32" s="3" t="s">
        <v>33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 t="s">
        <v>0</v>
      </c>
      <c r="AH32" s="4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s="3" customFormat="1" x14ac:dyDescent="0.25">
      <c r="A33" s="3" t="s">
        <v>13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 t="s">
        <v>0</v>
      </c>
      <c r="AH33" s="4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s="3" customFormat="1" x14ac:dyDescent="0.25">
      <c r="A34" s="3" t="s">
        <v>34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 t="s">
        <v>0</v>
      </c>
      <c r="AH34" s="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s="3" customFormat="1" x14ac:dyDescent="0.25">
      <c r="A35" s="3" t="s">
        <v>35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 t="s">
        <v>0</v>
      </c>
      <c r="AH35" s="4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s="3" customFormat="1" x14ac:dyDescent="0.25">
      <c r="A36" s="3" t="s">
        <v>36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 t="s">
        <v>0</v>
      </c>
      <c r="AH36" s="4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s="3" customFormat="1" x14ac:dyDescent="0.25">
      <c r="A37" s="3" t="s">
        <v>37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 t="s">
        <v>0</v>
      </c>
      <c r="AH37" s="4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3" customFormat="1" x14ac:dyDescent="0.25">
      <c r="A38" s="3" t="s">
        <v>38</v>
      </c>
      <c r="B38" s="4" t="s">
        <v>0</v>
      </c>
      <c r="C38" s="4" t="s">
        <v>0</v>
      </c>
      <c r="D38" s="4" t="s">
        <v>0</v>
      </c>
      <c r="E38" s="4" t="s">
        <v>0</v>
      </c>
      <c r="F38" s="4" t="s">
        <v>0</v>
      </c>
      <c r="G38" s="4" t="s">
        <v>0</v>
      </c>
      <c r="H38" s="4" t="s">
        <v>0</v>
      </c>
      <c r="I38" s="4" t="s">
        <v>0</v>
      </c>
      <c r="J38" s="4" t="s">
        <v>0</v>
      </c>
      <c r="K38" s="4" t="s">
        <v>0</v>
      </c>
      <c r="L38" s="4" t="s">
        <v>0</v>
      </c>
      <c r="M38" s="4" t="s">
        <v>0</v>
      </c>
      <c r="N38" s="4" t="s">
        <v>0</v>
      </c>
      <c r="O38" s="4" t="s">
        <v>0</v>
      </c>
      <c r="P38" s="4" t="s">
        <v>0</v>
      </c>
      <c r="Q38" s="4" t="s">
        <v>0</v>
      </c>
      <c r="R38" s="4" t="s">
        <v>0</v>
      </c>
      <c r="S38" s="4" t="s">
        <v>0</v>
      </c>
      <c r="T38" s="4" t="s">
        <v>0</v>
      </c>
      <c r="U38" s="4" t="s">
        <v>0</v>
      </c>
      <c r="V38" s="4" t="s">
        <v>0</v>
      </c>
      <c r="W38" s="4" t="s">
        <v>0</v>
      </c>
      <c r="X38" s="4" t="s">
        <v>0</v>
      </c>
      <c r="Y38" s="4" t="s">
        <v>0</v>
      </c>
      <c r="Z38" s="4" t="s">
        <v>0</v>
      </c>
      <c r="AA38" s="4" t="s">
        <v>0</v>
      </c>
      <c r="AB38" s="4" t="s">
        <v>0</v>
      </c>
      <c r="AC38" s="4" t="s">
        <v>0</v>
      </c>
      <c r="AD38" s="4" t="s">
        <v>0</v>
      </c>
      <c r="AE38" s="4" t="s">
        <v>0</v>
      </c>
      <c r="AF38" s="4" t="s">
        <v>0</v>
      </c>
      <c r="AG38" s="4" t="s">
        <v>5</v>
      </c>
      <c r="AH38" s="4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x14ac:dyDescent="0.25">
      <c r="A39" t="s">
        <v>4</v>
      </c>
      <c r="B39" s="5">
        <f>SUM(B4:B37)</f>
        <v>297.85599999999999</v>
      </c>
      <c r="C39" s="5">
        <f t="shared" ref="C39:AF39" si="6">SUM(C4:C37)</f>
        <v>105.85599999999999</v>
      </c>
      <c r="D39" s="5">
        <f t="shared" si="6"/>
        <v>29.985999999999997</v>
      </c>
      <c r="E39" s="5">
        <f t="shared" si="6"/>
        <v>45.856000000000002</v>
      </c>
      <c r="F39" s="5">
        <f t="shared" si="6"/>
        <v>113.35599999999999</v>
      </c>
      <c r="G39" s="5">
        <f t="shared" si="6"/>
        <v>-12.644</v>
      </c>
      <c r="H39" s="5">
        <f t="shared" si="6"/>
        <v>96.855999999999995</v>
      </c>
      <c r="I39" s="5">
        <f t="shared" si="6"/>
        <v>83.355999999999995</v>
      </c>
      <c r="J39" s="5">
        <f t="shared" si="6"/>
        <v>161.35599999999999</v>
      </c>
      <c r="K39" s="5">
        <f t="shared" si="6"/>
        <v>-12.644</v>
      </c>
      <c r="L39" s="5">
        <f t="shared" si="6"/>
        <v>128.35599999999999</v>
      </c>
      <c r="M39" s="5">
        <f t="shared" si="6"/>
        <v>84.105999999999995</v>
      </c>
      <c r="N39" s="5">
        <f t="shared" si="6"/>
        <v>-108.03400000000001</v>
      </c>
      <c r="O39" s="5">
        <f t="shared" si="6"/>
        <v>82.605999999999995</v>
      </c>
      <c r="P39" s="5">
        <f t="shared" si="6"/>
        <v>110.35599999999999</v>
      </c>
      <c r="Q39" s="5">
        <f t="shared" si="6"/>
        <v>93.105999999999995</v>
      </c>
      <c r="R39" s="5">
        <f t="shared" si="6"/>
        <v>63.635999999999996</v>
      </c>
      <c r="S39" s="5">
        <f t="shared" si="6"/>
        <v>60.105999999999995</v>
      </c>
      <c r="T39" s="5">
        <f t="shared" si="6"/>
        <v>53.606000000000002</v>
      </c>
      <c r="U39" s="5">
        <f t="shared" si="6"/>
        <v>51.856000000000002</v>
      </c>
      <c r="V39" s="5">
        <f t="shared" si="6"/>
        <v>146.35599999999999</v>
      </c>
      <c r="W39" s="5">
        <f t="shared" si="6"/>
        <v>168.10599999999999</v>
      </c>
      <c r="X39" s="5">
        <f t="shared" si="6"/>
        <v>184.60599999999999</v>
      </c>
      <c r="Y39" s="5">
        <f t="shared" si="6"/>
        <v>-107.70400000000001</v>
      </c>
      <c r="Z39" s="5">
        <f t="shared" si="6"/>
        <v>-4.6440000000000001</v>
      </c>
      <c r="AA39" s="5">
        <f t="shared" si="6"/>
        <v>-4.6440000000000001</v>
      </c>
      <c r="AB39" s="5">
        <f t="shared" si="6"/>
        <v>-12.644</v>
      </c>
      <c r="AC39" s="5">
        <f t="shared" si="6"/>
        <v>-12.644</v>
      </c>
      <c r="AD39" s="5">
        <f t="shared" si="6"/>
        <v>153.60599999999999</v>
      </c>
      <c r="AE39" s="5">
        <f t="shared" si="6"/>
        <v>123.85599999999999</v>
      </c>
      <c r="AF39" s="5">
        <f t="shared" si="6"/>
        <v>-89.674000000000007</v>
      </c>
      <c r="AG39" s="5">
        <f>SUM(AG4:AG38)</f>
        <v>1116.6791780821918</v>
      </c>
      <c r="AH39" s="2">
        <f>AG39/COUNTIF(B39:AF39,"&gt;0")</f>
        <v>50.758144458281443</v>
      </c>
      <c r="AK39"/>
      <c r="AO39"/>
      <c r="AP39"/>
      <c r="AQ39"/>
      <c r="AR39"/>
      <c r="AS39"/>
      <c r="AT39"/>
      <c r="AU39"/>
      <c r="AV39"/>
      <c r="AW39"/>
    </row>
    <row r="40" spans="1:50" x14ac:dyDescent="0.25">
      <c r="AK40"/>
      <c r="AO40"/>
      <c r="AP40"/>
      <c r="AQ40"/>
      <c r="AR40"/>
      <c r="AS40"/>
      <c r="AT40"/>
      <c r="AU40"/>
      <c r="AV40"/>
      <c r="AW40"/>
    </row>
    <row r="41" spans="1:50" x14ac:dyDescent="0.25">
      <c r="A41" t="s">
        <v>0</v>
      </c>
      <c r="AK41"/>
      <c r="AO41"/>
      <c r="AP41"/>
      <c r="AQ41"/>
      <c r="AR41"/>
      <c r="AS41"/>
      <c r="AT41"/>
      <c r="AU41"/>
      <c r="AV41"/>
      <c r="AW41"/>
    </row>
    <row r="42" spans="1:50" x14ac:dyDescent="0.25">
      <c r="A42" t="s">
        <v>0</v>
      </c>
      <c r="AK42"/>
      <c r="AO42"/>
      <c r="AP42"/>
      <c r="AQ42"/>
      <c r="AR42"/>
      <c r="AS42"/>
      <c r="AT42"/>
      <c r="AU42"/>
      <c r="AV42"/>
      <c r="AW42"/>
    </row>
    <row r="43" spans="1:50" x14ac:dyDescent="0.25">
      <c r="A43" t="s">
        <v>0</v>
      </c>
      <c r="AK43"/>
      <c r="AO43"/>
      <c r="AP43"/>
      <c r="AQ43"/>
      <c r="AR43"/>
      <c r="AS43"/>
      <c r="AT43"/>
      <c r="AU43"/>
      <c r="AV43"/>
      <c r="AW43"/>
    </row>
    <row r="44" spans="1:50" x14ac:dyDescent="0.25">
      <c r="A44" t="s">
        <v>0</v>
      </c>
      <c r="AK44"/>
      <c r="AO44"/>
      <c r="AP44"/>
      <c r="AQ44"/>
      <c r="AR44"/>
      <c r="AS44"/>
      <c r="AT44"/>
      <c r="AU44"/>
      <c r="AV44"/>
      <c r="AW44"/>
    </row>
    <row r="45" spans="1:50" x14ac:dyDescent="0.25">
      <c r="AK45"/>
      <c r="AO45"/>
      <c r="AP45"/>
      <c r="AQ45"/>
      <c r="AR45"/>
      <c r="AS45"/>
      <c r="AT45"/>
      <c r="AU45"/>
      <c r="AV45"/>
      <c r="AW45"/>
    </row>
    <row r="46" spans="1:50" x14ac:dyDescent="0.25">
      <c r="A46" t="s">
        <v>0</v>
      </c>
      <c r="AK46"/>
      <c r="AO46"/>
      <c r="AP46"/>
      <c r="AQ46"/>
      <c r="AR46"/>
      <c r="AS46"/>
      <c r="AT46"/>
      <c r="AU46"/>
      <c r="AV46"/>
      <c r="AW46"/>
    </row>
    <row r="47" spans="1:50" x14ac:dyDescent="0.25">
      <c r="A47" t="s">
        <v>0</v>
      </c>
      <c r="AK47"/>
      <c r="AO47"/>
      <c r="AP47"/>
      <c r="AQ47"/>
      <c r="AR47"/>
      <c r="AS47"/>
      <c r="AT47"/>
      <c r="AU47"/>
      <c r="AV47"/>
      <c r="AW47"/>
    </row>
    <row r="48" spans="1:50" x14ac:dyDescent="0.25">
      <c r="A48" t="s">
        <v>0</v>
      </c>
      <c r="AK48"/>
      <c r="AO48"/>
      <c r="AP48"/>
      <c r="AQ48"/>
      <c r="AR48"/>
      <c r="AS48"/>
      <c r="AT48"/>
      <c r="AU48"/>
      <c r="AV48"/>
      <c r="AW48"/>
    </row>
    <row r="49" spans="1:49" x14ac:dyDescent="0.25">
      <c r="AK49"/>
      <c r="AO49"/>
      <c r="AP49"/>
      <c r="AQ49"/>
      <c r="AR49"/>
      <c r="AS49"/>
      <c r="AT49"/>
      <c r="AU49"/>
      <c r="AV49"/>
      <c r="AW49"/>
    </row>
    <row r="50" spans="1:49" x14ac:dyDescent="0.25">
      <c r="A50" t="s">
        <v>0</v>
      </c>
      <c r="AK50"/>
      <c r="AO50"/>
      <c r="AP50"/>
      <c r="AQ50"/>
      <c r="AR50"/>
      <c r="AS50"/>
      <c r="AT50"/>
      <c r="AU50"/>
      <c r="AV50"/>
      <c r="AW50"/>
    </row>
    <row r="51" spans="1:49" x14ac:dyDescent="0.25">
      <c r="AK51"/>
      <c r="AO51"/>
      <c r="AP51"/>
      <c r="AQ51"/>
      <c r="AR51"/>
      <c r="AS51"/>
      <c r="AT51"/>
      <c r="AU51"/>
      <c r="AV51"/>
      <c r="AW51"/>
    </row>
    <row r="52" spans="1:49" x14ac:dyDescent="0.25">
      <c r="A52" t="s">
        <v>0</v>
      </c>
      <c r="AK52"/>
      <c r="AO52"/>
      <c r="AP52"/>
      <c r="AQ52"/>
      <c r="AR52"/>
      <c r="AS52"/>
      <c r="AT52"/>
      <c r="AU52"/>
      <c r="AV52"/>
      <c r="AW52"/>
    </row>
    <row r="53" spans="1:49" x14ac:dyDescent="0.25">
      <c r="A53" t="s">
        <v>39</v>
      </c>
      <c r="AK53"/>
      <c r="AO53"/>
      <c r="AP53"/>
      <c r="AQ53"/>
      <c r="AR53"/>
      <c r="AS53"/>
      <c r="AT53"/>
      <c r="AU53"/>
      <c r="AV53"/>
      <c r="AW53"/>
    </row>
    <row r="54" spans="1:49" x14ac:dyDescent="0.25">
      <c r="AK54"/>
      <c r="AO54"/>
      <c r="AP54"/>
      <c r="AQ54"/>
      <c r="AR54"/>
      <c r="AS54"/>
      <c r="AT54"/>
      <c r="AU54"/>
      <c r="AV54"/>
      <c r="AW54"/>
    </row>
    <row r="55" spans="1:49" x14ac:dyDescent="0.25">
      <c r="AK55"/>
      <c r="AO55"/>
      <c r="AP55"/>
      <c r="AQ55"/>
      <c r="AR55"/>
      <c r="AS55"/>
      <c r="AT55"/>
      <c r="AU55"/>
      <c r="AV55"/>
      <c r="AW55"/>
    </row>
    <row r="56" spans="1:49" x14ac:dyDescent="0.25">
      <c r="AK56"/>
      <c r="AO56"/>
      <c r="AP56"/>
      <c r="AQ56"/>
      <c r="AR56"/>
      <c r="AS56"/>
      <c r="AT56"/>
      <c r="AU56"/>
      <c r="AV56"/>
      <c r="AW56"/>
    </row>
    <row r="57" spans="1:49" x14ac:dyDescent="0.25">
      <c r="AK57"/>
      <c r="AO57"/>
      <c r="AP57"/>
      <c r="AQ57"/>
      <c r="AR57"/>
      <c r="AS57"/>
      <c r="AT57"/>
      <c r="AU57"/>
      <c r="AV57"/>
      <c r="AW57"/>
    </row>
    <row r="58" spans="1:49" x14ac:dyDescent="0.25">
      <c r="AK58"/>
      <c r="AO58"/>
      <c r="AP58"/>
      <c r="AQ58"/>
      <c r="AR58"/>
      <c r="AS58"/>
      <c r="AT58"/>
      <c r="AU58"/>
      <c r="AV58"/>
      <c r="AW58"/>
    </row>
    <row r="59" spans="1:49" x14ac:dyDescent="0.25">
      <c r="AK59"/>
      <c r="AO59"/>
      <c r="AP59"/>
      <c r="AQ59"/>
      <c r="AR59"/>
      <c r="AS59"/>
      <c r="AT59"/>
      <c r="AU59"/>
      <c r="AV59"/>
      <c r="AW59"/>
    </row>
    <row r="60" spans="1:49" x14ac:dyDescent="0.25">
      <c r="AK60"/>
      <c r="AO60"/>
      <c r="AP60"/>
      <c r="AQ60"/>
      <c r="AR60"/>
      <c r="AS60"/>
      <c r="AT60"/>
      <c r="AU60"/>
      <c r="AV60"/>
      <c r="AW60"/>
    </row>
    <row r="61" spans="1:49" x14ac:dyDescent="0.25">
      <c r="AK61"/>
      <c r="AO61"/>
      <c r="AP61"/>
      <c r="AQ61"/>
      <c r="AR61"/>
      <c r="AS61"/>
      <c r="AT61"/>
      <c r="AU61"/>
      <c r="AV61"/>
      <c r="AW61"/>
    </row>
    <row r="62" spans="1:49" x14ac:dyDescent="0.25">
      <c r="AK62"/>
      <c r="AO62"/>
      <c r="AP62"/>
      <c r="AQ62"/>
      <c r="AR62"/>
      <c r="AS62"/>
      <c r="AT62"/>
      <c r="AU62"/>
      <c r="AV62"/>
      <c r="AW62"/>
    </row>
    <row r="63" spans="1:49" x14ac:dyDescent="0.25">
      <c r="AK63"/>
      <c r="AO63"/>
      <c r="AP63"/>
      <c r="AQ63"/>
      <c r="AR63"/>
      <c r="AS63"/>
      <c r="AT63"/>
      <c r="AU63"/>
      <c r="AV63"/>
      <c r="AW63"/>
    </row>
    <row r="64" spans="1:49" x14ac:dyDescent="0.25">
      <c r="AK64"/>
      <c r="AO64"/>
      <c r="AP64"/>
      <c r="AQ64"/>
      <c r="AR64"/>
      <c r="AS64"/>
      <c r="AT64"/>
      <c r="AU64"/>
      <c r="AV64"/>
      <c r="AW64"/>
    </row>
    <row r="65" spans="4:4" x14ac:dyDescent="0.25">
      <c r="D65" t="s">
        <v>0</v>
      </c>
    </row>
    <row r="66" spans="4:4" x14ac:dyDescent="0.25">
      <c r="D66" t="s">
        <v>0</v>
      </c>
    </row>
    <row r="67" spans="4:4" x14ac:dyDescent="0.25">
      <c r="D67" t="s">
        <v>0</v>
      </c>
    </row>
    <row r="68" spans="4:4" x14ac:dyDescent="0.25">
      <c r="D68" t="s">
        <v>0</v>
      </c>
    </row>
    <row r="70" spans="4:4" x14ac:dyDescent="0.25">
      <c r="D70" t="s">
        <v>0</v>
      </c>
    </row>
  </sheetData>
  <pageMargins left="0.70866141732283472" right="0.70866141732283472" top="0.19685039370078741" bottom="0.19685039370078741" header="0.31496062992125984" footer="0.31496062992125984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0"/>
  <sheetViews>
    <sheetView workbookViewId="0">
      <pane xSplit="1" topLeftCell="B1" activePane="topRight" state="frozen"/>
      <selection pane="topRight" activeCell="B3" sqref="B3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style="11" customWidth="1"/>
    <col min="38" max="38" width="20.85546875" customWidth="1"/>
    <col min="41" max="41" width="19.28515625" style="16" customWidth="1"/>
    <col min="42" max="42" width="7.5703125" style="16" customWidth="1"/>
    <col min="43" max="45" width="7.5703125" style="16" bestFit="1" customWidth="1"/>
    <col min="46" max="46" width="10.5703125" style="16" bestFit="1" customWidth="1"/>
    <col min="47" max="47" width="7.5703125" style="16" bestFit="1" customWidth="1"/>
    <col min="48" max="48" width="7.7109375" style="16" bestFit="1" customWidth="1"/>
    <col min="49" max="49" width="10.28515625" style="16" bestFit="1" customWidth="1"/>
  </cols>
  <sheetData>
    <row r="1" spans="1:50" x14ac:dyDescent="0.25">
      <c r="B1" t="str">
        <f>IF(WEEKDAY(B2)=1,"Dimanche",IF(WEEKDAY(B2)=2,"Lundi",IF(WEEKDAY(B2)=3,"Mardi",IF(WEEKDAY(B2)=4,"Mercredi",IF(WEEKDAY(B2)=5,"Jeudi",IF(WEEKDAY(B2)=6,"Vendredi",IF(WEEKDAY(B2)=7,"Samedi",)))))))</f>
        <v>Samedi</v>
      </c>
      <c r="C1" t="str">
        <f>IF(WEEKDAY(C2)=1,"Dimanche",IF(WEEKDAY(C2)=2,"Lundi",IF(WEEKDAY(C2)=3,"Mardi",IF(WEEKDAY(C2)=4,"Mercredi",IF(WEEKDAY(C2)=5,"Jeudi",IF(WEEKDAY(C2)=6,"Vendredi",IF(WEEKDAY(C2)=7,"Samedi",)))))))</f>
        <v>Dimanche</v>
      </c>
      <c r="D1" t="str">
        <f t="shared" ref="D1:AF1" si="0">IF(WEEKDAY(D2)=1,"Dimanche",IF(WEEKDAY(D2)=2,"Lundi",IF(WEEKDAY(D2)=3,"Mardi",IF(WEEKDAY(D2)=4,"Mercredi",IF(WEEKDAY(D2)=5,"Jeudi",IF(WEEKDAY(D2)=6,"Vendredi",IF(WEEKDAY(D2)=7,"Samedi",)))))))</f>
        <v>Lundi</v>
      </c>
      <c r="E1" t="str">
        <f t="shared" si="0"/>
        <v>Mardi</v>
      </c>
      <c r="F1" t="str">
        <f t="shared" si="0"/>
        <v>Mercredi</v>
      </c>
      <c r="G1" t="str">
        <f t="shared" si="0"/>
        <v>Jeudi</v>
      </c>
      <c r="H1" t="str">
        <f t="shared" si="0"/>
        <v>Vendredi</v>
      </c>
      <c r="I1" t="str">
        <f t="shared" si="0"/>
        <v>Samedi</v>
      </c>
      <c r="J1" t="str">
        <f t="shared" si="0"/>
        <v>Dimanche</v>
      </c>
      <c r="K1" t="str">
        <f t="shared" si="0"/>
        <v>Lundi</v>
      </c>
      <c r="L1" t="str">
        <f t="shared" si="0"/>
        <v>Mardi</v>
      </c>
      <c r="M1" t="str">
        <f t="shared" si="0"/>
        <v>Mercredi</v>
      </c>
      <c r="N1" t="str">
        <f t="shared" si="0"/>
        <v>Jeudi</v>
      </c>
      <c r="O1" t="str">
        <f t="shared" si="0"/>
        <v>Vendredi</v>
      </c>
      <c r="P1" t="str">
        <f t="shared" si="0"/>
        <v>Samedi</v>
      </c>
      <c r="Q1" t="str">
        <f t="shared" si="0"/>
        <v>Dimanche</v>
      </c>
      <c r="R1" t="str">
        <f t="shared" si="0"/>
        <v>Lundi</v>
      </c>
      <c r="S1" t="str">
        <f t="shared" si="0"/>
        <v>Mardi</v>
      </c>
      <c r="T1" t="str">
        <f t="shared" si="0"/>
        <v>Mercredi</v>
      </c>
      <c r="U1" t="str">
        <f t="shared" si="0"/>
        <v>Jeudi</v>
      </c>
      <c r="V1" t="str">
        <f t="shared" si="0"/>
        <v>Vendredi</v>
      </c>
      <c r="W1" t="str">
        <f t="shared" si="0"/>
        <v>Samedi</v>
      </c>
      <c r="X1" t="str">
        <f t="shared" si="0"/>
        <v>Dimanche</v>
      </c>
      <c r="Y1" t="str">
        <f t="shared" si="0"/>
        <v>Lundi</v>
      </c>
      <c r="Z1" t="str">
        <f t="shared" si="0"/>
        <v>Mardi</v>
      </c>
      <c r="AA1" t="str">
        <f t="shared" si="0"/>
        <v>Mercredi</v>
      </c>
      <c r="AB1" t="str">
        <f t="shared" si="0"/>
        <v>Jeudi</v>
      </c>
      <c r="AC1" t="str">
        <f t="shared" si="0"/>
        <v>Vendredi</v>
      </c>
      <c r="AD1" t="str">
        <f t="shared" si="0"/>
        <v>Samedi</v>
      </c>
      <c r="AE1" t="str">
        <f t="shared" si="0"/>
        <v>Dimanche</v>
      </c>
      <c r="AF1" t="e">
        <f t="shared" si="0"/>
        <v>#VALUE!</v>
      </c>
      <c r="AG1" t="s">
        <v>0</v>
      </c>
      <c r="AH1" t="s">
        <v>0</v>
      </c>
      <c r="AK1"/>
      <c r="AO1"/>
      <c r="AP1"/>
      <c r="AQ1"/>
      <c r="AR1"/>
      <c r="AS1"/>
      <c r="AT1"/>
      <c r="AU1"/>
      <c r="AV1"/>
      <c r="AW1"/>
    </row>
    <row r="2" spans="1:50" x14ac:dyDescent="0.25">
      <c r="B2" s="1">
        <v>42644</v>
      </c>
      <c r="C2" s="1">
        <f>B2+1</f>
        <v>42645</v>
      </c>
      <c r="D2" s="1">
        <f t="shared" ref="D2:AD2" si="1">C2+1</f>
        <v>42646</v>
      </c>
      <c r="E2" s="1">
        <f t="shared" si="1"/>
        <v>42647</v>
      </c>
      <c r="F2" s="1">
        <f t="shared" si="1"/>
        <v>42648</v>
      </c>
      <c r="G2" s="1">
        <f t="shared" si="1"/>
        <v>42649</v>
      </c>
      <c r="H2" s="1">
        <f t="shared" si="1"/>
        <v>42650</v>
      </c>
      <c r="I2" s="1">
        <f t="shared" si="1"/>
        <v>42651</v>
      </c>
      <c r="J2" s="1">
        <f t="shared" si="1"/>
        <v>42652</v>
      </c>
      <c r="K2" s="1">
        <f t="shared" si="1"/>
        <v>42653</v>
      </c>
      <c r="L2" s="1">
        <f t="shared" si="1"/>
        <v>42654</v>
      </c>
      <c r="M2" s="1">
        <f t="shared" si="1"/>
        <v>42655</v>
      </c>
      <c r="N2" s="1">
        <f t="shared" si="1"/>
        <v>42656</v>
      </c>
      <c r="O2" s="1">
        <f t="shared" si="1"/>
        <v>42657</v>
      </c>
      <c r="P2" s="1">
        <f t="shared" si="1"/>
        <v>42658</v>
      </c>
      <c r="Q2" s="1">
        <f t="shared" si="1"/>
        <v>42659</v>
      </c>
      <c r="R2" s="1">
        <f t="shared" si="1"/>
        <v>42660</v>
      </c>
      <c r="S2" s="1">
        <f t="shared" si="1"/>
        <v>42661</v>
      </c>
      <c r="T2" s="1">
        <f t="shared" si="1"/>
        <v>42662</v>
      </c>
      <c r="U2" s="1">
        <f t="shared" si="1"/>
        <v>42663</v>
      </c>
      <c r="V2" s="1">
        <f t="shared" si="1"/>
        <v>42664</v>
      </c>
      <c r="W2" s="1">
        <f t="shared" si="1"/>
        <v>42665</v>
      </c>
      <c r="X2" s="1">
        <f t="shared" si="1"/>
        <v>42666</v>
      </c>
      <c r="Y2" s="1">
        <f t="shared" si="1"/>
        <v>42667</v>
      </c>
      <c r="Z2" s="1">
        <f t="shared" si="1"/>
        <v>42668</v>
      </c>
      <c r="AA2" s="1">
        <f t="shared" si="1"/>
        <v>42669</v>
      </c>
      <c r="AB2" s="1">
        <f t="shared" si="1"/>
        <v>42670</v>
      </c>
      <c r="AC2" s="1">
        <f t="shared" si="1"/>
        <v>42671</v>
      </c>
      <c r="AD2" s="1">
        <f t="shared" si="1"/>
        <v>42672</v>
      </c>
      <c r="AE2" s="1">
        <f>AD2+1</f>
        <v>42673</v>
      </c>
      <c r="AF2" s="1" t="s">
        <v>0</v>
      </c>
      <c r="AG2" t="s">
        <v>1</v>
      </c>
      <c r="AH2" t="s">
        <v>2</v>
      </c>
      <c r="AI2" s="1" t="s">
        <v>3</v>
      </c>
      <c r="AK2"/>
      <c r="AO2"/>
      <c r="AP2"/>
      <c r="AQ2"/>
      <c r="AR2"/>
      <c r="AS2"/>
      <c r="AT2"/>
      <c r="AU2"/>
      <c r="AV2"/>
      <c r="AW2"/>
    </row>
    <row r="3" spans="1:50" x14ac:dyDescent="0.25">
      <c r="B3" s="2"/>
      <c r="AK3"/>
      <c r="AO3"/>
      <c r="AP3"/>
      <c r="AQ3"/>
      <c r="AR3"/>
      <c r="AS3"/>
      <c r="AT3"/>
      <c r="AU3"/>
      <c r="AV3"/>
      <c r="AW3"/>
    </row>
    <row r="4" spans="1:50" s="8" customFormat="1" x14ac:dyDescent="0.25">
      <c r="A4" s="8" t="s">
        <v>6</v>
      </c>
      <c r="B4" s="9"/>
      <c r="C4" s="9" t="s">
        <v>0</v>
      </c>
      <c r="D4" s="9" t="s">
        <v>0</v>
      </c>
      <c r="F4" s="8" t="s">
        <v>0</v>
      </c>
      <c r="AG4" s="9">
        <f t="shared" ref="AG4:AG9" si="2">SUM(B4:AF4)</f>
        <v>0</v>
      </c>
      <c r="AH4" s="9">
        <f t="shared" ref="AH4:AH10" si="3">IF(AG4&gt;0,AG4/COUNTIF(B4:AF4,"&gt;0"),0)</f>
        <v>0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s="8" customFormat="1" x14ac:dyDescent="0.25">
      <c r="A5" s="8" t="s">
        <v>7</v>
      </c>
      <c r="B5" s="9" t="s">
        <v>0</v>
      </c>
      <c r="C5" s="9" t="s">
        <v>0</v>
      </c>
      <c r="D5" s="9"/>
      <c r="E5" s="8" t="s">
        <v>0</v>
      </c>
      <c r="AG5" s="9">
        <f t="shared" si="2"/>
        <v>0</v>
      </c>
      <c r="AH5" s="9">
        <f t="shared" si="3"/>
        <v>0</v>
      </c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8" customFormat="1" x14ac:dyDescent="0.25">
      <c r="A6" s="8" t="s">
        <v>8</v>
      </c>
      <c r="B6" s="9">
        <v>62.01</v>
      </c>
      <c r="C6" s="9">
        <v>122.81</v>
      </c>
      <c r="D6" s="9">
        <v>128.30000000000001</v>
      </c>
      <c r="E6" s="8">
        <v>0</v>
      </c>
      <c r="F6" s="8">
        <v>0</v>
      </c>
      <c r="G6" s="8">
        <v>62.82</v>
      </c>
      <c r="H6" s="8" t="s">
        <v>0</v>
      </c>
      <c r="I6" s="8" t="s">
        <v>0</v>
      </c>
      <c r="J6" s="8" t="s">
        <v>0</v>
      </c>
      <c r="K6" s="8" t="s">
        <v>0</v>
      </c>
      <c r="L6" s="8" t="s">
        <v>0</v>
      </c>
      <c r="M6" s="8" t="s">
        <v>0</v>
      </c>
      <c r="N6" s="8" t="s">
        <v>0</v>
      </c>
      <c r="O6" s="8" t="s">
        <v>0</v>
      </c>
      <c r="P6" s="8" t="s">
        <v>0</v>
      </c>
      <c r="Q6" s="8" t="s">
        <v>0</v>
      </c>
      <c r="R6" s="8" t="s">
        <v>0</v>
      </c>
      <c r="S6" s="8" t="s">
        <v>0</v>
      </c>
      <c r="T6" s="8" t="s">
        <v>0</v>
      </c>
      <c r="U6" s="8" t="s">
        <v>0</v>
      </c>
      <c r="V6" s="8" t="s">
        <v>5</v>
      </c>
      <c r="W6" s="8" t="s">
        <v>0</v>
      </c>
      <c r="X6" s="8" t="s">
        <v>0</v>
      </c>
      <c r="Y6" s="8" t="s">
        <v>0</v>
      </c>
      <c r="Z6" s="8" t="s">
        <v>0</v>
      </c>
      <c r="AA6" s="8" t="s">
        <v>0</v>
      </c>
      <c r="AB6" s="8" t="s">
        <v>0</v>
      </c>
      <c r="AC6" s="8" t="s">
        <v>0</v>
      </c>
      <c r="AD6" s="8" t="s">
        <v>0</v>
      </c>
      <c r="AE6" s="8" t="s">
        <v>0</v>
      </c>
      <c r="AF6" s="8" t="s">
        <v>0</v>
      </c>
      <c r="AG6" s="9">
        <f t="shared" si="2"/>
        <v>375.94</v>
      </c>
      <c r="AH6" s="9">
        <f t="shared" si="3"/>
        <v>93.984999999999999</v>
      </c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8" customFormat="1" x14ac:dyDescent="0.25">
      <c r="A7" s="8" t="s">
        <v>9</v>
      </c>
      <c r="B7" s="9"/>
      <c r="C7" s="9"/>
      <c r="D7" s="9"/>
      <c r="AG7" s="9">
        <f t="shared" si="2"/>
        <v>0</v>
      </c>
      <c r="AH7" s="9">
        <f t="shared" si="3"/>
        <v>0</v>
      </c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8" customFormat="1" x14ac:dyDescent="0.25">
      <c r="A8" s="8" t="s">
        <v>10</v>
      </c>
      <c r="B8" s="9"/>
      <c r="C8" s="9" t="s">
        <v>0</v>
      </c>
      <c r="D8" s="9"/>
      <c r="AG8" s="9">
        <f t="shared" si="2"/>
        <v>0</v>
      </c>
      <c r="AH8" s="9">
        <f t="shared" si="3"/>
        <v>0</v>
      </c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8" customFormat="1" x14ac:dyDescent="0.25">
      <c r="A9" s="8" t="s">
        <v>11</v>
      </c>
      <c r="B9" s="4" t="s">
        <v>0</v>
      </c>
      <c r="C9" s="3" t="s">
        <v>0</v>
      </c>
      <c r="D9" s="4" t="s">
        <v>0</v>
      </c>
      <c r="E9" s="3" t="s">
        <v>0</v>
      </c>
      <c r="F9" s="3" t="s">
        <v>0</v>
      </c>
      <c r="G9" s="3" t="s">
        <v>0</v>
      </c>
      <c r="H9" s="3" t="s">
        <v>0</v>
      </c>
      <c r="I9" s="3" t="s">
        <v>0</v>
      </c>
      <c r="J9" s="3" t="s">
        <v>0</v>
      </c>
      <c r="K9" s="3" t="s">
        <v>0</v>
      </c>
      <c r="L9" s="3" t="s">
        <v>0</v>
      </c>
      <c r="M9" s="3" t="s">
        <v>0</v>
      </c>
      <c r="N9" s="3" t="s">
        <v>0</v>
      </c>
      <c r="O9" s="3" t="s">
        <v>0</v>
      </c>
      <c r="P9" s="3" t="s">
        <v>0</v>
      </c>
      <c r="Q9" s="3" t="s">
        <v>0</v>
      </c>
      <c r="R9" s="3" t="s">
        <v>0</v>
      </c>
      <c r="S9" s="3" t="s">
        <v>0</v>
      </c>
      <c r="T9" s="3" t="s">
        <v>0</v>
      </c>
      <c r="U9" s="3" t="s">
        <v>0</v>
      </c>
      <c r="V9" s="3" t="s">
        <v>0</v>
      </c>
      <c r="W9" s="3" t="s">
        <v>0</v>
      </c>
      <c r="X9" s="3" t="s">
        <v>0</v>
      </c>
      <c r="Y9" s="3" t="s">
        <v>0</v>
      </c>
      <c r="Z9" s="3" t="s">
        <v>0</v>
      </c>
      <c r="AA9" s="3" t="s">
        <v>0</v>
      </c>
      <c r="AB9" s="3" t="s">
        <v>0</v>
      </c>
      <c r="AC9" s="3" t="s">
        <v>0</v>
      </c>
      <c r="AD9" s="3" t="s">
        <v>0</v>
      </c>
      <c r="AE9" s="3" t="s">
        <v>0</v>
      </c>
      <c r="AF9" s="3" t="s">
        <v>0</v>
      </c>
      <c r="AG9" s="9">
        <f t="shared" si="2"/>
        <v>0</v>
      </c>
      <c r="AH9" s="9">
        <f t="shared" si="3"/>
        <v>0</v>
      </c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3" customFormat="1" x14ac:dyDescent="0.25">
      <c r="A10" s="3" t="s">
        <v>14</v>
      </c>
      <c r="B10" s="6"/>
      <c r="C10" s="6"/>
      <c r="D10" s="6"/>
      <c r="E10" s="6"/>
      <c r="F10" s="6"/>
      <c r="G10" s="6" t="s">
        <v>0</v>
      </c>
      <c r="H10" s="6"/>
      <c r="I10" s="6" t="s">
        <v>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0</v>
      </c>
      <c r="U10" s="6"/>
      <c r="V10" s="6"/>
      <c r="W10" s="6"/>
      <c r="X10" s="6"/>
      <c r="Y10" s="6"/>
      <c r="Z10" s="6"/>
      <c r="AA10" s="6"/>
      <c r="AB10" s="5" t="s">
        <v>0</v>
      </c>
      <c r="AC10" s="5" t="s">
        <v>0</v>
      </c>
      <c r="AG10" s="2">
        <f t="shared" ref="AG10:AG14" si="4">SUM(B10:AE10)</f>
        <v>0</v>
      </c>
      <c r="AH10" s="2">
        <f t="shared" si="3"/>
        <v>0</v>
      </c>
      <c r="AI10" s="4">
        <f>SUM(AH4:AH10)</f>
        <v>93.984999999999999</v>
      </c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x14ac:dyDescent="0.25">
      <c r="A11" s="3" t="s">
        <v>15</v>
      </c>
      <c r="B11" s="5" t="s">
        <v>0</v>
      </c>
      <c r="C11" s="5" t="s">
        <v>0</v>
      </c>
      <c r="D11" s="5" t="s">
        <v>0</v>
      </c>
      <c r="E11" s="5" t="s">
        <v>0</v>
      </c>
      <c r="F11" s="5" t="s">
        <v>0</v>
      </c>
      <c r="G11" s="5" t="s">
        <v>0</v>
      </c>
      <c r="H11" s="5" t="s">
        <v>0</v>
      </c>
      <c r="I11" s="5" t="s">
        <v>0</v>
      </c>
      <c r="J11" s="5" t="s">
        <v>0</v>
      </c>
      <c r="K11" s="5" t="s">
        <v>0</v>
      </c>
      <c r="L11" s="5" t="s">
        <v>5</v>
      </c>
      <c r="M11" s="5" t="s">
        <v>5</v>
      </c>
      <c r="N11" s="5" t="s">
        <v>0</v>
      </c>
      <c r="O11" s="5" t="s">
        <v>0</v>
      </c>
      <c r="P11" s="5" t="s">
        <v>0</v>
      </c>
      <c r="Q11" s="5" t="s">
        <v>0</v>
      </c>
      <c r="R11" s="5" t="s">
        <v>0</v>
      </c>
      <c r="S11" s="5" t="s">
        <v>0</v>
      </c>
      <c r="T11" s="5" t="s">
        <v>0</v>
      </c>
      <c r="U11" s="5" t="s">
        <v>0</v>
      </c>
      <c r="V11" s="5" t="s">
        <v>0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0</v>
      </c>
      <c r="AB11" s="5" t="s">
        <v>0</v>
      </c>
      <c r="AC11" s="5" t="s">
        <v>0</v>
      </c>
      <c r="AD11" s="5" t="s">
        <v>0</v>
      </c>
      <c r="AE11" s="5" t="s">
        <v>0</v>
      </c>
      <c r="AF11" s="5" t="s">
        <v>0</v>
      </c>
      <c r="AG11" s="4">
        <v>-1200</v>
      </c>
      <c r="AH11" s="2" t="s">
        <v>0</v>
      </c>
      <c r="AK11"/>
      <c r="AO11"/>
      <c r="AP11"/>
      <c r="AQ11"/>
      <c r="AR11"/>
      <c r="AS11"/>
      <c r="AT11"/>
      <c r="AU11"/>
      <c r="AV11"/>
      <c r="AW11"/>
    </row>
    <row r="12" spans="1:50" x14ac:dyDescent="0.25">
      <c r="A12" s="3" t="s">
        <v>16</v>
      </c>
      <c r="B12" s="6" t="s">
        <v>0</v>
      </c>
      <c r="C12" s="6" t="s">
        <v>0</v>
      </c>
      <c r="D12" s="6">
        <v>-53.4</v>
      </c>
      <c r="E12" s="6" t="s">
        <v>0</v>
      </c>
      <c r="F12" s="6" t="s">
        <v>0</v>
      </c>
      <c r="G12" s="6" t="s">
        <v>0</v>
      </c>
      <c r="H12" s="6" t="s">
        <v>0</v>
      </c>
      <c r="I12" s="6" t="s">
        <v>0</v>
      </c>
      <c r="J12" s="6" t="s">
        <v>0</v>
      </c>
      <c r="K12" s="6" t="s">
        <v>0</v>
      </c>
      <c r="L12" s="6" t="s">
        <v>0</v>
      </c>
      <c r="M12" s="6" t="s">
        <v>0</v>
      </c>
      <c r="N12" s="6" t="s">
        <v>0</v>
      </c>
      <c r="O12" s="6" t="s">
        <v>0</v>
      </c>
      <c r="P12" s="6" t="s">
        <v>0</v>
      </c>
      <c r="Q12" s="6" t="s">
        <v>0</v>
      </c>
      <c r="R12" s="6" t="s">
        <v>0</v>
      </c>
      <c r="S12" s="6" t="s">
        <v>0</v>
      </c>
      <c r="T12" s="6" t="s">
        <v>0</v>
      </c>
      <c r="U12" s="6" t="s">
        <v>0</v>
      </c>
      <c r="V12" s="6" t="s">
        <v>0</v>
      </c>
      <c r="W12" s="6" t="s">
        <v>0</v>
      </c>
      <c r="X12" s="6" t="s">
        <v>0</v>
      </c>
      <c r="Y12" s="6" t="s">
        <v>0</v>
      </c>
      <c r="Z12" s="6" t="s">
        <v>0</v>
      </c>
      <c r="AA12" s="6" t="s">
        <v>0</v>
      </c>
      <c r="AB12" s="6" t="s">
        <v>0</v>
      </c>
      <c r="AC12" s="6" t="s">
        <v>0</v>
      </c>
      <c r="AD12" s="6" t="s">
        <v>0</v>
      </c>
      <c r="AE12" s="6" t="s">
        <v>0</v>
      </c>
      <c r="AF12" s="6" t="s">
        <v>0</v>
      </c>
      <c r="AG12" s="4">
        <f t="shared" si="4"/>
        <v>-53.4</v>
      </c>
      <c r="AH12" s="2" t="s">
        <v>0</v>
      </c>
      <c r="AK12"/>
      <c r="AO12"/>
      <c r="AP12"/>
      <c r="AQ12"/>
      <c r="AR12"/>
      <c r="AS12"/>
      <c r="AT12"/>
      <c r="AU12"/>
      <c r="AV12"/>
      <c r="AW12"/>
    </row>
    <row r="13" spans="1:50" x14ac:dyDescent="0.25">
      <c r="A13" s="3" t="s">
        <v>17</v>
      </c>
      <c r="B13" s="6" t="s">
        <v>0</v>
      </c>
      <c r="C13" s="6" t="s">
        <v>0</v>
      </c>
      <c r="D13" s="6" t="s">
        <v>0</v>
      </c>
      <c r="E13" s="6" t="s">
        <v>0</v>
      </c>
      <c r="F13" s="6" t="s">
        <v>0</v>
      </c>
      <c r="G13" s="6" t="s">
        <v>0</v>
      </c>
      <c r="H13" s="6" t="s">
        <v>5</v>
      </c>
      <c r="I13" s="6" t="s">
        <v>0</v>
      </c>
      <c r="J13" s="6" t="s">
        <v>0</v>
      </c>
      <c r="K13" s="6" t="s">
        <v>0</v>
      </c>
      <c r="L13" s="6" t="s">
        <v>0</v>
      </c>
      <c r="M13" s="6" t="s">
        <v>0</v>
      </c>
      <c r="N13" s="6" t="s">
        <v>0</v>
      </c>
      <c r="O13" s="6" t="s">
        <v>0</v>
      </c>
      <c r="P13" s="6" t="s">
        <v>0</v>
      </c>
      <c r="Q13" s="6" t="s">
        <v>0</v>
      </c>
      <c r="R13" s="6" t="s">
        <v>0</v>
      </c>
      <c r="S13" s="6" t="s">
        <v>0</v>
      </c>
      <c r="T13" s="6" t="s">
        <v>0</v>
      </c>
      <c r="U13" s="6" t="s">
        <v>0</v>
      </c>
      <c r="V13" s="6" t="s">
        <v>0</v>
      </c>
      <c r="W13" s="6" t="s">
        <v>0</v>
      </c>
      <c r="X13" s="6" t="s">
        <v>0</v>
      </c>
      <c r="Y13" s="6" t="s">
        <v>0</v>
      </c>
      <c r="Z13" s="6" t="s">
        <v>0</v>
      </c>
      <c r="AA13" s="6" t="s">
        <v>0</v>
      </c>
      <c r="AB13" s="6" t="s">
        <v>0</v>
      </c>
      <c r="AC13" s="6" t="s">
        <v>0</v>
      </c>
      <c r="AD13" s="6" t="s">
        <v>0</v>
      </c>
      <c r="AE13" s="6" t="s">
        <v>0</v>
      </c>
      <c r="AF13" s="6" t="s">
        <v>0</v>
      </c>
      <c r="AG13" s="4">
        <f t="shared" si="4"/>
        <v>0</v>
      </c>
      <c r="AH13" s="2" t="s">
        <v>0</v>
      </c>
      <c r="AK13"/>
      <c r="AO13"/>
      <c r="AP13"/>
      <c r="AQ13"/>
      <c r="AR13"/>
      <c r="AS13"/>
      <c r="AT13"/>
      <c r="AU13"/>
      <c r="AV13"/>
      <c r="AW13"/>
    </row>
    <row r="14" spans="1:50" x14ac:dyDescent="0.25">
      <c r="A14" s="3" t="s">
        <v>18</v>
      </c>
      <c r="B14" s="6" t="s">
        <v>0</v>
      </c>
      <c r="C14" s="6" t="s">
        <v>0</v>
      </c>
      <c r="D14" s="6" t="s">
        <v>0</v>
      </c>
      <c r="E14" s="6" t="s">
        <v>0</v>
      </c>
      <c r="F14" s="6" t="s">
        <v>0</v>
      </c>
      <c r="G14" s="6" t="s">
        <v>0</v>
      </c>
      <c r="H14" s="6" t="s">
        <v>0</v>
      </c>
      <c r="I14" s="6" t="s">
        <v>0</v>
      </c>
      <c r="J14" s="6" t="s">
        <v>0</v>
      </c>
      <c r="K14" s="6" t="s">
        <v>0</v>
      </c>
      <c r="L14" s="6" t="s">
        <v>0</v>
      </c>
      <c r="M14" s="6" t="s">
        <v>0</v>
      </c>
      <c r="N14" s="6" t="s">
        <v>0</v>
      </c>
      <c r="O14" s="6" t="s">
        <v>0</v>
      </c>
      <c r="P14" s="6" t="s">
        <v>0</v>
      </c>
      <c r="Q14" s="6" t="s">
        <v>0</v>
      </c>
      <c r="R14" s="6" t="s">
        <v>0</v>
      </c>
      <c r="S14" s="6" t="s">
        <v>0</v>
      </c>
      <c r="T14" s="6" t="s">
        <v>0</v>
      </c>
      <c r="U14" s="6" t="s">
        <v>0</v>
      </c>
      <c r="V14" s="6" t="s">
        <v>0</v>
      </c>
      <c r="W14" s="6" t="s">
        <v>0</v>
      </c>
      <c r="X14" s="6" t="s">
        <v>0</v>
      </c>
      <c r="Y14" s="6" t="s">
        <v>0</v>
      </c>
      <c r="Z14" s="6" t="s">
        <v>0</v>
      </c>
      <c r="AA14" s="6" t="s">
        <v>0</v>
      </c>
      <c r="AB14" s="6" t="s">
        <v>0</v>
      </c>
      <c r="AC14" s="6" t="s">
        <v>0</v>
      </c>
      <c r="AD14" s="6" t="s">
        <v>0</v>
      </c>
      <c r="AE14" s="6" t="s">
        <v>0</v>
      </c>
      <c r="AF14" s="6" t="s">
        <v>0</v>
      </c>
      <c r="AG14" s="4">
        <f t="shared" si="4"/>
        <v>0</v>
      </c>
      <c r="AH14" s="2" t="s">
        <v>0</v>
      </c>
      <c r="AK14"/>
      <c r="AO14"/>
      <c r="AP14"/>
      <c r="AQ14"/>
      <c r="AR14"/>
      <c r="AS14"/>
      <c r="AT14"/>
      <c r="AU14"/>
      <c r="AV14"/>
      <c r="AW14"/>
    </row>
    <row r="15" spans="1:50" x14ac:dyDescent="0.25">
      <c r="A15" s="3" t="s">
        <v>19</v>
      </c>
      <c r="B15" s="6">
        <f>-(229.32)/30</f>
        <v>-7.6440000000000001</v>
      </c>
      <c r="C15" s="6">
        <f t="shared" ref="C15:AF15" si="5">-(229.32)/30</f>
        <v>-7.6440000000000001</v>
      </c>
      <c r="D15" s="6">
        <f t="shared" si="5"/>
        <v>-7.6440000000000001</v>
      </c>
      <c r="E15" s="6">
        <f t="shared" si="5"/>
        <v>-7.6440000000000001</v>
      </c>
      <c r="F15" s="6">
        <f t="shared" si="5"/>
        <v>-7.6440000000000001</v>
      </c>
      <c r="G15" s="6">
        <f t="shared" si="5"/>
        <v>-7.6440000000000001</v>
      </c>
      <c r="H15" s="6">
        <f t="shared" si="5"/>
        <v>-7.6440000000000001</v>
      </c>
      <c r="I15" s="6">
        <f t="shared" si="5"/>
        <v>-7.6440000000000001</v>
      </c>
      <c r="J15" s="6">
        <f t="shared" si="5"/>
        <v>-7.6440000000000001</v>
      </c>
      <c r="K15" s="6">
        <f t="shared" si="5"/>
        <v>-7.6440000000000001</v>
      </c>
      <c r="L15" s="6">
        <f t="shared" si="5"/>
        <v>-7.6440000000000001</v>
      </c>
      <c r="M15" s="6">
        <f t="shared" si="5"/>
        <v>-7.6440000000000001</v>
      </c>
      <c r="N15" s="6">
        <f t="shared" si="5"/>
        <v>-7.6440000000000001</v>
      </c>
      <c r="O15" s="6">
        <f t="shared" si="5"/>
        <v>-7.6440000000000001</v>
      </c>
      <c r="P15" s="6">
        <f t="shared" si="5"/>
        <v>-7.6440000000000001</v>
      </c>
      <c r="Q15" s="6">
        <f t="shared" si="5"/>
        <v>-7.6440000000000001</v>
      </c>
      <c r="R15" s="6">
        <f t="shared" si="5"/>
        <v>-7.6440000000000001</v>
      </c>
      <c r="S15" s="6">
        <f t="shared" si="5"/>
        <v>-7.6440000000000001</v>
      </c>
      <c r="T15" s="6">
        <f t="shared" si="5"/>
        <v>-7.6440000000000001</v>
      </c>
      <c r="U15" s="6">
        <f t="shared" si="5"/>
        <v>-7.6440000000000001</v>
      </c>
      <c r="V15" s="6">
        <f t="shared" si="5"/>
        <v>-7.6440000000000001</v>
      </c>
      <c r="W15" s="6">
        <f t="shared" si="5"/>
        <v>-7.6440000000000001</v>
      </c>
      <c r="X15" s="6">
        <f t="shared" si="5"/>
        <v>-7.6440000000000001</v>
      </c>
      <c r="Y15" s="6">
        <f t="shared" si="5"/>
        <v>-7.6440000000000001</v>
      </c>
      <c r="Z15" s="6">
        <f t="shared" si="5"/>
        <v>-7.6440000000000001</v>
      </c>
      <c r="AA15" s="6">
        <f t="shared" si="5"/>
        <v>-7.6440000000000001</v>
      </c>
      <c r="AB15" s="6">
        <f t="shared" si="5"/>
        <v>-7.6440000000000001</v>
      </c>
      <c r="AC15" s="6">
        <f t="shared" si="5"/>
        <v>-7.6440000000000001</v>
      </c>
      <c r="AD15" s="6">
        <f t="shared" si="5"/>
        <v>-7.6440000000000001</v>
      </c>
      <c r="AE15" s="6">
        <f t="shared" si="5"/>
        <v>-7.6440000000000001</v>
      </c>
      <c r="AF15" s="6">
        <f t="shared" si="5"/>
        <v>-7.6440000000000001</v>
      </c>
      <c r="AG15" s="4" t="s">
        <v>0</v>
      </c>
      <c r="AH15" s="2" t="s">
        <v>0</v>
      </c>
      <c r="AK15"/>
      <c r="AO15"/>
      <c r="AP15"/>
      <c r="AQ15"/>
      <c r="AR15"/>
      <c r="AS15"/>
      <c r="AT15"/>
      <c r="AU15"/>
      <c r="AV15"/>
      <c r="AW15"/>
    </row>
    <row r="16" spans="1:50" x14ac:dyDescent="0.25">
      <c r="A16" s="3" t="s">
        <v>20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 t="s">
        <v>0</v>
      </c>
      <c r="AH16" s="2" t="s">
        <v>0</v>
      </c>
      <c r="AK16"/>
      <c r="AO16"/>
      <c r="AP16"/>
      <c r="AQ16"/>
      <c r="AR16"/>
      <c r="AS16"/>
      <c r="AT16"/>
      <c r="AU16"/>
      <c r="AV16"/>
      <c r="AW16"/>
    </row>
    <row r="17" spans="1:50" x14ac:dyDescent="0.25">
      <c r="A17" s="3" t="s">
        <v>21</v>
      </c>
      <c r="B17" s="4" t="s">
        <v>0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>
        <f>-(400*1.2)*12/365</f>
        <v>-15.780821917808218</v>
      </c>
      <c r="AH17" s="2"/>
      <c r="AK17"/>
      <c r="AO17"/>
      <c r="AP17"/>
      <c r="AQ17"/>
      <c r="AR17"/>
      <c r="AS17"/>
      <c r="AT17"/>
      <c r="AU17"/>
      <c r="AV17"/>
      <c r="AW17"/>
    </row>
    <row r="18" spans="1:50" x14ac:dyDescent="0.25">
      <c r="A18" s="3" t="s">
        <v>22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>
        <f>SUM(B18:AE18)</f>
        <v>0</v>
      </c>
      <c r="AH18" s="2"/>
      <c r="AK18"/>
      <c r="AO18"/>
      <c r="AP18"/>
      <c r="AQ18"/>
      <c r="AR18"/>
      <c r="AS18"/>
      <c r="AT18"/>
      <c r="AU18"/>
      <c r="AV18"/>
      <c r="AW18"/>
    </row>
    <row r="19" spans="1:50" x14ac:dyDescent="0.25">
      <c r="A19" s="3" t="s">
        <v>23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>
        <f>SUM(B19:AE19)</f>
        <v>0</v>
      </c>
      <c r="AH19" s="2"/>
      <c r="AK19"/>
      <c r="AO19"/>
      <c r="AP19"/>
      <c r="AQ19"/>
      <c r="AR19"/>
      <c r="AS19"/>
      <c r="AT19"/>
      <c r="AU19"/>
      <c r="AV19"/>
      <c r="AW19"/>
    </row>
    <row r="20" spans="1:50" x14ac:dyDescent="0.25">
      <c r="A20" s="3" t="s">
        <v>24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  <c r="AK20"/>
      <c r="AO20"/>
      <c r="AP20"/>
      <c r="AQ20"/>
      <c r="AR20"/>
      <c r="AS20"/>
      <c r="AT20"/>
      <c r="AU20"/>
      <c r="AV20"/>
      <c r="AW20"/>
    </row>
    <row r="21" spans="1:50" s="8" customFormat="1" x14ac:dyDescent="0.25">
      <c r="A21" s="3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4">
        <f>-AK11</f>
        <v>0</v>
      </c>
      <c r="AH21" s="9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s="8" customFormat="1" x14ac:dyDescent="0.25">
      <c r="A22" s="3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4">
        <f>AG21*AM3</f>
        <v>0</v>
      </c>
      <c r="AH22" s="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8" customFormat="1" x14ac:dyDescent="0.25">
      <c r="A23" s="8" t="s">
        <v>26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s="8" customFormat="1" x14ac:dyDescent="0.25">
      <c r="A24" s="8" t="s">
        <v>27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8" customFormat="1" x14ac:dyDescent="0.25">
      <c r="A25" s="8" t="s">
        <v>28</v>
      </c>
      <c r="B25" s="9"/>
      <c r="C25" s="9" t="s">
        <v>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8" customFormat="1" x14ac:dyDescent="0.25">
      <c r="A26" s="8" t="s">
        <v>29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s="8" customFormat="1" x14ac:dyDescent="0.25">
      <c r="A27" s="8" t="s">
        <v>30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s="3" customFormat="1" x14ac:dyDescent="0.25">
      <c r="A28" s="3" t="s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 t="s">
        <v>0</v>
      </c>
      <c r="AH28" s="4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3" customFormat="1" x14ac:dyDescent="0.25">
      <c r="A29" s="3" t="s">
        <v>31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 t="s">
        <v>0</v>
      </c>
      <c r="AH29" s="4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s="3" customFormat="1" x14ac:dyDescent="0.25">
      <c r="A30" s="3" t="s">
        <v>12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 t="s">
        <v>0</v>
      </c>
      <c r="AH30" s="4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s="3" customFormat="1" x14ac:dyDescent="0.25">
      <c r="A31" s="3" t="s">
        <v>32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 t="s">
        <v>0</v>
      </c>
      <c r="AH31" s="4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s="3" customFormat="1" x14ac:dyDescent="0.25">
      <c r="A32" s="3" t="s">
        <v>33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 t="s">
        <v>0</v>
      </c>
      <c r="AH32" s="4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s="3" customFormat="1" x14ac:dyDescent="0.25">
      <c r="A33" s="3" t="s">
        <v>13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 t="s">
        <v>0</v>
      </c>
      <c r="AH33" s="4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s="3" customFormat="1" x14ac:dyDescent="0.25">
      <c r="A34" s="3" t="s">
        <v>34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 t="s">
        <v>0</v>
      </c>
      <c r="AH34" s="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s="3" customFormat="1" x14ac:dyDescent="0.25">
      <c r="A35" s="3" t="s">
        <v>35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 t="s">
        <v>0</v>
      </c>
      <c r="AH35" s="4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s="3" customFormat="1" x14ac:dyDescent="0.25">
      <c r="A36" s="3" t="s">
        <v>36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 t="s">
        <v>0</v>
      </c>
      <c r="AH36" s="4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s="3" customFormat="1" x14ac:dyDescent="0.25">
      <c r="A37" s="3" t="s">
        <v>37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 t="s">
        <v>0</v>
      </c>
      <c r="AH37" s="4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3" customFormat="1" x14ac:dyDescent="0.25">
      <c r="A38" s="3" t="s">
        <v>38</v>
      </c>
      <c r="B38" s="4" t="s">
        <v>0</v>
      </c>
      <c r="C38" s="4" t="s">
        <v>0</v>
      </c>
      <c r="D38" s="4" t="s">
        <v>0</v>
      </c>
      <c r="E38" s="4" t="s">
        <v>0</v>
      </c>
      <c r="F38" s="4" t="s">
        <v>0</v>
      </c>
      <c r="G38" s="4" t="s">
        <v>0</v>
      </c>
      <c r="H38" s="4" t="s">
        <v>0</v>
      </c>
      <c r="I38" s="4" t="s">
        <v>0</v>
      </c>
      <c r="J38" s="4" t="s">
        <v>0</v>
      </c>
      <c r="K38" s="4" t="s">
        <v>0</v>
      </c>
      <c r="L38" s="4" t="s">
        <v>0</v>
      </c>
      <c r="M38" s="4" t="s">
        <v>0</v>
      </c>
      <c r="N38" s="4" t="s">
        <v>0</v>
      </c>
      <c r="O38" s="4" t="s">
        <v>0</v>
      </c>
      <c r="P38" s="4" t="s">
        <v>0</v>
      </c>
      <c r="Q38" s="4" t="s">
        <v>0</v>
      </c>
      <c r="R38" s="4" t="s">
        <v>0</v>
      </c>
      <c r="S38" s="4" t="s">
        <v>0</v>
      </c>
      <c r="T38" s="4" t="s">
        <v>0</v>
      </c>
      <c r="U38" s="4" t="s">
        <v>0</v>
      </c>
      <c r="V38" s="4" t="s">
        <v>0</v>
      </c>
      <c r="W38" s="4" t="s">
        <v>0</v>
      </c>
      <c r="X38" s="4" t="s">
        <v>0</v>
      </c>
      <c r="Y38" s="4" t="s">
        <v>0</v>
      </c>
      <c r="Z38" s="4" t="s">
        <v>0</v>
      </c>
      <c r="AA38" s="4" t="s">
        <v>0</v>
      </c>
      <c r="AB38" s="4" t="s">
        <v>0</v>
      </c>
      <c r="AC38" s="4" t="s">
        <v>0</v>
      </c>
      <c r="AD38" s="4" t="s">
        <v>0</v>
      </c>
      <c r="AE38" s="4" t="s">
        <v>0</v>
      </c>
      <c r="AF38" s="4" t="s">
        <v>0</v>
      </c>
      <c r="AG38" s="4" t="s">
        <v>5</v>
      </c>
      <c r="AH38" s="4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x14ac:dyDescent="0.25">
      <c r="A39" t="s">
        <v>4</v>
      </c>
      <c r="B39" s="5">
        <f>SUM(B4:B37)</f>
        <v>49.366</v>
      </c>
      <c r="C39" s="5">
        <f t="shared" ref="C39:AF39" si="6">SUM(C4:C37)</f>
        <v>110.166</v>
      </c>
      <c r="D39" s="5">
        <f t="shared" si="6"/>
        <v>62.256</v>
      </c>
      <c r="E39" s="5">
        <f t="shared" si="6"/>
        <v>-12.644</v>
      </c>
      <c r="F39" s="5">
        <f t="shared" si="6"/>
        <v>-12.644</v>
      </c>
      <c r="G39" s="5">
        <f t="shared" si="6"/>
        <v>50.176000000000002</v>
      </c>
      <c r="H39" s="5">
        <f t="shared" si="6"/>
        <v>-12.644</v>
      </c>
      <c r="I39" s="5">
        <f t="shared" si="6"/>
        <v>-12.644</v>
      </c>
      <c r="J39" s="5">
        <f t="shared" si="6"/>
        <v>-12.644</v>
      </c>
      <c r="K39" s="5">
        <f t="shared" si="6"/>
        <v>-12.644</v>
      </c>
      <c r="L39" s="5">
        <f t="shared" si="6"/>
        <v>-12.644</v>
      </c>
      <c r="M39" s="5">
        <f t="shared" si="6"/>
        <v>-12.644</v>
      </c>
      <c r="N39" s="5">
        <f t="shared" si="6"/>
        <v>-12.644</v>
      </c>
      <c r="O39" s="5">
        <f t="shared" si="6"/>
        <v>-12.644</v>
      </c>
      <c r="P39" s="5">
        <f t="shared" si="6"/>
        <v>-12.644</v>
      </c>
      <c r="Q39" s="5">
        <f t="shared" si="6"/>
        <v>-12.644</v>
      </c>
      <c r="R39" s="5">
        <f t="shared" si="6"/>
        <v>-12.644</v>
      </c>
      <c r="S39" s="5">
        <f t="shared" si="6"/>
        <v>-12.644</v>
      </c>
      <c r="T39" s="5">
        <f t="shared" si="6"/>
        <v>-12.644</v>
      </c>
      <c r="U39" s="5">
        <f t="shared" si="6"/>
        <v>-12.644</v>
      </c>
      <c r="V39" s="5">
        <f t="shared" si="6"/>
        <v>-12.644</v>
      </c>
      <c r="W39" s="5">
        <f t="shared" si="6"/>
        <v>-12.644</v>
      </c>
      <c r="X39" s="5">
        <f t="shared" si="6"/>
        <v>-12.644</v>
      </c>
      <c r="Y39" s="5">
        <f t="shared" si="6"/>
        <v>-12.644</v>
      </c>
      <c r="Z39" s="5">
        <f t="shared" si="6"/>
        <v>-12.644</v>
      </c>
      <c r="AA39" s="5">
        <f t="shared" si="6"/>
        <v>-12.644</v>
      </c>
      <c r="AB39" s="5">
        <f t="shared" si="6"/>
        <v>-12.644</v>
      </c>
      <c r="AC39" s="5">
        <f t="shared" si="6"/>
        <v>-12.644</v>
      </c>
      <c r="AD39" s="5">
        <f t="shared" si="6"/>
        <v>-12.644</v>
      </c>
      <c r="AE39" s="5">
        <f t="shared" si="6"/>
        <v>-12.644</v>
      </c>
      <c r="AF39" s="5">
        <f t="shared" si="6"/>
        <v>-12.644</v>
      </c>
      <c r="AG39" s="5">
        <f>SUM(AG4:AG38)</f>
        <v>-1193.2408219178083</v>
      </c>
      <c r="AH39" s="2">
        <f>AG39/COUNTIF(B39:AF39,"&gt;0")</f>
        <v>-298.31020547945207</v>
      </c>
      <c r="AK39"/>
      <c r="AO39"/>
      <c r="AP39"/>
      <c r="AQ39"/>
      <c r="AR39"/>
      <c r="AS39"/>
      <c r="AT39"/>
      <c r="AU39"/>
      <c r="AV39"/>
      <c r="AW39"/>
    </row>
    <row r="40" spans="1:50" x14ac:dyDescent="0.25">
      <c r="B40" s="2"/>
      <c r="AK40"/>
      <c r="AO40"/>
      <c r="AP40"/>
      <c r="AQ40"/>
      <c r="AR40"/>
      <c r="AS40"/>
      <c r="AT40"/>
      <c r="AU40"/>
      <c r="AV40"/>
      <c r="AW40"/>
    </row>
    <row r="41" spans="1:50" x14ac:dyDescent="0.25">
      <c r="A41" t="s">
        <v>0</v>
      </c>
      <c r="AK41"/>
      <c r="AO41"/>
      <c r="AP41"/>
      <c r="AQ41"/>
      <c r="AR41"/>
      <c r="AS41"/>
      <c r="AT41"/>
      <c r="AU41"/>
      <c r="AV41"/>
      <c r="AW41"/>
    </row>
    <row r="42" spans="1:50" x14ac:dyDescent="0.25">
      <c r="A42" t="s">
        <v>0</v>
      </c>
      <c r="AK42"/>
      <c r="AO42"/>
      <c r="AP42"/>
      <c r="AQ42"/>
      <c r="AR42"/>
      <c r="AS42"/>
      <c r="AT42"/>
      <c r="AU42"/>
      <c r="AV42"/>
      <c r="AW42"/>
    </row>
    <row r="43" spans="1:50" x14ac:dyDescent="0.25">
      <c r="A43" t="s">
        <v>0</v>
      </c>
      <c r="AK43"/>
      <c r="AO43"/>
      <c r="AP43"/>
      <c r="AQ43"/>
      <c r="AR43"/>
      <c r="AS43"/>
      <c r="AT43"/>
      <c r="AU43"/>
      <c r="AV43"/>
      <c r="AW43"/>
    </row>
    <row r="44" spans="1:50" x14ac:dyDescent="0.25">
      <c r="A44" t="s">
        <v>0</v>
      </c>
      <c r="AK44"/>
      <c r="AO44"/>
      <c r="AP44"/>
      <c r="AQ44"/>
      <c r="AR44"/>
      <c r="AS44"/>
      <c r="AT44"/>
      <c r="AU44"/>
      <c r="AV44"/>
      <c r="AW44"/>
    </row>
    <row r="45" spans="1:50" x14ac:dyDescent="0.25">
      <c r="AK45"/>
      <c r="AO45"/>
      <c r="AP45"/>
      <c r="AQ45"/>
      <c r="AR45"/>
      <c r="AS45"/>
      <c r="AT45"/>
      <c r="AU45"/>
      <c r="AV45"/>
      <c r="AW45"/>
    </row>
    <row r="46" spans="1:50" x14ac:dyDescent="0.25">
      <c r="A46" t="s">
        <v>0</v>
      </c>
      <c r="AK46"/>
      <c r="AO46"/>
      <c r="AP46"/>
      <c r="AQ46"/>
      <c r="AR46"/>
      <c r="AS46"/>
      <c r="AT46"/>
      <c r="AU46"/>
      <c r="AV46"/>
      <c r="AW46"/>
    </row>
    <row r="47" spans="1:50" x14ac:dyDescent="0.25">
      <c r="A47" t="s">
        <v>0</v>
      </c>
      <c r="AK47"/>
      <c r="AO47"/>
      <c r="AP47"/>
      <c r="AQ47"/>
      <c r="AR47"/>
      <c r="AS47"/>
      <c r="AT47"/>
      <c r="AU47"/>
      <c r="AV47"/>
      <c r="AW47"/>
    </row>
    <row r="48" spans="1:50" x14ac:dyDescent="0.25">
      <c r="A48" t="s">
        <v>0</v>
      </c>
      <c r="AK48"/>
      <c r="AO48"/>
      <c r="AP48"/>
      <c r="AQ48"/>
      <c r="AR48"/>
      <c r="AS48"/>
      <c r="AT48"/>
      <c r="AU48"/>
      <c r="AV48"/>
      <c r="AW48"/>
    </row>
    <row r="49" spans="1:49" x14ac:dyDescent="0.25">
      <c r="AK49"/>
      <c r="AO49"/>
      <c r="AP49"/>
      <c r="AQ49"/>
      <c r="AR49"/>
      <c r="AS49"/>
      <c r="AT49"/>
      <c r="AU49"/>
      <c r="AV49"/>
      <c r="AW49"/>
    </row>
    <row r="50" spans="1:49" x14ac:dyDescent="0.25">
      <c r="A50" t="s">
        <v>0</v>
      </c>
      <c r="AK50"/>
      <c r="AO50"/>
      <c r="AP50"/>
      <c r="AQ50"/>
      <c r="AR50"/>
      <c r="AS50"/>
      <c r="AT50"/>
      <c r="AU50"/>
      <c r="AV50"/>
      <c r="AW50"/>
    </row>
    <row r="51" spans="1:49" x14ac:dyDescent="0.25">
      <c r="AK51"/>
      <c r="AO51"/>
      <c r="AP51"/>
      <c r="AQ51"/>
      <c r="AR51"/>
      <c r="AS51"/>
      <c r="AT51"/>
      <c r="AU51"/>
      <c r="AV51"/>
      <c r="AW51"/>
    </row>
    <row r="52" spans="1:49" x14ac:dyDescent="0.25">
      <c r="A52" t="s">
        <v>0</v>
      </c>
      <c r="AK52"/>
      <c r="AO52"/>
      <c r="AP52"/>
      <c r="AQ52"/>
      <c r="AR52"/>
      <c r="AS52"/>
      <c r="AT52"/>
      <c r="AU52"/>
      <c r="AV52"/>
      <c r="AW52"/>
    </row>
    <row r="53" spans="1:49" x14ac:dyDescent="0.25">
      <c r="A53" t="s">
        <v>39</v>
      </c>
      <c r="AK53"/>
      <c r="AO53"/>
      <c r="AP53"/>
      <c r="AQ53"/>
      <c r="AR53"/>
      <c r="AS53"/>
      <c r="AT53"/>
      <c r="AU53"/>
      <c r="AV53"/>
      <c r="AW53"/>
    </row>
    <row r="54" spans="1:49" x14ac:dyDescent="0.25">
      <c r="AK54"/>
      <c r="AO54"/>
      <c r="AP54"/>
      <c r="AQ54"/>
      <c r="AR54"/>
      <c r="AS54"/>
      <c r="AT54"/>
      <c r="AU54"/>
      <c r="AV54"/>
      <c r="AW54"/>
    </row>
    <row r="55" spans="1:49" x14ac:dyDescent="0.25">
      <c r="AK55"/>
      <c r="AO55"/>
      <c r="AP55"/>
      <c r="AQ55"/>
      <c r="AR55"/>
      <c r="AS55"/>
      <c r="AT55"/>
      <c r="AU55"/>
      <c r="AV55"/>
      <c r="AW55"/>
    </row>
    <row r="56" spans="1:49" x14ac:dyDescent="0.25">
      <c r="AK56"/>
      <c r="AO56"/>
      <c r="AP56"/>
      <c r="AQ56"/>
      <c r="AR56"/>
      <c r="AS56"/>
      <c r="AT56"/>
      <c r="AU56"/>
      <c r="AV56"/>
      <c r="AW56"/>
    </row>
    <row r="57" spans="1:49" x14ac:dyDescent="0.25">
      <c r="AK57"/>
      <c r="AO57"/>
      <c r="AP57"/>
      <c r="AQ57"/>
      <c r="AR57"/>
      <c r="AS57"/>
      <c r="AT57"/>
      <c r="AU57"/>
      <c r="AV57"/>
      <c r="AW57"/>
    </row>
    <row r="58" spans="1:49" x14ac:dyDescent="0.25">
      <c r="AK58"/>
      <c r="AO58"/>
      <c r="AP58"/>
      <c r="AQ58"/>
      <c r="AR58"/>
      <c r="AS58"/>
      <c r="AT58"/>
      <c r="AU58"/>
      <c r="AV58"/>
      <c r="AW58"/>
    </row>
    <row r="59" spans="1:49" x14ac:dyDescent="0.25">
      <c r="B59" s="2"/>
      <c r="D59" t="s">
        <v>0</v>
      </c>
      <c r="AK59"/>
      <c r="AO59"/>
      <c r="AP59"/>
      <c r="AQ59"/>
      <c r="AR59"/>
      <c r="AS59"/>
      <c r="AT59"/>
      <c r="AU59"/>
      <c r="AV59"/>
      <c r="AW59"/>
    </row>
    <row r="60" spans="1:49" x14ac:dyDescent="0.25">
      <c r="B60" s="2"/>
      <c r="D60" t="s">
        <v>0</v>
      </c>
    </row>
    <row r="61" spans="1:49" x14ac:dyDescent="0.25">
      <c r="B61" s="2"/>
      <c r="D61" t="s">
        <v>0</v>
      </c>
    </row>
    <row r="62" spans="1:49" x14ac:dyDescent="0.25">
      <c r="D62" t="s">
        <v>0</v>
      </c>
      <c r="AO62" s="15"/>
      <c r="AP62" s="15"/>
      <c r="AQ62" s="15"/>
      <c r="AR62" s="15"/>
      <c r="AS62" s="15"/>
      <c r="AT62" s="15"/>
      <c r="AU62" s="15"/>
      <c r="AV62" s="15"/>
      <c r="AW62" s="15"/>
    </row>
    <row r="63" spans="1:49" x14ac:dyDescent="0.25">
      <c r="D63" t="s">
        <v>0</v>
      </c>
      <c r="AR63" s="16" t="s">
        <v>0</v>
      </c>
    </row>
    <row r="64" spans="1:49" x14ac:dyDescent="0.25">
      <c r="D64" t="s">
        <v>0</v>
      </c>
    </row>
    <row r="65" spans="4:4" x14ac:dyDescent="0.25">
      <c r="D65" t="s">
        <v>0</v>
      </c>
    </row>
    <row r="66" spans="4:4" x14ac:dyDescent="0.25">
      <c r="D66" t="s">
        <v>0</v>
      </c>
    </row>
    <row r="67" spans="4:4" x14ac:dyDescent="0.25">
      <c r="D67" t="s">
        <v>0</v>
      </c>
    </row>
    <row r="68" spans="4:4" x14ac:dyDescent="0.25">
      <c r="D68" t="s">
        <v>0</v>
      </c>
    </row>
    <row r="70" spans="4:4" x14ac:dyDescent="0.25">
      <c r="D70" t="s">
        <v>0</v>
      </c>
    </row>
  </sheetData>
  <pageMargins left="0.70866141732283472" right="0.70866141732283472" top="0.19685039370078741" bottom="0.19685039370078741" header="0.31496062992125984" footer="0.31496062992125984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0"/>
  <sheetViews>
    <sheetView workbookViewId="0">
      <pane xSplit="1" topLeftCell="B1" activePane="topRight" state="frozen"/>
      <selection pane="topRight" activeCell="B3" sqref="B3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style="11" customWidth="1"/>
    <col min="38" max="38" width="20.85546875" customWidth="1"/>
    <col min="41" max="41" width="19.28515625" style="16" customWidth="1"/>
    <col min="42" max="42" width="7.5703125" style="16" customWidth="1"/>
    <col min="43" max="45" width="7.5703125" style="16" bestFit="1" customWidth="1"/>
    <col min="46" max="46" width="10.5703125" style="16" bestFit="1" customWidth="1"/>
    <col min="47" max="47" width="7.5703125" style="16" bestFit="1" customWidth="1"/>
    <col min="48" max="48" width="7.7109375" style="16" bestFit="1" customWidth="1"/>
    <col min="49" max="49" width="10.28515625" style="16" bestFit="1" customWidth="1"/>
  </cols>
  <sheetData>
    <row r="1" spans="1:50" x14ac:dyDescent="0.25">
      <c r="B1" t="str">
        <f>IF(WEEKDAY(B2)=1,"Dimanche",IF(WEEKDAY(B2)=2,"Lundi",IF(WEEKDAY(B2)=3,"Mardi",IF(WEEKDAY(B2)=4,"Mercredi",IF(WEEKDAY(B2)=5,"Jeudi",IF(WEEKDAY(B2)=6,"Vendredi",IF(WEEKDAY(B2)=7,"Samedi",)))))))</f>
        <v>Mardi</v>
      </c>
      <c r="C1" t="str">
        <f>IF(WEEKDAY(C2)=1,"Dimanche",IF(WEEKDAY(C2)=2,"Lundi",IF(WEEKDAY(C2)=3,"Mardi",IF(WEEKDAY(C2)=4,"Mercredi",IF(WEEKDAY(C2)=5,"Jeudi",IF(WEEKDAY(C2)=6,"Vendredi",IF(WEEKDAY(C2)=7,"Samedi",)))))))</f>
        <v>Mercredi</v>
      </c>
      <c r="D1" t="str">
        <f t="shared" ref="D1:AF1" si="0">IF(WEEKDAY(D2)=1,"Dimanche",IF(WEEKDAY(D2)=2,"Lundi",IF(WEEKDAY(D2)=3,"Mardi",IF(WEEKDAY(D2)=4,"Mercredi",IF(WEEKDAY(D2)=5,"Jeudi",IF(WEEKDAY(D2)=6,"Vendredi",IF(WEEKDAY(D2)=7,"Samedi",)))))))</f>
        <v>Jeudi</v>
      </c>
      <c r="E1" t="str">
        <f t="shared" si="0"/>
        <v>Vendredi</v>
      </c>
      <c r="F1" t="str">
        <f t="shared" si="0"/>
        <v>Samedi</v>
      </c>
      <c r="G1" t="str">
        <f t="shared" si="0"/>
        <v>Dimanche</v>
      </c>
      <c r="H1" t="str">
        <f t="shared" si="0"/>
        <v>Lundi</v>
      </c>
      <c r="I1" t="str">
        <f t="shared" si="0"/>
        <v>Mardi</v>
      </c>
      <c r="J1" t="str">
        <f t="shared" si="0"/>
        <v>Mercredi</v>
      </c>
      <c r="K1" t="str">
        <f t="shared" si="0"/>
        <v>Jeudi</v>
      </c>
      <c r="L1" t="str">
        <f t="shared" si="0"/>
        <v>Vendredi</v>
      </c>
      <c r="M1" t="str">
        <f t="shared" si="0"/>
        <v>Samedi</v>
      </c>
      <c r="N1" t="str">
        <f t="shared" si="0"/>
        <v>Dimanche</v>
      </c>
      <c r="O1" t="str">
        <f t="shared" si="0"/>
        <v>Lundi</v>
      </c>
      <c r="P1" t="str">
        <f t="shared" si="0"/>
        <v>Mardi</v>
      </c>
      <c r="Q1" t="str">
        <f t="shared" si="0"/>
        <v>Mercredi</v>
      </c>
      <c r="R1" t="str">
        <f t="shared" si="0"/>
        <v>Jeudi</v>
      </c>
      <c r="S1" t="str">
        <f t="shared" si="0"/>
        <v>Vendredi</v>
      </c>
      <c r="T1" t="str">
        <f t="shared" si="0"/>
        <v>Samedi</v>
      </c>
      <c r="U1" t="str">
        <f t="shared" si="0"/>
        <v>Dimanche</v>
      </c>
      <c r="V1" t="str">
        <f t="shared" si="0"/>
        <v>Lundi</v>
      </c>
      <c r="W1" t="str">
        <f t="shared" si="0"/>
        <v>Mardi</v>
      </c>
      <c r="X1" t="str">
        <f t="shared" si="0"/>
        <v>Mercredi</v>
      </c>
      <c r="Y1" t="str">
        <f t="shared" si="0"/>
        <v>Jeudi</v>
      </c>
      <c r="Z1" t="str">
        <f t="shared" si="0"/>
        <v>Vendredi</v>
      </c>
      <c r="AA1" t="str">
        <f t="shared" si="0"/>
        <v>Samedi</v>
      </c>
      <c r="AB1" t="str">
        <f t="shared" si="0"/>
        <v>Dimanche</v>
      </c>
      <c r="AC1" t="str">
        <f t="shared" si="0"/>
        <v>Lundi</v>
      </c>
      <c r="AD1" t="str">
        <f t="shared" si="0"/>
        <v>Mardi</v>
      </c>
      <c r="AE1" t="str">
        <f t="shared" si="0"/>
        <v>Mercredi</v>
      </c>
      <c r="AF1" t="e">
        <f t="shared" si="0"/>
        <v>#VALUE!</v>
      </c>
      <c r="AG1" t="s">
        <v>0</v>
      </c>
      <c r="AH1" t="s">
        <v>0</v>
      </c>
      <c r="AK1"/>
      <c r="AO1"/>
      <c r="AP1"/>
      <c r="AQ1"/>
      <c r="AR1"/>
      <c r="AS1"/>
      <c r="AT1"/>
      <c r="AU1"/>
      <c r="AV1"/>
      <c r="AW1"/>
    </row>
    <row r="2" spans="1:50" x14ac:dyDescent="0.25">
      <c r="B2" s="1">
        <v>42675</v>
      </c>
      <c r="C2" s="1">
        <f>B2+1</f>
        <v>42676</v>
      </c>
      <c r="D2" s="1">
        <f t="shared" ref="D2:AD2" si="1">C2+1</f>
        <v>42677</v>
      </c>
      <c r="E2" s="1">
        <f t="shared" si="1"/>
        <v>42678</v>
      </c>
      <c r="F2" s="1">
        <f t="shared" si="1"/>
        <v>42679</v>
      </c>
      <c r="G2" s="1">
        <f t="shared" si="1"/>
        <v>42680</v>
      </c>
      <c r="H2" s="1">
        <f t="shared" si="1"/>
        <v>42681</v>
      </c>
      <c r="I2" s="1">
        <f t="shared" si="1"/>
        <v>42682</v>
      </c>
      <c r="J2" s="1">
        <f t="shared" si="1"/>
        <v>42683</v>
      </c>
      <c r="K2" s="1">
        <f t="shared" si="1"/>
        <v>42684</v>
      </c>
      <c r="L2" s="1">
        <f t="shared" si="1"/>
        <v>42685</v>
      </c>
      <c r="M2" s="1">
        <f t="shared" si="1"/>
        <v>42686</v>
      </c>
      <c r="N2" s="1">
        <f t="shared" si="1"/>
        <v>42687</v>
      </c>
      <c r="O2" s="1">
        <f t="shared" si="1"/>
        <v>42688</v>
      </c>
      <c r="P2" s="1">
        <f t="shared" si="1"/>
        <v>42689</v>
      </c>
      <c r="Q2" s="1">
        <f t="shared" si="1"/>
        <v>42690</v>
      </c>
      <c r="R2" s="1">
        <f t="shared" si="1"/>
        <v>42691</v>
      </c>
      <c r="S2" s="1">
        <f t="shared" si="1"/>
        <v>42692</v>
      </c>
      <c r="T2" s="1">
        <f t="shared" si="1"/>
        <v>42693</v>
      </c>
      <c r="U2" s="1">
        <f t="shared" si="1"/>
        <v>42694</v>
      </c>
      <c r="V2" s="1">
        <f t="shared" si="1"/>
        <v>42695</v>
      </c>
      <c r="W2" s="1">
        <f t="shared" si="1"/>
        <v>42696</v>
      </c>
      <c r="X2" s="1">
        <f t="shared" si="1"/>
        <v>42697</v>
      </c>
      <c r="Y2" s="1">
        <f t="shared" si="1"/>
        <v>42698</v>
      </c>
      <c r="Z2" s="1">
        <f t="shared" si="1"/>
        <v>42699</v>
      </c>
      <c r="AA2" s="1">
        <f t="shared" si="1"/>
        <v>42700</v>
      </c>
      <c r="AB2" s="1">
        <f t="shared" si="1"/>
        <v>42701</v>
      </c>
      <c r="AC2" s="1">
        <f t="shared" si="1"/>
        <v>42702</v>
      </c>
      <c r="AD2" s="1">
        <f t="shared" si="1"/>
        <v>42703</v>
      </c>
      <c r="AE2" s="1">
        <f>AD2+1</f>
        <v>42704</v>
      </c>
      <c r="AF2" s="1" t="s">
        <v>0</v>
      </c>
      <c r="AG2" t="s">
        <v>1</v>
      </c>
      <c r="AH2" t="s">
        <v>2</v>
      </c>
      <c r="AI2" s="1" t="s">
        <v>3</v>
      </c>
      <c r="AK2"/>
      <c r="AO2"/>
      <c r="AP2"/>
      <c r="AQ2"/>
      <c r="AR2"/>
      <c r="AS2"/>
      <c r="AT2"/>
      <c r="AU2"/>
      <c r="AV2"/>
      <c r="AW2"/>
    </row>
    <row r="3" spans="1:50" x14ac:dyDescent="0.25">
      <c r="B3" s="2"/>
      <c r="AK3"/>
      <c r="AO3"/>
      <c r="AP3"/>
      <c r="AQ3"/>
      <c r="AR3"/>
      <c r="AS3"/>
      <c r="AT3"/>
      <c r="AU3"/>
      <c r="AV3"/>
      <c r="AW3"/>
    </row>
    <row r="4" spans="1:50" s="8" customFormat="1" x14ac:dyDescent="0.25">
      <c r="A4" s="8" t="s">
        <v>6</v>
      </c>
      <c r="B4" s="9"/>
      <c r="C4" s="9" t="s">
        <v>0</v>
      </c>
      <c r="D4" s="9" t="s">
        <v>0</v>
      </c>
      <c r="F4" s="8" t="s">
        <v>0</v>
      </c>
      <c r="AG4" s="9">
        <f t="shared" ref="AG4:AG9" si="2">SUM(B4:AF4)</f>
        <v>0</v>
      </c>
      <c r="AH4" s="9">
        <f t="shared" ref="AH4:AH10" si="3">IF(AG4&gt;0,AG4/COUNTIF(B4:AF4,"&gt;0"),0)</f>
        <v>0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s="8" customFormat="1" x14ac:dyDescent="0.25">
      <c r="A5" s="8" t="s">
        <v>7</v>
      </c>
      <c r="B5" s="9" t="s">
        <v>0</v>
      </c>
      <c r="C5" s="9" t="s">
        <v>0</v>
      </c>
      <c r="D5" s="9"/>
      <c r="E5" s="8" t="s">
        <v>0</v>
      </c>
      <c r="AG5" s="9">
        <f t="shared" si="2"/>
        <v>0</v>
      </c>
      <c r="AH5" s="9">
        <f t="shared" si="3"/>
        <v>0</v>
      </c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8" customFormat="1" x14ac:dyDescent="0.25">
      <c r="A6" s="8" t="s">
        <v>8</v>
      </c>
      <c r="B6" s="9">
        <v>62.01</v>
      </c>
      <c r="C6" s="9">
        <v>122.81</v>
      </c>
      <c r="D6" s="9">
        <v>128.30000000000001</v>
      </c>
      <c r="E6" s="8">
        <v>0</v>
      </c>
      <c r="F6" s="8">
        <v>0</v>
      </c>
      <c r="G6" s="8">
        <v>62.82</v>
      </c>
      <c r="H6" s="8" t="s">
        <v>0</v>
      </c>
      <c r="I6" s="8" t="s">
        <v>0</v>
      </c>
      <c r="J6" s="8" t="s">
        <v>0</v>
      </c>
      <c r="K6" s="8" t="s">
        <v>0</v>
      </c>
      <c r="L6" s="8" t="s">
        <v>0</v>
      </c>
      <c r="M6" s="8" t="s">
        <v>0</v>
      </c>
      <c r="N6" s="8" t="s">
        <v>0</v>
      </c>
      <c r="O6" s="8" t="s">
        <v>0</v>
      </c>
      <c r="P6" s="8" t="s">
        <v>0</v>
      </c>
      <c r="Q6" s="8" t="s">
        <v>0</v>
      </c>
      <c r="R6" s="8" t="s">
        <v>0</v>
      </c>
      <c r="S6" s="8" t="s">
        <v>0</v>
      </c>
      <c r="T6" s="8" t="s">
        <v>0</v>
      </c>
      <c r="U6" s="8" t="s">
        <v>0</v>
      </c>
      <c r="V6" s="8" t="s">
        <v>5</v>
      </c>
      <c r="W6" s="8" t="s">
        <v>0</v>
      </c>
      <c r="X6" s="8" t="s">
        <v>0</v>
      </c>
      <c r="Y6" s="8" t="s">
        <v>0</v>
      </c>
      <c r="Z6" s="8" t="s">
        <v>0</v>
      </c>
      <c r="AA6" s="8" t="s">
        <v>0</v>
      </c>
      <c r="AB6" s="8" t="s">
        <v>0</v>
      </c>
      <c r="AC6" s="8" t="s">
        <v>0</v>
      </c>
      <c r="AD6" s="8" t="s">
        <v>0</v>
      </c>
      <c r="AE6" s="8" t="s">
        <v>0</v>
      </c>
      <c r="AF6" s="8" t="s">
        <v>0</v>
      </c>
      <c r="AG6" s="9">
        <f t="shared" si="2"/>
        <v>375.94</v>
      </c>
      <c r="AH6" s="9">
        <f t="shared" si="3"/>
        <v>93.984999999999999</v>
      </c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8" customFormat="1" x14ac:dyDescent="0.25">
      <c r="A7" s="8" t="s">
        <v>9</v>
      </c>
      <c r="B7" s="9"/>
      <c r="C7" s="9"/>
      <c r="D7" s="9"/>
      <c r="AG7" s="9">
        <f t="shared" si="2"/>
        <v>0</v>
      </c>
      <c r="AH7" s="9">
        <f t="shared" si="3"/>
        <v>0</v>
      </c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8" customFormat="1" x14ac:dyDescent="0.25">
      <c r="A8" s="8" t="s">
        <v>10</v>
      </c>
      <c r="B8" s="9"/>
      <c r="C8" s="9" t="s">
        <v>0</v>
      </c>
      <c r="D8" s="9"/>
      <c r="AG8" s="9">
        <f t="shared" si="2"/>
        <v>0</v>
      </c>
      <c r="AH8" s="9">
        <f t="shared" si="3"/>
        <v>0</v>
      </c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8" customFormat="1" x14ac:dyDescent="0.25">
      <c r="A9" s="8" t="s">
        <v>11</v>
      </c>
      <c r="B9" s="4" t="s">
        <v>0</v>
      </c>
      <c r="C9" s="3" t="s">
        <v>0</v>
      </c>
      <c r="D9" s="4" t="s">
        <v>0</v>
      </c>
      <c r="E9" s="3" t="s">
        <v>0</v>
      </c>
      <c r="F9" s="3" t="s">
        <v>0</v>
      </c>
      <c r="G9" s="3" t="s">
        <v>0</v>
      </c>
      <c r="H9" s="3" t="s">
        <v>0</v>
      </c>
      <c r="I9" s="3" t="s">
        <v>0</v>
      </c>
      <c r="J9" s="3" t="s">
        <v>0</v>
      </c>
      <c r="K9" s="3" t="s">
        <v>0</v>
      </c>
      <c r="L9" s="3" t="s">
        <v>0</v>
      </c>
      <c r="M9" s="3" t="s">
        <v>0</v>
      </c>
      <c r="N9" s="3" t="s">
        <v>0</v>
      </c>
      <c r="O9" s="3" t="s">
        <v>0</v>
      </c>
      <c r="P9" s="3" t="s">
        <v>0</v>
      </c>
      <c r="Q9" s="3" t="s">
        <v>0</v>
      </c>
      <c r="R9" s="3" t="s">
        <v>0</v>
      </c>
      <c r="S9" s="3" t="s">
        <v>0</v>
      </c>
      <c r="T9" s="3" t="s">
        <v>0</v>
      </c>
      <c r="U9" s="3" t="s">
        <v>0</v>
      </c>
      <c r="V9" s="3" t="s">
        <v>0</v>
      </c>
      <c r="W9" s="3" t="s">
        <v>0</v>
      </c>
      <c r="X9" s="3" t="s">
        <v>0</v>
      </c>
      <c r="Y9" s="3" t="s">
        <v>0</v>
      </c>
      <c r="Z9" s="3" t="s">
        <v>0</v>
      </c>
      <c r="AA9" s="3" t="s">
        <v>0</v>
      </c>
      <c r="AB9" s="3" t="s">
        <v>0</v>
      </c>
      <c r="AC9" s="3" t="s">
        <v>0</v>
      </c>
      <c r="AD9" s="3" t="s">
        <v>0</v>
      </c>
      <c r="AE9" s="3" t="s">
        <v>0</v>
      </c>
      <c r="AF9" s="3" t="s">
        <v>0</v>
      </c>
      <c r="AG9" s="9">
        <f t="shared" si="2"/>
        <v>0</v>
      </c>
      <c r="AH9" s="9">
        <f t="shared" si="3"/>
        <v>0</v>
      </c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3" customFormat="1" x14ac:dyDescent="0.25">
      <c r="A10" s="3" t="s">
        <v>14</v>
      </c>
      <c r="B10" s="6"/>
      <c r="C10" s="6"/>
      <c r="D10" s="6"/>
      <c r="E10" s="6"/>
      <c r="F10" s="6"/>
      <c r="G10" s="6" t="s">
        <v>0</v>
      </c>
      <c r="H10" s="6"/>
      <c r="I10" s="6" t="s">
        <v>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0</v>
      </c>
      <c r="U10" s="6"/>
      <c r="V10" s="6"/>
      <c r="W10" s="6"/>
      <c r="X10" s="6"/>
      <c r="Y10" s="6"/>
      <c r="Z10" s="6"/>
      <c r="AA10" s="6"/>
      <c r="AB10" s="5" t="s">
        <v>0</v>
      </c>
      <c r="AC10" s="5" t="s">
        <v>0</v>
      </c>
      <c r="AG10" s="2">
        <f t="shared" ref="AG10:AG14" si="4">SUM(B10:AE10)</f>
        <v>0</v>
      </c>
      <c r="AH10" s="2">
        <f t="shared" si="3"/>
        <v>0</v>
      </c>
      <c r="AI10" s="4">
        <f>SUM(AH4:AH10)</f>
        <v>93.984999999999999</v>
      </c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x14ac:dyDescent="0.25">
      <c r="A11" s="3" t="s">
        <v>15</v>
      </c>
      <c r="B11" s="5" t="s">
        <v>0</v>
      </c>
      <c r="C11" s="5" t="s">
        <v>0</v>
      </c>
      <c r="D11" s="5" t="s">
        <v>0</v>
      </c>
      <c r="E11" s="5" t="s">
        <v>0</v>
      </c>
      <c r="F11" s="5" t="s">
        <v>0</v>
      </c>
      <c r="G11" s="5" t="s">
        <v>0</v>
      </c>
      <c r="H11" s="5" t="s">
        <v>0</v>
      </c>
      <c r="I11" s="5" t="s">
        <v>0</v>
      </c>
      <c r="J11" s="5" t="s">
        <v>0</v>
      </c>
      <c r="K11" s="5" t="s">
        <v>0</v>
      </c>
      <c r="L11" s="5" t="s">
        <v>5</v>
      </c>
      <c r="M11" s="5" t="s">
        <v>5</v>
      </c>
      <c r="N11" s="5" t="s">
        <v>0</v>
      </c>
      <c r="O11" s="5" t="s">
        <v>0</v>
      </c>
      <c r="P11" s="5" t="s">
        <v>0</v>
      </c>
      <c r="Q11" s="5" t="s">
        <v>0</v>
      </c>
      <c r="R11" s="5" t="s">
        <v>0</v>
      </c>
      <c r="S11" s="5" t="s">
        <v>0</v>
      </c>
      <c r="T11" s="5" t="s">
        <v>0</v>
      </c>
      <c r="U11" s="5" t="s">
        <v>0</v>
      </c>
      <c r="V11" s="5" t="s">
        <v>0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0</v>
      </c>
      <c r="AB11" s="5" t="s">
        <v>0</v>
      </c>
      <c r="AC11" s="5" t="s">
        <v>0</v>
      </c>
      <c r="AD11" s="5" t="s">
        <v>0</v>
      </c>
      <c r="AE11" s="5" t="s">
        <v>0</v>
      </c>
      <c r="AF11" s="5" t="s">
        <v>0</v>
      </c>
      <c r="AG11" s="4">
        <v>-1200</v>
      </c>
      <c r="AH11" s="2" t="s">
        <v>0</v>
      </c>
      <c r="AK11"/>
      <c r="AO11"/>
      <c r="AP11"/>
      <c r="AQ11"/>
      <c r="AR11"/>
      <c r="AS11"/>
      <c r="AT11"/>
      <c r="AU11"/>
      <c r="AV11"/>
      <c r="AW11"/>
    </row>
    <row r="12" spans="1:50" x14ac:dyDescent="0.25">
      <c r="A12" s="3" t="s">
        <v>16</v>
      </c>
      <c r="B12" s="6" t="s">
        <v>0</v>
      </c>
      <c r="C12" s="6" t="s">
        <v>0</v>
      </c>
      <c r="D12" s="6">
        <v>-53.4</v>
      </c>
      <c r="E12" s="6" t="s">
        <v>0</v>
      </c>
      <c r="F12" s="6" t="s">
        <v>0</v>
      </c>
      <c r="G12" s="6" t="s">
        <v>0</v>
      </c>
      <c r="H12" s="6" t="s">
        <v>0</v>
      </c>
      <c r="I12" s="6" t="s">
        <v>0</v>
      </c>
      <c r="J12" s="6" t="s">
        <v>0</v>
      </c>
      <c r="K12" s="6" t="s">
        <v>0</v>
      </c>
      <c r="L12" s="6" t="s">
        <v>0</v>
      </c>
      <c r="M12" s="6" t="s">
        <v>0</v>
      </c>
      <c r="N12" s="6" t="s">
        <v>0</v>
      </c>
      <c r="O12" s="6" t="s">
        <v>0</v>
      </c>
      <c r="P12" s="6" t="s">
        <v>0</v>
      </c>
      <c r="Q12" s="6" t="s">
        <v>0</v>
      </c>
      <c r="R12" s="6" t="s">
        <v>0</v>
      </c>
      <c r="S12" s="6" t="s">
        <v>0</v>
      </c>
      <c r="T12" s="6" t="s">
        <v>0</v>
      </c>
      <c r="U12" s="6" t="s">
        <v>0</v>
      </c>
      <c r="V12" s="6" t="s">
        <v>0</v>
      </c>
      <c r="W12" s="6" t="s">
        <v>0</v>
      </c>
      <c r="X12" s="6" t="s">
        <v>0</v>
      </c>
      <c r="Y12" s="6" t="s">
        <v>0</v>
      </c>
      <c r="Z12" s="6" t="s">
        <v>0</v>
      </c>
      <c r="AA12" s="6" t="s">
        <v>0</v>
      </c>
      <c r="AB12" s="6" t="s">
        <v>0</v>
      </c>
      <c r="AC12" s="6" t="s">
        <v>0</v>
      </c>
      <c r="AD12" s="6" t="s">
        <v>0</v>
      </c>
      <c r="AE12" s="6" t="s">
        <v>0</v>
      </c>
      <c r="AF12" s="6" t="s">
        <v>0</v>
      </c>
      <c r="AG12" s="4">
        <f t="shared" si="4"/>
        <v>-53.4</v>
      </c>
      <c r="AH12" s="2" t="s">
        <v>0</v>
      </c>
      <c r="AK12"/>
      <c r="AO12"/>
      <c r="AP12"/>
      <c r="AQ12"/>
      <c r="AR12"/>
      <c r="AS12"/>
      <c r="AT12"/>
      <c r="AU12"/>
      <c r="AV12"/>
      <c r="AW12"/>
    </row>
    <row r="13" spans="1:50" x14ac:dyDescent="0.25">
      <c r="A13" s="3" t="s">
        <v>17</v>
      </c>
      <c r="B13" s="6" t="s">
        <v>0</v>
      </c>
      <c r="C13" s="6" t="s">
        <v>0</v>
      </c>
      <c r="D13" s="6" t="s">
        <v>0</v>
      </c>
      <c r="E13" s="6" t="s">
        <v>0</v>
      </c>
      <c r="F13" s="6" t="s">
        <v>0</v>
      </c>
      <c r="G13" s="6" t="s">
        <v>0</v>
      </c>
      <c r="H13" s="6" t="s">
        <v>5</v>
      </c>
      <c r="I13" s="6" t="s">
        <v>0</v>
      </c>
      <c r="J13" s="6" t="s">
        <v>0</v>
      </c>
      <c r="K13" s="6" t="s">
        <v>0</v>
      </c>
      <c r="L13" s="6" t="s">
        <v>0</v>
      </c>
      <c r="M13" s="6" t="s">
        <v>0</v>
      </c>
      <c r="N13" s="6" t="s">
        <v>0</v>
      </c>
      <c r="O13" s="6" t="s">
        <v>0</v>
      </c>
      <c r="P13" s="6" t="s">
        <v>0</v>
      </c>
      <c r="Q13" s="6" t="s">
        <v>0</v>
      </c>
      <c r="R13" s="6" t="s">
        <v>0</v>
      </c>
      <c r="S13" s="6" t="s">
        <v>0</v>
      </c>
      <c r="T13" s="6" t="s">
        <v>0</v>
      </c>
      <c r="U13" s="6" t="s">
        <v>0</v>
      </c>
      <c r="V13" s="6" t="s">
        <v>0</v>
      </c>
      <c r="W13" s="6" t="s">
        <v>0</v>
      </c>
      <c r="X13" s="6" t="s">
        <v>0</v>
      </c>
      <c r="Y13" s="6" t="s">
        <v>0</v>
      </c>
      <c r="Z13" s="6" t="s">
        <v>0</v>
      </c>
      <c r="AA13" s="6" t="s">
        <v>0</v>
      </c>
      <c r="AB13" s="6" t="s">
        <v>0</v>
      </c>
      <c r="AC13" s="6" t="s">
        <v>0</v>
      </c>
      <c r="AD13" s="6" t="s">
        <v>0</v>
      </c>
      <c r="AE13" s="6" t="s">
        <v>0</v>
      </c>
      <c r="AF13" s="6" t="s">
        <v>0</v>
      </c>
      <c r="AG13" s="4">
        <f t="shared" si="4"/>
        <v>0</v>
      </c>
      <c r="AH13" s="2" t="s">
        <v>0</v>
      </c>
      <c r="AK13"/>
      <c r="AO13"/>
      <c r="AP13"/>
      <c r="AQ13"/>
      <c r="AR13"/>
      <c r="AS13"/>
      <c r="AT13"/>
      <c r="AU13"/>
      <c r="AV13"/>
      <c r="AW13"/>
    </row>
    <row r="14" spans="1:50" x14ac:dyDescent="0.25">
      <c r="A14" s="3" t="s">
        <v>18</v>
      </c>
      <c r="B14" s="6" t="s">
        <v>0</v>
      </c>
      <c r="C14" s="6" t="s">
        <v>0</v>
      </c>
      <c r="D14" s="6" t="s">
        <v>0</v>
      </c>
      <c r="E14" s="6" t="s">
        <v>0</v>
      </c>
      <c r="F14" s="6" t="s">
        <v>0</v>
      </c>
      <c r="G14" s="6" t="s">
        <v>0</v>
      </c>
      <c r="H14" s="6" t="s">
        <v>0</v>
      </c>
      <c r="I14" s="6" t="s">
        <v>0</v>
      </c>
      <c r="J14" s="6" t="s">
        <v>0</v>
      </c>
      <c r="K14" s="6" t="s">
        <v>0</v>
      </c>
      <c r="L14" s="6" t="s">
        <v>0</v>
      </c>
      <c r="M14" s="6" t="s">
        <v>0</v>
      </c>
      <c r="N14" s="6" t="s">
        <v>0</v>
      </c>
      <c r="O14" s="6" t="s">
        <v>0</v>
      </c>
      <c r="P14" s="6" t="s">
        <v>0</v>
      </c>
      <c r="Q14" s="6" t="s">
        <v>0</v>
      </c>
      <c r="R14" s="6" t="s">
        <v>0</v>
      </c>
      <c r="S14" s="6" t="s">
        <v>0</v>
      </c>
      <c r="T14" s="6" t="s">
        <v>0</v>
      </c>
      <c r="U14" s="6" t="s">
        <v>0</v>
      </c>
      <c r="V14" s="6" t="s">
        <v>0</v>
      </c>
      <c r="W14" s="6" t="s">
        <v>0</v>
      </c>
      <c r="X14" s="6" t="s">
        <v>0</v>
      </c>
      <c r="Y14" s="6" t="s">
        <v>0</v>
      </c>
      <c r="Z14" s="6" t="s">
        <v>0</v>
      </c>
      <c r="AA14" s="6" t="s">
        <v>0</v>
      </c>
      <c r="AB14" s="6" t="s">
        <v>0</v>
      </c>
      <c r="AC14" s="6" t="s">
        <v>0</v>
      </c>
      <c r="AD14" s="6" t="s">
        <v>0</v>
      </c>
      <c r="AE14" s="6" t="s">
        <v>0</v>
      </c>
      <c r="AF14" s="6" t="s">
        <v>0</v>
      </c>
      <c r="AG14" s="4">
        <f t="shared" si="4"/>
        <v>0</v>
      </c>
      <c r="AH14" s="2" t="s">
        <v>0</v>
      </c>
      <c r="AK14"/>
      <c r="AO14"/>
      <c r="AP14"/>
      <c r="AQ14"/>
      <c r="AR14"/>
      <c r="AS14"/>
      <c r="AT14"/>
      <c r="AU14"/>
      <c r="AV14"/>
      <c r="AW14"/>
    </row>
    <row r="15" spans="1:50" x14ac:dyDescent="0.25">
      <c r="A15" s="3" t="s">
        <v>19</v>
      </c>
      <c r="B15" s="6">
        <f>-(229.32)/30</f>
        <v>-7.6440000000000001</v>
      </c>
      <c r="C15" s="6">
        <f t="shared" ref="C15:AF15" si="5">-(229.32)/30</f>
        <v>-7.6440000000000001</v>
      </c>
      <c r="D15" s="6">
        <f t="shared" si="5"/>
        <v>-7.6440000000000001</v>
      </c>
      <c r="E15" s="6">
        <f t="shared" si="5"/>
        <v>-7.6440000000000001</v>
      </c>
      <c r="F15" s="6">
        <f t="shared" si="5"/>
        <v>-7.6440000000000001</v>
      </c>
      <c r="G15" s="6">
        <f t="shared" si="5"/>
        <v>-7.6440000000000001</v>
      </c>
      <c r="H15" s="6">
        <f t="shared" si="5"/>
        <v>-7.6440000000000001</v>
      </c>
      <c r="I15" s="6">
        <f t="shared" si="5"/>
        <v>-7.6440000000000001</v>
      </c>
      <c r="J15" s="6">
        <f t="shared" si="5"/>
        <v>-7.6440000000000001</v>
      </c>
      <c r="K15" s="6">
        <f t="shared" si="5"/>
        <v>-7.6440000000000001</v>
      </c>
      <c r="L15" s="6">
        <f t="shared" si="5"/>
        <v>-7.6440000000000001</v>
      </c>
      <c r="M15" s="6">
        <f t="shared" si="5"/>
        <v>-7.6440000000000001</v>
      </c>
      <c r="N15" s="6">
        <f t="shared" si="5"/>
        <v>-7.6440000000000001</v>
      </c>
      <c r="O15" s="6">
        <f t="shared" si="5"/>
        <v>-7.6440000000000001</v>
      </c>
      <c r="P15" s="6">
        <f t="shared" si="5"/>
        <v>-7.6440000000000001</v>
      </c>
      <c r="Q15" s="6">
        <f t="shared" si="5"/>
        <v>-7.6440000000000001</v>
      </c>
      <c r="R15" s="6">
        <f t="shared" si="5"/>
        <v>-7.6440000000000001</v>
      </c>
      <c r="S15" s="6">
        <f t="shared" si="5"/>
        <v>-7.6440000000000001</v>
      </c>
      <c r="T15" s="6">
        <f t="shared" si="5"/>
        <v>-7.6440000000000001</v>
      </c>
      <c r="U15" s="6">
        <f t="shared" si="5"/>
        <v>-7.6440000000000001</v>
      </c>
      <c r="V15" s="6">
        <f t="shared" si="5"/>
        <v>-7.6440000000000001</v>
      </c>
      <c r="W15" s="6">
        <f t="shared" si="5"/>
        <v>-7.6440000000000001</v>
      </c>
      <c r="X15" s="6">
        <f t="shared" si="5"/>
        <v>-7.6440000000000001</v>
      </c>
      <c r="Y15" s="6">
        <f t="shared" si="5"/>
        <v>-7.6440000000000001</v>
      </c>
      <c r="Z15" s="6">
        <f t="shared" si="5"/>
        <v>-7.6440000000000001</v>
      </c>
      <c r="AA15" s="6">
        <f t="shared" si="5"/>
        <v>-7.6440000000000001</v>
      </c>
      <c r="AB15" s="6">
        <f t="shared" si="5"/>
        <v>-7.6440000000000001</v>
      </c>
      <c r="AC15" s="6">
        <f t="shared" si="5"/>
        <v>-7.6440000000000001</v>
      </c>
      <c r="AD15" s="6">
        <f t="shared" si="5"/>
        <v>-7.6440000000000001</v>
      </c>
      <c r="AE15" s="6">
        <f t="shared" si="5"/>
        <v>-7.6440000000000001</v>
      </c>
      <c r="AF15" s="6">
        <f t="shared" si="5"/>
        <v>-7.6440000000000001</v>
      </c>
      <c r="AG15" s="4" t="s">
        <v>0</v>
      </c>
      <c r="AH15" s="2" t="s">
        <v>0</v>
      </c>
      <c r="AK15"/>
      <c r="AO15"/>
      <c r="AP15"/>
      <c r="AQ15"/>
      <c r="AR15"/>
      <c r="AS15"/>
      <c r="AT15"/>
      <c r="AU15"/>
      <c r="AV15"/>
      <c r="AW15"/>
    </row>
    <row r="16" spans="1:50" x14ac:dyDescent="0.25">
      <c r="A16" s="3" t="s">
        <v>20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 t="s">
        <v>0</v>
      </c>
      <c r="AH16" s="2" t="s">
        <v>0</v>
      </c>
      <c r="AK16"/>
      <c r="AO16"/>
      <c r="AP16"/>
      <c r="AQ16"/>
      <c r="AR16"/>
      <c r="AS16"/>
      <c r="AT16"/>
      <c r="AU16"/>
      <c r="AV16"/>
      <c r="AW16"/>
    </row>
    <row r="17" spans="1:50" x14ac:dyDescent="0.25">
      <c r="A17" s="3" t="s">
        <v>21</v>
      </c>
      <c r="B17" s="4" t="s">
        <v>0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>
        <f>-(400*1.2)*12/365</f>
        <v>-15.780821917808218</v>
      </c>
      <c r="AH17" s="2"/>
      <c r="AK17"/>
      <c r="AO17"/>
      <c r="AP17"/>
      <c r="AQ17"/>
      <c r="AR17"/>
      <c r="AS17"/>
      <c r="AT17"/>
      <c r="AU17"/>
      <c r="AV17"/>
      <c r="AW17"/>
    </row>
    <row r="18" spans="1:50" x14ac:dyDescent="0.25">
      <c r="A18" s="3" t="s">
        <v>22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>
        <f>SUM(B18:AE18)</f>
        <v>0</v>
      </c>
      <c r="AH18" s="2"/>
      <c r="AK18"/>
      <c r="AO18"/>
      <c r="AP18"/>
      <c r="AQ18"/>
      <c r="AR18"/>
      <c r="AS18"/>
      <c r="AT18"/>
      <c r="AU18"/>
      <c r="AV18"/>
      <c r="AW18"/>
    </row>
    <row r="19" spans="1:50" x14ac:dyDescent="0.25">
      <c r="A19" s="3" t="s">
        <v>23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>
        <f>SUM(B19:AE19)</f>
        <v>0</v>
      </c>
      <c r="AH19" s="2"/>
      <c r="AK19"/>
      <c r="AO19"/>
      <c r="AP19"/>
      <c r="AQ19"/>
      <c r="AR19"/>
      <c r="AS19"/>
      <c r="AT19"/>
      <c r="AU19"/>
      <c r="AV19"/>
      <c r="AW19"/>
    </row>
    <row r="20" spans="1:50" x14ac:dyDescent="0.25">
      <c r="A20" s="3" t="s">
        <v>24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  <c r="AK20"/>
      <c r="AO20"/>
      <c r="AP20"/>
      <c r="AQ20"/>
      <c r="AR20"/>
      <c r="AS20"/>
      <c r="AT20"/>
      <c r="AU20"/>
      <c r="AV20"/>
      <c r="AW20"/>
    </row>
    <row r="21" spans="1:50" s="8" customFormat="1" x14ac:dyDescent="0.25">
      <c r="A21" s="3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4">
        <f>-AK11</f>
        <v>0</v>
      </c>
      <c r="AH21" s="9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s="8" customFormat="1" x14ac:dyDescent="0.25">
      <c r="A22" s="3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4">
        <f>AG21*AM3</f>
        <v>0</v>
      </c>
      <c r="AH22" s="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8" customFormat="1" x14ac:dyDescent="0.25">
      <c r="A23" s="8" t="s">
        <v>26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s="8" customFormat="1" x14ac:dyDescent="0.25">
      <c r="A24" s="8" t="s">
        <v>27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8" customFormat="1" x14ac:dyDescent="0.25">
      <c r="A25" s="8" t="s">
        <v>28</v>
      </c>
      <c r="B25" s="9"/>
      <c r="C25" s="9" t="s">
        <v>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8" customFormat="1" x14ac:dyDescent="0.25">
      <c r="A26" s="8" t="s">
        <v>29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s="8" customFormat="1" x14ac:dyDescent="0.25">
      <c r="A27" s="8" t="s">
        <v>30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s="3" customFormat="1" x14ac:dyDescent="0.25">
      <c r="A28" s="3" t="s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 t="s">
        <v>0</v>
      </c>
      <c r="AH28" s="4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3" customFormat="1" x14ac:dyDescent="0.25">
      <c r="A29" s="3" t="s">
        <v>31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 t="s">
        <v>0</v>
      </c>
      <c r="AH29" s="4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s="3" customFormat="1" x14ac:dyDescent="0.25">
      <c r="A30" s="3" t="s">
        <v>12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 t="s">
        <v>0</v>
      </c>
      <c r="AH30" s="4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s="3" customFormat="1" x14ac:dyDescent="0.25">
      <c r="A31" s="3" t="s">
        <v>32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 t="s">
        <v>0</v>
      </c>
      <c r="AH31" s="4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s="3" customFormat="1" x14ac:dyDescent="0.25">
      <c r="A32" s="3" t="s">
        <v>33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 t="s">
        <v>0</v>
      </c>
      <c r="AH32" s="4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s="3" customFormat="1" x14ac:dyDescent="0.25">
      <c r="A33" s="3" t="s">
        <v>13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 t="s">
        <v>0</v>
      </c>
      <c r="AH33" s="4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s="3" customFormat="1" x14ac:dyDescent="0.25">
      <c r="A34" s="3" t="s">
        <v>34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 t="s">
        <v>0</v>
      </c>
      <c r="AH34" s="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s="3" customFormat="1" x14ac:dyDescent="0.25">
      <c r="A35" s="3" t="s">
        <v>35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 t="s">
        <v>0</v>
      </c>
      <c r="AH35" s="4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s="3" customFormat="1" x14ac:dyDescent="0.25">
      <c r="A36" s="3" t="s">
        <v>36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 t="s">
        <v>0</v>
      </c>
      <c r="AH36" s="4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s="3" customFormat="1" x14ac:dyDescent="0.25">
      <c r="A37" s="3" t="s">
        <v>37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 t="s">
        <v>0</v>
      </c>
      <c r="AH37" s="4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3" customFormat="1" x14ac:dyDescent="0.25">
      <c r="A38" s="3" t="s">
        <v>38</v>
      </c>
      <c r="B38" s="4" t="s">
        <v>0</v>
      </c>
      <c r="C38" s="4" t="s">
        <v>0</v>
      </c>
      <c r="D38" s="4" t="s">
        <v>0</v>
      </c>
      <c r="E38" s="4" t="s">
        <v>0</v>
      </c>
      <c r="F38" s="4" t="s">
        <v>0</v>
      </c>
      <c r="G38" s="4" t="s">
        <v>0</v>
      </c>
      <c r="H38" s="4" t="s">
        <v>0</v>
      </c>
      <c r="I38" s="4" t="s">
        <v>0</v>
      </c>
      <c r="J38" s="4" t="s">
        <v>0</v>
      </c>
      <c r="K38" s="4" t="s">
        <v>0</v>
      </c>
      <c r="L38" s="4" t="s">
        <v>0</v>
      </c>
      <c r="M38" s="4" t="s">
        <v>0</v>
      </c>
      <c r="N38" s="4" t="s">
        <v>0</v>
      </c>
      <c r="O38" s="4" t="s">
        <v>0</v>
      </c>
      <c r="P38" s="4" t="s">
        <v>0</v>
      </c>
      <c r="Q38" s="4" t="s">
        <v>0</v>
      </c>
      <c r="R38" s="4" t="s">
        <v>0</v>
      </c>
      <c r="S38" s="4" t="s">
        <v>0</v>
      </c>
      <c r="T38" s="4" t="s">
        <v>0</v>
      </c>
      <c r="U38" s="4" t="s">
        <v>0</v>
      </c>
      <c r="V38" s="4" t="s">
        <v>0</v>
      </c>
      <c r="W38" s="4" t="s">
        <v>0</v>
      </c>
      <c r="X38" s="4" t="s">
        <v>0</v>
      </c>
      <c r="Y38" s="4" t="s">
        <v>0</v>
      </c>
      <c r="Z38" s="4" t="s">
        <v>0</v>
      </c>
      <c r="AA38" s="4" t="s">
        <v>0</v>
      </c>
      <c r="AB38" s="4" t="s">
        <v>0</v>
      </c>
      <c r="AC38" s="4" t="s">
        <v>0</v>
      </c>
      <c r="AD38" s="4" t="s">
        <v>0</v>
      </c>
      <c r="AE38" s="4" t="s">
        <v>0</v>
      </c>
      <c r="AF38" s="4" t="s">
        <v>0</v>
      </c>
      <c r="AG38" s="4" t="s">
        <v>5</v>
      </c>
      <c r="AH38" s="4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x14ac:dyDescent="0.25">
      <c r="A39" t="s">
        <v>4</v>
      </c>
      <c r="B39" s="5">
        <f>SUM(B4:B37)</f>
        <v>49.366</v>
      </c>
      <c r="C39" s="5">
        <f t="shared" ref="C39:AF39" si="6">SUM(C4:C37)</f>
        <v>110.166</v>
      </c>
      <c r="D39" s="5">
        <f t="shared" si="6"/>
        <v>62.256</v>
      </c>
      <c r="E39" s="5">
        <f t="shared" si="6"/>
        <v>-12.644</v>
      </c>
      <c r="F39" s="5">
        <f t="shared" si="6"/>
        <v>-12.644</v>
      </c>
      <c r="G39" s="5">
        <f t="shared" si="6"/>
        <v>50.176000000000002</v>
      </c>
      <c r="H39" s="5">
        <f t="shared" si="6"/>
        <v>-12.644</v>
      </c>
      <c r="I39" s="5">
        <f t="shared" si="6"/>
        <v>-12.644</v>
      </c>
      <c r="J39" s="5">
        <f t="shared" si="6"/>
        <v>-12.644</v>
      </c>
      <c r="K39" s="5">
        <f t="shared" si="6"/>
        <v>-12.644</v>
      </c>
      <c r="L39" s="5">
        <f t="shared" si="6"/>
        <v>-12.644</v>
      </c>
      <c r="M39" s="5">
        <f t="shared" si="6"/>
        <v>-12.644</v>
      </c>
      <c r="N39" s="5">
        <f t="shared" si="6"/>
        <v>-12.644</v>
      </c>
      <c r="O39" s="5">
        <f t="shared" si="6"/>
        <v>-12.644</v>
      </c>
      <c r="P39" s="5">
        <f t="shared" si="6"/>
        <v>-12.644</v>
      </c>
      <c r="Q39" s="5">
        <f t="shared" si="6"/>
        <v>-12.644</v>
      </c>
      <c r="R39" s="5">
        <f t="shared" si="6"/>
        <v>-12.644</v>
      </c>
      <c r="S39" s="5">
        <f t="shared" si="6"/>
        <v>-12.644</v>
      </c>
      <c r="T39" s="5">
        <f t="shared" si="6"/>
        <v>-12.644</v>
      </c>
      <c r="U39" s="5">
        <f t="shared" si="6"/>
        <v>-12.644</v>
      </c>
      <c r="V39" s="5">
        <f t="shared" si="6"/>
        <v>-12.644</v>
      </c>
      <c r="W39" s="5">
        <f t="shared" si="6"/>
        <v>-12.644</v>
      </c>
      <c r="X39" s="5">
        <f t="shared" si="6"/>
        <v>-12.644</v>
      </c>
      <c r="Y39" s="5">
        <f t="shared" si="6"/>
        <v>-12.644</v>
      </c>
      <c r="Z39" s="5">
        <f t="shared" si="6"/>
        <v>-12.644</v>
      </c>
      <c r="AA39" s="5">
        <f t="shared" si="6"/>
        <v>-12.644</v>
      </c>
      <c r="AB39" s="5">
        <f t="shared" si="6"/>
        <v>-12.644</v>
      </c>
      <c r="AC39" s="5">
        <f t="shared" si="6"/>
        <v>-12.644</v>
      </c>
      <c r="AD39" s="5">
        <f t="shared" si="6"/>
        <v>-12.644</v>
      </c>
      <c r="AE39" s="5">
        <f t="shared" si="6"/>
        <v>-12.644</v>
      </c>
      <c r="AF39" s="5">
        <f t="shared" si="6"/>
        <v>-12.644</v>
      </c>
      <c r="AG39" s="5">
        <f>SUM(AG4:AG38)</f>
        <v>-1193.2408219178083</v>
      </c>
      <c r="AH39" s="2">
        <f>AG39/COUNTIF(B39:AF39,"&gt;0")</f>
        <v>-298.31020547945207</v>
      </c>
      <c r="AK39"/>
      <c r="AO39"/>
      <c r="AP39"/>
      <c r="AQ39"/>
      <c r="AR39"/>
      <c r="AS39"/>
      <c r="AT39"/>
      <c r="AU39"/>
      <c r="AV39"/>
      <c r="AW39"/>
    </row>
    <row r="40" spans="1:50" x14ac:dyDescent="0.25">
      <c r="B40" s="2"/>
      <c r="AK40"/>
      <c r="AO40"/>
      <c r="AP40"/>
      <c r="AQ40"/>
      <c r="AR40"/>
      <c r="AS40"/>
      <c r="AT40"/>
      <c r="AU40"/>
      <c r="AV40"/>
      <c r="AW40"/>
    </row>
    <row r="41" spans="1:50" x14ac:dyDescent="0.25">
      <c r="A41" t="s">
        <v>0</v>
      </c>
      <c r="AK41"/>
      <c r="AO41"/>
      <c r="AP41"/>
      <c r="AQ41"/>
      <c r="AR41"/>
      <c r="AS41"/>
      <c r="AT41"/>
      <c r="AU41"/>
      <c r="AV41"/>
      <c r="AW41"/>
    </row>
    <row r="42" spans="1:50" x14ac:dyDescent="0.25">
      <c r="A42" t="s">
        <v>0</v>
      </c>
      <c r="AK42"/>
      <c r="AO42"/>
      <c r="AP42"/>
      <c r="AQ42"/>
      <c r="AR42"/>
      <c r="AS42"/>
      <c r="AT42"/>
      <c r="AU42"/>
      <c r="AV42"/>
      <c r="AW42"/>
    </row>
    <row r="43" spans="1:50" x14ac:dyDescent="0.25">
      <c r="A43" t="s">
        <v>0</v>
      </c>
      <c r="AK43"/>
      <c r="AO43"/>
      <c r="AP43"/>
      <c r="AQ43"/>
      <c r="AR43"/>
      <c r="AS43"/>
      <c r="AT43"/>
      <c r="AU43"/>
      <c r="AV43"/>
      <c r="AW43"/>
    </row>
    <row r="44" spans="1:50" x14ac:dyDescent="0.25">
      <c r="A44" t="s">
        <v>0</v>
      </c>
      <c r="AK44"/>
      <c r="AO44"/>
      <c r="AP44"/>
      <c r="AQ44"/>
      <c r="AR44"/>
      <c r="AS44"/>
      <c r="AT44"/>
      <c r="AU44"/>
      <c r="AV44"/>
      <c r="AW44"/>
    </row>
    <row r="45" spans="1:50" x14ac:dyDescent="0.25">
      <c r="AK45"/>
      <c r="AO45"/>
      <c r="AP45"/>
      <c r="AQ45"/>
      <c r="AR45"/>
      <c r="AS45"/>
      <c r="AT45"/>
      <c r="AU45"/>
      <c r="AV45"/>
      <c r="AW45"/>
    </row>
    <row r="46" spans="1:50" x14ac:dyDescent="0.25">
      <c r="A46" t="s">
        <v>0</v>
      </c>
      <c r="AK46"/>
      <c r="AO46"/>
      <c r="AP46"/>
      <c r="AQ46"/>
      <c r="AR46"/>
      <c r="AS46"/>
      <c r="AT46"/>
      <c r="AU46"/>
      <c r="AV46"/>
      <c r="AW46"/>
    </row>
    <row r="47" spans="1:50" x14ac:dyDescent="0.25">
      <c r="A47" t="s">
        <v>0</v>
      </c>
      <c r="AK47"/>
      <c r="AO47"/>
      <c r="AP47"/>
      <c r="AQ47"/>
      <c r="AR47"/>
      <c r="AS47"/>
      <c r="AT47"/>
      <c r="AU47"/>
      <c r="AV47"/>
      <c r="AW47"/>
    </row>
    <row r="48" spans="1:50" x14ac:dyDescent="0.25">
      <c r="A48" t="s">
        <v>0</v>
      </c>
      <c r="AK48"/>
      <c r="AO48"/>
      <c r="AP48"/>
      <c r="AQ48"/>
      <c r="AR48"/>
      <c r="AS48"/>
      <c r="AT48"/>
      <c r="AU48"/>
      <c r="AV48"/>
      <c r="AW48"/>
    </row>
    <row r="49" spans="1:49" x14ac:dyDescent="0.25">
      <c r="AK49"/>
      <c r="AO49"/>
      <c r="AP49"/>
      <c r="AQ49"/>
      <c r="AR49"/>
      <c r="AS49"/>
      <c r="AT49"/>
      <c r="AU49"/>
      <c r="AV49"/>
      <c r="AW49"/>
    </row>
    <row r="50" spans="1:49" x14ac:dyDescent="0.25">
      <c r="A50" t="s">
        <v>0</v>
      </c>
      <c r="AK50"/>
      <c r="AO50"/>
      <c r="AP50"/>
      <c r="AQ50"/>
      <c r="AR50"/>
      <c r="AS50"/>
      <c r="AT50"/>
      <c r="AU50"/>
      <c r="AV50"/>
      <c r="AW50"/>
    </row>
    <row r="51" spans="1:49" x14ac:dyDescent="0.25">
      <c r="AK51"/>
      <c r="AO51"/>
      <c r="AP51"/>
      <c r="AQ51"/>
      <c r="AR51"/>
      <c r="AS51"/>
      <c r="AT51"/>
      <c r="AU51"/>
      <c r="AV51"/>
      <c r="AW51"/>
    </row>
    <row r="52" spans="1:49" x14ac:dyDescent="0.25">
      <c r="A52" t="s">
        <v>0</v>
      </c>
      <c r="AK52"/>
      <c r="AO52"/>
      <c r="AP52"/>
      <c r="AQ52"/>
      <c r="AR52"/>
      <c r="AS52"/>
      <c r="AT52"/>
      <c r="AU52"/>
      <c r="AV52"/>
      <c r="AW52"/>
    </row>
    <row r="53" spans="1:49" x14ac:dyDescent="0.25">
      <c r="A53" t="s">
        <v>39</v>
      </c>
      <c r="AK53"/>
      <c r="AO53"/>
      <c r="AP53"/>
      <c r="AQ53"/>
      <c r="AR53"/>
      <c r="AS53"/>
      <c r="AT53"/>
      <c r="AU53"/>
      <c r="AV53"/>
      <c r="AW53"/>
    </row>
    <row r="54" spans="1:49" x14ac:dyDescent="0.25">
      <c r="AK54"/>
      <c r="AO54"/>
      <c r="AP54"/>
      <c r="AQ54"/>
      <c r="AR54"/>
      <c r="AS54"/>
      <c r="AT54"/>
      <c r="AU54"/>
      <c r="AV54"/>
      <c r="AW54"/>
    </row>
    <row r="55" spans="1:49" x14ac:dyDescent="0.25">
      <c r="AK55"/>
      <c r="AO55"/>
      <c r="AP55"/>
      <c r="AQ55"/>
      <c r="AR55"/>
      <c r="AS55"/>
      <c r="AT55"/>
      <c r="AU55"/>
      <c r="AV55"/>
      <c r="AW55"/>
    </row>
    <row r="56" spans="1:49" x14ac:dyDescent="0.25">
      <c r="AK56"/>
      <c r="AO56"/>
      <c r="AP56"/>
      <c r="AQ56"/>
      <c r="AR56"/>
      <c r="AS56"/>
      <c r="AT56"/>
      <c r="AU56"/>
      <c r="AV56"/>
      <c r="AW56"/>
    </row>
    <row r="57" spans="1:49" x14ac:dyDescent="0.25">
      <c r="AK57"/>
      <c r="AO57"/>
      <c r="AP57"/>
      <c r="AQ57"/>
      <c r="AR57"/>
      <c r="AS57"/>
      <c r="AT57"/>
      <c r="AU57"/>
      <c r="AV57"/>
      <c r="AW57"/>
    </row>
    <row r="58" spans="1:49" x14ac:dyDescent="0.25">
      <c r="AK58"/>
      <c r="AO58"/>
      <c r="AP58"/>
      <c r="AQ58"/>
      <c r="AR58"/>
      <c r="AS58"/>
      <c r="AT58"/>
      <c r="AU58"/>
      <c r="AV58"/>
      <c r="AW58"/>
    </row>
    <row r="59" spans="1:49" x14ac:dyDescent="0.25">
      <c r="B59" s="2"/>
      <c r="D59" t="s">
        <v>0</v>
      </c>
      <c r="AK59"/>
      <c r="AO59"/>
      <c r="AP59"/>
      <c r="AQ59"/>
      <c r="AR59"/>
      <c r="AS59"/>
      <c r="AT59"/>
      <c r="AU59"/>
      <c r="AV59"/>
      <c r="AW59"/>
    </row>
    <row r="60" spans="1:49" x14ac:dyDescent="0.25">
      <c r="B60" s="2"/>
      <c r="D60" t="s">
        <v>0</v>
      </c>
    </row>
    <row r="61" spans="1:49" x14ac:dyDescent="0.25">
      <c r="B61" s="2"/>
      <c r="D61" t="s">
        <v>0</v>
      </c>
    </row>
    <row r="62" spans="1:49" x14ac:dyDescent="0.25">
      <c r="D62" t="s">
        <v>0</v>
      </c>
      <c r="AO62" s="15"/>
      <c r="AP62" s="15"/>
      <c r="AQ62" s="15"/>
      <c r="AR62" s="15"/>
      <c r="AS62" s="15"/>
      <c r="AT62" s="15"/>
      <c r="AU62" s="15"/>
      <c r="AV62" s="15"/>
      <c r="AW62" s="15"/>
    </row>
    <row r="63" spans="1:49" x14ac:dyDescent="0.25">
      <c r="D63" t="s">
        <v>0</v>
      </c>
      <c r="AR63" s="16" t="s">
        <v>0</v>
      </c>
    </row>
    <row r="64" spans="1:49" x14ac:dyDescent="0.25">
      <c r="D64" t="s">
        <v>0</v>
      </c>
    </row>
    <row r="65" spans="4:4" x14ac:dyDescent="0.25">
      <c r="D65" t="s">
        <v>0</v>
      </c>
    </row>
    <row r="66" spans="4:4" x14ac:dyDescent="0.25">
      <c r="D66" t="s">
        <v>0</v>
      </c>
    </row>
    <row r="67" spans="4:4" x14ac:dyDescent="0.25">
      <c r="D67" t="s">
        <v>0</v>
      </c>
    </row>
    <row r="68" spans="4:4" x14ac:dyDescent="0.25">
      <c r="D68" t="s">
        <v>0</v>
      </c>
    </row>
    <row r="70" spans="4:4" x14ac:dyDescent="0.25">
      <c r="D70" t="s">
        <v>0</v>
      </c>
    </row>
  </sheetData>
  <pageMargins left="0.70866141732283472" right="0.70866141732283472" top="0.19685039370078741" bottom="0.19685039370078741" header="0.31496062992125984" footer="0.31496062992125984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0"/>
  <sheetViews>
    <sheetView tabSelected="1" workbookViewId="0">
      <pane xSplit="1" topLeftCell="B1" activePane="topRight" state="frozen"/>
      <selection pane="topRight" activeCell="B3" sqref="B3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style="11" customWidth="1"/>
    <col min="38" max="38" width="20.85546875" customWidth="1"/>
    <col min="41" max="41" width="19.28515625" style="16" customWidth="1"/>
    <col min="42" max="42" width="7.5703125" style="16" customWidth="1"/>
    <col min="43" max="45" width="7.5703125" style="16" bestFit="1" customWidth="1"/>
    <col min="46" max="46" width="10.5703125" style="16" bestFit="1" customWidth="1"/>
    <col min="47" max="47" width="7.5703125" style="16" bestFit="1" customWidth="1"/>
    <col min="48" max="48" width="7.7109375" style="16" bestFit="1" customWidth="1"/>
    <col min="49" max="49" width="10.28515625" style="16" bestFit="1" customWidth="1"/>
  </cols>
  <sheetData>
    <row r="1" spans="1:50" x14ac:dyDescent="0.25">
      <c r="B1" t="str">
        <f>IF(WEEKDAY(B2)=1,"Dimanche",IF(WEEKDAY(B2)=2,"Lundi",IF(WEEKDAY(B2)=3,"Mardi",IF(WEEKDAY(B2)=4,"Mercredi",IF(WEEKDAY(B2)=5,"Jeudi",IF(WEEKDAY(B2)=6,"Vendredi",IF(WEEKDAY(B2)=7,"Samedi",)))))))</f>
        <v>Jeudi</v>
      </c>
      <c r="C1" t="str">
        <f>IF(WEEKDAY(C2)=1,"Dimanche",IF(WEEKDAY(C2)=2,"Lundi",IF(WEEKDAY(C2)=3,"Mardi",IF(WEEKDAY(C2)=4,"Mercredi",IF(WEEKDAY(C2)=5,"Jeudi",IF(WEEKDAY(C2)=6,"Vendredi",IF(WEEKDAY(C2)=7,"Samedi",)))))))</f>
        <v>Vendredi</v>
      </c>
      <c r="D1" t="str">
        <f t="shared" ref="D1:AF1" si="0">IF(WEEKDAY(D2)=1,"Dimanche",IF(WEEKDAY(D2)=2,"Lundi",IF(WEEKDAY(D2)=3,"Mardi",IF(WEEKDAY(D2)=4,"Mercredi",IF(WEEKDAY(D2)=5,"Jeudi",IF(WEEKDAY(D2)=6,"Vendredi",IF(WEEKDAY(D2)=7,"Samedi",)))))))</f>
        <v>Samedi</v>
      </c>
      <c r="E1" t="str">
        <f t="shared" si="0"/>
        <v>Dimanche</v>
      </c>
      <c r="F1" t="str">
        <f t="shared" si="0"/>
        <v>Lundi</v>
      </c>
      <c r="G1" t="str">
        <f t="shared" si="0"/>
        <v>Mardi</v>
      </c>
      <c r="H1" t="str">
        <f t="shared" si="0"/>
        <v>Mercredi</v>
      </c>
      <c r="I1" t="str">
        <f t="shared" si="0"/>
        <v>Jeudi</v>
      </c>
      <c r="J1" t="str">
        <f t="shared" si="0"/>
        <v>Vendredi</v>
      </c>
      <c r="K1" t="str">
        <f t="shared" si="0"/>
        <v>Samedi</v>
      </c>
      <c r="L1" t="str">
        <f t="shared" si="0"/>
        <v>Dimanche</v>
      </c>
      <c r="M1" t="str">
        <f t="shared" si="0"/>
        <v>Lundi</v>
      </c>
      <c r="N1" t="str">
        <f t="shared" si="0"/>
        <v>Mardi</v>
      </c>
      <c r="O1" t="str">
        <f t="shared" si="0"/>
        <v>Mercredi</v>
      </c>
      <c r="P1" t="str">
        <f t="shared" si="0"/>
        <v>Jeudi</v>
      </c>
      <c r="Q1" t="str">
        <f t="shared" si="0"/>
        <v>Vendredi</v>
      </c>
      <c r="R1" t="str">
        <f t="shared" si="0"/>
        <v>Samedi</v>
      </c>
      <c r="S1" t="str">
        <f t="shared" si="0"/>
        <v>Dimanche</v>
      </c>
      <c r="T1" t="str">
        <f t="shared" si="0"/>
        <v>Lundi</v>
      </c>
      <c r="U1" t="str">
        <f t="shared" si="0"/>
        <v>Mardi</v>
      </c>
      <c r="V1" t="str">
        <f t="shared" si="0"/>
        <v>Mercredi</v>
      </c>
      <c r="W1" t="str">
        <f t="shared" si="0"/>
        <v>Jeudi</v>
      </c>
      <c r="X1" t="str">
        <f t="shared" si="0"/>
        <v>Vendredi</v>
      </c>
      <c r="Y1" t="str">
        <f t="shared" si="0"/>
        <v>Samedi</v>
      </c>
      <c r="Z1" t="str">
        <f t="shared" si="0"/>
        <v>Dimanche</v>
      </c>
      <c r="AA1" t="str">
        <f t="shared" si="0"/>
        <v>Lundi</v>
      </c>
      <c r="AB1" t="str">
        <f t="shared" si="0"/>
        <v>Mardi</v>
      </c>
      <c r="AC1" t="str">
        <f t="shared" si="0"/>
        <v>Mercredi</v>
      </c>
      <c r="AD1" t="str">
        <f t="shared" si="0"/>
        <v>Jeudi</v>
      </c>
      <c r="AE1" t="str">
        <f t="shared" si="0"/>
        <v>Vendredi</v>
      </c>
      <c r="AF1" t="e">
        <f t="shared" si="0"/>
        <v>#VALUE!</v>
      </c>
      <c r="AG1" t="s">
        <v>0</v>
      </c>
      <c r="AH1" t="s">
        <v>0</v>
      </c>
      <c r="AK1"/>
      <c r="AO1"/>
      <c r="AP1"/>
      <c r="AQ1"/>
      <c r="AR1"/>
      <c r="AS1"/>
      <c r="AT1"/>
      <c r="AU1"/>
      <c r="AV1"/>
      <c r="AW1"/>
    </row>
    <row r="2" spans="1:50" x14ac:dyDescent="0.25">
      <c r="B2" s="1">
        <v>42705</v>
      </c>
      <c r="C2" s="1">
        <f>B2+1</f>
        <v>42706</v>
      </c>
      <c r="D2" s="1">
        <f t="shared" ref="D2:AD2" si="1">C2+1</f>
        <v>42707</v>
      </c>
      <c r="E2" s="1">
        <f t="shared" si="1"/>
        <v>42708</v>
      </c>
      <c r="F2" s="1">
        <f t="shared" si="1"/>
        <v>42709</v>
      </c>
      <c r="G2" s="1">
        <f t="shared" si="1"/>
        <v>42710</v>
      </c>
      <c r="H2" s="1">
        <f t="shared" si="1"/>
        <v>42711</v>
      </c>
      <c r="I2" s="1">
        <f t="shared" si="1"/>
        <v>42712</v>
      </c>
      <c r="J2" s="1">
        <f t="shared" si="1"/>
        <v>42713</v>
      </c>
      <c r="K2" s="1">
        <f t="shared" si="1"/>
        <v>42714</v>
      </c>
      <c r="L2" s="1">
        <f t="shared" si="1"/>
        <v>42715</v>
      </c>
      <c r="M2" s="1">
        <f t="shared" si="1"/>
        <v>42716</v>
      </c>
      <c r="N2" s="1">
        <f t="shared" si="1"/>
        <v>42717</v>
      </c>
      <c r="O2" s="1">
        <f t="shared" si="1"/>
        <v>42718</v>
      </c>
      <c r="P2" s="1">
        <f t="shared" si="1"/>
        <v>42719</v>
      </c>
      <c r="Q2" s="1">
        <f t="shared" si="1"/>
        <v>42720</v>
      </c>
      <c r="R2" s="1">
        <f t="shared" si="1"/>
        <v>42721</v>
      </c>
      <c r="S2" s="1">
        <f t="shared" si="1"/>
        <v>42722</v>
      </c>
      <c r="T2" s="1">
        <f t="shared" si="1"/>
        <v>42723</v>
      </c>
      <c r="U2" s="1">
        <f t="shared" si="1"/>
        <v>42724</v>
      </c>
      <c r="V2" s="1">
        <f t="shared" si="1"/>
        <v>42725</v>
      </c>
      <c r="W2" s="1">
        <f t="shared" si="1"/>
        <v>42726</v>
      </c>
      <c r="X2" s="1">
        <f t="shared" si="1"/>
        <v>42727</v>
      </c>
      <c r="Y2" s="1">
        <f t="shared" si="1"/>
        <v>42728</v>
      </c>
      <c r="Z2" s="1">
        <f t="shared" si="1"/>
        <v>42729</v>
      </c>
      <c r="AA2" s="1">
        <f t="shared" si="1"/>
        <v>42730</v>
      </c>
      <c r="AB2" s="1">
        <f t="shared" si="1"/>
        <v>42731</v>
      </c>
      <c r="AC2" s="1">
        <f t="shared" si="1"/>
        <v>42732</v>
      </c>
      <c r="AD2" s="1">
        <f t="shared" si="1"/>
        <v>42733</v>
      </c>
      <c r="AE2" s="1">
        <f>AD2+1</f>
        <v>42734</v>
      </c>
      <c r="AF2" s="1" t="s">
        <v>0</v>
      </c>
      <c r="AG2" t="s">
        <v>1</v>
      </c>
      <c r="AH2" t="s">
        <v>2</v>
      </c>
      <c r="AI2" s="1" t="s">
        <v>3</v>
      </c>
      <c r="AK2"/>
      <c r="AO2"/>
      <c r="AP2"/>
      <c r="AQ2"/>
      <c r="AR2"/>
      <c r="AS2"/>
      <c r="AT2"/>
      <c r="AU2"/>
      <c r="AV2"/>
      <c r="AW2"/>
    </row>
    <row r="3" spans="1:50" x14ac:dyDescent="0.25">
      <c r="B3" s="2"/>
      <c r="AK3"/>
      <c r="AO3"/>
      <c r="AP3"/>
      <c r="AQ3"/>
      <c r="AR3"/>
      <c r="AS3"/>
      <c r="AT3"/>
      <c r="AU3"/>
      <c r="AV3"/>
      <c r="AW3"/>
    </row>
    <row r="4" spans="1:50" s="8" customFormat="1" x14ac:dyDescent="0.25">
      <c r="A4" s="8" t="s">
        <v>6</v>
      </c>
      <c r="B4" s="9"/>
      <c r="C4" s="9" t="s">
        <v>0</v>
      </c>
      <c r="D4" s="9" t="s">
        <v>0</v>
      </c>
      <c r="F4" s="8" t="s">
        <v>0</v>
      </c>
      <c r="AG4" s="9">
        <f t="shared" ref="AG4:AG9" si="2">SUM(B4:AF4)</f>
        <v>0</v>
      </c>
      <c r="AH4" s="9">
        <f t="shared" ref="AH4:AH10" si="3">IF(AG4&gt;0,AG4/COUNTIF(B4:AF4,"&gt;0"),0)</f>
        <v>0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s="8" customFormat="1" x14ac:dyDescent="0.25">
      <c r="A5" s="8" t="s">
        <v>7</v>
      </c>
      <c r="B5" s="9" t="s">
        <v>0</v>
      </c>
      <c r="C5" s="9" t="s">
        <v>0</v>
      </c>
      <c r="D5" s="9"/>
      <c r="E5" s="8" t="s">
        <v>0</v>
      </c>
      <c r="AG5" s="9">
        <f t="shared" si="2"/>
        <v>0</v>
      </c>
      <c r="AH5" s="9">
        <f t="shared" si="3"/>
        <v>0</v>
      </c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8" customFormat="1" x14ac:dyDescent="0.25">
      <c r="A6" s="8" t="s">
        <v>8</v>
      </c>
      <c r="B6" s="9">
        <v>62.01</v>
      </c>
      <c r="C6" s="9">
        <v>122.81</v>
      </c>
      <c r="D6" s="9">
        <v>128.30000000000001</v>
      </c>
      <c r="E6" s="8">
        <v>0</v>
      </c>
      <c r="F6" s="8">
        <v>0</v>
      </c>
      <c r="G6" s="8">
        <v>62.82</v>
      </c>
      <c r="H6" s="8" t="s">
        <v>0</v>
      </c>
      <c r="I6" s="8" t="s">
        <v>0</v>
      </c>
      <c r="J6" s="8" t="s">
        <v>0</v>
      </c>
      <c r="K6" s="8" t="s">
        <v>0</v>
      </c>
      <c r="L6" s="8" t="s">
        <v>0</v>
      </c>
      <c r="M6" s="8" t="s">
        <v>0</v>
      </c>
      <c r="N6" s="8" t="s">
        <v>0</v>
      </c>
      <c r="O6" s="8" t="s">
        <v>0</v>
      </c>
      <c r="P6" s="8" t="s">
        <v>0</v>
      </c>
      <c r="Q6" s="8" t="s">
        <v>0</v>
      </c>
      <c r="R6" s="8" t="s">
        <v>0</v>
      </c>
      <c r="S6" s="8" t="s">
        <v>0</v>
      </c>
      <c r="T6" s="8" t="s">
        <v>0</v>
      </c>
      <c r="U6" s="8" t="s">
        <v>0</v>
      </c>
      <c r="V6" s="8" t="s">
        <v>5</v>
      </c>
      <c r="W6" s="8" t="s">
        <v>0</v>
      </c>
      <c r="X6" s="8" t="s">
        <v>0</v>
      </c>
      <c r="Y6" s="8" t="s">
        <v>0</v>
      </c>
      <c r="Z6" s="8" t="s">
        <v>0</v>
      </c>
      <c r="AA6" s="8" t="s">
        <v>0</v>
      </c>
      <c r="AB6" s="8" t="s">
        <v>0</v>
      </c>
      <c r="AC6" s="8" t="s">
        <v>0</v>
      </c>
      <c r="AD6" s="8" t="s">
        <v>0</v>
      </c>
      <c r="AE6" s="8" t="s">
        <v>0</v>
      </c>
      <c r="AF6" s="8" t="s">
        <v>0</v>
      </c>
      <c r="AG6" s="9">
        <f t="shared" si="2"/>
        <v>375.94</v>
      </c>
      <c r="AH6" s="9">
        <f t="shared" si="3"/>
        <v>93.984999999999999</v>
      </c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8" customFormat="1" x14ac:dyDescent="0.25">
      <c r="A7" s="8" t="s">
        <v>9</v>
      </c>
      <c r="B7" s="9"/>
      <c r="C7" s="9"/>
      <c r="D7" s="9"/>
      <c r="AG7" s="9">
        <f t="shared" si="2"/>
        <v>0</v>
      </c>
      <c r="AH7" s="9">
        <f t="shared" si="3"/>
        <v>0</v>
      </c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8" customFormat="1" x14ac:dyDescent="0.25">
      <c r="A8" s="8" t="s">
        <v>10</v>
      </c>
      <c r="B8" s="9"/>
      <c r="C8" s="9" t="s">
        <v>0</v>
      </c>
      <c r="D8" s="9"/>
      <c r="AG8" s="9">
        <f t="shared" si="2"/>
        <v>0</v>
      </c>
      <c r="AH8" s="9">
        <f t="shared" si="3"/>
        <v>0</v>
      </c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8" customFormat="1" x14ac:dyDescent="0.25">
      <c r="A9" s="8" t="s">
        <v>11</v>
      </c>
      <c r="B9" s="4" t="s">
        <v>0</v>
      </c>
      <c r="C9" s="3" t="s">
        <v>0</v>
      </c>
      <c r="D9" s="4" t="s">
        <v>0</v>
      </c>
      <c r="E9" s="3" t="s">
        <v>0</v>
      </c>
      <c r="F9" s="3" t="s">
        <v>0</v>
      </c>
      <c r="G9" s="3" t="s">
        <v>0</v>
      </c>
      <c r="H9" s="3" t="s">
        <v>0</v>
      </c>
      <c r="I9" s="3" t="s">
        <v>0</v>
      </c>
      <c r="J9" s="3" t="s">
        <v>0</v>
      </c>
      <c r="K9" s="3" t="s">
        <v>0</v>
      </c>
      <c r="L9" s="3" t="s">
        <v>0</v>
      </c>
      <c r="M9" s="3" t="s">
        <v>0</v>
      </c>
      <c r="N9" s="3" t="s">
        <v>0</v>
      </c>
      <c r="O9" s="3" t="s">
        <v>0</v>
      </c>
      <c r="P9" s="3" t="s">
        <v>0</v>
      </c>
      <c r="Q9" s="3" t="s">
        <v>0</v>
      </c>
      <c r="R9" s="3" t="s">
        <v>0</v>
      </c>
      <c r="S9" s="3" t="s">
        <v>0</v>
      </c>
      <c r="T9" s="3" t="s">
        <v>0</v>
      </c>
      <c r="U9" s="3" t="s">
        <v>0</v>
      </c>
      <c r="V9" s="3" t="s">
        <v>0</v>
      </c>
      <c r="W9" s="3" t="s">
        <v>0</v>
      </c>
      <c r="X9" s="3" t="s">
        <v>0</v>
      </c>
      <c r="Y9" s="3" t="s">
        <v>0</v>
      </c>
      <c r="Z9" s="3" t="s">
        <v>0</v>
      </c>
      <c r="AA9" s="3" t="s">
        <v>0</v>
      </c>
      <c r="AB9" s="3" t="s">
        <v>0</v>
      </c>
      <c r="AC9" s="3" t="s">
        <v>0</v>
      </c>
      <c r="AD9" s="3" t="s">
        <v>0</v>
      </c>
      <c r="AE9" s="3" t="s">
        <v>0</v>
      </c>
      <c r="AF9" s="3" t="s">
        <v>0</v>
      </c>
      <c r="AG9" s="9">
        <f t="shared" si="2"/>
        <v>0</v>
      </c>
      <c r="AH9" s="9">
        <f t="shared" si="3"/>
        <v>0</v>
      </c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3" customFormat="1" x14ac:dyDescent="0.25">
      <c r="A10" s="3" t="s">
        <v>14</v>
      </c>
      <c r="B10" s="6"/>
      <c r="C10" s="6"/>
      <c r="D10" s="6"/>
      <c r="E10" s="6"/>
      <c r="F10" s="6"/>
      <c r="G10" s="6" t="s">
        <v>0</v>
      </c>
      <c r="H10" s="6"/>
      <c r="I10" s="6" t="s">
        <v>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0</v>
      </c>
      <c r="U10" s="6"/>
      <c r="V10" s="6"/>
      <c r="W10" s="6"/>
      <c r="X10" s="6"/>
      <c r="Y10" s="6"/>
      <c r="Z10" s="6"/>
      <c r="AA10" s="6"/>
      <c r="AB10" s="5" t="s">
        <v>0</v>
      </c>
      <c r="AC10" s="5" t="s">
        <v>0</v>
      </c>
      <c r="AG10" s="2">
        <f t="shared" ref="AG10:AG14" si="4">SUM(B10:AE10)</f>
        <v>0</v>
      </c>
      <c r="AH10" s="2">
        <f t="shared" si="3"/>
        <v>0</v>
      </c>
      <c r="AI10" s="4">
        <f>SUM(AH4:AH10)</f>
        <v>93.984999999999999</v>
      </c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x14ac:dyDescent="0.25">
      <c r="A11" s="3" t="s">
        <v>15</v>
      </c>
      <c r="B11" s="5" t="s">
        <v>0</v>
      </c>
      <c r="C11" s="5" t="s">
        <v>0</v>
      </c>
      <c r="D11" s="5" t="s">
        <v>0</v>
      </c>
      <c r="E11" s="5" t="s">
        <v>0</v>
      </c>
      <c r="F11" s="5" t="s">
        <v>0</v>
      </c>
      <c r="G11" s="5" t="s">
        <v>0</v>
      </c>
      <c r="H11" s="5" t="s">
        <v>0</v>
      </c>
      <c r="I11" s="5" t="s">
        <v>0</v>
      </c>
      <c r="J11" s="5" t="s">
        <v>0</v>
      </c>
      <c r="K11" s="5" t="s">
        <v>0</v>
      </c>
      <c r="L11" s="5" t="s">
        <v>5</v>
      </c>
      <c r="M11" s="5" t="s">
        <v>5</v>
      </c>
      <c r="N11" s="5" t="s">
        <v>0</v>
      </c>
      <c r="O11" s="5" t="s">
        <v>0</v>
      </c>
      <c r="P11" s="5" t="s">
        <v>0</v>
      </c>
      <c r="Q11" s="5" t="s">
        <v>0</v>
      </c>
      <c r="R11" s="5" t="s">
        <v>0</v>
      </c>
      <c r="S11" s="5" t="s">
        <v>0</v>
      </c>
      <c r="T11" s="5" t="s">
        <v>0</v>
      </c>
      <c r="U11" s="5" t="s">
        <v>0</v>
      </c>
      <c r="V11" s="5" t="s">
        <v>0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0</v>
      </c>
      <c r="AB11" s="5" t="s">
        <v>0</v>
      </c>
      <c r="AC11" s="5" t="s">
        <v>0</v>
      </c>
      <c r="AD11" s="5" t="s">
        <v>0</v>
      </c>
      <c r="AE11" s="5" t="s">
        <v>0</v>
      </c>
      <c r="AF11" s="5" t="s">
        <v>0</v>
      </c>
      <c r="AG11" s="4">
        <v>-1200</v>
      </c>
      <c r="AH11" s="2" t="s">
        <v>0</v>
      </c>
      <c r="AK11"/>
      <c r="AO11"/>
      <c r="AP11"/>
      <c r="AQ11"/>
      <c r="AR11"/>
      <c r="AS11"/>
      <c r="AT11"/>
      <c r="AU11"/>
      <c r="AV11"/>
      <c r="AW11"/>
    </row>
    <row r="12" spans="1:50" x14ac:dyDescent="0.25">
      <c r="A12" s="3" t="s">
        <v>16</v>
      </c>
      <c r="B12" s="6" t="s">
        <v>0</v>
      </c>
      <c r="C12" s="6" t="s">
        <v>0</v>
      </c>
      <c r="D12" s="6">
        <v>-53.4</v>
      </c>
      <c r="E12" s="6" t="s">
        <v>0</v>
      </c>
      <c r="F12" s="6" t="s">
        <v>0</v>
      </c>
      <c r="G12" s="6" t="s">
        <v>0</v>
      </c>
      <c r="H12" s="6" t="s">
        <v>0</v>
      </c>
      <c r="I12" s="6" t="s">
        <v>0</v>
      </c>
      <c r="J12" s="6" t="s">
        <v>0</v>
      </c>
      <c r="K12" s="6" t="s">
        <v>0</v>
      </c>
      <c r="L12" s="6" t="s">
        <v>0</v>
      </c>
      <c r="M12" s="6" t="s">
        <v>0</v>
      </c>
      <c r="N12" s="6" t="s">
        <v>0</v>
      </c>
      <c r="O12" s="6" t="s">
        <v>0</v>
      </c>
      <c r="P12" s="6" t="s">
        <v>0</v>
      </c>
      <c r="Q12" s="6" t="s">
        <v>0</v>
      </c>
      <c r="R12" s="6" t="s">
        <v>0</v>
      </c>
      <c r="S12" s="6" t="s">
        <v>0</v>
      </c>
      <c r="T12" s="6" t="s">
        <v>0</v>
      </c>
      <c r="U12" s="6" t="s">
        <v>0</v>
      </c>
      <c r="V12" s="6" t="s">
        <v>0</v>
      </c>
      <c r="W12" s="6" t="s">
        <v>0</v>
      </c>
      <c r="X12" s="6" t="s">
        <v>0</v>
      </c>
      <c r="Y12" s="6" t="s">
        <v>0</v>
      </c>
      <c r="Z12" s="6" t="s">
        <v>0</v>
      </c>
      <c r="AA12" s="6" t="s">
        <v>0</v>
      </c>
      <c r="AB12" s="6" t="s">
        <v>0</v>
      </c>
      <c r="AC12" s="6" t="s">
        <v>0</v>
      </c>
      <c r="AD12" s="6" t="s">
        <v>0</v>
      </c>
      <c r="AE12" s="6" t="s">
        <v>0</v>
      </c>
      <c r="AF12" s="6" t="s">
        <v>0</v>
      </c>
      <c r="AG12" s="4">
        <f t="shared" si="4"/>
        <v>-53.4</v>
      </c>
      <c r="AH12" s="2" t="s">
        <v>0</v>
      </c>
      <c r="AK12"/>
      <c r="AO12"/>
      <c r="AP12"/>
      <c r="AQ12"/>
      <c r="AR12"/>
      <c r="AS12"/>
      <c r="AT12"/>
      <c r="AU12"/>
      <c r="AV12"/>
      <c r="AW12"/>
    </row>
    <row r="13" spans="1:50" x14ac:dyDescent="0.25">
      <c r="A13" s="3" t="s">
        <v>17</v>
      </c>
      <c r="B13" s="6" t="s">
        <v>0</v>
      </c>
      <c r="C13" s="6" t="s">
        <v>0</v>
      </c>
      <c r="D13" s="6" t="s">
        <v>0</v>
      </c>
      <c r="E13" s="6" t="s">
        <v>0</v>
      </c>
      <c r="F13" s="6" t="s">
        <v>0</v>
      </c>
      <c r="G13" s="6" t="s">
        <v>0</v>
      </c>
      <c r="H13" s="6" t="s">
        <v>5</v>
      </c>
      <c r="I13" s="6" t="s">
        <v>0</v>
      </c>
      <c r="J13" s="6" t="s">
        <v>0</v>
      </c>
      <c r="K13" s="6" t="s">
        <v>0</v>
      </c>
      <c r="L13" s="6" t="s">
        <v>0</v>
      </c>
      <c r="M13" s="6" t="s">
        <v>0</v>
      </c>
      <c r="N13" s="6" t="s">
        <v>0</v>
      </c>
      <c r="O13" s="6" t="s">
        <v>0</v>
      </c>
      <c r="P13" s="6" t="s">
        <v>0</v>
      </c>
      <c r="Q13" s="6" t="s">
        <v>0</v>
      </c>
      <c r="R13" s="6" t="s">
        <v>0</v>
      </c>
      <c r="S13" s="6" t="s">
        <v>0</v>
      </c>
      <c r="T13" s="6" t="s">
        <v>0</v>
      </c>
      <c r="U13" s="6" t="s">
        <v>0</v>
      </c>
      <c r="V13" s="6" t="s">
        <v>0</v>
      </c>
      <c r="W13" s="6" t="s">
        <v>0</v>
      </c>
      <c r="X13" s="6" t="s">
        <v>0</v>
      </c>
      <c r="Y13" s="6" t="s">
        <v>0</v>
      </c>
      <c r="Z13" s="6" t="s">
        <v>0</v>
      </c>
      <c r="AA13" s="6" t="s">
        <v>0</v>
      </c>
      <c r="AB13" s="6" t="s">
        <v>0</v>
      </c>
      <c r="AC13" s="6" t="s">
        <v>0</v>
      </c>
      <c r="AD13" s="6" t="s">
        <v>0</v>
      </c>
      <c r="AE13" s="6" t="s">
        <v>0</v>
      </c>
      <c r="AF13" s="6" t="s">
        <v>0</v>
      </c>
      <c r="AG13" s="4">
        <f t="shared" si="4"/>
        <v>0</v>
      </c>
      <c r="AH13" s="2" t="s">
        <v>0</v>
      </c>
      <c r="AK13"/>
      <c r="AO13"/>
      <c r="AP13"/>
      <c r="AQ13"/>
      <c r="AR13"/>
      <c r="AS13"/>
      <c r="AT13"/>
      <c r="AU13"/>
      <c r="AV13"/>
      <c r="AW13"/>
    </row>
    <row r="14" spans="1:50" x14ac:dyDescent="0.25">
      <c r="A14" s="3" t="s">
        <v>18</v>
      </c>
      <c r="B14" s="6" t="s">
        <v>0</v>
      </c>
      <c r="C14" s="6" t="s">
        <v>0</v>
      </c>
      <c r="D14" s="6" t="s">
        <v>0</v>
      </c>
      <c r="E14" s="6" t="s">
        <v>0</v>
      </c>
      <c r="F14" s="6" t="s">
        <v>0</v>
      </c>
      <c r="G14" s="6" t="s">
        <v>0</v>
      </c>
      <c r="H14" s="6" t="s">
        <v>0</v>
      </c>
      <c r="I14" s="6" t="s">
        <v>0</v>
      </c>
      <c r="J14" s="6" t="s">
        <v>0</v>
      </c>
      <c r="K14" s="6" t="s">
        <v>0</v>
      </c>
      <c r="L14" s="6" t="s">
        <v>0</v>
      </c>
      <c r="M14" s="6" t="s">
        <v>0</v>
      </c>
      <c r="N14" s="6" t="s">
        <v>0</v>
      </c>
      <c r="O14" s="6" t="s">
        <v>0</v>
      </c>
      <c r="P14" s="6" t="s">
        <v>0</v>
      </c>
      <c r="Q14" s="6" t="s">
        <v>0</v>
      </c>
      <c r="R14" s="6" t="s">
        <v>0</v>
      </c>
      <c r="S14" s="6" t="s">
        <v>0</v>
      </c>
      <c r="T14" s="6" t="s">
        <v>0</v>
      </c>
      <c r="U14" s="6" t="s">
        <v>0</v>
      </c>
      <c r="V14" s="6" t="s">
        <v>0</v>
      </c>
      <c r="W14" s="6" t="s">
        <v>0</v>
      </c>
      <c r="X14" s="6" t="s">
        <v>0</v>
      </c>
      <c r="Y14" s="6" t="s">
        <v>0</v>
      </c>
      <c r="Z14" s="6" t="s">
        <v>0</v>
      </c>
      <c r="AA14" s="6" t="s">
        <v>0</v>
      </c>
      <c r="AB14" s="6" t="s">
        <v>0</v>
      </c>
      <c r="AC14" s="6" t="s">
        <v>0</v>
      </c>
      <c r="AD14" s="6" t="s">
        <v>0</v>
      </c>
      <c r="AE14" s="6" t="s">
        <v>0</v>
      </c>
      <c r="AF14" s="6" t="s">
        <v>0</v>
      </c>
      <c r="AG14" s="4">
        <f t="shared" si="4"/>
        <v>0</v>
      </c>
      <c r="AH14" s="2" t="s">
        <v>0</v>
      </c>
      <c r="AK14"/>
      <c r="AO14"/>
      <c r="AP14"/>
      <c r="AQ14"/>
      <c r="AR14"/>
      <c r="AS14"/>
      <c r="AT14"/>
      <c r="AU14"/>
      <c r="AV14"/>
      <c r="AW14"/>
    </row>
    <row r="15" spans="1:50" x14ac:dyDescent="0.25">
      <c r="A15" s="3" t="s">
        <v>19</v>
      </c>
      <c r="B15" s="6">
        <f>-(229.32)/30</f>
        <v>-7.6440000000000001</v>
      </c>
      <c r="C15" s="6">
        <f t="shared" ref="C15:AF15" si="5">-(229.32)/30</f>
        <v>-7.6440000000000001</v>
      </c>
      <c r="D15" s="6">
        <f t="shared" si="5"/>
        <v>-7.6440000000000001</v>
      </c>
      <c r="E15" s="6">
        <f t="shared" si="5"/>
        <v>-7.6440000000000001</v>
      </c>
      <c r="F15" s="6">
        <f t="shared" si="5"/>
        <v>-7.6440000000000001</v>
      </c>
      <c r="G15" s="6">
        <f t="shared" si="5"/>
        <v>-7.6440000000000001</v>
      </c>
      <c r="H15" s="6">
        <f t="shared" si="5"/>
        <v>-7.6440000000000001</v>
      </c>
      <c r="I15" s="6">
        <f t="shared" si="5"/>
        <v>-7.6440000000000001</v>
      </c>
      <c r="J15" s="6">
        <f t="shared" si="5"/>
        <v>-7.6440000000000001</v>
      </c>
      <c r="K15" s="6">
        <f t="shared" si="5"/>
        <v>-7.6440000000000001</v>
      </c>
      <c r="L15" s="6">
        <f t="shared" si="5"/>
        <v>-7.6440000000000001</v>
      </c>
      <c r="M15" s="6">
        <f t="shared" si="5"/>
        <v>-7.6440000000000001</v>
      </c>
      <c r="N15" s="6">
        <f t="shared" si="5"/>
        <v>-7.6440000000000001</v>
      </c>
      <c r="O15" s="6">
        <f t="shared" si="5"/>
        <v>-7.6440000000000001</v>
      </c>
      <c r="P15" s="6">
        <f t="shared" si="5"/>
        <v>-7.6440000000000001</v>
      </c>
      <c r="Q15" s="6">
        <f t="shared" si="5"/>
        <v>-7.6440000000000001</v>
      </c>
      <c r="R15" s="6">
        <f t="shared" si="5"/>
        <v>-7.6440000000000001</v>
      </c>
      <c r="S15" s="6">
        <f t="shared" si="5"/>
        <v>-7.6440000000000001</v>
      </c>
      <c r="T15" s="6">
        <f t="shared" si="5"/>
        <v>-7.6440000000000001</v>
      </c>
      <c r="U15" s="6">
        <f t="shared" si="5"/>
        <v>-7.6440000000000001</v>
      </c>
      <c r="V15" s="6">
        <f t="shared" si="5"/>
        <v>-7.6440000000000001</v>
      </c>
      <c r="W15" s="6">
        <f t="shared" si="5"/>
        <v>-7.6440000000000001</v>
      </c>
      <c r="X15" s="6">
        <f t="shared" si="5"/>
        <v>-7.6440000000000001</v>
      </c>
      <c r="Y15" s="6">
        <f t="shared" si="5"/>
        <v>-7.6440000000000001</v>
      </c>
      <c r="Z15" s="6">
        <f t="shared" si="5"/>
        <v>-7.6440000000000001</v>
      </c>
      <c r="AA15" s="6">
        <f t="shared" si="5"/>
        <v>-7.6440000000000001</v>
      </c>
      <c r="AB15" s="6">
        <f t="shared" si="5"/>
        <v>-7.6440000000000001</v>
      </c>
      <c r="AC15" s="6">
        <f t="shared" si="5"/>
        <v>-7.6440000000000001</v>
      </c>
      <c r="AD15" s="6">
        <f t="shared" si="5"/>
        <v>-7.6440000000000001</v>
      </c>
      <c r="AE15" s="6">
        <f t="shared" si="5"/>
        <v>-7.6440000000000001</v>
      </c>
      <c r="AF15" s="6">
        <f t="shared" si="5"/>
        <v>-7.6440000000000001</v>
      </c>
      <c r="AG15" s="4" t="s">
        <v>0</v>
      </c>
      <c r="AH15" s="2" t="s">
        <v>0</v>
      </c>
      <c r="AK15"/>
      <c r="AO15"/>
      <c r="AP15"/>
      <c r="AQ15"/>
      <c r="AR15"/>
      <c r="AS15"/>
      <c r="AT15"/>
      <c r="AU15"/>
      <c r="AV15"/>
      <c r="AW15"/>
    </row>
    <row r="16" spans="1:50" x14ac:dyDescent="0.25">
      <c r="A16" s="3" t="s">
        <v>20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 t="s">
        <v>0</v>
      </c>
      <c r="AH16" s="2" t="s">
        <v>0</v>
      </c>
      <c r="AK16"/>
      <c r="AO16"/>
      <c r="AP16"/>
      <c r="AQ16"/>
      <c r="AR16"/>
      <c r="AS16"/>
      <c r="AT16"/>
      <c r="AU16"/>
      <c r="AV16"/>
      <c r="AW16"/>
    </row>
    <row r="17" spans="1:50" x14ac:dyDescent="0.25">
      <c r="A17" s="3" t="s">
        <v>21</v>
      </c>
      <c r="B17" s="4" t="s">
        <v>0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>
        <f>-(400*1.2)*12/365</f>
        <v>-15.780821917808218</v>
      </c>
      <c r="AH17" s="2"/>
      <c r="AK17"/>
      <c r="AO17"/>
      <c r="AP17"/>
      <c r="AQ17"/>
      <c r="AR17"/>
      <c r="AS17"/>
      <c r="AT17"/>
      <c r="AU17"/>
      <c r="AV17"/>
      <c r="AW17"/>
    </row>
    <row r="18" spans="1:50" x14ac:dyDescent="0.25">
      <c r="A18" s="3" t="s">
        <v>22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>
        <f>SUM(B18:AE18)</f>
        <v>0</v>
      </c>
      <c r="AH18" s="2"/>
      <c r="AK18"/>
      <c r="AO18"/>
      <c r="AP18"/>
      <c r="AQ18"/>
      <c r="AR18"/>
      <c r="AS18"/>
      <c r="AT18"/>
      <c r="AU18"/>
      <c r="AV18"/>
      <c r="AW18"/>
    </row>
    <row r="19" spans="1:50" x14ac:dyDescent="0.25">
      <c r="A19" s="3" t="s">
        <v>23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>
        <f>SUM(B19:AE19)</f>
        <v>0</v>
      </c>
      <c r="AH19" s="2"/>
      <c r="AK19"/>
      <c r="AO19"/>
      <c r="AP19"/>
      <c r="AQ19"/>
      <c r="AR19"/>
      <c r="AS19"/>
      <c r="AT19"/>
      <c r="AU19"/>
      <c r="AV19"/>
      <c r="AW19"/>
    </row>
    <row r="20" spans="1:50" x14ac:dyDescent="0.25">
      <c r="A20" s="3" t="s">
        <v>24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  <c r="AK20"/>
      <c r="AO20"/>
      <c r="AP20"/>
      <c r="AQ20"/>
      <c r="AR20"/>
      <c r="AS20"/>
      <c r="AT20"/>
      <c r="AU20"/>
      <c r="AV20"/>
      <c r="AW20"/>
    </row>
    <row r="21" spans="1:50" s="8" customFormat="1" x14ac:dyDescent="0.25">
      <c r="A21" s="3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4">
        <f>-AK11</f>
        <v>0</v>
      </c>
      <c r="AH21" s="9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s="8" customFormat="1" x14ac:dyDescent="0.25">
      <c r="A22" s="3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4">
        <f>AG21*AM3</f>
        <v>0</v>
      </c>
      <c r="AH22" s="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8" customFormat="1" x14ac:dyDescent="0.25">
      <c r="A23" s="8" t="s">
        <v>26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s="8" customFormat="1" x14ac:dyDescent="0.25">
      <c r="A24" s="8" t="s">
        <v>27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8" customFormat="1" x14ac:dyDescent="0.25">
      <c r="A25" s="8" t="s">
        <v>28</v>
      </c>
      <c r="B25" s="9"/>
      <c r="C25" s="9" t="s">
        <v>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8" customFormat="1" x14ac:dyDescent="0.25">
      <c r="A26" s="8" t="s">
        <v>29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s="8" customFormat="1" x14ac:dyDescent="0.25">
      <c r="A27" s="8" t="s">
        <v>30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s="3" customFormat="1" x14ac:dyDescent="0.25">
      <c r="A28" s="3" t="s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 t="s">
        <v>0</v>
      </c>
      <c r="AH28" s="4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3" customFormat="1" x14ac:dyDescent="0.25">
      <c r="A29" s="3" t="s">
        <v>31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 t="s">
        <v>0</v>
      </c>
      <c r="AH29" s="4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s="3" customFormat="1" x14ac:dyDescent="0.25">
      <c r="A30" s="3" t="s">
        <v>12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 t="s">
        <v>0</v>
      </c>
      <c r="AH30" s="4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s="3" customFormat="1" x14ac:dyDescent="0.25">
      <c r="A31" s="3" t="s">
        <v>32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 t="s">
        <v>0</v>
      </c>
      <c r="AH31" s="4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s="3" customFormat="1" x14ac:dyDescent="0.25">
      <c r="A32" s="3" t="s">
        <v>33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 t="s">
        <v>0</v>
      </c>
      <c r="AH32" s="4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s="3" customFormat="1" x14ac:dyDescent="0.25">
      <c r="A33" s="3" t="s">
        <v>13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 t="s">
        <v>0</v>
      </c>
      <c r="AH33" s="4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s="3" customFormat="1" x14ac:dyDescent="0.25">
      <c r="A34" s="3" t="s">
        <v>34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 t="s">
        <v>0</v>
      </c>
      <c r="AH34" s="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s="3" customFormat="1" x14ac:dyDescent="0.25">
      <c r="A35" s="3" t="s">
        <v>35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 t="s">
        <v>0</v>
      </c>
      <c r="AH35" s="4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s="3" customFormat="1" x14ac:dyDescent="0.25">
      <c r="A36" s="3" t="s">
        <v>36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 t="s">
        <v>0</v>
      </c>
      <c r="AH36" s="4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s="3" customFormat="1" x14ac:dyDescent="0.25">
      <c r="A37" s="3" t="s">
        <v>37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 t="s">
        <v>0</v>
      </c>
      <c r="AH37" s="4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3" customFormat="1" x14ac:dyDescent="0.25">
      <c r="A38" s="3" t="s">
        <v>38</v>
      </c>
      <c r="B38" s="4" t="s">
        <v>0</v>
      </c>
      <c r="C38" s="4" t="s">
        <v>0</v>
      </c>
      <c r="D38" s="4" t="s">
        <v>0</v>
      </c>
      <c r="E38" s="4" t="s">
        <v>0</v>
      </c>
      <c r="F38" s="4" t="s">
        <v>0</v>
      </c>
      <c r="G38" s="4" t="s">
        <v>0</v>
      </c>
      <c r="H38" s="4" t="s">
        <v>0</v>
      </c>
      <c r="I38" s="4" t="s">
        <v>0</v>
      </c>
      <c r="J38" s="4" t="s">
        <v>0</v>
      </c>
      <c r="K38" s="4" t="s">
        <v>0</v>
      </c>
      <c r="L38" s="4" t="s">
        <v>0</v>
      </c>
      <c r="M38" s="4" t="s">
        <v>0</v>
      </c>
      <c r="N38" s="4" t="s">
        <v>0</v>
      </c>
      <c r="O38" s="4" t="s">
        <v>0</v>
      </c>
      <c r="P38" s="4" t="s">
        <v>0</v>
      </c>
      <c r="Q38" s="4" t="s">
        <v>0</v>
      </c>
      <c r="R38" s="4" t="s">
        <v>0</v>
      </c>
      <c r="S38" s="4" t="s">
        <v>0</v>
      </c>
      <c r="T38" s="4" t="s">
        <v>0</v>
      </c>
      <c r="U38" s="4" t="s">
        <v>0</v>
      </c>
      <c r="V38" s="4" t="s">
        <v>0</v>
      </c>
      <c r="W38" s="4" t="s">
        <v>0</v>
      </c>
      <c r="X38" s="4" t="s">
        <v>0</v>
      </c>
      <c r="Y38" s="4" t="s">
        <v>0</v>
      </c>
      <c r="Z38" s="4" t="s">
        <v>0</v>
      </c>
      <c r="AA38" s="4" t="s">
        <v>0</v>
      </c>
      <c r="AB38" s="4" t="s">
        <v>0</v>
      </c>
      <c r="AC38" s="4" t="s">
        <v>0</v>
      </c>
      <c r="AD38" s="4" t="s">
        <v>0</v>
      </c>
      <c r="AE38" s="4" t="s">
        <v>0</v>
      </c>
      <c r="AF38" s="4" t="s">
        <v>0</v>
      </c>
      <c r="AG38" s="4" t="s">
        <v>5</v>
      </c>
      <c r="AH38" s="4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x14ac:dyDescent="0.25">
      <c r="A39" t="s">
        <v>4</v>
      </c>
      <c r="B39" s="5">
        <f>SUM(B4:B37)</f>
        <v>49.366</v>
      </c>
      <c r="C39" s="5">
        <f t="shared" ref="C39:AF39" si="6">SUM(C4:C37)</f>
        <v>110.166</v>
      </c>
      <c r="D39" s="5">
        <f t="shared" si="6"/>
        <v>62.256</v>
      </c>
      <c r="E39" s="5">
        <f t="shared" si="6"/>
        <v>-12.644</v>
      </c>
      <c r="F39" s="5">
        <f t="shared" si="6"/>
        <v>-12.644</v>
      </c>
      <c r="G39" s="5">
        <f t="shared" si="6"/>
        <v>50.176000000000002</v>
      </c>
      <c r="H39" s="5">
        <f t="shared" si="6"/>
        <v>-12.644</v>
      </c>
      <c r="I39" s="5">
        <f t="shared" si="6"/>
        <v>-12.644</v>
      </c>
      <c r="J39" s="5">
        <f t="shared" si="6"/>
        <v>-12.644</v>
      </c>
      <c r="K39" s="5">
        <f t="shared" si="6"/>
        <v>-12.644</v>
      </c>
      <c r="L39" s="5">
        <f t="shared" si="6"/>
        <v>-12.644</v>
      </c>
      <c r="M39" s="5">
        <f t="shared" si="6"/>
        <v>-12.644</v>
      </c>
      <c r="N39" s="5">
        <f t="shared" si="6"/>
        <v>-12.644</v>
      </c>
      <c r="O39" s="5">
        <f t="shared" si="6"/>
        <v>-12.644</v>
      </c>
      <c r="P39" s="5">
        <f t="shared" si="6"/>
        <v>-12.644</v>
      </c>
      <c r="Q39" s="5">
        <f t="shared" si="6"/>
        <v>-12.644</v>
      </c>
      <c r="R39" s="5">
        <f t="shared" si="6"/>
        <v>-12.644</v>
      </c>
      <c r="S39" s="5">
        <f t="shared" si="6"/>
        <v>-12.644</v>
      </c>
      <c r="T39" s="5">
        <f t="shared" si="6"/>
        <v>-12.644</v>
      </c>
      <c r="U39" s="5">
        <f t="shared" si="6"/>
        <v>-12.644</v>
      </c>
      <c r="V39" s="5">
        <f t="shared" si="6"/>
        <v>-12.644</v>
      </c>
      <c r="W39" s="5">
        <f t="shared" si="6"/>
        <v>-12.644</v>
      </c>
      <c r="X39" s="5">
        <f t="shared" si="6"/>
        <v>-12.644</v>
      </c>
      <c r="Y39" s="5">
        <f t="shared" si="6"/>
        <v>-12.644</v>
      </c>
      <c r="Z39" s="5">
        <f t="shared" si="6"/>
        <v>-12.644</v>
      </c>
      <c r="AA39" s="5">
        <f t="shared" si="6"/>
        <v>-12.644</v>
      </c>
      <c r="AB39" s="5">
        <f t="shared" si="6"/>
        <v>-12.644</v>
      </c>
      <c r="AC39" s="5">
        <f t="shared" si="6"/>
        <v>-12.644</v>
      </c>
      <c r="AD39" s="5">
        <f t="shared" si="6"/>
        <v>-12.644</v>
      </c>
      <c r="AE39" s="5">
        <f t="shared" si="6"/>
        <v>-12.644</v>
      </c>
      <c r="AF39" s="5">
        <f t="shared" si="6"/>
        <v>-12.644</v>
      </c>
      <c r="AG39" s="5">
        <f>SUM(AG4:AG38)</f>
        <v>-1193.2408219178083</v>
      </c>
      <c r="AH39" s="2">
        <f>AG39/COUNTIF(B39:AF39,"&gt;0")</f>
        <v>-298.31020547945207</v>
      </c>
      <c r="AK39"/>
      <c r="AO39"/>
      <c r="AP39"/>
      <c r="AQ39"/>
      <c r="AR39"/>
      <c r="AS39"/>
      <c r="AT39"/>
      <c r="AU39"/>
      <c r="AV39"/>
      <c r="AW39"/>
    </row>
    <row r="40" spans="1:50" x14ac:dyDescent="0.25">
      <c r="B40" s="2"/>
      <c r="AK40"/>
      <c r="AO40"/>
      <c r="AP40"/>
      <c r="AQ40"/>
      <c r="AR40"/>
      <c r="AS40"/>
      <c r="AT40"/>
      <c r="AU40"/>
      <c r="AV40"/>
      <c r="AW40"/>
    </row>
    <row r="41" spans="1:50" x14ac:dyDescent="0.25">
      <c r="A41" t="s">
        <v>0</v>
      </c>
      <c r="AK41"/>
      <c r="AO41"/>
      <c r="AP41"/>
      <c r="AQ41"/>
      <c r="AR41"/>
      <c r="AS41"/>
      <c r="AT41"/>
      <c r="AU41"/>
      <c r="AV41"/>
      <c r="AW41"/>
    </row>
    <row r="42" spans="1:50" x14ac:dyDescent="0.25">
      <c r="A42" t="s">
        <v>0</v>
      </c>
      <c r="AK42"/>
      <c r="AO42"/>
      <c r="AP42"/>
      <c r="AQ42"/>
      <c r="AR42"/>
      <c r="AS42"/>
      <c r="AT42"/>
      <c r="AU42"/>
      <c r="AV42"/>
      <c r="AW42"/>
    </row>
    <row r="43" spans="1:50" x14ac:dyDescent="0.25">
      <c r="A43" t="s">
        <v>0</v>
      </c>
      <c r="AK43"/>
      <c r="AO43"/>
      <c r="AP43"/>
      <c r="AQ43"/>
      <c r="AR43"/>
      <c r="AS43"/>
      <c r="AT43"/>
      <c r="AU43"/>
      <c r="AV43"/>
      <c r="AW43"/>
    </row>
    <row r="44" spans="1:50" x14ac:dyDescent="0.25">
      <c r="A44" t="s">
        <v>0</v>
      </c>
      <c r="AK44"/>
      <c r="AO44"/>
      <c r="AP44"/>
      <c r="AQ44"/>
      <c r="AR44"/>
      <c r="AS44"/>
      <c r="AT44"/>
      <c r="AU44"/>
      <c r="AV44"/>
      <c r="AW44"/>
    </row>
    <row r="45" spans="1:50" x14ac:dyDescent="0.25">
      <c r="AK45"/>
      <c r="AO45"/>
      <c r="AP45"/>
      <c r="AQ45"/>
      <c r="AR45"/>
      <c r="AS45"/>
      <c r="AT45"/>
      <c r="AU45"/>
      <c r="AV45"/>
      <c r="AW45"/>
    </row>
    <row r="46" spans="1:50" x14ac:dyDescent="0.25">
      <c r="A46" t="s">
        <v>0</v>
      </c>
      <c r="AK46"/>
      <c r="AO46"/>
      <c r="AP46"/>
      <c r="AQ46"/>
      <c r="AR46"/>
      <c r="AS46"/>
      <c r="AT46"/>
      <c r="AU46"/>
      <c r="AV46"/>
      <c r="AW46"/>
    </row>
    <row r="47" spans="1:50" x14ac:dyDescent="0.25">
      <c r="A47" t="s">
        <v>0</v>
      </c>
      <c r="AK47"/>
      <c r="AO47"/>
      <c r="AP47"/>
      <c r="AQ47"/>
      <c r="AR47"/>
      <c r="AS47"/>
      <c r="AT47"/>
      <c r="AU47"/>
      <c r="AV47"/>
      <c r="AW47"/>
    </row>
    <row r="48" spans="1:50" x14ac:dyDescent="0.25">
      <c r="A48" t="s">
        <v>0</v>
      </c>
      <c r="AK48"/>
      <c r="AO48"/>
      <c r="AP48"/>
      <c r="AQ48"/>
      <c r="AR48"/>
      <c r="AS48"/>
      <c r="AT48"/>
      <c r="AU48"/>
      <c r="AV48"/>
      <c r="AW48"/>
    </row>
    <row r="49" spans="1:49" x14ac:dyDescent="0.25">
      <c r="AK49"/>
      <c r="AO49"/>
      <c r="AP49"/>
      <c r="AQ49"/>
      <c r="AR49"/>
      <c r="AS49"/>
      <c r="AT49"/>
      <c r="AU49"/>
      <c r="AV49"/>
      <c r="AW49"/>
    </row>
    <row r="50" spans="1:49" x14ac:dyDescent="0.25">
      <c r="A50" t="s">
        <v>0</v>
      </c>
      <c r="AK50"/>
      <c r="AO50"/>
      <c r="AP50"/>
      <c r="AQ50"/>
      <c r="AR50"/>
      <c r="AS50"/>
      <c r="AT50"/>
      <c r="AU50"/>
      <c r="AV50"/>
      <c r="AW50"/>
    </row>
    <row r="51" spans="1:49" x14ac:dyDescent="0.25">
      <c r="AK51"/>
      <c r="AO51"/>
      <c r="AP51"/>
      <c r="AQ51"/>
      <c r="AR51"/>
      <c r="AS51"/>
      <c r="AT51"/>
      <c r="AU51"/>
      <c r="AV51"/>
      <c r="AW51"/>
    </row>
    <row r="52" spans="1:49" x14ac:dyDescent="0.25">
      <c r="A52" t="s">
        <v>0</v>
      </c>
      <c r="AK52"/>
      <c r="AO52"/>
      <c r="AP52"/>
      <c r="AQ52"/>
      <c r="AR52"/>
      <c r="AS52"/>
      <c r="AT52"/>
      <c r="AU52"/>
      <c r="AV52"/>
      <c r="AW52"/>
    </row>
    <row r="53" spans="1:49" x14ac:dyDescent="0.25">
      <c r="A53" t="s">
        <v>39</v>
      </c>
      <c r="AK53"/>
      <c r="AO53"/>
      <c r="AP53"/>
      <c r="AQ53"/>
      <c r="AR53"/>
      <c r="AS53"/>
      <c r="AT53"/>
      <c r="AU53"/>
      <c r="AV53"/>
      <c r="AW53"/>
    </row>
    <row r="54" spans="1:49" x14ac:dyDescent="0.25">
      <c r="AK54"/>
      <c r="AO54"/>
      <c r="AP54"/>
      <c r="AQ54"/>
      <c r="AR54"/>
      <c r="AS54"/>
      <c r="AT54"/>
      <c r="AU54"/>
      <c r="AV54"/>
      <c r="AW54"/>
    </row>
    <row r="55" spans="1:49" x14ac:dyDescent="0.25">
      <c r="AK55"/>
      <c r="AO55"/>
      <c r="AP55"/>
      <c r="AQ55"/>
      <c r="AR55"/>
      <c r="AS55"/>
      <c r="AT55"/>
      <c r="AU55"/>
      <c r="AV55"/>
      <c r="AW55"/>
    </row>
    <row r="56" spans="1:49" x14ac:dyDescent="0.25">
      <c r="AK56"/>
      <c r="AO56"/>
      <c r="AP56"/>
      <c r="AQ56"/>
      <c r="AR56"/>
      <c r="AS56"/>
      <c r="AT56"/>
      <c r="AU56"/>
      <c r="AV56"/>
      <c r="AW56"/>
    </row>
    <row r="57" spans="1:49" x14ac:dyDescent="0.25">
      <c r="AK57"/>
      <c r="AO57"/>
      <c r="AP57"/>
      <c r="AQ57"/>
      <c r="AR57"/>
      <c r="AS57"/>
      <c r="AT57"/>
      <c r="AU57"/>
      <c r="AV57"/>
      <c r="AW57"/>
    </row>
    <row r="58" spans="1:49" x14ac:dyDescent="0.25">
      <c r="AK58"/>
      <c r="AO58"/>
      <c r="AP58"/>
      <c r="AQ58"/>
      <c r="AR58"/>
      <c r="AS58"/>
      <c r="AT58"/>
      <c r="AU58"/>
      <c r="AV58"/>
      <c r="AW58"/>
    </row>
    <row r="59" spans="1:49" x14ac:dyDescent="0.25">
      <c r="B59" s="2"/>
      <c r="D59" t="s">
        <v>0</v>
      </c>
      <c r="AK59"/>
      <c r="AO59"/>
      <c r="AP59"/>
      <c r="AQ59"/>
      <c r="AR59"/>
      <c r="AS59"/>
      <c r="AT59"/>
      <c r="AU59"/>
      <c r="AV59"/>
      <c r="AW59"/>
    </row>
    <row r="60" spans="1:49" x14ac:dyDescent="0.25">
      <c r="B60" s="2"/>
      <c r="D60" t="s">
        <v>0</v>
      </c>
    </row>
    <row r="61" spans="1:49" x14ac:dyDescent="0.25">
      <c r="B61" s="2"/>
      <c r="D61" t="s">
        <v>0</v>
      </c>
    </row>
    <row r="62" spans="1:49" x14ac:dyDescent="0.25">
      <c r="D62" t="s">
        <v>0</v>
      </c>
      <c r="AO62" s="15"/>
      <c r="AP62" s="15"/>
      <c r="AQ62" s="15"/>
      <c r="AR62" s="15"/>
      <c r="AS62" s="15"/>
      <c r="AT62" s="15"/>
      <c r="AU62" s="15"/>
      <c r="AV62" s="15"/>
      <c r="AW62" s="15"/>
    </row>
    <row r="63" spans="1:49" x14ac:dyDescent="0.25">
      <c r="D63" t="s">
        <v>0</v>
      </c>
      <c r="AR63" s="16" t="s">
        <v>0</v>
      </c>
    </row>
    <row r="64" spans="1:49" x14ac:dyDescent="0.25">
      <c r="D64" t="s">
        <v>0</v>
      </c>
    </row>
    <row r="65" spans="4:4" x14ac:dyDescent="0.25">
      <c r="D65" t="s">
        <v>0</v>
      </c>
    </row>
    <row r="66" spans="4:4" x14ac:dyDescent="0.25">
      <c r="D66" t="s">
        <v>0</v>
      </c>
    </row>
    <row r="67" spans="4:4" x14ac:dyDescent="0.25">
      <c r="D67" t="s">
        <v>0</v>
      </c>
    </row>
    <row r="68" spans="4:4" x14ac:dyDescent="0.25">
      <c r="D68" t="s">
        <v>0</v>
      </c>
    </row>
    <row r="70" spans="4:4" x14ac:dyDescent="0.25">
      <c r="D70" t="s">
        <v>0</v>
      </c>
    </row>
  </sheetData>
  <pageMargins left="0.70866141732283472" right="0.70866141732283472" top="0.19685039370078741" bottom="0.19685039370078741" header="0.31496062992125984" footer="0.31496062992125984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AO70"/>
  <sheetViews>
    <sheetView workbookViewId="0">
      <pane xSplit="1" topLeftCell="B1" activePane="topRight" state="frozen"/>
      <selection pane="topRight" activeCell="I40" sqref="I40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style="11" customWidth="1"/>
    <col min="38" max="38" width="20.85546875" customWidth="1"/>
  </cols>
  <sheetData>
    <row r="1" spans="1:41" x14ac:dyDescent="0.25">
      <c r="B1" t="str">
        <f>IF(WEEKDAY(B2)=1,"D",IF(WEEKDAY(B2)=2,"L",IF(WEEKDAY(B2)=3,"Ma",IF(WEEKDAY(B2)=4,"Me",IF(WEEKDAY(B2)=5,"J",IF(WEEKDAY(B2)=6,"V",IF(WEEKDAY(B2)=7,"S",)))))))</f>
        <v>L</v>
      </c>
      <c r="C1" t="str">
        <f>IF(WEEKDAY(C2)=1,"D",IF(WEEKDAY(C2)=2,"L",IF(WEEKDAY(C2)=3,"Ma",IF(WEEKDAY(C2)=4,"Me",IF(WEEKDAY(C2)=5,"J",IF(WEEKDAY(C2)=6,"V",IF(WEEKDAY(C2)=7,"S",)))))))</f>
        <v>Ma</v>
      </c>
      <c r="D1" t="str">
        <f>IF(WEEKDAY(D2)=1,"D",IF(WEEKDAY(D2)=2,"L",IF(WEEKDAY(D2)=3,"Ma",IF(WEEKDAY(D2)=4,"Me",IF(WEEKDAY(D2)=5,"J",IF(WEEKDAY(D2)=6,"V",IF(WEEKDAY(D2)=7,"S",)))))))</f>
        <v>Me</v>
      </c>
      <c r="E1" t="str">
        <f>IF(WEEKDAY(E2)=1,"D",IF(WEEKDAY(E2)=2,"L",IF(WEEKDAY(E2)=3,"Ma",IF(WEEKDAY(E2)=4,"Me",IF(WEEKDAY(E2)=5,"J",IF(WEEKDAY(E2)=6,"V",IF(WEEKDAY(E2)=7,"S",)))))))</f>
        <v>J</v>
      </c>
      <c r="F1" t="str">
        <f>IF(WEEKDAY(F2)=1,"D",IF(WEEKDAY(F2)=2,"L",IF(WEEKDAY(F2)=3,"Ma",IF(WEEKDAY(F2)=4,"Me",IF(WEEKDAY(F2)=5,"J",IF(WEEKDAY(F2)=6,"V",IF(WEEKDAY(F2)=7,"S",)))))))</f>
        <v>V</v>
      </c>
      <c r="G1" t="str">
        <f t="shared" ref="G1:AC1" si="0">IF(WEEKDAY(G2)=1,"D",IF(WEEKDAY(G2)=2,"L",IF(WEEKDAY(G2)=3,"Ma",IF(WEEKDAY(G2)=4,"Me",IF(WEEKDAY(G2)=5,"J",IF(WEEKDAY(G2)=6,"V",IF(WEEKDAY(G2)=7,"S",)))))))</f>
        <v>S</v>
      </c>
      <c r="H1" t="str">
        <f t="shared" si="0"/>
        <v>D</v>
      </c>
      <c r="I1" t="str">
        <f t="shared" si="0"/>
        <v>L</v>
      </c>
      <c r="J1" t="str">
        <f t="shared" si="0"/>
        <v>Ma</v>
      </c>
      <c r="K1" t="str">
        <f t="shared" si="0"/>
        <v>Me</v>
      </c>
      <c r="L1" t="str">
        <f t="shared" si="0"/>
        <v>J</v>
      </c>
      <c r="M1" t="str">
        <f t="shared" si="0"/>
        <v>V</v>
      </c>
      <c r="N1" t="str">
        <f t="shared" si="0"/>
        <v>S</v>
      </c>
      <c r="O1" t="str">
        <f t="shared" si="0"/>
        <v>D</v>
      </c>
      <c r="P1" t="str">
        <f t="shared" si="0"/>
        <v>L</v>
      </c>
      <c r="Q1" t="str">
        <f t="shared" si="0"/>
        <v>Ma</v>
      </c>
      <c r="R1" t="str">
        <f t="shared" si="0"/>
        <v>Me</v>
      </c>
      <c r="S1" t="str">
        <f t="shared" si="0"/>
        <v>J</v>
      </c>
      <c r="T1" t="str">
        <f t="shared" si="0"/>
        <v>V</v>
      </c>
      <c r="U1" t="str">
        <f t="shared" si="0"/>
        <v>S</v>
      </c>
      <c r="V1" t="str">
        <f t="shared" si="0"/>
        <v>D</v>
      </c>
      <c r="W1" t="str">
        <f t="shared" si="0"/>
        <v>L</v>
      </c>
      <c r="X1" t="str">
        <f t="shared" si="0"/>
        <v>Ma</v>
      </c>
      <c r="Y1" t="str">
        <f t="shared" si="0"/>
        <v>Me</v>
      </c>
      <c r="Z1" t="str">
        <f t="shared" si="0"/>
        <v>J</v>
      </c>
      <c r="AA1" t="str">
        <f t="shared" si="0"/>
        <v>V</v>
      </c>
      <c r="AB1" t="str">
        <f t="shared" si="0"/>
        <v>S</v>
      </c>
      <c r="AC1" t="str">
        <f t="shared" si="0"/>
        <v>D</v>
      </c>
      <c r="AD1" t="s">
        <v>0</v>
      </c>
      <c r="AE1" t="s">
        <v>0</v>
      </c>
      <c r="AF1" t="s">
        <v>0</v>
      </c>
      <c r="AG1" t="s">
        <v>0</v>
      </c>
      <c r="AH1" t="s">
        <v>0</v>
      </c>
      <c r="AK1"/>
    </row>
    <row r="2" spans="1:41" x14ac:dyDescent="0.25">
      <c r="B2" s="1">
        <v>42156</v>
      </c>
      <c r="C2" s="1">
        <f>B2+1</f>
        <v>42157</v>
      </c>
      <c r="D2" s="1">
        <f t="shared" ref="D2:AF2" si="1">C2+1</f>
        <v>42158</v>
      </c>
      <c r="E2" s="1">
        <f t="shared" si="1"/>
        <v>42159</v>
      </c>
      <c r="F2" s="1">
        <f t="shared" si="1"/>
        <v>42160</v>
      </c>
      <c r="G2" s="1">
        <f t="shared" si="1"/>
        <v>42161</v>
      </c>
      <c r="H2" s="1">
        <f t="shared" si="1"/>
        <v>42162</v>
      </c>
      <c r="I2" s="1">
        <f t="shared" si="1"/>
        <v>42163</v>
      </c>
      <c r="J2" s="1">
        <f t="shared" si="1"/>
        <v>42164</v>
      </c>
      <c r="K2" s="1">
        <f t="shared" si="1"/>
        <v>42165</v>
      </c>
      <c r="L2" s="1">
        <f t="shared" si="1"/>
        <v>42166</v>
      </c>
      <c r="M2" s="1">
        <f t="shared" si="1"/>
        <v>42167</v>
      </c>
      <c r="N2" s="1">
        <f t="shared" si="1"/>
        <v>42168</v>
      </c>
      <c r="O2" s="1">
        <f t="shared" si="1"/>
        <v>42169</v>
      </c>
      <c r="P2" s="1">
        <f t="shared" si="1"/>
        <v>42170</v>
      </c>
      <c r="Q2" s="1">
        <f t="shared" si="1"/>
        <v>42171</v>
      </c>
      <c r="R2" s="1">
        <f t="shared" si="1"/>
        <v>42172</v>
      </c>
      <c r="S2" s="1">
        <f t="shared" si="1"/>
        <v>42173</v>
      </c>
      <c r="T2" s="1">
        <f t="shared" si="1"/>
        <v>42174</v>
      </c>
      <c r="U2" s="1">
        <f t="shared" si="1"/>
        <v>42175</v>
      </c>
      <c r="V2" s="1">
        <f t="shared" si="1"/>
        <v>42176</v>
      </c>
      <c r="W2" s="1">
        <f t="shared" si="1"/>
        <v>42177</v>
      </c>
      <c r="X2" s="1">
        <f t="shared" si="1"/>
        <v>42178</v>
      </c>
      <c r="Y2" s="1">
        <f t="shared" si="1"/>
        <v>42179</v>
      </c>
      <c r="Z2" s="1">
        <f t="shared" si="1"/>
        <v>42180</v>
      </c>
      <c r="AA2" s="1">
        <f t="shared" si="1"/>
        <v>42181</v>
      </c>
      <c r="AB2" s="1">
        <f t="shared" si="1"/>
        <v>42182</v>
      </c>
      <c r="AC2" s="1">
        <f t="shared" si="1"/>
        <v>42183</v>
      </c>
      <c r="AD2" s="1">
        <f t="shared" si="1"/>
        <v>42184</v>
      </c>
      <c r="AE2" s="1">
        <f t="shared" si="1"/>
        <v>42185</v>
      </c>
      <c r="AF2" s="1">
        <f t="shared" si="1"/>
        <v>42186</v>
      </c>
      <c r="AG2" t="s">
        <v>1</v>
      </c>
      <c r="AH2" t="s">
        <v>2</v>
      </c>
      <c r="AI2" s="1" t="s">
        <v>3</v>
      </c>
      <c r="AK2"/>
    </row>
    <row r="3" spans="1:41" x14ac:dyDescent="0.25">
      <c r="B3" s="2"/>
      <c r="AK3"/>
    </row>
    <row r="4" spans="1:41" s="8" customFormat="1" x14ac:dyDescent="0.25">
      <c r="A4" s="8" t="s">
        <v>6</v>
      </c>
      <c r="B4" s="9"/>
      <c r="C4" s="9" t="s">
        <v>0</v>
      </c>
      <c r="D4" s="9" t="s">
        <v>0</v>
      </c>
      <c r="AG4" s="9">
        <f t="shared" ref="AG4:AG14" si="2">SUM(B4:AE4)</f>
        <v>0</v>
      </c>
      <c r="AH4" s="9">
        <f t="shared" ref="AH4:AH10" si="3">IF(AG4&gt;0,AG4/COUNTIF(B4:AF4,"&gt;0"),0)</f>
        <v>0</v>
      </c>
      <c r="AJ4"/>
      <c r="AK4"/>
      <c r="AL4"/>
      <c r="AM4"/>
      <c r="AN4"/>
      <c r="AO4"/>
    </row>
    <row r="5" spans="1:41" s="8" customFormat="1" x14ac:dyDescent="0.25">
      <c r="A5" s="8" t="s">
        <v>7</v>
      </c>
      <c r="B5" s="9" t="s">
        <v>0</v>
      </c>
      <c r="C5" s="9" t="s">
        <v>0</v>
      </c>
      <c r="D5" s="9"/>
      <c r="E5" s="8" t="s">
        <v>0</v>
      </c>
      <c r="AG5" s="9">
        <f t="shared" si="2"/>
        <v>0</v>
      </c>
      <c r="AH5" s="9">
        <f t="shared" si="3"/>
        <v>0</v>
      </c>
      <c r="AJ5"/>
      <c r="AK5"/>
      <c r="AL5"/>
      <c r="AM5"/>
      <c r="AN5"/>
      <c r="AO5"/>
    </row>
    <row r="6" spans="1:41" s="8" customFormat="1" x14ac:dyDescent="0.25">
      <c r="A6" s="8" t="s">
        <v>8</v>
      </c>
      <c r="B6" s="9"/>
      <c r="C6" s="9"/>
      <c r="D6" s="9"/>
      <c r="AG6" s="9">
        <f t="shared" si="2"/>
        <v>0</v>
      </c>
      <c r="AH6" s="9">
        <f t="shared" si="3"/>
        <v>0</v>
      </c>
      <c r="AJ6"/>
      <c r="AK6"/>
      <c r="AL6"/>
      <c r="AM6"/>
      <c r="AN6"/>
      <c r="AO6"/>
    </row>
    <row r="7" spans="1:41" s="8" customFormat="1" x14ac:dyDescent="0.25">
      <c r="A7" s="8" t="s">
        <v>9</v>
      </c>
      <c r="B7" s="9"/>
      <c r="C7" s="9"/>
      <c r="D7" s="9"/>
      <c r="AG7" s="9">
        <f t="shared" si="2"/>
        <v>0</v>
      </c>
      <c r="AH7" s="9">
        <f t="shared" si="3"/>
        <v>0</v>
      </c>
      <c r="AJ7"/>
      <c r="AK7"/>
      <c r="AL7"/>
      <c r="AM7"/>
      <c r="AN7"/>
      <c r="AO7"/>
    </row>
    <row r="8" spans="1:41" s="8" customFormat="1" x14ac:dyDescent="0.25">
      <c r="A8" s="8" t="s">
        <v>10</v>
      </c>
      <c r="B8" s="9"/>
      <c r="C8" s="9"/>
      <c r="D8" s="9"/>
      <c r="AG8" s="9">
        <f t="shared" si="2"/>
        <v>0</v>
      </c>
      <c r="AH8" s="9">
        <f t="shared" si="3"/>
        <v>0</v>
      </c>
      <c r="AJ8"/>
      <c r="AK8"/>
      <c r="AL8"/>
      <c r="AM8"/>
      <c r="AN8"/>
      <c r="AO8"/>
    </row>
    <row r="9" spans="1:41" s="8" customFormat="1" x14ac:dyDescent="0.25">
      <c r="A9" s="8" t="s">
        <v>11</v>
      </c>
      <c r="B9" s="4"/>
      <c r="C9" s="3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G9" s="9">
        <f>SUM(B9:AE9)</f>
        <v>0</v>
      </c>
      <c r="AH9" s="9">
        <f t="shared" si="3"/>
        <v>0</v>
      </c>
      <c r="AJ9"/>
      <c r="AK9"/>
      <c r="AL9"/>
      <c r="AM9"/>
      <c r="AN9"/>
      <c r="AO9"/>
    </row>
    <row r="10" spans="1:41" s="3" customFormat="1" x14ac:dyDescent="0.25">
      <c r="A10" s="3" t="s">
        <v>14</v>
      </c>
      <c r="B10" s="6"/>
      <c r="C10" s="6"/>
      <c r="D10" s="6"/>
      <c r="E10" s="6"/>
      <c r="F10" s="6"/>
      <c r="G10" s="6" t="s">
        <v>0</v>
      </c>
      <c r="H10" s="6"/>
      <c r="I10" s="6" t="s">
        <v>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0</v>
      </c>
      <c r="U10" s="6"/>
      <c r="V10" s="6"/>
      <c r="W10" s="6"/>
      <c r="X10" s="6"/>
      <c r="Y10" s="6"/>
      <c r="Z10" s="6"/>
      <c r="AA10" s="6"/>
      <c r="AB10" s="5" t="s">
        <v>0</v>
      </c>
      <c r="AC10" s="5" t="s">
        <v>0</v>
      </c>
      <c r="AG10" s="2">
        <f t="shared" si="2"/>
        <v>0</v>
      </c>
      <c r="AH10" s="2">
        <f t="shared" si="3"/>
        <v>0</v>
      </c>
      <c r="AI10" s="4">
        <f>SUM(AH4:AH10)</f>
        <v>0</v>
      </c>
      <c r="AJ10"/>
      <c r="AK10"/>
      <c r="AL10"/>
      <c r="AM10"/>
      <c r="AN10"/>
      <c r="AO10"/>
    </row>
    <row r="11" spans="1:41" x14ac:dyDescent="0.25">
      <c r="A11" s="3" t="s">
        <v>15</v>
      </c>
      <c r="B11" s="5">
        <f>-40000/(60*30)</f>
        <v>-22.222222222222221</v>
      </c>
      <c r="C11" s="5">
        <f t="shared" ref="C11:AF11" si="4">-40000/(60*30)</f>
        <v>-22.222222222222221</v>
      </c>
      <c r="D11" s="5">
        <f t="shared" si="4"/>
        <v>-22.222222222222221</v>
      </c>
      <c r="E11" s="5">
        <f t="shared" si="4"/>
        <v>-22.222222222222221</v>
      </c>
      <c r="F11" s="5">
        <f t="shared" si="4"/>
        <v>-22.222222222222221</v>
      </c>
      <c r="G11" s="5">
        <f t="shared" si="4"/>
        <v>-22.222222222222221</v>
      </c>
      <c r="H11" s="5">
        <f t="shared" si="4"/>
        <v>-22.222222222222221</v>
      </c>
      <c r="I11" s="5">
        <f t="shared" si="4"/>
        <v>-22.222222222222221</v>
      </c>
      <c r="J11" s="5">
        <f t="shared" si="4"/>
        <v>-22.222222222222221</v>
      </c>
      <c r="K11" s="5">
        <f t="shared" si="4"/>
        <v>-22.222222222222221</v>
      </c>
      <c r="L11" s="5">
        <f t="shared" si="4"/>
        <v>-22.222222222222221</v>
      </c>
      <c r="M11" s="5">
        <f t="shared" si="4"/>
        <v>-22.222222222222221</v>
      </c>
      <c r="N11" s="5">
        <f t="shared" si="4"/>
        <v>-22.222222222222221</v>
      </c>
      <c r="O11" s="5">
        <f t="shared" si="4"/>
        <v>-22.222222222222221</v>
      </c>
      <c r="P11" s="5">
        <f t="shared" si="4"/>
        <v>-22.222222222222221</v>
      </c>
      <c r="Q11" s="5">
        <f t="shared" si="4"/>
        <v>-22.222222222222221</v>
      </c>
      <c r="R11" s="5">
        <f t="shared" si="4"/>
        <v>-22.222222222222221</v>
      </c>
      <c r="S11" s="5">
        <f t="shared" si="4"/>
        <v>-22.222222222222221</v>
      </c>
      <c r="T11" s="5">
        <f t="shared" si="4"/>
        <v>-22.222222222222221</v>
      </c>
      <c r="U11" s="5">
        <f t="shared" si="4"/>
        <v>-22.222222222222221</v>
      </c>
      <c r="V11" s="5">
        <f t="shared" si="4"/>
        <v>-22.222222222222221</v>
      </c>
      <c r="W11" s="5">
        <f t="shared" si="4"/>
        <v>-22.222222222222221</v>
      </c>
      <c r="X11" s="5">
        <f t="shared" si="4"/>
        <v>-22.222222222222221</v>
      </c>
      <c r="Y11" s="5">
        <f t="shared" si="4"/>
        <v>-22.222222222222221</v>
      </c>
      <c r="Z11" s="5">
        <f t="shared" si="4"/>
        <v>-22.222222222222221</v>
      </c>
      <c r="AA11" s="5">
        <f t="shared" si="4"/>
        <v>-22.222222222222221</v>
      </c>
      <c r="AB11" s="5">
        <f t="shared" si="4"/>
        <v>-22.222222222222221</v>
      </c>
      <c r="AC11" s="5">
        <f t="shared" si="4"/>
        <v>-22.222222222222221</v>
      </c>
      <c r="AD11" s="5">
        <f t="shared" si="4"/>
        <v>-22.222222222222221</v>
      </c>
      <c r="AE11" s="5">
        <f t="shared" si="4"/>
        <v>-22.222222222222221</v>
      </c>
      <c r="AF11" s="5">
        <f t="shared" si="4"/>
        <v>-22.222222222222221</v>
      </c>
      <c r="AG11" s="4">
        <f>SUM(B11:AF11)</f>
        <v>-688.88888888888857</v>
      </c>
      <c r="AH11" s="2" t="s">
        <v>0</v>
      </c>
      <c r="AK11"/>
    </row>
    <row r="12" spans="1:41" x14ac:dyDescent="0.25">
      <c r="A12" s="3" t="s">
        <v>16</v>
      </c>
      <c r="B12" s="6">
        <f>-SUM(B4:B9)*AM2*7.5/100</f>
        <v>0</v>
      </c>
      <c r="C12" s="6">
        <f>-SUM(C4:C9)*AM2*7.5/100</f>
        <v>0</v>
      </c>
      <c r="D12" s="6">
        <f>-SUM(D4:D9)*AM2*7.5/100</f>
        <v>0</v>
      </c>
      <c r="E12" s="6">
        <f>-SUM(E4:E9)*AM2*7.5/100</f>
        <v>0</v>
      </c>
      <c r="F12" s="6">
        <f>-SUM(F4:F9)*AM2*7.5/100</f>
        <v>0</v>
      </c>
      <c r="G12" s="6">
        <f>-SUM(G4:G9)*AM2*7.5/100</f>
        <v>0</v>
      </c>
      <c r="H12" s="6">
        <f>-SUM(H4:H9)*AM2*7.5/100</f>
        <v>0</v>
      </c>
      <c r="I12" s="6">
        <f>-SUM(I4:I9)*AM2*7.5/100</f>
        <v>0</v>
      </c>
      <c r="J12" s="6">
        <f>-SUM(J4:J9)*AM2*7.5/100</f>
        <v>0</v>
      </c>
      <c r="K12" s="6">
        <f>-SUM(K4:K9)*AM2*7.5/100</f>
        <v>0</v>
      </c>
      <c r="L12" s="6">
        <f>-SUM(L4:L9)*AM2*7.5/100</f>
        <v>0</v>
      </c>
      <c r="M12" s="6">
        <f>-SUM(M4:M9)*AM2*7.5/100</f>
        <v>0</v>
      </c>
      <c r="N12" s="6" t="s">
        <v>0</v>
      </c>
      <c r="O12" s="6" t="s">
        <v>0</v>
      </c>
      <c r="P12" s="6" t="s">
        <v>0</v>
      </c>
      <c r="Q12" s="6" t="s">
        <v>0</v>
      </c>
      <c r="R12" s="6">
        <f>-SUM(R4:R9)*AM2*7.5/100</f>
        <v>0</v>
      </c>
      <c r="S12" s="6">
        <f>-SUM(S4:S9)*AM2*7.5/100</f>
        <v>0</v>
      </c>
      <c r="T12" s="6">
        <f>-SUM(T4:T9)*AM2*7.5/100</f>
        <v>0</v>
      </c>
      <c r="U12" s="6">
        <f>-SUM(U4:U9)*AM2*7.5/100</f>
        <v>0</v>
      </c>
      <c r="V12" s="6">
        <f>-SUM(V4:V9)*AM2*7.5/100</f>
        <v>0</v>
      </c>
      <c r="W12" s="6">
        <f>-SUM(W4:W9)*AM2*7.5/100</f>
        <v>0</v>
      </c>
      <c r="X12" s="6">
        <f>-SUM(X4:X9)*AM2*7.5/100</f>
        <v>0</v>
      </c>
      <c r="Y12" s="6">
        <f>-SUM(Y4:Y9)*AM2*7.5/100</f>
        <v>0</v>
      </c>
      <c r="Z12" s="6">
        <f>-SUM(Z4:Z9)*AM2*7.5/100</f>
        <v>0</v>
      </c>
      <c r="AA12" s="6">
        <f>-SUM(AA4:AA9)*AM2*7.5/100</f>
        <v>0</v>
      </c>
      <c r="AB12" s="6">
        <f>-SUM(AB4:AB9)*AM2*7.5/100</f>
        <v>0</v>
      </c>
      <c r="AC12" s="6">
        <f>-SUM(AC4:AC9)*AM2*7.5/100</f>
        <v>0</v>
      </c>
      <c r="AD12" s="6">
        <f>-SUM(AD4:AD9)*AM2*7.5/100</f>
        <v>0</v>
      </c>
      <c r="AE12" s="6">
        <f>-SUM(AE4:AE9)*AM2*7.5/100</f>
        <v>0</v>
      </c>
      <c r="AF12" s="6">
        <f>-SUM(AF4:AF9)*AM2*7.5/100</f>
        <v>0</v>
      </c>
      <c r="AG12" s="4">
        <f t="shared" si="2"/>
        <v>0</v>
      </c>
      <c r="AH12" s="2" t="s">
        <v>0</v>
      </c>
      <c r="AK12"/>
    </row>
    <row r="13" spans="1:41" x14ac:dyDescent="0.25">
      <c r="A13" s="3" t="s">
        <v>17</v>
      </c>
      <c r="B13" s="6" t="s">
        <v>0</v>
      </c>
      <c r="C13" s="6" t="s">
        <v>0</v>
      </c>
      <c r="D13" s="6" t="s">
        <v>0</v>
      </c>
      <c r="E13" s="6" t="s">
        <v>0</v>
      </c>
      <c r="F13" s="6" t="s">
        <v>0</v>
      </c>
      <c r="G13" s="6" t="s">
        <v>0</v>
      </c>
      <c r="H13" s="6" t="s">
        <v>5</v>
      </c>
      <c r="I13" s="6" t="s">
        <v>0</v>
      </c>
      <c r="J13" s="6" t="s">
        <v>0</v>
      </c>
      <c r="K13" s="6" t="s">
        <v>0</v>
      </c>
      <c r="L13" s="6" t="s">
        <v>0</v>
      </c>
      <c r="M13" s="6" t="s">
        <v>0</v>
      </c>
      <c r="N13" s="6" t="s">
        <v>0</v>
      </c>
      <c r="O13" s="6" t="s">
        <v>0</v>
      </c>
      <c r="P13" s="6" t="s">
        <v>0</v>
      </c>
      <c r="Q13" s="6" t="s">
        <v>0</v>
      </c>
      <c r="R13" s="6" t="s">
        <v>0</v>
      </c>
      <c r="S13" s="6" t="s">
        <v>0</v>
      </c>
      <c r="T13" s="6" t="s">
        <v>0</v>
      </c>
      <c r="U13" s="6" t="s">
        <v>0</v>
      </c>
      <c r="V13" s="6" t="s">
        <v>0</v>
      </c>
      <c r="W13" s="6" t="s">
        <v>0</v>
      </c>
      <c r="X13" s="6" t="s">
        <v>0</v>
      </c>
      <c r="Y13" s="6" t="s">
        <v>0</v>
      </c>
      <c r="Z13" s="6" t="s">
        <v>0</v>
      </c>
      <c r="AA13" s="6" t="s">
        <v>0</v>
      </c>
      <c r="AB13" s="6" t="s">
        <v>0</v>
      </c>
      <c r="AC13" s="6" t="s">
        <v>0</v>
      </c>
      <c r="AD13" s="6" t="s">
        <v>0</v>
      </c>
      <c r="AE13" s="6" t="s">
        <v>0</v>
      </c>
      <c r="AF13" s="6" t="s">
        <v>0</v>
      </c>
      <c r="AG13" s="4">
        <f t="shared" si="2"/>
        <v>0</v>
      </c>
      <c r="AH13" s="2" t="s">
        <v>0</v>
      </c>
      <c r="AK13"/>
    </row>
    <row r="14" spans="1:41" x14ac:dyDescent="0.25">
      <c r="A14" s="3" t="s">
        <v>18</v>
      </c>
      <c r="B14" s="6" t="s">
        <v>0</v>
      </c>
      <c r="C14" s="6" t="s">
        <v>0</v>
      </c>
      <c r="D14" s="6" t="s">
        <v>0</v>
      </c>
      <c r="E14" s="6" t="s">
        <v>0</v>
      </c>
      <c r="F14" s="6" t="s">
        <v>0</v>
      </c>
      <c r="G14" s="6" t="s">
        <v>0</v>
      </c>
      <c r="H14" s="6" t="s">
        <v>0</v>
      </c>
      <c r="I14" s="6" t="s">
        <v>0</v>
      </c>
      <c r="J14" s="6" t="s">
        <v>0</v>
      </c>
      <c r="K14" s="6" t="s">
        <v>0</v>
      </c>
      <c r="L14" s="6" t="s">
        <v>0</v>
      </c>
      <c r="M14" s="6" t="s">
        <v>0</v>
      </c>
      <c r="N14" s="6" t="s">
        <v>0</v>
      </c>
      <c r="O14" s="6" t="s">
        <v>0</v>
      </c>
      <c r="P14" s="6" t="s">
        <v>0</v>
      </c>
      <c r="Q14" s="6" t="s">
        <v>0</v>
      </c>
      <c r="R14" s="6" t="s">
        <v>0</v>
      </c>
      <c r="S14" s="6" t="s">
        <v>0</v>
      </c>
      <c r="T14" s="6" t="s">
        <v>0</v>
      </c>
      <c r="U14" s="6" t="s">
        <v>0</v>
      </c>
      <c r="V14" s="6" t="s">
        <v>0</v>
      </c>
      <c r="W14" s="6" t="s">
        <v>0</v>
      </c>
      <c r="X14" s="6" t="s">
        <v>0</v>
      </c>
      <c r="Y14" s="6" t="s">
        <v>0</v>
      </c>
      <c r="Z14" s="6" t="s">
        <v>0</v>
      </c>
      <c r="AA14" s="6" t="s">
        <v>0</v>
      </c>
      <c r="AB14" s="6" t="s">
        <v>0</v>
      </c>
      <c r="AC14" s="6" t="s">
        <v>0</v>
      </c>
      <c r="AD14" s="6" t="s">
        <v>0</v>
      </c>
      <c r="AE14" s="6" t="s">
        <v>0</v>
      </c>
      <c r="AF14" s="6" t="s">
        <v>0</v>
      </c>
      <c r="AG14" s="4">
        <f t="shared" si="2"/>
        <v>0</v>
      </c>
      <c r="AH14" s="2" t="s">
        <v>0</v>
      </c>
      <c r="AK14"/>
    </row>
    <row r="15" spans="1:41" x14ac:dyDescent="0.25">
      <c r="A15" s="3" t="s">
        <v>19</v>
      </c>
      <c r="B15" s="6">
        <f>-(229.32)/30</f>
        <v>-7.6440000000000001</v>
      </c>
      <c r="C15" s="6">
        <f t="shared" ref="C15:AF15" si="5">-(229.32)/30</f>
        <v>-7.6440000000000001</v>
      </c>
      <c r="D15" s="6">
        <f t="shared" si="5"/>
        <v>-7.6440000000000001</v>
      </c>
      <c r="E15" s="6">
        <f t="shared" si="5"/>
        <v>-7.6440000000000001</v>
      </c>
      <c r="F15" s="6">
        <f t="shared" si="5"/>
        <v>-7.6440000000000001</v>
      </c>
      <c r="G15" s="6">
        <f t="shared" si="5"/>
        <v>-7.6440000000000001</v>
      </c>
      <c r="H15" s="6">
        <f t="shared" si="5"/>
        <v>-7.6440000000000001</v>
      </c>
      <c r="I15" s="6">
        <f t="shared" si="5"/>
        <v>-7.6440000000000001</v>
      </c>
      <c r="J15" s="6">
        <f t="shared" si="5"/>
        <v>-7.6440000000000001</v>
      </c>
      <c r="K15" s="6">
        <f t="shared" si="5"/>
        <v>-7.6440000000000001</v>
      </c>
      <c r="L15" s="6">
        <f t="shared" si="5"/>
        <v>-7.6440000000000001</v>
      </c>
      <c r="M15" s="6">
        <f t="shared" si="5"/>
        <v>-7.6440000000000001</v>
      </c>
      <c r="N15" s="6">
        <f t="shared" si="5"/>
        <v>-7.6440000000000001</v>
      </c>
      <c r="O15" s="6">
        <f t="shared" si="5"/>
        <v>-7.6440000000000001</v>
      </c>
      <c r="P15" s="6">
        <f t="shared" si="5"/>
        <v>-7.6440000000000001</v>
      </c>
      <c r="Q15" s="6">
        <f t="shared" si="5"/>
        <v>-7.6440000000000001</v>
      </c>
      <c r="R15" s="6">
        <f t="shared" si="5"/>
        <v>-7.6440000000000001</v>
      </c>
      <c r="S15" s="6">
        <f t="shared" si="5"/>
        <v>-7.6440000000000001</v>
      </c>
      <c r="T15" s="6">
        <f t="shared" si="5"/>
        <v>-7.6440000000000001</v>
      </c>
      <c r="U15" s="6">
        <f t="shared" si="5"/>
        <v>-7.6440000000000001</v>
      </c>
      <c r="V15" s="6">
        <f t="shared" si="5"/>
        <v>-7.6440000000000001</v>
      </c>
      <c r="W15" s="6">
        <f t="shared" si="5"/>
        <v>-7.6440000000000001</v>
      </c>
      <c r="X15" s="6">
        <f t="shared" si="5"/>
        <v>-7.6440000000000001</v>
      </c>
      <c r="Y15" s="6">
        <f t="shared" si="5"/>
        <v>-7.6440000000000001</v>
      </c>
      <c r="Z15" s="6">
        <f t="shared" si="5"/>
        <v>-7.6440000000000001</v>
      </c>
      <c r="AA15" s="6">
        <f t="shared" si="5"/>
        <v>-7.6440000000000001</v>
      </c>
      <c r="AB15" s="6">
        <f t="shared" si="5"/>
        <v>-7.6440000000000001</v>
      </c>
      <c r="AC15" s="6">
        <f t="shared" si="5"/>
        <v>-7.6440000000000001</v>
      </c>
      <c r="AD15" s="6">
        <f t="shared" si="5"/>
        <v>-7.6440000000000001</v>
      </c>
      <c r="AE15" s="6">
        <f t="shared" si="5"/>
        <v>-7.6440000000000001</v>
      </c>
      <c r="AF15" s="6">
        <f t="shared" si="5"/>
        <v>-7.6440000000000001</v>
      </c>
      <c r="AG15" s="4">
        <f>SUM(B15:AE15)</f>
        <v>-229.32000000000011</v>
      </c>
      <c r="AH15" s="2" t="s">
        <v>0</v>
      </c>
      <c r="AK15"/>
    </row>
    <row r="16" spans="1:41" x14ac:dyDescent="0.25">
      <c r="A16" s="3" t="s">
        <v>20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>
        <f>SUM(B16:AE16)</f>
        <v>-150</v>
      </c>
      <c r="AH16" s="2" t="s">
        <v>0</v>
      </c>
      <c r="AK16"/>
    </row>
    <row r="17" spans="1:41" x14ac:dyDescent="0.25">
      <c r="A17" s="3" t="s">
        <v>21</v>
      </c>
      <c r="B17" s="4">
        <f>-(400*1.2)/365</f>
        <v>-1.3150684931506849</v>
      </c>
      <c r="C17" s="4">
        <f t="shared" ref="C17:AF17" si="6">-(400*1.2)/365</f>
        <v>-1.3150684931506849</v>
      </c>
      <c r="D17" s="4">
        <f t="shared" si="6"/>
        <v>-1.3150684931506849</v>
      </c>
      <c r="E17" s="4">
        <f t="shared" si="6"/>
        <v>-1.3150684931506849</v>
      </c>
      <c r="F17" s="4">
        <f t="shared" si="6"/>
        <v>-1.3150684931506849</v>
      </c>
      <c r="G17" s="4">
        <f t="shared" si="6"/>
        <v>-1.3150684931506849</v>
      </c>
      <c r="H17" s="4">
        <f t="shared" si="6"/>
        <v>-1.3150684931506849</v>
      </c>
      <c r="I17" s="4">
        <f t="shared" si="6"/>
        <v>-1.3150684931506849</v>
      </c>
      <c r="J17" s="4">
        <f t="shared" si="6"/>
        <v>-1.3150684931506849</v>
      </c>
      <c r="K17" s="4">
        <f t="shared" si="6"/>
        <v>-1.3150684931506849</v>
      </c>
      <c r="L17" s="4">
        <f t="shared" si="6"/>
        <v>-1.3150684931506849</v>
      </c>
      <c r="M17" s="4">
        <f t="shared" si="6"/>
        <v>-1.3150684931506849</v>
      </c>
      <c r="N17" s="4">
        <f t="shared" si="6"/>
        <v>-1.3150684931506849</v>
      </c>
      <c r="O17" s="4">
        <f t="shared" si="6"/>
        <v>-1.3150684931506849</v>
      </c>
      <c r="P17" s="4">
        <f t="shared" si="6"/>
        <v>-1.3150684931506849</v>
      </c>
      <c r="Q17" s="4">
        <f t="shared" si="6"/>
        <v>-1.3150684931506849</v>
      </c>
      <c r="R17" s="4">
        <f t="shared" si="6"/>
        <v>-1.3150684931506849</v>
      </c>
      <c r="S17" s="4">
        <f t="shared" si="6"/>
        <v>-1.3150684931506849</v>
      </c>
      <c r="T17" s="4">
        <f t="shared" si="6"/>
        <v>-1.3150684931506849</v>
      </c>
      <c r="U17" s="4">
        <f t="shared" si="6"/>
        <v>-1.3150684931506849</v>
      </c>
      <c r="V17" s="4">
        <f t="shared" si="6"/>
        <v>-1.3150684931506849</v>
      </c>
      <c r="W17" s="4">
        <f t="shared" si="6"/>
        <v>-1.3150684931506849</v>
      </c>
      <c r="X17" s="4">
        <f t="shared" si="6"/>
        <v>-1.3150684931506849</v>
      </c>
      <c r="Y17" s="4">
        <f t="shared" si="6"/>
        <v>-1.3150684931506849</v>
      </c>
      <c r="Z17" s="4">
        <f t="shared" si="6"/>
        <v>-1.3150684931506849</v>
      </c>
      <c r="AA17" s="4">
        <f t="shared" si="6"/>
        <v>-1.3150684931506849</v>
      </c>
      <c r="AB17" s="4">
        <f t="shared" si="6"/>
        <v>-1.3150684931506849</v>
      </c>
      <c r="AC17" s="4">
        <f t="shared" si="6"/>
        <v>-1.3150684931506849</v>
      </c>
      <c r="AD17" s="4">
        <f t="shared" si="6"/>
        <v>-1.3150684931506849</v>
      </c>
      <c r="AE17" s="4">
        <f t="shared" si="6"/>
        <v>-1.3150684931506849</v>
      </c>
      <c r="AF17" s="4">
        <f t="shared" si="6"/>
        <v>-1.3150684931506849</v>
      </c>
      <c r="AG17" s="4">
        <f>SUM(B17:AE17)</f>
        <v>-39.452054794520514</v>
      </c>
      <c r="AH17" s="2"/>
      <c r="AK17"/>
    </row>
    <row r="18" spans="1:41" x14ac:dyDescent="0.25">
      <c r="A18" s="3" t="s">
        <v>22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>
        <f>SUM(B18:AE18)</f>
        <v>0</v>
      </c>
      <c r="AH18" s="2"/>
      <c r="AK18"/>
    </row>
    <row r="19" spans="1:41" x14ac:dyDescent="0.25">
      <c r="A19" s="3" t="s">
        <v>23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>
        <f>SUM(B19:AE19)</f>
        <v>0</v>
      </c>
      <c r="AH19" s="2"/>
      <c r="AK19"/>
    </row>
    <row r="20" spans="1:41" x14ac:dyDescent="0.25">
      <c r="A20" s="3" t="s">
        <v>24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  <c r="AK20"/>
    </row>
    <row r="21" spans="1:41" s="8" customFormat="1" x14ac:dyDescent="0.25">
      <c r="A21" s="3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4">
        <f>-AK11</f>
        <v>0</v>
      </c>
      <c r="AH21" s="9"/>
      <c r="AJ21"/>
      <c r="AK21"/>
      <c r="AL21"/>
      <c r="AM21"/>
      <c r="AN21"/>
      <c r="AO21"/>
    </row>
    <row r="22" spans="1:41" s="8" customFormat="1" x14ac:dyDescent="0.25">
      <c r="A22" s="3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4">
        <f>AG21*AM3</f>
        <v>0</v>
      </c>
      <c r="AH22" s="9"/>
      <c r="AJ22"/>
      <c r="AK22"/>
      <c r="AL22"/>
      <c r="AM22"/>
      <c r="AN22"/>
      <c r="AO22"/>
    </row>
    <row r="23" spans="1:41" s="8" customFormat="1" x14ac:dyDescent="0.25">
      <c r="A23" s="8" t="s">
        <v>26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J23"/>
      <c r="AK23"/>
      <c r="AL23"/>
      <c r="AM23"/>
      <c r="AN23"/>
      <c r="AO23"/>
    </row>
    <row r="24" spans="1:41" s="8" customFormat="1" x14ac:dyDescent="0.25">
      <c r="A24" s="8" t="s">
        <v>27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J24"/>
      <c r="AK24"/>
      <c r="AL24"/>
      <c r="AM24"/>
      <c r="AN24"/>
      <c r="AO24"/>
    </row>
    <row r="25" spans="1:41" s="8" customFormat="1" x14ac:dyDescent="0.25">
      <c r="A25" s="8" t="s">
        <v>28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J25"/>
      <c r="AK25"/>
      <c r="AL25"/>
      <c r="AM25"/>
      <c r="AN25"/>
      <c r="AO25"/>
    </row>
    <row r="26" spans="1:41" s="8" customFormat="1" x14ac:dyDescent="0.25">
      <c r="A26" s="8" t="s">
        <v>29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J26"/>
      <c r="AK26"/>
      <c r="AL26"/>
      <c r="AM26"/>
      <c r="AN26"/>
      <c r="AO26"/>
    </row>
    <row r="27" spans="1:41" s="8" customFormat="1" x14ac:dyDescent="0.25">
      <c r="A27" s="8" t="s">
        <v>30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J27"/>
      <c r="AK27"/>
      <c r="AL27"/>
      <c r="AM27"/>
      <c r="AN27"/>
      <c r="AO27"/>
    </row>
    <row r="28" spans="1:41" s="3" customFormat="1" x14ac:dyDescent="0.25">
      <c r="A28" s="3" t="s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 t="s">
        <v>0</v>
      </c>
      <c r="AH28" s="4"/>
      <c r="AJ28"/>
      <c r="AK28"/>
      <c r="AL28"/>
      <c r="AM28"/>
      <c r="AN28"/>
      <c r="AO28"/>
    </row>
    <row r="29" spans="1:41" s="3" customFormat="1" x14ac:dyDescent="0.25">
      <c r="A29" s="3" t="s">
        <v>31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 t="s">
        <v>0</v>
      </c>
      <c r="AH29" s="4"/>
      <c r="AJ29"/>
      <c r="AK29"/>
      <c r="AL29"/>
      <c r="AM29"/>
      <c r="AN29"/>
      <c r="AO29"/>
    </row>
    <row r="30" spans="1:41" s="3" customFormat="1" x14ac:dyDescent="0.25">
      <c r="A30" s="3" t="s">
        <v>12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 t="s">
        <v>0</v>
      </c>
      <c r="AH30" s="4"/>
      <c r="AJ30"/>
      <c r="AK30"/>
      <c r="AL30"/>
      <c r="AM30"/>
      <c r="AN30"/>
      <c r="AO30"/>
    </row>
    <row r="31" spans="1:41" s="3" customFormat="1" x14ac:dyDescent="0.25">
      <c r="A31" s="3" t="s">
        <v>32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 t="s">
        <v>0</v>
      </c>
      <c r="AH31" s="4"/>
      <c r="AJ31"/>
      <c r="AK31"/>
      <c r="AL31"/>
      <c r="AM31"/>
      <c r="AN31"/>
      <c r="AO31"/>
    </row>
    <row r="32" spans="1:41" s="3" customFormat="1" x14ac:dyDescent="0.25">
      <c r="A32" s="3" t="s">
        <v>33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 t="s">
        <v>0</v>
      </c>
      <c r="AH32" s="4"/>
      <c r="AJ32"/>
      <c r="AK32"/>
      <c r="AL32"/>
      <c r="AM32"/>
      <c r="AN32"/>
      <c r="AO32"/>
    </row>
    <row r="33" spans="1:41" s="3" customFormat="1" x14ac:dyDescent="0.25">
      <c r="A33" s="3" t="s">
        <v>13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 t="s">
        <v>0</v>
      </c>
      <c r="AH33" s="4"/>
      <c r="AJ33"/>
      <c r="AK33"/>
      <c r="AL33"/>
      <c r="AM33"/>
      <c r="AN33"/>
      <c r="AO33"/>
    </row>
    <row r="34" spans="1:41" s="3" customFormat="1" x14ac:dyDescent="0.25">
      <c r="A34" s="3" t="s">
        <v>34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 t="s">
        <v>0</v>
      </c>
      <c r="AH34" s="4"/>
      <c r="AJ34"/>
      <c r="AK34"/>
      <c r="AL34"/>
      <c r="AM34"/>
      <c r="AN34"/>
      <c r="AO34"/>
    </row>
    <row r="35" spans="1:41" s="3" customFormat="1" x14ac:dyDescent="0.25">
      <c r="A35" s="3" t="s">
        <v>35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 t="s">
        <v>0</v>
      </c>
      <c r="AH35" s="4"/>
      <c r="AJ35"/>
      <c r="AK35"/>
      <c r="AL35"/>
      <c r="AM35"/>
      <c r="AN35"/>
      <c r="AO35"/>
    </row>
    <row r="36" spans="1:41" s="3" customFormat="1" x14ac:dyDescent="0.25">
      <c r="A36" s="3" t="s">
        <v>36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 t="s">
        <v>0</v>
      </c>
      <c r="AH36" s="4"/>
      <c r="AK36" s="13"/>
    </row>
    <row r="37" spans="1:41" s="3" customFormat="1" x14ac:dyDescent="0.25">
      <c r="A37" s="3" t="s">
        <v>37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 t="s">
        <v>0</v>
      </c>
      <c r="AH37" s="4"/>
      <c r="AK37" s="13"/>
    </row>
    <row r="38" spans="1:41" s="3" customFormat="1" x14ac:dyDescent="0.25">
      <c r="A38" s="3" t="s">
        <v>38</v>
      </c>
      <c r="B38" s="4" t="s">
        <v>0</v>
      </c>
      <c r="C38" s="4" t="s">
        <v>0</v>
      </c>
      <c r="D38" s="4" t="s">
        <v>0</v>
      </c>
      <c r="E38" s="4" t="s">
        <v>0</v>
      </c>
      <c r="F38" s="4" t="s">
        <v>0</v>
      </c>
      <c r="G38" s="4" t="s">
        <v>0</v>
      </c>
      <c r="H38" s="4" t="s">
        <v>0</v>
      </c>
      <c r="I38" s="4" t="s">
        <v>0</v>
      </c>
      <c r="J38" s="4" t="s">
        <v>0</v>
      </c>
      <c r="K38" s="4" t="s">
        <v>0</v>
      </c>
      <c r="L38" s="4" t="s">
        <v>0</v>
      </c>
      <c r="M38" s="4" t="s">
        <v>0</v>
      </c>
      <c r="N38" s="4" t="s">
        <v>0</v>
      </c>
      <c r="O38" s="4" t="s">
        <v>0</v>
      </c>
      <c r="P38" s="4" t="s">
        <v>0</v>
      </c>
      <c r="Q38" s="4" t="s">
        <v>0</v>
      </c>
      <c r="R38" s="4" t="s">
        <v>0</v>
      </c>
      <c r="S38" s="4" t="s">
        <v>0</v>
      </c>
      <c r="T38" s="4" t="s">
        <v>0</v>
      </c>
      <c r="U38" s="4" t="s">
        <v>0</v>
      </c>
      <c r="V38" s="4" t="s">
        <v>0</v>
      </c>
      <c r="W38" s="4" t="s">
        <v>0</v>
      </c>
      <c r="X38" s="4" t="s">
        <v>0</v>
      </c>
      <c r="Y38" s="4" t="s">
        <v>0</v>
      </c>
      <c r="Z38" s="4" t="s">
        <v>0</v>
      </c>
      <c r="AA38" s="4" t="s">
        <v>0</v>
      </c>
      <c r="AB38" s="4" t="s">
        <v>0</v>
      </c>
      <c r="AC38" s="4" t="s">
        <v>0</v>
      </c>
      <c r="AD38" s="4" t="s">
        <v>0</v>
      </c>
      <c r="AE38" s="4" t="s">
        <v>0</v>
      </c>
      <c r="AF38" s="4" t="s">
        <v>0</v>
      </c>
      <c r="AG38" s="4" t="s">
        <v>5</v>
      </c>
      <c r="AH38" s="4"/>
      <c r="AK38" s="13"/>
    </row>
    <row r="39" spans="1:41" x14ac:dyDescent="0.25">
      <c r="A39" t="s">
        <v>4</v>
      </c>
      <c r="B39" s="5">
        <f>SUM(B4:B37)</f>
        <v>-36.181290715372903</v>
      </c>
      <c r="C39" s="5">
        <f t="shared" ref="C39:AF39" si="7">SUM(C4:C37)</f>
        <v>-36.181290715372903</v>
      </c>
      <c r="D39" s="5">
        <f t="shared" si="7"/>
        <v>-36.181290715372903</v>
      </c>
      <c r="E39" s="5">
        <f t="shared" si="7"/>
        <v>-36.181290715372903</v>
      </c>
      <c r="F39" s="5">
        <f t="shared" si="7"/>
        <v>-36.181290715372903</v>
      </c>
      <c r="G39" s="5">
        <f t="shared" si="7"/>
        <v>-36.181290715372903</v>
      </c>
      <c r="H39" s="5">
        <f t="shared" si="7"/>
        <v>-36.181290715372903</v>
      </c>
      <c r="I39" s="5">
        <f t="shared" si="7"/>
        <v>-36.181290715372903</v>
      </c>
      <c r="J39" s="5">
        <f t="shared" si="7"/>
        <v>-36.181290715372903</v>
      </c>
      <c r="K39" s="5">
        <f t="shared" si="7"/>
        <v>-36.181290715372903</v>
      </c>
      <c r="L39" s="5">
        <f t="shared" si="7"/>
        <v>-36.181290715372903</v>
      </c>
      <c r="M39" s="5">
        <f t="shared" si="7"/>
        <v>-36.181290715372903</v>
      </c>
      <c r="N39" s="5">
        <f t="shared" si="7"/>
        <v>-36.181290715372903</v>
      </c>
      <c r="O39" s="5">
        <f t="shared" si="7"/>
        <v>-36.181290715372903</v>
      </c>
      <c r="P39" s="5">
        <f t="shared" si="7"/>
        <v>-36.181290715372903</v>
      </c>
      <c r="Q39" s="5">
        <f t="shared" si="7"/>
        <v>-36.181290715372903</v>
      </c>
      <c r="R39" s="5">
        <f t="shared" si="7"/>
        <v>-36.181290715372903</v>
      </c>
      <c r="S39" s="5">
        <f t="shared" si="7"/>
        <v>-36.181290715372903</v>
      </c>
      <c r="T39" s="5">
        <f t="shared" si="7"/>
        <v>-36.181290715372903</v>
      </c>
      <c r="U39" s="5">
        <f t="shared" si="7"/>
        <v>-36.181290715372903</v>
      </c>
      <c r="V39" s="5">
        <f t="shared" si="7"/>
        <v>-36.181290715372903</v>
      </c>
      <c r="W39" s="5">
        <f t="shared" si="7"/>
        <v>-36.181290715372903</v>
      </c>
      <c r="X39" s="5">
        <f t="shared" si="7"/>
        <v>-36.181290715372903</v>
      </c>
      <c r="Y39" s="5">
        <f t="shared" si="7"/>
        <v>-36.181290715372903</v>
      </c>
      <c r="Z39" s="5">
        <f t="shared" si="7"/>
        <v>-36.181290715372903</v>
      </c>
      <c r="AA39" s="5">
        <f t="shared" si="7"/>
        <v>-36.181290715372903</v>
      </c>
      <c r="AB39" s="5">
        <f t="shared" si="7"/>
        <v>-36.181290715372903</v>
      </c>
      <c r="AC39" s="5">
        <f t="shared" si="7"/>
        <v>-36.181290715372903</v>
      </c>
      <c r="AD39" s="5">
        <f t="shared" si="7"/>
        <v>-36.181290715372903</v>
      </c>
      <c r="AE39" s="5">
        <f t="shared" si="7"/>
        <v>-36.181290715372903</v>
      </c>
      <c r="AF39" s="5">
        <f t="shared" si="7"/>
        <v>-36.181290715372903</v>
      </c>
      <c r="AG39" s="5">
        <f>SUM(AG4:AG38)</f>
        <v>-1407.6609436834092</v>
      </c>
      <c r="AH39" s="2" t="e">
        <f>AG39/COUNTIF(B39:AF39,"&gt;0")</f>
        <v>#DIV/0!</v>
      </c>
    </row>
    <row r="40" spans="1:41" x14ac:dyDescent="0.25">
      <c r="B40" s="2"/>
    </row>
    <row r="41" spans="1:41" x14ac:dyDescent="0.25">
      <c r="A41" t="s">
        <v>0</v>
      </c>
      <c r="AK41"/>
    </row>
    <row r="42" spans="1:41" x14ac:dyDescent="0.25">
      <c r="A42" t="s">
        <v>0</v>
      </c>
      <c r="AK42"/>
    </row>
    <row r="43" spans="1:41" x14ac:dyDescent="0.25">
      <c r="A43" t="s">
        <v>0</v>
      </c>
      <c r="AK43"/>
    </row>
    <row r="44" spans="1:41" x14ac:dyDescent="0.25">
      <c r="A44" t="s">
        <v>0</v>
      </c>
      <c r="AK44"/>
    </row>
    <row r="45" spans="1:41" x14ac:dyDescent="0.25">
      <c r="AK45"/>
    </row>
    <row r="46" spans="1:41" x14ac:dyDescent="0.25">
      <c r="A46" t="s">
        <v>0</v>
      </c>
      <c r="AK46"/>
    </row>
    <row r="47" spans="1:41" x14ac:dyDescent="0.25">
      <c r="A47" t="s">
        <v>0</v>
      </c>
      <c r="AK47"/>
    </row>
    <row r="48" spans="1:41" x14ac:dyDescent="0.25">
      <c r="A48" t="s">
        <v>0</v>
      </c>
      <c r="AK48"/>
    </row>
    <row r="49" spans="1:37" x14ac:dyDescent="0.25">
      <c r="AK49"/>
    </row>
    <row r="50" spans="1:37" x14ac:dyDescent="0.25">
      <c r="A50" t="s">
        <v>0</v>
      </c>
      <c r="AK50"/>
    </row>
    <row r="51" spans="1:37" x14ac:dyDescent="0.25">
      <c r="AK51"/>
    </row>
    <row r="52" spans="1:37" x14ac:dyDescent="0.25">
      <c r="A52" t="s">
        <v>0</v>
      </c>
      <c r="AK52"/>
    </row>
    <row r="53" spans="1:37" x14ac:dyDescent="0.25">
      <c r="A53" t="s">
        <v>39</v>
      </c>
      <c r="AK53"/>
    </row>
    <row r="54" spans="1:37" x14ac:dyDescent="0.25">
      <c r="AK54"/>
    </row>
    <row r="55" spans="1:37" x14ac:dyDescent="0.25">
      <c r="AK55"/>
    </row>
    <row r="56" spans="1:37" x14ac:dyDescent="0.25">
      <c r="AK56"/>
    </row>
    <row r="57" spans="1:37" x14ac:dyDescent="0.25">
      <c r="AK57"/>
    </row>
    <row r="58" spans="1:37" x14ac:dyDescent="0.25">
      <c r="AK58"/>
    </row>
    <row r="59" spans="1:37" x14ac:dyDescent="0.25">
      <c r="AK59"/>
    </row>
    <row r="60" spans="1:37" x14ac:dyDescent="0.25">
      <c r="AK60"/>
    </row>
    <row r="61" spans="1:37" x14ac:dyDescent="0.25">
      <c r="AK61"/>
    </row>
    <row r="62" spans="1:37" x14ac:dyDescent="0.25">
      <c r="AK62"/>
    </row>
    <row r="63" spans="1:37" x14ac:dyDescent="0.25">
      <c r="AK63"/>
    </row>
    <row r="64" spans="1:37" x14ac:dyDescent="0.25">
      <c r="AK64"/>
    </row>
    <row r="65" spans="4:37" x14ac:dyDescent="0.25">
      <c r="AK65"/>
    </row>
    <row r="66" spans="4:37" x14ac:dyDescent="0.25">
      <c r="AK66"/>
    </row>
    <row r="67" spans="4:37" x14ac:dyDescent="0.25">
      <c r="D67" t="s">
        <v>0</v>
      </c>
    </row>
    <row r="68" spans="4:37" x14ac:dyDescent="0.25">
      <c r="D68" t="s">
        <v>0</v>
      </c>
    </row>
    <row r="70" spans="4:37" x14ac:dyDescent="0.25">
      <c r="D70" t="s"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Y72"/>
  <sheetViews>
    <sheetView topLeftCell="A40" workbookViewId="0">
      <pane xSplit="1" topLeftCell="B1" activePane="topRight" state="frozen"/>
      <selection pane="topRight" sqref="A1:A70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style="11" customWidth="1"/>
    <col min="38" max="38" width="20.85546875" customWidth="1"/>
    <col min="41" max="41" width="19.28515625" style="14" customWidth="1"/>
    <col min="42" max="45" width="7.5703125" style="14" bestFit="1" customWidth="1"/>
    <col min="46" max="46" width="10.5703125" style="14" bestFit="1" customWidth="1"/>
    <col min="47" max="47" width="7.5703125" style="14" bestFit="1" customWidth="1"/>
    <col min="48" max="48" width="7.7109375" style="14" bestFit="1" customWidth="1"/>
    <col min="49" max="49" width="10.28515625" style="14" bestFit="1" customWidth="1"/>
  </cols>
  <sheetData>
    <row r="1" spans="1:51" x14ac:dyDescent="0.25">
      <c r="B1" t="str">
        <f>IF(WEEKDAY(B2)=1,"D",IF(WEEKDAY(B2)=2,"L",IF(WEEKDAY(B2)=3,"Ma",IF(WEEKDAY(B2)=4,"Me",IF(WEEKDAY(B2)=5,"J",IF(WEEKDAY(B2)=6,"V",IF(WEEKDAY(B2)=7,"S",)))))))</f>
        <v>L</v>
      </c>
      <c r="C1" t="str">
        <f>IF(WEEKDAY(C2)=1,"D",IF(WEEKDAY(C2)=2,"L",IF(WEEKDAY(C2)=3,"Ma",IF(WEEKDAY(C2)=4,"Me",IF(WEEKDAY(C2)=5,"J",IF(WEEKDAY(C2)=6,"V",IF(WEEKDAY(C2)=7,"S",)))))))</f>
        <v>Ma</v>
      </c>
      <c r="D1" t="str">
        <f>IF(WEEKDAY(D2)=1,"D",IF(WEEKDAY(D2)=2,"L",IF(WEEKDAY(D2)=3,"Ma",IF(WEEKDAY(D2)=4,"Me",IF(WEEKDAY(D2)=5,"J",IF(WEEKDAY(D2)=6,"V",IF(WEEKDAY(D2)=7,"S",)))))))</f>
        <v>Me</v>
      </c>
      <c r="E1" t="str">
        <f>IF(WEEKDAY(E2)=1,"D",IF(WEEKDAY(E2)=2,"L",IF(WEEKDAY(E2)=3,"Ma",IF(WEEKDAY(E2)=4,"Me",IF(WEEKDAY(E2)=5,"J",IF(WEEKDAY(E2)=6,"V",IF(WEEKDAY(E2)=7,"S",)))))))</f>
        <v>J</v>
      </c>
      <c r="F1" t="str">
        <f>IF(WEEKDAY(F2)=1,"D",IF(WEEKDAY(F2)=2,"L",IF(WEEKDAY(F2)=3,"Ma",IF(WEEKDAY(F2)=4,"Me",IF(WEEKDAY(F2)=5,"J",IF(WEEKDAY(F2)=6,"V",IF(WEEKDAY(F2)=7,"S",)))))))</f>
        <v>V</v>
      </c>
      <c r="G1" t="str">
        <f t="shared" ref="G1:AC1" si="0">IF(WEEKDAY(G2)=1,"D",IF(WEEKDAY(G2)=2,"L",IF(WEEKDAY(G2)=3,"Ma",IF(WEEKDAY(G2)=4,"Me",IF(WEEKDAY(G2)=5,"J",IF(WEEKDAY(G2)=6,"V",IF(WEEKDAY(G2)=7,"S",)))))))</f>
        <v>S</v>
      </c>
      <c r="H1" t="str">
        <f t="shared" si="0"/>
        <v>D</v>
      </c>
      <c r="I1" t="str">
        <f t="shared" si="0"/>
        <v>L</v>
      </c>
      <c r="J1" t="str">
        <f t="shared" si="0"/>
        <v>Ma</v>
      </c>
      <c r="K1" t="str">
        <f t="shared" si="0"/>
        <v>Me</v>
      </c>
      <c r="L1" t="str">
        <f t="shared" si="0"/>
        <v>J</v>
      </c>
      <c r="M1" t="str">
        <f t="shared" si="0"/>
        <v>V</v>
      </c>
      <c r="N1" t="str">
        <f t="shared" si="0"/>
        <v>S</v>
      </c>
      <c r="O1" t="str">
        <f t="shared" si="0"/>
        <v>D</v>
      </c>
      <c r="P1" t="str">
        <f t="shared" si="0"/>
        <v>L</v>
      </c>
      <c r="Q1" t="str">
        <f t="shared" si="0"/>
        <v>Ma</v>
      </c>
      <c r="R1" t="str">
        <f t="shared" si="0"/>
        <v>Me</v>
      </c>
      <c r="S1" t="str">
        <f t="shared" si="0"/>
        <v>J</v>
      </c>
      <c r="T1" t="str">
        <f t="shared" si="0"/>
        <v>V</v>
      </c>
      <c r="U1" t="str">
        <f t="shared" si="0"/>
        <v>S</v>
      </c>
      <c r="V1" t="str">
        <f t="shared" si="0"/>
        <v>D</v>
      </c>
      <c r="W1" t="str">
        <f t="shared" si="0"/>
        <v>L</v>
      </c>
      <c r="X1" t="str">
        <f t="shared" si="0"/>
        <v>Ma</v>
      </c>
      <c r="Y1" t="str">
        <f t="shared" si="0"/>
        <v>Me</v>
      </c>
      <c r="Z1" t="str">
        <f t="shared" si="0"/>
        <v>J</v>
      </c>
      <c r="AA1" t="str">
        <f t="shared" si="0"/>
        <v>V</v>
      </c>
      <c r="AB1" t="str">
        <f t="shared" si="0"/>
        <v>S</v>
      </c>
      <c r="AC1" t="str">
        <f t="shared" si="0"/>
        <v>D</v>
      </c>
      <c r="AD1" t="s">
        <v>0</v>
      </c>
      <c r="AE1" t="s">
        <v>0</v>
      </c>
      <c r="AF1" t="s">
        <v>0</v>
      </c>
      <c r="AG1" t="s">
        <v>0</v>
      </c>
      <c r="AH1" t="s">
        <v>0</v>
      </c>
      <c r="AK1"/>
      <c r="AO1"/>
      <c r="AP1"/>
      <c r="AQ1"/>
      <c r="AR1"/>
      <c r="AS1"/>
      <c r="AT1"/>
      <c r="AU1"/>
      <c r="AV1"/>
      <c r="AW1"/>
    </row>
    <row r="2" spans="1:51" x14ac:dyDescent="0.25">
      <c r="B2" s="1">
        <v>42401</v>
      </c>
      <c r="C2" s="1">
        <f>B2+1</f>
        <v>42402</v>
      </c>
      <c r="D2" s="1">
        <f t="shared" ref="D2:AD2" si="1">C2+1</f>
        <v>42403</v>
      </c>
      <c r="E2" s="1">
        <f t="shared" si="1"/>
        <v>42404</v>
      </c>
      <c r="F2" s="1">
        <f t="shared" si="1"/>
        <v>42405</v>
      </c>
      <c r="G2" s="1">
        <f t="shared" si="1"/>
        <v>42406</v>
      </c>
      <c r="H2" s="1">
        <f t="shared" si="1"/>
        <v>42407</v>
      </c>
      <c r="I2" s="1">
        <f t="shared" si="1"/>
        <v>42408</v>
      </c>
      <c r="J2" s="1">
        <f t="shared" si="1"/>
        <v>42409</v>
      </c>
      <c r="K2" s="1">
        <f t="shared" si="1"/>
        <v>42410</v>
      </c>
      <c r="L2" s="1">
        <f t="shared" si="1"/>
        <v>42411</v>
      </c>
      <c r="M2" s="1">
        <f t="shared" si="1"/>
        <v>42412</v>
      </c>
      <c r="N2" s="1">
        <f t="shared" si="1"/>
        <v>42413</v>
      </c>
      <c r="O2" s="1">
        <f t="shared" si="1"/>
        <v>42414</v>
      </c>
      <c r="P2" s="1">
        <f t="shared" si="1"/>
        <v>42415</v>
      </c>
      <c r="Q2" s="1">
        <f t="shared" si="1"/>
        <v>42416</v>
      </c>
      <c r="R2" s="1">
        <f t="shared" si="1"/>
        <v>42417</v>
      </c>
      <c r="S2" s="1">
        <f t="shared" si="1"/>
        <v>42418</v>
      </c>
      <c r="T2" s="1">
        <f t="shared" si="1"/>
        <v>42419</v>
      </c>
      <c r="U2" s="1">
        <f t="shared" si="1"/>
        <v>42420</v>
      </c>
      <c r="V2" s="1">
        <f t="shared" si="1"/>
        <v>42421</v>
      </c>
      <c r="W2" s="1">
        <f t="shared" si="1"/>
        <v>42422</v>
      </c>
      <c r="X2" s="1">
        <f t="shared" si="1"/>
        <v>42423</v>
      </c>
      <c r="Y2" s="1">
        <f t="shared" si="1"/>
        <v>42424</v>
      </c>
      <c r="Z2" s="1">
        <f t="shared" si="1"/>
        <v>42425</v>
      </c>
      <c r="AA2" s="1">
        <f t="shared" si="1"/>
        <v>42426</v>
      </c>
      <c r="AB2" s="1">
        <f t="shared" si="1"/>
        <v>42427</v>
      </c>
      <c r="AC2" s="1">
        <f t="shared" si="1"/>
        <v>42428</v>
      </c>
      <c r="AD2" s="1">
        <f t="shared" si="1"/>
        <v>42429</v>
      </c>
      <c r="AE2" s="1" t="s">
        <v>0</v>
      </c>
      <c r="AF2" s="1" t="s">
        <v>0</v>
      </c>
      <c r="AG2" t="s">
        <v>1</v>
      </c>
      <c r="AH2" t="s">
        <v>2</v>
      </c>
      <c r="AI2" s="1" t="s">
        <v>3</v>
      </c>
      <c r="AK2"/>
      <c r="AO2"/>
      <c r="AP2"/>
      <c r="AQ2"/>
      <c r="AR2"/>
      <c r="AS2"/>
      <c r="AT2"/>
      <c r="AU2"/>
      <c r="AV2"/>
      <c r="AW2"/>
    </row>
    <row r="3" spans="1:51" x14ac:dyDescent="0.25">
      <c r="B3" s="2"/>
      <c r="AK3"/>
      <c r="AO3"/>
      <c r="AP3"/>
      <c r="AQ3"/>
      <c r="AR3"/>
      <c r="AS3"/>
      <c r="AT3"/>
      <c r="AU3"/>
      <c r="AV3"/>
      <c r="AW3"/>
    </row>
    <row r="4" spans="1:51" s="8" customFormat="1" x14ac:dyDescent="0.25">
      <c r="A4" s="8" t="s">
        <v>6</v>
      </c>
      <c r="B4" s="9"/>
      <c r="C4" s="9" t="s">
        <v>0</v>
      </c>
      <c r="D4" s="9" t="s">
        <v>0</v>
      </c>
      <c r="F4" s="8" t="s">
        <v>0</v>
      </c>
      <c r="AG4" s="9">
        <f t="shared" ref="AG4:AG9" si="2">SUM(B4:AF4)</f>
        <v>0</v>
      </c>
      <c r="AH4" s="9">
        <f t="shared" ref="AH4:AH10" si="3">IF(AG4&gt;0,AG4/COUNTIF(B4:AF4,"&gt;0"),0)</f>
        <v>0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</row>
    <row r="5" spans="1:51" s="8" customFormat="1" x14ac:dyDescent="0.25">
      <c r="A5" s="8" t="s">
        <v>7</v>
      </c>
      <c r="B5" s="9" t="s">
        <v>0</v>
      </c>
      <c r="C5" s="9" t="s">
        <v>0</v>
      </c>
      <c r="D5" s="9"/>
      <c r="E5" s="8" t="s">
        <v>0</v>
      </c>
      <c r="AG5" s="9">
        <f t="shared" si="2"/>
        <v>0</v>
      </c>
      <c r="AH5" s="9">
        <f t="shared" si="3"/>
        <v>0</v>
      </c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</row>
    <row r="6" spans="1:51" s="8" customFormat="1" x14ac:dyDescent="0.25">
      <c r="A6" s="8" t="s">
        <v>8</v>
      </c>
      <c r="B6" s="9">
        <v>0</v>
      </c>
      <c r="C6" s="9">
        <v>81</v>
      </c>
      <c r="D6" s="9">
        <v>33.75</v>
      </c>
      <c r="E6" s="8">
        <v>0</v>
      </c>
      <c r="F6" s="8">
        <v>20.25</v>
      </c>
      <c r="G6" s="8">
        <v>0</v>
      </c>
      <c r="H6" s="8">
        <v>84</v>
      </c>
      <c r="I6" s="8">
        <v>0</v>
      </c>
      <c r="J6" s="8">
        <v>0</v>
      </c>
      <c r="K6" s="8">
        <v>19.5</v>
      </c>
      <c r="L6" s="8">
        <v>0</v>
      </c>
      <c r="M6" s="8">
        <v>0</v>
      </c>
      <c r="N6" s="8">
        <v>96</v>
      </c>
      <c r="O6" s="8">
        <v>0</v>
      </c>
      <c r="P6" s="8">
        <v>21.75</v>
      </c>
      <c r="Q6" s="8">
        <v>33.75</v>
      </c>
      <c r="R6" s="8">
        <v>36.75</v>
      </c>
      <c r="S6" s="8">
        <v>0</v>
      </c>
      <c r="T6" s="8">
        <v>0</v>
      </c>
      <c r="U6" s="8">
        <v>132</v>
      </c>
      <c r="V6" s="8">
        <v>39</v>
      </c>
      <c r="W6" s="8">
        <v>0</v>
      </c>
      <c r="X6" s="8">
        <v>0</v>
      </c>
      <c r="Y6" s="8">
        <v>33.75</v>
      </c>
      <c r="Z6" s="8">
        <v>29.25</v>
      </c>
      <c r="AA6" s="8">
        <v>52.5</v>
      </c>
      <c r="AB6" s="8">
        <v>0</v>
      </c>
      <c r="AC6" s="8">
        <v>97.5</v>
      </c>
      <c r="AD6" s="8">
        <v>0</v>
      </c>
      <c r="AE6" s="8" t="s">
        <v>0</v>
      </c>
      <c r="AF6" s="8" t="s">
        <v>0</v>
      </c>
      <c r="AG6" s="9">
        <f t="shared" si="2"/>
        <v>810.75</v>
      </c>
      <c r="AH6" s="9">
        <f t="shared" si="3"/>
        <v>54.05</v>
      </c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</row>
    <row r="7" spans="1:51" s="8" customFormat="1" x14ac:dyDescent="0.25">
      <c r="A7" s="8" t="s">
        <v>9</v>
      </c>
      <c r="B7" s="9"/>
      <c r="C7" s="9"/>
      <c r="D7" s="9"/>
      <c r="AG7" s="9">
        <f t="shared" si="2"/>
        <v>0</v>
      </c>
      <c r="AH7" s="9">
        <f t="shared" si="3"/>
        <v>0</v>
      </c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</row>
    <row r="8" spans="1:51" s="8" customFormat="1" x14ac:dyDescent="0.25">
      <c r="A8" s="8" t="s">
        <v>10</v>
      </c>
      <c r="B8" s="9"/>
      <c r="C8" s="9" t="s">
        <v>0</v>
      </c>
      <c r="D8" s="9"/>
      <c r="AG8" s="9">
        <f t="shared" si="2"/>
        <v>0</v>
      </c>
      <c r="AH8" s="9">
        <f t="shared" si="3"/>
        <v>0</v>
      </c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</row>
    <row r="9" spans="1:51" s="8" customFormat="1" x14ac:dyDescent="0.25">
      <c r="A9" s="8" t="s">
        <v>11</v>
      </c>
      <c r="B9" s="4">
        <v>0</v>
      </c>
      <c r="C9" s="3">
        <v>0</v>
      </c>
      <c r="D9" s="4">
        <f>2+0.5+0.5+0.5</f>
        <v>3.5</v>
      </c>
      <c r="E9" s="3">
        <f>0.5+2+0.5</f>
        <v>3</v>
      </c>
      <c r="F9" s="3">
        <f>0.5+2+0.5</f>
        <v>3</v>
      </c>
      <c r="G9" s="3">
        <v>0</v>
      </c>
      <c r="H9" s="3">
        <f>2+1.5</f>
        <v>3.5</v>
      </c>
      <c r="I9" s="3">
        <f>1.5+0.5+1.5</f>
        <v>3.5</v>
      </c>
      <c r="J9" s="3">
        <f>2+0.5+0.5+0.5</f>
        <v>3.5</v>
      </c>
      <c r="K9" s="3">
        <f>2+0.5+0.5</f>
        <v>3</v>
      </c>
      <c r="L9" s="3">
        <f>0.5+2+2</f>
        <v>4.5</v>
      </c>
      <c r="M9" s="3">
        <f>1+0.5+0.5+2</f>
        <v>4</v>
      </c>
      <c r="N9" s="3">
        <f>1.5+2</f>
        <v>3.5</v>
      </c>
      <c r="O9" s="3">
        <f>2+1.5</f>
        <v>3.5</v>
      </c>
      <c r="P9" s="3">
        <f>1.5+2+1.5</f>
        <v>5</v>
      </c>
      <c r="Q9" s="3">
        <f>1.5+2+2+0.5+0.5</f>
        <v>6.5</v>
      </c>
      <c r="R9" s="3">
        <f>2+0.5+0.5+2</f>
        <v>5</v>
      </c>
      <c r="S9" s="3">
        <f>1.5</f>
        <v>1.5</v>
      </c>
      <c r="T9" s="3">
        <f>2+1.5+5</f>
        <v>8.5</v>
      </c>
      <c r="U9" s="3">
        <v>0</v>
      </c>
      <c r="V9" s="3">
        <f>1.5+2</f>
        <v>3.5</v>
      </c>
      <c r="W9" s="3">
        <f>1.5+2+2+2</f>
        <v>7.5</v>
      </c>
      <c r="X9" s="3">
        <f>2</f>
        <v>2</v>
      </c>
      <c r="Y9" s="3">
        <f>1.5+2+0.5+0.5</f>
        <v>4.5</v>
      </c>
      <c r="Z9" s="3">
        <f>1+2</f>
        <v>3</v>
      </c>
      <c r="AA9" s="3">
        <f>1.5+2+1.5+2</f>
        <v>7</v>
      </c>
      <c r="AB9" s="3">
        <f>2</f>
        <v>2</v>
      </c>
      <c r="AC9" s="3">
        <f>1.5+1.5</f>
        <v>3</v>
      </c>
      <c r="AD9" s="3">
        <f>2+2+2</f>
        <v>6</v>
      </c>
      <c r="AE9" s="3" t="s">
        <v>0</v>
      </c>
      <c r="AF9" s="3" t="s">
        <v>0</v>
      </c>
      <c r="AG9" s="9">
        <f t="shared" si="2"/>
        <v>103.5</v>
      </c>
      <c r="AH9" s="9">
        <f t="shared" si="3"/>
        <v>4.1399999999999997</v>
      </c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</row>
    <row r="10" spans="1:51" s="3" customFormat="1" x14ac:dyDescent="0.25">
      <c r="A10" s="3" t="s">
        <v>14</v>
      </c>
      <c r="B10" s="6"/>
      <c r="C10" s="6"/>
      <c r="D10" s="6"/>
      <c r="E10" s="6"/>
      <c r="F10" s="6"/>
      <c r="G10" s="6" t="s">
        <v>0</v>
      </c>
      <c r="H10" s="6"/>
      <c r="I10" s="6" t="s">
        <v>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0</v>
      </c>
      <c r="U10" s="6"/>
      <c r="V10" s="6"/>
      <c r="W10" s="6"/>
      <c r="X10" s="6"/>
      <c r="Y10" s="6"/>
      <c r="Z10" s="6"/>
      <c r="AA10" s="6"/>
      <c r="AB10" s="5" t="s">
        <v>0</v>
      </c>
      <c r="AC10" s="5" t="s">
        <v>0</v>
      </c>
      <c r="AG10" s="2">
        <f t="shared" ref="AG10:AG14" si="4">SUM(B10:AE10)</f>
        <v>0</v>
      </c>
      <c r="AH10" s="2">
        <f t="shared" si="3"/>
        <v>0</v>
      </c>
      <c r="AI10" s="4">
        <f>SUM(AH4:AH10)</f>
        <v>58.19</v>
      </c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</row>
    <row r="11" spans="1:51" x14ac:dyDescent="0.25">
      <c r="A11" s="3" t="s">
        <v>15</v>
      </c>
      <c r="B11" s="5" t="s">
        <v>0</v>
      </c>
      <c r="C11" s="5" t="s">
        <v>0</v>
      </c>
      <c r="D11" s="5" t="s">
        <v>0</v>
      </c>
      <c r="E11" s="5" t="s">
        <v>0</v>
      </c>
      <c r="F11" s="5" t="s">
        <v>0</v>
      </c>
      <c r="G11" s="5" t="s">
        <v>0</v>
      </c>
      <c r="H11" s="5" t="s">
        <v>0</v>
      </c>
      <c r="I11" s="5" t="s">
        <v>0</v>
      </c>
      <c r="J11" s="5" t="s">
        <v>0</v>
      </c>
      <c r="K11" s="5" t="s">
        <v>0</v>
      </c>
      <c r="L11" s="5" t="s">
        <v>5</v>
      </c>
      <c r="M11" s="5" t="s">
        <v>5</v>
      </c>
      <c r="N11" s="5" t="s">
        <v>0</v>
      </c>
      <c r="O11" s="5" t="s">
        <v>0</v>
      </c>
      <c r="P11" s="5" t="s">
        <v>0</v>
      </c>
      <c r="Q11" s="5" t="s">
        <v>0</v>
      </c>
      <c r="R11" s="5" t="s">
        <v>0</v>
      </c>
      <c r="S11" s="5" t="s">
        <v>0</v>
      </c>
      <c r="T11" s="5" t="s">
        <v>0</v>
      </c>
      <c r="U11" s="5" t="s">
        <v>0</v>
      </c>
      <c r="V11" s="5" t="s">
        <v>0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0</v>
      </c>
      <c r="AB11" s="5" t="s">
        <v>0</v>
      </c>
      <c r="AC11" s="5" t="s">
        <v>0</v>
      </c>
      <c r="AD11" s="5" t="s">
        <v>0</v>
      </c>
      <c r="AE11" s="5" t="s">
        <v>0</v>
      </c>
      <c r="AF11" s="5" t="s">
        <v>0</v>
      </c>
      <c r="AG11" s="4">
        <v>-1200</v>
      </c>
      <c r="AH11" s="2" t="s">
        <v>0</v>
      </c>
      <c r="AK11"/>
      <c r="AO11"/>
      <c r="AP11"/>
      <c r="AQ11"/>
      <c r="AR11"/>
      <c r="AS11"/>
      <c r="AT11"/>
      <c r="AU11"/>
      <c r="AV11"/>
      <c r="AW11"/>
    </row>
    <row r="12" spans="1:51" x14ac:dyDescent="0.25">
      <c r="A12" s="3" t="s">
        <v>16</v>
      </c>
      <c r="B12" s="6" t="s">
        <v>0</v>
      </c>
      <c r="C12" s="6" t="s">
        <v>0</v>
      </c>
      <c r="D12" s="6">
        <v>-103.06</v>
      </c>
      <c r="E12" s="6" t="s">
        <v>0</v>
      </c>
      <c r="F12" s="6" t="s">
        <v>0</v>
      </c>
      <c r="G12" s="6" t="s">
        <v>0</v>
      </c>
      <c r="H12" s="6" t="s">
        <v>0</v>
      </c>
      <c r="I12" s="6" t="s">
        <v>0</v>
      </c>
      <c r="J12" s="6" t="s">
        <v>0</v>
      </c>
      <c r="K12" s="6" t="s">
        <v>0</v>
      </c>
      <c r="L12" s="6" t="s">
        <v>0</v>
      </c>
      <c r="M12" s="6" t="s">
        <v>0</v>
      </c>
      <c r="N12" s="6" t="s">
        <v>0</v>
      </c>
      <c r="O12" s="6" t="s">
        <v>0</v>
      </c>
      <c r="P12" s="6">
        <v>-203.9</v>
      </c>
      <c r="Q12" s="6" t="s">
        <v>0</v>
      </c>
      <c r="R12" s="6" t="s">
        <v>0</v>
      </c>
      <c r="S12" s="6" t="s">
        <v>0</v>
      </c>
      <c r="T12" s="6" t="s">
        <v>0</v>
      </c>
      <c r="U12" s="6" t="s">
        <v>0</v>
      </c>
      <c r="V12" s="6" t="s">
        <v>0</v>
      </c>
      <c r="W12" s="6" t="s">
        <v>0</v>
      </c>
      <c r="X12" s="6" t="s">
        <v>0</v>
      </c>
      <c r="Y12" s="6" t="s">
        <v>0</v>
      </c>
      <c r="Z12" s="6" t="s">
        <v>0</v>
      </c>
      <c r="AA12" s="6" t="s">
        <v>0</v>
      </c>
      <c r="AB12" s="6" t="s">
        <v>0</v>
      </c>
      <c r="AC12" s="6" t="s">
        <v>0</v>
      </c>
      <c r="AD12" s="6" t="s">
        <v>0</v>
      </c>
      <c r="AE12" s="6" t="s">
        <v>0</v>
      </c>
      <c r="AF12" s="6" t="s">
        <v>0</v>
      </c>
      <c r="AG12" s="4">
        <f t="shared" si="4"/>
        <v>-306.96000000000004</v>
      </c>
      <c r="AH12" s="2" t="s">
        <v>0</v>
      </c>
      <c r="AK12"/>
      <c r="AO12"/>
      <c r="AP12"/>
      <c r="AQ12"/>
      <c r="AR12"/>
      <c r="AS12"/>
      <c r="AT12"/>
      <c r="AU12"/>
      <c r="AV12"/>
      <c r="AW12"/>
    </row>
    <row r="13" spans="1:51" x14ac:dyDescent="0.25">
      <c r="A13" s="3" t="s">
        <v>17</v>
      </c>
      <c r="B13" s="6" t="s">
        <v>0</v>
      </c>
      <c r="C13" s="6" t="s">
        <v>0</v>
      </c>
      <c r="D13" s="6" t="s">
        <v>0</v>
      </c>
      <c r="E13" s="6" t="s">
        <v>0</v>
      </c>
      <c r="F13" s="6" t="s">
        <v>0</v>
      </c>
      <c r="G13" s="6" t="s">
        <v>0</v>
      </c>
      <c r="H13" s="6" t="s">
        <v>5</v>
      </c>
      <c r="I13" s="6" t="s">
        <v>0</v>
      </c>
      <c r="J13" s="6" t="s">
        <v>0</v>
      </c>
      <c r="K13" s="6" t="s">
        <v>0</v>
      </c>
      <c r="L13" s="6" t="s">
        <v>0</v>
      </c>
      <c r="M13" s="6" t="s">
        <v>0</v>
      </c>
      <c r="N13" s="6" t="s">
        <v>0</v>
      </c>
      <c r="O13" s="6" t="s">
        <v>0</v>
      </c>
      <c r="P13" s="6" t="s">
        <v>0</v>
      </c>
      <c r="Q13" s="6" t="s">
        <v>0</v>
      </c>
      <c r="R13" s="6" t="s">
        <v>0</v>
      </c>
      <c r="S13" s="6" t="s">
        <v>0</v>
      </c>
      <c r="T13" s="6" t="s">
        <v>0</v>
      </c>
      <c r="U13" s="6" t="s">
        <v>0</v>
      </c>
      <c r="V13" s="6" t="s">
        <v>0</v>
      </c>
      <c r="W13" s="6" t="s">
        <v>0</v>
      </c>
      <c r="X13" s="6" t="s">
        <v>0</v>
      </c>
      <c r="Y13" s="6" t="s">
        <v>0</v>
      </c>
      <c r="Z13" s="6" t="s">
        <v>0</v>
      </c>
      <c r="AA13" s="6" t="s">
        <v>0</v>
      </c>
      <c r="AB13" s="6" t="s">
        <v>0</v>
      </c>
      <c r="AC13" s="6" t="s">
        <v>0</v>
      </c>
      <c r="AD13" s="6" t="s">
        <v>0</v>
      </c>
      <c r="AE13" s="6" t="s">
        <v>0</v>
      </c>
      <c r="AF13" s="6" t="s">
        <v>0</v>
      </c>
      <c r="AG13" s="4">
        <f t="shared" si="4"/>
        <v>0</v>
      </c>
      <c r="AH13" s="2" t="s">
        <v>0</v>
      </c>
      <c r="AK13"/>
      <c r="AO13"/>
      <c r="AP13"/>
      <c r="AQ13"/>
      <c r="AR13"/>
      <c r="AS13"/>
      <c r="AT13"/>
      <c r="AU13"/>
      <c r="AV13"/>
      <c r="AW13"/>
    </row>
    <row r="14" spans="1:51" x14ac:dyDescent="0.25">
      <c r="A14" s="3" t="s">
        <v>18</v>
      </c>
      <c r="B14" s="6" t="s">
        <v>0</v>
      </c>
      <c r="C14" s="6" t="s">
        <v>0</v>
      </c>
      <c r="D14" s="6" t="s">
        <v>0</v>
      </c>
      <c r="E14" s="6" t="s">
        <v>0</v>
      </c>
      <c r="F14" s="6" t="s">
        <v>0</v>
      </c>
      <c r="G14" s="6" t="s">
        <v>0</v>
      </c>
      <c r="H14" s="6" t="s">
        <v>0</v>
      </c>
      <c r="I14" s="6" t="s">
        <v>0</v>
      </c>
      <c r="J14" s="6" t="s">
        <v>0</v>
      </c>
      <c r="K14" s="6" t="s">
        <v>0</v>
      </c>
      <c r="L14" s="6" t="s">
        <v>0</v>
      </c>
      <c r="M14" s="6" t="s">
        <v>0</v>
      </c>
      <c r="N14" s="6" t="s">
        <v>0</v>
      </c>
      <c r="O14" s="6" t="s">
        <v>0</v>
      </c>
      <c r="P14" s="6" t="s">
        <v>0</v>
      </c>
      <c r="Q14" s="6" t="s">
        <v>0</v>
      </c>
      <c r="R14" s="6" t="s">
        <v>0</v>
      </c>
      <c r="S14" s="6" t="s">
        <v>0</v>
      </c>
      <c r="T14" s="6" t="s">
        <v>0</v>
      </c>
      <c r="U14" s="6" t="s">
        <v>0</v>
      </c>
      <c r="V14" s="6" t="s">
        <v>0</v>
      </c>
      <c r="W14" s="6" t="s">
        <v>0</v>
      </c>
      <c r="X14" s="6" t="s">
        <v>0</v>
      </c>
      <c r="Y14" s="6" t="s">
        <v>0</v>
      </c>
      <c r="Z14" s="6" t="s">
        <v>0</v>
      </c>
      <c r="AA14" s="6" t="s">
        <v>0</v>
      </c>
      <c r="AB14" s="6" t="s">
        <v>0</v>
      </c>
      <c r="AC14" s="6" t="s">
        <v>0</v>
      </c>
      <c r="AD14" s="6" t="s">
        <v>0</v>
      </c>
      <c r="AE14" s="6" t="s">
        <v>0</v>
      </c>
      <c r="AF14" s="6" t="s">
        <v>0</v>
      </c>
      <c r="AG14" s="4">
        <f t="shared" si="4"/>
        <v>0</v>
      </c>
      <c r="AH14" s="2" t="s">
        <v>0</v>
      </c>
      <c r="AK14"/>
      <c r="AO14"/>
      <c r="AP14"/>
      <c r="AQ14"/>
      <c r="AR14"/>
      <c r="AS14"/>
      <c r="AT14"/>
      <c r="AU14"/>
      <c r="AV14"/>
      <c r="AW14"/>
    </row>
    <row r="15" spans="1:51" x14ac:dyDescent="0.25">
      <c r="A15" s="3" t="s">
        <v>19</v>
      </c>
      <c r="B15" s="6">
        <f>-(229.32)/30</f>
        <v>-7.6440000000000001</v>
      </c>
      <c r="C15" s="6">
        <f t="shared" ref="C15:AF15" si="5">-(229.32)/30</f>
        <v>-7.6440000000000001</v>
      </c>
      <c r="D15" s="6">
        <f t="shared" si="5"/>
        <v>-7.6440000000000001</v>
      </c>
      <c r="E15" s="6">
        <f t="shared" si="5"/>
        <v>-7.6440000000000001</v>
      </c>
      <c r="F15" s="6">
        <f t="shared" si="5"/>
        <v>-7.6440000000000001</v>
      </c>
      <c r="G15" s="6">
        <f t="shared" si="5"/>
        <v>-7.6440000000000001</v>
      </c>
      <c r="H15" s="6">
        <f t="shared" si="5"/>
        <v>-7.6440000000000001</v>
      </c>
      <c r="I15" s="6">
        <f t="shared" si="5"/>
        <v>-7.6440000000000001</v>
      </c>
      <c r="J15" s="6">
        <f t="shared" si="5"/>
        <v>-7.6440000000000001</v>
      </c>
      <c r="K15" s="6">
        <f t="shared" si="5"/>
        <v>-7.6440000000000001</v>
      </c>
      <c r="L15" s="6">
        <f t="shared" si="5"/>
        <v>-7.6440000000000001</v>
      </c>
      <c r="M15" s="6">
        <f t="shared" si="5"/>
        <v>-7.6440000000000001</v>
      </c>
      <c r="N15" s="6">
        <f t="shared" si="5"/>
        <v>-7.6440000000000001</v>
      </c>
      <c r="O15" s="6">
        <f t="shared" si="5"/>
        <v>-7.6440000000000001</v>
      </c>
      <c r="P15" s="6">
        <f t="shared" si="5"/>
        <v>-7.6440000000000001</v>
      </c>
      <c r="Q15" s="6">
        <f t="shared" si="5"/>
        <v>-7.6440000000000001</v>
      </c>
      <c r="R15" s="6">
        <f t="shared" si="5"/>
        <v>-7.6440000000000001</v>
      </c>
      <c r="S15" s="6">
        <f t="shared" si="5"/>
        <v>-7.6440000000000001</v>
      </c>
      <c r="T15" s="6">
        <f t="shared" si="5"/>
        <v>-7.6440000000000001</v>
      </c>
      <c r="U15" s="6">
        <f t="shared" si="5"/>
        <v>-7.6440000000000001</v>
      </c>
      <c r="V15" s="6">
        <f t="shared" si="5"/>
        <v>-7.6440000000000001</v>
      </c>
      <c r="W15" s="6">
        <f t="shared" si="5"/>
        <v>-7.6440000000000001</v>
      </c>
      <c r="X15" s="6">
        <f t="shared" si="5"/>
        <v>-7.6440000000000001</v>
      </c>
      <c r="Y15" s="6">
        <f t="shared" si="5"/>
        <v>-7.6440000000000001</v>
      </c>
      <c r="Z15" s="6">
        <f t="shared" si="5"/>
        <v>-7.6440000000000001</v>
      </c>
      <c r="AA15" s="6">
        <f t="shared" si="5"/>
        <v>-7.6440000000000001</v>
      </c>
      <c r="AB15" s="6">
        <f t="shared" si="5"/>
        <v>-7.6440000000000001</v>
      </c>
      <c r="AC15" s="6">
        <f t="shared" si="5"/>
        <v>-7.6440000000000001</v>
      </c>
      <c r="AD15" s="6">
        <f t="shared" si="5"/>
        <v>-7.6440000000000001</v>
      </c>
      <c r="AE15" s="6">
        <f t="shared" si="5"/>
        <v>-7.6440000000000001</v>
      </c>
      <c r="AF15" s="6">
        <f t="shared" si="5"/>
        <v>-7.6440000000000001</v>
      </c>
      <c r="AG15" s="4" t="s">
        <v>0</v>
      </c>
      <c r="AH15" s="2" t="s">
        <v>0</v>
      </c>
      <c r="AK15"/>
      <c r="AO15"/>
      <c r="AP15"/>
      <c r="AQ15"/>
      <c r="AR15"/>
      <c r="AS15"/>
      <c r="AT15"/>
      <c r="AU15"/>
      <c r="AV15"/>
      <c r="AW15"/>
    </row>
    <row r="16" spans="1:51" x14ac:dyDescent="0.25">
      <c r="A16" s="3" t="s">
        <v>20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 t="s">
        <v>0</v>
      </c>
      <c r="AH16" s="2" t="s">
        <v>0</v>
      </c>
      <c r="AK16"/>
      <c r="AO16"/>
      <c r="AP16"/>
      <c r="AQ16"/>
      <c r="AR16"/>
      <c r="AS16"/>
      <c r="AT16"/>
      <c r="AU16"/>
      <c r="AV16"/>
      <c r="AW16"/>
    </row>
    <row r="17" spans="1:51" x14ac:dyDescent="0.25">
      <c r="A17" s="3" t="s">
        <v>21</v>
      </c>
      <c r="B17" s="4" t="s">
        <v>0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>
        <f>-(400*1.2)*12/365</f>
        <v>-15.780821917808218</v>
      </c>
      <c r="AH17" s="2"/>
      <c r="AK17"/>
      <c r="AO17"/>
      <c r="AP17"/>
      <c r="AQ17"/>
      <c r="AR17"/>
      <c r="AS17"/>
      <c r="AT17"/>
      <c r="AU17"/>
      <c r="AV17"/>
      <c r="AW17"/>
    </row>
    <row r="18" spans="1:51" x14ac:dyDescent="0.25">
      <c r="A18" s="3" t="s">
        <v>22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>
        <f>SUM(B18:AE18)</f>
        <v>0</v>
      </c>
      <c r="AH18" s="2"/>
      <c r="AK18"/>
      <c r="AO18"/>
      <c r="AP18"/>
      <c r="AQ18"/>
      <c r="AR18"/>
      <c r="AS18"/>
      <c r="AT18"/>
      <c r="AU18"/>
      <c r="AV18"/>
      <c r="AW18"/>
    </row>
    <row r="19" spans="1:51" x14ac:dyDescent="0.25">
      <c r="A19" s="3" t="s">
        <v>23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>
        <f>SUM(B19:AE19)</f>
        <v>0</v>
      </c>
      <c r="AH19" s="2"/>
      <c r="AK19"/>
      <c r="AO19"/>
      <c r="AP19"/>
      <c r="AQ19"/>
      <c r="AR19"/>
      <c r="AS19"/>
      <c r="AT19"/>
      <c r="AU19"/>
      <c r="AV19"/>
      <c r="AW19"/>
    </row>
    <row r="20" spans="1:51" x14ac:dyDescent="0.25">
      <c r="A20" s="3" t="s">
        <v>24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  <c r="AK20"/>
      <c r="AO20"/>
      <c r="AP20"/>
      <c r="AQ20"/>
      <c r="AR20"/>
      <c r="AS20"/>
      <c r="AT20"/>
      <c r="AU20"/>
      <c r="AV20"/>
      <c r="AW20"/>
    </row>
    <row r="21" spans="1:51" s="8" customFormat="1" x14ac:dyDescent="0.25">
      <c r="A21" s="3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4">
        <f>-AK11</f>
        <v>0</v>
      </c>
      <c r="AH21" s="9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</row>
    <row r="22" spans="1:51" s="8" customFormat="1" x14ac:dyDescent="0.25">
      <c r="A22" s="3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4">
        <f>AG21*AM3</f>
        <v>0</v>
      </c>
      <c r="AH22" s="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8" customFormat="1" x14ac:dyDescent="0.25">
      <c r="A23" s="8" t="s">
        <v>26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8" customFormat="1" x14ac:dyDescent="0.25">
      <c r="A24" s="8" t="s">
        <v>27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8" customFormat="1" x14ac:dyDescent="0.25">
      <c r="A25" s="8" t="s">
        <v>28</v>
      </c>
      <c r="B25" s="9"/>
      <c r="C25" s="9" t="s">
        <v>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8" customFormat="1" x14ac:dyDescent="0.25">
      <c r="A26" s="8" t="s">
        <v>29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8" customFormat="1" x14ac:dyDescent="0.25">
      <c r="A27" s="8" t="s">
        <v>30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3" customFormat="1" x14ac:dyDescent="0.25">
      <c r="A28" s="3" t="s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 t="s">
        <v>0</v>
      </c>
      <c r="AH28" s="4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1" s="3" customFormat="1" x14ac:dyDescent="0.25">
      <c r="A29" s="3" t="s">
        <v>31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 t="s">
        <v>0</v>
      </c>
      <c r="AH29" s="4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1" s="3" customFormat="1" x14ac:dyDescent="0.25">
      <c r="A30" s="3" t="s">
        <v>12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 t="s">
        <v>0</v>
      </c>
      <c r="AH30" s="4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1" s="3" customFormat="1" x14ac:dyDescent="0.25">
      <c r="A31" s="3" t="s">
        <v>32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 t="s">
        <v>0</v>
      </c>
      <c r="AH31" s="4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1" s="3" customFormat="1" x14ac:dyDescent="0.25">
      <c r="A32" s="3" t="s">
        <v>33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 t="s">
        <v>0</v>
      </c>
      <c r="AH32" s="4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1" s="3" customFormat="1" x14ac:dyDescent="0.25">
      <c r="A33" s="3" t="s">
        <v>13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 t="s">
        <v>0</v>
      </c>
      <c r="AH33" s="4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1" s="3" customFormat="1" x14ac:dyDescent="0.25">
      <c r="A34" s="3" t="s">
        <v>34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 t="s">
        <v>0</v>
      </c>
      <c r="AH34" s="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s="3" customFormat="1" x14ac:dyDescent="0.25">
      <c r="A35" s="3" t="s">
        <v>35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 t="s">
        <v>0</v>
      </c>
      <c r="AH35" s="4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s="3" customFormat="1" x14ac:dyDescent="0.25">
      <c r="A36" s="3" t="s">
        <v>36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 t="s">
        <v>0</v>
      </c>
      <c r="AH36" s="4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1:51" s="3" customFormat="1" x14ac:dyDescent="0.25">
      <c r="A37" s="3" t="s">
        <v>37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 t="s">
        <v>0</v>
      </c>
      <c r="AH37" s="4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s="3" customFormat="1" x14ac:dyDescent="0.25">
      <c r="A38" s="3" t="s">
        <v>38</v>
      </c>
      <c r="B38" s="4" t="s">
        <v>0</v>
      </c>
      <c r="C38" s="4" t="s">
        <v>0</v>
      </c>
      <c r="D38" s="4" t="s">
        <v>0</v>
      </c>
      <c r="E38" s="4" t="s">
        <v>0</v>
      </c>
      <c r="F38" s="4" t="s">
        <v>0</v>
      </c>
      <c r="G38" s="4" t="s">
        <v>0</v>
      </c>
      <c r="H38" s="4" t="s">
        <v>0</v>
      </c>
      <c r="I38" s="4" t="s">
        <v>0</v>
      </c>
      <c r="J38" s="4" t="s">
        <v>0</v>
      </c>
      <c r="K38" s="4" t="s">
        <v>0</v>
      </c>
      <c r="L38" s="4" t="s">
        <v>0</v>
      </c>
      <c r="M38" s="4" t="s">
        <v>0</v>
      </c>
      <c r="N38" s="4" t="s">
        <v>0</v>
      </c>
      <c r="O38" s="4" t="s">
        <v>0</v>
      </c>
      <c r="P38" s="4" t="s">
        <v>0</v>
      </c>
      <c r="Q38" s="4" t="s">
        <v>0</v>
      </c>
      <c r="R38" s="4" t="s">
        <v>0</v>
      </c>
      <c r="S38" s="4" t="s">
        <v>0</v>
      </c>
      <c r="T38" s="4" t="s">
        <v>0</v>
      </c>
      <c r="U38" s="4" t="s">
        <v>0</v>
      </c>
      <c r="V38" s="4" t="s">
        <v>0</v>
      </c>
      <c r="W38" s="4" t="s">
        <v>0</v>
      </c>
      <c r="X38" s="4" t="s">
        <v>0</v>
      </c>
      <c r="Y38" s="4" t="s">
        <v>0</v>
      </c>
      <c r="Z38" s="4" t="s">
        <v>0</v>
      </c>
      <c r="AA38" s="4" t="s">
        <v>0</v>
      </c>
      <c r="AB38" s="4" t="s">
        <v>0</v>
      </c>
      <c r="AC38" s="4" t="s">
        <v>0</v>
      </c>
      <c r="AD38" s="4" t="s">
        <v>0</v>
      </c>
      <c r="AE38" s="4" t="s">
        <v>0</v>
      </c>
      <c r="AF38" s="4" t="s">
        <v>0</v>
      </c>
      <c r="AG38" s="4" t="s">
        <v>5</v>
      </c>
      <c r="AH38" s="4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51" x14ac:dyDescent="0.25">
      <c r="A39" t="s">
        <v>4</v>
      </c>
      <c r="B39" s="5">
        <f>SUM(B4:B37)</f>
        <v>-12.644</v>
      </c>
      <c r="C39" s="5">
        <f t="shared" ref="C39:AF39" si="6">SUM(C4:C37)</f>
        <v>68.355999999999995</v>
      </c>
      <c r="D39" s="5">
        <f t="shared" si="6"/>
        <v>-78.454000000000008</v>
      </c>
      <c r="E39" s="5">
        <f t="shared" si="6"/>
        <v>-9.6440000000000001</v>
      </c>
      <c r="F39" s="5">
        <f t="shared" si="6"/>
        <v>10.606</v>
      </c>
      <c r="G39" s="5">
        <f t="shared" si="6"/>
        <v>-12.644</v>
      </c>
      <c r="H39" s="5">
        <f t="shared" si="6"/>
        <v>74.855999999999995</v>
      </c>
      <c r="I39" s="5">
        <f t="shared" si="6"/>
        <v>-9.1440000000000001</v>
      </c>
      <c r="J39" s="5">
        <f t="shared" si="6"/>
        <v>-9.1440000000000001</v>
      </c>
      <c r="K39" s="5">
        <f t="shared" si="6"/>
        <v>9.8559999999999999</v>
      </c>
      <c r="L39" s="5">
        <f t="shared" si="6"/>
        <v>-8.1440000000000001</v>
      </c>
      <c r="M39" s="5">
        <f t="shared" si="6"/>
        <v>-8.6440000000000001</v>
      </c>
      <c r="N39" s="5">
        <f t="shared" si="6"/>
        <v>86.855999999999995</v>
      </c>
      <c r="O39" s="5">
        <f t="shared" si="6"/>
        <v>-9.1440000000000001</v>
      </c>
      <c r="P39" s="5">
        <f t="shared" si="6"/>
        <v>-189.79400000000001</v>
      </c>
      <c r="Q39" s="5">
        <f t="shared" si="6"/>
        <v>27.606000000000002</v>
      </c>
      <c r="R39" s="5">
        <f t="shared" si="6"/>
        <v>29.106000000000002</v>
      </c>
      <c r="S39" s="5">
        <f t="shared" si="6"/>
        <v>-11.144</v>
      </c>
      <c r="T39" s="5">
        <f t="shared" si="6"/>
        <v>-4.1440000000000001</v>
      </c>
      <c r="U39" s="5">
        <f t="shared" si="6"/>
        <v>119.35599999999999</v>
      </c>
      <c r="V39" s="5">
        <f t="shared" si="6"/>
        <v>29.856000000000002</v>
      </c>
      <c r="W39" s="5">
        <f t="shared" si="6"/>
        <v>-5.1440000000000001</v>
      </c>
      <c r="X39" s="5">
        <f t="shared" si="6"/>
        <v>-10.644</v>
      </c>
      <c r="Y39" s="5">
        <f t="shared" si="6"/>
        <v>25.606000000000002</v>
      </c>
      <c r="Z39" s="5">
        <f t="shared" si="6"/>
        <v>19.606000000000002</v>
      </c>
      <c r="AA39" s="5">
        <f t="shared" si="6"/>
        <v>46.856000000000002</v>
      </c>
      <c r="AB39" s="5">
        <f t="shared" si="6"/>
        <v>-10.644</v>
      </c>
      <c r="AC39" s="5">
        <f t="shared" si="6"/>
        <v>87.855999999999995</v>
      </c>
      <c r="AD39" s="5">
        <f t="shared" si="6"/>
        <v>-6.6440000000000001</v>
      </c>
      <c r="AE39" s="5">
        <f t="shared" si="6"/>
        <v>-12.644</v>
      </c>
      <c r="AF39" s="5">
        <f t="shared" si="6"/>
        <v>-12.644</v>
      </c>
      <c r="AG39" s="5">
        <f>SUM(AG4:AG38)</f>
        <v>-908.49082191780826</v>
      </c>
      <c r="AH39" s="2">
        <f>AG39/COUNTIF(B39:AF39,"&gt;0")</f>
        <v>-69.883909378292941</v>
      </c>
      <c r="AK39"/>
      <c r="AO39"/>
      <c r="AP39"/>
      <c r="AQ39"/>
      <c r="AR39"/>
      <c r="AS39"/>
      <c r="AT39"/>
      <c r="AU39"/>
      <c r="AV39"/>
      <c r="AW39"/>
    </row>
    <row r="40" spans="1:51" x14ac:dyDescent="0.25">
      <c r="B40" s="2"/>
      <c r="AK40"/>
      <c r="AO40"/>
      <c r="AP40"/>
      <c r="AQ40"/>
      <c r="AR40"/>
      <c r="AS40"/>
      <c r="AT40"/>
      <c r="AU40"/>
      <c r="AV40"/>
      <c r="AW40"/>
    </row>
    <row r="41" spans="1:51" x14ac:dyDescent="0.25">
      <c r="A41" t="s">
        <v>0</v>
      </c>
      <c r="AK41"/>
      <c r="AO41"/>
      <c r="AP41"/>
      <c r="AQ41"/>
      <c r="AR41"/>
      <c r="AS41"/>
      <c r="AT41"/>
      <c r="AU41"/>
      <c r="AV41"/>
      <c r="AW41"/>
    </row>
    <row r="42" spans="1:51" x14ac:dyDescent="0.25">
      <c r="A42" t="s">
        <v>0</v>
      </c>
      <c r="AK42"/>
      <c r="AO42"/>
      <c r="AP42"/>
      <c r="AQ42"/>
      <c r="AR42"/>
      <c r="AS42"/>
      <c r="AT42"/>
      <c r="AU42"/>
      <c r="AV42"/>
      <c r="AW42"/>
    </row>
    <row r="43" spans="1:51" x14ac:dyDescent="0.25">
      <c r="A43" t="s">
        <v>0</v>
      </c>
      <c r="AK43"/>
      <c r="AO43"/>
      <c r="AP43"/>
      <c r="AQ43"/>
      <c r="AR43"/>
      <c r="AS43"/>
      <c r="AT43"/>
      <c r="AU43"/>
      <c r="AV43"/>
      <c r="AW43"/>
    </row>
    <row r="44" spans="1:51" x14ac:dyDescent="0.25">
      <c r="A44" t="s">
        <v>0</v>
      </c>
      <c r="AK44"/>
      <c r="AO44"/>
      <c r="AP44"/>
      <c r="AQ44"/>
      <c r="AR44"/>
      <c r="AS44"/>
      <c r="AT44"/>
      <c r="AU44"/>
      <c r="AV44"/>
      <c r="AW44"/>
    </row>
    <row r="45" spans="1:51" x14ac:dyDescent="0.25">
      <c r="AK45"/>
      <c r="AO45"/>
      <c r="AP45"/>
      <c r="AQ45"/>
      <c r="AR45"/>
      <c r="AS45"/>
      <c r="AT45"/>
      <c r="AU45"/>
      <c r="AV45"/>
      <c r="AW45"/>
    </row>
    <row r="46" spans="1:51" x14ac:dyDescent="0.25">
      <c r="A46" t="s">
        <v>0</v>
      </c>
      <c r="AK46"/>
      <c r="AO46"/>
      <c r="AP46"/>
      <c r="AQ46"/>
      <c r="AR46"/>
      <c r="AS46"/>
      <c r="AT46"/>
      <c r="AU46"/>
      <c r="AV46"/>
      <c r="AW46"/>
    </row>
    <row r="47" spans="1:51" x14ac:dyDescent="0.25">
      <c r="A47" t="s">
        <v>0</v>
      </c>
      <c r="AK47"/>
      <c r="AO47"/>
      <c r="AP47"/>
      <c r="AQ47"/>
      <c r="AR47"/>
      <c r="AS47"/>
      <c r="AT47"/>
      <c r="AU47"/>
      <c r="AV47"/>
      <c r="AW47"/>
    </row>
    <row r="48" spans="1:51" x14ac:dyDescent="0.25">
      <c r="A48" t="s">
        <v>0</v>
      </c>
      <c r="AK48"/>
      <c r="AO48"/>
      <c r="AP48"/>
      <c r="AQ48"/>
      <c r="AR48"/>
      <c r="AS48"/>
      <c r="AT48"/>
      <c r="AU48"/>
      <c r="AV48"/>
      <c r="AW48"/>
    </row>
    <row r="49" spans="1:49" x14ac:dyDescent="0.25">
      <c r="AK49"/>
      <c r="AO49"/>
      <c r="AP49"/>
      <c r="AQ49"/>
      <c r="AR49"/>
      <c r="AS49"/>
      <c r="AT49"/>
      <c r="AU49"/>
      <c r="AV49"/>
      <c r="AW49"/>
    </row>
    <row r="50" spans="1:49" x14ac:dyDescent="0.25">
      <c r="A50" t="s">
        <v>0</v>
      </c>
      <c r="AK50"/>
      <c r="AO50"/>
      <c r="AP50"/>
      <c r="AQ50"/>
      <c r="AR50"/>
      <c r="AS50"/>
      <c r="AT50"/>
      <c r="AU50"/>
      <c r="AV50"/>
      <c r="AW50"/>
    </row>
    <row r="51" spans="1:49" x14ac:dyDescent="0.25">
      <c r="AK51"/>
      <c r="AO51"/>
      <c r="AP51"/>
      <c r="AQ51"/>
      <c r="AR51"/>
      <c r="AS51"/>
      <c r="AT51"/>
      <c r="AU51"/>
      <c r="AV51"/>
      <c r="AW51"/>
    </row>
    <row r="52" spans="1:49" x14ac:dyDescent="0.25">
      <c r="A52" t="s">
        <v>0</v>
      </c>
      <c r="AK52"/>
      <c r="AO52"/>
      <c r="AP52"/>
      <c r="AQ52"/>
      <c r="AR52"/>
      <c r="AS52"/>
      <c r="AT52"/>
      <c r="AU52"/>
      <c r="AV52"/>
      <c r="AW52"/>
    </row>
    <row r="53" spans="1:49" x14ac:dyDescent="0.25">
      <c r="A53" t="s">
        <v>39</v>
      </c>
      <c r="AK53"/>
      <c r="AO53"/>
      <c r="AP53"/>
      <c r="AQ53"/>
      <c r="AR53"/>
      <c r="AS53"/>
      <c r="AT53"/>
      <c r="AU53"/>
      <c r="AV53"/>
      <c r="AW53"/>
    </row>
    <row r="54" spans="1:49" x14ac:dyDescent="0.25">
      <c r="AK54"/>
      <c r="AO54"/>
      <c r="AP54"/>
      <c r="AQ54"/>
      <c r="AR54"/>
      <c r="AS54"/>
      <c r="AT54"/>
      <c r="AU54"/>
      <c r="AV54"/>
      <c r="AW54"/>
    </row>
    <row r="55" spans="1:49" x14ac:dyDescent="0.25">
      <c r="AK55"/>
      <c r="AO55"/>
      <c r="AP55"/>
      <c r="AQ55"/>
      <c r="AR55"/>
      <c r="AS55"/>
      <c r="AT55"/>
      <c r="AU55"/>
      <c r="AV55"/>
      <c r="AW55"/>
    </row>
    <row r="56" spans="1:49" x14ac:dyDescent="0.25">
      <c r="AK56"/>
      <c r="AO56"/>
      <c r="AP56"/>
      <c r="AQ56"/>
      <c r="AR56"/>
      <c r="AS56"/>
      <c r="AT56"/>
      <c r="AU56"/>
      <c r="AV56"/>
      <c r="AW56"/>
    </row>
    <row r="57" spans="1:49" x14ac:dyDescent="0.25">
      <c r="AK57"/>
      <c r="AO57"/>
      <c r="AP57"/>
      <c r="AQ57"/>
      <c r="AR57"/>
      <c r="AS57"/>
      <c r="AT57"/>
      <c r="AU57"/>
      <c r="AV57"/>
      <c r="AW57"/>
    </row>
    <row r="58" spans="1:49" x14ac:dyDescent="0.25">
      <c r="AK58"/>
      <c r="AO58"/>
      <c r="AP58"/>
      <c r="AQ58"/>
      <c r="AR58"/>
      <c r="AS58"/>
      <c r="AT58"/>
      <c r="AU58"/>
      <c r="AV58"/>
      <c r="AW58"/>
    </row>
    <row r="59" spans="1:49" x14ac:dyDescent="0.25">
      <c r="AK59"/>
      <c r="AO59"/>
      <c r="AP59"/>
      <c r="AQ59"/>
      <c r="AR59"/>
      <c r="AS59"/>
      <c r="AT59"/>
      <c r="AU59"/>
      <c r="AV59"/>
      <c r="AW59"/>
    </row>
    <row r="60" spans="1:49" x14ac:dyDescent="0.25">
      <c r="AK60"/>
      <c r="AO60"/>
      <c r="AP60"/>
      <c r="AQ60"/>
      <c r="AR60"/>
      <c r="AS60"/>
      <c r="AT60"/>
      <c r="AU60"/>
      <c r="AV60"/>
      <c r="AW60"/>
    </row>
    <row r="61" spans="1:49" x14ac:dyDescent="0.25">
      <c r="AK61"/>
      <c r="AO61"/>
      <c r="AP61"/>
      <c r="AQ61"/>
      <c r="AR61"/>
      <c r="AS61"/>
      <c r="AT61"/>
      <c r="AU61"/>
      <c r="AV61"/>
      <c r="AW61"/>
    </row>
    <row r="62" spans="1:49" x14ac:dyDescent="0.25">
      <c r="AK62"/>
      <c r="AO62"/>
      <c r="AP62"/>
      <c r="AQ62"/>
      <c r="AR62"/>
      <c r="AS62"/>
      <c r="AT62"/>
      <c r="AU62"/>
      <c r="AV62"/>
      <c r="AW62"/>
    </row>
    <row r="63" spans="1:49" x14ac:dyDescent="0.25">
      <c r="AK63"/>
      <c r="AO63"/>
      <c r="AP63"/>
      <c r="AQ63"/>
      <c r="AR63"/>
      <c r="AS63"/>
      <c r="AT63"/>
      <c r="AU63"/>
      <c r="AV63"/>
      <c r="AW63"/>
    </row>
    <row r="64" spans="1:49" x14ac:dyDescent="0.25">
      <c r="AK64"/>
      <c r="AO64"/>
      <c r="AP64"/>
      <c r="AQ64"/>
      <c r="AR64"/>
      <c r="AS64"/>
      <c r="AT64"/>
      <c r="AU64"/>
      <c r="AV64"/>
      <c r="AW64"/>
    </row>
    <row r="65" spans="37:49" x14ac:dyDescent="0.25">
      <c r="AK65"/>
      <c r="AO65"/>
      <c r="AP65"/>
      <c r="AQ65"/>
      <c r="AR65"/>
      <c r="AS65"/>
      <c r="AT65"/>
      <c r="AU65"/>
      <c r="AV65"/>
      <c r="AW65"/>
    </row>
    <row r="66" spans="37:49" x14ac:dyDescent="0.25">
      <c r="AK66"/>
      <c r="AO66"/>
      <c r="AP66"/>
      <c r="AQ66"/>
      <c r="AR66"/>
      <c r="AS66"/>
      <c r="AT66"/>
      <c r="AU66"/>
      <c r="AV66"/>
      <c r="AW66"/>
    </row>
    <row r="67" spans="37:49" x14ac:dyDescent="0.25">
      <c r="AK67"/>
      <c r="AO67"/>
      <c r="AP67"/>
      <c r="AQ67"/>
      <c r="AR67"/>
      <c r="AS67"/>
      <c r="AT67"/>
      <c r="AU67"/>
      <c r="AV67"/>
      <c r="AW67"/>
    </row>
    <row r="68" spans="37:49" x14ac:dyDescent="0.25">
      <c r="AK68"/>
      <c r="AO68"/>
      <c r="AP68"/>
      <c r="AQ68"/>
      <c r="AR68"/>
      <c r="AS68"/>
      <c r="AT68"/>
      <c r="AU68"/>
      <c r="AV68"/>
      <c r="AW68"/>
    </row>
    <row r="69" spans="37:49" x14ac:dyDescent="0.25">
      <c r="AK69"/>
      <c r="AO69"/>
      <c r="AP69"/>
      <c r="AQ69"/>
      <c r="AR69"/>
      <c r="AS69"/>
      <c r="AT69"/>
      <c r="AU69"/>
      <c r="AV69"/>
      <c r="AW69"/>
    </row>
    <row r="70" spans="37:49" x14ac:dyDescent="0.25">
      <c r="AK70"/>
      <c r="AO70"/>
      <c r="AP70"/>
      <c r="AQ70"/>
      <c r="AR70"/>
      <c r="AS70"/>
      <c r="AT70"/>
      <c r="AU70"/>
      <c r="AV70"/>
      <c r="AW70"/>
    </row>
    <row r="71" spans="37:49" x14ac:dyDescent="0.25">
      <c r="AK71"/>
      <c r="AO71"/>
      <c r="AP71"/>
      <c r="AQ71"/>
      <c r="AR71"/>
      <c r="AS71"/>
      <c r="AT71"/>
      <c r="AU71"/>
      <c r="AV71"/>
      <c r="AW71"/>
    </row>
    <row r="72" spans="37:49" x14ac:dyDescent="0.25">
      <c r="AK72"/>
      <c r="AO72"/>
      <c r="AP72"/>
      <c r="AQ72"/>
      <c r="AR72"/>
      <c r="AS72"/>
      <c r="AT72"/>
      <c r="AU72"/>
      <c r="AV72"/>
      <c r="AW72"/>
    </row>
  </sheetData>
  <pageMargins left="0.70866141732283472" right="0.70866141732283472" top="0.19685039370078741" bottom="0.19685039370078741" header="0.31496062992125984" footer="0.31496062992125984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AX70"/>
  <sheetViews>
    <sheetView topLeftCell="A22" workbookViewId="0">
      <pane xSplit="1" topLeftCell="B1" activePane="topRight" state="frozen"/>
      <selection pane="topRight" sqref="A1:A70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style="11" customWidth="1"/>
    <col min="38" max="38" width="20.85546875" customWidth="1"/>
    <col min="41" max="41" width="19.28515625" style="14" customWidth="1"/>
    <col min="42" max="45" width="7.5703125" style="14" bestFit="1" customWidth="1"/>
    <col min="46" max="46" width="10.5703125" style="14" bestFit="1" customWidth="1"/>
    <col min="47" max="47" width="7.5703125" style="14" bestFit="1" customWidth="1"/>
    <col min="48" max="48" width="7.7109375" style="14" bestFit="1" customWidth="1"/>
    <col min="49" max="49" width="10.28515625" style="14" bestFit="1" customWidth="1"/>
  </cols>
  <sheetData>
    <row r="1" spans="1:50" x14ac:dyDescent="0.25">
      <c r="B1" t="str">
        <f>IF(WEEKDAY(B2)=1,"D",IF(WEEKDAY(B2)=2,"L",IF(WEEKDAY(B2)=3,"Ma",IF(WEEKDAY(B2)=4,"Me",IF(WEEKDAY(B2)=5,"J",IF(WEEKDAY(B2)=6,"V",IF(WEEKDAY(B2)=7,"S",)))))))</f>
        <v>Ma</v>
      </c>
      <c r="C1" t="str">
        <f>IF(WEEKDAY(C2)=1,"D",IF(WEEKDAY(C2)=2,"L",IF(WEEKDAY(C2)=3,"Ma",IF(WEEKDAY(C2)=4,"Me",IF(WEEKDAY(C2)=5,"J",IF(WEEKDAY(C2)=6,"V",IF(WEEKDAY(C2)=7,"S",)))))))</f>
        <v>Me</v>
      </c>
      <c r="D1" t="str">
        <f>IF(WEEKDAY(D2)=1,"D",IF(WEEKDAY(D2)=2,"L",IF(WEEKDAY(D2)=3,"Ma",IF(WEEKDAY(D2)=4,"Me",IF(WEEKDAY(D2)=5,"J",IF(WEEKDAY(D2)=6,"V",IF(WEEKDAY(D2)=7,"S",)))))))</f>
        <v>J</v>
      </c>
      <c r="E1" t="str">
        <f>IF(WEEKDAY(E2)=1,"D",IF(WEEKDAY(E2)=2,"L",IF(WEEKDAY(E2)=3,"Ma",IF(WEEKDAY(E2)=4,"Me",IF(WEEKDAY(E2)=5,"J",IF(WEEKDAY(E2)=6,"V",IF(WEEKDAY(E2)=7,"S",)))))))</f>
        <v>V</v>
      </c>
      <c r="F1" t="str">
        <f>IF(WEEKDAY(F2)=1,"D",IF(WEEKDAY(F2)=2,"L",IF(WEEKDAY(F2)=3,"Ma",IF(WEEKDAY(F2)=4,"Me",IF(WEEKDAY(F2)=5,"J",IF(WEEKDAY(F2)=6,"V",IF(WEEKDAY(F2)=7,"S",)))))))</f>
        <v>S</v>
      </c>
      <c r="G1" t="str">
        <f t="shared" ref="G1:AC1" si="0">IF(WEEKDAY(G2)=1,"D",IF(WEEKDAY(G2)=2,"L",IF(WEEKDAY(G2)=3,"Ma",IF(WEEKDAY(G2)=4,"Me",IF(WEEKDAY(G2)=5,"J",IF(WEEKDAY(G2)=6,"V",IF(WEEKDAY(G2)=7,"S",)))))))</f>
        <v>D</v>
      </c>
      <c r="H1" t="str">
        <f t="shared" si="0"/>
        <v>L</v>
      </c>
      <c r="I1" t="str">
        <f t="shared" si="0"/>
        <v>Ma</v>
      </c>
      <c r="J1" t="str">
        <f t="shared" si="0"/>
        <v>Me</v>
      </c>
      <c r="K1" t="str">
        <f t="shared" si="0"/>
        <v>J</v>
      </c>
      <c r="L1" t="str">
        <f t="shared" si="0"/>
        <v>V</v>
      </c>
      <c r="M1" t="str">
        <f t="shared" si="0"/>
        <v>S</v>
      </c>
      <c r="N1" t="str">
        <f t="shared" si="0"/>
        <v>D</v>
      </c>
      <c r="O1" t="str">
        <f t="shared" si="0"/>
        <v>L</v>
      </c>
      <c r="P1" t="str">
        <f t="shared" si="0"/>
        <v>Ma</v>
      </c>
      <c r="Q1" t="str">
        <f t="shared" si="0"/>
        <v>Me</v>
      </c>
      <c r="R1" t="str">
        <f t="shared" si="0"/>
        <v>J</v>
      </c>
      <c r="S1" t="str">
        <f t="shared" si="0"/>
        <v>V</v>
      </c>
      <c r="T1" t="str">
        <f t="shared" si="0"/>
        <v>S</v>
      </c>
      <c r="U1" t="str">
        <f t="shared" si="0"/>
        <v>D</v>
      </c>
      <c r="V1" t="str">
        <f t="shared" si="0"/>
        <v>L</v>
      </c>
      <c r="W1" t="str">
        <f t="shared" si="0"/>
        <v>Ma</v>
      </c>
      <c r="X1" t="str">
        <f t="shared" si="0"/>
        <v>Me</v>
      </c>
      <c r="Y1" t="str">
        <f t="shared" si="0"/>
        <v>J</v>
      </c>
      <c r="Z1" t="str">
        <f t="shared" si="0"/>
        <v>V</v>
      </c>
      <c r="AA1" t="str">
        <f t="shared" si="0"/>
        <v>S</v>
      </c>
      <c r="AB1" t="str">
        <f t="shared" si="0"/>
        <v>D</v>
      </c>
      <c r="AC1" t="str">
        <f t="shared" si="0"/>
        <v>L</v>
      </c>
      <c r="AD1" t="s">
        <v>0</v>
      </c>
      <c r="AE1" t="s">
        <v>0</v>
      </c>
      <c r="AF1" t="s">
        <v>0</v>
      </c>
      <c r="AG1" t="s">
        <v>0</v>
      </c>
      <c r="AH1" t="s">
        <v>0</v>
      </c>
      <c r="AK1"/>
      <c r="AO1"/>
      <c r="AP1"/>
      <c r="AQ1"/>
      <c r="AR1"/>
      <c r="AS1"/>
      <c r="AT1"/>
      <c r="AU1"/>
      <c r="AV1"/>
      <c r="AW1"/>
    </row>
    <row r="2" spans="1:50" x14ac:dyDescent="0.25">
      <c r="B2" s="1">
        <v>42430</v>
      </c>
      <c r="C2" s="1">
        <f>B2+1</f>
        <v>42431</v>
      </c>
      <c r="D2" s="1">
        <f t="shared" ref="D2:AD2" si="1">C2+1</f>
        <v>42432</v>
      </c>
      <c r="E2" s="1">
        <f t="shared" si="1"/>
        <v>42433</v>
      </c>
      <c r="F2" s="1">
        <f t="shared" si="1"/>
        <v>42434</v>
      </c>
      <c r="G2" s="1">
        <f t="shared" si="1"/>
        <v>42435</v>
      </c>
      <c r="H2" s="1">
        <f t="shared" si="1"/>
        <v>42436</v>
      </c>
      <c r="I2" s="1">
        <f t="shared" si="1"/>
        <v>42437</v>
      </c>
      <c r="J2" s="1">
        <f t="shared" si="1"/>
        <v>42438</v>
      </c>
      <c r="K2" s="1">
        <f t="shared" si="1"/>
        <v>42439</v>
      </c>
      <c r="L2" s="1">
        <f t="shared" si="1"/>
        <v>42440</v>
      </c>
      <c r="M2" s="1">
        <f t="shared" si="1"/>
        <v>42441</v>
      </c>
      <c r="N2" s="1">
        <f t="shared" si="1"/>
        <v>42442</v>
      </c>
      <c r="O2" s="1">
        <f t="shared" si="1"/>
        <v>42443</v>
      </c>
      <c r="P2" s="1">
        <f t="shared" si="1"/>
        <v>42444</v>
      </c>
      <c r="Q2" s="1">
        <f t="shared" si="1"/>
        <v>42445</v>
      </c>
      <c r="R2" s="1">
        <f t="shared" si="1"/>
        <v>42446</v>
      </c>
      <c r="S2" s="1">
        <f t="shared" si="1"/>
        <v>42447</v>
      </c>
      <c r="T2" s="1">
        <f t="shared" si="1"/>
        <v>42448</v>
      </c>
      <c r="U2" s="1">
        <f t="shared" si="1"/>
        <v>42449</v>
      </c>
      <c r="V2" s="1">
        <f t="shared" si="1"/>
        <v>42450</v>
      </c>
      <c r="W2" s="1">
        <f t="shared" si="1"/>
        <v>42451</v>
      </c>
      <c r="X2" s="1">
        <f t="shared" si="1"/>
        <v>42452</v>
      </c>
      <c r="Y2" s="1">
        <f t="shared" si="1"/>
        <v>42453</v>
      </c>
      <c r="Z2" s="1">
        <f t="shared" si="1"/>
        <v>42454</v>
      </c>
      <c r="AA2" s="1">
        <f t="shared" si="1"/>
        <v>42455</v>
      </c>
      <c r="AB2" s="1">
        <f t="shared" si="1"/>
        <v>42456</v>
      </c>
      <c r="AC2" s="1">
        <f t="shared" si="1"/>
        <v>42457</v>
      </c>
      <c r="AD2" s="1">
        <f t="shared" si="1"/>
        <v>42458</v>
      </c>
      <c r="AE2" s="1">
        <f t="shared" ref="AE2" si="2">AD2+1</f>
        <v>42459</v>
      </c>
      <c r="AF2" s="1">
        <f t="shared" ref="AF2" si="3">AE2+1</f>
        <v>42460</v>
      </c>
      <c r="AG2" t="s">
        <v>1</v>
      </c>
      <c r="AH2" t="s">
        <v>2</v>
      </c>
      <c r="AI2" s="1" t="s">
        <v>3</v>
      </c>
      <c r="AK2"/>
      <c r="AO2"/>
      <c r="AP2"/>
      <c r="AQ2"/>
      <c r="AR2"/>
      <c r="AS2"/>
      <c r="AT2"/>
      <c r="AU2"/>
      <c r="AV2"/>
      <c r="AW2"/>
    </row>
    <row r="3" spans="1:50" x14ac:dyDescent="0.25">
      <c r="B3" s="2"/>
      <c r="AK3"/>
      <c r="AO3"/>
      <c r="AP3"/>
      <c r="AQ3"/>
      <c r="AR3"/>
      <c r="AS3"/>
      <c r="AT3"/>
      <c r="AU3"/>
      <c r="AV3"/>
      <c r="AW3"/>
    </row>
    <row r="4" spans="1:50" s="8" customFormat="1" x14ac:dyDescent="0.25">
      <c r="A4" s="8" t="s">
        <v>6</v>
      </c>
      <c r="B4" s="9"/>
      <c r="C4" s="9" t="s">
        <v>0</v>
      </c>
      <c r="D4" s="9" t="s">
        <v>0</v>
      </c>
      <c r="F4" s="8" t="s">
        <v>0</v>
      </c>
      <c r="AG4" s="9">
        <f t="shared" ref="AG4:AG9" si="4">SUM(B4:AF4)</f>
        <v>0</v>
      </c>
      <c r="AH4" s="9">
        <f t="shared" ref="AH4:AH10" si="5">IF(AG4&gt;0,AG4/COUNTIF(B4:AF4,"&gt;0"),0)</f>
        <v>0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s="8" customFormat="1" x14ac:dyDescent="0.25">
      <c r="A5" s="8" t="s">
        <v>7</v>
      </c>
      <c r="B5" s="9" t="s">
        <v>0</v>
      </c>
      <c r="C5" s="9" t="s">
        <v>0</v>
      </c>
      <c r="D5" s="9"/>
      <c r="E5" s="8" t="s">
        <v>0</v>
      </c>
      <c r="AG5" s="9">
        <f t="shared" si="4"/>
        <v>0</v>
      </c>
      <c r="AH5" s="9">
        <f t="shared" si="5"/>
        <v>0</v>
      </c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8" customFormat="1" x14ac:dyDescent="0.25">
      <c r="A6" s="8" t="s">
        <v>8</v>
      </c>
      <c r="B6" s="9">
        <v>57.75</v>
      </c>
      <c r="C6" s="9">
        <v>22.5</v>
      </c>
      <c r="D6" s="9">
        <v>0</v>
      </c>
      <c r="E6" s="8">
        <v>0</v>
      </c>
      <c r="F6" s="8">
        <v>11.25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157.18</v>
      </c>
      <c r="O6" s="8">
        <v>42.99</v>
      </c>
      <c r="P6" s="8">
        <v>34.880000000000003</v>
      </c>
      <c r="Q6" s="8">
        <v>185.23</v>
      </c>
      <c r="R6" s="8">
        <v>279.10000000000002</v>
      </c>
      <c r="S6" s="8">
        <v>266.89999999999998</v>
      </c>
      <c r="T6" s="8">
        <v>151.32</v>
      </c>
      <c r="U6" s="8">
        <v>107.36</v>
      </c>
      <c r="V6" s="8">
        <v>27.26</v>
      </c>
      <c r="W6" s="8">
        <v>42.35</v>
      </c>
      <c r="X6" s="8">
        <v>38.56</v>
      </c>
      <c r="Y6" s="8">
        <v>157.13999999999999</v>
      </c>
      <c r="Z6" s="8">
        <v>80.239999999999995</v>
      </c>
      <c r="AA6" s="8">
        <v>176.12</v>
      </c>
      <c r="AB6" s="8">
        <v>161.37</v>
      </c>
      <c r="AC6" s="8">
        <v>35.020000000000003</v>
      </c>
      <c r="AD6" s="8">
        <v>0</v>
      </c>
      <c r="AE6" s="8">
        <v>60.47</v>
      </c>
      <c r="AF6" s="8">
        <v>176.15</v>
      </c>
      <c r="AG6" s="9">
        <f t="shared" si="4"/>
        <v>2271.1399999999994</v>
      </c>
      <c r="AH6" s="9">
        <f t="shared" si="5"/>
        <v>108.14952380952379</v>
      </c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8" customFormat="1" x14ac:dyDescent="0.25">
      <c r="A7" s="8" t="s">
        <v>9</v>
      </c>
      <c r="B7" s="9"/>
      <c r="C7" s="9"/>
      <c r="D7" s="9"/>
      <c r="AG7" s="9">
        <f t="shared" si="4"/>
        <v>0</v>
      </c>
      <c r="AH7" s="9">
        <f t="shared" si="5"/>
        <v>0</v>
      </c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8" customFormat="1" x14ac:dyDescent="0.25">
      <c r="A8" s="8" t="s">
        <v>10</v>
      </c>
      <c r="B8" s="9"/>
      <c r="C8" s="9" t="s">
        <v>0</v>
      </c>
      <c r="D8" s="9"/>
      <c r="AG8" s="9">
        <f t="shared" si="4"/>
        <v>0</v>
      </c>
      <c r="AH8" s="9">
        <f t="shared" si="5"/>
        <v>0</v>
      </c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8" customFormat="1" x14ac:dyDescent="0.25">
      <c r="A9" s="8" t="s">
        <v>11</v>
      </c>
      <c r="B9" s="4">
        <f>(1.5)</f>
        <v>1.5</v>
      </c>
      <c r="C9" s="3">
        <f>1.5+1.5+1.5+1.5</f>
        <v>6</v>
      </c>
      <c r="D9" s="4">
        <f>1.5+1.5+1.5+1.5</f>
        <v>6</v>
      </c>
      <c r="E9" s="3">
        <f>1.5*5</f>
        <v>7.5</v>
      </c>
      <c r="F9" s="3">
        <f>1.5*2+0.5*2</f>
        <v>4</v>
      </c>
      <c r="G9" s="3">
        <f>1.5+9</f>
        <v>10.5</v>
      </c>
      <c r="H9" s="3">
        <v>17</v>
      </c>
      <c r="I9" s="3">
        <v>0</v>
      </c>
      <c r="J9" s="3">
        <v>4</v>
      </c>
      <c r="K9" s="3">
        <v>8</v>
      </c>
      <c r="L9" s="3">
        <v>0</v>
      </c>
      <c r="M9" s="3">
        <v>0</v>
      </c>
      <c r="N9" s="3">
        <v>1.5</v>
      </c>
      <c r="O9" s="3">
        <f>1.5*2</f>
        <v>3</v>
      </c>
      <c r="P9" s="3">
        <v>0</v>
      </c>
      <c r="Q9" s="3">
        <f>1+1.5+5+0.5+0.5</f>
        <v>8.5</v>
      </c>
      <c r="R9" s="3">
        <v>0</v>
      </c>
      <c r="S9" s="3">
        <v>0</v>
      </c>
      <c r="T9" s="3">
        <v>0</v>
      </c>
      <c r="U9" s="3">
        <v>1.5</v>
      </c>
      <c r="V9" s="3">
        <f>1.5+1.5</f>
        <v>3</v>
      </c>
      <c r="W9" s="3">
        <v>0</v>
      </c>
      <c r="X9" s="3">
        <v>0</v>
      </c>
      <c r="Y9" s="3">
        <v>1.5</v>
      </c>
      <c r="Z9" s="3">
        <v>0</v>
      </c>
      <c r="AA9" s="3">
        <v>1.5</v>
      </c>
      <c r="AB9" s="3">
        <v>0</v>
      </c>
      <c r="AC9" s="3">
        <v>1.5</v>
      </c>
      <c r="AD9" s="3">
        <v>0</v>
      </c>
      <c r="AE9" s="3">
        <v>0</v>
      </c>
      <c r="AF9" s="3">
        <v>0</v>
      </c>
      <c r="AG9" s="9">
        <f t="shared" si="4"/>
        <v>86.5</v>
      </c>
      <c r="AH9" s="9">
        <f t="shared" si="5"/>
        <v>5.0882352941176467</v>
      </c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3" customFormat="1" x14ac:dyDescent="0.25">
      <c r="A10" s="3" t="s">
        <v>14</v>
      </c>
      <c r="B10" s="6"/>
      <c r="C10" s="6"/>
      <c r="D10" s="6"/>
      <c r="E10" s="6"/>
      <c r="F10" s="6"/>
      <c r="G10" s="6" t="s">
        <v>0</v>
      </c>
      <c r="H10" s="6"/>
      <c r="I10" s="6" t="s">
        <v>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0</v>
      </c>
      <c r="U10" s="6"/>
      <c r="V10" s="6"/>
      <c r="W10" s="6"/>
      <c r="X10" s="6"/>
      <c r="Y10" s="6"/>
      <c r="Z10" s="6"/>
      <c r="AA10" s="6"/>
      <c r="AB10" s="5" t="s">
        <v>0</v>
      </c>
      <c r="AC10" s="5" t="s">
        <v>0</v>
      </c>
      <c r="AG10" s="2">
        <f t="shared" ref="AG10:AG14" si="6">SUM(B10:AE10)</f>
        <v>0</v>
      </c>
      <c r="AH10" s="2">
        <f t="shared" si="5"/>
        <v>0</v>
      </c>
      <c r="AI10" s="4">
        <f>SUM(AH4:AH10)</f>
        <v>113.23775910364144</v>
      </c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x14ac:dyDescent="0.25">
      <c r="A11" s="3" t="s">
        <v>15</v>
      </c>
      <c r="B11" s="5" t="s">
        <v>0</v>
      </c>
      <c r="C11" s="5" t="s">
        <v>0</v>
      </c>
      <c r="D11" s="5" t="s">
        <v>0</v>
      </c>
      <c r="E11" s="5" t="s">
        <v>0</v>
      </c>
      <c r="F11" s="5" t="s">
        <v>0</v>
      </c>
      <c r="G11" s="5" t="s">
        <v>0</v>
      </c>
      <c r="H11" s="5" t="s">
        <v>0</v>
      </c>
      <c r="I11" s="5" t="s">
        <v>0</v>
      </c>
      <c r="J11" s="5" t="s">
        <v>0</v>
      </c>
      <c r="K11" s="5" t="s">
        <v>0</v>
      </c>
      <c r="L11" s="5" t="s">
        <v>5</v>
      </c>
      <c r="M11" s="5" t="s">
        <v>5</v>
      </c>
      <c r="N11" s="5" t="s">
        <v>0</v>
      </c>
      <c r="O11" s="5" t="s">
        <v>0</v>
      </c>
      <c r="P11" s="5" t="s">
        <v>0</v>
      </c>
      <c r="Q11" s="5" t="s">
        <v>0</v>
      </c>
      <c r="R11" s="5" t="s">
        <v>0</v>
      </c>
      <c r="S11" s="5" t="s">
        <v>0</v>
      </c>
      <c r="T11" s="5" t="s">
        <v>0</v>
      </c>
      <c r="U11" s="5" t="s">
        <v>0</v>
      </c>
      <c r="V11" s="5" t="s">
        <v>0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0</v>
      </c>
      <c r="AB11" s="5" t="s">
        <v>0</v>
      </c>
      <c r="AC11" s="5" t="s">
        <v>0</v>
      </c>
      <c r="AD11" s="5" t="s">
        <v>0</v>
      </c>
      <c r="AE11" s="5" t="s">
        <v>0</v>
      </c>
      <c r="AF11" s="5" t="s">
        <v>0</v>
      </c>
      <c r="AG11" s="4">
        <v>-1200</v>
      </c>
      <c r="AH11" s="2" t="s">
        <v>0</v>
      </c>
      <c r="AK11"/>
      <c r="AO11"/>
      <c r="AP11"/>
      <c r="AQ11"/>
      <c r="AR11"/>
      <c r="AS11"/>
      <c r="AT11"/>
      <c r="AU11"/>
      <c r="AV11"/>
      <c r="AW11"/>
    </row>
    <row r="12" spans="1:50" x14ac:dyDescent="0.25">
      <c r="A12" s="3" t="s">
        <v>16</v>
      </c>
      <c r="B12" s="6" t="s">
        <v>0</v>
      </c>
      <c r="C12" s="6" t="s">
        <v>0</v>
      </c>
      <c r="D12" s="6" t="s">
        <v>0</v>
      </c>
      <c r="E12" s="6" t="s">
        <v>0</v>
      </c>
      <c r="F12" s="6" t="s">
        <v>0</v>
      </c>
      <c r="G12" s="6" t="s">
        <v>0</v>
      </c>
      <c r="H12" s="6" t="s">
        <v>0</v>
      </c>
      <c r="I12" s="6" t="s">
        <v>0</v>
      </c>
      <c r="J12" s="6" t="s">
        <v>0</v>
      </c>
      <c r="K12" s="6" t="s">
        <v>0</v>
      </c>
      <c r="L12" s="6" t="s">
        <v>0</v>
      </c>
      <c r="M12" s="6" t="s">
        <v>0</v>
      </c>
      <c r="N12" s="6" t="s">
        <v>0</v>
      </c>
      <c r="O12" s="6" t="s">
        <v>0</v>
      </c>
      <c r="P12" s="6" t="s">
        <v>0</v>
      </c>
      <c r="Q12" s="6" t="s">
        <v>0</v>
      </c>
      <c r="R12" s="6" t="s">
        <v>0</v>
      </c>
      <c r="S12" s="6" t="s">
        <v>0</v>
      </c>
      <c r="T12" s="6" t="s">
        <v>0</v>
      </c>
      <c r="U12" s="6">
        <v>-155.41999999999999</v>
      </c>
      <c r="V12" s="6" t="s">
        <v>0</v>
      </c>
      <c r="W12" s="6" t="s">
        <v>0</v>
      </c>
      <c r="X12" s="6" t="s">
        <v>0</v>
      </c>
      <c r="Y12" s="6" t="s">
        <v>0</v>
      </c>
      <c r="Z12" s="6" t="s">
        <v>0</v>
      </c>
      <c r="AA12" s="6" t="s">
        <v>0</v>
      </c>
      <c r="AB12" s="6" t="s">
        <v>0</v>
      </c>
      <c r="AC12" s="6" t="s">
        <v>0</v>
      </c>
      <c r="AD12" s="6" t="s">
        <v>0</v>
      </c>
      <c r="AE12" s="6" t="s">
        <v>0</v>
      </c>
      <c r="AF12" s="6" t="s">
        <v>0</v>
      </c>
      <c r="AG12" s="4">
        <f t="shared" si="6"/>
        <v>-155.41999999999999</v>
      </c>
      <c r="AH12" s="2" t="s">
        <v>0</v>
      </c>
      <c r="AK12"/>
      <c r="AO12"/>
      <c r="AP12"/>
      <c r="AQ12"/>
      <c r="AR12"/>
      <c r="AS12"/>
      <c r="AT12"/>
      <c r="AU12"/>
      <c r="AV12"/>
      <c r="AW12"/>
    </row>
    <row r="13" spans="1:50" x14ac:dyDescent="0.25">
      <c r="A13" s="3" t="s">
        <v>17</v>
      </c>
      <c r="B13" s="6" t="s">
        <v>0</v>
      </c>
      <c r="C13" s="6" t="s">
        <v>0</v>
      </c>
      <c r="D13" s="6" t="s">
        <v>0</v>
      </c>
      <c r="E13" s="6" t="s">
        <v>0</v>
      </c>
      <c r="F13" s="6" t="s">
        <v>0</v>
      </c>
      <c r="G13" s="6" t="s">
        <v>0</v>
      </c>
      <c r="H13" s="6" t="s">
        <v>5</v>
      </c>
      <c r="I13" s="6" t="s">
        <v>0</v>
      </c>
      <c r="J13" s="6" t="s">
        <v>0</v>
      </c>
      <c r="K13" s="6" t="s">
        <v>0</v>
      </c>
      <c r="L13" s="6" t="s">
        <v>0</v>
      </c>
      <c r="M13" s="6" t="s">
        <v>0</v>
      </c>
      <c r="N13" s="6" t="s">
        <v>0</v>
      </c>
      <c r="O13" s="6" t="s">
        <v>0</v>
      </c>
      <c r="P13" s="6" t="s">
        <v>0</v>
      </c>
      <c r="Q13" s="6" t="s">
        <v>0</v>
      </c>
      <c r="R13" s="6" t="s">
        <v>0</v>
      </c>
      <c r="S13" s="6" t="s">
        <v>0</v>
      </c>
      <c r="T13" s="6" t="s">
        <v>0</v>
      </c>
      <c r="U13" s="6" t="s">
        <v>0</v>
      </c>
      <c r="V13" s="6" t="s">
        <v>0</v>
      </c>
      <c r="W13" s="6" t="s">
        <v>0</v>
      </c>
      <c r="X13" s="6" t="s">
        <v>0</v>
      </c>
      <c r="Y13" s="6" t="s">
        <v>0</v>
      </c>
      <c r="Z13" s="6" t="s">
        <v>0</v>
      </c>
      <c r="AA13" s="6" t="s">
        <v>0</v>
      </c>
      <c r="AB13" s="6" t="s">
        <v>0</v>
      </c>
      <c r="AC13" s="6" t="s">
        <v>0</v>
      </c>
      <c r="AD13" s="6" t="s">
        <v>0</v>
      </c>
      <c r="AE13" s="6" t="s">
        <v>0</v>
      </c>
      <c r="AF13" s="6" t="s">
        <v>0</v>
      </c>
      <c r="AG13" s="4">
        <f t="shared" si="6"/>
        <v>0</v>
      </c>
      <c r="AH13" s="2" t="s">
        <v>0</v>
      </c>
      <c r="AK13"/>
      <c r="AO13"/>
      <c r="AP13"/>
      <c r="AQ13"/>
      <c r="AR13"/>
      <c r="AS13"/>
      <c r="AT13"/>
      <c r="AU13"/>
      <c r="AV13"/>
      <c r="AW13"/>
    </row>
    <row r="14" spans="1:50" x14ac:dyDescent="0.25">
      <c r="A14" s="3" t="s">
        <v>18</v>
      </c>
      <c r="B14" s="6" t="s">
        <v>0</v>
      </c>
      <c r="C14" s="6" t="s">
        <v>0</v>
      </c>
      <c r="D14" s="6" t="s">
        <v>0</v>
      </c>
      <c r="E14" s="6" t="s">
        <v>0</v>
      </c>
      <c r="F14" s="6" t="s">
        <v>0</v>
      </c>
      <c r="G14" s="6" t="s">
        <v>0</v>
      </c>
      <c r="H14" s="6" t="s">
        <v>0</v>
      </c>
      <c r="I14" s="6" t="s">
        <v>0</v>
      </c>
      <c r="J14" s="6" t="s">
        <v>0</v>
      </c>
      <c r="K14" s="6" t="s">
        <v>0</v>
      </c>
      <c r="L14" s="6" t="s">
        <v>0</v>
      </c>
      <c r="M14" s="6" t="s">
        <v>0</v>
      </c>
      <c r="N14" s="6" t="s">
        <v>0</v>
      </c>
      <c r="O14" s="6" t="s">
        <v>0</v>
      </c>
      <c r="P14" s="6" t="s">
        <v>0</v>
      </c>
      <c r="Q14" s="6" t="s">
        <v>0</v>
      </c>
      <c r="R14" s="6" t="s">
        <v>0</v>
      </c>
      <c r="S14" s="6" t="s">
        <v>0</v>
      </c>
      <c r="T14" s="6" t="s">
        <v>0</v>
      </c>
      <c r="U14" s="6" t="s">
        <v>0</v>
      </c>
      <c r="V14" s="6" t="s">
        <v>0</v>
      </c>
      <c r="W14" s="6" t="s">
        <v>0</v>
      </c>
      <c r="X14" s="6" t="s">
        <v>0</v>
      </c>
      <c r="Y14" s="6" t="s">
        <v>0</v>
      </c>
      <c r="Z14" s="6" t="s">
        <v>0</v>
      </c>
      <c r="AA14" s="6" t="s">
        <v>0</v>
      </c>
      <c r="AB14" s="6" t="s">
        <v>0</v>
      </c>
      <c r="AC14" s="6" t="s">
        <v>0</v>
      </c>
      <c r="AD14" s="6" t="s">
        <v>0</v>
      </c>
      <c r="AE14" s="6" t="s">
        <v>0</v>
      </c>
      <c r="AF14" s="6" t="s">
        <v>0</v>
      </c>
      <c r="AG14" s="4">
        <f t="shared" si="6"/>
        <v>0</v>
      </c>
      <c r="AH14" s="2" t="s">
        <v>0</v>
      </c>
      <c r="AK14"/>
      <c r="AO14"/>
      <c r="AP14"/>
      <c r="AQ14"/>
      <c r="AR14"/>
      <c r="AS14"/>
      <c r="AT14"/>
      <c r="AU14"/>
      <c r="AV14"/>
      <c r="AW14"/>
    </row>
    <row r="15" spans="1:50" x14ac:dyDescent="0.25">
      <c r="A15" s="3" t="s">
        <v>19</v>
      </c>
      <c r="B15" s="6">
        <f>-(229.32)/30</f>
        <v>-7.6440000000000001</v>
      </c>
      <c r="C15" s="6">
        <f t="shared" ref="C15:AF15" si="7">-(229.32)/30</f>
        <v>-7.6440000000000001</v>
      </c>
      <c r="D15" s="6">
        <f t="shared" si="7"/>
        <v>-7.6440000000000001</v>
      </c>
      <c r="E15" s="6">
        <f t="shared" si="7"/>
        <v>-7.6440000000000001</v>
      </c>
      <c r="F15" s="6">
        <f t="shared" si="7"/>
        <v>-7.6440000000000001</v>
      </c>
      <c r="G15" s="6">
        <f t="shared" si="7"/>
        <v>-7.6440000000000001</v>
      </c>
      <c r="H15" s="6">
        <f t="shared" si="7"/>
        <v>-7.6440000000000001</v>
      </c>
      <c r="I15" s="6">
        <f t="shared" si="7"/>
        <v>-7.6440000000000001</v>
      </c>
      <c r="J15" s="6">
        <f t="shared" si="7"/>
        <v>-7.6440000000000001</v>
      </c>
      <c r="K15" s="6">
        <f t="shared" si="7"/>
        <v>-7.6440000000000001</v>
      </c>
      <c r="L15" s="6">
        <f t="shared" si="7"/>
        <v>-7.6440000000000001</v>
      </c>
      <c r="M15" s="6">
        <f t="shared" si="7"/>
        <v>-7.6440000000000001</v>
      </c>
      <c r="N15" s="6">
        <f t="shared" si="7"/>
        <v>-7.6440000000000001</v>
      </c>
      <c r="O15" s="6">
        <f t="shared" si="7"/>
        <v>-7.6440000000000001</v>
      </c>
      <c r="P15" s="6">
        <f t="shared" si="7"/>
        <v>-7.6440000000000001</v>
      </c>
      <c r="Q15" s="6">
        <f t="shared" si="7"/>
        <v>-7.6440000000000001</v>
      </c>
      <c r="R15" s="6">
        <f t="shared" si="7"/>
        <v>-7.6440000000000001</v>
      </c>
      <c r="S15" s="6">
        <f t="shared" si="7"/>
        <v>-7.6440000000000001</v>
      </c>
      <c r="T15" s="6">
        <f t="shared" si="7"/>
        <v>-7.6440000000000001</v>
      </c>
      <c r="U15" s="6">
        <f t="shared" si="7"/>
        <v>-7.6440000000000001</v>
      </c>
      <c r="V15" s="6">
        <f t="shared" si="7"/>
        <v>-7.6440000000000001</v>
      </c>
      <c r="W15" s="6">
        <f t="shared" si="7"/>
        <v>-7.6440000000000001</v>
      </c>
      <c r="X15" s="6">
        <f t="shared" si="7"/>
        <v>-7.6440000000000001</v>
      </c>
      <c r="Y15" s="6">
        <f t="shared" si="7"/>
        <v>-7.6440000000000001</v>
      </c>
      <c r="Z15" s="6">
        <f t="shared" si="7"/>
        <v>-7.6440000000000001</v>
      </c>
      <c r="AA15" s="6">
        <f t="shared" si="7"/>
        <v>-7.6440000000000001</v>
      </c>
      <c r="AB15" s="6">
        <f t="shared" si="7"/>
        <v>-7.6440000000000001</v>
      </c>
      <c r="AC15" s="6">
        <f t="shared" si="7"/>
        <v>-7.6440000000000001</v>
      </c>
      <c r="AD15" s="6">
        <f t="shared" si="7"/>
        <v>-7.6440000000000001</v>
      </c>
      <c r="AE15" s="6">
        <f t="shared" si="7"/>
        <v>-7.6440000000000001</v>
      </c>
      <c r="AF15" s="6">
        <f t="shared" si="7"/>
        <v>-7.6440000000000001</v>
      </c>
      <c r="AG15" s="4" t="s">
        <v>0</v>
      </c>
      <c r="AH15" s="2" t="s">
        <v>0</v>
      </c>
      <c r="AK15"/>
      <c r="AO15"/>
      <c r="AP15"/>
      <c r="AQ15"/>
      <c r="AR15"/>
      <c r="AS15"/>
      <c r="AT15"/>
      <c r="AU15"/>
      <c r="AV15"/>
      <c r="AW15"/>
    </row>
    <row r="16" spans="1:50" x14ac:dyDescent="0.25">
      <c r="A16" s="3" t="s">
        <v>20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 t="s">
        <v>0</v>
      </c>
      <c r="AH16" s="2" t="s">
        <v>0</v>
      </c>
      <c r="AK16"/>
      <c r="AO16"/>
      <c r="AP16"/>
      <c r="AQ16"/>
      <c r="AR16"/>
      <c r="AS16"/>
      <c r="AT16"/>
      <c r="AU16"/>
      <c r="AV16"/>
      <c r="AW16"/>
    </row>
    <row r="17" spans="1:50" x14ac:dyDescent="0.25">
      <c r="A17" s="3" t="s">
        <v>21</v>
      </c>
      <c r="B17" s="4" t="s">
        <v>0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>
        <f>-(400*1.2)*12/365</f>
        <v>-15.780821917808218</v>
      </c>
      <c r="AH17" s="2"/>
      <c r="AK17"/>
      <c r="AO17"/>
      <c r="AP17"/>
      <c r="AQ17"/>
      <c r="AR17"/>
      <c r="AS17"/>
      <c r="AT17"/>
      <c r="AU17"/>
      <c r="AV17"/>
      <c r="AW17"/>
    </row>
    <row r="18" spans="1:50" x14ac:dyDescent="0.25">
      <c r="A18" s="3" t="s">
        <v>22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>
        <f>SUM(B18:AE18)</f>
        <v>0</v>
      </c>
      <c r="AH18" s="2"/>
      <c r="AK18"/>
      <c r="AO18"/>
      <c r="AP18"/>
      <c r="AQ18"/>
      <c r="AR18"/>
      <c r="AS18"/>
      <c r="AT18"/>
      <c r="AU18"/>
      <c r="AV18"/>
      <c r="AW18"/>
    </row>
    <row r="19" spans="1:50" x14ac:dyDescent="0.25">
      <c r="A19" s="3" t="s">
        <v>23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>
        <f>SUM(B19:AE19)</f>
        <v>0</v>
      </c>
      <c r="AH19" s="2"/>
      <c r="AK19"/>
      <c r="AO19"/>
      <c r="AP19"/>
      <c r="AQ19"/>
      <c r="AR19"/>
      <c r="AS19"/>
      <c r="AT19"/>
      <c r="AU19"/>
      <c r="AV19"/>
      <c r="AW19"/>
    </row>
    <row r="20" spans="1:50" x14ac:dyDescent="0.25">
      <c r="A20" s="3" t="s">
        <v>24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  <c r="AK20"/>
      <c r="AO20"/>
      <c r="AP20"/>
      <c r="AQ20"/>
      <c r="AR20"/>
      <c r="AS20"/>
      <c r="AT20"/>
      <c r="AU20"/>
      <c r="AV20"/>
      <c r="AW20"/>
    </row>
    <row r="21" spans="1:50" s="8" customFormat="1" x14ac:dyDescent="0.25">
      <c r="A21" s="3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4">
        <f>-AK11</f>
        <v>0</v>
      </c>
      <c r="AH21" s="9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s="8" customFormat="1" x14ac:dyDescent="0.25">
      <c r="A22" s="3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4">
        <f>AG21*AM3</f>
        <v>0</v>
      </c>
      <c r="AH22" s="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8" customFormat="1" x14ac:dyDescent="0.25">
      <c r="A23" s="8" t="s">
        <v>26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s="8" customFormat="1" x14ac:dyDescent="0.25">
      <c r="A24" s="8" t="s">
        <v>27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8" customFormat="1" x14ac:dyDescent="0.25">
      <c r="A25" s="8" t="s">
        <v>28</v>
      </c>
      <c r="B25" s="9"/>
      <c r="C25" s="9" t="s">
        <v>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8" customFormat="1" x14ac:dyDescent="0.25">
      <c r="A26" s="8" t="s">
        <v>29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s="8" customFormat="1" x14ac:dyDescent="0.25">
      <c r="A27" s="8" t="s">
        <v>30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s="3" customFormat="1" x14ac:dyDescent="0.25">
      <c r="A28" s="3" t="s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 t="s">
        <v>0</v>
      </c>
      <c r="AH28" s="4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3" customFormat="1" x14ac:dyDescent="0.25">
      <c r="A29" s="3" t="s">
        <v>31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 t="s">
        <v>0</v>
      </c>
      <c r="AH29" s="4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s="3" customFormat="1" x14ac:dyDescent="0.25">
      <c r="A30" s="3" t="s">
        <v>12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 t="s">
        <v>0</v>
      </c>
      <c r="AH30" s="4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s="3" customFormat="1" x14ac:dyDescent="0.25">
      <c r="A31" s="3" t="s">
        <v>32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 t="s">
        <v>0</v>
      </c>
      <c r="AH31" s="4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s="3" customFormat="1" x14ac:dyDescent="0.25">
      <c r="A32" s="3" t="s">
        <v>33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 t="s">
        <v>0</v>
      </c>
      <c r="AH32" s="4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s="3" customFormat="1" x14ac:dyDescent="0.25">
      <c r="A33" s="3" t="s">
        <v>13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 t="s">
        <v>0</v>
      </c>
      <c r="AH33" s="4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s="3" customFormat="1" x14ac:dyDescent="0.25">
      <c r="A34" s="3" t="s">
        <v>34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 t="s">
        <v>0</v>
      </c>
      <c r="AH34" s="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s="3" customFormat="1" x14ac:dyDescent="0.25">
      <c r="A35" s="3" t="s">
        <v>35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 t="s">
        <v>0</v>
      </c>
      <c r="AH35" s="4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s="3" customFormat="1" x14ac:dyDescent="0.25">
      <c r="A36" s="3" t="s">
        <v>36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 t="s">
        <v>0</v>
      </c>
      <c r="AH36" s="4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s="3" customFormat="1" x14ac:dyDescent="0.25">
      <c r="A37" s="3" t="s">
        <v>37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 t="s">
        <v>0</v>
      </c>
      <c r="AH37" s="4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3" customFormat="1" x14ac:dyDescent="0.25">
      <c r="A38" s="3" t="s">
        <v>38</v>
      </c>
      <c r="B38" s="4" t="s">
        <v>0</v>
      </c>
      <c r="C38" s="4" t="s">
        <v>0</v>
      </c>
      <c r="D38" s="4" t="s">
        <v>0</v>
      </c>
      <c r="E38" s="4" t="s">
        <v>0</v>
      </c>
      <c r="F38" s="4" t="s">
        <v>0</v>
      </c>
      <c r="G38" s="4" t="s">
        <v>0</v>
      </c>
      <c r="H38" s="4" t="s">
        <v>0</v>
      </c>
      <c r="I38" s="4" t="s">
        <v>0</v>
      </c>
      <c r="J38" s="4" t="s">
        <v>0</v>
      </c>
      <c r="K38" s="4" t="s">
        <v>0</v>
      </c>
      <c r="L38" s="4" t="s">
        <v>0</v>
      </c>
      <c r="M38" s="4" t="s">
        <v>0</v>
      </c>
      <c r="N38" s="4" t="s">
        <v>0</v>
      </c>
      <c r="O38" s="4" t="s">
        <v>0</v>
      </c>
      <c r="P38" s="4" t="s">
        <v>0</v>
      </c>
      <c r="Q38" s="4" t="s">
        <v>0</v>
      </c>
      <c r="R38" s="4" t="s">
        <v>0</v>
      </c>
      <c r="S38" s="4" t="s">
        <v>0</v>
      </c>
      <c r="T38" s="4" t="s">
        <v>0</v>
      </c>
      <c r="U38" s="4" t="s">
        <v>0</v>
      </c>
      <c r="V38" s="4" t="s">
        <v>0</v>
      </c>
      <c r="W38" s="4" t="s">
        <v>0</v>
      </c>
      <c r="X38" s="4" t="s">
        <v>0</v>
      </c>
      <c r="Y38" s="4" t="s">
        <v>0</v>
      </c>
      <c r="Z38" s="4" t="s">
        <v>0</v>
      </c>
      <c r="AA38" s="4" t="s">
        <v>0</v>
      </c>
      <c r="AB38" s="4" t="s">
        <v>0</v>
      </c>
      <c r="AC38" s="4" t="s">
        <v>0</v>
      </c>
      <c r="AD38" s="4" t="s">
        <v>0</v>
      </c>
      <c r="AE38" s="4" t="s">
        <v>0</v>
      </c>
      <c r="AF38" s="4" t="s">
        <v>0</v>
      </c>
      <c r="AG38" s="4" t="s">
        <v>5</v>
      </c>
      <c r="AH38" s="4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x14ac:dyDescent="0.25">
      <c r="A39" t="s">
        <v>4</v>
      </c>
      <c r="B39" s="5">
        <f>SUM(B4:B37)</f>
        <v>46.606000000000002</v>
      </c>
      <c r="C39" s="5">
        <f t="shared" ref="C39:AF39" si="8">SUM(C4:C37)</f>
        <v>15.856000000000002</v>
      </c>
      <c r="D39" s="5">
        <f t="shared" si="8"/>
        <v>-6.6440000000000001</v>
      </c>
      <c r="E39" s="5">
        <f t="shared" si="8"/>
        <v>-5.1440000000000001</v>
      </c>
      <c r="F39" s="5">
        <f t="shared" si="8"/>
        <v>2.6059999999999999</v>
      </c>
      <c r="G39" s="5">
        <f t="shared" si="8"/>
        <v>-2.1440000000000001</v>
      </c>
      <c r="H39" s="5">
        <f t="shared" si="8"/>
        <v>4.3559999999999999</v>
      </c>
      <c r="I39" s="5">
        <f t="shared" si="8"/>
        <v>-12.644</v>
      </c>
      <c r="J39" s="5">
        <f t="shared" si="8"/>
        <v>-8.6440000000000001</v>
      </c>
      <c r="K39" s="5">
        <f t="shared" si="8"/>
        <v>-4.6440000000000001</v>
      </c>
      <c r="L39" s="5">
        <f t="shared" si="8"/>
        <v>-12.644</v>
      </c>
      <c r="M39" s="5">
        <f t="shared" si="8"/>
        <v>-12.644</v>
      </c>
      <c r="N39" s="5">
        <f t="shared" si="8"/>
        <v>146.036</v>
      </c>
      <c r="O39" s="5">
        <f t="shared" si="8"/>
        <v>33.346000000000004</v>
      </c>
      <c r="P39" s="5">
        <f t="shared" si="8"/>
        <v>22.236000000000004</v>
      </c>
      <c r="Q39" s="5">
        <f t="shared" si="8"/>
        <v>181.08599999999998</v>
      </c>
      <c r="R39" s="5">
        <f t="shared" si="8"/>
        <v>266.45600000000002</v>
      </c>
      <c r="S39" s="5">
        <f t="shared" si="8"/>
        <v>254.25599999999997</v>
      </c>
      <c r="T39" s="5">
        <f t="shared" si="8"/>
        <v>138.67599999999999</v>
      </c>
      <c r="U39" s="5">
        <f t="shared" si="8"/>
        <v>-59.203999999999986</v>
      </c>
      <c r="V39" s="5">
        <f t="shared" si="8"/>
        <v>17.616</v>
      </c>
      <c r="W39" s="5">
        <f t="shared" si="8"/>
        <v>29.706000000000003</v>
      </c>
      <c r="X39" s="5">
        <f t="shared" si="8"/>
        <v>25.916000000000004</v>
      </c>
      <c r="Y39" s="5">
        <f t="shared" si="8"/>
        <v>145.99599999999998</v>
      </c>
      <c r="Z39" s="5">
        <f t="shared" si="8"/>
        <v>67.595999999999989</v>
      </c>
      <c r="AA39" s="5">
        <f t="shared" si="8"/>
        <v>164.976</v>
      </c>
      <c r="AB39" s="5">
        <f t="shared" si="8"/>
        <v>148.726</v>
      </c>
      <c r="AC39" s="5">
        <f t="shared" si="8"/>
        <v>23.876000000000005</v>
      </c>
      <c r="AD39" s="5">
        <f t="shared" si="8"/>
        <v>-12.644</v>
      </c>
      <c r="AE39" s="5">
        <f t="shared" si="8"/>
        <v>47.826000000000001</v>
      </c>
      <c r="AF39" s="5">
        <f t="shared" si="8"/>
        <v>163.506</v>
      </c>
      <c r="AG39" s="5">
        <f>SUM(AG4:AG38)</f>
        <v>686.43917808219123</v>
      </c>
      <c r="AH39" s="2">
        <f>AG39/COUNTIF(B39:AF39,"&gt;0")</f>
        <v>32.687579908675772</v>
      </c>
      <c r="AK39"/>
      <c r="AO39"/>
      <c r="AP39"/>
      <c r="AQ39"/>
      <c r="AR39"/>
      <c r="AS39"/>
      <c r="AT39"/>
      <c r="AU39"/>
      <c r="AV39"/>
      <c r="AW39"/>
    </row>
    <row r="40" spans="1:50" x14ac:dyDescent="0.25">
      <c r="B40" s="2"/>
      <c r="AK40"/>
      <c r="AO40"/>
      <c r="AP40"/>
      <c r="AQ40"/>
      <c r="AR40"/>
      <c r="AS40"/>
      <c r="AT40"/>
      <c r="AU40"/>
      <c r="AV40"/>
      <c r="AW40"/>
    </row>
    <row r="41" spans="1:50" x14ac:dyDescent="0.25">
      <c r="A41" t="s">
        <v>0</v>
      </c>
      <c r="AK41"/>
      <c r="AO41"/>
      <c r="AP41"/>
      <c r="AQ41"/>
      <c r="AR41"/>
      <c r="AS41"/>
      <c r="AT41"/>
      <c r="AU41"/>
      <c r="AV41"/>
      <c r="AW41"/>
    </row>
    <row r="42" spans="1:50" x14ac:dyDescent="0.25">
      <c r="A42" t="s">
        <v>0</v>
      </c>
      <c r="AK42"/>
      <c r="AO42"/>
      <c r="AP42"/>
      <c r="AQ42"/>
      <c r="AR42"/>
      <c r="AS42"/>
      <c r="AT42"/>
      <c r="AU42"/>
      <c r="AV42"/>
      <c r="AW42"/>
    </row>
    <row r="43" spans="1:50" x14ac:dyDescent="0.25">
      <c r="A43" t="s">
        <v>0</v>
      </c>
      <c r="AK43"/>
      <c r="AO43"/>
      <c r="AP43"/>
      <c r="AQ43"/>
      <c r="AR43"/>
      <c r="AS43"/>
      <c r="AT43"/>
      <c r="AU43"/>
      <c r="AV43"/>
      <c r="AW43"/>
    </row>
    <row r="44" spans="1:50" x14ac:dyDescent="0.25">
      <c r="A44" t="s">
        <v>0</v>
      </c>
      <c r="AK44"/>
      <c r="AO44"/>
      <c r="AP44"/>
      <c r="AQ44"/>
      <c r="AR44"/>
      <c r="AS44"/>
      <c r="AT44"/>
      <c r="AU44"/>
      <c r="AV44"/>
      <c r="AW44"/>
    </row>
    <row r="45" spans="1:50" x14ac:dyDescent="0.25">
      <c r="AK45"/>
      <c r="AO45"/>
      <c r="AP45"/>
      <c r="AQ45"/>
      <c r="AR45"/>
      <c r="AS45"/>
      <c r="AT45"/>
      <c r="AU45"/>
      <c r="AV45"/>
      <c r="AW45"/>
    </row>
    <row r="46" spans="1:50" x14ac:dyDescent="0.25">
      <c r="A46" t="s">
        <v>0</v>
      </c>
      <c r="AK46"/>
      <c r="AO46"/>
      <c r="AP46"/>
      <c r="AQ46"/>
      <c r="AR46"/>
      <c r="AS46"/>
      <c r="AT46"/>
      <c r="AU46"/>
      <c r="AV46"/>
      <c r="AW46"/>
    </row>
    <row r="47" spans="1:50" x14ac:dyDescent="0.25">
      <c r="A47" t="s">
        <v>0</v>
      </c>
      <c r="AK47"/>
      <c r="AO47"/>
      <c r="AP47"/>
      <c r="AQ47"/>
      <c r="AR47"/>
      <c r="AS47"/>
      <c r="AT47"/>
      <c r="AU47"/>
      <c r="AV47"/>
      <c r="AW47"/>
    </row>
    <row r="48" spans="1:50" x14ac:dyDescent="0.25">
      <c r="A48" t="s">
        <v>0</v>
      </c>
      <c r="AK48"/>
      <c r="AO48"/>
      <c r="AP48"/>
      <c r="AQ48"/>
      <c r="AR48"/>
      <c r="AS48"/>
      <c r="AT48"/>
      <c r="AU48"/>
      <c r="AV48"/>
      <c r="AW48"/>
    </row>
    <row r="49" spans="1:49" x14ac:dyDescent="0.25">
      <c r="AK49"/>
      <c r="AO49"/>
      <c r="AP49"/>
      <c r="AQ49"/>
      <c r="AR49"/>
      <c r="AS49"/>
      <c r="AT49"/>
      <c r="AU49"/>
      <c r="AV49"/>
      <c r="AW49"/>
    </row>
    <row r="50" spans="1:49" x14ac:dyDescent="0.25">
      <c r="A50" t="s">
        <v>0</v>
      </c>
      <c r="AK50"/>
      <c r="AO50"/>
      <c r="AP50"/>
      <c r="AQ50"/>
      <c r="AR50"/>
      <c r="AS50"/>
      <c r="AT50"/>
      <c r="AU50"/>
      <c r="AV50"/>
      <c r="AW50"/>
    </row>
    <row r="51" spans="1:49" x14ac:dyDescent="0.25">
      <c r="AK51"/>
      <c r="AO51"/>
      <c r="AP51"/>
      <c r="AQ51"/>
      <c r="AR51"/>
      <c r="AS51"/>
      <c r="AT51"/>
      <c r="AU51"/>
      <c r="AV51"/>
      <c r="AW51"/>
    </row>
    <row r="52" spans="1:49" x14ac:dyDescent="0.25">
      <c r="A52" t="s">
        <v>0</v>
      </c>
      <c r="AK52"/>
      <c r="AO52"/>
      <c r="AP52"/>
      <c r="AQ52"/>
      <c r="AR52"/>
      <c r="AS52"/>
      <c r="AT52"/>
      <c r="AU52"/>
      <c r="AV52"/>
      <c r="AW52"/>
    </row>
    <row r="53" spans="1:49" x14ac:dyDescent="0.25">
      <c r="A53" t="s">
        <v>39</v>
      </c>
      <c r="AK53"/>
      <c r="AO53"/>
      <c r="AP53"/>
      <c r="AQ53"/>
      <c r="AR53"/>
      <c r="AS53"/>
      <c r="AT53"/>
      <c r="AU53"/>
      <c r="AV53"/>
      <c r="AW53"/>
    </row>
    <row r="54" spans="1:49" x14ac:dyDescent="0.25">
      <c r="B54" s="2"/>
      <c r="AK54"/>
      <c r="AO54"/>
      <c r="AP54"/>
      <c r="AQ54"/>
      <c r="AR54"/>
      <c r="AS54"/>
      <c r="AT54"/>
      <c r="AU54"/>
      <c r="AV54"/>
      <c r="AW54"/>
    </row>
    <row r="55" spans="1:49" x14ac:dyDescent="0.25">
      <c r="B55" s="2"/>
      <c r="E55" t="s">
        <v>0</v>
      </c>
      <c r="AK55"/>
      <c r="AO55"/>
      <c r="AP55"/>
      <c r="AQ55"/>
      <c r="AR55"/>
      <c r="AS55"/>
      <c r="AT55"/>
      <c r="AU55"/>
      <c r="AV55"/>
      <c r="AW55"/>
    </row>
    <row r="56" spans="1:49" x14ac:dyDescent="0.25">
      <c r="B56" s="2"/>
      <c r="D56" t="s">
        <v>0</v>
      </c>
      <c r="AK56"/>
      <c r="AO56"/>
      <c r="AP56"/>
      <c r="AQ56"/>
      <c r="AR56"/>
      <c r="AS56"/>
      <c r="AT56"/>
      <c r="AU56"/>
      <c r="AV56"/>
      <c r="AW56"/>
    </row>
    <row r="57" spans="1:49" x14ac:dyDescent="0.25">
      <c r="B57" s="2"/>
      <c r="D57" t="s">
        <v>0</v>
      </c>
      <c r="AK57"/>
      <c r="AO57"/>
      <c r="AP57"/>
      <c r="AQ57"/>
      <c r="AR57"/>
      <c r="AS57"/>
      <c r="AT57"/>
      <c r="AU57"/>
      <c r="AV57"/>
      <c r="AW57"/>
    </row>
    <row r="58" spans="1:49" x14ac:dyDescent="0.25">
      <c r="B58" s="2"/>
      <c r="D58" t="s">
        <v>0</v>
      </c>
      <c r="AK58"/>
      <c r="AO58"/>
      <c r="AP58"/>
      <c r="AQ58"/>
      <c r="AR58"/>
      <c r="AS58"/>
      <c r="AT58"/>
      <c r="AU58"/>
      <c r="AV58"/>
      <c r="AW58"/>
    </row>
    <row r="59" spans="1:49" x14ac:dyDescent="0.25">
      <c r="B59" s="2"/>
      <c r="D59" t="s">
        <v>0</v>
      </c>
      <c r="AK59"/>
      <c r="AO59"/>
      <c r="AP59"/>
      <c r="AQ59"/>
      <c r="AR59"/>
      <c r="AS59"/>
      <c r="AT59"/>
      <c r="AU59"/>
      <c r="AV59"/>
      <c r="AW59"/>
    </row>
    <row r="60" spans="1:49" x14ac:dyDescent="0.25">
      <c r="B60" s="2"/>
      <c r="D60" t="s">
        <v>0</v>
      </c>
      <c r="AK60"/>
      <c r="AO60"/>
      <c r="AP60"/>
      <c r="AQ60"/>
      <c r="AR60"/>
      <c r="AS60"/>
      <c r="AT60"/>
      <c r="AU60"/>
      <c r="AV60"/>
      <c r="AW60"/>
    </row>
    <row r="61" spans="1:49" x14ac:dyDescent="0.25">
      <c r="B61" s="2"/>
      <c r="D61" t="s">
        <v>0</v>
      </c>
      <c r="AK61"/>
      <c r="AO61"/>
      <c r="AP61"/>
      <c r="AQ61"/>
      <c r="AR61"/>
      <c r="AS61"/>
      <c r="AT61"/>
      <c r="AU61"/>
      <c r="AV61"/>
      <c r="AW61"/>
    </row>
    <row r="62" spans="1:49" x14ac:dyDescent="0.25">
      <c r="D62" t="s">
        <v>0</v>
      </c>
      <c r="AK62"/>
      <c r="AO62"/>
      <c r="AP62"/>
      <c r="AQ62"/>
      <c r="AR62"/>
      <c r="AS62"/>
      <c r="AT62"/>
      <c r="AU62"/>
      <c r="AV62"/>
      <c r="AW62"/>
    </row>
    <row r="63" spans="1:49" x14ac:dyDescent="0.25">
      <c r="D63" t="s">
        <v>0</v>
      </c>
      <c r="AK63"/>
      <c r="AO63"/>
      <c r="AP63"/>
      <c r="AQ63"/>
      <c r="AR63"/>
      <c r="AS63"/>
      <c r="AT63"/>
      <c r="AU63"/>
      <c r="AV63"/>
      <c r="AW63"/>
    </row>
    <row r="64" spans="1:49" x14ac:dyDescent="0.25">
      <c r="D64" t="s">
        <v>0</v>
      </c>
      <c r="AK64"/>
      <c r="AO64"/>
      <c r="AP64"/>
      <c r="AQ64"/>
      <c r="AR64"/>
      <c r="AS64"/>
      <c r="AT64"/>
      <c r="AU64"/>
      <c r="AV64"/>
      <c r="AW64"/>
    </row>
    <row r="65" spans="4:49" x14ac:dyDescent="0.25">
      <c r="D65" t="s">
        <v>0</v>
      </c>
      <c r="AK65"/>
      <c r="AO65"/>
      <c r="AP65"/>
      <c r="AQ65"/>
      <c r="AR65"/>
      <c r="AS65"/>
      <c r="AT65"/>
      <c r="AU65"/>
      <c r="AV65"/>
      <c r="AW65"/>
    </row>
    <row r="66" spans="4:49" x14ac:dyDescent="0.25">
      <c r="D66" t="s">
        <v>0</v>
      </c>
      <c r="AK66"/>
      <c r="AO66"/>
      <c r="AP66"/>
      <c r="AQ66"/>
      <c r="AR66"/>
      <c r="AS66"/>
      <c r="AT66"/>
      <c r="AU66"/>
      <c r="AV66"/>
      <c r="AW66"/>
    </row>
    <row r="67" spans="4:49" x14ac:dyDescent="0.25">
      <c r="D67" t="s">
        <v>0</v>
      </c>
      <c r="AK67"/>
      <c r="AO67"/>
      <c r="AP67"/>
      <c r="AQ67"/>
      <c r="AR67"/>
      <c r="AS67"/>
      <c r="AT67"/>
      <c r="AU67"/>
      <c r="AV67"/>
      <c r="AW67"/>
    </row>
    <row r="68" spans="4:49" x14ac:dyDescent="0.25">
      <c r="D68" t="s">
        <v>0</v>
      </c>
      <c r="AK68"/>
      <c r="AO68"/>
      <c r="AP68"/>
      <c r="AQ68"/>
      <c r="AR68"/>
      <c r="AS68"/>
      <c r="AT68"/>
      <c r="AU68"/>
      <c r="AV68"/>
      <c r="AW68"/>
    </row>
    <row r="70" spans="4:49" x14ac:dyDescent="0.25">
      <c r="D70" t="s">
        <v>0</v>
      </c>
    </row>
  </sheetData>
  <pageMargins left="0.70866141732283472" right="0.70866141732283472" top="0.19685039370078741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AX70"/>
  <sheetViews>
    <sheetView workbookViewId="0">
      <pane xSplit="1" topLeftCell="Z1" activePane="topRight" state="frozen"/>
      <selection pane="topRight" sqref="A1:A70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style="11" customWidth="1"/>
    <col min="38" max="38" width="20.85546875" customWidth="1"/>
    <col min="41" max="41" width="19.28515625" style="16" customWidth="1"/>
    <col min="42" max="42" width="7.5703125" style="16" customWidth="1"/>
    <col min="43" max="45" width="7.5703125" style="16" bestFit="1" customWidth="1"/>
    <col min="46" max="46" width="10.5703125" style="16" bestFit="1" customWidth="1"/>
    <col min="47" max="47" width="7.5703125" style="16" bestFit="1" customWidth="1"/>
    <col min="48" max="48" width="7.7109375" style="16" bestFit="1" customWidth="1"/>
    <col min="49" max="49" width="10.28515625" style="16" bestFit="1" customWidth="1"/>
  </cols>
  <sheetData>
    <row r="1" spans="1:50" x14ac:dyDescent="0.25">
      <c r="B1" t="str">
        <f>IF(WEEKDAY(B2)=1,"Dimanche",IF(WEEKDAY(B2)=2,"Lundi",IF(WEEKDAY(B2)=3,"Mardi",IF(WEEKDAY(B2)=4,"Mercredi",IF(WEEKDAY(B2)=5,"Jeudi",IF(WEEKDAY(B2)=6,"Vendredi",IF(WEEKDAY(B2)=7,"Samedi",)))))))</f>
        <v>Vendredi</v>
      </c>
      <c r="C1" t="str">
        <f>IF(WEEKDAY(C2)=1,"Dimanche",IF(WEEKDAY(C2)=2,"Lundi",IF(WEEKDAY(C2)=3,"Mardi",IF(WEEKDAY(C2)=4,"Mercredi",IF(WEEKDAY(C2)=5,"Jeudi",IF(WEEKDAY(C2)=6,"Vendredi",IF(WEEKDAY(C2)=7,"Samedi",)))))))</f>
        <v>Samedi</v>
      </c>
      <c r="D1" t="str">
        <f t="shared" ref="D1:AF1" si="0">IF(WEEKDAY(D2)=1,"Dimanche",IF(WEEKDAY(D2)=2,"Lundi",IF(WEEKDAY(D2)=3,"Mardi",IF(WEEKDAY(D2)=4,"Mercredi",IF(WEEKDAY(D2)=5,"Jeudi",IF(WEEKDAY(D2)=6,"Vendredi",IF(WEEKDAY(D2)=7,"Samedi",)))))))</f>
        <v>Dimanche</v>
      </c>
      <c r="E1" t="str">
        <f t="shared" si="0"/>
        <v>Lundi</v>
      </c>
      <c r="F1" t="str">
        <f t="shared" si="0"/>
        <v>Mardi</v>
      </c>
      <c r="G1" t="str">
        <f t="shared" si="0"/>
        <v>Mercredi</v>
      </c>
      <c r="H1" t="str">
        <f t="shared" si="0"/>
        <v>Jeudi</v>
      </c>
      <c r="I1" t="str">
        <f t="shared" si="0"/>
        <v>Vendredi</v>
      </c>
      <c r="J1" t="str">
        <f t="shared" si="0"/>
        <v>Samedi</v>
      </c>
      <c r="K1" t="str">
        <f t="shared" si="0"/>
        <v>Dimanche</v>
      </c>
      <c r="L1" t="str">
        <f t="shared" si="0"/>
        <v>Lundi</v>
      </c>
      <c r="M1" t="str">
        <f t="shared" si="0"/>
        <v>Mardi</v>
      </c>
      <c r="N1" t="str">
        <f t="shared" si="0"/>
        <v>Mercredi</v>
      </c>
      <c r="O1" t="str">
        <f t="shared" si="0"/>
        <v>Jeudi</v>
      </c>
      <c r="P1" t="str">
        <f t="shared" si="0"/>
        <v>Vendredi</v>
      </c>
      <c r="Q1" t="str">
        <f t="shared" si="0"/>
        <v>Samedi</v>
      </c>
      <c r="R1" t="str">
        <f t="shared" si="0"/>
        <v>Dimanche</v>
      </c>
      <c r="S1" t="str">
        <f t="shared" si="0"/>
        <v>Lundi</v>
      </c>
      <c r="T1" t="str">
        <f t="shared" si="0"/>
        <v>Mardi</v>
      </c>
      <c r="U1" t="str">
        <f t="shared" si="0"/>
        <v>Mercredi</v>
      </c>
      <c r="V1" t="str">
        <f t="shared" si="0"/>
        <v>Jeudi</v>
      </c>
      <c r="W1" t="str">
        <f t="shared" si="0"/>
        <v>Vendredi</v>
      </c>
      <c r="X1" t="str">
        <f t="shared" si="0"/>
        <v>Samedi</v>
      </c>
      <c r="Y1" t="str">
        <f t="shared" si="0"/>
        <v>Dimanche</v>
      </c>
      <c r="Z1" t="str">
        <f t="shared" si="0"/>
        <v>Lundi</v>
      </c>
      <c r="AA1" t="str">
        <f t="shared" si="0"/>
        <v>Mardi</v>
      </c>
      <c r="AB1" t="str">
        <f t="shared" si="0"/>
        <v>Mercredi</v>
      </c>
      <c r="AC1" t="str">
        <f t="shared" si="0"/>
        <v>Jeudi</v>
      </c>
      <c r="AD1" t="str">
        <f t="shared" si="0"/>
        <v>Vendredi</v>
      </c>
      <c r="AE1" t="str">
        <f t="shared" si="0"/>
        <v>Samedi</v>
      </c>
      <c r="AF1" t="e">
        <f t="shared" si="0"/>
        <v>#VALUE!</v>
      </c>
      <c r="AG1" t="s">
        <v>0</v>
      </c>
      <c r="AH1" t="s">
        <v>0</v>
      </c>
      <c r="AO1"/>
      <c r="AP1"/>
      <c r="AQ1"/>
      <c r="AR1"/>
      <c r="AS1"/>
      <c r="AT1"/>
      <c r="AU1"/>
      <c r="AV1"/>
      <c r="AW1"/>
    </row>
    <row r="2" spans="1:50" x14ac:dyDescent="0.25">
      <c r="B2" s="1">
        <v>42461</v>
      </c>
      <c r="C2" s="1">
        <f>B2+1</f>
        <v>42462</v>
      </c>
      <c r="D2" s="1">
        <f t="shared" ref="D2:AD2" si="1">C2+1</f>
        <v>42463</v>
      </c>
      <c r="E2" s="1">
        <f t="shared" si="1"/>
        <v>42464</v>
      </c>
      <c r="F2" s="1">
        <f t="shared" si="1"/>
        <v>42465</v>
      </c>
      <c r="G2" s="1">
        <f t="shared" si="1"/>
        <v>42466</v>
      </c>
      <c r="H2" s="1">
        <f t="shared" si="1"/>
        <v>42467</v>
      </c>
      <c r="I2" s="1">
        <f t="shared" si="1"/>
        <v>42468</v>
      </c>
      <c r="J2" s="1">
        <f t="shared" si="1"/>
        <v>42469</v>
      </c>
      <c r="K2" s="1">
        <f t="shared" si="1"/>
        <v>42470</v>
      </c>
      <c r="L2" s="1">
        <f t="shared" si="1"/>
        <v>42471</v>
      </c>
      <c r="M2" s="1">
        <f t="shared" si="1"/>
        <v>42472</v>
      </c>
      <c r="N2" s="1">
        <f t="shared" si="1"/>
        <v>42473</v>
      </c>
      <c r="O2" s="1">
        <f t="shared" si="1"/>
        <v>42474</v>
      </c>
      <c r="P2" s="1">
        <f t="shared" si="1"/>
        <v>42475</v>
      </c>
      <c r="Q2" s="1">
        <f t="shared" si="1"/>
        <v>42476</v>
      </c>
      <c r="R2" s="1">
        <f t="shared" si="1"/>
        <v>42477</v>
      </c>
      <c r="S2" s="1">
        <f t="shared" si="1"/>
        <v>42478</v>
      </c>
      <c r="T2" s="1">
        <f t="shared" si="1"/>
        <v>42479</v>
      </c>
      <c r="U2" s="1">
        <f t="shared" si="1"/>
        <v>42480</v>
      </c>
      <c r="V2" s="1">
        <f t="shared" si="1"/>
        <v>42481</v>
      </c>
      <c r="W2" s="1">
        <f t="shared" si="1"/>
        <v>42482</v>
      </c>
      <c r="X2" s="1">
        <f t="shared" si="1"/>
        <v>42483</v>
      </c>
      <c r="Y2" s="1">
        <f t="shared" si="1"/>
        <v>42484</v>
      </c>
      <c r="Z2" s="1">
        <f t="shared" si="1"/>
        <v>42485</v>
      </c>
      <c r="AA2" s="1">
        <f t="shared" si="1"/>
        <v>42486</v>
      </c>
      <c r="AB2" s="1">
        <f t="shared" si="1"/>
        <v>42487</v>
      </c>
      <c r="AC2" s="1">
        <f t="shared" si="1"/>
        <v>42488</v>
      </c>
      <c r="AD2" s="1">
        <f t="shared" si="1"/>
        <v>42489</v>
      </c>
      <c r="AE2" s="1">
        <f>AD2+1</f>
        <v>42490</v>
      </c>
      <c r="AF2" s="1" t="s">
        <v>0</v>
      </c>
      <c r="AG2" t="s">
        <v>1</v>
      </c>
      <c r="AH2" t="s">
        <v>2</v>
      </c>
      <c r="AI2" s="1" t="s">
        <v>3</v>
      </c>
      <c r="AK2" s="11" t="s">
        <v>0</v>
      </c>
      <c r="AO2"/>
      <c r="AP2"/>
      <c r="AQ2"/>
      <c r="AR2"/>
      <c r="AS2"/>
      <c r="AT2"/>
      <c r="AU2"/>
      <c r="AV2"/>
      <c r="AW2"/>
    </row>
    <row r="3" spans="1:50" x14ac:dyDescent="0.25">
      <c r="B3" s="2"/>
      <c r="AO3"/>
      <c r="AP3"/>
      <c r="AQ3"/>
      <c r="AR3"/>
      <c r="AS3"/>
      <c r="AT3"/>
      <c r="AU3"/>
      <c r="AV3"/>
      <c r="AW3"/>
    </row>
    <row r="4" spans="1:50" s="8" customFormat="1" x14ac:dyDescent="0.25">
      <c r="A4" s="8" t="s">
        <v>6</v>
      </c>
      <c r="B4" s="9"/>
      <c r="C4" s="9" t="s">
        <v>0</v>
      </c>
      <c r="D4" s="9" t="s">
        <v>0</v>
      </c>
      <c r="F4" s="8" t="s">
        <v>0</v>
      </c>
      <c r="AG4" s="9">
        <f t="shared" ref="AG4:AG9" si="2">SUM(B4:AF4)</f>
        <v>0</v>
      </c>
      <c r="AH4" s="9">
        <f t="shared" ref="AH4:AH10" si="3">IF(AG4&gt;0,AG4/COUNTIF(B4:AF4,"&gt;0"),0)</f>
        <v>0</v>
      </c>
      <c r="AK4" s="12" t="s">
        <v>0</v>
      </c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s="8" customFormat="1" x14ac:dyDescent="0.25">
      <c r="A5" s="8" t="s">
        <v>7</v>
      </c>
      <c r="B5" s="9" t="s">
        <v>0</v>
      </c>
      <c r="C5" s="9" t="s">
        <v>0</v>
      </c>
      <c r="D5" s="9"/>
      <c r="E5" s="8" t="s">
        <v>0</v>
      </c>
      <c r="AG5" s="9">
        <f t="shared" si="2"/>
        <v>0</v>
      </c>
      <c r="AH5" s="9">
        <f t="shared" si="3"/>
        <v>0</v>
      </c>
      <c r="AK5" s="12" t="s">
        <v>0</v>
      </c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8" customFormat="1" x14ac:dyDescent="0.25">
      <c r="A6" s="8" t="s">
        <v>8</v>
      </c>
      <c r="B6" s="9">
        <v>62.01</v>
      </c>
      <c r="C6" s="9">
        <v>122.81</v>
      </c>
      <c r="D6" s="9">
        <v>128.30000000000001</v>
      </c>
      <c r="E6" s="8">
        <v>0</v>
      </c>
      <c r="F6" s="8">
        <v>0</v>
      </c>
      <c r="G6" s="8">
        <v>62.82</v>
      </c>
      <c r="H6" s="8">
        <v>0</v>
      </c>
      <c r="I6" s="8">
        <v>120.07</v>
      </c>
      <c r="J6" s="8" t="s">
        <v>0</v>
      </c>
      <c r="K6" s="8" t="s">
        <v>0</v>
      </c>
      <c r="L6" s="8" t="s">
        <v>0</v>
      </c>
      <c r="M6" s="8" t="s">
        <v>0</v>
      </c>
      <c r="N6" s="8" t="s">
        <v>0</v>
      </c>
      <c r="O6" s="8" t="s">
        <v>0</v>
      </c>
      <c r="P6" s="8" t="s">
        <v>0</v>
      </c>
      <c r="Q6" s="8" t="s">
        <v>0</v>
      </c>
      <c r="R6" s="8" t="s">
        <v>0</v>
      </c>
      <c r="S6" s="8" t="s">
        <v>0</v>
      </c>
      <c r="T6" s="8" t="s">
        <v>0</v>
      </c>
      <c r="U6" s="8" t="s">
        <v>0</v>
      </c>
      <c r="V6" s="8" t="s">
        <v>5</v>
      </c>
      <c r="W6" s="8" t="s">
        <v>0</v>
      </c>
      <c r="X6" s="8" t="s">
        <v>0</v>
      </c>
      <c r="Y6" s="8" t="s">
        <v>0</v>
      </c>
      <c r="Z6" s="8" t="s">
        <v>0</v>
      </c>
      <c r="AA6" s="8" t="s">
        <v>0</v>
      </c>
      <c r="AB6" s="8" t="s">
        <v>0</v>
      </c>
      <c r="AC6" s="8" t="s">
        <v>0</v>
      </c>
      <c r="AD6" s="8" t="s">
        <v>0</v>
      </c>
      <c r="AE6" s="8" t="s">
        <v>0</v>
      </c>
      <c r="AF6" s="8" t="s">
        <v>0</v>
      </c>
      <c r="AG6" s="9">
        <f t="shared" si="2"/>
        <v>496.01</v>
      </c>
      <c r="AH6" s="9">
        <f t="shared" si="3"/>
        <v>99.201999999999998</v>
      </c>
      <c r="AK6" s="12" t="s">
        <v>0</v>
      </c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8" customFormat="1" x14ac:dyDescent="0.25">
      <c r="A7" s="8" t="s">
        <v>9</v>
      </c>
      <c r="B7" s="9"/>
      <c r="C7" s="9"/>
      <c r="D7" s="9"/>
      <c r="AG7" s="9">
        <f t="shared" si="2"/>
        <v>0</v>
      </c>
      <c r="AH7" s="9">
        <f t="shared" si="3"/>
        <v>0</v>
      </c>
      <c r="AK7" s="12" t="s">
        <v>0</v>
      </c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8" customFormat="1" x14ac:dyDescent="0.25">
      <c r="A8" s="8" t="s">
        <v>10</v>
      </c>
      <c r="B8" s="9"/>
      <c r="C8" s="9" t="s">
        <v>0</v>
      </c>
      <c r="D8" s="9"/>
      <c r="AG8" s="9">
        <f t="shared" si="2"/>
        <v>0</v>
      </c>
      <c r="AH8" s="9">
        <f t="shared" si="3"/>
        <v>0</v>
      </c>
      <c r="AK8" s="12" t="s">
        <v>0</v>
      </c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8" customFormat="1" x14ac:dyDescent="0.25">
      <c r="A9" s="8" t="s">
        <v>11</v>
      </c>
      <c r="B9" s="4" t="s">
        <v>0</v>
      </c>
      <c r="C9" s="3" t="s">
        <v>0</v>
      </c>
      <c r="D9" s="4" t="s">
        <v>0</v>
      </c>
      <c r="E9" s="3" t="s">
        <v>0</v>
      </c>
      <c r="F9" s="3" t="s">
        <v>0</v>
      </c>
      <c r="G9" s="3" t="s">
        <v>0</v>
      </c>
      <c r="H9" s="3" t="s">
        <v>0</v>
      </c>
      <c r="I9" s="3" t="s">
        <v>0</v>
      </c>
      <c r="J9" s="3" t="s">
        <v>0</v>
      </c>
      <c r="K9" s="3" t="s">
        <v>0</v>
      </c>
      <c r="L9" s="3" t="s">
        <v>0</v>
      </c>
      <c r="M9" s="3" t="s">
        <v>0</v>
      </c>
      <c r="N9" s="3" t="s">
        <v>0</v>
      </c>
      <c r="O9" s="3" t="s">
        <v>0</v>
      </c>
      <c r="P9" s="3" t="s">
        <v>0</v>
      </c>
      <c r="Q9" s="3" t="s">
        <v>0</v>
      </c>
      <c r="R9" s="3" t="s">
        <v>0</v>
      </c>
      <c r="S9" s="3" t="s">
        <v>0</v>
      </c>
      <c r="T9" s="3" t="s">
        <v>0</v>
      </c>
      <c r="U9" s="3" t="s">
        <v>0</v>
      </c>
      <c r="V9" s="3" t="s">
        <v>0</v>
      </c>
      <c r="W9" s="3" t="s">
        <v>0</v>
      </c>
      <c r="X9" s="3" t="s">
        <v>0</v>
      </c>
      <c r="Y9" s="3" t="s">
        <v>0</v>
      </c>
      <c r="Z9" s="3" t="s">
        <v>0</v>
      </c>
      <c r="AA9" s="3" t="s">
        <v>0</v>
      </c>
      <c r="AB9" s="3" t="s">
        <v>0</v>
      </c>
      <c r="AC9" s="3" t="s">
        <v>0</v>
      </c>
      <c r="AD9" s="3" t="s">
        <v>0</v>
      </c>
      <c r="AE9" s="3" t="s">
        <v>0</v>
      </c>
      <c r="AF9" s="3" t="s">
        <v>0</v>
      </c>
      <c r="AG9" s="9">
        <f t="shared" si="2"/>
        <v>0</v>
      </c>
      <c r="AH9" s="9">
        <f t="shared" si="3"/>
        <v>0</v>
      </c>
      <c r="AK9" s="12" t="s">
        <v>0</v>
      </c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3" customFormat="1" x14ac:dyDescent="0.25">
      <c r="A10" s="3" t="s">
        <v>14</v>
      </c>
      <c r="B10" s="6"/>
      <c r="C10" s="6"/>
      <c r="D10" s="6"/>
      <c r="E10" s="6"/>
      <c r="F10" s="6"/>
      <c r="G10" s="6" t="s">
        <v>0</v>
      </c>
      <c r="H10" s="6"/>
      <c r="I10" s="6" t="s">
        <v>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0</v>
      </c>
      <c r="U10" s="6"/>
      <c r="V10" s="6"/>
      <c r="W10" s="6"/>
      <c r="X10" s="6"/>
      <c r="Y10" s="6"/>
      <c r="Z10" s="6"/>
      <c r="AA10" s="6"/>
      <c r="AB10" s="5" t="s">
        <v>0</v>
      </c>
      <c r="AC10" s="5" t="s">
        <v>0</v>
      </c>
      <c r="AG10" s="2">
        <f t="shared" ref="AG10:AG14" si="4">SUM(B10:AE10)</f>
        <v>0</v>
      </c>
      <c r="AH10" s="2">
        <f t="shared" si="3"/>
        <v>0</v>
      </c>
      <c r="AI10" s="4">
        <f>SUM(AH4:AH10)</f>
        <v>99.201999999999998</v>
      </c>
      <c r="AK10" s="13" t="s">
        <v>0</v>
      </c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x14ac:dyDescent="0.25">
      <c r="A11" s="3" t="s">
        <v>15</v>
      </c>
      <c r="B11" s="5" t="s">
        <v>0</v>
      </c>
      <c r="C11" s="5" t="s">
        <v>0</v>
      </c>
      <c r="D11" s="5" t="s">
        <v>0</v>
      </c>
      <c r="E11" s="5" t="s">
        <v>0</v>
      </c>
      <c r="F11" s="5" t="s">
        <v>0</v>
      </c>
      <c r="G11" s="5" t="s">
        <v>0</v>
      </c>
      <c r="H11" s="5" t="s">
        <v>0</v>
      </c>
      <c r="I11" s="5" t="s">
        <v>0</v>
      </c>
      <c r="J11" s="5" t="s">
        <v>0</v>
      </c>
      <c r="K11" s="5" t="s">
        <v>0</v>
      </c>
      <c r="L11" s="5" t="s">
        <v>5</v>
      </c>
      <c r="M11" s="5" t="s">
        <v>5</v>
      </c>
      <c r="N11" s="5" t="s">
        <v>0</v>
      </c>
      <c r="O11" s="5" t="s">
        <v>0</v>
      </c>
      <c r="P11" s="5" t="s">
        <v>0</v>
      </c>
      <c r="Q11" s="5" t="s">
        <v>0</v>
      </c>
      <c r="R11" s="5" t="s">
        <v>0</v>
      </c>
      <c r="S11" s="5" t="s">
        <v>0</v>
      </c>
      <c r="T11" s="5" t="s">
        <v>0</v>
      </c>
      <c r="U11" s="5" t="s">
        <v>0</v>
      </c>
      <c r="V11" s="5" t="s">
        <v>0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0</v>
      </c>
      <c r="AB11" s="5" t="s">
        <v>0</v>
      </c>
      <c r="AC11" s="5" t="s">
        <v>0</v>
      </c>
      <c r="AD11" s="5" t="s">
        <v>0</v>
      </c>
      <c r="AE11" s="5" t="s">
        <v>0</v>
      </c>
      <c r="AF11" s="5" t="s">
        <v>0</v>
      </c>
      <c r="AG11" s="4">
        <v>-1200</v>
      </c>
      <c r="AH11" s="2" t="s">
        <v>0</v>
      </c>
      <c r="AJ11" t="s">
        <v>0</v>
      </c>
      <c r="AK11" s="11" t="s">
        <v>0</v>
      </c>
      <c r="AO11"/>
      <c r="AP11"/>
      <c r="AQ11"/>
      <c r="AR11"/>
      <c r="AS11"/>
      <c r="AT11"/>
      <c r="AU11"/>
      <c r="AV11"/>
      <c r="AW11"/>
    </row>
    <row r="12" spans="1:50" x14ac:dyDescent="0.25">
      <c r="A12" s="3" t="s">
        <v>16</v>
      </c>
      <c r="B12" s="6" t="s">
        <v>0</v>
      </c>
      <c r="C12" s="6" t="s">
        <v>0</v>
      </c>
      <c r="D12" s="6">
        <v>-53.4</v>
      </c>
      <c r="E12" s="6" t="s">
        <v>0</v>
      </c>
      <c r="F12" s="6" t="s">
        <v>0</v>
      </c>
      <c r="G12" s="6" t="s">
        <v>0</v>
      </c>
      <c r="H12" s="6" t="s">
        <v>0</v>
      </c>
      <c r="I12" s="6" t="s">
        <v>0</v>
      </c>
      <c r="J12" s="6" t="s">
        <v>0</v>
      </c>
      <c r="K12" s="6" t="s">
        <v>0</v>
      </c>
      <c r="L12" s="6" t="s">
        <v>0</v>
      </c>
      <c r="M12" s="6" t="s">
        <v>0</v>
      </c>
      <c r="N12" s="6" t="s">
        <v>0</v>
      </c>
      <c r="O12" s="6" t="s">
        <v>0</v>
      </c>
      <c r="P12" s="6" t="s">
        <v>0</v>
      </c>
      <c r="Q12" s="6" t="s">
        <v>0</v>
      </c>
      <c r="R12" s="6" t="s">
        <v>0</v>
      </c>
      <c r="S12" s="6" t="s">
        <v>0</v>
      </c>
      <c r="T12" s="6" t="s">
        <v>0</v>
      </c>
      <c r="U12" s="6" t="s">
        <v>0</v>
      </c>
      <c r="V12" s="6" t="s">
        <v>0</v>
      </c>
      <c r="W12" s="6" t="s">
        <v>0</v>
      </c>
      <c r="X12" s="6" t="s">
        <v>0</v>
      </c>
      <c r="Y12" s="6" t="s">
        <v>0</v>
      </c>
      <c r="Z12" s="6" t="s">
        <v>0</v>
      </c>
      <c r="AA12" s="6" t="s">
        <v>0</v>
      </c>
      <c r="AB12" s="6" t="s">
        <v>0</v>
      </c>
      <c r="AC12" s="6" t="s">
        <v>0</v>
      </c>
      <c r="AD12" s="6" t="s">
        <v>0</v>
      </c>
      <c r="AE12" s="6" t="s">
        <v>0</v>
      </c>
      <c r="AF12" s="6" t="s">
        <v>0</v>
      </c>
      <c r="AG12" s="4">
        <f t="shared" si="4"/>
        <v>-53.4</v>
      </c>
      <c r="AH12" s="2" t="s">
        <v>0</v>
      </c>
      <c r="AJ12" t="s">
        <v>0</v>
      </c>
      <c r="AK12" s="11" t="s">
        <v>0</v>
      </c>
      <c r="AO12"/>
      <c r="AP12"/>
      <c r="AQ12"/>
      <c r="AR12"/>
      <c r="AS12"/>
      <c r="AT12"/>
      <c r="AU12"/>
      <c r="AV12"/>
      <c r="AW12"/>
    </row>
    <row r="13" spans="1:50" x14ac:dyDescent="0.25">
      <c r="A13" s="3" t="s">
        <v>17</v>
      </c>
      <c r="B13" s="6" t="s">
        <v>0</v>
      </c>
      <c r="C13" s="6" t="s">
        <v>0</v>
      </c>
      <c r="D13" s="6" t="s">
        <v>0</v>
      </c>
      <c r="E13" s="6" t="s">
        <v>0</v>
      </c>
      <c r="F13" s="6" t="s">
        <v>0</v>
      </c>
      <c r="G13" s="6" t="s">
        <v>0</v>
      </c>
      <c r="H13" s="6" t="s">
        <v>5</v>
      </c>
      <c r="I13" s="6" t="s">
        <v>0</v>
      </c>
      <c r="J13" s="6" t="s">
        <v>0</v>
      </c>
      <c r="K13" s="6" t="s">
        <v>0</v>
      </c>
      <c r="L13" s="6" t="s">
        <v>0</v>
      </c>
      <c r="M13" s="6" t="s">
        <v>0</v>
      </c>
      <c r="N13" s="6" t="s">
        <v>0</v>
      </c>
      <c r="O13" s="6" t="s">
        <v>0</v>
      </c>
      <c r="P13" s="6" t="s">
        <v>0</v>
      </c>
      <c r="Q13" s="6" t="s">
        <v>0</v>
      </c>
      <c r="R13" s="6" t="s">
        <v>0</v>
      </c>
      <c r="S13" s="6" t="s">
        <v>0</v>
      </c>
      <c r="T13" s="6" t="s">
        <v>0</v>
      </c>
      <c r="U13" s="6" t="s">
        <v>0</v>
      </c>
      <c r="V13" s="6" t="s">
        <v>0</v>
      </c>
      <c r="W13" s="6" t="s">
        <v>0</v>
      </c>
      <c r="X13" s="6" t="s">
        <v>0</v>
      </c>
      <c r="Y13" s="6" t="s">
        <v>0</v>
      </c>
      <c r="Z13" s="6" t="s">
        <v>0</v>
      </c>
      <c r="AA13" s="6" t="s">
        <v>0</v>
      </c>
      <c r="AB13" s="6" t="s">
        <v>0</v>
      </c>
      <c r="AC13" s="6" t="s">
        <v>0</v>
      </c>
      <c r="AD13" s="6" t="s">
        <v>0</v>
      </c>
      <c r="AE13" s="6" t="s">
        <v>0</v>
      </c>
      <c r="AF13" s="6" t="s">
        <v>0</v>
      </c>
      <c r="AG13" s="4">
        <f t="shared" si="4"/>
        <v>0</v>
      </c>
      <c r="AH13" s="2" t="s">
        <v>0</v>
      </c>
      <c r="AJ13" t="s">
        <v>0</v>
      </c>
      <c r="AK13" s="11" t="s">
        <v>0</v>
      </c>
      <c r="AO13"/>
      <c r="AP13"/>
      <c r="AQ13"/>
      <c r="AR13"/>
      <c r="AS13"/>
      <c r="AT13"/>
      <c r="AU13"/>
      <c r="AV13"/>
      <c r="AW13"/>
    </row>
    <row r="14" spans="1:50" x14ac:dyDescent="0.25">
      <c r="A14" s="3" t="s">
        <v>18</v>
      </c>
      <c r="B14" s="6" t="s">
        <v>0</v>
      </c>
      <c r="C14" s="6" t="s">
        <v>0</v>
      </c>
      <c r="D14" s="6" t="s">
        <v>0</v>
      </c>
      <c r="E14" s="6" t="s">
        <v>0</v>
      </c>
      <c r="F14" s="6" t="s">
        <v>0</v>
      </c>
      <c r="G14" s="6" t="s">
        <v>0</v>
      </c>
      <c r="H14" s="6" t="s">
        <v>0</v>
      </c>
      <c r="I14" s="6" t="s">
        <v>0</v>
      </c>
      <c r="J14" s="6" t="s">
        <v>0</v>
      </c>
      <c r="K14" s="6" t="s">
        <v>0</v>
      </c>
      <c r="L14" s="6" t="s">
        <v>0</v>
      </c>
      <c r="M14" s="6" t="s">
        <v>0</v>
      </c>
      <c r="N14" s="6" t="s">
        <v>0</v>
      </c>
      <c r="O14" s="6" t="s">
        <v>0</v>
      </c>
      <c r="P14" s="6" t="s">
        <v>0</v>
      </c>
      <c r="Q14" s="6" t="s">
        <v>0</v>
      </c>
      <c r="R14" s="6" t="s">
        <v>0</v>
      </c>
      <c r="S14" s="6" t="s">
        <v>0</v>
      </c>
      <c r="T14" s="6" t="s">
        <v>0</v>
      </c>
      <c r="U14" s="6" t="s">
        <v>0</v>
      </c>
      <c r="V14" s="6" t="s">
        <v>0</v>
      </c>
      <c r="W14" s="6" t="s">
        <v>0</v>
      </c>
      <c r="X14" s="6" t="s">
        <v>0</v>
      </c>
      <c r="Y14" s="6" t="s">
        <v>0</v>
      </c>
      <c r="Z14" s="6" t="s">
        <v>0</v>
      </c>
      <c r="AA14" s="6" t="s">
        <v>0</v>
      </c>
      <c r="AB14" s="6" t="s">
        <v>0</v>
      </c>
      <c r="AC14" s="6" t="s">
        <v>0</v>
      </c>
      <c r="AD14" s="6" t="s">
        <v>0</v>
      </c>
      <c r="AE14" s="6" t="s">
        <v>0</v>
      </c>
      <c r="AF14" s="6" t="s">
        <v>0</v>
      </c>
      <c r="AG14" s="4">
        <f t="shared" si="4"/>
        <v>0</v>
      </c>
      <c r="AH14" s="2" t="s">
        <v>0</v>
      </c>
      <c r="AJ14" t="s">
        <v>0</v>
      </c>
      <c r="AK14" s="11" t="s">
        <v>0</v>
      </c>
      <c r="AO14"/>
      <c r="AP14"/>
      <c r="AQ14"/>
      <c r="AR14"/>
      <c r="AS14"/>
      <c r="AT14"/>
      <c r="AU14"/>
      <c r="AV14"/>
      <c r="AW14"/>
    </row>
    <row r="15" spans="1:50" x14ac:dyDescent="0.25">
      <c r="A15" s="3" t="s">
        <v>19</v>
      </c>
      <c r="B15" s="6">
        <f>-(229.32)/30</f>
        <v>-7.6440000000000001</v>
      </c>
      <c r="C15" s="6">
        <f t="shared" ref="C15:AF15" si="5">-(229.32)/30</f>
        <v>-7.6440000000000001</v>
      </c>
      <c r="D15" s="6">
        <f t="shared" si="5"/>
        <v>-7.6440000000000001</v>
      </c>
      <c r="E15" s="6">
        <f t="shared" si="5"/>
        <v>-7.6440000000000001</v>
      </c>
      <c r="F15" s="6">
        <f t="shared" si="5"/>
        <v>-7.6440000000000001</v>
      </c>
      <c r="G15" s="6">
        <f t="shared" si="5"/>
        <v>-7.6440000000000001</v>
      </c>
      <c r="H15" s="6">
        <f t="shared" si="5"/>
        <v>-7.6440000000000001</v>
      </c>
      <c r="I15" s="6">
        <f t="shared" si="5"/>
        <v>-7.6440000000000001</v>
      </c>
      <c r="J15" s="6">
        <f t="shared" si="5"/>
        <v>-7.6440000000000001</v>
      </c>
      <c r="K15" s="6">
        <f t="shared" si="5"/>
        <v>-7.6440000000000001</v>
      </c>
      <c r="L15" s="6">
        <f t="shared" si="5"/>
        <v>-7.6440000000000001</v>
      </c>
      <c r="M15" s="6">
        <f t="shared" si="5"/>
        <v>-7.6440000000000001</v>
      </c>
      <c r="N15" s="6">
        <f t="shared" si="5"/>
        <v>-7.6440000000000001</v>
      </c>
      <c r="O15" s="6">
        <f t="shared" si="5"/>
        <v>-7.6440000000000001</v>
      </c>
      <c r="P15" s="6">
        <f t="shared" si="5"/>
        <v>-7.6440000000000001</v>
      </c>
      <c r="Q15" s="6">
        <f t="shared" si="5"/>
        <v>-7.6440000000000001</v>
      </c>
      <c r="R15" s="6">
        <f t="shared" si="5"/>
        <v>-7.6440000000000001</v>
      </c>
      <c r="S15" s="6">
        <f t="shared" si="5"/>
        <v>-7.6440000000000001</v>
      </c>
      <c r="T15" s="6">
        <f t="shared" si="5"/>
        <v>-7.6440000000000001</v>
      </c>
      <c r="U15" s="6">
        <f t="shared" si="5"/>
        <v>-7.6440000000000001</v>
      </c>
      <c r="V15" s="6">
        <f t="shared" si="5"/>
        <v>-7.6440000000000001</v>
      </c>
      <c r="W15" s="6">
        <f t="shared" si="5"/>
        <v>-7.6440000000000001</v>
      </c>
      <c r="X15" s="6">
        <f t="shared" si="5"/>
        <v>-7.6440000000000001</v>
      </c>
      <c r="Y15" s="6">
        <f t="shared" si="5"/>
        <v>-7.6440000000000001</v>
      </c>
      <c r="Z15" s="6">
        <f t="shared" si="5"/>
        <v>-7.6440000000000001</v>
      </c>
      <c r="AA15" s="6">
        <f t="shared" si="5"/>
        <v>-7.6440000000000001</v>
      </c>
      <c r="AB15" s="6">
        <f t="shared" si="5"/>
        <v>-7.6440000000000001</v>
      </c>
      <c r="AC15" s="6">
        <f t="shared" si="5"/>
        <v>-7.6440000000000001</v>
      </c>
      <c r="AD15" s="6">
        <f t="shared" si="5"/>
        <v>-7.6440000000000001</v>
      </c>
      <c r="AE15" s="6">
        <f t="shared" si="5"/>
        <v>-7.6440000000000001</v>
      </c>
      <c r="AF15" s="6">
        <f t="shared" si="5"/>
        <v>-7.6440000000000001</v>
      </c>
      <c r="AG15" s="4" t="s">
        <v>0</v>
      </c>
      <c r="AH15" s="2" t="s">
        <v>0</v>
      </c>
      <c r="AJ15" t="s">
        <v>0</v>
      </c>
      <c r="AK15" s="11" t="s">
        <v>0</v>
      </c>
      <c r="AO15"/>
      <c r="AP15"/>
      <c r="AQ15"/>
      <c r="AR15"/>
      <c r="AS15"/>
      <c r="AT15"/>
      <c r="AU15"/>
      <c r="AV15"/>
      <c r="AW15"/>
    </row>
    <row r="16" spans="1:50" x14ac:dyDescent="0.25">
      <c r="A16" s="3" t="s">
        <v>20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 t="s">
        <v>0</v>
      </c>
      <c r="AH16" s="2" t="s">
        <v>0</v>
      </c>
      <c r="AO16"/>
      <c r="AP16"/>
      <c r="AQ16"/>
      <c r="AR16"/>
      <c r="AS16"/>
      <c r="AT16"/>
      <c r="AU16"/>
      <c r="AV16"/>
      <c r="AW16"/>
    </row>
    <row r="17" spans="1:50" x14ac:dyDescent="0.25">
      <c r="A17" s="3" t="s">
        <v>21</v>
      </c>
      <c r="B17" s="4" t="s">
        <v>0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>
        <f>-(400*1.2)*12/365</f>
        <v>-15.780821917808218</v>
      </c>
      <c r="AH17" s="2"/>
      <c r="AO17"/>
      <c r="AP17"/>
      <c r="AQ17"/>
      <c r="AR17"/>
      <c r="AS17"/>
      <c r="AT17"/>
      <c r="AU17"/>
      <c r="AV17"/>
      <c r="AW17"/>
    </row>
    <row r="18" spans="1:50" x14ac:dyDescent="0.25">
      <c r="A18" s="3" t="s">
        <v>22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>
        <f>SUM(B18:AE18)</f>
        <v>0</v>
      </c>
      <c r="AH18" s="2"/>
      <c r="AO18"/>
      <c r="AP18"/>
      <c r="AQ18"/>
      <c r="AR18"/>
      <c r="AS18"/>
      <c r="AT18"/>
      <c r="AU18"/>
      <c r="AV18"/>
      <c r="AW18"/>
    </row>
    <row r="19" spans="1:50" x14ac:dyDescent="0.25">
      <c r="A19" s="3" t="s">
        <v>23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>
        <f>SUM(B19:AE19)</f>
        <v>0</v>
      </c>
      <c r="AH19" s="2"/>
      <c r="AO19"/>
      <c r="AP19"/>
      <c r="AQ19"/>
      <c r="AR19"/>
      <c r="AS19"/>
      <c r="AT19"/>
      <c r="AU19"/>
      <c r="AV19"/>
      <c r="AW19"/>
    </row>
    <row r="20" spans="1:50" x14ac:dyDescent="0.25">
      <c r="A20" s="3" t="s">
        <v>24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  <c r="AO20"/>
      <c r="AP20"/>
      <c r="AQ20"/>
      <c r="AR20"/>
      <c r="AS20"/>
      <c r="AT20"/>
      <c r="AU20"/>
      <c r="AV20"/>
      <c r="AW20"/>
    </row>
    <row r="21" spans="1:50" s="8" customFormat="1" x14ac:dyDescent="0.25">
      <c r="A21" s="3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4" t="e">
        <f>-AK11</f>
        <v>#VALUE!</v>
      </c>
      <c r="AH21" s="9"/>
      <c r="AK21" s="12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s="8" customFormat="1" x14ac:dyDescent="0.25">
      <c r="A22" s="3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4" t="e">
        <f>AG21*AM3</f>
        <v>#VALUE!</v>
      </c>
      <c r="AH22" s="9"/>
      <c r="AK22" s="1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8" customFormat="1" x14ac:dyDescent="0.25">
      <c r="A23" s="8" t="s">
        <v>26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K23" s="12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s="8" customFormat="1" x14ac:dyDescent="0.25">
      <c r="A24" s="8" t="s">
        <v>27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K24" s="12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8" customFormat="1" x14ac:dyDescent="0.25">
      <c r="A25" s="8" t="s">
        <v>28</v>
      </c>
      <c r="B25" s="9"/>
      <c r="C25" s="9" t="s">
        <v>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K25" s="12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8" customFormat="1" x14ac:dyDescent="0.25">
      <c r="A26" s="8" t="s">
        <v>29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K26" s="12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s="8" customFormat="1" x14ac:dyDescent="0.25">
      <c r="A27" s="8" t="s">
        <v>30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K27" s="12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s="3" customFormat="1" x14ac:dyDescent="0.25">
      <c r="A28" s="3" t="s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 t="s">
        <v>0</v>
      </c>
      <c r="AH28" s="4"/>
      <c r="AK28" s="13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3" customFormat="1" x14ac:dyDescent="0.25">
      <c r="A29" s="3" t="s">
        <v>31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 t="s">
        <v>0</v>
      </c>
      <c r="AH29" s="4"/>
      <c r="AK29" s="13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s="3" customFormat="1" x14ac:dyDescent="0.25">
      <c r="A30" s="3" t="s">
        <v>12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 t="s">
        <v>0</v>
      </c>
      <c r="AH30" s="4"/>
      <c r="AK30" s="13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s="3" customFormat="1" x14ac:dyDescent="0.25">
      <c r="A31" s="3" t="s">
        <v>32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 t="s">
        <v>0</v>
      </c>
      <c r="AH31" s="4"/>
      <c r="AK31" s="13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s="3" customFormat="1" x14ac:dyDescent="0.25">
      <c r="A32" s="3" t="s">
        <v>33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 t="s">
        <v>0</v>
      </c>
      <c r="AH32" s="4"/>
      <c r="AK32" s="13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s="3" customFormat="1" x14ac:dyDescent="0.25">
      <c r="A33" s="3" t="s">
        <v>13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 t="s">
        <v>0</v>
      </c>
      <c r="AH33" s="4"/>
      <c r="AK33" s="1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s="3" customFormat="1" x14ac:dyDescent="0.25">
      <c r="A34" s="3" t="s">
        <v>34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 t="s">
        <v>0</v>
      </c>
      <c r="AH34" s="4"/>
      <c r="AK34" s="13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s="3" customFormat="1" x14ac:dyDescent="0.25">
      <c r="A35" s="3" t="s">
        <v>35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 t="s">
        <v>0</v>
      </c>
      <c r="AH35" s="4"/>
      <c r="AK35" s="13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s="3" customFormat="1" x14ac:dyDescent="0.25">
      <c r="A36" s="3" t="s">
        <v>36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 t="s">
        <v>0</v>
      </c>
      <c r="AH36" s="4"/>
      <c r="AK36" s="13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s="3" customFormat="1" x14ac:dyDescent="0.25">
      <c r="A37" s="3" t="s">
        <v>37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 t="s">
        <v>0</v>
      </c>
      <c r="AH37" s="4"/>
      <c r="AK37" s="13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3" customFormat="1" x14ac:dyDescent="0.25">
      <c r="A38" s="3" t="s">
        <v>38</v>
      </c>
      <c r="B38" s="4" t="s">
        <v>0</v>
      </c>
      <c r="C38" s="4" t="s">
        <v>0</v>
      </c>
      <c r="D38" s="4" t="s">
        <v>0</v>
      </c>
      <c r="E38" s="4" t="s">
        <v>0</v>
      </c>
      <c r="F38" s="4" t="s">
        <v>0</v>
      </c>
      <c r="G38" s="4" t="s">
        <v>0</v>
      </c>
      <c r="H38" s="4" t="s">
        <v>0</v>
      </c>
      <c r="I38" s="4" t="s">
        <v>0</v>
      </c>
      <c r="J38" s="4" t="s">
        <v>0</v>
      </c>
      <c r="K38" s="4" t="s">
        <v>0</v>
      </c>
      <c r="L38" s="4" t="s">
        <v>0</v>
      </c>
      <c r="M38" s="4" t="s">
        <v>0</v>
      </c>
      <c r="N38" s="4" t="s">
        <v>0</v>
      </c>
      <c r="O38" s="4" t="s">
        <v>0</v>
      </c>
      <c r="P38" s="4" t="s">
        <v>0</v>
      </c>
      <c r="Q38" s="4" t="s">
        <v>0</v>
      </c>
      <c r="R38" s="4" t="s">
        <v>0</v>
      </c>
      <c r="S38" s="4" t="s">
        <v>0</v>
      </c>
      <c r="T38" s="4" t="s">
        <v>0</v>
      </c>
      <c r="U38" s="4" t="s">
        <v>0</v>
      </c>
      <c r="V38" s="4" t="s">
        <v>0</v>
      </c>
      <c r="W38" s="4" t="s">
        <v>0</v>
      </c>
      <c r="X38" s="4" t="s">
        <v>0</v>
      </c>
      <c r="Y38" s="4" t="s">
        <v>0</v>
      </c>
      <c r="Z38" s="4" t="s">
        <v>0</v>
      </c>
      <c r="AA38" s="4" t="s">
        <v>0</v>
      </c>
      <c r="AB38" s="4" t="s">
        <v>0</v>
      </c>
      <c r="AC38" s="4" t="s">
        <v>0</v>
      </c>
      <c r="AD38" s="4" t="s">
        <v>0</v>
      </c>
      <c r="AE38" s="4" t="s">
        <v>0</v>
      </c>
      <c r="AF38" s="4" t="s">
        <v>0</v>
      </c>
      <c r="AG38" s="4" t="s">
        <v>5</v>
      </c>
      <c r="AH38" s="4"/>
      <c r="AK38" s="13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x14ac:dyDescent="0.25">
      <c r="A39" t="s">
        <v>4</v>
      </c>
      <c r="B39" s="5">
        <f>SUM(B4:B37)</f>
        <v>49.366</v>
      </c>
      <c r="C39" s="5">
        <f t="shared" ref="C39:AF39" si="6">SUM(C4:C37)</f>
        <v>110.166</v>
      </c>
      <c r="D39" s="5">
        <f t="shared" si="6"/>
        <v>62.256</v>
      </c>
      <c r="E39" s="5">
        <f t="shared" si="6"/>
        <v>-12.644</v>
      </c>
      <c r="F39" s="5">
        <f t="shared" si="6"/>
        <v>-12.644</v>
      </c>
      <c r="G39" s="5">
        <f t="shared" si="6"/>
        <v>50.176000000000002</v>
      </c>
      <c r="H39" s="5">
        <f t="shared" si="6"/>
        <v>-12.644</v>
      </c>
      <c r="I39" s="5">
        <f t="shared" si="6"/>
        <v>107.42599999999999</v>
      </c>
      <c r="J39" s="5">
        <f t="shared" si="6"/>
        <v>-12.644</v>
      </c>
      <c r="K39" s="5">
        <f t="shared" si="6"/>
        <v>-12.644</v>
      </c>
      <c r="L39" s="5">
        <f t="shared" si="6"/>
        <v>-12.644</v>
      </c>
      <c r="M39" s="5">
        <f t="shared" si="6"/>
        <v>-12.644</v>
      </c>
      <c r="N39" s="5">
        <f t="shared" si="6"/>
        <v>-12.644</v>
      </c>
      <c r="O39" s="5">
        <f t="shared" si="6"/>
        <v>-12.644</v>
      </c>
      <c r="P39" s="5">
        <f t="shared" si="6"/>
        <v>-12.644</v>
      </c>
      <c r="Q39" s="5">
        <f t="shared" si="6"/>
        <v>-12.644</v>
      </c>
      <c r="R39" s="5">
        <f t="shared" si="6"/>
        <v>-12.644</v>
      </c>
      <c r="S39" s="5">
        <f t="shared" si="6"/>
        <v>-12.644</v>
      </c>
      <c r="T39" s="5">
        <f t="shared" si="6"/>
        <v>-12.644</v>
      </c>
      <c r="U39" s="5">
        <f t="shared" si="6"/>
        <v>-12.644</v>
      </c>
      <c r="V39" s="5">
        <f t="shared" si="6"/>
        <v>-12.644</v>
      </c>
      <c r="W39" s="5">
        <f t="shared" si="6"/>
        <v>-12.644</v>
      </c>
      <c r="X39" s="5">
        <f t="shared" si="6"/>
        <v>-12.644</v>
      </c>
      <c r="Y39" s="5">
        <f t="shared" si="6"/>
        <v>-12.644</v>
      </c>
      <c r="Z39" s="5">
        <f t="shared" si="6"/>
        <v>-12.644</v>
      </c>
      <c r="AA39" s="5">
        <f t="shared" si="6"/>
        <v>-12.644</v>
      </c>
      <c r="AB39" s="5">
        <f t="shared" si="6"/>
        <v>-12.644</v>
      </c>
      <c r="AC39" s="5">
        <f t="shared" si="6"/>
        <v>-12.644</v>
      </c>
      <c r="AD39" s="5">
        <f t="shared" si="6"/>
        <v>-12.644</v>
      </c>
      <c r="AE39" s="5">
        <f t="shared" si="6"/>
        <v>-12.644</v>
      </c>
      <c r="AF39" s="5">
        <f t="shared" si="6"/>
        <v>-12.644</v>
      </c>
      <c r="AG39" s="5" t="e">
        <f>SUM(AG4:AG38)</f>
        <v>#VALUE!</v>
      </c>
      <c r="AH39" s="2" t="e">
        <f>AG39/COUNTIF(B39:AF39,"&gt;0")</f>
        <v>#VALUE!</v>
      </c>
      <c r="AO39"/>
      <c r="AP39"/>
      <c r="AQ39"/>
      <c r="AR39"/>
      <c r="AS39"/>
      <c r="AT39"/>
      <c r="AU39"/>
      <c r="AV39"/>
      <c r="AW39"/>
    </row>
    <row r="40" spans="1:50" x14ac:dyDescent="0.25">
      <c r="B40" s="2"/>
      <c r="AO40"/>
      <c r="AP40"/>
      <c r="AQ40"/>
      <c r="AR40"/>
      <c r="AS40"/>
      <c r="AT40"/>
      <c r="AU40"/>
      <c r="AV40"/>
      <c r="AW40"/>
    </row>
    <row r="41" spans="1:50" x14ac:dyDescent="0.25">
      <c r="A41" s="3" t="s">
        <v>0</v>
      </c>
      <c r="B41" s="2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O41"/>
      <c r="AP41"/>
      <c r="AQ41"/>
      <c r="AR41"/>
      <c r="AS41"/>
      <c r="AT41"/>
      <c r="AU41"/>
      <c r="AV41"/>
      <c r="AW41"/>
    </row>
    <row r="42" spans="1:50" x14ac:dyDescent="0.25">
      <c r="A42" t="s">
        <v>0</v>
      </c>
      <c r="B42" s="2"/>
      <c r="AO42"/>
      <c r="AP42"/>
      <c r="AQ42"/>
      <c r="AR42"/>
      <c r="AS42"/>
      <c r="AT42"/>
      <c r="AU42"/>
      <c r="AV42"/>
      <c r="AW42"/>
    </row>
    <row r="43" spans="1:50" x14ac:dyDescent="0.25">
      <c r="A43" t="s">
        <v>0</v>
      </c>
      <c r="B43" s="2"/>
      <c r="I43" s="5"/>
      <c r="J43" s="7"/>
      <c r="AB43" s="2"/>
      <c r="AO43"/>
      <c r="AP43"/>
      <c r="AQ43"/>
      <c r="AR43"/>
      <c r="AS43"/>
      <c r="AT43"/>
      <c r="AU43"/>
      <c r="AV43"/>
      <c r="AW43"/>
    </row>
    <row r="44" spans="1:50" x14ac:dyDescent="0.25">
      <c r="A44" t="s">
        <v>0</v>
      </c>
      <c r="B44" s="2"/>
      <c r="AO44"/>
      <c r="AP44"/>
      <c r="AQ44"/>
      <c r="AR44"/>
      <c r="AS44"/>
      <c r="AT44"/>
      <c r="AU44"/>
      <c r="AV44"/>
      <c r="AW44"/>
    </row>
    <row r="45" spans="1:50" x14ac:dyDescent="0.25">
      <c r="B45" s="2"/>
      <c r="N45" s="5"/>
      <c r="AO45"/>
      <c r="AP45"/>
      <c r="AQ45"/>
      <c r="AR45"/>
      <c r="AS45"/>
      <c r="AT45"/>
      <c r="AU45"/>
      <c r="AV45"/>
      <c r="AW45"/>
    </row>
    <row r="46" spans="1:50" x14ac:dyDescent="0.25">
      <c r="A46" t="s">
        <v>0</v>
      </c>
      <c r="AO46"/>
      <c r="AP46"/>
      <c r="AQ46"/>
      <c r="AR46"/>
      <c r="AS46"/>
      <c r="AT46"/>
      <c r="AU46"/>
      <c r="AV46"/>
      <c r="AW46"/>
    </row>
    <row r="47" spans="1:50" x14ac:dyDescent="0.25">
      <c r="A47" t="s">
        <v>0</v>
      </c>
      <c r="B47" s="2"/>
      <c r="AG47" s="2"/>
      <c r="AI47" s="2"/>
      <c r="AO47"/>
      <c r="AP47"/>
      <c r="AQ47"/>
      <c r="AR47"/>
      <c r="AS47"/>
      <c r="AT47"/>
      <c r="AU47"/>
      <c r="AV47"/>
      <c r="AW47"/>
    </row>
    <row r="48" spans="1:50" x14ac:dyDescent="0.25">
      <c r="A48" t="s">
        <v>0</v>
      </c>
      <c r="B48" s="2"/>
      <c r="AK48" s="13"/>
      <c r="AO48"/>
      <c r="AP48"/>
      <c r="AQ48"/>
      <c r="AR48"/>
      <c r="AS48"/>
      <c r="AT48"/>
      <c r="AU48"/>
      <c r="AV48"/>
      <c r="AW48"/>
    </row>
    <row r="49" spans="1:49" x14ac:dyDescent="0.25">
      <c r="B49" s="2"/>
      <c r="AO49"/>
      <c r="AP49"/>
      <c r="AQ49"/>
      <c r="AR49"/>
      <c r="AS49"/>
      <c r="AT49"/>
      <c r="AU49"/>
      <c r="AV49"/>
      <c r="AW49"/>
    </row>
    <row r="50" spans="1:49" x14ac:dyDescent="0.25">
      <c r="A50" t="s">
        <v>0</v>
      </c>
      <c r="B50" s="2"/>
      <c r="C50" s="2"/>
      <c r="D50" s="2"/>
      <c r="AO50"/>
      <c r="AP50"/>
      <c r="AQ50"/>
      <c r="AR50"/>
      <c r="AS50"/>
      <c r="AT50"/>
      <c r="AU50"/>
      <c r="AV50"/>
      <c r="AW50"/>
    </row>
    <row r="51" spans="1:49" x14ac:dyDescent="0.25">
      <c r="B51" s="2"/>
      <c r="AO51"/>
      <c r="AP51"/>
      <c r="AQ51"/>
      <c r="AR51"/>
      <c r="AS51"/>
      <c r="AT51"/>
      <c r="AU51"/>
      <c r="AV51"/>
      <c r="AW51"/>
    </row>
    <row r="52" spans="1:49" x14ac:dyDescent="0.25">
      <c r="A52" t="s">
        <v>0</v>
      </c>
      <c r="B52" s="2"/>
      <c r="G52" t="s">
        <v>0</v>
      </c>
      <c r="AO52"/>
      <c r="AP52"/>
      <c r="AQ52"/>
      <c r="AR52"/>
      <c r="AS52"/>
      <c r="AT52"/>
      <c r="AU52"/>
      <c r="AV52"/>
      <c r="AW52"/>
    </row>
    <row r="53" spans="1:49" x14ac:dyDescent="0.25">
      <c r="A53" t="s">
        <v>39</v>
      </c>
      <c r="B53" s="2"/>
      <c r="AO53"/>
      <c r="AP53"/>
      <c r="AQ53"/>
      <c r="AR53"/>
      <c r="AS53"/>
      <c r="AT53"/>
      <c r="AU53"/>
      <c r="AV53"/>
      <c r="AW53"/>
    </row>
    <row r="54" spans="1:49" x14ac:dyDescent="0.25">
      <c r="B54" s="2"/>
      <c r="AO54"/>
      <c r="AP54"/>
      <c r="AQ54"/>
      <c r="AR54"/>
      <c r="AS54"/>
      <c r="AT54"/>
      <c r="AU54"/>
      <c r="AV54"/>
      <c r="AW54"/>
    </row>
    <row r="55" spans="1:49" x14ac:dyDescent="0.25">
      <c r="B55" s="2"/>
      <c r="E55" t="s">
        <v>0</v>
      </c>
      <c r="AO55"/>
      <c r="AP55"/>
      <c r="AQ55"/>
      <c r="AR55"/>
      <c r="AS55"/>
      <c r="AT55"/>
      <c r="AU55"/>
      <c r="AV55"/>
      <c r="AW55"/>
    </row>
    <row r="56" spans="1:49" x14ac:dyDescent="0.25">
      <c r="B56" s="2"/>
      <c r="D56" t="s">
        <v>0</v>
      </c>
      <c r="AO56"/>
      <c r="AP56"/>
      <c r="AQ56"/>
      <c r="AR56"/>
      <c r="AS56"/>
      <c r="AT56"/>
      <c r="AU56"/>
      <c r="AV56"/>
      <c r="AW56"/>
    </row>
    <row r="57" spans="1:49" x14ac:dyDescent="0.25">
      <c r="B57" s="2"/>
      <c r="D57" t="s">
        <v>0</v>
      </c>
      <c r="AO57"/>
      <c r="AP57"/>
      <c r="AQ57"/>
      <c r="AR57"/>
      <c r="AS57"/>
      <c r="AT57"/>
      <c r="AU57"/>
      <c r="AV57"/>
      <c r="AW57"/>
    </row>
    <row r="58" spans="1:49" x14ac:dyDescent="0.25">
      <c r="B58" s="2"/>
      <c r="D58" t="s">
        <v>0</v>
      </c>
      <c r="AO58"/>
      <c r="AP58"/>
      <c r="AQ58"/>
      <c r="AR58"/>
      <c r="AS58"/>
      <c r="AT58"/>
      <c r="AU58"/>
      <c r="AV58"/>
      <c r="AW58"/>
    </row>
    <row r="59" spans="1:49" x14ac:dyDescent="0.25">
      <c r="B59" s="2"/>
      <c r="D59" t="s">
        <v>0</v>
      </c>
      <c r="AO59"/>
      <c r="AP59"/>
      <c r="AQ59"/>
      <c r="AR59"/>
      <c r="AS59"/>
      <c r="AT59"/>
      <c r="AU59"/>
      <c r="AV59"/>
      <c r="AW59"/>
    </row>
    <row r="60" spans="1:49" x14ac:dyDescent="0.25">
      <c r="B60" s="2"/>
      <c r="D60" t="s">
        <v>0</v>
      </c>
    </row>
    <row r="61" spans="1:49" x14ac:dyDescent="0.25">
      <c r="B61" s="2"/>
      <c r="D61" t="s">
        <v>0</v>
      </c>
    </row>
    <row r="62" spans="1:49" x14ac:dyDescent="0.25">
      <c r="D62" t="s">
        <v>0</v>
      </c>
      <c r="AO62" s="15"/>
      <c r="AP62" s="15"/>
      <c r="AQ62" s="15"/>
      <c r="AR62" s="15"/>
      <c r="AS62" s="15"/>
      <c r="AT62" s="15"/>
      <c r="AU62" s="15"/>
      <c r="AV62" s="15"/>
      <c r="AW62" s="15"/>
    </row>
    <row r="63" spans="1:49" x14ac:dyDescent="0.25">
      <c r="D63" t="s">
        <v>0</v>
      </c>
      <c r="AR63" s="16" t="s">
        <v>0</v>
      </c>
    </row>
    <row r="64" spans="1:49" x14ac:dyDescent="0.25">
      <c r="D64" t="s">
        <v>0</v>
      </c>
    </row>
    <row r="65" spans="4:4" x14ac:dyDescent="0.25">
      <c r="D65" t="s">
        <v>0</v>
      </c>
    </row>
    <row r="66" spans="4:4" x14ac:dyDescent="0.25">
      <c r="D66" t="s">
        <v>0</v>
      </c>
    </row>
    <row r="67" spans="4:4" x14ac:dyDescent="0.25">
      <c r="D67" t="s">
        <v>0</v>
      </c>
    </row>
    <row r="68" spans="4:4" x14ac:dyDescent="0.25">
      <c r="D68" t="s">
        <v>0</v>
      </c>
    </row>
    <row r="70" spans="4:4" x14ac:dyDescent="0.25">
      <c r="D70" t="s">
        <v>0</v>
      </c>
    </row>
  </sheetData>
  <pageMargins left="0.70866141732283472" right="0.70866141732283472" top="0.19685039370078741" bottom="0.19685039370078741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AX70"/>
  <sheetViews>
    <sheetView topLeftCell="A19" workbookViewId="0">
      <pane xSplit="1" topLeftCell="B1" activePane="topRight" state="frozen"/>
      <selection pane="topRight" sqref="A1:A70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style="11" customWidth="1"/>
    <col min="38" max="38" width="20.85546875" customWidth="1"/>
    <col min="41" max="41" width="19.28515625" style="16" customWidth="1"/>
    <col min="42" max="42" width="7.5703125" style="16" customWidth="1"/>
    <col min="43" max="45" width="7.5703125" style="16" bestFit="1" customWidth="1"/>
    <col min="46" max="46" width="10.5703125" style="16" bestFit="1" customWidth="1"/>
    <col min="47" max="47" width="7.5703125" style="16" bestFit="1" customWidth="1"/>
    <col min="48" max="48" width="7.7109375" style="16" bestFit="1" customWidth="1"/>
    <col min="49" max="49" width="10.28515625" style="16" bestFit="1" customWidth="1"/>
  </cols>
  <sheetData>
    <row r="1" spans="1:50" x14ac:dyDescent="0.25">
      <c r="B1" t="str">
        <f>IF(WEEKDAY(B2)=1,"Dimanche",IF(WEEKDAY(B2)=2,"Lundi",IF(WEEKDAY(B2)=3,"Mardi",IF(WEEKDAY(B2)=4,"Mercredi",IF(WEEKDAY(B2)=5,"Jeudi",IF(WEEKDAY(B2)=6,"Vendredi",IF(WEEKDAY(B2)=7,"Samedi",)))))))</f>
        <v>Dimanche</v>
      </c>
      <c r="C1" t="str">
        <f>IF(WEEKDAY(C2)=1,"Dimanche",IF(WEEKDAY(C2)=2,"Lundi",IF(WEEKDAY(C2)=3,"Mardi",IF(WEEKDAY(C2)=4,"Mercredi",IF(WEEKDAY(C2)=5,"Jeudi",IF(WEEKDAY(C2)=6,"Vendredi",IF(WEEKDAY(C2)=7,"Samedi",)))))))</f>
        <v>Lundi</v>
      </c>
      <c r="D1" t="str">
        <f t="shared" ref="D1:AF1" si="0">IF(WEEKDAY(D2)=1,"Dimanche",IF(WEEKDAY(D2)=2,"Lundi",IF(WEEKDAY(D2)=3,"Mardi",IF(WEEKDAY(D2)=4,"Mercredi",IF(WEEKDAY(D2)=5,"Jeudi",IF(WEEKDAY(D2)=6,"Vendredi",IF(WEEKDAY(D2)=7,"Samedi",)))))))</f>
        <v>Mardi</v>
      </c>
      <c r="E1" t="str">
        <f t="shared" si="0"/>
        <v>Mercredi</v>
      </c>
      <c r="F1" t="str">
        <f t="shared" si="0"/>
        <v>Jeudi</v>
      </c>
      <c r="G1" t="str">
        <f t="shared" si="0"/>
        <v>Vendredi</v>
      </c>
      <c r="H1" t="str">
        <f t="shared" si="0"/>
        <v>Samedi</v>
      </c>
      <c r="I1" t="str">
        <f t="shared" si="0"/>
        <v>Dimanche</v>
      </c>
      <c r="J1" t="str">
        <f t="shared" si="0"/>
        <v>Lundi</v>
      </c>
      <c r="K1" t="str">
        <f t="shared" si="0"/>
        <v>Mardi</v>
      </c>
      <c r="L1" t="str">
        <f t="shared" si="0"/>
        <v>Mercredi</v>
      </c>
      <c r="M1" t="str">
        <f t="shared" si="0"/>
        <v>Jeudi</v>
      </c>
      <c r="N1" t="str">
        <f t="shared" si="0"/>
        <v>Vendredi</v>
      </c>
      <c r="O1" t="str">
        <f t="shared" si="0"/>
        <v>Samedi</v>
      </c>
      <c r="P1" t="str">
        <f t="shared" si="0"/>
        <v>Dimanche</v>
      </c>
      <c r="Q1" t="str">
        <f t="shared" si="0"/>
        <v>Lundi</v>
      </c>
      <c r="R1" t="str">
        <f t="shared" si="0"/>
        <v>Mardi</v>
      </c>
      <c r="S1" t="str">
        <f t="shared" si="0"/>
        <v>Mercredi</v>
      </c>
      <c r="T1" t="str">
        <f t="shared" si="0"/>
        <v>Jeudi</v>
      </c>
      <c r="U1" t="str">
        <f t="shared" si="0"/>
        <v>Vendredi</v>
      </c>
      <c r="V1" t="str">
        <f t="shared" si="0"/>
        <v>Samedi</v>
      </c>
      <c r="W1" t="str">
        <f t="shared" si="0"/>
        <v>Dimanche</v>
      </c>
      <c r="X1" t="str">
        <f t="shared" si="0"/>
        <v>Lundi</v>
      </c>
      <c r="Y1" t="str">
        <f t="shared" si="0"/>
        <v>Mardi</v>
      </c>
      <c r="Z1" t="str">
        <f t="shared" si="0"/>
        <v>Mercredi</v>
      </c>
      <c r="AA1" t="str">
        <f t="shared" si="0"/>
        <v>Jeudi</v>
      </c>
      <c r="AB1" t="str">
        <f t="shared" si="0"/>
        <v>Vendredi</v>
      </c>
      <c r="AC1" t="str">
        <f t="shared" si="0"/>
        <v>Samedi</v>
      </c>
      <c r="AD1" t="str">
        <f t="shared" si="0"/>
        <v>Dimanche</v>
      </c>
      <c r="AE1" t="str">
        <f t="shared" si="0"/>
        <v>Lundi</v>
      </c>
      <c r="AF1" t="e">
        <f t="shared" si="0"/>
        <v>#VALUE!</v>
      </c>
      <c r="AG1" t="s">
        <v>0</v>
      </c>
      <c r="AH1" t="s">
        <v>0</v>
      </c>
      <c r="AK1"/>
      <c r="AO1"/>
      <c r="AP1"/>
      <c r="AQ1"/>
      <c r="AR1"/>
      <c r="AS1"/>
      <c r="AT1"/>
      <c r="AU1"/>
      <c r="AV1"/>
      <c r="AW1"/>
    </row>
    <row r="2" spans="1:50" x14ac:dyDescent="0.25">
      <c r="B2" s="1">
        <v>42491</v>
      </c>
      <c r="C2" s="1">
        <f>B2+1</f>
        <v>42492</v>
      </c>
      <c r="D2" s="1">
        <f t="shared" ref="D2:AD2" si="1">C2+1</f>
        <v>42493</v>
      </c>
      <c r="E2" s="1">
        <f t="shared" si="1"/>
        <v>42494</v>
      </c>
      <c r="F2" s="1">
        <f t="shared" si="1"/>
        <v>42495</v>
      </c>
      <c r="G2" s="1">
        <f t="shared" si="1"/>
        <v>42496</v>
      </c>
      <c r="H2" s="1">
        <f t="shared" si="1"/>
        <v>42497</v>
      </c>
      <c r="I2" s="1">
        <f t="shared" si="1"/>
        <v>42498</v>
      </c>
      <c r="J2" s="1">
        <f t="shared" si="1"/>
        <v>42499</v>
      </c>
      <c r="K2" s="1">
        <f t="shared" si="1"/>
        <v>42500</v>
      </c>
      <c r="L2" s="1">
        <f t="shared" si="1"/>
        <v>42501</v>
      </c>
      <c r="M2" s="1">
        <f t="shared" si="1"/>
        <v>42502</v>
      </c>
      <c r="N2" s="1">
        <f t="shared" si="1"/>
        <v>42503</v>
      </c>
      <c r="O2" s="1">
        <f t="shared" si="1"/>
        <v>42504</v>
      </c>
      <c r="P2" s="1">
        <f t="shared" si="1"/>
        <v>42505</v>
      </c>
      <c r="Q2" s="1">
        <f t="shared" si="1"/>
        <v>42506</v>
      </c>
      <c r="R2" s="1">
        <f t="shared" si="1"/>
        <v>42507</v>
      </c>
      <c r="S2" s="1">
        <f t="shared" si="1"/>
        <v>42508</v>
      </c>
      <c r="T2" s="1">
        <f t="shared" si="1"/>
        <v>42509</v>
      </c>
      <c r="U2" s="1">
        <f t="shared" si="1"/>
        <v>42510</v>
      </c>
      <c r="V2" s="1">
        <f t="shared" si="1"/>
        <v>42511</v>
      </c>
      <c r="W2" s="1">
        <f t="shared" si="1"/>
        <v>42512</v>
      </c>
      <c r="X2" s="1">
        <f t="shared" si="1"/>
        <v>42513</v>
      </c>
      <c r="Y2" s="1">
        <f t="shared" si="1"/>
        <v>42514</v>
      </c>
      <c r="Z2" s="1">
        <f t="shared" si="1"/>
        <v>42515</v>
      </c>
      <c r="AA2" s="1">
        <f t="shared" si="1"/>
        <v>42516</v>
      </c>
      <c r="AB2" s="1">
        <f t="shared" si="1"/>
        <v>42517</v>
      </c>
      <c r="AC2" s="1">
        <f t="shared" si="1"/>
        <v>42518</v>
      </c>
      <c r="AD2" s="1">
        <f t="shared" si="1"/>
        <v>42519</v>
      </c>
      <c r="AE2" s="1">
        <f>AD2+1</f>
        <v>42520</v>
      </c>
      <c r="AF2" s="1" t="s">
        <v>0</v>
      </c>
      <c r="AG2" t="s">
        <v>1</v>
      </c>
      <c r="AH2" t="s">
        <v>2</v>
      </c>
      <c r="AI2" s="1" t="s">
        <v>3</v>
      </c>
      <c r="AK2"/>
      <c r="AO2"/>
      <c r="AP2"/>
      <c r="AQ2"/>
      <c r="AR2"/>
      <c r="AS2"/>
      <c r="AT2"/>
      <c r="AU2"/>
      <c r="AV2"/>
      <c r="AW2"/>
    </row>
    <row r="3" spans="1:50" x14ac:dyDescent="0.25">
      <c r="B3" s="2"/>
      <c r="AK3"/>
      <c r="AO3"/>
      <c r="AP3"/>
      <c r="AQ3"/>
      <c r="AR3"/>
      <c r="AS3"/>
      <c r="AT3"/>
      <c r="AU3"/>
      <c r="AV3"/>
      <c r="AW3"/>
    </row>
    <row r="4" spans="1:50" s="8" customFormat="1" x14ac:dyDescent="0.25">
      <c r="A4" s="8" t="s">
        <v>6</v>
      </c>
      <c r="B4" s="9"/>
      <c r="C4" s="9" t="s">
        <v>0</v>
      </c>
      <c r="D4" s="9" t="s">
        <v>0</v>
      </c>
      <c r="F4" s="8" t="s">
        <v>0</v>
      </c>
      <c r="AG4" s="9">
        <f t="shared" ref="AG4:AG9" si="2">SUM(B4:AF4)</f>
        <v>0</v>
      </c>
      <c r="AH4" s="9">
        <f t="shared" ref="AH4:AH10" si="3">IF(AG4&gt;0,AG4/COUNTIF(B4:AF4,"&gt;0"),0)</f>
        <v>0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s="8" customFormat="1" x14ac:dyDescent="0.25">
      <c r="A5" s="8" t="s">
        <v>7</v>
      </c>
      <c r="B5" s="9" t="s">
        <v>0</v>
      </c>
      <c r="C5" s="9" t="s">
        <v>0</v>
      </c>
      <c r="D5" s="9"/>
      <c r="E5" s="8" t="s">
        <v>0</v>
      </c>
      <c r="AG5" s="9">
        <f t="shared" si="2"/>
        <v>0</v>
      </c>
      <c r="AH5" s="9">
        <f t="shared" si="3"/>
        <v>0</v>
      </c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8" customFormat="1" x14ac:dyDescent="0.25">
      <c r="A6" s="8" t="s">
        <v>8</v>
      </c>
      <c r="B6" s="9">
        <v>62.01</v>
      </c>
      <c r="C6" s="9">
        <v>122.81</v>
      </c>
      <c r="D6" s="9">
        <v>128.30000000000001</v>
      </c>
      <c r="E6" s="8">
        <v>0</v>
      </c>
      <c r="F6" s="8">
        <v>0</v>
      </c>
      <c r="G6" s="8">
        <v>62.82</v>
      </c>
      <c r="H6" s="8" t="s">
        <v>0</v>
      </c>
      <c r="I6" s="8" t="s">
        <v>0</v>
      </c>
      <c r="J6" s="8" t="s">
        <v>0</v>
      </c>
      <c r="K6" s="8" t="s">
        <v>0</v>
      </c>
      <c r="L6" s="8" t="s">
        <v>0</v>
      </c>
      <c r="M6" s="8" t="s">
        <v>0</v>
      </c>
      <c r="N6" s="8" t="s">
        <v>0</v>
      </c>
      <c r="O6" s="8" t="s">
        <v>0</v>
      </c>
      <c r="P6" s="8" t="s">
        <v>0</v>
      </c>
      <c r="Q6" s="8" t="s">
        <v>0</v>
      </c>
      <c r="R6" s="8" t="s">
        <v>0</v>
      </c>
      <c r="S6" s="8" t="s">
        <v>0</v>
      </c>
      <c r="T6" s="8" t="s">
        <v>0</v>
      </c>
      <c r="U6" s="8" t="s">
        <v>0</v>
      </c>
      <c r="V6" s="8" t="s">
        <v>5</v>
      </c>
      <c r="W6" s="8" t="s">
        <v>0</v>
      </c>
      <c r="X6" s="8" t="s">
        <v>0</v>
      </c>
      <c r="Y6" s="8" t="s">
        <v>0</v>
      </c>
      <c r="Z6" s="8" t="s">
        <v>0</v>
      </c>
      <c r="AA6" s="8" t="s">
        <v>0</v>
      </c>
      <c r="AB6" s="8" t="s">
        <v>0</v>
      </c>
      <c r="AC6" s="8" t="s">
        <v>0</v>
      </c>
      <c r="AD6" s="8" t="s">
        <v>0</v>
      </c>
      <c r="AE6" s="8" t="s">
        <v>0</v>
      </c>
      <c r="AF6" s="8" t="s">
        <v>0</v>
      </c>
      <c r="AG6" s="9">
        <f t="shared" si="2"/>
        <v>375.94</v>
      </c>
      <c r="AH6" s="9">
        <f t="shared" si="3"/>
        <v>93.984999999999999</v>
      </c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8" customFormat="1" x14ac:dyDescent="0.25">
      <c r="A7" s="8" t="s">
        <v>9</v>
      </c>
      <c r="B7" s="9"/>
      <c r="C7" s="9"/>
      <c r="D7" s="9"/>
      <c r="AG7" s="9">
        <f t="shared" si="2"/>
        <v>0</v>
      </c>
      <c r="AH7" s="9">
        <f t="shared" si="3"/>
        <v>0</v>
      </c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8" customFormat="1" x14ac:dyDescent="0.25">
      <c r="A8" s="8" t="s">
        <v>10</v>
      </c>
      <c r="B8" s="9"/>
      <c r="C8" s="9" t="s">
        <v>0</v>
      </c>
      <c r="D8" s="9"/>
      <c r="AG8" s="9">
        <f t="shared" si="2"/>
        <v>0</v>
      </c>
      <c r="AH8" s="9">
        <f t="shared" si="3"/>
        <v>0</v>
      </c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8" customFormat="1" x14ac:dyDescent="0.25">
      <c r="A9" s="8" t="s">
        <v>11</v>
      </c>
      <c r="B9" s="4" t="s">
        <v>0</v>
      </c>
      <c r="C9" s="3" t="s">
        <v>0</v>
      </c>
      <c r="D9" s="4" t="s">
        <v>0</v>
      </c>
      <c r="E9" s="3" t="s">
        <v>0</v>
      </c>
      <c r="F9" s="3" t="s">
        <v>0</v>
      </c>
      <c r="G9" s="3" t="s">
        <v>0</v>
      </c>
      <c r="H9" s="3" t="s">
        <v>0</v>
      </c>
      <c r="I9" s="3" t="s">
        <v>0</v>
      </c>
      <c r="J9" s="3" t="s">
        <v>0</v>
      </c>
      <c r="K9" s="3" t="s">
        <v>0</v>
      </c>
      <c r="L9" s="3" t="s">
        <v>0</v>
      </c>
      <c r="M9" s="3" t="s">
        <v>0</v>
      </c>
      <c r="N9" s="3" t="s">
        <v>0</v>
      </c>
      <c r="O9" s="3" t="s">
        <v>0</v>
      </c>
      <c r="P9" s="3" t="s">
        <v>0</v>
      </c>
      <c r="Q9" s="3" t="s">
        <v>0</v>
      </c>
      <c r="R9" s="3" t="s">
        <v>0</v>
      </c>
      <c r="S9" s="3" t="s">
        <v>0</v>
      </c>
      <c r="T9" s="3" t="s">
        <v>0</v>
      </c>
      <c r="U9" s="3" t="s">
        <v>0</v>
      </c>
      <c r="V9" s="3" t="s">
        <v>0</v>
      </c>
      <c r="W9" s="3" t="s">
        <v>0</v>
      </c>
      <c r="X9" s="3" t="s">
        <v>0</v>
      </c>
      <c r="Y9" s="3" t="s">
        <v>0</v>
      </c>
      <c r="Z9" s="3" t="s">
        <v>0</v>
      </c>
      <c r="AA9" s="3" t="s">
        <v>0</v>
      </c>
      <c r="AB9" s="3" t="s">
        <v>0</v>
      </c>
      <c r="AC9" s="3" t="s">
        <v>0</v>
      </c>
      <c r="AD9" s="3" t="s">
        <v>0</v>
      </c>
      <c r="AE9" s="3" t="s">
        <v>0</v>
      </c>
      <c r="AF9" s="3" t="s">
        <v>0</v>
      </c>
      <c r="AG9" s="9">
        <f t="shared" si="2"/>
        <v>0</v>
      </c>
      <c r="AH9" s="9">
        <f t="shared" si="3"/>
        <v>0</v>
      </c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3" customFormat="1" x14ac:dyDescent="0.25">
      <c r="A10" s="3" t="s">
        <v>14</v>
      </c>
      <c r="B10" s="6"/>
      <c r="C10" s="6"/>
      <c r="D10" s="6"/>
      <c r="E10" s="6"/>
      <c r="F10" s="6"/>
      <c r="G10" s="6" t="s">
        <v>0</v>
      </c>
      <c r="H10" s="6"/>
      <c r="I10" s="6" t="s">
        <v>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0</v>
      </c>
      <c r="U10" s="6"/>
      <c r="V10" s="6"/>
      <c r="W10" s="6"/>
      <c r="X10" s="6"/>
      <c r="Y10" s="6"/>
      <c r="Z10" s="6"/>
      <c r="AA10" s="6"/>
      <c r="AB10" s="5" t="s">
        <v>0</v>
      </c>
      <c r="AC10" s="5" t="s">
        <v>0</v>
      </c>
      <c r="AG10" s="2">
        <f t="shared" ref="AG10:AG14" si="4">SUM(B10:AE10)</f>
        <v>0</v>
      </c>
      <c r="AH10" s="2">
        <f t="shared" si="3"/>
        <v>0</v>
      </c>
      <c r="AI10" s="4">
        <f>SUM(AH4:AH10)</f>
        <v>93.984999999999999</v>
      </c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x14ac:dyDescent="0.25">
      <c r="A11" s="3" t="s">
        <v>15</v>
      </c>
      <c r="B11" s="5" t="s">
        <v>0</v>
      </c>
      <c r="C11" s="5" t="s">
        <v>0</v>
      </c>
      <c r="D11" s="5" t="s">
        <v>0</v>
      </c>
      <c r="E11" s="5" t="s">
        <v>0</v>
      </c>
      <c r="F11" s="5" t="s">
        <v>0</v>
      </c>
      <c r="G11" s="5" t="s">
        <v>0</v>
      </c>
      <c r="H11" s="5" t="s">
        <v>0</v>
      </c>
      <c r="I11" s="5" t="s">
        <v>0</v>
      </c>
      <c r="J11" s="5" t="s">
        <v>0</v>
      </c>
      <c r="K11" s="5" t="s">
        <v>0</v>
      </c>
      <c r="L11" s="5" t="s">
        <v>5</v>
      </c>
      <c r="M11" s="5" t="s">
        <v>5</v>
      </c>
      <c r="N11" s="5" t="s">
        <v>0</v>
      </c>
      <c r="O11" s="5" t="s">
        <v>0</v>
      </c>
      <c r="P11" s="5" t="s">
        <v>0</v>
      </c>
      <c r="Q11" s="5" t="s">
        <v>0</v>
      </c>
      <c r="R11" s="5" t="s">
        <v>0</v>
      </c>
      <c r="S11" s="5" t="s">
        <v>0</v>
      </c>
      <c r="T11" s="5" t="s">
        <v>0</v>
      </c>
      <c r="U11" s="5" t="s">
        <v>0</v>
      </c>
      <c r="V11" s="5" t="s">
        <v>0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0</v>
      </c>
      <c r="AB11" s="5" t="s">
        <v>0</v>
      </c>
      <c r="AC11" s="5" t="s">
        <v>0</v>
      </c>
      <c r="AD11" s="5" t="s">
        <v>0</v>
      </c>
      <c r="AE11" s="5" t="s">
        <v>0</v>
      </c>
      <c r="AF11" s="5" t="s">
        <v>0</v>
      </c>
      <c r="AG11" s="4">
        <v>-1200</v>
      </c>
      <c r="AH11" s="2" t="s">
        <v>0</v>
      </c>
      <c r="AK11"/>
      <c r="AO11"/>
      <c r="AP11"/>
      <c r="AQ11"/>
      <c r="AR11"/>
      <c r="AS11"/>
      <c r="AT11"/>
      <c r="AU11"/>
      <c r="AV11"/>
      <c r="AW11"/>
    </row>
    <row r="12" spans="1:50" x14ac:dyDescent="0.25">
      <c r="A12" s="3" t="s">
        <v>16</v>
      </c>
      <c r="B12" s="6" t="s">
        <v>0</v>
      </c>
      <c r="C12" s="6" t="s">
        <v>0</v>
      </c>
      <c r="D12" s="6">
        <v>-53.4</v>
      </c>
      <c r="E12" s="6" t="s">
        <v>0</v>
      </c>
      <c r="F12" s="6" t="s">
        <v>0</v>
      </c>
      <c r="G12" s="6" t="s">
        <v>0</v>
      </c>
      <c r="H12" s="6" t="s">
        <v>0</v>
      </c>
      <c r="I12" s="6" t="s">
        <v>0</v>
      </c>
      <c r="J12" s="6" t="s">
        <v>0</v>
      </c>
      <c r="K12" s="6" t="s">
        <v>0</v>
      </c>
      <c r="L12" s="6" t="s">
        <v>0</v>
      </c>
      <c r="M12" s="6" t="s">
        <v>0</v>
      </c>
      <c r="N12" s="6" t="s">
        <v>0</v>
      </c>
      <c r="O12" s="6" t="s">
        <v>0</v>
      </c>
      <c r="P12" s="6" t="s">
        <v>0</v>
      </c>
      <c r="Q12" s="6" t="s">
        <v>0</v>
      </c>
      <c r="R12" s="6" t="s">
        <v>0</v>
      </c>
      <c r="S12" s="6" t="s">
        <v>0</v>
      </c>
      <c r="T12" s="6" t="s">
        <v>0</v>
      </c>
      <c r="U12" s="6" t="s">
        <v>0</v>
      </c>
      <c r="V12" s="6" t="s">
        <v>0</v>
      </c>
      <c r="W12" s="6" t="s">
        <v>0</v>
      </c>
      <c r="X12" s="6" t="s">
        <v>0</v>
      </c>
      <c r="Y12" s="6" t="s">
        <v>0</v>
      </c>
      <c r="Z12" s="6" t="s">
        <v>0</v>
      </c>
      <c r="AA12" s="6" t="s">
        <v>0</v>
      </c>
      <c r="AB12" s="6" t="s">
        <v>0</v>
      </c>
      <c r="AC12" s="6" t="s">
        <v>0</v>
      </c>
      <c r="AD12" s="6" t="s">
        <v>0</v>
      </c>
      <c r="AE12" s="6" t="s">
        <v>0</v>
      </c>
      <c r="AF12" s="6" t="s">
        <v>0</v>
      </c>
      <c r="AG12" s="4">
        <f t="shared" si="4"/>
        <v>-53.4</v>
      </c>
      <c r="AH12" s="2" t="s">
        <v>0</v>
      </c>
      <c r="AK12"/>
      <c r="AO12"/>
      <c r="AP12"/>
      <c r="AQ12"/>
      <c r="AR12"/>
      <c r="AS12"/>
      <c r="AT12"/>
      <c r="AU12"/>
      <c r="AV12"/>
      <c r="AW12"/>
    </row>
    <row r="13" spans="1:50" x14ac:dyDescent="0.25">
      <c r="A13" s="3" t="s">
        <v>17</v>
      </c>
      <c r="B13" s="6" t="s">
        <v>0</v>
      </c>
      <c r="C13" s="6" t="s">
        <v>0</v>
      </c>
      <c r="D13" s="6" t="s">
        <v>0</v>
      </c>
      <c r="E13" s="6" t="s">
        <v>0</v>
      </c>
      <c r="F13" s="6" t="s">
        <v>0</v>
      </c>
      <c r="G13" s="6" t="s">
        <v>0</v>
      </c>
      <c r="H13" s="6" t="s">
        <v>5</v>
      </c>
      <c r="I13" s="6" t="s">
        <v>0</v>
      </c>
      <c r="J13" s="6" t="s">
        <v>0</v>
      </c>
      <c r="K13" s="6" t="s">
        <v>0</v>
      </c>
      <c r="L13" s="6" t="s">
        <v>0</v>
      </c>
      <c r="M13" s="6" t="s">
        <v>0</v>
      </c>
      <c r="N13" s="6" t="s">
        <v>0</v>
      </c>
      <c r="O13" s="6" t="s">
        <v>0</v>
      </c>
      <c r="P13" s="6" t="s">
        <v>0</v>
      </c>
      <c r="Q13" s="6" t="s">
        <v>0</v>
      </c>
      <c r="R13" s="6" t="s">
        <v>0</v>
      </c>
      <c r="S13" s="6" t="s">
        <v>0</v>
      </c>
      <c r="T13" s="6" t="s">
        <v>0</v>
      </c>
      <c r="U13" s="6" t="s">
        <v>0</v>
      </c>
      <c r="V13" s="6" t="s">
        <v>0</v>
      </c>
      <c r="W13" s="6" t="s">
        <v>0</v>
      </c>
      <c r="X13" s="6" t="s">
        <v>0</v>
      </c>
      <c r="Y13" s="6" t="s">
        <v>0</v>
      </c>
      <c r="Z13" s="6" t="s">
        <v>0</v>
      </c>
      <c r="AA13" s="6" t="s">
        <v>0</v>
      </c>
      <c r="AB13" s="6" t="s">
        <v>0</v>
      </c>
      <c r="AC13" s="6" t="s">
        <v>0</v>
      </c>
      <c r="AD13" s="6" t="s">
        <v>0</v>
      </c>
      <c r="AE13" s="6" t="s">
        <v>0</v>
      </c>
      <c r="AF13" s="6" t="s">
        <v>0</v>
      </c>
      <c r="AG13" s="4">
        <f t="shared" si="4"/>
        <v>0</v>
      </c>
      <c r="AH13" s="2" t="s">
        <v>0</v>
      </c>
      <c r="AK13"/>
      <c r="AO13"/>
      <c r="AP13"/>
      <c r="AQ13"/>
      <c r="AR13"/>
      <c r="AS13"/>
      <c r="AT13"/>
      <c r="AU13"/>
      <c r="AV13"/>
      <c r="AW13"/>
    </row>
    <row r="14" spans="1:50" x14ac:dyDescent="0.25">
      <c r="A14" s="3" t="s">
        <v>18</v>
      </c>
      <c r="B14" s="6" t="s">
        <v>0</v>
      </c>
      <c r="C14" s="6" t="s">
        <v>0</v>
      </c>
      <c r="D14" s="6" t="s">
        <v>0</v>
      </c>
      <c r="E14" s="6" t="s">
        <v>0</v>
      </c>
      <c r="F14" s="6" t="s">
        <v>0</v>
      </c>
      <c r="G14" s="6" t="s">
        <v>0</v>
      </c>
      <c r="H14" s="6" t="s">
        <v>0</v>
      </c>
      <c r="I14" s="6" t="s">
        <v>0</v>
      </c>
      <c r="J14" s="6" t="s">
        <v>0</v>
      </c>
      <c r="K14" s="6" t="s">
        <v>0</v>
      </c>
      <c r="L14" s="6" t="s">
        <v>0</v>
      </c>
      <c r="M14" s="6" t="s">
        <v>0</v>
      </c>
      <c r="N14" s="6" t="s">
        <v>0</v>
      </c>
      <c r="O14" s="6" t="s">
        <v>0</v>
      </c>
      <c r="P14" s="6" t="s">
        <v>0</v>
      </c>
      <c r="Q14" s="6" t="s">
        <v>0</v>
      </c>
      <c r="R14" s="6" t="s">
        <v>0</v>
      </c>
      <c r="S14" s="6" t="s">
        <v>0</v>
      </c>
      <c r="T14" s="6" t="s">
        <v>0</v>
      </c>
      <c r="U14" s="6" t="s">
        <v>0</v>
      </c>
      <c r="V14" s="6" t="s">
        <v>0</v>
      </c>
      <c r="W14" s="6" t="s">
        <v>0</v>
      </c>
      <c r="X14" s="6" t="s">
        <v>0</v>
      </c>
      <c r="Y14" s="6" t="s">
        <v>0</v>
      </c>
      <c r="Z14" s="6" t="s">
        <v>0</v>
      </c>
      <c r="AA14" s="6" t="s">
        <v>0</v>
      </c>
      <c r="AB14" s="6" t="s">
        <v>0</v>
      </c>
      <c r="AC14" s="6" t="s">
        <v>0</v>
      </c>
      <c r="AD14" s="6" t="s">
        <v>0</v>
      </c>
      <c r="AE14" s="6" t="s">
        <v>0</v>
      </c>
      <c r="AF14" s="6" t="s">
        <v>0</v>
      </c>
      <c r="AG14" s="4">
        <f t="shared" si="4"/>
        <v>0</v>
      </c>
      <c r="AH14" s="2" t="s">
        <v>0</v>
      </c>
      <c r="AK14"/>
      <c r="AO14"/>
      <c r="AP14"/>
      <c r="AQ14"/>
      <c r="AR14"/>
      <c r="AS14"/>
      <c r="AT14"/>
      <c r="AU14"/>
      <c r="AV14"/>
      <c r="AW14"/>
    </row>
    <row r="15" spans="1:50" x14ac:dyDescent="0.25">
      <c r="A15" s="3" t="s">
        <v>19</v>
      </c>
      <c r="B15" s="6">
        <f>-(229.32)/30</f>
        <v>-7.6440000000000001</v>
      </c>
      <c r="C15" s="6">
        <f t="shared" ref="C15:AF15" si="5">-(229.32)/30</f>
        <v>-7.6440000000000001</v>
      </c>
      <c r="D15" s="6">
        <f t="shared" si="5"/>
        <v>-7.6440000000000001</v>
      </c>
      <c r="E15" s="6">
        <f t="shared" si="5"/>
        <v>-7.6440000000000001</v>
      </c>
      <c r="F15" s="6">
        <f t="shared" si="5"/>
        <v>-7.6440000000000001</v>
      </c>
      <c r="G15" s="6">
        <f t="shared" si="5"/>
        <v>-7.6440000000000001</v>
      </c>
      <c r="H15" s="6">
        <f t="shared" si="5"/>
        <v>-7.6440000000000001</v>
      </c>
      <c r="I15" s="6">
        <f t="shared" si="5"/>
        <v>-7.6440000000000001</v>
      </c>
      <c r="J15" s="6">
        <f t="shared" si="5"/>
        <v>-7.6440000000000001</v>
      </c>
      <c r="K15" s="6">
        <f t="shared" si="5"/>
        <v>-7.6440000000000001</v>
      </c>
      <c r="L15" s="6">
        <f t="shared" si="5"/>
        <v>-7.6440000000000001</v>
      </c>
      <c r="M15" s="6">
        <f t="shared" si="5"/>
        <v>-7.6440000000000001</v>
      </c>
      <c r="N15" s="6">
        <f t="shared" si="5"/>
        <v>-7.6440000000000001</v>
      </c>
      <c r="O15" s="6">
        <f t="shared" si="5"/>
        <v>-7.6440000000000001</v>
      </c>
      <c r="P15" s="6">
        <f t="shared" si="5"/>
        <v>-7.6440000000000001</v>
      </c>
      <c r="Q15" s="6">
        <f t="shared" si="5"/>
        <v>-7.6440000000000001</v>
      </c>
      <c r="R15" s="6">
        <f t="shared" si="5"/>
        <v>-7.6440000000000001</v>
      </c>
      <c r="S15" s="6">
        <f t="shared" si="5"/>
        <v>-7.6440000000000001</v>
      </c>
      <c r="T15" s="6">
        <f t="shared" si="5"/>
        <v>-7.6440000000000001</v>
      </c>
      <c r="U15" s="6">
        <f t="shared" si="5"/>
        <v>-7.6440000000000001</v>
      </c>
      <c r="V15" s="6">
        <f t="shared" si="5"/>
        <v>-7.6440000000000001</v>
      </c>
      <c r="W15" s="6">
        <f t="shared" si="5"/>
        <v>-7.6440000000000001</v>
      </c>
      <c r="X15" s="6">
        <f t="shared" si="5"/>
        <v>-7.6440000000000001</v>
      </c>
      <c r="Y15" s="6">
        <f t="shared" si="5"/>
        <v>-7.6440000000000001</v>
      </c>
      <c r="Z15" s="6">
        <f t="shared" si="5"/>
        <v>-7.6440000000000001</v>
      </c>
      <c r="AA15" s="6">
        <f t="shared" si="5"/>
        <v>-7.6440000000000001</v>
      </c>
      <c r="AB15" s="6">
        <f t="shared" si="5"/>
        <v>-7.6440000000000001</v>
      </c>
      <c r="AC15" s="6">
        <f t="shared" si="5"/>
        <v>-7.6440000000000001</v>
      </c>
      <c r="AD15" s="6">
        <f t="shared" si="5"/>
        <v>-7.6440000000000001</v>
      </c>
      <c r="AE15" s="6">
        <f t="shared" si="5"/>
        <v>-7.6440000000000001</v>
      </c>
      <c r="AF15" s="6">
        <f t="shared" si="5"/>
        <v>-7.6440000000000001</v>
      </c>
      <c r="AG15" s="4" t="s">
        <v>0</v>
      </c>
      <c r="AH15" s="2" t="s">
        <v>0</v>
      </c>
      <c r="AK15"/>
      <c r="AO15"/>
      <c r="AP15"/>
      <c r="AQ15"/>
      <c r="AR15"/>
      <c r="AS15"/>
      <c r="AT15"/>
      <c r="AU15"/>
      <c r="AV15"/>
      <c r="AW15"/>
    </row>
    <row r="16" spans="1:50" x14ac:dyDescent="0.25">
      <c r="A16" s="3" t="s">
        <v>20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 t="s">
        <v>0</v>
      </c>
      <c r="AH16" s="2" t="s">
        <v>0</v>
      </c>
      <c r="AK16"/>
      <c r="AO16"/>
      <c r="AP16"/>
      <c r="AQ16"/>
      <c r="AR16"/>
      <c r="AS16"/>
      <c r="AT16"/>
      <c r="AU16"/>
      <c r="AV16"/>
      <c r="AW16"/>
    </row>
    <row r="17" spans="1:50" x14ac:dyDescent="0.25">
      <c r="A17" s="3" t="s">
        <v>21</v>
      </c>
      <c r="B17" s="4" t="s">
        <v>0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>
        <f>-(400*1.2)*12/365</f>
        <v>-15.780821917808218</v>
      </c>
      <c r="AH17" s="2"/>
      <c r="AK17"/>
      <c r="AO17"/>
      <c r="AP17"/>
      <c r="AQ17"/>
      <c r="AR17"/>
      <c r="AS17"/>
      <c r="AT17"/>
      <c r="AU17"/>
      <c r="AV17"/>
      <c r="AW17"/>
    </row>
    <row r="18" spans="1:50" x14ac:dyDescent="0.25">
      <c r="A18" s="3" t="s">
        <v>22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>
        <f>SUM(B18:AE18)</f>
        <v>0</v>
      </c>
      <c r="AH18" s="2"/>
      <c r="AK18"/>
      <c r="AO18"/>
      <c r="AP18"/>
      <c r="AQ18"/>
      <c r="AR18"/>
      <c r="AS18"/>
      <c r="AT18"/>
      <c r="AU18"/>
      <c r="AV18"/>
      <c r="AW18"/>
    </row>
    <row r="19" spans="1:50" x14ac:dyDescent="0.25">
      <c r="A19" s="3" t="s">
        <v>23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>
        <f>SUM(B19:AE19)</f>
        <v>0</v>
      </c>
      <c r="AH19" s="2"/>
      <c r="AK19"/>
      <c r="AO19"/>
      <c r="AP19"/>
      <c r="AQ19"/>
      <c r="AR19"/>
      <c r="AS19"/>
      <c r="AT19"/>
      <c r="AU19"/>
      <c r="AV19"/>
      <c r="AW19"/>
    </row>
    <row r="20" spans="1:50" x14ac:dyDescent="0.25">
      <c r="A20" s="3" t="s">
        <v>24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  <c r="AK20"/>
      <c r="AO20"/>
      <c r="AP20"/>
      <c r="AQ20"/>
      <c r="AR20"/>
      <c r="AS20"/>
      <c r="AT20"/>
      <c r="AU20"/>
      <c r="AV20"/>
      <c r="AW20"/>
    </row>
    <row r="21" spans="1:50" s="8" customFormat="1" x14ac:dyDescent="0.25">
      <c r="A21" s="3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4">
        <f>-AK11</f>
        <v>0</v>
      </c>
      <c r="AH21" s="9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s="8" customFormat="1" x14ac:dyDescent="0.25">
      <c r="A22" s="3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4">
        <f>AG21*AM3</f>
        <v>0</v>
      </c>
      <c r="AH22" s="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8" customFormat="1" x14ac:dyDescent="0.25">
      <c r="A23" s="8" t="s">
        <v>26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s="8" customFormat="1" x14ac:dyDescent="0.25">
      <c r="A24" s="8" t="s">
        <v>27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8" customFormat="1" x14ac:dyDescent="0.25">
      <c r="A25" s="8" t="s">
        <v>28</v>
      </c>
      <c r="B25" s="9"/>
      <c r="C25" s="9" t="s">
        <v>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8" customFormat="1" x14ac:dyDescent="0.25">
      <c r="A26" s="8" t="s">
        <v>29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s="8" customFormat="1" x14ac:dyDescent="0.25">
      <c r="A27" s="8" t="s">
        <v>30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s="3" customFormat="1" x14ac:dyDescent="0.25">
      <c r="A28" s="3" t="s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 t="s">
        <v>0</v>
      </c>
      <c r="AH28" s="4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3" customFormat="1" x14ac:dyDescent="0.25">
      <c r="A29" s="3" t="s">
        <v>31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 t="s">
        <v>0</v>
      </c>
      <c r="AH29" s="4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s="3" customFormat="1" x14ac:dyDescent="0.25">
      <c r="A30" s="3" t="s">
        <v>12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 t="s">
        <v>0</v>
      </c>
      <c r="AH30" s="4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s="3" customFormat="1" x14ac:dyDescent="0.25">
      <c r="A31" s="3" t="s">
        <v>32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 t="s">
        <v>0</v>
      </c>
      <c r="AH31" s="4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s="3" customFormat="1" x14ac:dyDescent="0.25">
      <c r="A32" s="3" t="s">
        <v>33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 t="s">
        <v>0</v>
      </c>
      <c r="AH32" s="4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s="3" customFormat="1" x14ac:dyDescent="0.25">
      <c r="A33" s="3" t="s">
        <v>13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 t="s">
        <v>0</v>
      </c>
      <c r="AH33" s="4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s="3" customFormat="1" x14ac:dyDescent="0.25">
      <c r="A34" s="3" t="s">
        <v>34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 t="s">
        <v>0</v>
      </c>
      <c r="AH34" s="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s="3" customFormat="1" x14ac:dyDescent="0.25">
      <c r="A35" s="3" t="s">
        <v>35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 t="s">
        <v>0</v>
      </c>
      <c r="AH35" s="4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s="3" customFormat="1" x14ac:dyDescent="0.25">
      <c r="A36" s="3" t="s">
        <v>36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 t="s">
        <v>0</v>
      </c>
      <c r="AH36" s="4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s="3" customFormat="1" x14ac:dyDescent="0.25">
      <c r="A37" s="3" t="s">
        <v>37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 t="s">
        <v>0</v>
      </c>
      <c r="AH37" s="4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3" customFormat="1" x14ac:dyDescent="0.25">
      <c r="A38" s="3" t="s">
        <v>38</v>
      </c>
      <c r="B38" s="4" t="s">
        <v>0</v>
      </c>
      <c r="C38" s="4" t="s">
        <v>0</v>
      </c>
      <c r="D38" s="4" t="s">
        <v>0</v>
      </c>
      <c r="E38" s="4" t="s">
        <v>0</v>
      </c>
      <c r="F38" s="4" t="s">
        <v>0</v>
      </c>
      <c r="G38" s="4" t="s">
        <v>0</v>
      </c>
      <c r="H38" s="4" t="s">
        <v>0</v>
      </c>
      <c r="I38" s="4" t="s">
        <v>0</v>
      </c>
      <c r="J38" s="4" t="s">
        <v>0</v>
      </c>
      <c r="K38" s="4" t="s">
        <v>0</v>
      </c>
      <c r="L38" s="4" t="s">
        <v>0</v>
      </c>
      <c r="M38" s="4" t="s">
        <v>0</v>
      </c>
      <c r="N38" s="4" t="s">
        <v>0</v>
      </c>
      <c r="O38" s="4" t="s">
        <v>0</v>
      </c>
      <c r="P38" s="4" t="s">
        <v>0</v>
      </c>
      <c r="Q38" s="4" t="s">
        <v>0</v>
      </c>
      <c r="R38" s="4" t="s">
        <v>0</v>
      </c>
      <c r="S38" s="4" t="s">
        <v>0</v>
      </c>
      <c r="T38" s="4" t="s">
        <v>0</v>
      </c>
      <c r="U38" s="4" t="s">
        <v>0</v>
      </c>
      <c r="V38" s="4" t="s">
        <v>0</v>
      </c>
      <c r="W38" s="4" t="s">
        <v>0</v>
      </c>
      <c r="X38" s="4" t="s">
        <v>0</v>
      </c>
      <c r="Y38" s="4" t="s">
        <v>0</v>
      </c>
      <c r="Z38" s="4" t="s">
        <v>0</v>
      </c>
      <c r="AA38" s="4" t="s">
        <v>0</v>
      </c>
      <c r="AB38" s="4" t="s">
        <v>0</v>
      </c>
      <c r="AC38" s="4" t="s">
        <v>0</v>
      </c>
      <c r="AD38" s="4" t="s">
        <v>0</v>
      </c>
      <c r="AE38" s="4" t="s">
        <v>0</v>
      </c>
      <c r="AF38" s="4" t="s">
        <v>0</v>
      </c>
      <c r="AG38" s="4" t="s">
        <v>5</v>
      </c>
      <c r="AH38" s="4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x14ac:dyDescent="0.25">
      <c r="A39" t="s">
        <v>4</v>
      </c>
      <c r="B39" s="5">
        <f>SUM(B4:B37)</f>
        <v>49.366</v>
      </c>
      <c r="C39" s="5">
        <f t="shared" ref="C39:AF39" si="6">SUM(C4:C37)</f>
        <v>110.166</v>
      </c>
      <c r="D39" s="5">
        <f t="shared" si="6"/>
        <v>62.256</v>
      </c>
      <c r="E39" s="5">
        <f t="shared" si="6"/>
        <v>-12.644</v>
      </c>
      <c r="F39" s="5">
        <f t="shared" si="6"/>
        <v>-12.644</v>
      </c>
      <c r="G39" s="5">
        <f t="shared" si="6"/>
        <v>50.176000000000002</v>
      </c>
      <c r="H39" s="5">
        <f t="shared" si="6"/>
        <v>-12.644</v>
      </c>
      <c r="I39" s="5">
        <f t="shared" si="6"/>
        <v>-12.644</v>
      </c>
      <c r="J39" s="5">
        <f t="shared" si="6"/>
        <v>-12.644</v>
      </c>
      <c r="K39" s="5">
        <f t="shared" si="6"/>
        <v>-12.644</v>
      </c>
      <c r="L39" s="5">
        <f t="shared" si="6"/>
        <v>-12.644</v>
      </c>
      <c r="M39" s="5">
        <f t="shared" si="6"/>
        <v>-12.644</v>
      </c>
      <c r="N39" s="5">
        <f t="shared" si="6"/>
        <v>-12.644</v>
      </c>
      <c r="O39" s="5">
        <f t="shared" si="6"/>
        <v>-12.644</v>
      </c>
      <c r="P39" s="5">
        <f t="shared" si="6"/>
        <v>-12.644</v>
      </c>
      <c r="Q39" s="5">
        <f t="shared" si="6"/>
        <v>-12.644</v>
      </c>
      <c r="R39" s="5">
        <f t="shared" si="6"/>
        <v>-12.644</v>
      </c>
      <c r="S39" s="5">
        <f t="shared" si="6"/>
        <v>-12.644</v>
      </c>
      <c r="T39" s="5">
        <f t="shared" si="6"/>
        <v>-12.644</v>
      </c>
      <c r="U39" s="5">
        <f t="shared" si="6"/>
        <v>-12.644</v>
      </c>
      <c r="V39" s="5">
        <f t="shared" si="6"/>
        <v>-12.644</v>
      </c>
      <c r="W39" s="5">
        <f t="shared" si="6"/>
        <v>-12.644</v>
      </c>
      <c r="X39" s="5">
        <f t="shared" si="6"/>
        <v>-12.644</v>
      </c>
      <c r="Y39" s="5">
        <f t="shared" si="6"/>
        <v>-12.644</v>
      </c>
      <c r="Z39" s="5">
        <f t="shared" si="6"/>
        <v>-12.644</v>
      </c>
      <c r="AA39" s="5">
        <f t="shared" si="6"/>
        <v>-12.644</v>
      </c>
      <c r="AB39" s="5">
        <f t="shared" si="6"/>
        <v>-12.644</v>
      </c>
      <c r="AC39" s="5">
        <f t="shared" si="6"/>
        <v>-12.644</v>
      </c>
      <c r="AD39" s="5">
        <f t="shared" si="6"/>
        <v>-12.644</v>
      </c>
      <c r="AE39" s="5">
        <f t="shared" si="6"/>
        <v>-12.644</v>
      </c>
      <c r="AF39" s="5">
        <f t="shared" si="6"/>
        <v>-12.644</v>
      </c>
      <c r="AG39" s="5">
        <f>SUM(AG4:AG38)</f>
        <v>-1193.2408219178083</v>
      </c>
      <c r="AH39" s="2">
        <f>AG39/COUNTIF(B39:AF39,"&gt;0")</f>
        <v>-298.31020547945207</v>
      </c>
      <c r="AK39"/>
      <c r="AO39"/>
      <c r="AP39"/>
      <c r="AQ39"/>
      <c r="AR39"/>
      <c r="AS39"/>
      <c r="AT39"/>
      <c r="AU39"/>
      <c r="AV39"/>
      <c r="AW39"/>
    </row>
    <row r="40" spans="1:50" x14ac:dyDescent="0.25">
      <c r="B40" s="2"/>
      <c r="AK40"/>
      <c r="AO40"/>
      <c r="AP40"/>
      <c r="AQ40"/>
      <c r="AR40"/>
      <c r="AS40"/>
      <c r="AT40"/>
      <c r="AU40"/>
      <c r="AV40"/>
      <c r="AW40"/>
    </row>
    <row r="41" spans="1:50" x14ac:dyDescent="0.25">
      <c r="A41" t="s">
        <v>0</v>
      </c>
      <c r="AK41"/>
      <c r="AO41"/>
      <c r="AP41"/>
      <c r="AQ41"/>
      <c r="AR41"/>
      <c r="AS41"/>
      <c r="AT41"/>
      <c r="AU41"/>
      <c r="AV41"/>
      <c r="AW41"/>
    </row>
    <row r="42" spans="1:50" x14ac:dyDescent="0.25">
      <c r="A42" t="s">
        <v>0</v>
      </c>
      <c r="AK42"/>
      <c r="AO42"/>
      <c r="AP42"/>
      <c r="AQ42"/>
      <c r="AR42"/>
      <c r="AS42"/>
      <c r="AT42"/>
      <c r="AU42"/>
      <c r="AV42"/>
      <c r="AW42"/>
    </row>
    <row r="43" spans="1:50" x14ac:dyDescent="0.25">
      <c r="A43" t="s">
        <v>0</v>
      </c>
      <c r="AK43"/>
      <c r="AO43"/>
      <c r="AP43"/>
      <c r="AQ43"/>
      <c r="AR43"/>
      <c r="AS43"/>
      <c r="AT43"/>
      <c r="AU43"/>
      <c r="AV43"/>
      <c r="AW43"/>
    </row>
    <row r="44" spans="1:50" x14ac:dyDescent="0.25">
      <c r="A44" t="s">
        <v>0</v>
      </c>
      <c r="AK44"/>
      <c r="AO44"/>
      <c r="AP44"/>
      <c r="AQ44"/>
      <c r="AR44"/>
      <c r="AS44"/>
      <c r="AT44"/>
      <c r="AU44"/>
      <c r="AV44"/>
      <c r="AW44"/>
    </row>
    <row r="45" spans="1:50" x14ac:dyDescent="0.25">
      <c r="AK45"/>
      <c r="AO45"/>
      <c r="AP45"/>
      <c r="AQ45"/>
      <c r="AR45"/>
      <c r="AS45"/>
      <c r="AT45"/>
      <c r="AU45"/>
      <c r="AV45"/>
      <c r="AW45"/>
    </row>
    <row r="46" spans="1:50" x14ac:dyDescent="0.25">
      <c r="A46" t="s">
        <v>0</v>
      </c>
      <c r="AK46"/>
      <c r="AO46"/>
      <c r="AP46"/>
      <c r="AQ46"/>
      <c r="AR46"/>
      <c r="AS46"/>
      <c r="AT46"/>
      <c r="AU46"/>
      <c r="AV46"/>
      <c r="AW46"/>
    </row>
    <row r="47" spans="1:50" x14ac:dyDescent="0.25">
      <c r="A47" t="s">
        <v>0</v>
      </c>
      <c r="AK47"/>
      <c r="AO47"/>
      <c r="AP47"/>
      <c r="AQ47"/>
      <c r="AR47"/>
      <c r="AS47"/>
      <c r="AT47"/>
      <c r="AU47"/>
      <c r="AV47"/>
      <c r="AW47"/>
    </row>
    <row r="48" spans="1:50" x14ac:dyDescent="0.25">
      <c r="A48" t="s">
        <v>0</v>
      </c>
      <c r="AK48"/>
      <c r="AO48"/>
      <c r="AP48"/>
      <c r="AQ48"/>
      <c r="AR48"/>
      <c r="AS48"/>
      <c r="AT48"/>
      <c r="AU48"/>
      <c r="AV48"/>
      <c r="AW48"/>
    </row>
    <row r="49" spans="1:49" x14ac:dyDescent="0.25">
      <c r="AK49"/>
      <c r="AO49"/>
      <c r="AP49"/>
      <c r="AQ49"/>
      <c r="AR49"/>
      <c r="AS49"/>
      <c r="AT49"/>
      <c r="AU49"/>
      <c r="AV49"/>
      <c r="AW49"/>
    </row>
    <row r="50" spans="1:49" x14ac:dyDescent="0.25">
      <c r="A50" t="s">
        <v>0</v>
      </c>
      <c r="AK50"/>
      <c r="AO50"/>
      <c r="AP50"/>
      <c r="AQ50"/>
      <c r="AR50"/>
      <c r="AS50"/>
      <c r="AT50"/>
      <c r="AU50"/>
      <c r="AV50"/>
      <c r="AW50"/>
    </row>
    <row r="51" spans="1:49" x14ac:dyDescent="0.25">
      <c r="AK51"/>
      <c r="AO51"/>
      <c r="AP51"/>
      <c r="AQ51"/>
      <c r="AR51"/>
      <c r="AS51"/>
      <c r="AT51"/>
      <c r="AU51"/>
      <c r="AV51"/>
      <c r="AW51"/>
    </row>
    <row r="52" spans="1:49" x14ac:dyDescent="0.25">
      <c r="A52" t="s">
        <v>0</v>
      </c>
      <c r="AK52"/>
      <c r="AO52"/>
      <c r="AP52"/>
      <c r="AQ52"/>
      <c r="AR52"/>
      <c r="AS52"/>
      <c r="AT52"/>
      <c r="AU52"/>
      <c r="AV52"/>
      <c r="AW52"/>
    </row>
    <row r="53" spans="1:49" x14ac:dyDescent="0.25">
      <c r="A53" t="s">
        <v>39</v>
      </c>
      <c r="AK53"/>
      <c r="AO53"/>
      <c r="AP53"/>
      <c r="AQ53"/>
      <c r="AR53"/>
      <c r="AS53"/>
      <c r="AT53"/>
      <c r="AU53"/>
      <c r="AV53"/>
      <c r="AW53"/>
    </row>
    <row r="54" spans="1:49" x14ac:dyDescent="0.25">
      <c r="AK54"/>
      <c r="AO54"/>
      <c r="AP54"/>
      <c r="AQ54"/>
      <c r="AR54"/>
      <c r="AS54"/>
      <c r="AT54"/>
      <c r="AU54"/>
      <c r="AV54"/>
      <c r="AW54"/>
    </row>
    <row r="55" spans="1:49" x14ac:dyDescent="0.25">
      <c r="AK55"/>
      <c r="AO55"/>
      <c r="AP55"/>
      <c r="AQ55"/>
      <c r="AR55"/>
      <c r="AS55"/>
      <c r="AT55"/>
      <c r="AU55"/>
      <c r="AV55"/>
      <c r="AW55"/>
    </row>
    <row r="56" spans="1:49" x14ac:dyDescent="0.25">
      <c r="AK56"/>
      <c r="AO56"/>
      <c r="AP56"/>
      <c r="AQ56"/>
      <c r="AR56"/>
      <c r="AS56"/>
      <c r="AT56"/>
      <c r="AU56"/>
      <c r="AV56"/>
      <c r="AW56"/>
    </row>
    <row r="57" spans="1:49" x14ac:dyDescent="0.25">
      <c r="AK57"/>
      <c r="AO57"/>
      <c r="AP57"/>
      <c r="AQ57"/>
      <c r="AR57"/>
      <c r="AS57"/>
      <c r="AT57"/>
      <c r="AU57"/>
      <c r="AV57"/>
      <c r="AW57"/>
    </row>
    <row r="58" spans="1:49" x14ac:dyDescent="0.25">
      <c r="AK58"/>
      <c r="AO58"/>
      <c r="AP58"/>
      <c r="AQ58"/>
      <c r="AR58"/>
      <c r="AS58"/>
      <c r="AT58"/>
      <c r="AU58"/>
      <c r="AV58"/>
      <c r="AW58"/>
    </row>
    <row r="59" spans="1:49" x14ac:dyDescent="0.25">
      <c r="B59" s="2"/>
      <c r="D59" t="s">
        <v>0</v>
      </c>
      <c r="AK59"/>
      <c r="AO59"/>
      <c r="AP59"/>
      <c r="AQ59"/>
      <c r="AR59"/>
      <c r="AS59"/>
      <c r="AT59"/>
      <c r="AU59"/>
      <c r="AV59"/>
      <c r="AW59"/>
    </row>
    <row r="60" spans="1:49" x14ac:dyDescent="0.25">
      <c r="B60" s="2"/>
      <c r="D60" t="s">
        <v>0</v>
      </c>
    </row>
    <row r="61" spans="1:49" x14ac:dyDescent="0.25">
      <c r="B61" s="2"/>
      <c r="D61" t="s">
        <v>0</v>
      </c>
    </row>
    <row r="62" spans="1:49" x14ac:dyDescent="0.25">
      <c r="D62" t="s">
        <v>0</v>
      </c>
      <c r="AO62" s="15"/>
      <c r="AP62" s="15"/>
      <c r="AQ62" s="15"/>
      <c r="AR62" s="15"/>
      <c r="AS62" s="15"/>
      <c r="AT62" s="15"/>
      <c r="AU62" s="15"/>
      <c r="AV62" s="15"/>
      <c r="AW62" s="15"/>
    </row>
    <row r="63" spans="1:49" x14ac:dyDescent="0.25">
      <c r="D63" t="s">
        <v>0</v>
      </c>
      <c r="AR63" s="16" t="s">
        <v>0</v>
      </c>
    </row>
    <row r="64" spans="1:49" x14ac:dyDescent="0.25">
      <c r="D64" t="s">
        <v>0</v>
      </c>
    </row>
    <row r="65" spans="4:4" x14ac:dyDescent="0.25">
      <c r="D65" t="s">
        <v>0</v>
      </c>
    </row>
    <row r="66" spans="4:4" x14ac:dyDescent="0.25">
      <c r="D66" t="s">
        <v>0</v>
      </c>
    </row>
    <row r="67" spans="4:4" x14ac:dyDescent="0.25">
      <c r="D67" t="s">
        <v>0</v>
      </c>
    </row>
    <row r="68" spans="4:4" x14ac:dyDescent="0.25">
      <c r="D68" t="s">
        <v>0</v>
      </c>
    </row>
    <row r="70" spans="4:4" x14ac:dyDescent="0.25">
      <c r="D70" t="s">
        <v>0</v>
      </c>
    </row>
  </sheetData>
  <pageMargins left="0.70866141732283472" right="0.70866141732283472" top="0.19685039370078741" bottom="0.19685039370078741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0"/>
  <sheetViews>
    <sheetView workbookViewId="0">
      <pane xSplit="1" topLeftCell="B1" activePane="topRight" state="frozen"/>
      <selection pane="topRight" activeCell="B3" sqref="B3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style="11" customWidth="1"/>
    <col min="38" max="38" width="20.85546875" customWidth="1"/>
    <col min="41" max="41" width="19.28515625" style="16" customWidth="1"/>
    <col min="42" max="42" width="7.5703125" style="16" customWidth="1"/>
    <col min="43" max="45" width="7.5703125" style="16" bestFit="1" customWidth="1"/>
    <col min="46" max="46" width="10.5703125" style="16" bestFit="1" customWidth="1"/>
    <col min="47" max="47" width="7.5703125" style="16" bestFit="1" customWidth="1"/>
    <col min="48" max="48" width="7.7109375" style="16" bestFit="1" customWidth="1"/>
    <col min="49" max="49" width="10.28515625" style="16" bestFit="1" customWidth="1"/>
  </cols>
  <sheetData>
    <row r="1" spans="1:50" x14ac:dyDescent="0.25">
      <c r="B1" t="str">
        <f>IF(WEEKDAY(B2)=1,"Dimanche",IF(WEEKDAY(B2)=2,"Lundi",IF(WEEKDAY(B2)=3,"Mardi",IF(WEEKDAY(B2)=4,"Mercredi",IF(WEEKDAY(B2)=5,"Jeudi",IF(WEEKDAY(B2)=6,"Vendredi",IF(WEEKDAY(B2)=7,"Samedi",)))))))</f>
        <v>Mercredi</v>
      </c>
      <c r="C1" t="str">
        <f>IF(WEEKDAY(C2)=1,"Dimanche",IF(WEEKDAY(C2)=2,"Lundi",IF(WEEKDAY(C2)=3,"Mardi",IF(WEEKDAY(C2)=4,"Mercredi",IF(WEEKDAY(C2)=5,"Jeudi",IF(WEEKDAY(C2)=6,"Vendredi",IF(WEEKDAY(C2)=7,"Samedi",)))))))</f>
        <v>Jeudi</v>
      </c>
      <c r="D1" t="str">
        <f t="shared" ref="D1:AF1" si="0">IF(WEEKDAY(D2)=1,"Dimanche",IF(WEEKDAY(D2)=2,"Lundi",IF(WEEKDAY(D2)=3,"Mardi",IF(WEEKDAY(D2)=4,"Mercredi",IF(WEEKDAY(D2)=5,"Jeudi",IF(WEEKDAY(D2)=6,"Vendredi",IF(WEEKDAY(D2)=7,"Samedi",)))))))</f>
        <v>Vendredi</v>
      </c>
      <c r="E1" t="str">
        <f t="shared" si="0"/>
        <v>Samedi</v>
      </c>
      <c r="F1" t="str">
        <f t="shared" si="0"/>
        <v>Dimanche</v>
      </c>
      <c r="G1" t="str">
        <f t="shared" si="0"/>
        <v>Lundi</v>
      </c>
      <c r="H1" t="str">
        <f t="shared" si="0"/>
        <v>Mardi</v>
      </c>
      <c r="I1" t="str">
        <f t="shared" si="0"/>
        <v>Mercredi</v>
      </c>
      <c r="J1" t="str">
        <f t="shared" si="0"/>
        <v>Jeudi</v>
      </c>
      <c r="K1" t="str">
        <f t="shared" si="0"/>
        <v>Vendredi</v>
      </c>
      <c r="L1" t="str">
        <f t="shared" si="0"/>
        <v>Samedi</v>
      </c>
      <c r="M1" t="str">
        <f t="shared" si="0"/>
        <v>Dimanche</v>
      </c>
      <c r="N1" t="str">
        <f t="shared" si="0"/>
        <v>Lundi</v>
      </c>
      <c r="O1" t="str">
        <f t="shared" si="0"/>
        <v>Mardi</v>
      </c>
      <c r="P1" t="str">
        <f t="shared" si="0"/>
        <v>Mercredi</v>
      </c>
      <c r="Q1" t="str">
        <f t="shared" si="0"/>
        <v>Jeudi</v>
      </c>
      <c r="R1" t="str">
        <f t="shared" si="0"/>
        <v>Vendredi</v>
      </c>
      <c r="S1" t="str">
        <f t="shared" si="0"/>
        <v>Samedi</v>
      </c>
      <c r="T1" t="str">
        <f t="shared" si="0"/>
        <v>Dimanche</v>
      </c>
      <c r="U1" t="str">
        <f t="shared" si="0"/>
        <v>Lundi</v>
      </c>
      <c r="V1" t="str">
        <f t="shared" si="0"/>
        <v>Mardi</v>
      </c>
      <c r="W1" t="str">
        <f t="shared" si="0"/>
        <v>Mercredi</v>
      </c>
      <c r="X1" t="str">
        <f t="shared" si="0"/>
        <v>Jeudi</v>
      </c>
      <c r="Y1" t="str">
        <f t="shared" si="0"/>
        <v>Vendredi</v>
      </c>
      <c r="Z1" t="str">
        <f t="shared" si="0"/>
        <v>Samedi</v>
      </c>
      <c r="AA1" t="str">
        <f t="shared" si="0"/>
        <v>Dimanche</v>
      </c>
      <c r="AB1" t="str">
        <f t="shared" si="0"/>
        <v>Lundi</v>
      </c>
      <c r="AC1" t="str">
        <f t="shared" si="0"/>
        <v>Mardi</v>
      </c>
      <c r="AD1" t="str">
        <f t="shared" si="0"/>
        <v>Mercredi</v>
      </c>
      <c r="AE1" t="str">
        <f t="shared" si="0"/>
        <v>Jeudi</v>
      </c>
      <c r="AF1" t="e">
        <f t="shared" si="0"/>
        <v>#VALUE!</v>
      </c>
      <c r="AG1" t="s">
        <v>0</v>
      </c>
      <c r="AH1" t="s">
        <v>0</v>
      </c>
      <c r="AK1"/>
      <c r="AO1"/>
      <c r="AP1"/>
      <c r="AQ1"/>
      <c r="AR1"/>
      <c r="AS1"/>
      <c r="AT1"/>
      <c r="AU1"/>
      <c r="AV1"/>
      <c r="AW1"/>
    </row>
    <row r="2" spans="1:50" x14ac:dyDescent="0.25">
      <c r="B2" s="1">
        <v>42522</v>
      </c>
      <c r="C2" s="1">
        <f>B2+1</f>
        <v>42523</v>
      </c>
      <c r="D2" s="1">
        <f t="shared" ref="D2:AD2" si="1">C2+1</f>
        <v>42524</v>
      </c>
      <c r="E2" s="1">
        <f t="shared" si="1"/>
        <v>42525</v>
      </c>
      <c r="F2" s="1">
        <f t="shared" si="1"/>
        <v>42526</v>
      </c>
      <c r="G2" s="1">
        <f t="shared" si="1"/>
        <v>42527</v>
      </c>
      <c r="H2" s="1">
        <f t="shared" si="1"/>
        <v>42528</v>
      </c>
      <c r="I2" s="1">
        <f t="shared" si="1"/>
        <v>42529</v>
      </c>
      <c r="J2" s="1">
        <f t="shared" si="1"/>
        <v>42530</v>
      </c>
      <c r="K2" s="1">
        <f t="shared" si="1"/>
        <v>42531</v>
      </c>
      <c r="L2" s="1">
        <f t="shared" si="1"/>
        <v>42532</v>
      </c>
      <c r="M2" s="1">
        <f t="shared" si="1"/>
        <v>42533</v>
      </c>
      <c r="N2" s="1">
        <f t="shared" si="1"/>
        <v>42534</v>
      </c>
      <c r="O2" s="1">
        <f t="shared" si="1"/>
        <v>42535</v>
      </c>
      <c r="P2" s="1">
        <f t="shared" si="1"/>
        <v>42536</v>
      </c>
      <c r="Q2" s="1">
        <f t="shared" si="1"/>
        <v>42537</v>
      </c>
      <c r="R2" s="1">
        <f t="shared" si="1"/>
        <v>42538</v>
      </c>
      <c r="S2" s="1">
        <f t="shared" si="1"/>
        <v>42539</v>
      </c>
      <c r="T2" s="1">
        <f t="shared" si="1"/>
        <v>42540</v>
      </c>
      <c r="U2" s="1">
        <f t="shared" si="1"/>
        <v>42541</v>
      </c>
      <c r="V2" s="1">
        <f t="shared" si="1"/>
        <v>42542</v>
      </c>
      <c r="W2" s="1">
        <f t="shared" si="1"/>
        <v>42543</v>
      </c>
      <c r="X2" s="1">
        <f t="shared" si="1"/>
        <v>42544</v>
      </c>
      <c r="Y2" s="1">
        <f t="shared" si="1"/>
        <v>42545</v>
      </c>
      <c r="Z2" s="1">
        <f t="shared" si="1"/>
        <v>42546</v>
      </c>
      <c r="AA2" s="1">
        <f t="shared" si="1"/>
        <v>42547</v>
      </c>
      <c r="AB2" s="1">
        <f t="shared" si="1"/>
        <v>42548</v>
      </c>
      <c r="AC2" s="1">
        <f t="shared" si="1"/>
        <v>42549</v>
      </c>
      <c r="AD2" s="1">
        <f t="shared" si="1"/>
        <v>42550</v>
      </c>
      <c r="AE2" s="1">
        <f>AD2+1</f>
        <v>42551</v>
      </c>
      <c r="AF2" s="1" t="s">
        <v>0</v>
      </c>
      <c r="AG2" t="s">
        <v>1</v>
      </c>
      <c r="AH2" t="s">
        <v>2</v>
      </c>
      <c r="AI2" s="1" t="s">
        <v>3</v>
      </c>
      <c r="AK2"/>
      <c r="AO2"/>
      <c r="AP2"/>
      <c r="AQ2"/>
      <c r="AR2"/>
      <c r="AS2"/>
      <c r="AT2"/>
      <c r="AU2"/>
      <c r="AV2"/>
      <c r="AW2"/>
    </row>
    <row r="3" spans="1:50" x14ac:dyDescent="0.25">
      <c r="B3" s="2"/>
      <c r="AK3"/>
      <c r="AO3"/>
      <c r="AP3"/>
      <c r="AQ3"/>
      <c r="AR3"/>
      <c r="AS3"/>
      <c r="AT3"/>
      <c r="AU3"/>
      <c r="AV3"/>
      <c r="AW3"/>
    </row>
    <row r="4" spans="1:50" s="8" customFormat="1" x14ac:dyDescent="0.25">
      <c r="A4" s="8" t="s">
        <v>6</v>
      </c>
      <c r="B4" s="9"/>
      <c r="C4" s="9" t="s">
        <v>0</v>
      </c>
      <c r="D4" s="9" t="s">
        <v>0</v>
      </c>
      <c r="F4" s="8" t="s">
        <v>0</v>
      </c>
      <c r="AG4" s="9">
        <f t="shared" ref="AG4:AG9" si="2">SUM(B4:AF4)</f>
        <v>0</v>
      </c>
      <c r="AH4" s="9">
        <f t="shared" ref="AH4:AH10" si="3">IF(AG4&gt;0,AG4/COUNTIF(B4:AF4,"&gt;0"),0)</f>
        <v>0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s="8" customFormat="1" x14ac:dyDescent="0.25">
      <c r="A5" s="8" t="s">
        <v>7</v>
      </c>
      <c r="B5" s="9" t="s">
        <v>0</v>
      </c>
      <c r="C5" s="9" t="s">
        <v>0</v>
      </c>
      <c r="D5" s="9"/>
      <c r="E5" s="8" t="s">
        <v>0</v>
      </c>
      <c r="AG5" s="9">
        <f t="shared" si="2"/>
        <v>0</v>
      </c>
      <c r="AH5" s="9">
        <f t="shared" si="3"/>
        <v>0</v>
      </c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8" customFormat="1" x14ac:dyDescent="0.25">
      <c r="A6" s="8" t="s">
        <v>8</v>
      </c>
      <c r="B6" s="9">
        <v>62.01</v>
      </c>
      <c r="C6" s="9">
        <v>122.81</v>
      </c>
      <c r="D6" s="9">
        <v>128.30000000000001</v>
      </c>
      <c r="E6" s="8">
        <v>0</v>
      </c>
      <c r="F6" s="8">
        <v>0</v>
      </c>
      <c r="G6" s="8">
        <v>62.82</v>
      </c>
      <c r="H6" s="8" t="s">
        <v>0</v>
      </c>
      <c r="I6" s="8" t="s">
        <v>0</v>
      </c>
      <c r="J6" s="8" t="s">
        <v>0</v>
      </c>
      <c r="K6" s="8" t="s">
        <v>0</v>
      </c>
      <c r="L6" s="8" t="s">
        <v>0</v>
      </c>
      <c r="M6" s="8" t="s">
        <v>0</v>
      </c>
      <c r="N6" s="8" t="s">
        <v>0</v>
      </c>
      <c r="O6" s="8" t="s">
        <v>0</v>
      </c>
      <c r="P6" s="8" t="s">
        <v>0</v>
      </c>
      <c r="Q6" s="8" t="s">
        <v>0</v>
      </c>
      <c r="R6" s="8" t="s">
        <v>0</v>
      </c>
      <c r="S6" s="8" t="s">
        <v>0</v>
      </c>
      <c r="T6" s="8" t="s">
        <v>0</v>
      </c>
      <c r="U6" s="8" t="s">
        <v>0</v>
      </c>
      <c r="V6" s="8" t="s">
        <v>5</v>
      </c>
      <c r="W6" s="8" t="s">
        <v>0</v>
      </c>
      <c r="X6" s="8" t="s">
        <v>0</v>
      </c>
      <c r="Y6" s="8" t="s">
        <v>0</v>
      </c>
      <c r="Z6" s="8" t="s">
        <v>0</v>
      </c>
      <c r="AA6" s="8" t="s">
        <v>0</v>
      </c>
      <c r="AB6" s="8" t="s">
        <v>0</v>
      </c>
      <c r="AC6" s="8" t="s">
        <v>0</v>
      </c>
      <c r="AD6" s="8" t="s">
        <v>0</v>
      </c>
      <c r="AE6" s="8" t="s">
        <v>0</v>
      </c>
      <c r="AF6" s="8" t="s">
        <v>0</v>
      </c>
      <c r="AG6" s="9">
        <f t="shared" si="2"/>
        <v>375.94</v>
      </c>
      <c r="AH6" s="9">
        <f t="shared" si="3"/>
        <v>93.984999999999999</v>
      </c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8" customFormat="1" x14ac:dyDescent="0.25">
      <c r="A7" s="8" t="s">
        <v>9</v>
      </c>
      <c r="B7" s="9"/>
      <c r="C7" s="9"/>
      <c r="D7" s="9"/>
      <c r="AG7" s="9">
        <f t="shared" si="2"/>
        <v>0</v>
      </c>
      <c r="AH7" s="9">
        <f t="shared" si="3"/>
        <v>0</v>
      </c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8" customFormat="1" x14ac:dyDescent="0.25">
      <c r="A8" s="8" t="s">
        <v>10</v>
      </c>
      <c r="B8" s="9"/>
      <c r="C8" s="9" t="s">
        <v>0</v>
      </c>
      <c r="D8" s="9"/>
      <c r="AG8" s="9">
        <f t="shared" si="2"/>
        <v>0</v>
      </c>
      <c r="AH8" s="9">
        <f t="shared" si="3"/>
        <v>0</v>
      </c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8" customFormat="1" x14ac:dyDescent="0.25">
      <c r="A9" s="8" t="s">
        <v>11</v>
      </c>
      <c r="B9" s="4" t="s">
        <v>0</v>
      </c>
      <c r="C9" s="3" t="s">
        <v>0</v>
      </c>
      <c r="D9" s="4" t="s">
        <v>0</v>
      </c>
      <c r="E9" s="3" t="s">
        <v>0</v>
      </c>
      <c r="F9" s="3" t="s">
        <v>0</v>
      </c>
      <c r="G9" s="3" t="s">
        <v>0</v>
      </c>
      <c r="H9" s="3" t="s">
        <v>0</v>
      </c>
      <c r="I9" s="3" t="s">
        <v>0</v>
      </c>
      <c r="J9" s="3" t="s">
        <v>0</v>
      </c>
      <c r="K9" s="3" t="s">
        <v>0</v>
      </c>
      <c r="L9" s="3" t="s">
        <v>0</v>
      </c>
      <c r="M9" s="3" t="s">
        <v>0</v>
      </c>
      <c r="N9" s="3" t="s">
        <v>0</v>
      </c>
      <c r="O9" s="3" t="s">
        <v>0</v>
      </c>
      <c r="P9" s="3" t="s">
        <v>0</v>
      </c>
      <c r="Q9" s="3" t="s">
        <v>0</v>
      </c>
      <c r="R9" s="3" t="s">
        <v>0</v>
      </c>
      <c r="S9" s="3" t="s">
        <v>0</v>
      </c>
      <c r="T9" s="3" t="s">
        <v>0</v>
      </c>
      <c r="U9" s="3" t="s">
        <v>0</v>
      </c>
      <c r="V9" s="3" t="s">
        <v>0</v>
      </c>
      <c r="W9" s="3" t="s">
        <v>0</v>
      </c>
      <c r="X9" s="3" t="s">
        <v>0</v>
      </c>
      <c r="Y9" s="3" t="s">
        <v>0</v>
      </c>
      <c r="Z9" s="3" t="s">
        <v>0</v>
      </c>
      <c r="AA9" s="3" t="s">
        <v>0</v>
      </c>
      <c r="AB9" s="3" t="s">
        <v>0</v>
      </c>
      <c r="AC9" s="3" t="s">
        <v>0</v>
      </c>
      <c r="AD9" s="3" t="s">
        <v>0</v>
      </c>
      <c r="AE9" s="3" t="s">
        <v>0</v>
      </c>
      <c r="AF9" s="3" t="s">
        <v>0</v>
      </c>
      <c r="AG9" s="9">
        <f t="shared" si="2"/>
        <v>0</v>
      </c>
      <c r="AH9" s="9">
        <f t="shared" si="3"/>
        <v>0</v>
      </c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3" customFormat="1" x14ac:dyDescent="0.25">
      <c r="A10" s="3" t="s">
        <v>14</v>
      </c>
      <c r="B10" s="6"/>
      <c r="C10" s="6"/>
      <c r="D10" s="6"/>
      <c r="E10" s="6"/>
      <c r="F10" s="6"/>
      <c r="G10" s="6" t="s">
        <v>0</v>
      </c>
      <c r="H10" s="6"/>
      <c r="I10" s="6" t="s">
        <v>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0</v>
      </c>
      <c r="U10" s="6"/>
      <c r="V10" s="6"/>
      <c r="W10" s="6"/>
      <c r="X10" s="6"/>
      <c r="Y10" s="6"/>
      <c r="Z10" s="6"/>
      <c r="AA10" s="6"/>
      <c r="AB10" s="5" t="s">
        <v>0</v>
      </c>
      <c r="AC10" s="5" t="s">
        <v>0</v>
      </c>
      <c r="AG10" s="2">
        <f t="shared" ref="AG10:AG14" si="4">SUM(B10:AE10)</f>
        <v>0</v>
      </c>
      <c r="AH10" s="2">
        <f t="shared" si="3"/>
        <v>0</v>
      </c>
      <c r="AI10" s="4">
        <f>SUM(AH4:AH10)</f>
        <v>93.984999999999999</v>
      </c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x14ac:dyDescent="0.25">
      <c r="A11" s="3" t="s">
        <v>15</v>
      </c>
      <c r="B11" s="5" t="s">
        <v>0</v>
      </c>
      <c r="C11" s="5" t="s">
        <v>0</v>
      </c>
      <c r="D11" s="5" t="s">
        <v>0</v>
      </c>
      <c r="E11" s="5" t="s">
        <v>0</v>
      </c>
      <c r="F11" s="5" t="s">
        <v>0</v>
      </c>
      <c r="G11" s="5" t="s">
        <v>0</v>
      </c>
      <c r="H11" s="5" t="s">
        <v>0</v>
      </c>
      <c r="I11" s="5" t="s">
        <v>0</v>
      </c>
      <c r="J11" s="5" t="s">
        <v>0</v>
      </c>
      <c r="K11" s="5" t="s">
        <v>0</v>
      </c>
      <c r="L11" s="5" t="s">
        <v>5</v>
      </c>
      <c r="M11" s="5" t="s">
        <v>5</v>
      </c>
      <c r="N11" s="5" t="s">
        <v>0</v>
      </c>
      <c r="O11" s="5" t="s">
        <v>0</v>
      </c>
      <c r="P11" s="5" t="s">
        <v>0</v>
      </c>
      <c r="Q11" s="5" t="s">
        <v>0</v>
      </c>
      <c r="R11" s="5" t="s">
        <v>0</v>
      </c>
      <c r="S11" s="5" t="s">
        <v>0</v>
      </c>
      <c r="T11" s="5" t="s">
        <v>0</v>
      </c>
      <c r="U11" s="5" t="s">
        <v>0</v>
      </c>
      <c r="V11" s="5" t="s">
        <v>0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0</v>
      </c>
      <c r="AB11" s="5" t="s">
        <v>0</v>
      </c>
      <c r="AC11" s="5" t="s">
        <v>0</v>
      </c>
      <c r="AD11" s="5" t="s">
        <v>0</v>
      </c>
      <c r="AE11" s="5" t="s">
        <v>0</v>
      </c>
      <c r="AF11" s="5" t="s">
        <v>0</v>
      </c>
      <c r="AG11" s="4">
        <v>-1200</v>
      </c>
      <c r="AH11" s="2" t="s">
        <v>0</v>
      </c>
      <c r="AK11"/>
      <c r="AO11"/>
      <c r="AP11"/>
      <c r="AQ11"/>
      <c r="AR11"/>
      <c r="AS11"/>
      <c r="AT11"/>
      <c r="AU11"/>
      <c r="AV11"/>
      <c r="AW11"/>
    </row>
    <row r="12" spans="1:50" x14ac:dyDescent="0.25">
      <c r="A12" s="3" t="s">
        <v>16</v>
      </c>
      <c r="B12" s="6" t="s">
        <v>0</v>
      </c>
      <c r="C12" s="6" t="s">
        <v>0</v>
      </c>
      <c r="D12" s="6">
        <v>-53.4</v>
      </c>
      <c r="E12" s="6" t="s">
        <v>0</v>
      </c>
      <c r="F12" s="6" t="s">
        <v>0</v>
      </c>
      <c r="G12" s="6" t="s">
        <v>0</v>
      </c>
      <c r="H12" s="6" t="s">
        <v>0</v>
      </c>
      <c r="I12" s="6" t="s">
        <v>0</v>
      </c>
      <c r="J12" s="6" t="s">
        <v>0</v>
      </c>
      <c r="K12" s="6" t="s">
        <v>0</v>
      </c>
      <c r="L12" s="6" t="s">
        <v>0</v>
      </c>
      <c r="M12" s="6" t="s">
        <v>0</v>
      </c>
      <c r="N12" s="6" t="s">
        <v>0</v>
      </c>
      <c r="O12" s="6" t="s">
        <v>0</v>
      </c>
      <c r="P12" s="6" t="s">
        <v>0</v>
      </c>
      <c r="Q12" s="6" t="s">
        <v>0</v>
      </c>
      <c r="R12" s="6" t="s">
        <v>0</v>
      </c>
      <c r="S12" s="6" t="s">
        <v>0</v>
      </c>
      <c r="T12" s="6" t="s">
        <v>0</v>
      </c>
      <c r="U12" s="6" t="s">
        <v>0</v>
      </c>
      <c r="V12" s="6" t="s">
        <v>0</v>
      </c>
      <c r="W12" s="6" t="s">
        <v>0</v>
      </c>
      <c r="X12" s="6" t="s">
        <v>0</v>
      </c>
      <c r="Y12" s="6" t="s">
        <v>0</v>
      </c>
      <c r="Z12" s="6" t="s">
        <v>0</v>
      </c>
      <c r="AA12" s="6" t="s">
        <v>0</v>
      </c>
      <c r="AB12" s="6" t="s">
        <v>0</v>
      </c>
      <c r="AC12" s="6" t="s">
        <v>0</v>
      </c>
      <c r="AD12" s="6" t="s">
        <v>0</v>
      </c>
      <c r="AE12" s="6" t="s">
        <v>0</v>
      </c>
      <c r="AF12" s="6" t="s">
        <v>0</v>
      </c>
      <c r="AG12" s="4">
        <f t="shared" si="4"/>
        <v>-53.4</v>
      </c>
      <c r="AH12" s="2" t="s">
        <v>0</v>
      </c>
      <c r="AK12"/>
      <c r="AO12"/>
      <c r="AP12"/>
      <c r="AQ12"/>
      <c r="AR12"/>
      <c r="AS12"/>
      <c r="AT12"/>
      <c r="AU12"/>
      <c r="AV12"/>
      <c r="AW12"/>
    </row>
    <row r="13" spans="1:50" x14ac:dyDescent="0.25">
      <c r="A13" s="3" t="s">
        <v>17</v>
      </c>
      <c r="B13" s="6" t="s">
        <v>0</v>
      </c>
      <c r="C13" s="6" t="s">
        <v>0</v>
      </c>
      <c r="D13" s="6" t="s">
        <v>0</v>
      </c>
      <c r="E13" s="6" t="s">
        <v>0</v>
      </c>
      <c r="F13" s="6" t="s">
        <v>0</v>
      </c>
      <c r="G13" s="6" t="s">
        <v>0</v>
      </c>
      <c r="H13" s="6" t="s">
        <v>5</v>
      </c>
      <c r="I13" s="6" t="s">
        <v>0</v>
      </c>
      <c r="J13" s="6" t="s">
        <v>0</v>
      </c>
      <c r="K13" s="6" t="s">
        <v>0</v>
      </c>
      <c r="L13" s="6" t="s">
        <v>0</v>
      </c>
      <c r="M13" s="6" t="s">
        <v>0</v>
      </c>
      <c r="N13" s="6" t="s">
        <v>0</v>
      </c>
      <c r="O13" s="6" t="s">
        <v>0</v>
      </c>
      <c r="P13" s="6" t="s">
        <v>0</v>
      </c>
      <c r="Q13" s="6" t="s">
        <v>0</v>
      </c>
      <c r="R13" s="6" t="s">
        <v>0</v>
      </c>
      <c r="S13" s="6" t="s">
        <v>0</v>
      </c>
      <c r="T13" s="6" t="s">
        <v>0</v>
      </c>
      <c r="U13" s="6" t="s">
        <v>0</v>
      </c>
      <c r="V13" s="6" t="s">
        <v>0</v>
      </c>
      <c r="W13" s="6" t="s">
        <v>0</v>
      </c>
      <c r="X13" s="6" t="s">
        <v>0</v>
      </c>
      <c r="Y13" s="6" t="s">
        <v>0</v>
      </c>
      <c r="Z13" s="6" t="s">
        <v>0</v>
      </c>
      <c r="AA13" s="6" t="s">
        <v>0</v>
      </c>
      <c r="AB13" s="6" t="s">
        <v>0</v>
      </c>
      <c r="AC13" s="6" t="s">
        <v>0</v>
      </c>
      <c r="AD13" s="6" t="s">
        <v>0</v>
      </c>
      <c r="AE13" s="6" t="s">
        <v>0</v>
      </c>
      <c r="AF13" s="6" t="s">
        <v>0</v>
      </c>
      <c r="AG13" s="4">
        <f t="shared" si="4"/>
        <v>0</v>
      </c>
      <c r="AH13" s="2" t="s">
        <v>0</v>
      </c>
      <c r="AK13"/>
      <c r="AO13"/>
      <c r="AP13"/>
      <c r="AQ13"/>
      <c r="AR13"/>
      <c r="AS13"/>
      <c r="AT13"/>
      <c r="AU13"/>
      <c r="AV13"/>
      <c r="AW13"/>
    </row>
    <row r="14" spans="1:50" x14ac:dyDescent="0.25">
      <c r="A14" s="3" t="s">
        <v>18</v>
      </c>
      <c r="B14" s="6" t="s">
        <v>0</v>
      </c>
      <c r="C14" s="6" t="s">
        <v>0</v>
      </c>
      <c r="D14" s="6" t="s">
        <v>0</v>
      </c>
      <c r="E14" s="6" t="s">
        <v>0</v>
      </c>
      <c r="F14" s="6" t="s">
        <v>0</v>
      </c>
      <c r="G14" s="6" t="s">
        <v>0</v>
      </c>
      <c r="H14" s="6" t="s">
        <v>0</v>
      </c>
      <c r="I14" s="6" t="s">
        <v>0</v>
      </c>
      <c r="J14" s="6" t="s">
        <v>0</v>
      </c>
      <c r="K14" s="6" t="s">
        <v>0</v>
      </c>
      <c r="L14" s="6" t="s">
        <v>0</v>
      </c>
      <c r="M14" s="6" t="s">
        <v>0</v>
      </c>
      <c r="N14" s="6" t="s">
        <v>0</v>
      </c>
      <c r="O14" s="6" t="s">
        <v>0</v>
      </c>
      <c r="P14" s="6" t="s">
        <v>0</v>
      </c>
      <c r="Q14" s="6" t="s">
        <v>0</v>
      </c>
      <c r="R14" s="6" t="s">
        <v>0</v>
      </c>
      <c r="S14" s="6" t="s">
        <v>0</v>
      </c>
      <c r="T14" s="6" t="s">
        <v>0</v>
      </c>
      <c r="U14" s="6" t="s">
        <v>0</v>
      </c>
      <c r="V14" s="6" t="s">
        <v>0</v>
      </c>
      <c r="W14" s="6" t="s">
        <v>0</v>
      </c>
      <c r="X14" s="6" t="s">
        <v>0</v>
      </c>
      <c r="Y14" s="6" t="s">
        <v>0</v>
      </c>
      <c r="Z14" s="6" t="s">
        <v>0</v>
      </c>
      <c r="AA14" s="6" t="s">
        <v>0</v>
      </c>
      <c r="AB14" s="6" t="s">
        <v>0</v>
      </c>
      <c r="AC14" s="6" t="s">
        <v>0</v>
      </c>
      <c r="AD14" s="6" t="s">
        <v>0</v>
      </c>
      <c r="AE14" s="6" t="s">
        <v>0</v>
      </c>
      <c r="AF14" s="6" t="s">
        <v>0</v>
      </c>
      <c r="AG14" s="4">
        <f t="shared" si="4"/>
        <v>0</v>
      </c>
      <c r="AH14" s="2" t="s">
        <v>0</v>
      </c>
      <c r="AK14"/>
      <c r="AO14"/>
      <c r="AP14"/>
      <c r="AQ14"/>
      <c r="AR14"/>
      <c r="AS14"/>
      <c r="AT14"/>
      <c r="AU14"/>
      <c r="AV14"/>
      <c r="AW14"/>
    </row>
    <row r="15" spans="1:50" x14ac:dyDescent="0.25">
      <c r="A15" s="3" t="s">
        <v>19</v>
      </c>
      <c r="B15" s="6">
        <f>-(229.32)/30</f>
        <v>-7.6440000000000001</v>
      </c>
      <c r="C15" s="6">
        <f t="shared" ref="C15:AF15" si="5">-(229.32)/30</f>
        <v>-7.6440000000000001</v>
      </c>
      <c r="D15" s="6">
        <f t="shared" si="5"/>
        <v>-7.6440000000000001</v>
      </c>
      <c r="E15" s="6">
        <f t="shared" si="5"/>
        <v>-7.6440000000000001</v>
      </c>
      <c r="F15" s="6">
        <f t="shared" si="5"/>
        <v>-7.6440000000000001</v>
      </c>
      <c r="G15" s="6">
        <f t="shared" si="5"/>
        <v>-7.6440000000000001</v>
      </c>
      <c r="H15" s="6">
        <f t="shared" si="5"/>
        <v>-7.6440000000000001</v>
      </c>
      <c r="I15" s="6">
        <f t="shared" si="5"/>
        <v>-7.6440000000000001</v>
      </c>
      <c r="J15" s="6">
        <f t="shared" si="5"/>
        <v>-7.6440000000000001</v>
      </c>
      <c r="K15" s="6">
        <f t="shared" si="5"/>
        <v>-7.6440000000000001</v>
      </c>
      <c r="L15" s="6">
        <f t="shared" si="5"/>
        <v>-7.6440000000000001</v>
      </c>
      <c r="M15" s="6">
        <f t="shared" si="5"/>
        <v>-7.6440000000000001</v>
      </c>
      <c r="N15" s="6">
        <f t="shared" si="5"/>
        <v>-7.6440000000000001</v>
      </c>
      <c r="O15" s="6">
        <f t="shared" si="5"/>
        <v>-7.6440000000000001</v>
      </c>
      <c r="P15" s="6">
        <f t="shared" si="5"/>
        <v>-7.6440000000000001</v>
      </c>
      <c r="Q15" s="6">
        <f t="shared" si="5"/>
        <v>-7.6440000000000001</v>
      </c>
      <c r="R15" s="6">
        <f t="shared" si="5"/>
        <v>-7.6440000000000001</v>
      </c>
      <c r="S15" s="6">
        <f t="shared" si="5"/>
        <v>-7.6440000000000001</v>
      </c>
      <c r="T15" s="6">
        <f t="shared" si="5"/>
        <v>-7.6440000000000001</v>
      </c>
      <c r="U15" s="6">
        <f t="shared" si="5"/>
        <v>-7.6440000000000001</v>
      </c>
      <c r="V15" s="6">
        <f t="shared" si="5"/>
        <v>-7.6440000000000001</v>
      </c>
      <c r="W15" s="6">
        <f t="shared" si="5"/>
        <v>-7.6440000000000001</v>
      </c>
      <c r="X15" s="6">
        <f t="shared" si="5"/>
        <v>-7.6440000000000001</v>
      </c>
      <c r="Y15" s="6">
        <f t="shared" si="5"/>
        <v>-7.6440000000000001</v>
      </c>
      <c r="Z15" s="6">
        <f t="shared" si="5"/>
        <v>-7.6440000000000001</v>
      </c>
      <c r="AA15" s="6">
        <f t="shared" si="5"/>
        <v>-7.6440000000000001</v>
      </c>
      <c r="AB15" s="6">
        <f t="shared" si="5"/>
        <v>-7.6440000000000001</v>
      </c>
      <c r="AC15" s="6">
        <f t="shared" si="5"/>
        <v>-7.6440000000000001</v>
      </c>
      <c r="AD15" s="6">
        <f t="shared" si="5"/>
        <v>-7.6440000000000001</v>
      </c>
      <c r="AE15" s="6">
        <f t="shared" si="5"/>
        <v>-7.6440000000000001</v>
      </c>
      <c r="AF15" s="6">
        <f t="shared" si="5"/>
        <v>-7.6440000000000001</v>
      </c>
      <c r="AG15" s="4" t="s">
        <v>0</v>
      </c>
      <c r="AH15" s="2" t="s">
        <v>0</v>
      </c>
      <c r="AK15"/>
      <c r="AO15"/>
      <c r="AP15"/>
      <c r="AQ15"/>
      <c r="AR15"/>
      <c r="AS15"/>
      <c r="AT15"/>
      <c r="AU15"/>
      <c r="AV15"/>
      <c r="AW15"/>
    </row>
    <row r="16" spans="1:50" x14ac:dyDescent="0.25">
      <c r="A16" s="3" t="s">
        <v>20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 t="s">
        <v>0</v>
      </c>
      <c r="AH16" s="2" t="s">
        <v>0</v>
      </c>
      <c r="AK16"/>
      <c r="AO16"/>
      <c r="AP16"/>
      <c r="AQ16"/>
      <c r="AR16"/>
      <c r="AS16"/>
      <c r="AT16"/>
      <c r="AU16"/>
      <c r="AV16"/>
      <c r="AW16"/>
    </row>
    <row r="17" spans="1:50" x14ac:dyDescent="0.25">
      <c r="A17" s="3" t="s">
        <v>21</v>
      </c>
      <c r="B17" s="4" t="s">
        <v>0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>
        <f>-(400*1.2)*12/365</f>
        <v>-15.780821917808218</v>
      </c>
      <c r="AH17" s="2"/>
      <c r="AK17"/>
      <c r="AO17"/>
      <c r="AP17"/>
      <c r="AQ17"/>
      <c r="AR17"/>
      <c r="AS17"/>
      <c r="AT17"/>
      <c r="AU17"/>
      <c r="AV17"/>
      <c r="AW17"/>
    </row>
    <row r="18" spans="1:50" x14ac:dyDescent="0.25">
      <c r="A18" s="3" t="s">
        <v>22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>
        <f>SUM(B18:AE18)</f>
        <v>0</v>
      </c>
      <c r="AH18" s="2"/>
      <c r="AK18"/>
      <c r="AO18"/>
      <c r="AP18"/>
      <c r="AQ18"/>
      <c r="AR18"/>
      <c r="AS18"/>
      <c r="AT18"/>
      <c r="AU18"/>
      <c r="AV18"/>
      <c r="AW18"/>
    </row>
    <row r="19" spans="1:50" x14ac:dyDescent="0.25">
      <c r="A19" s="3" t="s">
        <v>23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>
        <f>SUM(B19:AE19)</f>
        <v>0</v>
      </c>
      <c r="AH19" s="2"/>
      <c r="AK19"/>
      <c r="AO19"/>
      <c r="AP19"/>
      <c r="AQ19"/>
      <c r="AR19"/>
      <c r="AS19"/>
      <c r="AT19"/>
      <c r="AU19"/>
      <c r="AV19"/>
      <c r="AW19"/>
    </row>
    <row r="20" spans="1:50" x14ac:dyDescent="0.25">
      <c r="A20" s="3" t="s">
        <v>24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  <c r="AK20"/>
      <c r="AO20"/>
      <c r="AP20"/>
      <c r="AQ20"/>
      <c r="AR20"/>
      <c r="AS20"/>
      <c r="AT20"/>
      <c r="AU20"/>
      <c r="AV20"/>
      <c r="AW20"/>
    </row>
    <row r="21" spans="1:50" s="8" customFormat="1" x14ac:dyDescent="0.25">
      <c r="A21" s="3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4">
        <f>-AK11</f>
        <v>0</v>
      </c>
      <c r="AH21" s="9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s="8" customFormat="1" x14ac:dyDescent="0.25">
      <c r="A22" s="3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4">
        <f>AG21*AM3</f>
        <v>0</v>
      </c>
      <c r="AH22" s="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8" customFormat="1" x14ac:dyDescent="0.25">
      <c r="A23" s="8" t="s">
        <v>26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s="8" customFormat="1" x14ac:dyDescent="0.25">
      <c r="A24" s="8" t="s">
        <v>27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8" customFormat="1" x14ac:dyDescent="0.25">
      <c r="A25" s="8" t="s">
        <v>28</v>
      </c>
      <c r="B25" s="9"/>
      <c r="C25" s="9" t="s">
        <v>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8" customFormat="1" x14ac:dyDescent="0.25">
      <c r="A26" s="8" t="s">
        <v>29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s="8" customFormat="1" x14ac:dyDescent="0.25">
      <c r="A27" s="8" t="s">
        <v>30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s="3" customFormat="1" x14ac:dyDescent="0.25">
      <c r="A28" s="3" t="s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 t="s">
        <v>0</v>
      </c>
      <c r="AH28" s="4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3" customFormat="1" x14ac:dyDescent="0.25">
      <c r="A29" s="3" t="s">
        <v>31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 t="s">
        <v>0</v>
      </c>
      <c r="AH29" s="4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s="3" customFormat="1" x14ac:dyDescent="0.25">
      <c r="A30" s="3" t="s">
        <v>12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 t="s">
        <v>0</v>
      </c>
      <c r="AH30" s="4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s="3" customFormat="1" x14ac:dyDescent="0.25">
      <c r="A31" s="3" t="s">
        <v>32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 t="s">
        <v>0</v>
      </c>
      <c r="AH31" s="4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s="3" customFormat="1" x14ac:dyDescent="0.25">
      <c r="A32" s="3" t="s">
        <v>33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 t="s">
        <v>0</v>
      </c>
      <c r="AH32" s="4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s="3" customFormat="1" x14ac:dyDescent="0.25">
      <c r="A33" s="3" t="s">
        <v>13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 t="s">
        <v>0</v>
      </c>
      <c r="AH33" s="4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s="3" customFormat="1" x14ac:dyDescent="0.25">
      <c r="A34" s="3" t="s">
        <v>34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 t="s">
        <v>0</v>
      </c>
      <c r="AH34" s="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s="3" customFormat="1" x14ac:dyDescent="0.25">
      <c r="A35" s="3" t="s">
        <v>35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 t="s">
        <v>0</v>
      </c>
      <c r="AH35" s="4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s="3" customFormat="1" x14ac:dyDescent="0.25">
      <c r="A36" s="3" t="s">
        <v>36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 t="s">
        <v>0</v>
      </c>
      <c r="AH36" s="4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s="3" customFormat="1" x14ac:dyDescent="0.25">
      <c r="A37" s="3" t="s">
        <v>37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 t="s">
        <v>0</v>
      </c>
      <c r="AH37" s="4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3" customFormat="1" x14ac:dyDescent="0.25">
      <c r="A38" s="3" t="s">
        <v>38</v>
      </c>
      <c r="B38" s="4" t="s">
        <v>0</v>
      </c>
      <c r="C38" s="4" t="s">
        <v>0</v>
      </c>
      <c r="D38" s="4" t="s">
        <v>0</v>
      </c>
      <c r="E38" s="4" t="s">
        <v>0</v>
      </c>
      <c r="F38" s="4" t="s">
        <v>0</v>
      </c>
      <c r="G38" s="4" t="s">
        <v>0</v>
      </c>
      <c r="H38" s="4" t="s">
        <v>0</v>
      </c>
      <c r="I38" s="4" t="s">
        <v>0</v>
      </c>
      <c r="J38" s="4" t="s">
        <v>0</v>
      </c>
      <c r="K38" s="4" t="s">
        <v>0</v>
      </c>
      <c r="L38" s="4" t="s">
        <v>0</v>
      </c>
      <c r="M38" s="4" t="s">
        <v>0</v>
      </c>
      <c r="N38" s="4" t="s">
        <v>0</v>
      </c>
      <c r="O38" s="4" t="s">
        <v>0</v>
      </c>
      <c r="P38" s="4" t="s">
        <v>0</v>
      </c>
      <c r="Q38" s="4" t="s">
        <v>0</v>
      </c>
      <c r="R38" s="4" t="s">
        <v>0</v>
      </c>
      <c r="S38" s="4" t="s">
        <v>0</v>
      </c>
      <c r="T38" s="4" t="s">
        <v>0</v>
      </c>
      <c r="U38" s="4" t="s">
        <v>0</v>
      </c>
      <c r="V38" s="4" t="s">
        <v>0</v>
      </c>
      <c r="W38" s="4" t="s">
        <v>0</v>
      </c>
      <c r="X38" s="4" t="s">
        <v>0</v>
      </c>
      <c r="Y38" s="4" t="s">
        <v>0</v>
      </c>
      <c r="Z38" s="4" t="s">
        <v>0</v>
      </c>
      <c r="AA38" s="4" t="s">
        <v>0</v>
      </c>
      <c r="AB38" s="4" t="s">
        <v>0</v>
      </c>
      <c r="AC38" s="4" t="s">
        <v>0</v>
      </c>
      <c r="AD38" s="4" t="s">
        <v>0</v>
      </c>
      <c r="AE38" s="4" t="s">
        <v>0</v>
      </c>
      <c r="AF38" s="4" t="s">
        <v>0</v>
      </c>
      <c r="AG38" s="4" t="s">
        <v>5</v>
      </c>
      <c r="AH38" s="4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x14ac:dyDescent="0.25">
      <c r="A39" t="s">
        <v>4</v>
      </c>
      <c r="B39" s="5">
        <f>SUM(B4:B37)</f>
        <v>49.366</v>
      </c>
      <c r="C39" s="5">
        <f t="shared" ref="C39:AF39" si="6">SUM(C4:C37)</f>
        <v>110.166</v>
      </c>
      <c r="D39" s="5">
        <f t="shared" si="6"/>
        <v>62.256</v>
      </c>
      <c r="E39" s="5">
        <f t="shared" si="6"/>
        <v>-12.644</v>
      </c>
      <c r="F39" s="5">
        <f t="shared" si="6"/>
        <v>-12.644</v>
      </c>
      <c r="G39" s="5">
        <f t="shared" si="6"/>
        <v>50.176000000000002</v>
      </c>
      <c r="H39" s="5">
        <f t="shared" si="6"/>
        <v>-12.644</v>
      </c>
      <c r="I39" s="5">
        <f t="shared" si="6"/>
        <v>-12.644</v>
      </c>
      <c r="J39" s="5">
        <f t="shared" si="6"/>
        <v>-12.644</v>
      </c>
      <c r="K39" s="5">
        <f t="shared" si="6"/>
        <v>-12.644</v>
      </c>
      <c r="L39" s="5">
        <f t="shared" si="6"/>
        <v>-12.644</v>
      </c>
      <c r="M39" s="5">
        <f t="shared" si="6"/>
        <v>-12.644</v>
      </c>
      <c r="N39" s="5">
        <f t="shared" si="6"/>
        <v>-12.644</v>
      </c>
      <c r="O39" s="5">
        <f t="shared" si="6"/>
        <v>-12.644</v>
      </c>
      <c r="P39" s="5">
        <f t="shared" si="6"/>
        <v>-12.644</v>
      </c>
      <c r="Q39" s="5">
        <f t="shared" si="6"/>
        <v>-12.644</v>
      </c>
      <c r="R39" s="5">
        <f t="shared" si="6"/>
        <v>-12.644</v>
      </c>
      <c r="S39" s="5">
        <f t="shared" si="6"/>
        <v>-12.644</v>
      </c>
      <c r="T39" s="5">
        <f t="shared" si="6"/>
        <v>-12.644</v>
      </c>
      <c r="U39" s="5">
        <f t="shared" si="6"/>
        <v>-12.644</v>
      </c>
      <c r="V39" s="5">
        <f t="shared" si="6"/>
        <v>-12.644</v>
      </c>
      <c r="W39" s="5">
        <f t="shared" si="6"/>
        <v>-12.644</v>
      </c>
      <c r="X39" s="5">
        <f t="shared" si="6"/>
        <v>-12.644</v>
      </c>
      <c r="Y39" s="5">
        <f t="shared" si="6"/>
        <v>-12.644</v>
      </c>
      <c r="Z39" s="5">
        <f t="shared" si="6"/>
        <v>-12.644</v>
      </c>
      <c r="AA39" s="5">
        <f t="shared" si="6"/>
        <v>-12.644</v>
      </c>
      <c r="AB39" s="5">
        <f t="shared" si="6"/>
        <v>-12.644</v>
      </c>
      <c r="AC39" s="5">
        <f t="shared" si="6"/>
        <v>-12.644</v>
      </c>
      <c r="AD39" s="5">
        <f t="shared" si="6"/>
        <v>-12.644</v>
      </c>
      <c r="AE39" s="5">
        <f t="shared" si="6"/>
        <v>-12.644</v>
      </c>
      <c r="AF39" s="5">
        <f t="shared" si="6"/>
        <v>-12.644</v>
      </c>
      <c r="AG39" s="5">
        <f>SUM(AG4:AG38)</f>
        <v>-1193.2408219178083</v>
      </c>
      <c r="AH39" s="2">
        <f>AG39/COUNTIF(B39:AF39,"&gt;0")</f>
        <v>-298.31020547945207</v>
      </c>
      <c r="AK39"/>
      <c r="AO39"/>
      <c r="AP39"/>
      <c r="AQ39"/>
      <c r="AR39"/>
      <c r="AS39"/>
      <c r="AT39"/>
      <c r="AU39"/>
      <c r="AV39"/>
      <c r="AW39"/>
    </row>
    <row r="40" spans="1:50" x14ac:dyDescent="0.25">
      <c r="B40" s="2"/>
      <c r="AK40"/>
      <c r="AO40"/>
      <c r="AP40"/>
      <c r="AQ40"/>
      <c r="AR40"/>
      <c r="AS40"/>
      <c r="AT40"/>
      <c r="AU40"/>
      <c r="AV40"/>
      <c r="AW40"/>
    </row>
    <row r="41" spans="1:50" x14ac:dyDescent="0.25">
      <c r="A41" t="s">
        <v>0</v>
      </c>
      <c r="AK41"/>
      <c r="AO41"/>
      <c r="AP41"/>
      <c r="AQ41"/>
      <c r="AR41"/>
      <c r="AS41"/>
      <c r="AT41"/>
      <c r="AU41"/>
      <c r="AV41"/>
      <c r="AW41"/>
    </row>
    <row r="42" spans="1:50" x14ac:dyDescent="0.25">
      <c r="A42" t="s">
        <v>0</v>
      </c>
      <c r="AK42"/>
      <c r="AO42"/>
      <c r="AP42"/>
      <c r="AQ42"/>
      <c r="AR42"/>
      <c r="AS42"/>
      <c r="AT42"/>
      <c r="AU42"/>
      <c r="AV42"/>
      <c r="AW42"/>
    </row>
    <row r="43" spans="1:50" x14ac:dyDescent="0.25">
      <c r="A43" t="s">
        <v>0</v>
      </c>
      <c r="AK43"/>
      <c r="AO43"/>
      <c r="AP43"/>
      <c r="AQ43"/>
      <c r="AR43"/>
      <c r="AS43"/>
      <c r="AT43"/>
      <c r="AU43"/>
      <c r="AV43"/>
      <c r="AW43"/>
    </row>
    <row r="44" spans="1:50" x14ac:dyDescent="0.25">
      <c r="A44" t="s">
        <v>0</v>
      </c>
      <c r="AK44"/>
      <c r="AO44"/>
      <c r="AP44"/>
      <c r="AQ44"/>
      <c r="AR44"/>
      <c r="AS44"/>
      <c r="AT44"/>
      <c r="AU44"/>
      <c r="AV44"/>
      <c r="AW44"/>
    </row>
    <row r="45" spans="1:50" x14ac:dyDescent="0.25">
      <c r="AK45"/>
      <c r="AO45"/>
      <c r="AP45"/>
      <c r="AQ45"/>
      <c r="AR45"/>
      <c r="AS45"/>
      <c r="AT45"/>
      <c r="AU45"/>
      <c r="AV45"/>
      <c r="AW45"/>
    </row>
    <row r="46" spans="1:50" x14ac:dyDescent="0.25">
      <c r="A46" t="s">
        <v>0</v>
      </c>
      <c r="AK46"/>
      <c r="AO46"/>
      <c r="AP46"/>
      <c r="AQ46"/>
      <c r="AR46"/>
      <c r="AS46"/>
      <c r="AT46"/>
      <c r="AU46"/>
      <c r="AV46"/>
      <c r="AW46"/>
    </row>
    <row r="47" spans="1:50" x14ac:dyDescent="0.25">
      <c r="A47" t="s">
        <v>0</v>
      </c>
      <c r="AK47"/>
      <c r="AO47"/>
      <c r="AP47"/>
      <c r="AQ47"/>
      <c r="AR47"/>
      <c r="AS47"/>
      <c r="AT47"/>
      <c r="AU47"/>
      <c r="AV47"/>
      <c r="AW47"/>
    </row>
    <row r="48" spans="1:50" x14ac:dyDescent="0.25">
      <c r="A48" t="s">
        <v>0</v>
      </c>
      <c r="AK48"/>
      <c r="AO48"/>
      <c r="AP48"/>
      <c r="AQ48"/>
      <c r="AR48"/>
      <c r="AS48"/>
      <c r="AT48"/>
      <c r="AU48"/>
      <c r="AV48"/>
      <c r="AW48"/>
    </row>
    <row r="49" spans="1:49" x14ac:dyDescent="0.25">
      <c r="AK49"/>
      <c r="AO49"/>
      <c r="AP49"/>
      <c r="AQ49"/>
      <c r="AR49"/>
      <c r="AS49"/>
      <c r="AT49"/>
      <c r="AU49"/>
      <c r="AV49"/>
      <c r="AW49"/>
    </row>
    <row r="50" spans="1:49" x14ac:dyDescent="0.25">
      <c r="A50" t="s">
        <v>0</v>
      </c>
      <c r="AK50"/>
      <c r="AO50"/>
      <c r="AP50"/>
      <c r="AQ50"/>
      <c r="AR50"/>
      <c r="AS50"/>
      <c r="AT50"/>
      <c r="AU50"/>
      <c r="AV50"/>
      <c r="AW50"/>
    </row>
    <row r="51" spans="1:49" x14ac:dyDescent="0.25">
      <c r="AK51"/>
      <c r="AO51"/>
      <c r="AP51"/>
      <c r="AQ51"/>
      <c r="AR51"/>
      <c r="AS51"/>
      <c r="AT51"/>
      <c r="AU51"/>
      <c r="AV51"/>
      <c r="AW51"/>
    </row>
    <row r="52" spans="1:49" x14ac:dyDescent="0.25">
      <c r="A52" t="s">
        <v>0</v>
      </c>
      <c r="AK52"/>
      <c r="AO52"/>
      <c r="AP52"/>
      <c r="AQ52"/>
      <c r="AR52"/>
      <c r="AS52"/>
      <c r="AT52"/>
      <c r="AU52"/>
      <c r="AV52"/>
      <c r="AW52"/>
    </row>
    <row r="53" spans="1:49" x14ac:dyDescent="0.25">
      <c r="A53" t="s">
        <v>39</v>
      </c>
      <c r="AK53"/>
      <c r="AO53"/>
      <c r="AP53"/>
      <c r="AQ53"/>
      <c r="AR53"/>
      <c r="AS53"/>
      <c r="AT53"/>
      <c r="AU53"/>
      <c r="AV53"/>
      <c r="AW53"/>
    </row>
    <row r="54" spans="1:49" x14ac:dyDescent="0.25">
      <c r="AK54"/>
      <c r="AO54"/>
      <c r="AP54"/>
      <c r="AQ54"/>
      <c r="AR54"/>
      <c r="AS54"/>
      <c r="AT54"/>
      <c r="AU54"/>
      <c r="AV54"/>
      <c r="AW54"/>
    </row>
    <row r="55" spans="1:49" x14ac:dyDescent="0.25">
      <c r="AK55"/>
      <c r="AO55"/>
      <c r="AP55"/>
      <c r="AQ55"/>
      <c r="AR55"/>
      <c r="AS55"/>
      <c r="AT55"/>
      <c r="AU55"/>
      <c r="AV55"/>
      <c r="AW55"/>
    </row>
    <row r="56" spans="1:49" x14ac:dyDescent="0.25">
      <c r="AK56"/>
      <c r="AO56"/>
      <c r="AP56"/>
      <c r="AQ56"/>
      <c r="AR56"/>
      <c r="AS56"/>
      <c r="AT56"/>
      <c r="AU56"/>
      <c r="AV56"/>
      <c r="AW56"/>
    </row>
    <row r="57" spans="1:49" x14ac:dyDescent="0.25">
      <c r="AK57"/>
      <c r="AO57"/>
      <c r="AP57"/>
      <c r="AQ57"/>
      <c r="AR57"/>
      <c r="AS57"/>
      <c r="AT57"/>
      <c r="AU57"/>
      <c r="AV57"/>
      <c r="AW57"/>
    </row>
    <row r="58" spans="1:49" x14ac:dyDescent="0.25">
      <c r="AK58"/>
      <c r="AO58"/>
      <c r="AP58"/>
      <c r="AQ58"/>
      <c r="AR58"/>
      <c r="AS58"/>
      <c r="AT58"/>
      <c r="AU58"/>
      <c r="AV58"/>
      <c r="AW58"/>
    </row>
    <row r="59" spans="1:49" x14ac:dyDescent="0.25">
      <c r="B59" s="2"/>
      <c r="D59" t="s">
        <v>0</v>
      </c>
      <c r="AK59"/>
      <c r="AO59"/>
      <c r="AP59"/>
      <c r="AQ59"/>
      <c r="AR59"/>
      <c r="AS59"/>
      <c r="AT59"/>
      <c r="AU59"/>
      <c r="AV59"/>
      <c r="AW59"/>
    </row>
    <row r="60" spans="1:49" x14ac:dyDescent="0.25">
      <c r="B60" s="2"/>
      <c r="D60" t="s">
        <v>0</v>
      </c>
    </row>
    <row r="61" spans="1:49" x14ac:dyDescent="0.25">
      <c r="B61" s="2"/>
      <c r="D61" t="s">
        <v>0</v>
      </c>
    </row>
    <row r="62" spans="1:49" x14ac:dyDescent="0.25">
      <c r="D62" t="s">
        <v>0</v>
      </c>
      <c r="AO62" s="15"/>
      <c r="AP62" s="15"/>
      <c r="AQ62" s="15"/>
      <c r="AR62" s="15"/>
      <c r="AS62" s="15"/>
      <c r="AT62" s="15"/>
      <c r="AU62" s="15"/>
      <c r="AV62" s="15"/>
      <c r="AW62" s="15"/>
    </row>
    <row r="63" spans="1:49" x14ac:dyDescent="0.25">
      <c r="D63" t="s">
        <v>0</v>
      </c>
      <c r="AR63" s="16" t="s">
        <v>0</v>
      </c>
    </row>
    <row r="64" spans="1:49" x14ac:dyDescent="0.25">
      <c r="D64" t="s">
        <v>0</v>
      </c>
    </row>
    <row r="65" spans="4:4" x14ac:dyDescent="0.25">
      <c r="D65" t="s">
        <v>0</v>
      </c>
    </row>
    <row r="66" spans="4:4" x14ac:dyDescent="0.25">
      <c r="D66" t="s">
        <v>0</v>
      </c>
    </row>
    <row r="67" spans="4:4" x14ac:dyDescent="0.25">
      <c r="D67" t="s">
        <v>0</v>
      </c>
    </row>
    <row r="68" spans="4:4" x14ac:dyDescent="0.25">
      <c r="D68" t="s">
        <v>0</v>
      </c>
    </row>
    <row r="70" spans="4:4" x14ac:dyDescent="0.25">
      <c r="D70" t="s">
        <v>0</v>
      </c>
    </row>
  </sheetData>
  <pageMargins left="0.70866141732283472" right="0.70866141732283472" top="0.19685039370078741" bottom="0.19685039370078741" header="0.31496062992125984" footer="0.31496062992125984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0"/>
  <sheetViews>
    <sheetView workbookViewId="0">
      <pane xSplit="1" topLeftCell="B1" activePane="topRight" state="frozen"/>
      <selection pane="topRight" activeCell="B3" sqref="B3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style="11" customWidth="1"/>
    <col min="38" max="38" width="20.85546875" customWidth="1"/>
    <col min="41" max="41" width="19.28515625" style="16" customWidth="1"/>
    <col min="42" max="42" width="7.5703125" style="16" customWidth="1"/>
    <col min="43" max="45" width="7.5703125" style="16" bestFit="1" customWidth="1"/>
    <col min="46" max="46" width="10.5703125" style="16" bestFit="1" customWidth="1"/>
    <col min="47" max="47" width="7.5703125" style="16" bestFit="1" customWidth="1"/>
    <col min="48" max="48" width="7.7109375" style="16" bestFit="1" customWidth="1"/>
    <col min="49" max="49" width="10.28515625" style="16" bestFit="1" customWidth="1"/>
  </cols>
  <sheetData>
    <row r="1" spans="1:50" x14ac:dyDescent="0.25">
      <c r="B1" t="str">
        <f>IF(WEEKDAY(B2)=1,"Dimanche",IF(WEEKDAY(B2)=2,"Lundi",IF(WEEKDAY(B2)=3,"Mardi",IF(WEEKDAY(B2)=4,"Mercredi",IF(WEEKDAY(B2)=5,"Jeudi",IF(WEEKDAY(B2)=6,"Vendredi",IF(WEEKDAY(B2)=7,"Samedi",)))))))</f>
        <v>Vendredi</v>
      </c>
      <c r="C1" t="str">
        <f>IF(WEEKDAY(C2)=1,"Dimanche",IF(WEEKDAY(C2)=2,"Lundi",IF(WEEKDAY(C2)=3,"Mardi",IF(WEEKDAY(C2)=4,"Mercredi",IF(WEEKDAY(C2)=5,"Jeudi",IF(WEEKDAY(C2)=6,"Vendredi",IF(WEEKDAY(C2)=7,"Samedi",)))))))</f>
        <v>Samedi</v>
      </c>
      <c r="D1" t="str">
        <f t="shared" ref="D1:AF1" si="0">IF(WEEKDAY(D2)=1,"Dimanche",IF(WEEKDAY(D2)=2,"Lundi",IF(WEEKDAY(D2)=3,"Mardi",IF(WEEKDAY(D2)=4,"Mercredi",IF(WEEKDAY(D2)=5,"Jeudi",IF(WEEKDAY(D2)=6,"Vendredi",IF(WEEKDAY(D2)=7,"Samedi",)))))))</f>
        <v>Dimanche</v>
      </c>
      <c r="E1" t="str">
        <f t="shared" si="0"/>
        <v>Lundi</v>
      </c>
      <c r="F1" t="str">
        <f t="shared" si="0"/>
        <v>Mardi</v>
      </c>
      <c r="G1" t="str">
        <f t="shared" si="0"/>
        <v>Mercredi</v>
      </c>
      <c r="H1" t="str">
        <f t="shared" si="0"/>
        <v>Jeudi</v>
      </c>
      <c r="I1" t="str">
        <f t="shared" si="0"/>
        <v>Vendredi</v>
      </c>
      <c r="J1" t="str">
        <f t="shared" si="0"/>
        <v>Samedi</v>
      </c>
      <c r="K1" t="str">
        <f t="shared" si="0"/>
        <v>Dimanche</v>
      </c>
      <c r="L1" t="str">
        <f t="shared" si="0"/>
        <v>Lundi</v>
      </c>
      <c r="M1" t="str">
        <f t="shared" si="0"/>
        <v>Mardi</v>
      </c>
      <c r="N1" t="str">
        <f t="shared" si="0"/>
        <v>Mercredi</v>
      </c>
      <c r="O1" t="str">
        <f t="shared" si="0"/>
        <v>Jeudi</v>
      </c>
      <c r="P1" t="str">
        <f t="shared" si="0"/>
        <v>Vendredi</v>
      </c>
      <c r="Q1" t="str">
        <f t="shared" si="0"/>
        <v>Samedi</v>
      </c>
      <c r="R1" t="str">
        <f t="shared" si="0"/>
        <v>Dimanche</v>
      </c>
      <c r="S1" t="str">
        <f t="shared" si="0"/>
        <v>Lundi</v>
      </c>
      <c r="T1" t="str">
        <f t="shared" si="0"/>
        <v>Mardi</v>
      </c>
      <c r="U1" t="str">
        <f t="shared" si="0"/>
        <v>Mercredi</v>
      </c>
      <c r="V1" t="str">
        <f t="shared" si="0"/>
        <v>Jeudi</v>
      </c>
      <c r="W1" t="str">
        <f t="shared" si="0"/>
        <v>Vendredi</v>
      </c>
      <c r="X1" t="str">
        <f t="shared" si="0"/>
        <v>Samedi</v>
      </c>
      <c r="Y1" t="str">
        <f t="shared" si="0"/>
        <v>Dimanche</v>
      </c>
      <c r="Z1" t="str">
        <f t="shared" si="0"/>
        <v>Lundi</v>
      </c>
      <c r="AA1" t="str">
        <f t="shared" si="0"/>
        <v>Mardi</v>
      </c>
      <c r="AB1" t="str">
        <f t="shared" si="0"/>
        <v>Mercredi</v>
      </c>
      <c r="AC1" t="str">
        <f t="shared" si="0"/>
        <v>Jeudi</v>
      </c>
      <c r="AD1" t="str">
        <f t="shared" si="0"/>
        <v>Vendredi</v>
      </c>
      <c r="AE1" t="str">
        <f t="shared" si="0"/>
        <v>Samedi</v>
      </c>
      <c r="AF1" t="e">
        <f t="shared" si="0"/>
        <v>#VALUE!</v>
      </c>
      <c r="AG1" t="s">
        <v>0</v>
      </c>
      <c r="AH1" t="s">
        <v>0</v>
      </c>
      <c r="AK1"/>
      <c r="AO1"/>
      <c r="AP1"/>
      <c r="AQ1"/>
      <c r="AR1"/>
      <c r="AS1"/>
      <c r="AT1"/>
      <c r="AU1"/>
      <c r="AV1"/>
      <c r="AW1"/>
    </row>
    <row r="2" spans="1:50" x14ac:dyDescent="0.25">
      <c r="B2" s="1">
        <v>42552</v>
      </c>
      <c r="C2" s="1">
        <f>B2+1</f>
        <v>42553</v>
      </c>
      <c r="D2" s="1">
        <f t="shared" ref="D2:AD2" si="1">C2+1</f>
        <v>42554</v>
      </c>
      <c r="E2" s="1">
        <f t="shared" si="1"/>
        <v>42555</v>
      </c>
      <c r="F2" s="1">
        <f t="shared" si="1"/>
        <v>42556</v>
      </c>
      <c r="G2" s="1">
        <f t="shared" si="1"/>
        <v>42557</v>
      </c>
      <c r="H2" s="1">
        <f t="shared" si="1"/>
        <v>42558</v>
      </c>
      <c r="I2" s="1">
        <f t="shared" si="1"/>
        <v>42559</v>
      </c>
      <c r="J2" s="1">
        <f t="shared" si="1"/>
        <v>42560</v>
      </c>
      <c r="K2" s="1">
        <f t="shared" si="1"/>
        <v>42561</v>
      </c>
      <c r="L2" s="1">
        <f t="shared" si="1"/>
        <v>42562</v>
      </c>
      <c r="M2" s="1">
        <f t="shared" si="1"/>
        <v>42563</v>
      </c>
      <c r="N2" s="1">
        <f t="shared" si="1"/>
        <v>42564</v>
      </c>
      <c r="O2" s="1">
        <f t="shared" si="1"/>
        <v>42565</v>
      </c>
      <c r="P2" s="1">
        <f t="shared" si="1"/>
        <v>42566</v>
      </c>
      <c r="Q2" s="1">
        <f t="shared" si="1"/>
        <v>42567</v>
      </c>
      <c r="R2" s="1">
        <f t="shared" si="1"/>
        <v>42568</v>
      </c>
      <c r="S2" s="1">
        <f t="shared" si="1"/>
        <v>42569</v>
      </c>
      <c r="T2" s="1">
        <f t="shared" si="1"/>
        <v>42570</v>
      </c>
      <c r="U2" s="1">
        <f t="shared" si="1"/>
        <v>42571</v>
      </c>
      <c r="V2" s="1">
        <f t="shared" si="1"/>
        <v>42572</v>
      </c>
      <c r="W2" s="1">
        <f t="shared" si="1"/>
        <v>42573</v>
      </c>
      <c r="X2" s="1">
        <f t="shared" si="1"/>
        <v>42574</v>
      </c>
      <c r="Y2" s="1">
        <f t="shared" si="1"/>
        <v>42575</v>
      </c>
      <c r="Z2" s="1">
        <f t="shared" si="1"/>
        <v>42576</v>
      </c>
      <c r="AA2" s="1">
        <f t="shared" si="1"/>
        <v>42577</v>
      </c>
      <c r="AB2" s="1">
        <f t="shared" si="1"/>
        <v>42578</v>
      </c>
      <c r="AC2" s="1">
        <f t="shared" si="1"/>
        <v>42579</v>
      </c>
      <c r="AD2" s="1">
        <f t="shared" si="1"/>
        <v>42580</v>
      </c>
      <c r="AE2" s="1">
        <f>AD2+1</f>
        <v>42581</v>
      </c>
      <c r="AF2" s="1" t="s">
        <v>0</v>
      </c>
      <c r="AG2" t="s">
        <v>1</v>
      </c>
      <c r="AH2" t="s">
        <v>2</v>
      </c>
      <c r="AI2" s="1" t="s">
        <v>3</v>
      </c>
      <c r="AK2"/>
      <c r="AO2"/>
      <c r="AP2"/>
      <c r="AQ2"/>
      <c r="AR2"/>
      <c r="AS2"/>
      <c r="AT2"/>
      <c r="AU2"/>
      <c r="AV2"/>
      <c r="AW2"/>
    </row>
    <row r="3" spans="1:50" x14ac:dyDescent="0.25">
      <c r="B3" s="2"/>
      <c r="AK3"/>
      <c r="AO3"/>
      <c r="AP3"/>
      <c r="AQ3"/>
      <c r="AR3"/>
      <c r="AS3"/>
      <c r="AT3"/>
      <c r="AU3"/>
      <c r="AV3"/>
      <c r="AW3"/>
    </row>
    <row r="4" spans="1:50" s="8" customFormat="1" x14ac:dyDescent="0.25">
      <c r="A4" s="8" t="s">
        <v>6</v>
      </c>
      <c r="B4" s="9"/>
      <c r="C4" s="9" t="s">
        <v>0</v>
      </c>
      <c r="D4" s="9" t="s">
        <v>0</v>
      </c>
      <c r="F4" s="8" t="s">
        <v>0</v>
      </c>
      <c r="AG4" s="9">
        <f t="shared" ref="AG4:AG9" si="2">SUM(B4:AF4)</f>
        <v>0</v>
      </c>
      <c r="AH4" s="9">
        <f t="shared" ref="AH4:AH10" si="3">IF(AG4&gt;0,AG4/COUNTIF(B4:AF4,"&gt;0"),0)</f>
        <v>0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s="8" customFormat="1" x14ac:dyDescent="0.25">
      <c r="A5" s="8" t="s">
        <v>7</v>
      </c>
      <c r="B5" s="9" t="s">
        <v>0</v>
      </c>
      <c r="C5" s="9" t="s">
        <v>0</v>
      </c>
      <c r="D5" s="9"/>
      <c r="E5" s="8" t="s">
        <v>0</v>
      </c>
      <c r="AG5" s="9">
        <f t="shared" si="2"/>
        <v>0</v>
      </c>
      <c r="AH5" s="9">
        <f t="shared" si="3"/>
        <v>0</v>
      </c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8" customFormat="1" x14ac:dyDescent="0.25">
      <c r="A6" s="8" t="s">
        <v>8</v>
      </c>
      <c r="B6" s="9">
        <v>62.01</v>
      </c>
      <c r="C6" s="9">
        <v>122.81</v>
      </c>
      <c r="D6" s="9">
        <v>128.30000000000001</v>
      </c>
      <c r="E6" s="8">
        <v>0</v>
      </c>
      <c r="F6" s="8">
        <v>0</v>
      </c>
      <c r="G6" s="8">
        <v>62.82</v>
      </c>
      <c r="H6" s="8" t="s">
        <v>0</v>
      </c>
      <c r="I6" s="8" t="s">
        <v>0</v>
      </c>
      <c r="J6" s="8" t="s">
        <v>0</v>
      </c>
      <c r="K6" s="8" t="s">
        <v>0</v>
      </c>
      <c r="L6" s="8" t="s">
        <v>0</v>
      </c>
      <c r="M6" s="8" t="s">
        <v>0</v>
      </c>
      <c r="N6" s="8" t="s">
        <v>0</v>
      </c>
      <c r="O6" s="8" t="s">
        <v>0</v>
      </c>
      <c r="P6" s="8" t="s">
        <v>0</v>
      </c>
      <c r="Q6" s="8" t="s">
        <v>0</v>
      </c>
      <c r="R6" s="8" t="s">
        <v>0</v>
      </c>
      <c r="S6" s="8" t="s">
        <v>0</v>
      </c>
      <c r="T6" s="8" t="s">
        <v>0</v>
      </c>
      <c r="U6" s="8" t="s">
        <v>0</v>
      </c>
      <c r="V6" s="8" t="s">
        <v>5</v>
      </c>
      <c r="W6" s="8" t="s">
        <v>0</v>
      </c>
      <c r="X6" s="8" t="s">
        <v>0</v>
      </c>
      <c r="Y6" s="8" t="s">
        <v>0</v>
      </c>
      <c r="Z6" s="8" t="s">
        <v>0</v>
      </c>
      <c r="AA6" s="8" t="s">
        <v>0</v>
      </c>
      <c r="AB6" s="8" t="s">
        <v>0</v>
      </c>
      <c r="AC6" s="8" t="s">
        <v>0</v>
      </c>
      <c r="AD6" s="8" t="s">
        <v>0</v>
      </c>
      <c r="AE6" s="8" t="s">
        <v>0</v>
      </c>
      <c r="AF6" s="8" t="s">
        <v>0</v>
      </c>
      <c r="AG6" s="9">
        <f t="shared" si="2"/>
        <v>375.94</v>
      </c>
      <c r="AH6" s="9">
        <f t="shared" si="3"/>
        <v>93.984999999999999</v>
      </c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8" customFormat="1" x14ac:dyDescent="0.25">
      <c r="A7" s="8" t="s">
        <v>9</v>
      </c>
      <c r="B7" s="9"/>
      <c r="C7" s="9"/>
      <c r="D7" s="9"/>
      <c r="AG7" s="9">
        <f t="shared" si="2"/>
        <v>0</v>
      </c>
      <c r="AH7" s="9">
        <f t="shared" si="3"/>
        <v>0</v>
      </c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8" customFormat="1" x14ac:dyDescent="0.25">
      <c r="A8" s="8" t="s">
        <v>10</v>
      </c>
      <c r="B8" s="9"/>
      <c r="C8" s="9" t="s">
        <v>0</v>
      </c>
      <c r="D8" s="9"/>
      <c r="AG8" s="9">
        <f t="shared" si="2"/>
        <v>0</v>
      </c>
      <c r="AH8" s="9">
        <f t="shared" si="3"/>
        <v>0</v>
      </c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8" customFormat="1" x14ac:dyDescent="0.25">
      <c r="A9" s="8" t="s">
        <v>11</v>
      </c>
      <c r="B9" s="4" t="s">
        <v>0</v>
      </c>
      <c r="C9" s="3" t="s">
        <v>0</v>
      </c>
      <c r="D9" s="4" t="s">
        <v>0</v>
      </c>
      <c r="E9" s="3" t="s">
        <v>0</v>
      </c>
      <c r="F9" s="3" t="s">
        <v>0</v>
      </c>
      <c r="G9" s="3" t="s">
        <v>0</v>
      </c>
      <c r="H9" s="3" t="s">
        <v>0</v>
      </c>
      <c r="I9" s="3" t="s">
        <v>0</v>
      </c>
      <c r="J9" s="3" t="s">
        <v>0</v>
      </c>
      <c r="K9" s="3" t="s">
        <v>0</v>
      </c>
      <c r="L9" s="3" t="s">
        <v>0</v>
      </c>
      <c r="M9" s="3" t="s">
        <v>0</v>
      </c>
      <c r="N9" s="3" t="s">
        <v>0</v>
      </c>
      <c r="O9" s="3" t="s">
        <v>0</v>
      </c>
      <c r="P9" s="3" t="s">
        <v>0</v>
      </c>
      <c r="Q9" s="3" t="s">
        <v>0</v>
      </c>
      <c r="R9" s="3" t="s">
        <v>0</v>
      </c>
      <c r="S9" s="3" t="s">
        <v>0</v>
      </c>
      <c r="T9" s="3" t="s">
        <v>0</v>
      </c>
      <c r="U9" s="3" t="s">
        <v>0</v>
      </c>
      <c r="V9" s="3" t="s">
        <v>0</v>
      </c>
      <c r="W9" s="3" t="s">
        <v>0</v>
      </c>
      <c r="X9" s="3" t="s">
        <v>0</v>
      </c>
      <c r="Y9" s="3" t="s">
        <v>0</v>
      </c>
      <c r="Z9" s="3" t="s">
        <v>0</v>
      </c>
      <c r="AA9" s="3" t="s">
        <v>0</v>
      </c>
      <c r="AB9" s="3" t="s">
        <v>0</v>
      </c>
      <c r="AC9" s="3" t="s">
        <v>0</v>
      </c>
      <c r="AD9" s="3" t="s">
        <v>0</v>
      </c>
      <c r="AE9" s="3" t="s">
        <v>0</v>
      </c>
      <c r="AF9" s="3" t="s">
        <v>0</v>
      </c>
      <c r="AG9" s="9">
        <f t="shared" si="2"/>
        <v>0</v>
      </c>
      <c r="AH9" s="9">
        <f t="shared" si="3"/>
        <v>0</v>
      </c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3" customFormat="1" x14ac:dyDescent="0.25">
      <c r="A10" s="3" t="s">
        <v>14</v>
      </c>
      <c r="B10" s="6"/>
      <c r="C10" s="6"/>
      <c r="D10" s="6"/>
      <c r="E10" s="6"/>
      <c r="F10" s="6"/>
      <c r="G10" s="6" t="s">
        <v>0</v>
      </c>
      <c r="H10" s="6"/>
      <c r="I10" s="6" t="s">
        <v>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0</v>
      </c>
      <c r="U10" s="6"/>
      <c r="V10" s="6"/>
      <c r="W10" s="6"/>
      <c r="X10" s="6"/>
      <c r="Y10" s="6"/>
      <c r="Z10" s="6"/>
      <c r="AA10" s="6"/>
      <c r="AB10" s="5" t="s">
        <v>0</v>
      </c>
      <c r="AC10" s="5" t="s">
        <v>0</v>
      </c>
      <c r="AG10" s="2">
        <f t="shared" ref="AG10:AG14" si="4">SUM(B10:AE10)</f>
        <v>0</v>
      </c>
      <c r="AH10" s="2">
        <f t="shared" si="3"/>
        <v>0</v>
      </c>
      <c r="AI10" s="4">
        <f>SUM(AH4:AH10)</f>
        <v>93.984999999999999</v>
      </c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x14ac:dyDescent="0.25">
      <c r="A11" s="3" t="s">
        <v>15</v>
      </c>
      <c r="B11" s="5" t="s">
        <v>0</v>
      </c>
      <c r="C11" s="5" t="s">
        <v>0</v>
      </c>
      <c r="D11" s="5" t="s">
        <v>0</v>
      </c>
      <c r="E11" s="5" t="s">
        <v>0</v>
      </c>
      <c r="F11" s="5" t="s">
        <v>0</v>
      </c>
      <c r="G11" s="5" t="s">
        <v>0</v>
      </c>
      <c r="H11" s="5" t="s">
        <v>0</v>
      </c>
      <c r="I11" s="5" t="s">
        <v>0</v>
      </c>
      <c r="J11" s="5" t="s">
        <v>0</v>
      </c>
      <c r="K11" s="5" t="s">
        <v>0</v>
      </c>
      <c r="L11" s="5" t="s">
        <v>5</v>
      </c>
      <c r="M11" s="5" t="s">
        <v>5</v>
      </c>
      <c r="N11" s="5" t="s">
        <v>0</v>
      </c>
      <c r="O11" s="5" t="s">
        <v>0</v>
      </c>
      <c r="P11" s="5" t="s">
        <v>0</v>
      </c>
      <c r="Q11" s="5" t="s">
        <v>0</v>
      </c>
      <c r="R11" s="5" t="s">
        <v>0</v>
      </c>
      <c r="S11" s="5" t="s">
        <v>0</v>
      </c>
      <c r="T11" s="5" t="s">
        <v>0</v>
      </c>
      <c r="U11" s="5" t="s">
        <v>0</v>
      </c>
      <c r="V11" s="5" t="s">
        <v>0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0</v>
      </c>
      <c r="AB11" s="5" t="s">
        <v>0</v>
      </c>
      <c r="AC11" s="5" t="s">
        <v>0</v>
      </c>
      <c r="AD11" s="5" t="s">
        <v>0</v>
      </c>
      <c r="AE11" s="5" t="s">
        <v>0</v>
      </c>
      <c r="AF11" s="5" t="s">
        <v>0</v>
      </c>
      <c r="AG11" s="4">
        <v>-1200</v>
      </c>
      <c r="AH11" s="2" t="s">
        <v>0</v>
      </c>
      <c r="AK11"/>
      <c r="AO11"/>
      <c r="AP11"/>
      <c r="AQ11"/>
      <c r="AR11"/>
      <c r="AS11"/>
      <c r="AT11"/>
      <c r="AU11"/>
      <c r="AV11"/>
      <c r="AW11"/>
    </row>
    <row r="12" spans="1:50" x14ac:dyDescent="0.25">
      <c r="A12" s="3" t="s">
        <v>16</v>
      </c>
      <c r="B12" s="6" t="s">
        <v>0</v>
      </c>
      <c r="C12" s="6" t="s">
        <v>0</v>
      </c>
      <c r="D12" s="6">
        <v>-53.4</v>
      </c>
      <c r="E12" s="6" t="s">
        <v>0</v>
      </c>
      <c r="F12" s="6" t="s">
        <v>0</v>
      </c>
      <c r="G12" s="6" t="s">
        <v>0</v>
      </c>
      <c r="H12" s="6" t="s">
        <v>0</v>
      </c>
      <c r="I12" s="6" t="s">
        <v>0</v>
      </c>
      <c r="J12" s="6" t="s">
        <v>0</v>
      </c>
      <c r="K12" s="6" t="s">
        <v>0</v>
      </c>
      <c r="L12" s="6" t="s">
        <v>0</v>
      </c>
      <c r="M12" s="6" t="s">
        <v>0</v>
      </c>
      <c r="N12" s="6" t="s">
        <v>0</v>
      </c>
      <c r="O12" s="6" t="s">
        <v>0</v>
      </c>
      <c r="P12" s="6" t="s">
        <v>0</v>
      </c>
      <c r="Q12" s="6" t="s">
        <v>0</v>
      </c>
      <c r="R12" s="6" t="s">
        <v>0</v>
      </c>
      <c r="S12" s="6" t="s">
        <v>0</v>
      </c>
      <c r="T12" s="6" t="s">
        <v>0</v>
      </c>
      <c r="U12" s="6" t="s">
        <v>0</v>
      </c>
      <c r="V12" s="6" t="s">
        <v>0</v>
      </c>
      <c r="W12" s="6" t="s">
        <v>0</v>
      </c>
      <c r="X12" s="6" t="s">
        <v>0</v>
      </c>
      <c r="Y12" s="6" t="s">
        <v>0</v>
      </c>
      <c r="Z12" s="6" t="s">
        <v>0</v>
      </c>
      <c r="AA12" s="6" t="s">
        <v>0</v>
      </c>
      <c r="AB12" s="6" t="s">
        <v>0</v>
      </c>
      <c r="AC12" s="6" t="s">
        <v>0</v>
      </c>
      <c r="AD12" s="6" t="s">
        <v>0</v>
      </c>
      <c r="AE12" s="6" t="s">
        <v>0</v>
      </c>
      <c r="AF12" s="6" t="s">
        <v>0</v>
      </c>
      <c r="AG12" s="4">
        <f t="shared" si="4"/>
        <v>-53.4</v>
      </c>
      <c r="AH12" s="2" t="s">
        <v>0</v>
      </c>
      <c r="AK12"/>
      <c r="AO12"/>
      <c r="AP12"/>
      <c r="AQ12"/>
      <c r="AR12"/>
      <c r="AS12"/>
      <c r="AT12"/>
      <c r="AU12"/>
      <c r="AV12"/>
      <c r="AW12"/>
    </row>
    <row r="13" spans="1:50" x14ac:dyDescent="0.25">
      <c r="A13" s="3" t="s">
        <v>17</v>
      </c>
      <c r="B13" s="6" t="s">
        <v>0</v>
      </c>
      <c r="C13" s="6" t="s">
        <v>0</v>
      </c>
      <c r="D13" s="6" t="s">
        <v>0</v>
      </c>
      <c r="E13" s="6" t="s">
        <v>0</v>
      </c>
      <c r="F13" s="6" t="s">
        <v>0</v>
      </c>
      <c r="G13" s="6" t="s">
        <v>0</v>
      </c>
      <c r="H13" s="6" t="s">
        <v>5</v>
      </c>
      <c r="I13" s="6" t="s">
        <v>0</v>
      </c>
      <c r="J13" s="6" t="s">
        <v>0</v>
      </c>
      <c r="K13" s="6" t="s">
        <v>0</v>
      </c>
      <c r="L13" s="6" t="s">
        <v>0</v>
      </c>
      <c r="M13" s="6" t="s">
        <v>0</v>
      </c>
      <c r="N13" s="6" t="s">
        <v>0</v>
      </c>
      <c r="O13" s="6" t="s">
        <v>0</v>
      </c>
      <c r="P13" s="6" t="s">
        <v>0</v>
      </c>
      <c r="Q13" s="6" t="s">
        <v>0</v>
      </c>
      <c r="R13" s="6" t="s">
        <v>0</v>
      </c>
      <c r="S13" s="6" t="s">
        <v>0</v>
      </c>
      <c r="T13" s="6" t="s">
        <v>0</v>
      </c>
      <c r="U13" s="6" t="s">
        <v>0</v>
      </c>
      <c r="V13" s="6" t="s">
        <v>0</v>
      </c>
      <c r="W13" s="6" t="s">
        <v>0</v>
      </c>
      <c r="X13" s="6" t="s">
        <v>0</v>
      </c>
      <c r="Y13" s="6" t="s">
        <v>0</v>
      </c>
      <c r="Z13" s="6" t="s">
        <v>0</v>
      </c>
      <c r="AA13" s="6" t="s">
        <v>0</v>
      </c>
      <c r="AB13" s="6" t="s">
        <v>0</v>
      </c>
      <c r="AC13" s="6" t="s">
        <v>0</v>
      </c>
      <c r="AD13" s="6" t="s">
        <v>0</v>
      </c>
      <c r="AE13" s="6" t="s">
        <v>0</v>
      </c>
      <c r="AF13" s="6" t="s">
        <v>0</v>
      </c>
      <c r="AG13" s="4">
        <f t="shared" si="4"/>
        <v>0</v>
      </c>
      <c r="AH13" s="2" t="s">
        <v>0</v>
      </c>
      <c r="AK13"/>
      <c r="AO13"/>
      <c r="AP13"/>
      <c r="AQ13"/>
      <c r="AR13"/>
      <c r="AS13"/>
      <c r="AT13"/>
      <c r="AU13"/>
      <c r="AV13"/>
      <c r="AW13"/>
    </row>
    <row r="14" spans="1:50" x14ac:dyDescent="0.25">
      <c r="A14" s="3" t="s">
        <v>18</v>
      </c>
      <c r="B14" s="6" t="s">
        <v>0</v>
      </c>
      <c r="C14" s="6" t="s">
        <v>0</v>
      </c>
      <c r="D14" s="6" t="s">
        <v>0</v>
      </c>
      <c r="E14" s="6" t="s">
        <v>0</v>
      </c>
      <c r="F14" s="6" t="s">
        <v>0</v>
      </c>
      <c r="G14" s="6" t="s">
        <v>0</v>
      </c>
      <c r="H14" s="6" t="s">
        <v>0</v>
      </c>
      <c r="I14" s="6" t="s">
        <v>0</v>
      </c>
      <c r="J14" s="6" t="s">
        <v>0</v>
      </c>
      <c r="K14" s="6" t="s">
        <v>0</v>
      </c>
      <c r="L14" s="6" t="s">
        <v>0</v>
      </c>
      <c r="M14" s="6" t="s">
        <v>0</v>
      </c>
      <c r="N14" s="6" t="s">
        <v>0</v>
      </c>
      <c r="O14" s="6" t="s">
        <v>0</v>
      </c>
      <c r="P14" s="6" t="s">
        <v>0</v>
      </c>
      <c r="Q14" s="6" t="s">
        <v>0</v>
      </c>
      <c r="R14" s="6" t="s">
        <v>0</v>
      </c>
      <c r="S14" s="6" t="s">
        <v>0</v>
      </c>
      <c r="T14" s="6" t="s">
        <v>0</v>
      </c>
      <c r="U14" s="6" t="s">
        <v>0</v>
      </c>
      <c r="V14" s="6" t="s">
        <v>0</v>
      </c>
      <c r="W14" s="6" t="s">
        <v>0</v>
      </c>
      <c r="X14" s="6" t="s">
        <v>0</v>
      </c>
      <c r="Y14" s="6" t="s">
        <v>0</v>
      </c>
      <c r="Z14" s="6" t="s">
        <v>0</v>
      </c>
      <c r="AA14" s="6" t="s">
        <v>0</v>
      </c>
      <c r="AB14" s="6" t="s">
        <v>0</v>
      </c>
      <c r="AC14" s="6" t="s">
        <v>0</v>
      </c>
      <c r="AD14" s="6" t="s">
        <v>0</v>
      </c>
      <c r="AE14" s="6" t="s">
        <v>0</v>
      </c>
      <c r="AF14" s="6" t="s">
        <v>0</v>
      </c>
      <c r="AG14" s="4">
        <f t="shared" si="4"/>
        <v>0</v>
      </c>
      <c r="AH14" s="2" t="s">
        <v>0</v>
      </c>
      <c r="AK14"/>
      <c r="AO14"/>
      <c r="AP14"/>
      <c r="AQ14"/>
      <c r="AR14"/>
      <c r="AS14"/>
      <c r="AT14"/>
      <c r="AU14"/>
      <c r="AV14"/>
      <c r="AW14"/>
    </row>
    <row r="15" spans="1:50" x14ac:dyDescent="0.25">
      <c r="A15" s="3" t="s">
        <v>19</v>
      </c>
      <c r="B15" s="6">
        <f>-(229.32)/30</f>
        <v>-7.6440000000000001</v>
      </c>
      <c r="C15" s="6">
        <f t="shared" ref="C15:AF15" si="5">-(229.32)/30</f>
        <v>-7.6440000000000001</v>
      </c>
      <c r="D15" s="6">
        <f t="shared" si="5"/>
        <v>-7.6440000000000001</v>
      </c>
      <c r="E15" s="6">
        <f t="shared" si="5"/>
        <v>-7.6440000000000001</v>
      </c>
      <c r="F15" s="6">
        <f t="shared" si="5"/>
        <v>-7.6440000000000001</v>
      </c>
      <c r="G15" s="6">
        <f t="shared" si="5"/>
        <v>-7.6440000000000001</v>
      </c>
      <c r="H15" s="6">
        <f t="shared" si="5"/>
        <v>-7.6440000000000001</v>
      </c>
      <c r="I15" s="6">
        <f t="shared" si="5"/>
        <v>-7.6440000000000001</v>
      </c>
      <c r="J15" s="6">
        <f t="shared" si="5"/>
        <v>-7.6440000000000001</v>
      </c>
      <c r="K15" s="6">
        <f t="shared" si="5"/>
        <v>-7.6440000000000001</v>
      </c>
      <c r="L15" s="6">
        <f t="shared" si="5"/>
        <v>-7.6440000000000001</v>
      </c>
      <c r="M15" s="6">
        <f t="shared" si="5"/>
        <v>-7.6440000000000001</v>
      </c>
      <c r="N15" s="6">
        <f t="shared" si="5"/>
        <v>-7.6440000000000001</v>
      </c>
      <c r="O15" s="6">
        <f t="shared" si="5"/>
        <v>-7.6440000000000001</v>
      </c>
      <c r="P15" s="6">
        <f t="shared" si="5"/>
        <v>-7.6440000000000001</v>
      </c>
      <c r="Q15" s="6">
        <f t="shared" si="5"/>
        <v>-7.6440000000000001</v>
      </c>
      <c r="R15" s="6">
        <f t="shared" si="5"/>
        <v>-7.6440000000000001</v>
      </c>
      <c r="S15" s="6">
        <f t="shared" si="5"/>
        <v>-7.6440000000000001</v>
      </c>
      <c r="T15" s="6">
        <f t="shared" si="5"/>
        <v>-7.6440000000000001</v>
      </c>
      <c r="U15" s="6">
        <f t="shared" si="5"/>
        <v>-7.6440000000000001</v>
      </c>
      <c r="V15" s="6">
        <f t="shared" si="5"/>
        <v>-7.6440000000000001</v>
      </c>
      <c r="W15" s="6">
        <f t="shared" si="5"/>
        <v>-7.6440000000000001</v>
      </c>
      <c r="X15" s="6">
        <f t="shared" si="5"/>
        <v>-7.6440000000000001</v>
      </c>
      <c r="Y15" s="6">
        <f t="shared" si="5"/>
        <v>-7.6440000000000001</v>
      </c>
      <c r="Z15" s="6">
        <f t="shared" si="5"/>
        <v>-7.6440000000000001</v>
      </c>
      <c r="AA15" s="6">
        <f t="shared" si="5"/>
        <v>-7.6440000000000001</v>
      </c>
      <c r="AB15" s="6">
        <f t="shared" si="5"/>
        <v>-7.6440000000000001</v>
      </c>
      <c r="AC15" s="6">
        <f t="shared" si="5"/>
        <v>-7.6440000000000001</v>
      </c>
      <c r="AD15" s="6">
        <f t="shared" si="5"/>
        <v>-7.6440000000000001</v>
      </c>
      <c r="AE15" s="6">
        <f t="shared" si="5"/>
        <v>-7.6440000000000001</v>
      </c>
      <c r="AF15" s="6">
        <f t="shared" si="5"/>
        <v>-7.6440000000000001</v>
      </c>
      <c r="AG15" s="4" t="s">
        <v>0</v>
      </c>
      <c r="AH15" s="2" t="s">
        <v>0</v>
      </c>
      <c r="AK15"/>
      <c r="AO15"/>
      <c r="AP15"/>
      <c r="AQ15"/>
      <c r="AR15"/>
      <c r="AS15"/>
      <c r="AT15"/>
      <c r="AU15"/>
      <c r="AV15"/>
      <c r="AW15"/>
    </row>
    <row r="16" spans="1:50" x14ac:dyDescent="0.25">
      <c r="A16" s="3" t="s">
        <v>20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 t="s">
        <v>0</v>
      </c>
      <c r="AH16" s="2" t="s">
        <v>0</v>
      </c>
      <c r="AK16"/>
      <c r="AO16"/>
      <c r="AP16"/>
      <c r="AQ16"/>
      <c r="AR16"/>
      <c r="AS16"/>
      <c r="AT16"/>
      <c r="AU16"/>
      <c r="AV16"/>
      <c r="AW16"/>
    </row>
    <row r="17" spans="1:50" x14ac:dyDescent="0.25">
      <c r="A17" s="3" t="s">
        <v>21</v>
      </c>
      <c r="B17" s="4" t="s">
        <v>0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>
        <f>-(400*1.2)*12/365</f>
        <v>-15.780821917808218</v>
      </c>
      <c r="AH17" s="2"/>
      <c r="AK17"/>
      <c r="AO17"/>
      <c r="AP17"/>
      <c r="AQ17"/>
      <c r="AR17"/>
      <c r="AS17"/>
      <c r="AT17"/>
      <c r="AU17"/>
      <c r="AV17"/>
      <c r="AW17"/>
    </row>
    <row r="18" spans="1:50" x14ac:dyDescent="0.25">
      <c r="A18" s="3" t="s">
        <v>22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>
        <f>SUM(B18:AE18)</f>
        <v>0</v>
      </c>
      <c r="AH18" s="2"/>
      <c r="AK18"/>
      <c r="AO18"/>
      <c r="AP18"/>
      <c r="AQ18"/>
      <c r="AR18"/>
      <c r="AS18"/>
      <c r="AT18"/>
      <c r="AU18"/>
      <c r="AV18"/>
      <c r="AW18"/>
    </row>
    <row r="19" spans="1:50" x14ac:dyDescent="0.25">
      <c r="A19" s="3" t="s">
        <v>23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>
        <f>SUM(B19:AE19)</f>
        <v>0</v>
      </c>
      <c r="AH19" s="2"/>
      <c r="AK19"/>
      <c r="AO19"/>
      <c r="AP19"/>
      <c r="AQ19"/>
      <c r="AR19"/>
      <c r="AS19"/>
      <c r="AT19"/>
      <c r="AU19"/>
      <c r="AV19"/>
      <c r="AW19"/>
    </row>
    <row r="20" spans="1:50" x14ac:dyDescent="0.25">
      <c r="A20" s="3" t="s">
        <v>24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  <c r="AK20"/>
      <c r="AO20"/>
      <c r="AP20"/>
      <c r="AQ20"/>
      <c r="AR20"/>
      <c r="AS20"/>
      <c r="AT20"/>
      <c r="AU20"/>
      <c r="AV20"/>
      <c r="AW20"/>
    </row>
    <row r="21" spans="1:50" s="8" customFormat="1" x14ac:dyDescent="0.25">
      <c r="A21" s="3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4">
        <f>-AK11</f>
        <v>0</v>
      </c>
      <c r="AH21" s="9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s="8" customFormat="1" x14ac:dyDescent="0.25">
      <c r="A22" s="3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4">
        <f>AG21*AM3</f>
        <v>0</v>
      </c>
      <c r="AH22" s="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8" customFormat="1" x14ac:dyDescent="0.25">
      <c r="A23" s="8" t="s">
        <v>26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s="8" customFormat="1" x14ac:dyDescent="0.25">
      <c r="A24" s="8" t="s">
        <v>27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8" customFormat="1" x14ac:dyDescent="0.25">
      <c r="A25" s="8" t="s">
        <v>28</v>
      </c>
      <c r="B25" s="9"/>
      <c r="C25" s="9" t="s">
        <v>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8" customFormat="1" x14ac:dyDescent="0.25">
      <c r="A26" s="8" t="s">
        <v>29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s="8" customFormat="1" x14ac:dyDescent="0.25">
      <c r="A27" s="8" t="s">
        <v>30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s="3" customFormat="1" x14ac:dyDescent="0.25">
      <c r="A28" s="3" t="s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 t="s">
        <v>0</v>
      </c>
      <c r="AH28" s="4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3" customFormat="1" x14ac:dyDescent="0.25">
      <c r="A29" s="3" t="s">
        <v>31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 t="s">
        <v>0</v>
      </c>
      <c r="AH29" s="4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s="3" customFormat="1" x14ac:dyDescent="0.25">
      <c r="A30" s="3" t="s">
        <v>12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 t="s">
        <v>0</v>
      </c>
      <c r="AH30" s="4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s="3" customFormat="1" x14ac:dyDescent="0.25">
      <c r="A31" s="3" t="s">
        <v>32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 t="s">
        <v>0</v>
      </c>
      <c r="AH31" s="4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s="3" customFormat="1" x14ac:dyDescent="0.25">
      <c r="A32" s="3" t="s">
        <v>33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 t="s">
        <v>0</v>
      </c>
      <c r="AH32" s="4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s="3" customFormat="1" x14ac:dyDescent="0.25">
      <c r="A33" s="3" t="s">
        <v>13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 t="s">
        <v>0</v>
      </c>
      <c r="AH33" s="4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s="3" customFormat="1" x14ac:dyDescent="0.25">
      <c r="A34" s="3" t="s">
        <v>34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 t="s">
        <v>0</v>
      </c>
      <c r="AH34" s="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s="3" customFormat="1" x14ac:dyDescent="0.25">
      <c r="A35" s="3" t="s">
        <v>35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 t="s">
        <v>0</v>
      </c>
      <c r="AH35" s="4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s="3" customFormat="1" x14ac:dyDescent="0.25">
      <c r="A36" s="3" t="s">
        <v>36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 t="s">
        <v>0</v>
      </c>
      <c r="AH36" s="4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s="3" customFormat="1" x14ac:dyDescent="0.25">
      <c r="A37" s="3" t="s">
        <v>37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 t="s">
        <v>0</v>
      </c>
      <c r="AH37" s="4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3" customFormat="1" x14ac:dyDescent="0.25">
      <c r="A38" s="3" t="s">
        <v>38</v>
      </c>
      <c r="B38" s="4" t="s">
        <v>0</v>
      </c>
      <c r="C38" s="4" t="s">
        <v>0</v>
      </c>
      <c r="D38" s="4" t="s">
        <v>0</v>
      </c>
      <c r="E38" s="4" t="s">
        <v>0</v>
      </c>
      <c r="F38" s="4" t="s">
        <v>0</v>
      </c>
      <c r="G38" s="4" t="s">
        <v>0</v>
      </c>
      <c r="H38" s="4" t="s">
        <v>0</v>
      </c>
      <c r="I38" s="4" t="s">
        <v>0</v>
      </c>
      <c r="J38" s="4" t="s">
        <v>0</v>
      </c>
      <c r="K38" s="4" t="s">
        <v>0</v>
      </c>
      <c r="L38" s="4" t="s">
        <v>0</v>
      </c>
      <c r="M38" s="4" t="s">
        <v>0</v>
      </c>
      <c r="N38" s="4" t="s">
        <v>0</v>
      </c>
      <c r="O38" s="4" t="s">
        <v>0</v>
      </c>
      <c r="P38" s="4" t="s">
        <v>0</v>
      </c>
      <c r="Q38" s="4" t="s">
        <v>0</v>
      </c>
      <c r="R38" s="4" t="s">
        <v>0</v>
      </c>
      <c r="S38" s="4" t="s">
        <v>0</v>
      </c>
      <c r="T38" s="4" t="s">
        <v>0</v>
      </c>
      <c r="U38" s="4" t="s">
        <v>0</v>
      </c>
      <c r="V38" s="4" t="s">
        <v>0</v>
      </c>
      <c r="W38" s="4" t="s">
        <v>0</v>
      </c>
      <c r="X38" s="4" t="s">
        <v>0</v>
      </c>
      <c r="Y38" s="4" t="s">
        <v>0</v>
      </c>
      <c r="Z38" s="4" t="s">
        <v>0</v>
      </c>
      <c r="AA38" s="4" t="s">
        <v>0</v>
      </c>
      <c r="AB38" s="4" t="s">
        <v>0</v>
      </c>
      <c r="AC38" s="4" t="s">
        <v>0</v>
      </c>
      <c r="AD38" s="4" t="s">
        <v>0</v>
      </c>
      <c r="AE38" s="4" t="s">
        <v>0</v>
      </c>
      <c r="AF38" s="4" t="s">
        <v>0</v>
      </c>
      <c r="AG38" s="4" t="s">
        <v>5</v>
      </c>
      <c r="AH38" s="4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x14ac:dyDescent="0.25">
      <c r="A39" t="s">
        <v>4</v>
      </c>
      <c r="B39" s="5">
        <f>SUM(B4:B37)</f>
        <v>49.366</v>
      </c>
      <c r="C39" s="5">
        <f t="shared" ref="C39:AF39" si="6">SUM(C4:C37)</f>
        <v>110.166</v>
      </c>
      <c r="D39" s="5">
        <f t="shared" si="6"/>
        <v>62.256</v>
      </c>
      <c r="E39" s="5">
        <f t="shared" si="6"/>
        <v>-12.644</v>
      </c>
      <c r="F39" s="5">
        <f t="shared" si="6"/>
        <v>-12.644</v>
      </c>
      <c r="G39" s="5">
        <f t="shared" si="6"/>
        <v>50.176000000000002</v>
      </c>
      <c r="H39" s="5">
        <f t="shared" si="6"/>
        <v>-12.644</v>
      </c>
      <c r="I39" s="5">
        <f t="shared" si="6"/>
        <v>-12.644</v>
      </c>
      <c r="J39" s="5">
        <f t="shared" si="6"/>
        <v>-12.644</v>
      </c>
      <c r="K39" s="5">
        <f t="shared" si="6"/>
        <v>-12.644</v>
      </c>
      <c r="L39" s="5">
        <f t="shared" si="6"/>
        <v>-12.644</v>
      </c>
      <c r="M39" s="5">
        <f t="shared" si="6"/>
        <v>-12.644</v>
      </c>
      <c r="N39" s="5">
        <f t="shared" si="6"/>
        <v>-12.644</v>
      </c>
      <c r="O39" s="5">
        <f t="shared" si="6"/>
        <v>-12.644</v>
      </c>
      <c r="P39" s="5">
        <f t="shared" si="6"/>
        <v>-12.644</v>
      </c>
      <c r="Q39" s="5">
        <f t="shared" si="6"/>
        <v>-12.644</v>
      </c>
      <c r="R39" s="5">
        <f t="shared" si="6"/>
        <v>-12.644</v>
      </c>
      <c r="S39" s="5">
        <f t="shared" si="6"/>
        <v>-12.644</v>
      </c>
      <c r="T39" s="5">
        <f t="shared" si="6"/>
        <v>-12.644</v>
      </c>
      <c r="U39" s="5">
        <f t="shared" si="6"/>
        <v>-12.644</v>
      </c>
      <c r="V39" s="5">
        <f t="shared" si="6"/>
        <v>-12.644</v>
      </c>
      <c r="W39" s="5">
        <f t="shared" si="6"/>
        <v>-12.644</v>
      </c>
      <c r="X39" s="5">
        <f t="shared" si="6"/>
        <v>-12.644</v>
      </c>
      <c r="Y39" s="5">
        <f t="shared" si="6"/>
        <v>-12.644</v>
      </c>
      <c r="Z39" s="5">
        <f t="shared" si="6"/>
        <v>-12.644</v>
      </c>
      <c r="AA39" s="5">
        <f t="shared" si="6"/>
        <v>-12.644</v>
      </c>
      <c r="AB39" s="5">
        <f t="shared" si="6"/>
        <v>-12.644</v>
      </c>
      <c r="AC39" s="5">
        <f t="shared" si="6"/>
        <v>-12.644</v>
      </c>
      <c r="AD39" s="5">
        <f t="shared" si="6"/>
        <v>-12.644</v>
      </c>
      <c r="AE39" s="5">
        <f t="shared" si="6"/>
        <v>-12.644</v>
      </c>
      <c r="AF39" s="5">
        <f t="shared" si="6"/>
        <v>-12.644</v>
      </c>
      <c r="AG39" s="5">
        <f>SUM(AG4:AG38)</f>
        <v>-1193.2408219178083</v>
      </c>
      <c r="AH39" s="2">
        <f>AG39/COUNTIF(B39:AF39,"&gt;0")</f>
        <v>-298.31020547945207</v>
      </c>
      <c r="AK39"/>
      <c r="AO39"/>
      <c r="AP39"/>
      <c r="AQ39"/>
      <c r="AR39"/>
      <c r="AS39"/>
      <c r="AT39"/>
      <c r="AU39"/>
      <c r="AV39"/>
      <c r="AW39"/>
    </row>
    <row r="40" spans="1:50" x14ac:dyDescent="0.25">
      <c r="B40" s="2"/>
      <c r="AK40"/>
      <c r="AO40"/>
      <c r="AP40"/>
      <c r="AQ40"/>
      <c r="AR40"/>
      <c r="AS40"/>
      <c r="AT40"/>
      <c r="AU40"/>
      <c r="AV40"/>
      <c r="AW40"/>
    </row>
    <row r="41" spans="1:50" x14ac:dyDescent="0.25">
      <c r="A41" t="s">
        <v>0</v>
      </c>
      <c r="AK41"/>
      <c r="AO41"/>
      <c r="AP41"/>
      <c r="AQ41"/>
      <c r="AR41"/>
      <c r="AS41"/>
      <c r="AT41"/>
      <c r="AU41"/>
      <c r="AV41"/>
      <c r="AW41"/>
    </row>
    <row r="42" spans="1:50" x14ac:dyDescent="0.25">
      <c r="A42" t="s">
        <v>0</v>
      </c>
      <c r="AK42"/>
      <c r="AO42"/>
      <c r="AP42"/>
      <c r="AQ42"/>
      <c r="AR42"/>
      <c r="AS42"/>
      <c r="AT42"/>
      <c r="AU42"/>
      <c r="AV42"/>
      <c r="AW42"/>
    </row>
    <row r="43" spans="1:50" x14ac:dyDescent="0.25">
      <c r="A43" t="s">
        <v>0</v>
      </c>
      <c r="AK43"/>
      <c r="AO43"/>
      <c r="AP43"/>
      <c r="AQ43"/>
      <c r="AR43"/>
      <c r="AS43"/>
      <c r="AT43"/>
      <c r="AU43"/>
      <c r="AV43"/>
      <c r="AW43"/>
    </row>
    <row r="44" spans="1:50" x14ac:dyDescent="0.25">
      <c r="A44" t="s">
        <v>0</v>
      </c>
      <c r="AK44"/>
      <c r="AO44"/>
      <c r="AP44"/>
      <c r="AQ44"/>
      <c r="AR44"/>
      <c r="AS44"/>
      <c r="AT44"/>
      <c r="AU44"/>
      <c r="AV44"/>
      <c r="AW44"/>
    </row>
    <row r="45" spans="1:50" x14ac:dyDescent="0.25">
      <c r="AK45"/>
      <c r="AO45"/>
      <c r="AP45"/>
      <c r="AQ45"/>
      <c r="AR45"/>
      <c r="AS45"/>
      <c r="AT45"/>
      <c r="AU45"/>
      <c r="AV45"/>
      <c r="AW45"/>
    </row>
    <row r="46" spans="1:50" x14ac:dyDescent="0.25">
      <c r="A46" t="s">
        <v>0</v>
      </c>
      <c r="AK46"/>
      <c r="AO46"/>
      <c r="AP46"/>
      <c r="AQ46"/>
      <c r="AR46"/>
      <c r="AS46"/>
      <c r="AT46"/>
      <c r="AU46"/>
      <c r="AV46"/>
      <c r="AW46"/>
    </row>
    <row r="47" spans="1:50" x14ac:dyDescent="0.25">
      <c r="A47" t="s">
        <v>0</v>
      </c>
      <c r="AK47"/>
      <c r="AO47"/>
      <c r="AP47"/>
      <c r="AQ47"/>
      <c r="AR47"/>
      <c r="AS47"/>
      <c r="AT47"/>
      <c r="AU47"/>
      <c r="AV47"/>
      <c r="AW47"/>
    </row>
    <row r="48" spans="1:50" x14ac:dyDescent="0.25">
      <c r="A48" t="s">
        <v>0</v>
      </c>
      <c r="AK48"/>
      <c r="AO48"/>
      <c r="AP48"/>
      <c r="AQ48"/>
      <c r="AR48"/>
      <c r="AS48"/>
      <c r="AT48"/>
      <c r="AU48"/>
      <c r="AV48"/>
      <c r="AW48"/>
    </row>
    <row r="49" spans="1:49" x14ac:dyDescent="0.25">
      <c r="AK49"/>
      <c r="AO49"/>
      <c r="AP49"/>
      <c r="AQ49"/>
      <c r="AR49"/>
      <c r="AS49"/>
      <c r="AT49"/>
      <c r="AU49"/>
      <c r="AV49"/>
      <c r="AW49"/>
    </row>
    <row r="50" spans="1:49" x14ac:dyDescent="0.25">
      <c r="A50" t="s">
        <v>0</v>
      </c>
      <c r="AK50"/>
      <c r="AO50"/>
      <c r="AP50"/>
      <c r="AQ50"/>
      <c r="AR50"/>
      <c r="AS50"/>
      <c r="AT50"/>
      <c r="AU50"/>
      <c r="AV50"/>
      <c r="AW50"/>
    </row>
    <row r="51" spans="1:49" x14ac:dyDescent="0.25">
      <c r="AK51"/>
      <c r="AO51"/>
      <c r="AP51"/>
      <c r="AQ51"/>
      <c r="AR51"/>
      <c r="AS51"/>
      <c r="AT51"/>
      <c r="AU51"/>
      <c r="AV51"/>
      <c r="AW51"/>
    </row>
    <row r="52" spans="1:49" x14ac:dyDescent="0.25">
      <c r="A52" t="s">
        <v>0</v>
      </c>
      <c r="AK52"/>
      <c r="AO52"/>
      <c r="AP52"/>
      <c r="AQ52"/>
      <c r="AR52"/>
      <c r="AS52"/>
      <c r="AT52"/>
      <c r="AU52"/>
      <c r="AV52"/>
      <c r="AW52"/>
    </row>
    <row r="53" spans="1:49" x14ac:dyDescent="0.25">
      <c r="A53" t="s">
        <v>39</v>
      </c>
      <c r="AK53"/>
      <c r="AO53"/>
      <c r="AP53"/>
      <c r="AQ53"/>
      <c r="AR53"/>
      <c r="AS53"/>
      <c r="AT53"/>
      <c r="AU53"/>
      <c r="AV53"/>
      <c r="AW53"/>
    </row>
    <row r="54" spans="1:49" x14ac:dyDescent="0.25">
      <c r="AK54"/>
      <c r="AO54"/>
      <c r="AP54"/>
      <c r="AQ54"/>
      <c r="AR54"/>
      <c r="AS54"/>
      <c r="AT54"/>
      <c r="AU54"/>
      <c r="AV54"/>
      <c r="AW54"/>
    </row>
    <row r="55" spans="1:49" x14ac:dyDescent="0.25">
      <c r="AK55"/>
      <c r="AO55"/>
      <c r="AP55"/>
      <c r="AQ55"/>
      <c r="AR55"/>
      <c r="AS55"/>
      <c r="AT55"/>
      <c r="AU55"/>
      <c r="AV55"/>
      <c r="AW55"/>
    </row>
    <row r="56" spans="1:49" x14ac:dyDescent="0.25">
      <c r="AK56"/>
      <c r="AO56"/>
      <c r="AP56"/>
      <c r="AQ56"/>
      <c r="AR56"/>
      <c r="AS56"/>
      <c r="AT56"/>
      <c r="AU56"/>
      <c r="AV56"/>
      <c r="AW56"/>
    </row>
    <row r="57" spans="1:49" x14ac:dyDescent="0.25">
      <c r="AK57"/>
      <c r="AO57"/>
      <c r="AP57"/>
      <c r="AQ57"/>
      <c r="AR57"/>
      <c r="AS57"/>
      <c r="AT57"/>
      <c r="AU57"/>
      <c r="AV57"/>
      <c r="AW57"/>
    </row>
    <row r="58" spans="1:49" x14ac:dyDescent="0.25">
      <c r="AK58"/>
      <c r="AO58"/>
      <c r="AP58"/>
      <c r="AQ58"/>
      <c r="AR58"/>
      <c r="AS58"/>
      <c r="AT58"/>
      <c r="AU58"/>
      <c r="AV58"/>
      <c r="AW58"/>
    </row>
    <row r="59" spans="1:49" x14ac:dyDescent="0.25">
      <c r="B59" s="2"/>
      <c r="D59" t="s">
        <v>0</v>
      </c>
      <c r="AK59"/>
      <c r="AO59"/>
      <c r="AP59"/>
      <c r="AQ59"/>
      <c r="AR59"/>
      <c r="AS59"/>
      <c r="AT59"/>
      <c r="AU59"/>
      <c r="AV59"/>
      <c r="AW59"/>
    </row>
    <row r="60" spans="1:49" x14ac:dyDescent="0.25">
      <c r="B60" s="2"/>
      <c r="D60" t="s">
        <v>0</v>
      </c>
    </row>
    <row r="61" spans="1:49" x14ac:dyDescent="0.25">
      <c r="B61" s="2"/>
      <c r="D61" t="s">
        <v>0</v>
      </c>
    </row>
    <row r="62" spans="1:49" x14ac:dyDescent="0.25">
      <c r="D62" t="s">
        <v>0</v>
      </c>
      <c r="AO62" s="15"/>
      <c r="AP62" s="15"/>
      <c r="AQ62" s="15"/>
      <c r="AR62" s="15"/>
      <c r="AS62" s="15"/>
      <c r="AT62" s="15"/>
      <c r="AU62" s="15"/>
      <c r="AV62" s="15"/>
      <c r="AW62" s="15"/>
    </row>
    <row r="63" spans="1:49" x14ac:dyDescent="0.25">
      <c r="D63" t="s">
        <v>0</v>
      </c>
      <c r="AR63" s="16" t="s">
        <v>0</v>
      </c>
    </row>
    <row r="64" spans="1:49" x14ac:dyDescent="0.25">
      <c r="D64" t="s">
        <v>0</v>
      </c>
    </row>
    <row r="65" spans="4:4" x14ac:dyDescent="0.25">
      <c r="D65" t="s">
        <v>0</v>
      </c>
    </row>
    <row r="66" spans="4:4" x14ac:dyDescent="0.25">
      <c r="D66" t="s">
        <v>0</v>
      </c>
    </row>
    <row r="67" spans="4:4" x14ac:dyDescent="0.25">
      <c r="D67" t="s">
        <v>0</v>
      </c>
    </row>
    <row r="68" spans="4:4" x14ac:dyDescent="0.25">
      <c r="D68" t="s">
        <v>0</v>
      </c>
    </row>
    <row r="70" spans="4:4" x14ac:dyDescent="0.25">
      <c r="D70" t="s">
        <v>0</v>
      </c>
    </row>
  </sheetData>
  <pageMargins left="0.70866141732283472" right="0.70866141732283472" top="0.19685039370078741" bottom="0.19685039370078741" header="0.31496062992125984" footer="0.31496062992125984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0"/>
  <sheetViews>
    <sheetView workbookViewId="0">
      <pane xSplit="1" topLeftCell="B1" activePane="topRight" state="frozen"/>
      <selection pane="topRight" activeCell="B3" sqref="B3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style="11" customWidth="1"/>
    <col min="38" max="38" width="20.85546875" customWidth="1"/>
    <col min="41" max="41" width="19.28515625" style="16" customWidth="1"/>
    <col min="42" max="42" width="7.5703125" style="16" customWidth="1"/>
    <col min="43" max="45" width="7.5703125" style="16" bestFit="1" customWidth="1"/>
    <col min="46" max="46" width="10.5703125" style="16" bestFit="1" customWidth="1"/>
    <col min="47" max="47" width="7.5703125" style="16" bestFit="1" customWidth="1"/>
    <col min="48" max="48" width="7.7109375" style="16" bestFit="1" customWidth="1"/>
    <col min="49" max="49" width="10.28515625" style="16" bestFit="1" customWidth="1"/>
  </cols>
  <sheetData>
    <row r="1" spans="1:50" x14ac:dyDescent="0.25">
      <c r="B1" t="str">
        <f>IF(WEEKDAY(B2)=1,"Dimanche",IF(WEEKDAY(B2)=2,"Lundi",IF(WEEKDAY(B2)=3,"Mardi",IF(WEEKDAY(B2)=4,"Mercredi",IF(WEEKDAY(B2)=5,"Jeudi",IF(WEEKDAY(B2)=6,"Vendredi",IF(WEEKDAY(B2)=7,"Samedi",)))))))</f>
        <v>Lundi</v>
      </c>
      <c r="C1" t="str">
        <f>IF(WEEKDAY(C2)=1,"Dimanche",IF(WEEKDAY(C2)=2,"Lundi",IF(WEEKDAY(C2)=3,"Mardi",IF(WEEKDAY(C2)=4,"Mercredi",IF(WEEKDAY(C2)=5,"Jeudi",IF(WEEKDAY(C2)=6,"Vendredi",IF(WEEKDAY(C2)=7,"Samedi",)))))))</f>
        <v>Mardi</v>
      </c>
      <c r="D1" t="str">
        <f t="shared" ref="D1:AF1" si="0">IF(WEEKDAY(D2)=1,"Dimanche",IF(WEEKDAY(D2)=2,"Lundi",IF(WEEKDAY(D2)=3,"Mardi",IF(WEEKDAY(D2)=4,"Mercredi",IF(WEEKDAY(D2)=5,"Jeudi",IF(WEEKDAY(D2)=6,"Vendredi",IF(WEEKDAY(D2)=7,"Samedi",)))))))</f>
        <v>Mercredi</v>
      </c>
      <c r="E1" t="str">
        <f t="shared" si="0"/>
        <v>Jeudi</v>
      </c>
      <c r="F1" t="str">
        <f t="shared" si="0"/>
        <v>Vendredi</v>
      </c>
      <c r="G1" t="str">
        <f t="shared" si="0"/>
        <v>Samedi</v>
      </c>
      <c r="H1" t="str">
        <f t="shared" si="0"/>
        <v>Dimanche</v>
      </c>
      <c r="I1" t="str">
        <f t="shared" si="0"/>
        <v>Lundi</v>
      </c>
      <c r="J1" t="str">
        <f t="shared" si="0"/>
        <v>Mardi</v>
      </c>
      <c r="K1" t="str">
        <f t="shared" si="0"/>
        <v>Mercredi</v>
      </c>
      <c r="L1" t="str">
        <f t="shared" si="0"/>
        <v>Jeudi</v>
      </c>
      <c r="M1" t="str">
        <f t="shared" si="0"/>
        <v>Vendredi</v>
      </c>
      <c r="N1" t="str">
        <f t="shared" si="0"/>
        <v>Samedi</v>
      </c>
      <c r="O1" t="str">
        <f t="shared" si="0"/>
        <v>Dimanche</v>
      </c>
      <c r="P1" t="str">
        <f t="shared" si="0"/>
        <v>Lundi</v>
      </c>
      <c r="Q1" t="str">
        <f t="shared" si="0"/>
        <v>Mardi</v>
      </c>
      <c r="R1" t="str">
        <f t="shared" si="0"/>
        <v>Mercredi</v>
      </c>
      <c r="S1" t="str">
        <f t="shared" si="0"/>
        <v>Jeudi</v>
      </c>
      <c r="T1" t="str">
        <f t="shared" si="0"/>
        <v>Vendredi</v>
      </c>
      <c r="U1" t="str">
        <f t="shared" si="0"/>
        <v>Samedi</v>
      </c>
      <c r="V1" t="str">
        <f t="shared" si="0"/>
        <v>Dimanche</v>
      </c>
      <c r="W1" t="str">
        <f t="shared" si="0"/>
        <v>Lundi</v>
      </c>
      <c r="X1" t="str">
        <f t="shared" si="0"/>
        <v>Mardi</v>
      </c>
      <c r="Y1" t="str">
        <f t="shared" si="0"/>
        <v>Mercredi</v>
      </c>
      <c r="Z1" t="str">
        <f t="shared" si="0"/>
        <v>Jeudi</v>
      </c>
      <c r="AA1" t="str">
        <f t="shared" si="0"/>
        <v>Vendredi</v>
      </c>
      <c r="AB1" t="str">
        <f t="shared" si="0"/>
        <v>Samedi</v>
      </c>
      <c r="AC1" t="str">
        <f t="shared" si="0"/>
        <v>Dimanche</v>
      </c>
      <c r="AD1" t="str">
        <f t="shared" si="0"/>
        <v>Lundi</v>
      </c>
      <c r="AE1" t="str">
        <f t="shared" si="0"/>
        <v>Mardi</v>
      </c>
      <c r="AF1" t="e">
        <f t="shared" si="0"/>
        <v>#VALUE!</v>
      </c>
      <c r="AG1" t="s">
        <v>0</v>
      </c>
      <c r="AH1" t="s">
        <v>0</v>
      </c>
      <c r="AK1"/>
      <c r="AO1"/>
      <c r="AP1"/>
      <c r="AQ1"/>
      <c r="AR1"/>
      <c r="AS1"/>
      <c r="AT1"/>
      <c r="AU1"/>
      <c r="AV1"/>
      <c r="AW1"/>
    </row>
    <row r="2" spans="1:50" x14ac:dyDescent="0.25">
      <c r="B2" s="1">
        <v>42583</v>
      </c>
      <c r="C2" s="1">
        <f>B2+1</f>
        <v>42584</v>
      </c>
      <c r="D2" s="1">
        <f t="shared" ref="D2:AD2" si="1">C2+1</f>
        <v>42585</v>
      </c>
      <c r="E2" s="1">
        <f t="shared" si="1"/>
        <v>42586</v>
      </c>
      <c r="F2" s="1">
        <f t="shared" si="1"/>
        <v>42587</v>
      </c>
      <c r="G2" s="1">
        <f t="shared" si="1"/>
        <v>42588</v>
      </c>
      <c r="H2" s="1">
        <f t="shared" si="1"/>
        <v>42589</v>
      </c>
      <c r="I2" s="1">
        <f t="shared" si="1"/>
        <v>42590</v>
      </c>
      <c r="J2" s="1">
        <f t="shared" si="1"/>
        <v>42591</v>
      </c>
      <c r="K2" s="1">
        <f t="shared" si="1"/>
        <v>42592</v>
      </c>
      <c r="L2" s="1">
        <f t="shared" si="1"/>
        <v>42593</v>
      </c>
      <c r="M2" s="1">
        <f t="shared" si="1"/>
        <v>42594</v>
      </c>
      <c r="N2" s="1">
        <f t="shared" si="1"/>
        <v>42595</v>
      </c>
      <c r="O2" s="1">
        <f t="shared" si="1"/>
        <v>42596</v>
      </c>
      <c r="P2" s="1">
        <f t="shared" si="1"/>
        <v>42597</v>
      </c>
      <c r="Q2" s="1">
        <f t="shared" si="1"/>
        <v>42598</v>
      </c>
      <c r="R2" s="1">
        <f t="shared" si="1"/>
        <v>42599</v>
      </c>
      <c r="S2" s="1">
        <f t="shared" si="1"/>
        <v>42600</v>
      </c>
      <c r="T2" s="1">
        <f t="shared" si="1"/>
        <v>42601</v>
      </c>
      <c r="U2" s="1">
        <f t="shared" si="1"/>
        <v>42602</v>
      </c>
      <c r="V2" s="1">
        <f t="shared" si="1"/>
        <v>42603</v>
      </c>
      <c r="W2" s="1">
        <f t="shared" si="1"/>
        <v>42604</v>
      </c>
      <c r="X2" s="1">
        <f t="shared" si="1"/>
        <v>42605</v>
      </c>
      <c r="Y2" s="1">
        <f t="shared" si="1"/>
        <v>42606</v>
      </c>
      <c r="Z2" s="1">
        <f t="shared" si="1"/>
        <v>42607</v>
      </c>
      <c r="AA2" s="1">
        <f t="shared" si="1"/>
        <v>42608</v>
      </c>
      <c r="AB2" s="1">
        <f t="shared" si="1"/>
        <v>42609</v>
      </c>
      <c r="AC2" s="1">
        <f t="shared" si="1"/>
        <v>42610</v>
      </c>
      <c r="AD2" s="1">
        <f t="shared" si="1"/>
        <v>42611</v>
      </c>
      <c r="AE2" s="1">
        <f>AD2+1</f>
        <v>42612</v>
      </c>
      <c r="AF2" s="1" t="s">
        <v>0</v>
      </c>
      <c r="AG2" t="s">
        <v>1</v>
      </c>
      <c r="AH2" t="s">
        <v>2</v>
      </c>
      <c r="AI2" s="1" t="s">
        <v>3</v>
      </c>
      <c r="AK2"/>
      <c r="AO2"/>
      <c r="AP2"/>
      <c r="AQ2"/>
      <c r="AR2"/>
      <c r="AS2"/>
      <c r="AT2"/>
      <c r="AU2"/>
      <c r="AV2"/>
      <c r="AW2"/>
    </row>
    <row r="3" spans="1:50" x14ac:dyDescent="0.25">
      <c r="B3" s="2"/>
      <c r="AK3"/>
      <c r="AO3"/>
      <c r="AP3"/>
      <c r="AQ3"/>
      <c r="AR3"/>
      <c r="AS3"/>
      <c r="AT3"/>
      <c r="AU3"/>
      <c r="AV3"/>
      <c r="AW3"/>
    </row>
    <row r="4" spans="1:50" s="8" customFormat="1" x14ac:dyDescent="0.25">
      <c r="A4" s="8" t="s">
        <v>6</v>
      </c>
      <c r="B4" s="9"/>
      <c r="C4" s="9" t="s">
        <v>0</v>
      </c>
      <c r="D4" s="9" t="s">
        <v>0</v>
      </c>
      <c r="F4" s="8" t="s">
        <v>0</v>
      </c>
      <c r="AG4" s="9">
        <f t="shared" ref="AG4:AG9" si="2">SUM(B4:AF4)</f>
        <v>0</v>
      </c>
      <c r="AH4" s="9">
        <f t="shared" ref="AH4:AH10" si="3">IF(AG4&gt;0,AG4/COUNTIF(B4:AF4,"&gt;0"),0)</f>
        <v>0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s="8" customFormat="1" x14ac:dyDescent="0.25">
      <c r="A5" s="8" t="s">
        <v>7</v>
      </c>
      <c r="B5" s="9" t="s">
        <v>0</v>
      </c>
      <c r="C5" s="9" t="s">
        <v>0</v>
      </c>
      <c r="D5" s="9"/>
      <c r="E5" s="8" t="s">
        <v>0</v>
      </c>
      <c r="AG5" s="9">
        <f t="shared" si="2"/>
        <v>0</v>
      </c>
      <c r="AH5" s="9">
        <f t="shared" si="3"/>
        <v>0</v>
      </c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8" customFormat="1" x14ac:dyDescent="0.25">
      <c r="A6" s="8" t="s">
        <v>8</v>
      </c>
      <c r="B6" s="9">
        <v>62.01</v>
      </c>
      <c r="C6" s="9">
        <v>122.81</v>
      </c>
      <c r="D6" s="9">
        <v>128.30000000000001</v>
      </c>
      <c r="E6" s="8">
        <v>0</v>
      </c>
      <c r="F6" s="8">
        <v>0</v>
      </c>
      <c r="G6" s="8">
        <v>62.82</v>
      </c>
      <c r="H6" s="8" t="s">
        <v>0</v>
      </c>
      <c r="I6" s="8" t="s">
        <v>0</v>
      </c>
      <c r="J6" s="8" t="s">
        <v>0</v>
      </c>
      <c r="K6" s="8" t="s">
        <v>0</v>
      </c>
      <c r="L6" s="8" t="s">
        <v>0</v>
      </c>
      <c r="M6" s="8" t="s">
        <v>0</v>
      </c>
      <c r="N6" s="8" t="s">
        <v>0</v>
      </c>
      <c r="O6" s="8" t="s">
        <v>0</v>
      </c>
      <c r="P6" s="8" t="s">
        <v>0</v>
      </c>
      <c r="Q6" s="8" t="s">
        <v>0</v>
      </c>
      <c r="R6" s="8" t="s">
        <v>0</v>
      </c>
      <c r="S6" s="8" t="s">
        <v>0</v>
      </c>
      <c r="T6" s="8" t="s">
        <v>0</v>
      </c>
      <c r="U6" s="8" t="s">
        <v>0</v>
      </c>
      <c r="V6" s="8" t="s">
        <v>5</v>
      </c>
      <c r="W6" s="8" t="s">
        <v>0</v>
      </c>
      <c r="X6" s="8" t="s">
        <v>0</v>
      </c>
      <c r="Y6" s="8" t="s">
        <v>0</v>
      </c>
      <c r="Z6" s="8" t="s">
        <v>0</v>
      </c>
      <c r="AA6" s="8" t="s">
        <v>0</v>
      </c>
      <c r="AB6" s="8" t="s">
        <v>0</v>
      </c>
      <c r="AC6" s="8" t="s">
        <v>0</v>
      </c>
      <c r="AD6" s="8" t="s">
        <v>0</v>
      </c>
      <c r="AE6" s="8" t="s">
        <v>0</v>
      </c>
      <c r="AF6" s="8" t="s">
        <v>0</v>
      </c>
      <c r="AG6" s="9">
        <f t="shared" si="2"/>
        <v>375.94</v>
      </c>
      <c r="AH6" s="9">
        <f t="shared" si="3"/>
        <v>93.984999999999999</v>
      </c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8" customFormat="1" x14ac:dyDescent="0.25">
      <c r="A7" s="8" t="s">
        <v>9</v>
      </c>
      <c r="B7" s="9"/>
      <c r="C7" s="9"/>
      <c r="D7" s="9"/>
      <c r="AG7" s="9">
        <f t="shared" si="2"/>
        <v>0</v>
      </c>
      <c r="AH7" s="9">
        <f t="shared" si="3"/>
        <v>0</v>
      </c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8" customFormat="1" x14ac:dyDescent="0.25">
      <c r="A8" s="8" t="s">
        <v>10</v>
      </c>
      <c r="B8" s="9"/>
      <c r="C8" s="9" t="s">
        <v>0</v>
      </c>
      <c r="D8" s="9"/>
      <c r="AG8" s="9">
        <f t="shared" si="2"/>
        <v>0</v>
      </c>
      <c r="AH8" s="9">
        <f t="shared" si="3"/>
        <v>0</v>
      </c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8" customFormat="1" x14ac:dyDescent="0.25">
      <c r="A9" s="8" t="s">
        <v>11</v>
      </c>
      <c r="B9" s="4" t="s">
        <v>0</v>
      </c>
      <c r="C9" s="3" t="s">
        <v>0</v>
      </c>
      <c r="D9" s="4" t="s">
        <v>0</v>
      </c>
      <c r="E9" s="3" t="s">
        <v>0</v>
      </c>
      <c r="F9" s="3" t="s">
        <v>0</v>
      </c>
      <c r="G9" s="3" t="s">
        <v>0</v>
      </c>
      <c r="H9" s="3" t="s">
        <v>0</v>
      </c>
      <c r="I9" s="3" t="s">
        <v>0</v>
      </c>
      <c r="J9" s="3" t="s">
        <v>0</v>
      </c>
      <c r="K9" s="3" t="s">
        <v>0</v>
      </c>
      <c r="L9" s="3" t="s">
        <v>0</v>
      </c>
      <c r="M9" s="3" t="s">
        <v>0</v>
      </c>
      <c r="N9" s="3" t="s">
        <v>0</v>
      </c>
      <c r="O9" s="3" t="s">
        <v>0</v>
      </c>
      <c r="P9" s="3" t="s">
        <v>0</v>
      </c>
      <c r="Q9" s="3" t="s">
        <v>0</v>
      </c>
      <c r="R9" s="3" t="s">
        <v>0</v>
      </c>
      <c r="S9" s="3" t="s">
        <v>0</v>
      </c>
      <c r="T9" s="3" t="s">
        <v>0</v>
      </c>
      <c r="U9" s="3" t="s">
        <v>0</v>
      </c>
      <c r="V9" s="3" t="s">
        <v>0</v>
      </c>
      <c r="W9" s="3" t="s">
        <v>0</v>
      </c>
      <c r="X9" s="3" t="s">
        <v>0</v>
      </c>
      <c r="Y9" s="3" t="s">
        <v>0</v>
      </c>
      <c r="Z9" s="3" t="s">
        <v>0</v>
      </c>
      <c r="AA9" s="3" t="s">
        <v>0</v>
      </c>
      <c r="AB9" s="3" t="s">
        <v>0</v>
      </c>
      <c r="AC9" s="3" t="s">
        <v>0</v>
      </c>
      <c r="AD9" s="3" t="s">
        <v>0</v>
      </c>
      <c r="AE9" s="3" t="s">
        <v>0</v>
      </c>
      <c r="AF9" s="3" t="s">
        <v>0</v>
      </c>
      <c r="AG9" s="9">
        <f t="shared" si="2"/>
        <v>0</v>
      </c>
      <c r="AH9" s="9">
        <f t="shared" si="3"/>
        <v>0</v>
      </c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3" customFormat="1" x14ac:dyDescent="0.25">
      <c r="A10" s="3" t="s">
        <v>14</v>
      </c>
      <c r="B10" s="6"/>
      <c r="C10" s="6"/>
      <c r="D10" s="6"/>
      <c r="E10" s="6"/>
      <c r="F10" s="6"/>
      <c r="G10" s="6" t="s">
        <v>0</v>
      </c>
      <c r="H10" s="6"/>
      <c r="I10" s="6" t="s">
        <v>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0</v>
      </c>
      <c r="U10" s="6"/>
      <c r="V10" s="6"/>
      <c r="W10" s="6"/>
      <c r="X10" s="6"/>
      <c r="Y10" s="6"/>
      <c r="Z10" s="6"/>
      <c r="AA10" s="6"/>
      <c r="AB10" s="5" t="s">
        <v>0</v>
      </c>
      <c r="AC10" s="5" t="s">
        <v>0</v>
      </c>
      <c r="AG10" s="2">
        <f t="shared" ref="AG10:AG14" si="4">SUM(B10:AE10)</f>
        <v>0</v>
      </c>
      <c r="AH10" s="2">
        <f t="shared" si="3"/>
        <v>0</v>
      </c>
      <c r="AI10" s="4">
        <f>SUM(AH4:AH10)</f>
        <v>93.984999999999999</v>
      </c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x14ac:dyDescent="0.25">
      <c r="A11" s="3" t="s">
        <v>15</v>
      </c>
      <c r="B11" s="5" t="s">
        <v>0</v>
      </c>
      <c r="C11" s="5" t="s">
        <v>0</v>
      </c>
      <c r="D11" s="5" t="s">
        <v>0</v>
      </c>
      <c r="E11" s="5" t="s">
        <v>0</v>
      </c>
      <c r="F11" s="5" t="s">
        <v>0</v>
      </c>
      <c r="G11" s="5" t="s">
        <v>0</v>
      </c>
      <c r="H11" s="5" t="s">
        <v>0</v>
      </c>
      <c r="I11" s="5" t="s">
        <v>0</v>
      </c>
      <c r="J11" s="5" t="s">
        <v>0</v>
      </c>
      <c r="K11" s="5" t="s">
        <v>0</v>
      </c>
      <c r="L11" s="5" t="s">
        <v>5</v>
      </c>
      <c r="M11" s="5" t="s">
        <v>5</v>
      </c>
      <c r="N11" s="5" t="s">
        <v>0</v>
      </c>
      <c r="O11" s="5" t="s">
        <v>0</v>
      </c>
      <c r="P11" s="5" t="s">
        <v>0</v>
      </c>
      <c r="Q11" s="5" t="s">
        <v>0</v>
      </c>
      <c r="R11" s="5" t="s">
        <v>0</v>
      </c>
      <c r="S11" s="5" t="s">
        <v>0</v>
      </c>
      <c r="T11" s="5" t="s">
        <v>0</v>
      </c>
      <c r="U11" s="5" t="s">
        <v>0</v>
      </c>
      <c r="V11" s="5" t="s">
        <v>0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0</v>
      </c>
      <c r="AB11" s="5" t="s">
        <v>0</v>
      </c>
      <c r="AC11" s="5" t="s">
        <v>0</v>
      </c>
      <c r="AD11" s="5" t="s">
        <v>0</v>
      </c>
      <c r="AE11" s="5" t="s">
        <v>0</v>
      </c>
      <c r="AF11" s="5" t="s">
        <v>0</v>
      </c>
      <c r="AG11" s="4">
        <v>-1200</v>
      </c>
      <c r="AH11" s="2" t="s">
        <v>0</v>
      </c>
      <c r="AK11"/>
      <c r="AO11"/>
      <c r="AP11"/>
      <c r="AQ11"/>
      <c r="AR11"/>
      <c r="AS11"/>
      <c r="AT11"/>
      <c r="AU11"/>
      <c r="AV11"/>
      <c r="AW11"/>
    </row>
    <row r="12" spans="1:50" x14ac:dyDescent="0.25">
      <c r="A12" s="3" t="s">
        <v>16</v>
      </c>
      <c r="B12" s="6" t="s">
        <v>0</v>
      </c>
      <c r="C12" s="6" t="s">
        <v>0</v>
      </c>
      <c r="D12" s="6">
        <v>-53.4</v>
      </c>
      <c r="E12" s="6" t="s">
        <v>0</v>
      </c>
      <c r="F12" s="6" t="s">
        <v>0</v>
      </c>
      <c r="G12" s="6" t="s">
        <v>0</v>
      </c>
      <c r="H12" s="6" t="s">
        <v>0</v>
      </c>
      <c r="I12" s="6" t="s">
        <v>0</v>
      </c>
      <c r="J12" s="6" t="s">
        <v>0</v>
      </c>
      <c r="K12" s="6" t="s">
        <v>0</v>
      </c>
      <c r="L12" s="6" t="s">
        <v>0</v>
      </c>
      <c r="M12" s="6" t="s">
        <v>0</v>
      </c>
      <c r="N12" s="6" t="s">
        <v>0</v>
      </c>
      <c r="O12" s="6" t="s">
        <v>0</v>
      </c>
      <c r="P12" s="6" t="s">
        <v>0</v>
      </c>
      <c r="Q12" s="6" t="s">
        <v>0</v>
      </c>
      <c r="R12" s="6" t="s">
        <v>0</v>
      </c>
      <c r="S12" s="6" t="s">
        <v>0</v>
      </c>
      <c r="T12" s="6" t="s">
        <v>0</v>
      </c>
      <c r="U12" s="6" t="s">
        <v>0</v>
      </c>
      <c r="V12" s="6" t="s">
        <v>0</v>
      </c>
      <c r="W12" s="6" t="s">
        <v>0</v>
      </c>
      <c r="X12" s="6" t="s">
        <v>0</v>
      </c>
      <c r="Y12" s="6" t="s">
        <v>0</v>
      </c>
      <c r="Z12" s="6" t="s">
        <v>0</v>
      </c>
      <c r="AA12" s="6" t="s">
        <v>0</v>
      </c>
      <c r="AB12" s="6" t="s">
        <v>0</v>
      </c>
      <c r="AC12" s="6" t="s">
        <v>0</v>
      </c>
      <c r="AD12" s="6" t="s">
        <v>0</v>
      </c>
      <c r="AE12" s="6" t="s">
        <v>0</v>
      </c>
      <c r="AF12" s="6" t="s">
        <v>0</v>
      </c>
      <c r="AG12" s="4">
        <f t="shared" si="4"/>
        <v>-53.4</v>
      </c>
      <c r="AH12" s="2" t="s">
        <v>0</v>
      </c>
      <c r="AK12"/>
      <c r="AO12"/>
      <c r="AP12"/>
      <c r="AQ12"/>
      <c r="AR12"/>
      <c r="AS12"/>
      <c r="AT12"/>
      <c r="AU12"/>
      <c r="AV12"/>
      <c r="AW12"/>
    </row>
    <row r="13" spans="1:50" x14ac:dyDescent="0.25">
      <c r="A13" s="3" t="s">
        <v>17</v>
      </c>
      <c r="B13" s="6" t="s">
        <v>0</v>
      </c>
      <c r="C13" s="6" t="s">
        <v>0</v>
      </c>
      <c r="D13" s="6" t="s">
        <v>0</v>
      </c>
      <c r="E13" s="6" t="s">
        <v>0</v>
      </c>
      <c r="F13" s="6" t="s">
        <v>0</v>
      </c>
      <c r="G13" s="6" t="s">
        <v>0</v>
      </c>
      <c r="H13" s="6" t="s">
        <v>5</v>
      </c>
      <c r="I13" s="6" t="s">
        <v>0</v>
      </c>
      <c r="J13" s="6" t="s">
        <v>0</v>
      </c>
      <c r="K13" s="6" t="s">
        <v>0</v>
      </c>
      <c r="L13" s="6" t="s">
        <v>0</v>
      </c>
      <c r="M13" s="6" t="s">
        <v>0</v>
      </c>
      <c r="N13" s="6" t="s">
        <v>0</v>
      </c>
      <c r="O13" s="6" t="s">
        <v>0</v>
      </c>
      <c r="P13" s="6" t="s">
        <v>0</v>
      </c>
      <c r="Q13" s="6" t="s">
        <v>0</v>
      </c>
      <c r="R13" s="6" t="s">
        <v>0</v>
      </c>
      <c r="S13" s="6" t="s">
        <v>0</v>
      </c>
      <c r="T13" s="6" t="s">
        <v>0</v>
      </c>
      <c r="U13" s="6" t="s">
        <v>0</v>
      </c>
      <c r="V13" s="6" t="s">
        <v>0</v>
      </c>
      <c r="W13" s="6" t="s">
        <v>0</v>
      </c>
      <c r="X13" s="6" t="s">
        <v>0</v>
      </c>
      <c r="Y13" s="6" t="s">
        <v>0</v>
      </c>
      <c r="Z13" s="6" t="s">
        <v>0</v>
      </c>
      <c r="AA13" s="6" t="s">
        <v>0</v>
      </c>
      <c r="AB13" s="6" t="s">
        <v>0</v>
      </c>
      <c r="AC13" s="6" t="s">
        <v>0</v>
      </c>
      <c r="AD13" s="6" t="s">
        <v>0</v>
      </c>
      <c r="AE13" s="6" t="s">
        <v>0</v>
      </c>
      <c r="AF13" s="6" t="s">
        <v>0</v>
      </c>
      <c r="AG13" s="4">
        <f t="shared" si="4"/>
        <v>0</v>
      </c>
      <c r="AH13" s="2" t="s">
        <v>0</v>
      </c>
      <c r="AK13"/>
      <c r="AO13"/>
      <c r="AP13"/>
      <c r="AQ13"/>
      <c r="AR13"/>
      <c r="AS13"/>
      <c r="AT13"/>
      <c r="AU13"/>
      <c r="AV13"/>
      <c r="AW13"/>
    </row>
    <row r="14" spans="1:50" x14ac:dyDescent="0.25">
      <c r="A14" s="3" t="s">
        <v>18</v>
      </c>
      <c r="B14" s="6" t="s">
        <v>0</v>
      </c>
      <c r="C14" s="6" t="s">
        <v>0</v>
      </c>
      <c r="D14" s="6" t="s">
        <v>0</v>
      </c>
      <c r="E14" s="6" t="s">
        <v>0</v>
      </c>
      <c r="F14" s="6" t="s">
        <v>0</v>
      </c>
      <c r="G14" s="6" t="s">
        <v>0</v>
      </c>
      <c r="H14" s="6" t="s">
        <v>0</v>
      </c>
      <c r="I14" s="6" t="s">
        <v>0</v>
      </c>
      <c r="J14" s="6" t="s">
        <v>0</v>
      </c>
      <c r="K14" s="6" t="s">
        <v>0</v>
      </c>
      <c r="L14" s="6" t="s">
        <v>0</v>
      </c>
      <c r="M14" s="6" t="s">
        <v>0</v>
      </c>
      <c r="N14" s="6" t="s">
        <v>0</v>
      </c>
      <c r="O14" s="6" t="s">
        <v>0</v>
      </c>
      <c r="P14" s="6" t="s">
        <v>0</v>
      </c>
      <c r="Q14" s="6" t="s">
        <v>0</v>
      </c>
      <c r="R14" s="6" t="s">
        <v>0</v>
      </c>
      <c r="S14" s="6" t="s">
        <v>0</v>
      </c>
      <c r="T14" s="6" t="s">
        <v>0</v>
      </c>
      <c r="U14" s="6" t="s">
        <v>0</v>
      </c>
      <c r="V14" s="6" t="s">
        <v>0</v>
      </c>
      <c r="W14" s="6" t="s">
        <v>0</v>
      </c>
      <c r="X14" s="6" t="s">
        <v>0</v>
      </c>
      <c r="Y14" s="6" t="s">
        <v>0</v>
      </c>
      <c r="Z14" s="6" t="s">
        <v>0</v>
      </c>
      <c r="AA14" s="6" t="s">
        <v>0</v>
      </c>
      <c r="AB14" s="6" t="s">
        <v>0</v>
      </c>
      <c r="AC14" s="6" t="s">
        <v>0</v>
      </c>
      <c r="AD14" s="6" t="s">
        <v>0</v>
      </c>
      <c r="AE14" s="6" t="s">
        <v>0</v>
      </c>
      <c r="AF14" s="6" t="s">
        <v>0</v>
      </c>
      <c r="AG14" s="4">
        <f t="shared" si="4"/>
        <v>0</v>
      </c>
      <c r="AH14" s="2" t="s">
        <v>0</v>
      </c>
      <c r="AK14"/>
      <c r="AO14"/>
      <c r="AP14"/>
      <c r="AQ14"/>
      <c r="AR14"/>
      <c r="AS14"/>
      <c r="AT14"/>
      <c r="AU14"/>
      <c r="AV14"/>
      <c r="AW14"/>
    </row>
    <row r="15" spans="1:50" x14ac:dyDescent="0.25">
      <c r="A15" s="3" t="s">
        <v>19</v>
      </c>
      <c r="B15" s="6">
        <f>-(229.32)/30</f>
        <v>-7.6440000000000001</v>
      </c>
      <c r="C15" s="6">
        <f t="shared" ref="C15:AF15" si="5">-(229.32)/30</f>
        <v>-7.6440000000000001</v>
      </c>
      <c r="D15" s="6">
        <f t="shared" si="5"/>
        <v>-7.6440000000000001</v>
      </c>
      <c r="E15" s="6">
        <f t="shared" si="5"/>
        <v>-7.6440000000000001</v>
      </c>
      <c r="F15" s="6">
        <f t="shared" si="5"/>
        <v>-7.6440000000000001</v>
      </c>
      <c r="G15" s="6">
        <f t="shared" si="5"/>
        <v>-7.6440000000000001</v>
      </c>
      <c r="H15" s="6">
        <f t="shared" si="5"/>
        <v>-7.6440000000000001</v>
      </c>
      <c r="I15" s="6">
        <f t="shared" si="5"/>
        <v>-7.6440000000000001</v>
      </c>
      <c r="J15" s="6">
        <f t="shared" si="5"/>
        <v>-7.6440000000000001</v>
      </c>
      <c r="K15" s="6">
        <f t="shared" si="5"/>
        <v>-7.6440000000000001</v>
      </c>
      <c r="L15" s="6">
        <f t="shared" si="5"/>
        <v>-7.6440000000000001</v>
      </c>
      <c r="M15" s="6">
        <f t="shared" si="5"/>
        <v>-7.6440000000000001</v>
      </c>
      <c r="N15" s="6">
        <f t="shared" si="5"/>
        <v>-7.6440000000000001</v>
      </c>
      <c r="O15" s="6">
        <f t="shared" si="5"/>
        <v>-7.6440000000000001</v>
      </c>
      <c r="P15" s="6">
        <f t="shared" si="5"/>
        <v>-7.6440000000000001</v>
      </c>
      <c r="Q15" s="6">
        <f t="shared" si="5"/>
        <v>-7.6440000000000001</v>
      </c>
      <c r="R15" s="6">
        <f t="shared" si="5"/>
        <v>-7.6440000000000001</v>
      </c>
      <c r="S15" s="6">
        <f t="shared" si="5"/>
        <v>-7.6440000000000001</v>
      </c>
      <c r="T15" s="6">
        <f t="shared" si="5"/>
        <v>-7.6440000000000001</v>
      </c>
      <c r="U15" s="6">
        <f t="shared" si="5"/>
        <v>-7.6440000000000001</v>
      </c>
      <c r="V15" s="6">
        <f t="shared" si="5"/>
        <v>-7.6440000000000001</v>
      </c>
      <c r="W15" s="6">
        <f t="shared" si="5"/>
        <v>-7.6440000000000001</v>
      </c>
      <c r="X15" s="6">
        <f t="shared" si="5"/>
        <v>-7.6440000000000001</v>
      </c>
      <c r="Y15" s="6">
        <f t="shared" si="5"/>
        <v>-7.6440000000000001</v>
      </c>
      <c r="Z15" s="6">
        <f t="shared" si="5"/>
        <v>-7.6440000000000001</v>
      </c>
      <c r="AA15" s="6">
        <f t="shared" si="5"/>
        <v>-7.6440000000000001</v>
      </c>
      <c r="AB15" s="6">
        <f t="shared" si="5"/>
        <v>-7.6440000000000001</v>
      </c>
      <c r="AC15" s="6">
        <f t="shared" si="5"/>
        <v>-7.6440000000000001</v>
      </c>
      <c r="AD15" s="6">
        <f t="shared" si="5"/>
        <v>-7.6440000000000001</v>
      </c>
      <c r="AE15" s="6">
        <f t="shared" si="5"/>
        <v>-7.6440000000000001</v>
      </c>
      <c r="AF15" s="6">
        <f t="shared" si="5"/>
        <v>-7.6440000000000001</v>
      </c>
      <c r="AG15" s="4" t="s">
        <v>0</v>
      </c>
      <c r="AH15" s="2" t="s">
        <v>0</v>
      </c>
      <c r="AK15"/>
      <c r="AO15"/>
      <c r="AP15"/>
      <c r="AQ15"/>
      <c r="AR15"/>
      <c r="AS15"/>
      <c r="AT15"/>
      <c r="AU15"/>
      <c r="AV15"/>
      <c r="AW15"/>
    </row>
    <row r="16" spans="1:50" x14ac:dyDescent="0.25">
      <c r="A16" s="3" t="s">
        <v>20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 t="s">
        <v>0</v>
      </c>
      <c r="AH16" s="2" t="s">
        <v>0</v>
      </c>
      <c r="AK16"/>
      <c r="AO16"/>
      <c r="AP16"/>
      <c r="AQ16"/>
      <c r="AR16"/>
      <c r="AS16"/>
      <c r="AT16"/>
      <c r="AU16"/>
      <c r="AV16"/>
      <c r="AW16"/>
    </row>
    <row r="17" spans="1:50" x14ac:dyDescent="0.25">
      <c r="A17" s="3" t="s">
        <v>21</v>
      </c>
      <c r="B17" s="4" t="s">
        <v>0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>
        <f>-(400*1.2)*12/365</f>
        <v>-15.780821917808218</v>
      </c>
      <c r="AH17" s="2"/>
      <c r="AK17"/>
      <c r="AO17"/>
      <c r="AP17"/>
      <c r="AQ17"/>
      <c r="AR17"/>
      <c r="AS17"/>
      <c r="AT17"/>
      <c r="AU17"/>
      <c r="AV17"/>
      <c r="AW17"/>
    </row>
    <row r="18" spans="1:50" x14ac:dyDescent="0.25">
      <c r="A18" s="3" t="s">
        <v>22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>
        <f>SUM(B18:AE18)</f>
        <v>0</v>
      </c>
      <c r="AH18" s="2"/>
      <c r="AK18"/>
      <c r="AO18"/>
      <c r="AP18"/>
      <c r="AQ18"/>
      <c r="AR18"/>
      <c r="AS18"/>
      <c r="AT18"/>
      <c r="AU18"/>
      <c r="AV18"/>
      <c r="AW18"/>
    </row>
    <row r="19" spans="1:50" x14ac:dyDescent="0.25">
      <c r="A19" s="3" t="s">
        <v>23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>
        <f>SUM(B19:AE19)</f>
        <v>0</v>
      </c>
      <c r="AH19" s="2"/>
      <c r="AK19"/>
      <c r="AO19"/>
      <c r="AP19"/>
      <c r="AQ19"/>
      <c r="AR19"/>
      <c r="AS19"/>
      <c r="AT19"/>
      <c r="AU19"/>
      <c r="AV19"/>
      <c r="AW19"/>
    </row>
    <row r="20" spans="1:50" x14ac:dyDescent="0.25">
      <c r="A20" s="3" t="s">
        <v>24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  <c r="AK20"/>
      <c r="AO20"/>
      <c r="AP20"/>
      <c r="AQ20"/>
      <c r="AR20"/>
      <c r="AS20"/>
      <c r="AT20"/>
      <c r="AU20"/>
      <c r="AV20"/>
      <c r="AW20"/>
    </row>
    <row r="21" spans="1:50" s="8" customFormat="1" x14ac:dyDescent="0.25">
      <c r="A21" s="3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4">
        <f>-AK11</f>
        <v>0</v>
      </c>
      <c r="AH21" s="9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s="8" customFormat="1" x14ac:dyDescent="0.25">
      <c r="A22" s="3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4">
        <f>AG21*AM3</f>
        <v>0</v>
      </c>
      <c r="AH22" s="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8" customFormat="1" x14ac:dyDescent="0.25">
      <c r="A23" s="8" t="s">
        <v>26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s="8" customFormat="1" x14ac:dyDescent="0.25">
      <c r="A24" s="8" t="s">
        <v>27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8" customFormat="1" x14ac:dyDescent="0.25">
      <c r="A25" s="8" t="s">
        <v>28</v>
      </c>
      <c r="B25" s="9"/>
      <c r="C25" s="9" t="s">
        <v>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8" customFormat="1" x14ac:dyDescent="0.25">
      <c r="A26" s="8" t="s">
        <v>29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s="8" customFormat="1" x14ac:dyDescent="0.25">
      <c r="A27" s="8" t="s">
        <v>30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s="3" customFormat="1" x14ac:dyDescent="0.25">
      <c r="A28" s="3" t="s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 t="s">
        <v>0</v>
      </c>
      <c r="AH28" s="4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3" customFormat="1" x14ac:dyDescent="0.25">
      <c r="A29" s="3" t="s">
        <v>31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 t="s">
        <v>0</v>
      </c>
      <c r="AH29" s="4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s="3" customFormat="1" x14ac:dyDescent="0.25">
      <c r="A30" s="3" t="s">
        <v>12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 t="s">
        <v>0</v>
      </c>
      <c r="AH30" s="4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s="3" customFormat="1" x14ac:dyDescent="0.25">
      <c r="A31" s="3" t="s">
        <v>32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 t="s">
        <v>0</v>
      </c>
      <c r="AH31" s="4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s="3" customFormat="1" x14ac:dyDescent="0.25">
      <c r="A32" s="3" t="s">
        <v>33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 t="s">
        <v>0</v>
      </c>
      <c r="AH32" s="4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s="3" customFormat="1" x14ac:dyDescent="0.25">
      <c r="A33" s="3" t="s">
        <v>13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 t="s">
        <v>0</v>
      </c>
      <c r="AH33" s="4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s="3" customFormat="1" x14ac:dyDescent="0.25">
      <c r="A34" s="3" t="s">
        <v>34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 t="s">
        <v>0</v>
      </c>
      <c r="AH34" s="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s="3" customFormat="1" x14ac:dyDescent="0.25">
      <c r="A35" s="3" t="s">
        <v>35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 t="s">
        <v>0</v>
      </c>
      <c r="AH35" s="4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s="3" customFormat="1" x14ac:dyDescent="0.25">
      <c r="A36" s="3" t="s">
        <v>36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 t="s">
        <v>0</v>
      </c>
      <c r="AH36" s="4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s="3" customFormat="1" x14ac:dyDescent="0.25">
      <c r="A37" s="3" t="s">
        <v>37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 t="s">
        <v>0</v>
      </c>
      <c r="AH37" s="4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3" customFormat="1" x14ac:dyDescent="0.25">
      <c r="A38" s="3" t="s">
        <v>38</v>
      </c>
      <c r="B38" s="4" t="s">
        <v>0</v>
      </c>
      <c r="C38" s="4" t="s">
        <v>0</v>
      </c>
      <c r="D38" s="4" t="s">
        <v>0</v>
      </c>
      <c r="E38" s="4" t="s">
        <v>0</v>
      </c>
      <c r="F38" s="4" t="s">
        <v>0</v>
      </c>
      <c r="G38" s="4" t="s">
        <v>0</v>
      </c>
      <c r="H38" s="4" t="s">
        <v>0</v>
      </c>
      <c r="I38" s="4" t="s">
        <v>0</v>
      </c>
      <c r="J38" s="4" t="s">
        <v>0</v>
      </c>
      <c r="K38" s="4" t="s">
        <v>0</v>
      </c>
      <c r="L38" s="4" t="s">
        <v>0</v>
      </c>
      <c r="M38" s="4" t="s">
        <v>0</v>
      </c>
      <c r="N38" s="4" t="s">
        <v>0</v>
      </c>
      <c r="O38" s="4" t="s">
        <v>0</v>
      </c>
      <c r="P38" s="4" t="s">
        <v>0</v>
      </c>
      <c r="Q38" s="4" t="s">
        <v>0</v>
      </c>
      <c r="R38" s="4" t="s">
        <v>0</v>
      </c>
      <c r="S38" s="4" t="s">
        <v>0</v>
      </c>
      <c r="T38" s="4" t="s">
        <v>0</v>
      </c>
      <c r="U38" s="4" t="s">
        <v>0</v>
      </c>
      <c r="V38" s="4" t="s">
        <v>0</v>
      </c>
      <c r="W38" s="4" t="s">
        <v>0</v>
      </c>
      <c r="X38" s="4" t="s">
        <v>0</v>
      </c>
      <c r="Y38" s="4" t="s">
        <v>0</v>
      </c>
      <c r="Z38" s="4" t="s">
        <v>0</v>
      </c>
      <c r="AA38" s="4" t="s">
        <v>0</v>
      </c>
      <c r="AB38" s="4" t="s">
        <v>0</v>
      </c>
      <c r="AC38" s="4" t="s">
        <v>0</v>
      </c>
      <c r="AD38" s="4" t="s">
        <v>0</v>
      </c>
      <c r="AE38" s="4" t="s">
        <v>0</v>
      </c>
      <c r="AF38" s="4" t="s">
        <v>0</v>
      </c>
      <c r="AG38" s="4" t="s">
        <v>5</v>
      </c>
      <c r="AH38" s="4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x14ac:dyDescent="0.25">
      <c r="A39" t="s">
        <v>4</v>
      </c>
      <c r="B39" s="5">
        <f>SUM(B4:B37)</f>
        <v>49.366</v>
      </c>
      <c r="C39" s="5">
        <f t="shared" ref="C39:AF39" si="6">SUM(C4:C37)</f>
        <v>110.166</v>
      </c>
      <c r="D39" s="5">
        <f t="shared" si="6"/>
        <v>62.256</v>
      </c>
      <c r="E39" s="5">
        <f t="shared" si="6"/>
        <v>-12.644</v>
      </c>
      <c r="F39" s="5">
        <f t="shared" si="6"/>
        <v>-12.644</v>
      </c>
      <c r="G39" s="5">
        <f t="shared" si="6"/>
        <v>50.176000000000002</v>
      </c>
      <c r="H39" s="5">
        <f t="shared" si="6"/>
        <v>-12.644</v>
      </c>
      <c r="I39" s="5">
        <f t="shared" si="6"/>
        <v>-12.644</v>
      </c>
      <c r="J39" s="5">
        <f t="shared" si="6"/>
        <v>-12.644</v>
      </c>
      <c r="K39" s="5">
        <f t="shared" si="6"/>
        <v>-12.644</v>
      </c>
      <c r="L39" s="5">
        <f t="shared" si="6"/>
        <v>-12.644</v>
      </c>
      <c r="M39" s="5">
        <f t="shared" si="6"/>
        <v>-12.644</v>
      </c>
      <c r="N39" s="5">
        <f t="shared" si="6"/>
        <v>-12.644</v>
      </c>
      <c r="O39" s="5">
        <f t="shared" si="6"/>
        <v>-12.644</v>
      </c>
      <c r="P39" s="5">
        <f t="shared" si="6"/>
        <v>-12.644</v>
      </c>
      <c r="Q39" s="5">
        <f t="shared" si="6"/>
        <v>-12.644</v>
      </c>
      <c r="R39" s="5">
        <f t="shared" si="6"/>
        <v>-12.644</v>
      </c>
      <c r="S39" s="5">
        <f t="shared" si="6"/>
        <v>-12.644</v>
      </c>
      <c r="T39" s="5">
        <f t="shared" si="6"/>
        <v>-12.644</v>
      </c>
      <c r="U39" s="5">
        <f t="shared" si="6"/>
        <v>-12.644</v>
      </c>
      <c r="V39" s="5">
        <f t="shared" si="6"/>
        <v>-12.644</v>
      </c>
      <c r="W39" s="5">
        <f t="shared" si="6"/>
        <v>-12.644</v>
      </c>
      <c r="X39" s="5">
        <f t="shared" si="6"/>
        <v>-12.644</v>
      </c>
      <c r="Y39" s="5">
        <f t="shared" si="6"/>
        <v>-12.644</v>
      </c>
      <c r="Z39" s="5">
        <f t="shared" si="6"/>
        <v>-12.644</v>
      </c>
      <c r="AA39" s="5">
        <f t="shared" si="6"/>
        <v>-12.644</v>
      </c>
      <c r="AB39" s="5">
        <f t="shared" si="6"/>
        <v>-12.644</v>
      </c>
      <c r="AC39" s="5">
        <f t="shared" si="6"/>
        <v>-12.644</v>
      </c>
      <c r="AD39" s="5">
        <f t="shared" si="6"/>
        <v>-12.644</v>
      </c>
      <c r="AE39" s="5">
        <f t="shared" si="6"/>
        <v>-12.644</v>
      </c>
      <c r="AF39" s="5">
        <f t="shared" si="6"/>
        <v>-12.644</v>
      </c>
      <c r="AG39" s="5">
        <f>SUM(AG4:AG38)</f>
        <v>-1193.2408219178083</v>
      </c>
      <c r="AH39" s="2">
        <f>AG39/COUNTIF(B39:AF39,"&gt;0")</f>
        <v>-298.31020547945207</v>
      </c>
      <c r="AK39"/>
      <c r="AO39"/>
      <c r="AP39"/>
      <c r="AQ39"/>
      <c r="AR39"/>
      <c r="AS39"/>
      <c r="AT39"/>
      <c r="AU39"/>
      <c r="AV39"/>
      <c r="AW39"/>
    </row>
    <row r="40" spans="1:50" x14ac:dyDescent="0.25">
      <c r="B40" s="2"/>
      <c r="AK40"/>
      <c r="AO40"/>
      <c r="AP40"/>
      <c r="AQ40"/>
      <c r="AR40"/>
      <c r="AS40"/>
      <c r="AT40"/>
      <c r="AU40"/>
      <c r="AV40"/>
      <c r="AW40"/>
    </row>
    <row r="41" spans="1:50" x14ac:dyDescent="0.25">
      <c r="A41" t="s">
        <v>0</v>
      </c>
      <c r="AK41"/>
      <c r="AO41"/>
      <c r="AP41"/>
      <c r="AQ41"/>
      <c r="AR41"/>
      <c r="AS41"/>
      <c r="AT41"/>
      <c r="AU41"/>
      <c r="AV41"/>
      <c r="AW41"/>
    </row>
    <row r="42" spans="1:50" x14ac:dyDescent="0.25">
      <c r="A42" t="s">
        <v>0</v>
      </c>
      <c r="AK42"/>
      <c r="AO42"/>
      <c r="AP42"/>
      <c r="AQ42"/>
      <c r="AR42"/>
      <c r="AS42"/>
      <c r="AT42"/>
      <c r="AU42"/>
      <c r="AV42"/>
      <c r="AW42"/>
    </row>
    <row r="43" spans="1:50" x14ac:dyDescent="0.25">
      <c r="A43" t="s">
        <v>0</v>
      </c>
      <c r="AK43"/>
      <c r="AO43"/>
      <c r="AP43"/>
      <c r="AQ43"/>
      <c r="AR43"/>
      <c r="AS43"/>
      <c r="AT43"/>
      <c r="AU43"/>
      <c r="AV43"/>
      <c r="AW43"/>
    </row>
    <row r="44" spans="1:50" x14ac:dyDescent="0.25">
      <c r="A44" t="s">
        <v>0</v>
      </c>
      <c r="AK44"/>
      <c r="AO44"/>
      <c r="AP44"/>
      <c r="AQ44"/>
      <c r="AR44"/>
      <c r="AS44"/>
      <c r="AT44"/>
      <c r="AU44"/>
      <c r="AV44"/>
      <c r="AW44"/>
    </row>
    <row r="45" spans="1:50" x14ac:dyDescent="0.25">
      <c r="AK45"/>
      <c r="AO45"/>
      <c r="AP45"/>
      <c r="AQ45"/>
      <c r="AR45"/>
      <c r="AS45"/>
      <c r="AT45"/>
      <c r="AU45"/>
      <c r="AV45"/>
      <c r="AW45"/>
    </row>
    <row r="46" spans="1:50" x14ac:dyDescent="0.25">
      <c r="A46" t="s">
        <v>0</v>
      </c>
      <c r="AK46"/>
      <c r="AO46"/>
      <c r="AP46"/>
      <c r="AQ46"/>
      <c r="AR46"/>
      <c r="AS46"/>
      <c r="AT46"/>
      <c r="AU46"/>
      <c r="AV46"/>
      <c r="AW46"/>
    </row>
    <row r="47" spans="1:50" x14ac:dyDescent="0.25">
      <c r="A47" t="s">
        <v>0</v>
      </c>
      <c r="AK47"/>
      <c r="AO47"/>
      <c r="AP47"/>
      <c r="AQ47"/>
      <c r="AR47"/>
      <c r="AS47"/>
      <c r="AT47"/>
      <c r="AU47"/>
      <c r="AV47"/>
      <c r="AW47"/>
    </row>
    <row r="48" spans="1:50" x14ac:dyDescent="0.25">
      <c r="A48" t="s">
        <v>0</v>
      </c>
      <c r="AK48"/>
      <c r="AO48"/>
      <c r="AP48"/>
      <c r="AQ48"/>
      <c r="AR48"/>
      <c r="AS48"/>
      <c r="AT48"/>
      <c r="AU48"/>
      <c r="AV48"/>
      <c r="AW48"/>
    </row>
    <row r="49" spans="1:49" x14ac:dyDescent="0.25">
      <c r="AK49"/>
      <c r="AO49"/>
      <c r="AP49"/>
      <c r="AQ49"/>
      <c r="AR49"/>
      <c r="AS49"/>
      <c r="AT49"/>
      <c r="AU49"/>
      <c r="AV49"/>
      <c r="AW49"/>
    </row>
    <row r="50" spans="1:49" x14ac:dyDescent="0.25">
      <c r="A50" t="s">
        <v>0</v>
      </c>
      <c r="AK50"/>
      <c r="AO50"/>
      <c r="AP50"/>
      <c r="AQ50"/>
      <c r="AR50"/>
      <c r="AS50"/>
      <c r="AT50"/>
      <c r="AU50"/>
      <c r="AV50"/>
      <c r="AW50"/>
    </row>
    <row r="51" spans="1:49" x14ac:dyDescent="0.25">
      <c r="AK51"/>
      <c r="AO51"/>
      <c r="AP51"/>
      <c r="AQ51"/>
      <c r="AR51"/>
      <c r="AS51"/>
      <c r="AT51"/>
      <c r="AU51"/>
      <c r="AV51"/>
      <c r="AW51"/>
    </row>
    <row r="52" spans="1:49" x14ac:dyDescent="0.25">
      <c r="A52" t="s">
        <v>0</v>
      </c>
      <c r="AK52"/>
      <c r="AO52"/>
      <c r="AP52"/>
      <c r="AQ52"/>
      <c r="AR52"/>
      <c r="AS52"/>
      <c r="AT52"/>
      <c r="AU52"/>
      <c r="AV52"/>
      <c r="AW52"/>
    </row>
    <row r="53" spans="1:49" x14ac:dyDescent="0.25">
      <c r="A53" t="s">
        <v>39</v>
      </c>
      <c r="AK53"/>
      <c r="AO53"/>
      <c r="AP53"/>
      <c r="AQ53"/>
      <c r="AR53"/>
      <c r="AS53"/>
      <c r="AT53"/>
      <c r="AU53"/>
      <c r="AV53"/>
      <c r="AW53"/>
    </row>
    <row r="54" spans="1:49" x14ac:dyDescent="0.25">
      <c r="AK54"/>
      <c r="AO54"/>
      <c r="AP54"/>
      <c r="AQ54"/>
      <c r="AR54"/>
      <c r="AS54"/>
      <c r="AT54"/>
      <c r="AU54"/>
      <c r="AV54"/>
      <c r="AW54"/>
    </row>
    <row r="55" spans="1:49" x14ac:dyDescent="0.25">
      <c r="AK55"/>
      <c r="AO55"/>
      <c r="AP55"/>
      <c r="AQ55"/>
      <c r="AR55"/>
      <c r="AS55"/>
      <c r="AT55"/>
      <c r="AU55"/>
      <c r="AV55"/>
      <c r="AW55"/>
    </row>
    <row r="56" spans="1:49" x14ac:dyDescent="0.25">
      <c r="AK56"/>
      <c r="AO56"/>
      <c r="AP56"/>
      <c r="AQ56"/>
      <c r="AR56"/>
      <c r="AS56"/>
      <c r="AT56"/>
      <c r="AU56"/>
      <c r="AV56"/>
      <c r="AW56"/>
    </row>
    <row r="57" spans="1:49" x14ac:dyDescent="0.25">
      <c r="AK57"/>
      <c r="AO57"/>
      <c r="AP57"/>
      <c r="AQ57"/>
      <c r="AR57"/>
      <c r="AS57"/>
      <c r="AT57"/>
      <c r="AU57"/>
      <c r="AV57"/>
      <c r="AW57"/>
    </row>
    <row r="58" spans="1:49" x14ac:dyDescent="0.25">
      <c r="AK58"/>
      <c r="AO58"/>
      <c r="AP58"/>
      <c r="AQ58"/>
      <c r="AR58"/>
      <c r="AS58"/>
      <c r="AT58"/>
      <c r="AU58"/>
      <c r="AV58"/>
      <c r="AW58"/>
    </row>
    <row r="59" spans="1:49" x14ac:dyDescent="0.25">
      <c r="B59" s="2"/>
      <c r="D59" t="s">
        <v>0</v>
      </c>
      <c r="AK59"/>
      <c r="AO59"/>
      <c r="AP59"/>
      <c r="AQ59"/>
      <c r="AR59"/>
      <c r="AS59"/>
      <c r="AT59"/>
      <c r="AU59"/>
      <c r="AV59"/>
      <c r="AW59"/>
    </row>
    <row r="60" spans="1:49" x14ac:dyDescent="0.25">
      <c r="B60" s="2"/>
      <c r="D60" t="s">
        <v>0</v>
      </c>
    </row>
    <row r="61" spans="1:49" x14ac:dyDescent="0.25">
      <c r="B61" s="2"/>
      <c r="D61" t="s">
        <v>0</v>
      </c>
    </row>
    <row r="62" spans="1:49" x14ac:dyDescent="0.25">
      <c r="D62" t="s">
        <v>0</v>
      </c>
      <c r="AO62" s="15"/>
      <c r="AP62" s="15"/>
      <c r="AQ62" s="15"/>
      <c r="AR62" s="15"/>
      <c r="AS62" s="15"/>
      <c r="AT62" s="15"/>
      <c r="AU62" s="15"/>
      <c r="AV62" s="15"/>
      <c r="AW62" s="15"/>
    </row>
    <row r="63" spans="1:49" x14ac:dyDescent="0.25">
      <c r="D63" t="s">
        <v>0</v>
      </c>
      <c r="AR63" s="16" t="s">
        <v>0</v>
      </c>
    </row>
    <row r="64" spans="1:49" x14ac:dyDescent="0.25">
      <c r="D64" t="s">
        <v>0</v>
      </c>
    </row>
    <row r="65" spans="4:4" x14ac:dyDescent="0.25">
      <c r="D65" t="s">
        <v>0</v>
      </c>
    </row>
    <row r="66" spans="4:4" x14ac:dyDescent="0.25">
      <c r="D66" t="s">
        <v>0</v>
      </c>
    </row>
    <row r="67" spans="4:4" x14ac:dyDescent="0.25">
      <c r="D67" t="s">
        <v>0</v>
      </c>
    </row>
    <row r="68" spans="4:4" x14ac:dyDescent="0.25">
      <c r="D68" t="s">
        <v>0</v>
      </c>
    </row>
    <row r="70" spans="4:4" x14ac:dyDescent="0.25">
      <c r="D70" t="s">
        <v>0</v>
      </c>
    </row>
  </sheetData>
  <pageMargins left="0.70866141732283472" right="0.70866141732283472" top="0.19685039370078741" bottom="0.19685039370078741" header="0.31496062992125984" footer="0.31496062992125984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0"/>
  <sheetViews>
    <sheetView workbookViewId="0">
      <pane xSplit="1" topLeftCell="B1" activePane="topRight" state="frozen"/>
      <selection pane="topRight" activeCell="B3" sqref="B3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style="11" customWidth="1"/>
    <col min="38" max="38" width="20.85546875" customWidth="1"/>
    <col min="41" max="41" width="19.28515625" style="16" customWidth="1"/>
    <col min="42" max="42" width="7.5703125" style="16" customWidth="1"/>
    <col min="43" max="45" width="7.5703125" style="16" bestFit="1" customWidth="1"/>
    <col min="46" max="46" width="10.5703125" style="16" bestFit="1" customWidth="1"/>
    <col min="47" max="47" width="7.5703125" style="16" bestFit="1" customWidth="1"/>
    <col min="48" max="48" width="7.7109375" style="16" bestFit="1" customWidth="1"/>
    <col min="49" max="49" width="10.28515625" style="16" bestFit="1" customWidth="1"/>
  </cols>
  <sheetData>
    <row r="1" spans="1:50" x14ac:dyDescent="0.25">
      <c r="B1" t="str">
        <f>IF(WEEKDAY(B2)=1,"Dimanche",IF(WEEKDAY(B2)=2,"Lundi",IF(WEEKDAY(B2)=3,"Mardi",IF(WEEKDAY(B2)=4,"Mercredi",IF(WEEKDAY(B2)=5,"Jeudi",IF(WEEKDAY(B2)=6,"Vendredi",IF(WEEKDAY(B2)=7,"Samedi",)))))))</f>
        <v>Jeudi</v>
      </c>
      <c r="C1" t="str">
        <f>IF(WEEKDAY(C2)=1,"Dimanche",IF(WEEKDAY(C2)=2,"Lundi",IF(WEEKDAY(C2)=3,"Mardi",IF(WEEKDAY(C2)=4,"Mercredi",IF(WEEKDAY(C2)=5,"Jeudi",IF(WEEKDAY(C2)=6,"Vendredi",IF(WEEKDAY(C2)=7,"Samedi",)))))))</f>
        <v>Vendredi</v>
      </c>
      <c r="D1" t="str">
        <f t="shared" ref="D1:AF1" si="0">IF(WEEKDAY(D2)=1,"Dimanche",IF(WEEKDAY(D2)=2,"Lundi",IF(WEEKDAY(D2)=3,"Mardi",IF(WEEKDAY(D2)=4,"Mercredi",IF(WEEKDAY(D2)=5,"Jeudi",IF(WEEKDAY(D2)=6,"Vendredi",IF(WEEKDAY(D2)=7,"Samedi",)))))))</f>
        <v>Samedi</v>
      </c>
      <c r="E1" t="str">
        <f t="shared" si="0"/>
        <v>Dimanche</v>
      </c>
      <c r="F1" t="str">
        <f t="shared" si="0"/>
        <v>Lundi</v>
      </c>
      <c r="G1" t="str">
        <f t="shared" si="0"/>
        <v>Mardi</v>
      </c>
      <c r="H1" t="str">
        <f t="shared" si="0"/>
        <v>Mercredi</v>
      </c>
      <c r="I1" t="str">
        <f t="shared" si="0"/>
        <v>Jeudi</v>
      </c>
      <c r="J1" t="str">
        <f t="shared" si="0"/>
        <v>Vendredi</v>
      </c>
      <c r="K1" t="str">
        <f t="shared" si="0"/>
        <v>Samedi</v>
      </c>
      <c r="L1" t="str">
        <f t="shared" si="0"/>
        <v>Dimanche</v>
      </c>
      <c r="M1" t="str">
        <f t="shared" si="0"/>
        <v>Lundi</v>
      </c>
      <c r="N1" t="str">
        <f t="shared" si="0"/>
        <v>Mardi</v>
      </c>
      <c r="O1" t="str">
        <f t="shared" si="0"/>
        <v>Mercredi</v>
      </c>
      <c r="P1" t="str">
        <f t="shared" si="0"/>
        <v>Jeudi</v>
      </c>
      <c r="Q1" t="str">
        <f t="shared" si="0"/>
        <v>Vendredi</v>
      </c>
      <c r="R1" t="str">
        <f t="shared" si="0"/>
        <v>Samedi</v>
      </c>
      <c r="S1" t="str">
        <f t="shared" si="0"/>
        <v>Dimanche</v>
      </c>
      <c r="T1" t="str">
        <f t="shared" si="0"/>
        <v>Lundi</v>
      </c>
      <c r="U1" t="str">
        <f t="shared" si="0"/>
        <v>Mardi</v>
      </c>
      <c r="V1" t="str">
        <f t="shared" si="0"/>
        <v>Mercredi</v>
      </c>
      <c r="W1" t="str">
        <f t="shared" si="0"/>
        <v>Jeudi</v>
      </c>
      <c r="X1" t="str">
        <f t="shared" si="0"/>
        <v>Vendredi</v>
      </c>
      <c r="Y1" t="str">
        <f t="shared" si="0"/>
        <v>Samedi</v>
      </c>
      <c r="Z1" t="str">
        <f t="shared" si="0"/>
        <v>Dimanche</v>
      </c>
      <c r="AA1" t="str">
        <f t="shared" si="0"/>
        <v>Lundi</v>
      </c>
      <c r="AB1" t="str">
        <f t="shared" si="0"/>
        <v>Mardi</v>
      </c>
      <c r="AC1" t="str">
        <f t="shared" si="0"/>
        <v>Mercredi</v>
      </c>
      <c r="AD1" t="str">
        <f t="shared" si="0"/>
        <v>Jeudi</v>
      </c>
      <c r="AE1" t="str">
        <f t="shared" si="0"/>
        <v>Vendredi</v>
      </c>
      <c r="AF1" t="e">
        <f t="shared" si="0"/>
        <v>#VALUE!</v>
      </c>
      <c r="AG1" t="s">
        <v>0</v>
      </c>
      <c r="AH1" t="s">
        <v>0</v>
      </c>
      <c r="AK1"/>
      <c r="AO1"/>
      <c r="AP1"/>
      <c r="AQ1"/>
      <c r="AR1"/>
      <c r="AS1"/>
      <c r="AT1"/>
      <c r="AU1"/>
      <c r="AV1"/>
      <c r="AW1"/>
    </row>
    <row r="2" spans="1:50" x14ac:dyDescent="0.25">
      <c r="B2" s="1">
        <v>42614</v>
      </c>
      <c r="C2" s="1">
        <f>B2+1</f>
        <v>42615</v>
      </c>
      <c r="D2" s="1">
        <f t="shared" ref="D2:AD2" si="1">C2+1</f>
        <v>42616</v>
      </c>
      <c r="E2" s="1">
        <f t="shared" si="1"/>
        <v>42617</v>
      </c>
      <c r="F2" s="1">
        <f t="shared" si="1"/>
        <v>42618</v>
      </c>
      <c r="G2" s="1">
        <f t="shared" si="1"/>
        <v>42619</v>
      </c>
      <c r="H2" s="1">
        <f t="shared" si="1"/>
        <v>42620</v>
      </c>
      <c r="I2" s="1">
        <f t="shared" si="1"/>
        <v>42621</v>
      </c>
      <c r="J2" s="1">
        <f t="shared" si="1"/>
        <v>42622</v>
      </c>
      <c r="K2" s="1">
        <f t="shared" si="1"/>
        <v>42623</v>
      </c>
      <c r="L2" s="1">
        <f t="shared" si="1"/>
        <v>42624</v>
      </c>
      <c r="M2" s="1">
        <f t="shared" si="1"/>
        <v>42625</v>
      </c>
      <c r="N2" s="1">
        <f t="shared" si="1"/>
        <v>42626</v>
      </c>
      <c r="O2" s="1">
        <f t="shared" si="1"/>
        <v>42627</v>
      </c>
      <c r="P2" s="1">
        <f t="shared" si="1"/>
        <v>42628</v>
      </c>
      <c r="Q2" s="1">
        <f t="shared" si="1"/>
        <v>42629</v>
      </c>
      <c r="R2" s="1">
        <f t="shared" si="1"/>
        <v>42630</v>
      </c>
      <c r="S2" s="1">
        <f t="shared" si="1"/>
        <v>42631</v>
      </c>
      <c r="T2" s="1">
        <f t="shared" si="1"/>
        <v>42632</v>
      </c>
      <c r="U2" s="1">
        <f t="shared" si="1"/>
        <v>42633</v>
      </c>
      <c r="V2" s="1">
        <f t="shared" si="1"/>
        <v>42634</v>
      </c>
      <c r="W2" s="1">
        <f t="shared" si="1"/>
        <v>42635</v>
      </c>
      <c r="X2" s="1">
        <f t="shared" si="1"/>
        <v>42636</v>
      </c>
      <c r="Y2" s="1">
        <f t="shared" si="1"/>
        <v>42637</v>
      </c>
      <c r="Z2" s="1">
        <f t="shared" si="1"/>
        <v>42638</v>
      </c>
      <c r="AA2" s="1">
        <f t="shared" si="1"/>
        <v>42639</v>
      </c>
      <c r="AB2" s="1">
        <f t="shared" si="1"/>
        <v>42640</v>
      </c>
      <c r="AC2" s="1">
        <f t="shared" si="1"/>
        <v>42641</v>
      </c>
      <c r="AD2" s="1">
        <f t="shared" si="1"/>
        <v>42642</v>
      </c>
      <c r="AE2" s="1">
        <f>AD2+1</f>
        <v>42643</v>
      </c>
      <c r="AF2" s="1" t="s">
        <v>0</v>
      </c>
      <c r="AG2" t="s">
        <v>1</v>
      </c>
      <c r="AH2" t="s">
        <v>2</v>
      </c>
      <c r="AI2" s="1" t="s">
        <v>3</v>
      </c>
      <c r="AK2"/>
      <c r="AO2"/>
      <c r="AP2"/>
      <c r="AQ2"/>
      <c r="AR2"/>
      <c r="AS2"/>
      <c r="AT2"/>
      <c r="AU2"/>
      <c r="AV2"/>
      <c r="AW2"/>
    </row>
    <row r="3" spans="1:50" x14ac:dyDescent="0.25">
      <c r="B3" s="2"/>
      <c r="AK3"/>
      <c r="AO3"/>
      <c r="AP3"/>
      <c r="AQ3"/>
      <c r="AR3"/>
      <c r="AS3"/>
      <c r="AT3"/>
      <c r="AU3"/>
      <c r="AV3"/>
      <c r="AW3"/>
    </row>
    <row r="4" spans="1:50" s="8" customFormat="1" x14ac:dyDescent="0.25">
      <c r="A4" s="8" t="s">
        <v>6</v>
      </c>
      <c r="B4" s="9"/>
      <c r="C4" s="9" t="s">
        <v>0</v>
      </c>
      <c r="D4" s="9" t="s">
        <v>0</v>
      </c>
      <c r="F4" s="8" t="s">
        <v>0</v>
      </c>
      <c r="AG4" s="9">
        <f t="shared" ref="AG4:AG9" si="2">SUM(B4:AF4)</f>
        <v>0</v>
      </c>
      <c r="AH4" s="9">
        <f t="shared" ref="AH4:AH10" si="3">IF(AG4&gt;0,AG4/COUNTIF(B4:AF4,"&gt;0"),0)</f>
        <v>0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s="8" customFormat="1" x14ac:dyDescent="0.25">
      <c r="A5" s="8" t="s">
        <v>7</v>
      </c>
      <c r="B5" s="9" t="s">
        <v>0</v>
      </c>
      <c r="C5" s="9" t="s">
        <v>0</v>
      </c>
      <c r="D5" s="9"/>
      <c r="E5" s="8" t="s">
        <v>0</v>
      </c>
      <c r="AG5" s="9">
        <f t="shared" si="2"/>
        <v>0</v>
      </c>
      <c r="AH5" s="9">
        <f t="shared" si="3"/>
        <v>0</v>
      </c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8" customFormat="1" x14ac:dyDescent="0.25">
      <c r="A6" s="8" t="s">
        <v>8</v>
      </c>
      <c r="B6" s="9">
        <v>62.01</v>
      </c>
      <c r="C6" s="9">
        <v>122.81</v>
      </c>
      <c r="D6" s="9">
        <v>128.30000000000001</v>
      </c>
      <c r="E6" s="8">
        <v>0</v>
      </c>
      <c r="F6" s="8">
        <v>0</v>
      </c>
      <c r="G6" s="8">
        <v>62.82</v>
      </c>
      <c r="H6" s="8" t="s">
        <v>0</v>
      </c>
      <c r="I6" s="8" t="s">
        <v>0</v>
      </c>
      <c r="J6" s="8" t="s">
        <v>0</v>
      </c>
      <c r="K6" s="8" t="s">
        <v>0</v>
      </c>
      <c r="L6" s="8" t="s">
        <v>0</v>
      </c>
      <c r="M6" s="8" t="s">
        <v>0</v>
      </c>
      <c r="N6" s="8" t="s">
        <v>0</v>
      </c>
      <c r="O6" s="8" t="s">
        <v>0</v>
      </c>
      <c r="P6" s="8" t="s">
        <v>0</v>
      </c>
      <c r="Q6" s="8" t="s">
        <v>0</v>
      </c>
      <c r="R6" s="8" t="s">
        <v>0</v>
      </c>
      <c r="S6" s="8" t="s">
        <v>0</v>
      </c>
      <c r="T6" s="8" t="s">
        <v>0</v>
      </c>
      <c r="U6" s="8" t="s">
        <v>0</v>
      </c>
      <c r="V6" s="8" t="s">
        <v>5</v>
      </c>
      <c r="W6" s="8" t="s">
        <v>0</v>
      </c>
      <c r="X6" s="8" t="s">
        <v>0</v>
      </c>
      <c r="Y6" s="8" t="s">
        <v>0</v>
      </c>
      <c r="Z6" s="8" t="s">
        <v>0</v>
      </c>
      <c r="AA6" s="8" t="s">
        <v>0</v>
      </c>
      <c r="AB6" s="8" t="s">
        <v>0</v>
      </c>
      <c r="AC6" s="8" t="s">
        <v>0</v>
      </c>
      <c r="AD6" s="8" t="s">
        <v>0</v>
      </c>
      <c r="AE6" s="8" t="s">
        <v>0</v>
      </c>
      <c r="AF6" s="8" t="s">
        <v>0</v>
      </c>
      <c r="AG6" s="9">
        <f t="shared" si="2"/>
        <v>375.94</v>
      </c>
      <c r="AH6" s="9">
        <f t="shared" si="3"/>
        <v>93.984999999999999</v>
      </c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8" customFormat="1" x14ac:dyDescent="0.25">
      <c r="A7" s="8" t="s">
        <v>9</v>
      </c>
      <c r="B7" s="9"/>
      <c r="C7" s="9"/>
      <c r="D7" s="9"/>
      <c r="AG7" s="9">
        <f t="shared" si="2"/>
        <v>0</v>
      </c>
      <c r="AH7" s="9">
        <f t="shared" si="3"/>
        <v>0</v>
      </c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8" customFormat="1" x14ac:dyDescent="0.25">
      <c r="A8" s="8" t="s">
        <v>10</v>
      </c>
      <c r="B8" s="9"/>
      <c r="C8" s="9" t="s">
        <v>0</v>
      </c>
      <c r="D8" s="9"/>
      <c r="AG8" s="9">
        <f t="shared" si="2"/>
        <v>0</v>
      </c>
      <c r="AH8" s="9">
        <f t="shared" si="3"/>
        <v>0</v>
      </c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8" customFormat="1" x14ac:dyDescent="0.25">
      <c r="A9" s="8" t="s">
        <v>11</v>
      </c>
      <c r="B9" s="4" t="s">
        <v>0</v>
      </c>
      <c r="C9" s="3" t="s">
        <v>0</v>
      </c>
      <c r="D9" s="4" t="s">
        <v>0</v>
      </c>
      <c r="E9" s="3" t="s">
        <v>0</v>
      </c>
      <c r="F9" s="3" t="s">
        <v>0</v>
      </c>
      <c r="G9" s="3" t="s">
        <v>0</v>
      </c>
      <c r="H9" s="3" t="s">
        <v>0</v>
      </c>
      <c r="I9" s="3" t="s">
        <v>0</v>
      </c>
      <c r="J9" s="3" t="s">
        <v>0</v>
      </c>
      <c r="K9" s="3" t="s">
        <v>0</v>
      </c>
      <c r="L9" s="3" t="s">
        <v>0</v>
      </c>
      <c r="M9" s="3" t="s">
        <v>0</v>
      </c>
      <c r="N9" s="3" t="s">
        <v>0</v>
      </c>
      <c r="O9" s="3" t="s">
        <v>0</v>
      </c>
      <c r="P9" s="3" t="s">
        <v>0</v>
      </c>
      <c r="Q9" s="3" t="s">
        <v>0</v>
      </c>
      <c r="R9" s="3" t="s">
        <v>0</v>
      </c>
      <c r="S9" s="3" t="s">
        <v>0</v>
      </c>
      <c r="T9" s="3" t="s">
        <v>0</v>
      </c>
      <c r="U9" s="3" t="s">
        <v>0</v>
      </c>
      <c r="V9" s="3" t="s">
        <v>0</v>
      </c>
      <c r="W9" s="3" t="s">
        <v>0</v>
      </c>
      <c r="X9" s="3" t="s">
        <v>0</v>
      </c>
      <c r="Y9" s="3" t="s">
        <v>0</v>
      </c>
      <c r="Z9" s="3" t="s">
        <v>0</v>
      </c>
      <c r="AA9" s="3" t="s">
        <v>0</v>
      </c>
      <c r="AB9" s="3" t="s">
        <v>0</v>
      </c>
      <c r="AC9" s="3" t="s">
        <v>0</v>
      </c>
      <c r="AD9" s="3" t="s">
        <v>0</v>
      </c>
      <c r="AE9" s="3" t="s">
        <v>0</v>
      </c>
      <c r="AF9" s="3" t="s">
        <v>0</v>
      </c>
      <c r="AG9" s="9">
        <f t="shared" si="2"/>
        <v>0</v>
      </c>
      <c r="AH9" s="9">
        <f t="shared" si="3"/>
        <v>0</v>
      </c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3" customFormat="1" x14ac:dyDescent="0.25">
      <c r="A10" s="3" t="s">
        <v>14</v>
      </c>
      <c r="B10" s="6"/>
      <c r="C10" s="6"/>
      <c r="D10" s="6"/>
      <c r="E10" s="6"/>
      <c r="F10" s="6"/>
      <c r="G10" s="6" t="s">
        <v>0</v>
      </c>
      <c r="H10" s="6"/>
      <c r="I10" s="6" t="s">
        <v>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0</v>
      </c>
      <c r="U10" s="6"/>
      <c r="V10" s="6"/>
      <c r="W10" s="6"/>
      <c r="X10" s="6"/>
      <c r="Y10" s="6"/>
      <c r="Z10" s="6"/>
      <c r="AA10" s="6"/>
      <c r="AB10" s="5" t="s">
        <v>0</v>
      </c>
      <c r="AC10" s="5" t="s">
        <v>0</v>
      </c>
      <c r="AG10" s="2">
        <f t="shared" ref="AG10:AG14" si="4">SUM(B10:AE10)</f>
        <v>0</v>
      </c>
      <c r="AH10" s="2">
        <f t="shared" si="3"/>
        <v>0</v>
      </c>
      <c r="AI10" s="4">
        <f>SUM(AH4:AH10)</f>
        <v>93.984999999999999</v>
      </c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x14ac:dyDescent="0.25">
      <c r="A11" s="3" t="s">
        <v>15</v>
      </c>
      <c r="B11" s="5" t="s">
        <v>0</v>
      </c>
      <c r="C11" s="5" t="s">
        <v>0</v>
      </c>
      <c r="D11" s="5" t="s">
        <v>0</v>
      </c>
      <c r="E11" s="5" t="s">
        <v>0</v>
      </c>
      <c r="F11" s="5" t="s">
        <v>0</v>
      </c>
      <c r="G11" s="5" t="s">
        <v>0</v>
      </c>
      <c r="H11" s="5" t="s">
        <v>0</v>
      </c>
      <c r="I11" s="5" t="s">
        <v>0</v>
      </c>
      <c r="J11" s="5" t="s">
        <v>0</v>
      </c>
      <c r="K11" s="5" t="s">
        <v>0</v>
      </c>
      <c r="L11" s="5" t="s">
        <v>5</v>
      </c>
      <c r="M11" s="5" t="s">
        <v>5</v>
      </c>
      <c r="N11" s="5" t="s">
        <v>0</v>
      </c>
      <c r="O11" s="5" t="s">
        <v>0</v>
      </c>
      <c r="P11" s="5" t="s">
        <v>0</v>
      </c>
      <c r="Q11" s="5" t="s">
        <v>0</v>
      </c>
      <c r="R11" s="5" t="s">
        <v>0</v>
      </c>
      <c r="S11" s="5" t="s">
        <v>0</v>
      </c>
      <c r="T11" s="5" t="s">
        <v>0</v>
      </c>
      <c r="U11" s="5" t="s">
        <v>0</v>
      </c>
      <c r="V11" s="5" t="s">
        <v>0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0</v>
      </c>
      <c r="AB11" s="5" t="s">
        <v>0</v>
      </c>
      <c r="AC11" s="5" t="s">
        <v>0</v>
      </c>
      <c r="AD11" s="5" t="s">
        <v>0</v>
      </c>
      <c r="AE11" s="5" t="s">
        <v>0</v>
      </c>
      <c r="AF11" s="5" t="s">
        <v>0</v>
      </c>
      <c r="AG11" s="4">
        <v>-1200</v>
      </c>
      <c r="AH11" s="2" t="s">
        <v>0</v>
      </c>
      <c r="AK11"/>
      <c r="AO11"/>
      <c r="AP11"/>
      <c r="AQ11"/>
      <c r="AR11"/>
      <c r="AS11"/>
      <c r="AT11"/>
      <c r="AU11"/>
      <c r="AV11"/>
      <c r="AW11"/>
    </row>
    <row r="12" spans="1:50" x14ac:dyDescent="0.25">
      <c r="A12" s="3" t="s">
        <v>16</v>
      </c>
      <c r="B12" s="6" t="s">
        <v>0</v>
      </c>
      <c r="C12" s="6" t="s">
        <v>0</v>
      </c>
      <c r="D12" s="6">
        <v>-53.4</v>
      </c>
      <c r="E12" s="6" t="s">
        <v>0</v>
      </c>
      <c r="F12" s="6" t="s">
        <v>0</v>
      </c>
      <c r="G12" s="6" t="s">
        <v>0</v>
      </c>
      <c r="H12" s="6" t="s">
        <v>0</v>
      </c>
      <c r="I12" s="6" t="s">
        <v>0</v>
      </c>
      <c r="J12" s="6" t="s">
        <v>0</v>
      </c>
      <c r="K12" s="6" t="s">
        <v>0</v>
      </c>
      <c r="L12" s="6" t="s">
        <v>0</v>
      </c>
      <c r="M12" s="6" t="s">
        <v>0</v>
      </c>
      <c r="N12" s="6" t="s">
        <v>0</v>
      </c>
      <c r="O12" s="6" t="s">
        <v>0</v>
      </c>
      <c r="P12" s="6" t="s">
        <v>0</v>
      </c>
      <c r="Q12" s="6" t="s">
        <v>0</v>
      </c>
      <c r="R12" s="6" t="s">
        <v>0</v>
      </c>
      <c r="S12" s="6" t="s">
        <v>0</v>
      </c>
      <c r="T12" s="6" t="s">
        <v>0</v>
      </c>
      <c r="U12" s="6" t="s">
        <v>0</v>
      </c>
      <c r="V12" s="6" t="s">
        <v>0</v>
      </c>
      <c r="W12" s="6" t="s">
        <v>0</v>
      </c>
      <c r="X12" s="6" t="s">
        <v>0</v>
      </c>
      <c r="Y12" s="6" t="s">
        <v>0</v>
      </c>
      <c r="Z12" s="6" t="s">
        <v>0</v>
      </c>
      <c r="AA12" s="6" t="s">
        <v>0</v>
      </c>
      <c r="AB12" s="6" t="s">
        <v>0</v>
      </c>
      <c r="AC12" s="6" t="s">
        <v>0</v>
      </c>
      <c r="AD12" s="6" t="s">
        <v>0</v>
      </c>
      <c r="AE12" s="6" t="s">
        <v>0</v>
      </c>
      <c r="AF12" s="6" t="s">
        <v>0</v>
      </c>
      <c r="AG12" s="4">
        <f t="shared" si="4"/>
        <v>-53.4</v>
      </c>
      <c r="AH12" s="2" t="s">
        <v>0</v>
      </c>
      <c r="AK12"/>
      <c r="AO12"/>
      <c r="AP12"/>
      <c r="AQ12"/>
      <c r="AR12"/>
      <c r="AS12"/>
      <c r="AT12"/>
      <c r="AU12"/>
      <c r="AV12"/>
      <c r="AW12"/>
    </row>
    <row r="13" spans="1:50" x14ac:dyDescent="0.25">
      <c r="A13" s="3" t="s">
        <v>17</v>
      </c>
      <c r="B13" s="6" t="s">
        <v>0</v>
      </c>
      <c r="C13" s="6" t="s">
        <v>0</v>
      </c>
      <c r="D13" s="6" t="s">
        <v>0</v>
      </c>
      <c r="E13" s="6" t="s">
        <v>0</v>
      </c>
      <c r="F13" s="6" t="s">
        <v>0</v>
      </c>
      <c r="G13" s="6" t="s">
        <v>0</v>
      </c>
      <c r="H13" s="6" t="s">
        <v>5</v>
      </c>
      <c r="I13" s="6" t="s">
        <v>0</v>
      </c>
      <c r="J13" s="6" t="s">
        <v>0</v>
      </c>
      <c r="K13" s="6" t="s">
        <v>0</v>
      </c>
      <c r="L13" s="6" t="s">
        <v>0</v>
      </c>
      <c r="M13" s="6" t="s">
        <v>0</v>
      </c>
      <c r="N13" s="6" t="s">
        <v>0</v>
      </c>
      <c r="O13" s="6" t="s">
        <v>0</v>
      </c>
      <c r="P13" s="6" t="s">
        <v>0</v>
      </c>
      <c r="Q13" s="6" t="s">
        <v>0</v>
      </c>
      <c r="R13" s="6" t="s">
        <v>0</v>
      </c>
      <c r="S13" s="6" t="s">
        <v>0</v>
      </c>
      <c r="T13" s="6" t="s">
        <v>0</v>
      </c>
      <c r="U13" s="6" t="s">
        <v>0</v>
      </c>
      <c r="V13" s="6" t="s">
        <v>0</v>
      </c>
      <c r="W13" s="6" t="s">
        <v>0</v>
      </c>
      <c r="X13" s="6" t="s">
        <v>0</v>
      </c>
      <c r="Y13" s="6" t="s">
        <v>0</v>
      </c>
      <c r="Z13" s="6" t="s">
        <v>0</v>
      </c>
      <c r="AA13" s="6" t="s">
        <v>0</v>
      </c>
      <c r="AB13" s="6" t="s">
        <v>0</v>
      </c>
      <c r="AC13" s="6" t="s">
        <v>0</v>
      </c>
      <c r="AD13" s="6" t="s">
        <v>0</v>
      </c>
      <c r="AE13" s="6" t="s">
        <v>0</v>
      </c>
      <c r="AF13" s="6" t="s">
        <v>0</v>
      </c>
      <c r="AG13" s="4">
        <f t="shared" si="4"/>
        <v>0</v>
      </c>
      <c r="AH13" s="2" t="s">
        <v>0</v>
      </c>
      <c r="AK13"/>
      <c r="AO13"/>
      <c r="AP13"/>
      <c r="AQ13"/>
      <c r="AR13"/>
      <c r="AS13"/>
      <c r="AT13"/>
      <c r="AU13"/>
      <c r="AV13"/>
      <c r="AW13"/>
    </row>
    <row r="14" spans="1:50" x14ac:dyDescent="0.25">
      <c r="A14" s="3" t="s">
        <v>18</v>
      </c>
      <c r="B14" s="6" t="s">
        <v>0</v>
      </c>
      <c r="C14" s="6" t="s">
        <v>0</v>
      </c>
      <c r="D14" s="6" t="s">
        <v>0</v>
      </c>
      <c r="E14" s="6" t="s">
        <v>0</v>
      </c>
      <c r="F14" s="6" t="s">
        <v>0</v>
      </c>
      <c r="G14" s="6" t="s">
        <v>0</v>
      </c>
      <c r="H14" s="6" t="s">
        <v>0</v>
      </c>
      <c r="I14" s="6" t="s">
        <v>0</v>
      </c>
      <c r="J14" s="6" t="s">
        <v>0</v>
      </c>
      <c r="K14" s="6" t="s">
        <v>0</v>
      </c>
      <c r="L14" s="6" t="s">
        <v>0</v>
      </c>
      <c r="M14" s="6" t="s">
        <v>0</v>
      </c>
      <c r="N14" s="6" t="s">
        <v>0</v>
      </c>
      <c r="O14" s="6" t="s">
        <v>0</v>
      </c>
      <c r="P14" s="6" t="s">
        <v>0</v>
      </c>
      <c r="Q14" s="6" t="s">
        <v>0</v>
      </c>
      <c r="R14" s="6" t="s">
        <v>0</v>
      </c>
      <c r="S14" s="6" t="s">
        <v>0</v>
      </c>
      <c r="T14" s="6" t="s">
        <v>0</v>
      </c>
      <c r="U14" s="6" t="s">
        <v>0</v>
      </c>
      <c r="V14" s="6" t="s">
        <v>0</v>
      </c>
      <c r="W14" s="6" t="s">
        <v>0</v>
      </c>
      <c r="X14" s="6" t="s">
        <v>0</v>
      </c>
      <c r="Y14" s="6" t="s">
        <v>0</v>
      </c>
      <c r="Z14" s="6" t="s">
        <v>0</v>
      </c>
      <c r="AA14" s="6" t="s">
        <v>0</v>
      </c>
      <c r="AB14" s="6" t="s">
        <v>0</v>
      </c>
      <c r="AC14" s="6" t="s">
        <v>0</v>
      </c>
      <c r="AD14" s="6" t="s">
        <v>0</v>
      </c>
      <c r="AE14" s="6" t="s">
        <v>0</v>
      </c>
      <c r="AF14" s="6" t="s">
        <v>0</v>
      </c>
      <c r="AG14" s="4">
        <f t="shared" si="4"/>
        <v>0</v>
      </c>
      <c r="AH14" s="2" t="s">
        <v>0</v>
      </c>
      <c r="AK14"/>
      <c r="AO14"/>
      <c r="AP14"/>
      <c r="AQ14"/>
      <c r="AR14"/>
      <c r="AS14"/>
      <c r="AT14"/>
      <c r="AU14"/>
      <c r="AV14"/>
      <c r="AW14"/>
    </row>
    <row r="15" spans="1:50" x14ac:dyDescent="0.25">
      <c r="A15" s="3" t="s">
        <v>19</v>
      </c>
      <c r="B15" s="6">
        <f>-(229.32)/30</f>
        <v>-7.6440000000000001</v>
      </c>
      <c r="C15" s="6">
        <f t="shared" ref="C15:AF15" si="5">-(229.32)/30</f>
        <v>-7.6440000000000001</v>
      </c>
      <c r="D15" s="6">
        <f t="shared" si="5"/>
        <v>-7.6440000000000001</v>
      </c>
      <c r="E15" s="6">
        <f t="shared" si="5"/>
        <v>-7.6440000000000001</v>
      </c>
      <c r="F15" s="6">
        <f t="shared" si="5"/>
        <v>-7.6440000000000001</v>
      </c>
      <c r="G15" s="6">
        <f t="shared" si="5"/>
        <v>-7.6440000000000001</v>
      </c>
      <c r="H15" s="6">
        <f t="shared" si="5"/>
        <v>-7.6440000000000001</v>
      </c>
      <c r="I15" s="6">
        <f t="shared" si="5"/>
        <v>-7.6440000000000001</v>
      </c>
      <c r="J15" s="6">
        <f t="shared" si="5"/>
        <v>-7.6440000000000001</v>
      </c>
      <c r="K15" s="6">
        <f t="shared" si="5"/>
        <v>-7.6440000000000001</v>
      </c>
      <c r="L15" s="6">
        <f t="shared" si="5"/>
        <v>-7.6440000000000001</v>
      </c>
      <c r="M15" s="6">
        <f t="shared" si="5"/>
        <v>-7.6440000000000001</v>
      </c>
      <c r="N15" s="6">
        <f t="shared" si="5"/>
        <v>-7.6440000000000001</v>
      </c>
      <c r="O15" s="6">
        <f t="shared" si="5"/>
        <v>-7.6440000000000001</v>
      </c>
      <c r="P15" s="6">
        <f t="shared" si="5"/>
        <v>-7.6440000000000001</v>
      </c>
      <c r="Q15" s="6">
        <f t="shared" si="5"/>
        <v>-7.6440000000000001</v>
      </c>
      <c r="R15" s="6">
        <f t="shared" si="5"/>
        <v>-7.6440000000000001</v>
      </c>
      <c r="S15" s="6">
        <f t="shared" si="5"/>
        <v>-7.6440000000000001</v>
      </c>
      <c r="T15" s="6">
        <f t="shared" si="5"/>
        <v>-7.6440000000000001</v>
      </c>
      <c r="U15" s="6">
        <f t="shared" si="5"/>
        <v>-7.6440000000000001</v>
      </c>
      <c r="V15" s="6">
        <f t="shared" si="5"/>
        <v>-7.6440000000000001</v>
      </c>
      <c r="W15" s="6">
        <f t="shared" si="5"/>
        <v>-7.6440000000000001</v>
      </c>
      <c r="X15" s="6">
        <f t="shared" si="5"/>
        <v>-7.6440000000000001</v>
      </c>
      <c r="Y15" s="6">
        <f t="shared" si="5"/>
        <v>-7.6440000000000001</v>
      </c>
      <c r="Z15" s="6">
        <f t="shared" si="5"/>
        <v>-7.6440000000000001</v>
      </c>
      <c r="AA15" s="6">
        <f t="shared" si="5"/>
        <v>-7.6440000000000001</v>
      </c>
      <c r="AB15" s="6">
        <f t="shared" si="5"/>
        <v>-7.6440000000000001</v>
      </c>
      <c r="AC15" s="6">
        <f t="shared" si="5"/>
        <v>-7.6440000000000001</v>
      </c>
      <c r="AD15" s="6">
        <f t="shared" si="5"/>
        <v>-7.6440000000000001</v>
      </c>
      <c r="AE15" s="6">
        <f t="shared" si="5"/>
        <v>-7.6440000000000001</v>
      </c>
      <c r="AF15" s="6">
        <f t="shared" si="5"/>
        <v>-7.6440000000000001</v>
      </c>
      <c r="AG15" s="4" t="s">
        <v>0</v>
      </c>
      <c r="AH15" s="2" t="s">
        <v>0</v>
      </c>
      <c r="AK15"/>
      <c r="AO15"/>
      <c r="AP15"/>
      <c r="AQ15"/>
      <c r="AR15"/>
      <c r="AS15"/>
      <c r="AT15"/>
      <c r="AU15"/>
      <c r="AV15"/>
      <c r="AW15"/>
    </row>
    <row r="16" spans="1:50" x14ac:dyDescent="0.25">
      <c r="A16" s="3" t="s">
        <v>20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 t="s">
        <v>0</v>
      </c>
      <c r="AH16" s="2" t="s">
        <v>0</v>
      </c>
      <c r="AK16"/>
      <c r="AO16"/>
      <c r="AP16"/>
      <c r="AQ16"/>
      <c r="AR16"/>
      <c r="AS16"/>
      <c r="AT16"/>
      <c r="AU16"/>
      <c r="AV16"/>
      <c r="AW16"/>
    </row>
    <row r="17" spans="1:50" x14ac:dyDescent="0.25">
      <c r="A17" s="3" t="s">
        <v>21</v>
      </c>
      <c r="B17" s="4" t="s">
        <v>0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  <c r="R17" s="4" t="s">
        <v>0</v>
      </c>
      <c r="S17" s="4" t="s">
        <v>0</v>
      </c>
      <c r="T17" s="4" t="s">
        <v>0</v>
      </c>
      <c r="U17" s="4" t="s">
        <v>0</v>
      </c>
      <c r="V17" s="4" t="s">
        <v>0</v>
      </c>
      <c r="W17" s="4" t="s">
        <v>0</v>
      </c>
      <c r="X17" s="4" t="s">
        <v>0</v>
      </c>
      <c r="Y17" s="4" t="s">
        <v>0</v>
      </c>
      <c r="Z17" s="4" t="s">
        <v>0</v>
      </c>
      <c r="AA17" s="4" t="s">
        <v>0</v>
      </c>
      <c r="AB17" s="4" t="s">
        <v>0</v>
      </c>
      <c r="AC17" s="4" t="s">
        <v>0</v>
      </c>
      <c r="AD17" s="4" t="s">
        <v>0</v>
      </c>
      <c r="AE17" s="4" t="s">
        <v>0</v>
      </c>
      <c r="AF17" s="4" t="s">
        <v>0</v>
      </c>
      <c r="AG17" s="4">
        <f>-(400*1.2)*12/365</f>
        <v>-15.780821917808218</v>
      </c>
      <c r="AH17" s="2"/>
      <c r="AK17"/>
      <c r="AO17"/>
      <c r="AP17"/>
      <c r="AQ17"/>
      <c r="AR17"/>
      <c r="AS17"/>
      <c r="AT17"/>
      <c r="AU17"/>
      <c r="AV17"/>
      <c r="AW17"/>
    </row>
    <row r="18" spans="1:50" x14ac:dyDescent="0.25">
      <c r="A18" s="3" t="s">
        <v>22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>
        <f>SUM(B18:AE18)</f>
        <v>0</v>
      </c>
      <c r="AH18" s="2"/>
      <c r="AK18"/>
      <c r="AO18"/>
      <c r="AP18"/>
      <c r="AQ18"/>
      <c r="AR18"/>
      <c r="AS18"/>
      <c r="AT18"/>
      <c r="AU18"/>
      <c r="AV18"/>
      <c r="AW18"/>
    </row>
    <row r="19" spans="1:50" x14ac:dyDescent="0.25">
      <c r="A19" s="3" t="s">
        <v>23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>
        <f>SUM(B19:AE19)</f>
        <v>0</v>
      </c>
      <c r="AH19" s="2"/>
      <c r="AK19"/>
      <c r="AO19"/>
      <c r="AP19"/>
      <c r="AQ19"/>
      <c r="AR19"/>
      <c r="AS19"/>
      <c r="AT19"/>
      <c r="AU19"/>
      <c r="AV19"/>
      <c r="AW19"/>
    </row>
    <row r="20" spans="1:50" x14ac:dyDescent="0.25">
      <c r="A20" s="3" t="s">
        <v>24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  <c r="AK20"/>
      <c r="AO20"/>
      <c r="AP20"/>
      <c r="AQ20"/>
      <c r="AR20"/>
      <c r="AS20"/>
      <c r="AT20"/>
      <c r="AU20"/>
      <c r="AV20"/>
      <c r="AW20"/>
    </row>
    <row r="21" spans="1:50" s="8" customFormat="1" x14ac:dyDescent="0.25">
      <c r="A21" s="3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4">
        <f>-AK11</f>
        <v>0</v>
      </c>
      <c r="AH21" s="9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s="8" customFormat="1" x14ac:dyDescent="0.25">
      <c r="A22" s="3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4">
        <f>AG21*AM3</f>
        <v>0</v>
      </c>
      <c r="AH22" s="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8" customFormat="1" x14ac:dyDescent="0.25">
      <c r="A23" s="8" t="s">
        <v>26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s="8" customFormat="1" x14ac:dyDescent="0.25">
      <c r="A24" s="8" t="s">
        <v>27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8" customFormat="1" x14ac:dyDescent="0.25">
      <c r="A25" s="8" t="s">
        <v>28</v>
      </c>
      <c r="B25" s="9"/>
      <c r="C25" s="9" t="s">
        <v>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8" customFormat="1" x14ac:dyDescent="0.25">
      <c r="A26" s="8" t="s">
        <v>29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s="8" customFormat="1" x14ac:dyDescent="0.25">
      <c r="A27" s="8" t="s">
        <v>30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s="3" customFormat="1" x14ac:dyDescent="0.25">
      <c r="A28" s="3" t="s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 t="s">
        <v>0</v>
      </c>
      <c r="AH28" s="4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3" customFormat="1" x14ac:dyDescent="0.25">
      <c r="A29" s="3" t="s">
        <v>31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 t="s">
        <v>0</v>
      </c>
      <c r="AH29" s="4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s="3" customFormat="1" x14ac:dyDescent="0.25">
      <c r="A30" s="3" t="s">
        <v>12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 t="s">
        <v>0</v>
      </c>
      <c r="AH30" s="4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s="3" customFormat="1" x14ac:dyDescent="0.25">
      <c r="A31" s="3" t="s">
        <v>32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 t="s">
        <v>0</v>
      </c>
      <c r="AH31" s="4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s="3" customFormat="1" x14ac:dyDescent="0.25">
      <c r="A32" s="3" t="s">
        <v>33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 t="s">
        <v>0</v>
      </c>
      <c r="AH32" s="4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s="3" customFormat="1" x14ac:dyDescent="0.25">
      <c r="A33" s="3" t="s">
        <v>13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 t="s">
        <v>0</v>
      </c>
      <c r="AH33" s="4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s="3" customFormat="1" x14ac:dyDescent="0.25">
      <c r="A34" s="3" t="s">
        <v>34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 t="s">
        <v>0</v>
      </c>
      <c r="AH34" s="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s="3" customFormat="1" x14ac:dyDescent="0.25">
      <c r="A35" s="3" t="s">
        <v>35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 t="s">
        <v>0</v>
      </c>
      <c r="AH35" s="4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s="3" customFormat="1" x14ac:dyDescent="0.25">
      <c r="A36" s="3" t="s">
        <v>36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 t="s">
        <v>0</v>
      </c>
      <c r="AH36" s="4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s="3" customFormat="1" x14ac:dyDescent="0.25">
      <c r="A37" s="3" t="s">
        <v>37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 t="s">
        <v>0</v>
      </c>
      <c r="AH37" s="4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3" customFormat="1" x14ac:dyDescent="0.25">
      <c r="A38" s="3" t="s">
        <v>38</v>
      </c>
      <c r="B38" s="4" t="s">
        <v>0</v>
      </c>
      <c r="C38" s="4" t="s">
        <v>0</v>
      </c>
      <c r="D38" s="4" t="s">
        <v>0</v>
      </c>
      <c r="E38" s="4" t="s">
        <v>0</v>
      </c>
      <c r="F38" s="4" t="s">
        <v>0</v>
      </c>
      <c r="G38" s="4" t="s">
        <v>0</v>
      </c>
      <c r="H38" s="4" t="s">
        <v>0</v>
      </c>
      <c r="I38" s="4" t="s">
        <v>0</v>
      </c>
      <c r="J38" s="4" t="s">
        <v>0</v>
      </c>
      <c r="K38" s="4" t="s">
        <v>0</v>
      </c>
      <c r="L38" s="4" t="s">
        <v>0</v>
      </c>
      <c r="M38" s="4" t="s">
        <v>0</v>
      </c>
      <c r="N38" s="4" t="s">
        <v>0</v>
      </c>
      <c r="O38" s="4" t="s">
        <v>0</v>
      </c>
      <c r="P38" s="4" t="s">
        <v>0</v>
      </c>
      <c r="Q38" s="4" t="s">
        <v>0</v>
      </c>
      <c r="R38" s="4" t="s">
        <v>0</v>
      </c>
      <c r="S38" s="4" t="s">
        <v>0</v>
      </c>
      <c r="T38" s="4" t="s">
        <v>0</v>
      </c>
      <c r="U38" s="4" t="s">
        <v>0</v>
      </c>
      <c r="V38" s="4" t="s">
        <v>0</v>
      </c>
      <c r="W38" s="4" t="s">
        <v>0</v>
      </c>
      <c r="X38" s="4" t="s">
        <v>0</v>
      </c>
      <c r="Y38" s="4" t="s">
        <v>0</v>
      </c>
      <c r="Z38" s="4" t="s">
        <v>0</v>
      </c>
      <c r="AA38" s="4" t="s">
        <v>0</v>
      </c>
      <c r="AB38" s="4" t="s">
        <v>0</v>
      </c>
      <c r="AC38" s="4" t="s">
        <v>0</v>
      </c>
      <c r="AD38" s="4" t="s">
        <v>0</v>
      </c>
      <c r="AE38" s="4" t="s">
        <v>0</v>
      </c>
      <c r="AF38" s="4" t="s">
        <v>0</v>
      </c>
      <c r="AG38" s="4" t="s">
        <v>5</v>
      </c>
      <c r="AH38" s="4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x14ac:dyDescent="0.25">
      <c r="A39" t="s">
        <v>4</v>
      </c>
      <c r="B39" s="5">
        <f>SUM(B4:B37)</f>
        <v>49.366</v>
      </c>
      <c r="C39" s="5">
        <f t="shared" ref="C39:AF39" si="6">SUM(C4:C37)</f>
        <v>110.166</v>
      </c>
      <c r="D39" s="5">
        <f t="shared" si="6"/>
        <v>62.256</v>
      </c>
      <c r="E39" s="5">
        <f t="shared" si="6"/>
        <v>-12.644</v>
      </c>
      <c r="F39" s="5">
        <f t="shared" si="6"/>
        <v>-12.644</v>
      </c>
      <c r="G39" s="5">
        <f t="shared" si="6"/>
        <v>50.176000000000002</v>
      </c>
      <c r="H39" s="5">
        <f t="shared" si="6"/>
        <v>-12.644</v>
      </c>
      <c r="I39" s="5">
        <f t="shared" si="6"/>
        <v>-12.644</v>
      </c>
      <c r="J39" s="5">
        <f t="shared" si="6"/>
        <v>-12.644</v>
      </c>
      <c r="K39" s="5">
        <f t="shared" si="6"/>
        <v>-12.644</v>
      </c>
      <c r="L39" s="5">
        <f t="shared" si="6"/>
        <v>-12.644</v>
      </c>
      <c r="M39" s="5">
        <f t="shared" si="6"/>
        <v>-12.644</v>
      </c>
      <c r="N39" s="5">
        <f t="shared" si="6"/>
        <v>-12.644</v>
      </c>
      <c r="O39" s="5">
        <f t="shared" si="6"/>
        <v>-12.644</v>
      </c>
      <c r="P39" s="5">
        <f t="shared" si="6"/>
        <v>-12.644</v>
      </c>
      <c r="Q39" s="5">
        <f t="shared" si="6"/>
        <v>-12.644</v>
      </c>
      <c r="R39" s="5">
        <f t="shared" si="6"/>
        <v>-12.644</v>
      </c>
      <c r="S39" s="5">
        <f t="shared" si="6"/>
        <v>-12.644</v>
      </c>
      <c r="T39" s="5">
        <f t="shared" si="6"/>
        <v>-12.644</v>
      </c>
      <c r="U39" s="5">
        <f t="shared" si="6"/>
        <v>-12.644</v>
      </c>
      <c r="V39" s="5">
        <f t="shared" si="6"/>
        <v>-12.644</v>
      </c>
      <c r="W39" s="5">
        <f t="shared" si="6"/>
        <v>-12.644</v>
      </c>
      <c r="X39" s="5">
        <f t="shared" si="6"/>
        <v>-12.644</v>
      </c>
      <c r="Y39" s="5">
        <f t="shared" si="6"/>
        <v>-12.644</v>
      </c>
      <c r="Z39" s="5">
        <f t="shared" si="6"/>
        <v>-12.644</v>
      </c>
      <c r="AA39" s="5">
        <f t="shared" si="6"/>
        <v>-12.644</v>
      </c>
      <c r="AB39" s="5">
        <f t="shared" si="6"/>
        <v>-12.644</v>
      </c>
      <c r="AC39" s="5">
        <f t="shared" si="6"/>
        <v>-12.644</v>
      </c>
      <c r="AD39" s="5">
        <f t="shared" si="6"/>
        <v>-12.644</v>
      </c>
      <c r="AE39" s="5">
        <f t="shared" si="6"/>
        <v>-12.644</v>
      </c>
      <c r="AF39" s="5">
        <f t="shared" si="6"/>
        <v>-12.644</v>
      </c>
      <c r="AG39" s="5">
        <f>SUM(AG4:AG38)</f>
        <v>-1193.2408219178083</v>
      </c>
      <c r="AH39" s="2">
        <f>AG39/COUNTIF(B39:AF39,"&gt;0")</f>
        <v>-298.31020547945207</v>
      </c>
      <c r="AK39"/>
      <c r="AO39"/>
      <c r="AP39"/>
      <c r="AQ39"/>
      <c r="AR39"/>
      <c r="AS39"/>
      <c r="AT39"/>
      <c r="AU39"/>
      <c r="AV39"/>
      <c r="AW39"/>
    </row>
    <row r="40" spans="1:50" x14ac:dyDescent="0.25">
      <c r="B40" s="2"/>
      <c r="AK40"/>
      <c r="AO40"/>
      <c r="AP40"/>
      <c r="AQ40"/>
      <c r="AR40"/>
      <c r="AS40"/>
      <c r="AT40"/>
      <c r="AU40"/>
      <c r="AV40"/>
      <c r="AW40"/>
    </row>
    <row r="41" spans="1:50" x14ac:dyDescent="0.25">
      <c r="A41" t="s">
        <v>0</v>
      </c>
      <c r="AK41"/>
      <c r="AO41"/>
      <c r="AP41"/>
      <c r="AQ41"/>
      <c r="AR41"/>
      <c r="AS41"/>
      <c r="AT41"/>
      <c r="AU41"/>
      <c r="AV41"/>
      <c r="AW41"/>
    </row>
    <row r="42" spans="1:50" x14ac:dyDescent="0.25">
      <c r="A42" t="s">
        <v>0</v>
      </c>
      <c r="AK42"/>
      <c r="AO42"/>
      <c r="AP42"/>
      <c r="AQ42"/>
      <c r="AR42"/>
      <c r="AS42"/>
      <c r="AT42"/>
      <c r="AU42"/>
      <c r="AV42"/>
      <c r="AW42"/>
    </row>
    <row r="43" spans="1:50" x14ac:dyDescent="0.25">
      <c r="A43" t="s">
        <v>0</v>
      </c>
      <c r="AK43"/>
      <c r="AO43"/>
      <c r="AP43"/>
      <c r="AQ43"/>
      <c r="AR43"/>
      <c r="AS43"/>
      <c r="AT43"/>
      <c r="AU43"/>
      <c r="AV43"/>
      <c r="AW43"/>
    </row>
    <row r="44" spans="1:50" x14ac:dyDescent="0.25">
      <c r="A44" t="s">
        <v>0</v>
      </c>
      <c r="AK44"/>
      <c r="AO44"/>
      <c r="AP44"/>
      <c r="AQ44"/>
      <c r="AR44"/>
      <c r="AS44"/>
      <c r="AT44"/>
      <c r="AU44"/>
      <c r="AV44"/>
      <c r="AW44"/>
    </row>
    <row r="45" spans="1:50" x14ac:dyDescent="0.25">
      <c r="AK45"/>
      <c r="AO45"/>
      <c r="AP45"/>
      <c r="AQ45"/>
      <c r="AR45"/>
      <c r="AS45"/>
      <c r="AT45"/>
      <c r="AU45"/>
      <c r="AV45"/>
      <c r="AW45"/>
    </row>
    <row r="46" spans="1:50" x14ac:dyDescent="0.25">
      <c r="A46" t="s">
        <v>0</v>
      </c>
      <c r="AK46"/>
      <c r="AO46"/>
      <c r="AP46"/>
      <c r="AQ46"/>
      <c r="AR46"/>
      <c r="AS46"/>
      <c r="AT46"/>
      <c r="AU46"/>
      <c r="AV46"/>
      <c r="AW46"/>
    </row>
    <row r="47" spans="1:50" x14ac:dyDescent="0.25">
      <c r="A47" t="s">
        <v>0</v>
      </c>
      <c r="AK47"/>
      <c r="AO47"/>
      <c r="AP47"/>
      <c r="AQ47"/>
      <c r="AR47"/>
      <c r="AS47"/>
      <c r="AT47"/>
      <c r="AU47"/>
      <c r="AV47"/>
      <c r="AW47"/>
    </row>
    <row r="48" spans="1:50" x14ac:dyDescent="0.25">
      <c r="A48" t="s">
        <v>0</v>
      </c>
      <c r="AK48"/>
      <c r="AO48"/>
      <c r="AP48"/>
      <c r="AQ48"/>
      <c r="AR48"/>
      <c r="AS48"/>
      <c r="AT48"/>
      <c r="AU48"/>
      <c r="AV48"/>
      <c r="AW48"/>
    </row>
    <row r="49" spans="1:49" x14ac:dyDescent="0.25">
      <c r="AK49"/>
      <c r="AO49"/>
      <c r="AP49"/>
      <c r="AQ49"/>
      <c r="AR49"/>
      <c r="AS49"/>
      <c r="AT49"/>
      <c r="AU49"/>
      <c r="AV49"/>
      <c r="AW49"/>
    </row>
    <row r="50" spans="1:49" x14ac:dyDescent="0.25">
      <c r="A50" t="s">
        <v>0</v>
      </c>
      <c r="AK50"/>
      <c r="AO50"/>
      <c r="AP50"/>
      <c r="AQ50"/>
      <c r="AR50"/>
      <c r="AS50"/>
      <c r="AT50"/>
      <c r="AU50"/>
      <c r="AV50"/>
      <c r="AW50"/>
    </row>
    <row r="51" spans="1:49" x14ac:dyDescent="0.25">
      <c r="AK51"/>
      <c r="AO51"/>
      <c r="AP51"/>
      <c r="AQ51"/>
      <c r="AR51"/>
      <c r="AS51"/>
      <c r="AT51"/>
      <c r="AU51"/>
      <c r="AV51"/>
      <c r="AW51"/>
    </row>
    <row r="52" spans="1:49" x14ac:dyDescent="0.25">
      <c r="A52" t="s">
        <v>0</v>
      </c>
      <c r="AK52"/>
      <c r="AO52"/>
      <c r="AP52"/>
      <c r="AQ52"/>
      <c r="AR52"/>
      <c r="AS52"/>
      <c r="AT52"/>
      <c r="AU52"/>
      <c r="AV52"/>
      <c r="AW52"/>
    </row>
    <row r="53" spans="1:49" x14ac:dyDescent="0.25">
      <c r="A53" t="s">
        <v>39</v>
      </c>
      <c r="AK53"/>
      <c r="AO53"/>
      <c r="AP53"/>
      <c r="AQ53"/>
      <c r="AR53"/>
      <c r="AS53"/>
      <c r="AT53"/>
      <c r="AU53"/>
      <c r="AV53"/>
      <c r="AW53"/>
    </row>
    <row r="54" spans="1:49" x14ac:dyDescent="0.25">
      <c r="AK54"/>
      <c r="AO54"/>
      <c r="AP54"/>
      <c r="AQ54"/>
      <c r="AR54"/>
      <c r="AS54"/>
      <c r="AT54"/>
      <c r="AU54"/>
      <c r="AV54"/>
      <c r="AW54"/>
    </row>
    <row r="55" spans="1:49" x14ac:dyDescent="0.25">
      <c r="AK55"/>
      <c r="AO55"/>
      <c r="AP55"/>
      <c r="AQ55"/>
      <c r="AR55"/>
      <c r="AS55"/>
      <c r="AT55"/>
      <c r="AU55"/>
      <c r="AV55"/>
      <c r="AW55"/>
    </row>
    <row r="56" spans="1:49" x14ac:dyDescent="0.25">
      <c r="AK56"/>
      <c r="AO56"/>
      <c r="AP56"/>
      <c r="AQ56"/>
      <c r="AR56"/>
      <c r="AS56"/>
      <c r="AT56"/>
      <c r="AU56"/>
      <c r="AV56"/>
      <c r="AW56"/>
    </row>
    <row r="57" spans="1:49" x14ac:dyDescent="0.25">
      <c r="AK57"/>
      <c r="AO57"/>
      <c r="AP57"/>
      <c r="AQ57"/>
      <c r="AR57"/>
      <c r="AS57"/>
      <c r="AT57"/>
      <c r="AU57"/>
      <c r="AV57"/>
      <c r="AW57"/>
    </row>
    <row r="58" spans="1:49" x14ac:dyDescent="0.25">
      <c r="AK58"/>
      <c r="AO58"/>
      <c r="AP58"/>
      <c r="AQ58"/>
      <c r="AR58"/>
      <c r="AS58"/>
      <c r="AT58"/>
      <c r="AU58"/>
      <c r="AV58"/>
      <c r="AW58"/>
    </row>
    <row r="59" spans="1:49" x14ac:dyDescent="0.25">
      <c r="B59" s="2"/>
      <c r="D59" t="s">
        <v>0</v>
      </c>
      <c r="AK59"/>
      <c r="AO59"/>
      <c r="AP59"/>
      <c r="AQ59"/>
      <c r="AR59"/>
      <c r="AS59"/>
      <c r="AT59"/>
      <c r="AU59"/>
      <c r="AV59"/>
      <c r="AW59"/>
    </row>
    <row r="60" spans="1:49" x14ac:dyDescent="0.25">
      <c r="B60" s="2"/>
      <c r="D60" t="s">
        <v>0</v>
      </c>
    </row>
    <row r="61" spans="1:49" x14ac:dyDescent="0.25">
      <c r="B61" s="2"/>
      <c r="D61" t="s">
        <v>0</v>
      </c>
    </row>
    <row r="62" spans="1:49" x14ac:dyDescent="0.25">
      <c r="D62" t="s">
        <v>0</v>
      </c>
      <c r="AO62" s="15"/>
      <c r="AP62" s="15"/>
      <c r="AQ62" s="15"/>
      <c r="AR62" s="15"/>
      <c r="AS62" s="15"/>
      <c r="AT62" s="15"/>
      <c r="AU62" s="15"/>
      <c r="AV62" s="15"/>
      <c r="AW62" s="15"/>
    </row>
    <row r="63" spans="1:49" x14ac:dyDescent="0.25">
      <c r="D63" t="s">
        <v>0</v>
      </c>
      <c r="AR63" s="16" t="s">
        <v>0</v>
      </c>
    </row>
    <row r="64" spans="1:49" x14ac:dyDescent="0.25">
      <c r="D64" t="s">
        <v>0</v>
      </c>
    </row>
    <row r="65" spans="4:4" x14ac:dyDescent="0.25">
      <c r="D65" t="s">
        <v>0</v>
      </c>
    </row>
    <row r="66" spans="4:4" x14ac:dyDescent="0.25">
      <c r="D66" t="s">
        <v>0</v>
      </c>
    </row>
    <row r="67" spans="4:4" x14ac:dyDescent="0.25">
      <c r="D67" t="s">
        <v>0</v>
      </c>
    </row>
    <row r="68" spans="4:4" x14ac:dyDescent="0.25">
      <c r="D68" t="s">
        <v>0</v>
      </c>
    </row>
    <row r="70" spans="4:4" x14ac:dyDescent="0.25">
      <c r="D70" t="s">
        <v>0</v>
      </c>
    </row>
  </sheetData>
  <pageMargins left="0.70866141732283472" right="0.70866141732283472" top="0.19685039370078741" bottom="0.19685039370078741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12</vt:i4>
      </vt:variant>
    </vt:vector>
  </HeadingPairs>
  <TitlesOfParts>
    <vt:vector size="25" baseType="lpstr">
      <vt:lpstr>Janvier 2016</vt:lpstr>
      <vt:lpstr>Février 2016</vt:lpstr>
      <vt:lpstr>Mars 2016</vt:lpstr>
      <vt:lpstr>Avril 2016</vt:lpstr>
      <vt:lpstr>Mai 2016</vt:lpstr>
      <vt:lpstr>juin 2016</vt:lpstr>
      <vt:lpstr>Juillet 2016</vt:lpstr>
      <vt:lpstr>Aout 2016</vt:lpstr>
      <vt:lpstr>Septembre 2016</vt:lpstr>
      <vt:lpstr>Octobre 2016</vt:lpstr>
      <vt:lpstr>Novembre 2016</vt:lpstr>
      <vt:lpstr>Décembre 2016</vt:lpstr>
      <vt:lpstr>Modele 2016</vt:lpstr>
      <vt:lpstr>'Aout 2016'!Zone_d_impression</vt:lpstr>
      <vt:lpstr>'Avril 2016'!Zone_d_impression</vt:lpstr>
      <vt:lpstr>'Décembre 2016'!Zone_d_impression</vt:lpstr>
      <vt:lpstr>'Février 2016'!Zone_d_impression</vt:lpstr>
      <vt:lpstr>'Janvier 2016'!Zone_d_impression</vt:lpstr>
      <vt:lpstr>'Juillet 2016'!Zone_d_impression</vt:lpstr>
      <vt:lpstr>'juin 2016'!Zone_d_impression</vt:lpstr>
      <vt:lpstr>'Mai 2016'!Zone_d_impression</vt:lpstr>
      <vt:lpstr>'Mars 2016'!Zone_d_impression</vt:lpstr>
      <vt:lpstr>'Novembre 2016'!Zone_d_impression</vt:lpstr>
      <vt:lpstr>'Octobre 2016'!Zone_d_impression</vt:lpstr>
      <vt:lpstr>'Septembre 2016'!Zone_d_impression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tebboune</dc:creator>
  <cp:lastModifiedBy>tebboune</cp:lastModifiedBy>
  <cp:lastPrinted>2016-04-04T10:14:20Z</cp:lastPrinted>
  <dcterms:created xsi:type="dcterms:W3CDTF">2014-08-09T07:55:56Z</dcterms:created>
  <dcterms:modified xsi:type="dcterms:W3CDTF">2016-05-01T14:40:10Z</dcterms:modified>
</cp:coreProperties>
</file>