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1380" windowWidth="20490" windowHeight="5550" activeTab="1"/>
  </bookViews>
  <sheets>
    <sheet name="Dépenses" sheetId="1" r:id="rId1"/>
    <sheet name="Recap Dépens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5" i="2"/>
  <c r="C4" i="2"/>
  <c r="E16" i="2"/>
  <c r="E15" i="2"/>
  <c r="E14" i="2"/>
  <c r="D16" i="2"/>
  <c r="D14" i="2"/>
  <c r="C15" i="2"/>
  <c r="C14" i="2"/>
  <c r="D13" i="2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H11" i="1"/>
  <c r="H9" i="1"/>
  <c r="H8" i="1"/>
  <c r="H7" i="1"/>
  <c r="H6" i="1"/>
  <c r="D12" i="1"/>
  <c r="D10" i="1"/>
  <c r="D9" i="1"/>
  <c r="D8" i="1"/>
  <c r="D3" i="2"/>
  <c r="E3" i="2" s="1"/>
  <c r="F3" i="2" s="1"/>
  <c r="G3" i="2" s="1"/>
  <c r="H3" i="2" s="1"/>
  <c r="I3" i="2" s="1"/>
  <c r="J3" i="2" s="1"/>
  <c r="K3" i="2" s="1"/>
  <c r="L3" i="2" s="1"/>
  <c r="M3" i="2" s="1"/>
  <c r="N3" i="2" s="1"/>
  <c r="H12" i="1"/>
  <c r="H13" i="1" s="1"/>
  <c r="D11" i="1"/>
  <c r="D13" i="1" s="1"/>
  <c r="C7" i="1"/>
  <c r="C8" i="1" s="1"/>
  <c r="C9" i="1" s="1"/>
  <c r="C10" i="1" s="1"/>
  <c r="C11" i="1" s="1"/>
  <c r="C12" i="1" s="1"/>
  <c r="C13" i="1" s="1"/>
  <c r="L4" i="2" l="1"/>
  <c r="G4" i="2"/>
  <c r="J4" i="2"/>
  <c r="E4" i="2"/>
  <c r="F4" i="2"/>
  <c r="M4" i="2"/>
  <c r="I4" i="2"/>
  <c r="K4" i="2"/>
  <c r="H4" i="2"/>
  <c r="D4" i="2"/>
</calcChain>
</file>

<file path=xl/sharedStrings.xml><?xml version="1.0" encoding="utf-8"?>
<sst xmlns="http://schemas.openxmlformats.org/spreadsheetml/2006/main" count="32" uniqueCount="21">
  <si>
    <t>N°</t>
  </si>
  <si>
    <t xml:space="preserve">Banque </t>
  </si>
  <si>
    <t>DATE</t>
  </si>
  <si>
    <t>N° CHEQUE</t>
  </si>
  <si>
    <t>CONTRACTANT</t>
  </si>
  <si>
    <t>MONTANT</t>
  </si>
  <si>
    <t>DATE D'EMISSION</t>
  </si>
  <si>
    <t>CHQ1</t>
  </si>
  <si>
    <t>CHQ2</t>
  </si>
  <si>
    <t>CHQ3</t>
  </si>
  <si>
    <t>CHQ4</t>
  </si>
  <si>
    <t>CHQ5</t>
  </si>
  <si>
    <t>CHQ6</t>
  </si>
  <si>
    <t>CHQ7</t>
  </si>
  <si>
    <t>CHQ8</t>
  </si>
  <si>
    <t>ABC</t>
  </si>
  <si>
    <t>BAC</t>
  </si>
  <si>
    <t>ACB</t>
  </si>
  <si>
    <t>AAAA</t>
  </si>
  <si>
    <t>CHEQUES</t>
  </si>
  <si>
    <t>VOICI JUSTE EN DESSOUS LES RESULTATS QUI DEVRAIENT APPARAITRE DANS LE TABLEAU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</si>
</sst>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 _-;\-* #,##0\ _ _-;_-* &quot;-&quot;\ _ _-;_-@_-"/>
    <numFmt numFmtId="167" formatCode="[$-40C]dd\-mmm\-yy;@"/>
    <numFmt numFmtId="171" formatCode="m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8999908444471571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/>
    <xf numFmtId="0" fontId="2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7" fontId="2" fillId="0" borderId="11" xfId="0" applyNumberFormat="1" applyFont="1" applyBorder="1" applyAlignment="1"/>
    <xf numFmtId="0" fontId="2" fillId="0" borderId="11" xfId="0" applyFont="1" applyBorder="1" applyAlignment="1"/>
    <xf numFmtId="0" fontId="2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1" fontId="2" fillId="0" borderId="1" xfId="1" applyFont="1" applyBorder="1" applyAlignment="1"/>
    <xf numFmtId="167" fontId="2" fillId="0" borderId="12" xfId="0" applyNumberFormat="1" applyFont="1" applyBorder="1" applyAlignment="1"/>
    <xf numFmtId="167" fontId="2" fillId="0" borderId="14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167" fontId="2" fillId="0" borderId="17" xfId="0" applyNumberFormat="1" applyFont="1" applyBorder="1" applyAlignment="1"/>
    <xf numFmtId="0" fontId="2" fillId="0" borderId="17" xfId="0" applyFont="1" applyBorder="1" applyAlignment="1"/>
    <xf numFmtId="41" fontId="2" fillId="0" borderId="16" xfId="1" applyFont="1" applyBorder="1" applyAlignment="1"/>
    <xf numFmtId="167" fontId="2" fillId="0" borderId="18" xfId="0" applyNumberFormat="1" applyFont="1" applyBorder="1" applyAlignment="1"/>
    <xf numFmtId="41" fontId="2" fillId="0" borderId="13" xfId="1" applyFont="1" applyBorder="1" applyAlignment="1"/>
    <xf numFmtId="41" fontId="2" fillId="0" borderId="15" xfId="1" applyFont="1" applyBorder="1" applyAlignment="1"/>
    <xf numFmtId="41" fontId="2" fillId="0" borderId="24" xfId="1" applyFont="1" applyBorder="1" applyAlignment="1"/>
    <xf numFmtId="41" fontId="2" fillId="0" borderId="0" xfId="1" applyFont="1"/>
    <xf numFmtId="41" fontId="2" fillId="0" borderId="0" xfId="1" applyFont="1" applyBorder="1"/>
    <xf numFmtId="41" fontId="2" fillId="0" borderId="11" xfId="1" applyFont="1" applyBorder="1" applyAlignment="1"/>
    <xf numFmtId="41" fontId="2" fillId="0" borderId="17" xfId="1" applyFont="1" applyBorder="1" applyAlignment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1" fontId="4" fillId="4" borderId="8" xfId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0" borderId="0" xfId="0" applyFont="1"/>
    <xf numFmtId="171" fontId="5" fillId="0" borderId="7" xfId="0" applyNumberFormat="1" applyFont="1" applyBorder="1"/>
    <xf numFmtId="171" fontId="5" fillId="0" borderId="8" xfId="0" applyNumberFormat="1" applyFont="1" applyBorder="1"/>
    <xf numFmtId="171" fontId="5" fillId="0" borderId="9" xfId="0" applyNumberFormat="1" applyFont="1" applyBorder="1"/>
    <xf numFmtId="41" fontId="5" fillId="0" borderId="25" xfId="1" applyFont="1" applyBorder="1"/>
    <xf numFmtId="41" fontId="5" fillId="0" borderId="26" xfId="1" applyFont="1" applyBorder="1"/>
    <xf numFmtId="41" fontId="5" fillId="0" borderId="0" xfId="1" applyFont="1"/>
    <xf numFmtId="41" fontId="5" fillId="0" borderId="1" xfId="1" applyFont="1" applyBorder="1"/>
    <xf numFmtId="41" fontId="5" fillId="0" borderId="14" xfId="1" applyFont="1" applyBorder="1"/>
    <xf numFmtId="41" fontId="5" fillId="0" borderId="16" xfId="1" applyFont="1" applyBorder="1"/>
    <xf numFmtId="41" fontId="5" fillId="0" borderId="18" xfId="1" applyFont="1" applyBorder="1"/>
    <xf numFmtId="0" fontId="6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41" fontId="5" fillId="0" borderId="8" xfId="1" applyFont="1" applyBorder="1"/>
  </cellXfs>
  <cellStyles count="2">
    <cellStyle name="Millier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2:H13"/>
  <sheetViews>
    <sheetView showGridLines="0" workbookViewId="0">
      <selection activeCell="J6" sqref="J6"/>
    </sheetView>
  </sheetViews>
  <sheetFormatPr baseColWidth="10" defaultRowHeight="18.75" x14ac:dyDescent="0.3"/>
  <cols>
    <col min="1" max="1" width="3.140625" customWidth="1"/>
    <col min="2" max="2" width="5.5703125" style="1" customWidth="1"/>
    <col min="3" max="4" width="27.7109375" style="2" customWidth="1"/>
    <col min="5" max="5" width="16.140625" style="2" customWidth="1"/>
    <col min="6" max="6" width="25.28515625" style="2" customWidth="1"/>
    <col min="7" max="7" width="22.140625" style="24" customWidth="1"/>
    <col min="8" max="8" width="27.7109375" style="2" customWidth="1"/>
  </cols>
  <sheetData>
    <row r="2" spans="2:8" ht="19.5" thickBot="1" x14ac:dyDescent="0.35"/>
    <row r="3" spans="2:8" ht="19.5" thickBot="1" x14ac:dyDescent="0.3">
      <c r="B3" s="28" t="s">
        <v>19</v>
      </c>
      <c r="C3" s="29"/>
      <c r="D3" s="29"/>
      <c r="E3" s="29"/>
      <c r="F3" s="29"/>
      <c r="G3" s="29"/>
      <c r="H3" s="30"/>
    </row>
    <row r="4" spans="2:8" ht="19.5" thickBot="1" x14ac:dyDescent="0.35">
      <c r="B4" s="3"/>
      <c r="C4" s="4"/>
      <c r="D4" s="4"/>
      <c r="E4" s="4"/>
      <c r="F4" s="4"/>
      <c r="G4" s="25"/>
      <c r="H4" s="5"/>
    </row>
    <row r="5" spans="2:8" ht="39.75" thickBot="1" x14ac:dyDescent="0.3">
      <c r="B5" s="31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3" t="s">
        <v>5</v>
      </c>
      <c r="H5" s="34" t="s">
        <v>6</v>
      </c>
    </row>
    <row r="6" spans="2:8" x14ac:dyDescent="0.3">
      <c r="B6" s="6">
        <v>1</v>
      </c>
      <c r="C6" s="7" t="s">
        <v>18</v>
      </c>
      <c r="D6" s="8">
        <v>42370</v>
      </c>
      <c r="E6" s="9" t="s">
        <v>7</v>
      </c>
      <c r="F6" s="12" t="s">
        <v>15</v>
      </c>
      <c r="G6" s="26">
        <v>10000</v>
      </c>
      <c r="H6" s="13">
        <f>+D6</f>
        <v>42370</v>
      </c>
    </row>
    <row r="7" spans="2:8" x14ac:dyDescent="0.3">
      <c r="B7" s="10">
        <v>2</v>
      </c>
      <c r="C7" s="11" t="str">
        <f>+C6</f>
        <v>AAAA</v>
      </c>
      <c r="D7" s="8">
        <v>42370</v>
      </c>
      <c r="E7" s="9" t="s">
        <v>8</v>
      </c>
      <c r="F7" s="12" t="s">
        <v>16</v>
      </c>
      <c r="G7" s="26">
        <v>60000</v>
      </c>
      <c r="H7" s="13">
        <f>+D7</f>
        <v>42370</v>
      </c>
    </row>
    <row r="8" spans="2:8" x14ac:dyDescent="0.3">
      <c r="B8" s="10">
        <v>3</v>
      </c>
      <c r="C8" s="11" t="str">
        <f t="shared" ref="C8:C13" si="0">+C7</f>
        <v>AAAA</v>
      </c>
      <c r="D8" s="8">
        <f>+D7+31</f>
        <v>42401</v>
      </c>
      <c r="E8" s="9" t="s">
        <v>9</v>
      </c>
      <c r="F8" s="12" t="s">
        <v>17</v>
      </c>
      <c r="G8" s="26">
        <v>45000</v>
      </c>
      <c r="H8" s="13">
        <f>+D8</f>
        <v>42401</v>
      </c>
    </row>
    <row r="9" spans="2:8" x14ac:dyDescent="0.3">
      <c r="B9" s="10">
        <v>4</v>
      </c>
      <c r="C9" s="11" t="str">
        <f t="shared" si="0"/>
        <v>AAAA</v>
      </c>
      <c r="D9" s="8">
        <f>+D8</f>
        <v>42401</v>
      </c>
      <c r="E9" s="9" t="s">
        <v>10</v>
      </c>
      <c r="F9" s="12" t="s">
        <v>15</v>
      </c>
      <c r="G9" s="26">
        <v>65000</v>
      </c>
      <c r="H9" s="13">
        <f>+D9</f>
        <v>42401</v>
      </c>
    </row>
    <row r="10" spans="2:8" x14ac:dyDescent="0.3">
      <c r="B10" s="10">
        <v>5</v>
      </c>
      <c r="C10" s="11" t="str">
        <f t="shared" si="0"/>
        <v>AAAA</v>
      </c>
      <c r="D10" s="8">
        <f>+D9+61</f>
        <v>42462</v>
      </c>
      <c r="E10" s="9" t="s">
        <v>11</v>
      </c>
      <c r="F10" s="12" t="s">
        <v>16</v>
      </c>
      <c r="G10" s="26">
        <v>8000</v>
      </c>
      <c r="H10" s="13">
        <v>42430</v>
      </c>
    </row>
    <row r="11" spans="2:8" x14ac:dyDescent="0.3">
      <c r="B11" s="10">
        <v>6</v>
      </c>
      <c r="C11" s="11" t="str">
        <f t="shared" si="0"/>
        <v>AAAA</v>
      </c>
      <c r="D11" s="8">
        <f t="shared" ref="D9:D13" si="1">+D10+1</f>
        <v>42463</v>
      </c>
      <c r="E11" s="9" t="s">
        <v>12</v>
      </c>
      <c r="F11" s="12" t="s">
        <v>17</v>
      </c>
      <c r="G11" s="26">
        <v>9000</v>
      </c>
      <c r="H11" s="13">
        <f>+H10</f>
        <v>42430</v>
      </c>
    </row>
    <row r="12" spans="2:8" x14ac:dyDescent="0.3">
      <c r="B12" s="10">
        <v>7</v>
      </c>
      <c r="C12" s="11" t="str">
        <f t="shared" si="0"/>
        <v>AAAA</v>
      </c>
      <c r="D12" s="8">
        <f>+D11+90</f>
        <v>42553</v>
      </c>
      <c r="E12" s="9" t="s">
        <v>13</v>
      </c>
      <c r="F12" s="12" t="s">
        <v>15</v>
      </c>
      <c r="G12" s="26">
        <v>7000</v>
      </c>
      <c r="H12" s="14">
        <f>+H11+1</f>
        <v>42431</v>
      </c>
    </row>
    <row r="13" spans="2:8" ht="19.5" thickBot="1" x14ac:dyDescent="0.35">
      <c r="B13" s="15">
        <v>8</v>
      </c>
      <c r="C13" s="16" t="str">
        <f t="shared" si="0"/>
        <v>AAAA</v>
      </c>
      <c r="D13" s="17">
        <f t="shared" si="1"/>
        <v>42554</v>
      </c>
      <c r="E13" s="18" t="s">
        <v>14</v>
      </c>
      <c r="F13" s="19" t="s">
        <v>16</v>
      </c>
      <c r="G13" s="27">
        <v>5000</v>
      </c>
      <c r="H13" s="20">
        <f>+H12+1</f>
        <v>42432</v>
      </c>
    </row>
  </sheetData>
  <mergeCells count="1">
    <mergeCell ref="B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8"/>
  <sheetViews>
    <sheetView showGridLines="0" tabSelected="1" workbookViewId="0">
      <selection activeCell="C4" sqref="C4"/>
    </sheetView>
  </sheetViews>
  <sheetFormatPr baseColWidth="10" defaultRowHeight="15" x14ac:dyDescent="0.25"/>
  <cols>
    <col min="1" max="1" width="11.42578125" style="35"/>
    <col min="2" max="2" width="14.28515625" style="35" bestFit="1" customWidth="1"/>
    <col min="3" max="16384" width="11.42578125" style="35"/>
  </cols>
  <sheetData>
    <row r="2" spans="2:15" ht="15.75" thickBot="1" x14ac:dyDescent="0.3"/>
    <row r="3" spans="2:15" ht="15.75" thickBot="1" x14ac:dyDescent="0.3">
      <c r="C3" s="36">
        <v>42370</v>
      </c>
      <c r="D3" s="37">
        <f>+C3+31</f>
        <v>42401</v>
      </c>
      <c r="E3" s="37">
        <f t="shared" ref="E3:N3" si="0">+D3+31</f>
        <v>42432</v>
      </c>
      <c r="F3" s="37">
        <f t="shared" si="0"/>
        <v>42463</v>
      </c>
      <c r="G3" s="37">
        <f t="shared" si="0"/>
        <v>42494</v>
      </c>
      <c r="H3" s="37">
        <f t="shared" si="0"/>
        <v>42525</v>
      </c>
      <c r="I3" s="37">
        <f t="shared" si="0"/>
        <v>42556</v>
      </c>
      <c r="J3" s="37">
        <f t="shared" si="0"/>
        <v>42587</v>
      </c>
      <c r="K3" s="37">
        <f t="shared" si="0"/>
        <v>42618</v>
      </c>
      <c r="L3" s="37">
        <f t="shared" si="0"/>
        <v>42649</v>
      </c>
      <c r="M3" s="37">
        <f t="shared" si="0"/>
        <v>42680</v>
      </c>
      <c r="N3" s="38">
        <f t="shared" si="0"/>
        <v>42711</v>
      </c>
    </row>
    <row r="4" spans="2:15" s="41" customFormat="1" ht="19.5" thickBot="1" x14ac:dyDescent="0.35">
      <c r="B4" s="23" t="s">
        <v>15</v>
      </c>
      <c r="C4" s="39">
        <f>+IF(MONTH(C$3)=MONTH(Dépenses!$H$6),SUMIF(Dépenses!$F$6:$F$13,'Recap Dépenses'!$B$4,Dépenses!$G$6:$G$13),"")</f>
        <v>82000</v>
      </c>
      <c r="D4" s="39" t="str">
        <f>+IF(MONTH(D$3)=MONTH(Dépenses!$H$6),SUMIF(Dépenses!$F$6:$F$13,'Recap Dépenses'!$B$4,Dépenses!$G$6:$G$13),"")</f>
        <v/>
      </c>
      <c r="E4" s="39" t="str">
        <f>+IF(MONTH(E$3)=MONTH(Dépenses!$H$6),SUMIF(Dépenses!$F$6:$F$13,'Recap Dépenses'!$B$4,Dépenses!$G$6:$G$13),"")</f>
        <v/>
      </c>
      <c r="F4" s="39" t="str">
        <f>+IF(MONTH(F$3)=MONTH(Dépenses!$H$6),SUMIF(Dépenses!$F$6:$F$13,'Recap Dépenses'!$B$4,Dépenses!$G$6:$G$13),"")</f>
        <v/>
      </c>
      <c r="G4" s="39" t="str">
        <f>+IF(MONTH(G$3)=MONTH(Dépenses!$H$6),SUMIF(Dépenses!$F$6:$F$13,'Recap Dépenses'!$B$4,Dépenses!$G$6:$G$13),"")</f>
        <v/>
      </c>
      <c r="H4" s="39" t="str">
        <f>+IF(MONTH(H$3)=MONTH(Dépenses!$H$6),SUMIF(Dépenses!$F$6:$F$13,'Recap Dépenses'!$B$4,Dépenses!$G$6:$G$13),"")</f>
        <v/>
      </c>
      <c r="I4" s="39" t="str">
        <f>+IF(MONTH(I$3)=MONTH(Dépenses!$H$6),SUMIF(Dépenses!$F$6:$F$13,'Recap Dépenses'!$B$4,Dépenses!$G$6:$G$13),"")</f>
        <v/>
      </c>
      <c r="J4" s="39">
        <f>+IF(MONTH(J$3)=MONTH(Dépenses!$H6),SUMIF(Dépenses!$F$6:$F$13,'Recap Dépenses'!I4,Dépenses!$G$6:$G$13),0)</f>
        <v>0</v>
      </c>
      <c r="K4" s="39">
        <f>+IF(MONTH(K$3)=MONTH(Dépenses!$H6),SUMIF(Dépenses!$F$6:$F$13,'Recap Dépenses'!J4,Dépenses!$G$6:$G$13),0)</f>
        <v>0</v>
      </c>
      <c r="L4" s="39">
        <f>+IF(MONTH(L$3)=MONTH(Dépenses!$H6),SUMIF(Dépenses!$F$6:$F$13,'Recap Dépenses'!K4,Dépenses!$G$6:$G$13),0)</f>
        <v>0</v>
      </c>
      <c r="M4" s="39">
        <f>+IF(MONTH(M$3)=MONTH(Dépenses!$H6),SUMIF(Dépenses!$F$6:$F$13,'Recap Dépenses'!L4,Dépenses!$G$6:$G$13),0)</f>
        <v>0</v>
      </c>
      <c r="N4" s="40"/>
    </row>
    <row r="5" spans="2:15" s="41" customFormat="1" ht="19.5" thickBot="1" x14ac:dyDescent="0.35">
      <c r="B5" s="21" t="s">
        <v>16</v>
      </c>
      <c r="C5" s="39">
        <f>+IF(MONTH(C$3)=MONTH(Dépenses!$H$6),SUMIF(Dépenses!$F$6:$F$13,'Recap Dépenses'!$B$5,Dépenses!$G$6:$G$13),"")</f>
        <v>73000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</row>
    <row r="6" spans="2:15" s="41" customFormat="1" ht="19.5" thickBot="1" x14ac:dyDescent="0.35">
      <c r="B6" s="22" t="s">
        <v>17</v>
      </c>
      <c r="C6" s="59">
        <f>+IF(MONTH(C$3)=MONTH(Dépenses!$H$6),SUMIF(Dépenses!$F$6:$F$13,'Recap Dépenses'!$B$6,Dépenses!$G$6:$G$13),"")</f>
        <v>54000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</row>
    <row r="8" spans="2:15" ht="15.75" hidden="1" thickBot="1" x14ac:dyDescent="0.3"/>
    <row r="9" spans="2:15" hidden="1" x14ac:dyDescent="0.25">
      <c r="B9" s="47" t="s">
        <v>20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  <c r="O9" s="46"/>
    </row>
    <row r="10" spans="2:15" hidden="1" x14ac:dyDescent="0.25"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  <c r="O10" s="46"/>
    </row>
    <row r="11" spans="2:15" ht="15.75" hidden="1" thickBot="1" x14ac:dyDescent="0.3"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5"/>
      <c r="O11" s="46"/>
    </row>
    <row r="12" spans="2:15" ht="15.75" hidden="1" thickBot="1" x14ac:dyDescent="0.3"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2:15" ht="15.75" hidden="1" thickBot="1" x14ac:dyDescent="0.3">
      <c r="B13" s="56"/>
      <c r="C13" s="36">
        <v>42370</v>
      </c>
      <c r="D13" s="37">
        <f>+C13+31</f>
        <v>42401</v>
      </c>
      <c r="E13" s="37">
        <f t="shared" ref="E13:N13" si="1">+D13+31</f>
        <v>42432</v>
      </c>
      <c r="F13" s="37">
        <f t="shared" si="1"/>
        <v>42463</v>
      </c>
      <c r="G13" s="37">
        <f t="shared" si="1"/>
        <v>42494</v>
      </c>
      <c r="H13" s="37">
        <f t="shared" si="1"/>
        <v>42525</v>
      </c>
      <c r="I13" s="37">
        <f t="shared" si="1"/>
        <v>42556</v>
      </c>
      <c r="J13" s="37">
        <f t="shared" si="1"/>
        <v>42587</v>
      </c>
      <c r="K13" s="37">
        <f t="shared" si="1"/>
        <v>42618</v>
      </c>
      <c r="L13" s="37">
        <f t="shared" si="1"/>
        <v>42649</v>
      </c>
      <c r="M13" s="37">
        <f t="shared" si="1"/>
        <v>42680</v>
      </c>
      <c r="N13" s="38">
        <f t="shared" si="1"/>
        <v>42711</v>
      </c>
    </row>
    <row r="14" spans="2:15" s="41" customFormat="1" ht="19.5" hidden="1" thickBot="1" x14ac:dyDescent="0.35">
      <c r="B14" s="23" t="s">
        <v>15</v>
      </c>
      <c r="C14" s="39">
        <f>SUM(Dépenses!G6)</f>
        <v>10000</v>
      </c>
      <c r="D14" s="39">
        <f>+Dépenses!G9</f>
        <v>65000</v>
      </c>
      <c r="E14" s="39">
        <f>+Dépenses!G12</f>
        <v>7000</v>
      </c>
      <c r="F14" s="39"/>
      <c r="G14" s="39"/>
      <c r="H14" s="39"/>
      <c r="I14" s="39"/>
      <c r="J14" s="39"/>
      <c r="K14" s="39"/>
      <c r="L14" s="39"/>
      <c r="M14" s="39"/>
      <c r="N14" s="40"/>
    </row>
    <row r="15" spans="2:15" s="41" customFormat="1" ht="18.75" hidden="1" x14ac:dyDescent="0.3">
      <c r="B15" s="21" t="s">
        <v>16</v>
      </c>
      <c r="C15" s="39">
        <f>+Dépenses!G7</f>
        <v>60000</v>
      </c>
      <c r="D15" s="42"/>
      <c r="E15" s="42">
        <f>+Dépenses!G10+Dépenses!G13</f>
        <v>13000</v>
      </c>
      <c r="F15" s="42"/>
      <c r="G15" s="42"/>
      <c r="H15" s="42"/>
      <c r="I15" s="42"/>
      <c r="J15" s="42"/>
      <c r="K15" s="42"/>
      <c r="L15" s="42"/>
      <c r="M15" s="42"/>
      <c r="N15" s="43"/>
    </row>
    <row r="16" spans="2:15" s="41" customFormat="1" ht="19.5" hidden="1" thickBot="1" x14ac:dyDescent="0.35">
      <c r="B16" s="22" t="s">
        <v>17</v>
      </c>
      <c r="C16" s="44">
        <v>0</v>
      </c>
      <c r="D16" s="44">
        <f>+Dépenses!G8</f>
        <v>45000</v>
      </c>
      <c r="E16" s="44">
        <f>+Dépenses!G11</f>
        <v>9000</v>
      </c>
      <c r="F16" s="44"/>
      <c r="G16" s="44"/>
      <c r="H16" s="44"/>
      <c r="I16" s="44"/>
      <c r="J16" s="44"/>
      <c r="K16" s="44"/>
      <c r="L16" s="44"/>
      <c r="M16" s="44"/>
      <c r="N16" s="45"/>
    </row>
    <row r="17" hidden="1" x14ac:dyDescent="0.25"/>
    <row r="18" hidden="1" x14ac:dyDescent="0.25"/>
  </sheetData>
  <mergeCells count="1">
    <mergeCell ref="B9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Dépenses</vt:lpstr>
      <vt:lpstr>Recap Dépenses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Boffoué Franck-martial</dc:creator>
  <cp:lastModifiedBy>Boffoué Franck-martial</cp:lastModifiedBy>
  <dcterms:created xsi:type="dcterms:W3CDTF">2016-04-24T22:59:09Z</dcterms:created>
  <dcterms:modified xsi:type="dcterms:W3CDTF">2016-04-25T12:52:34Z</dcterms:modified>
</cp:coreProperties>
</file>