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BDD-TDB" sheetId="1" r:id="rId1"/>
    <sheet name="Vol. par Bassin" sheetId="2" r:id="rId2"/>
  </sheets>
  <calcPr calcId="145621"/>
</workbook>
</file>

<file path=xl/calcChain.xml><?xml version="1.0" encoding="utf-8"?>
<calcChain xmlns="http://schemas.openxmlformats.org/spreadsheetml/2006/main">
  <c r="N9" i="1" l="1" a="1"/>
  <c r="N9" i="1" s="1"/>
  <c r="L9" i="1" a="1"/>
  <c r="L9" i="1" s="1"/>
  <c r="M9" i="1" a="1"/>
  <c r="M9" i="1" s="1"/>
  <c r="N8" i="1" a="1"/>
  <c r="N8" i="1" s="1"/>
  <c r="M8" i="1" a="1"/>
  <c r="M8" i="1" s="1"/>
  <c r="E17" i="2" l="1"/>
  <c r="D17" i="2"/>
  <c r="C17" i="2"/>
  <c r="E16" i="2"/>
  <c r="H16" i="2" s="1"/>
  <c r="D16" i="2"/>
  <c r="C16" i="2"/>
  <c r="F16" i="2" s="1"/>
  <c r="AQ13" i="2" a="1"/>
  <c r="AQ12" i="2" a="1"/>
  <c r="AP13" i="2" a="1"/>
  <c r="AP12" i="2" a="1"/>
  <c r="AO13" i="2" a="1"/>
  <c r="AO12" i="2" a="1"/>
  <c r="AQ13" i="2" l="1"/>
  <c r="I9" i="1" s="1"/>
  <c r="AQ12" i="2"/>
  <c r="I8" i="1" s="1"/>
  <c r="AP13" i="2"/>
  <c r="H9" i="1" s="1"/>
  <c r="AP12" i="2"/>
  <c r="H8" i="1" s="1"/>
  <c r="AO13" i="2"/>
  <c r="G9" i="1" s="1"/>
  <c r="AO12" i="2"/>
  <c r="G8" i="1" s="1"/>
  <c r="L8" i="1" a="1"/>
  <c r="L8" i="1" s="1"/>
  <c r="D24" i="2"/>
  <c r="D13" i="2"/>
  <c r="G13" i="2" s="1"/>
  <c r="J13" i="2" s="1"/>
  <c r="M13" i="2" s="1"/>
  <c r="P13" i="2" s="1"/>
  <c r="S13" i="2" s="1"/>
  <c r="V13" i="2" s="1"/>
  <c r="Y13" i="2" s="1"/>
  <c r="AB13" i="2" s="1"/>
  <c r="AE13" i="2" s="1"/>
  <c r="AH13" i="2" s="1"/>
  <c r="AK13" i="2" s="1"/>
  <c r="H24" i="2"/>
  <c r="L24" i="2"/>
  <c r="P24" i="2"/>
  <c r="T24" i="2"/>
  <c r="X24" i="2"/>
  <c r="AB24" i="2"/>
  <c r="AF24" i="2"/>
  <c r="AJ24" i="2"/>
  <c r="C24" i="2"/>
  <c r="C13" i="2"/>
  <c r="F13" i="2" s="1"/>
  <c r="I13" i="2" s="1"/>
  <c r="L13" i="2" s="1"/>
  <c r="O13" i="2" s="1"/>
  <c r="R13" i="2" s="1"/>
  <c r="U13" i="2" s="1"/>
  <c r="X13" i="2" s="1"/>
  <c r="AA13" i="2" s="1"/>
  <c r="AD13" i="2" s="1"/>
  <c r="AG13" i="2" s="1"/>
  <c r="AJ13" i="2" s="1"/>
  <c r="E24" i="2"/>
  <c r="E13" i="2"/>
  <c r="H13" i="2" s="1"/>
  <c r="K13" i="2" s="1"/>
  <c r="N13" i="2" s="1"/>
  <c r="Q13" i="2" s="1"/>
  <c r="T13" i="2" s="1"/>
  <c r="W13" i="2" s="1"/>
  <c r="Z13" i="2" s="1"/>
  <c r="AC13" i="2" s="1"/>
  <c r="AF13" i="2" s="1"/>
  <c r="AI13" i="2" s="1"/>
  <c r="AL13" i="2" s="1"/>
  <c r="G24" i="2"/>
  <c r="I24" i="2"/>
  <c r="K24" i="2"/>
  <c r="M24" i="2"/>
  <c r="O24" i="2"/>
  <c r="Q24" i="2"/>
  <c r="S24" i="2"/>
  <c r="U24" i="2"/>
  <c r="W24" i="2"/>
  <c r="Y24" i="2"/>
  <c r="AA24" i="2"/>
  <c r="AC24" i="2"/>
  <c r="AE24" i="2"/>
  <c r="AG24" i="2"/>
  <c r="AI24" i="2"/>
  <c r="AK24" i="2"/>
  <c r="C25" i="2"/>
  <c r="C14" i="2"/>
  <c r="F14" i="2" s="1"/>
  <c r="I14" i="2" s="1"/>
  <c r="L14" i="2" s="1"/>
  <c r="O14" i="2" s="1"/>
  <c r="R14" i="2" s="1"/>
  <c r="U14" i="2" s="1"/>
  <c r="X14" i="2" s="1"/>
  <c r="AA14" i="2" s="1"/>
  <c r="AD14" i="2" s="1"/>
  <c r="AG14" i="2" s="1"/>
  <c r="AJ14" i="2" s="1"/>
  <c r="E25" i="2"/>
  <c r="E14" i="2"/>
  <c r="H14" i="2" s="1"/>
  <c r="K14" i="2" s="1"/>
  <c r="N14" i="2" s="1"/>
  <c r="Q14" i="2" s="1"/>
  <c r="T14" i="2" s="1"/>
  <c r="W14" i="2" s="1"/>
  <c r="Z14" i="2" s="1"/>
  <c r="AC14" i="2" s="1"/>
  <c r="AF14" i="2" s="1"/>
  <c r="AI14" i="2" s="1"/>
  <c r="AL14" i="2" s="1"/>
  <c r="G25" i="2"/>
  <c r="I25" i="2"/>
  <c r="K25" i="2"/>
  <c r="M25" i="2"/>
  <c r="O25" i="2"/>
  <c r="Q25" i="2"/>
  <c r="S25" i="2"/>
  <c r="U25" i="2"/>
  <c r="W25" i="2"/>
  <c r="Y25" i="2"/>
  <c r="AA25" i="2"/>
  <c r="AC25" i="2"/>
  <c r="AE25" i="2"/>
  <c r="AG25" i="2"/>
  <c r="AI25" i="2"/>
  <c r="AK25" i="2"/>
  <c r="C15" i="2"/>
  <c r="F15" i="2" s="1"/>
  <c r="E15" i="2"/>
  <c r="H15" i="2" s="1"/>
  <c r="G16" i="2"/>
  <c r="J16" i="2" s="1"/>
  <c r="M16" i="2" s="1"/>
  <c r="P16" i="2" s="1"/>
  <c r="S16" i="2" s="1"/>
  <c r="V16" i="2" s="1"/>
  <c r="Y16" i="2" s="1"/>
  <c r="AB16" i="2" s="1"/>
  <c r="AE16" i="2" s="1"/>
  <c r="AH16" i="2" s="1"/>
  <c r="AK16" i="2" s="1"/>
  <c r="I16" i="2"/>
  <c r="L16" i="2" s="1"/>
  <c r="O16" i="2" s="1"/>
  <c r="R16" i="2" s="1"/>
  <c r="U16" i="2" s="1"/>
  <c r="X16" i="2" s="1"/>
  <c r="AA16" i="2" s="1"/>
  <c r="AD16" i="2" s="1"/>
  <c r="AG16" i="2" s="1"/>
  <c r="AJ16" i="2" s="1"/>
  <c r="K16" i="2"/>
  <c r="N16" i="2" s="1"/>
  <c r="Q16" i="2" s="1"/>
  <c r="T16" i="2" s="1"/>
  <c r="W16" i="2" s="1"/>
  <c r="Z16" i="2" s="1"/>
  <c r="AC16" i="2" s="1"/>
  <c r="AF16" i="2" s="1"/>
  <c r="AI16" i="2" s="1"/>
  <c r="AL16" i="2" s="1"/>
  <c r="G17" i="2"/>
  <c r="F24" i="2"/>
  <c r="J24" i="2"/>
  <c r="N24" i="2"/>
  <c r="R24" i="2"/>
  <c r="V24" i="2"/>
  <c r="Z24" i="2"/>
  <c r="AD24" i="2"/>
  <c r="AH24" i="2"/>
  <c r="AL24" i="2"/>
  <c r="D25" i="2"/>
  <c r="D14" i="2"/>
  <c r="G14" i="2" s="1"/>
  <c r="J14" i="2" s="1"/>
  <c r="M14" i="2" s="1"/>
  <c r="P14" i="2" s="1"/>
  <c r="S14" i="2" s="1"/>
  <c r="V14" i="2" s="1"/>
  <c r="Y14" i="2" s="1"/>
  <c r="AB14" i="2" s="1"/>
  <c r="AE14" i="2" s="1"/>
  <c r="AH14" i="2" s="1"/>
  <c r="AK14" i="2" s="1"/>
  <c r="F25" i="2"/>
  <c r="H25" i="2"/>
  <c r="J25" i="2"/>
  <c r="L25" i="2"/>
  <c r="N25" i="2"/>
  <c r="P25" i="2"/>
  <c r="R25" i="2"/>
  <c r="T25" i="2"/>
  <c r="V25" i="2"/>
  <c r="X25" i="2"/>
  <c r="Z25" i="2"/>
  <c r="AB25" i="2"/>
  <c r="AD25" i="2"/>
  <c r="AF25" i="2"/>
  <c r="AH25" i="2"/>
  <c r="AJ25" i="2"/>
  <c r="AL25" i="2"/>
  <c r="D15" i="2"/>
  <c r="F17" i="2"/>
  <c r="I17" i="2" s="1"/>
  <c r="L17" i="2" s="1"/>
  <c r="O17" i="2" s="1"/>
  <c r="R17" i="2" s="1"/>
  <c r="U17" i="2" s="1"/>
  <c r="X17" i="2" s="1"/>
  <c r="AA17" i="2" s="1"/>
  <c r="AD17" i="2" s="1"/>
  <c r="AG17" i="2" s="1"/>
  <c r="AJ17" i="2" s="1"/>
  <c r="H17" i="2"/>
  <c r="K17" i="2" s="1"/>
  <c r="N17" i="2" s="1"/>
  <c r="Q17" i="2" s="1"/>
  <c r="T17" i="2" s="1"/>
  <c r="W17" i="2" s="1"/>
  <c r="Z17" i="2" s="1"/>
  <c r="AC17" i="2" s="1"/>
  <c r="AF17" i="2" s="1"/>
  <c r="AI17" i="2" s="1"/>
  <c r="AL17" i="2" s="1"/>
  <c r="J17" i="2"/>
  <c r="M17" i="2" s="1"/>
  <c r="P17" i="2" s="1"/>
  <c r="S17" i="2" s="1"/>
  <c r="V17" i="2" s="1"/>
  <c r="Y17" i="2" s="1"/>
  <c r="AB17" i="2" s="1"/>
  <c r="AE17" i="2" s="1"/>
  <c r="AH17" i="2" s="1"/>
  <c r="AK17" i="2" s="1"/>
  <c r="I15" i="2" l="1"/>
  <c r="L15" i="2"/>
  <c r="O15" i="2" s="1"/>
  <c r="R15" i="2" s="1"/>
  <c r="U15" i="2" s="1"/>
  <c r="X15" i="2" s="1"/>
  <c r="AA15" i="2" s="1"/>
  <c r="AD15" i="2" s="1"/>
  <c r="AG15" i="2" s="1"/>
  <c r="AJ15" i="2" s="1"/>
  <c r="K15" i="2"/>
  <c r="N15" i="2" s="1"/>
  <c r="Q15" i="2" s="1"/>
  <c r="T15" i="2" s="1"/>
  <c r="W15" i="2" s="1"/>
  <c r="Z15" i="2" s="1"/>
  <c r="AC15" i="2" s="1"/>
  <c r="AF15" i="2" s="1"/>
  <c r="AI15" i="2" s="1"/>
  <c r="AL15" i="2" s="1"/>
  <c r="G15" i="2"/>
  <c r="J15" i="2" s="1"/>
  <c r="M15" i="2" s="1"/>
  <c r="P15" i="2" s="1"/>
  <c r="S15" i="2" s="1"/>
  <c r="V15" i="2" s="1"/>
  <c r="Y15" i="2" s="1"/>
  <c r="AB15" i="2" s="1"/>
  <c r="AE15" i="2" s="1"/>
  <c r="AH15" i="2" s="1"/>
  <c r="AK15" i="2" s="1"/>
</calcChain>
</file>

<file path=xl/sharedStrings.xml><?xml version="1.0" encoding="utf-8"?>
<sst xmlns="http://schemas.openxmlformats.org/spreadsheetml/2006/main" count="230" uniqueCount="37">
  <si>
    <t>SUD MENSUEL</t>
  </si>
  <si>
    <t>Dimension</t>
  </si>
  <si>
    <t>Février</t>
  </si>
  <si>
    <t xml:space="preserve">Mois antérieur </t>
  </si>
  <si>
    <t>Fer</t>
  </si>
  <si>
    <t>Route</t>
  </si>
  <si>
    <t>Total Fer / Route</t>
  </si>
  <si>
    <t>SUD CUMULE</t>
  </si>
  <si>
    <t>REPARTITION PAR BASSIN</t>
  </si>
  <si>
    <t>Janvier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</si>
  <si>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</si>
  <si>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</si>
  <si>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</si>
  <si>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</si>
  <si>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</si>
  <si>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</si>
  <si>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</si>
  <si>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</si>
  <si>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</si>
  <si>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</si>
  <si>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SUD</t>
  </si>
  <si>
    <t>N-E</t>
  </si>
  <si>
    <t>N-O</t>
  </si>
  <si>
    <t>Mensuel</t>
  </si>
  <si>
    <t>Total Fer</t>
  </si>
  <si>
    <t xml:space="preserve">Total Route </t>
  </si>
  <si>
    <t>Prevision au 01/01</t>
  </si>
  <si>
    <t>Prévision Ajustée</t>
  </si>
  <si>
    <t>Cumulé</t>
  </si>
  <si>
    <t>Cumul Fer</t>
  </si>
  <si>
    <t>Cumul Route</t>
  </si>
  <si>
    <t>Cumul Fer / Route</t>
  </si>
  <si>
    <t>Prévision cumulée 01/01</t>
  </si>
  <si>
    <t>Prévision cumulée ajustée</t>
  </si>
  <si>
    <t>TONNAGE PAR BASSIN</t>
  </si>
  <si>
    <t>Derniers mois connus</t>
  </si>
  <si>
    <t>Moyennes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</si>
</sst>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36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 tint="-0.1499984740745262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8"/>
      <name val="Calibri"/>
      <family val="2"/>
      <scheme val="minor"/>
    </font>
    <font>
      <b/>
      <sz val="8"/>
      <color theme="6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b/>
      <sz val="8"/>
      <color rgb="FFCC3399"/>
      <name val="Calibri"/>
      <family val="2"/>
      <scheme val="minor"/>
    </font>
    <font>
      <b/>
      <sz val="8"/>
      <color theme="9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b/>
      <sz val="8"/>
      <color theme="6" tint="-0.249977111117893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8"/>
      <color rgb="FFCC99FF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18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1" fillId="45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4" fillId="0" borderId="0" applyNumberFormat="0" applyFill="0" applyBorder="0" applyAlignment="0" applyProtection="0"/>
    <xf numFmtId="0" fontId="22" fillId="36" borderId="0" applyNumberFormat="0" applyBorder="0" applyAlignment="0" applyProtection="0"/>
    <xf numFmtId="0" fontId="11" fillId="6" borderId="4" applyNumberFormat="0" applyAlignment="0" applyProtection="0"/>
    <xf numFmtId="0" fontId="23" fillId="49" borderId="21" applyNumberFormat="0" applyAlignment="0" applyProtection="0"/>
    <xf numFmtId="0" fontId="12" fillId="0" borderId="6" applyNumberFormat="0" applyFill="0" applyAlignment="0" applyProtection="0"/>
    <xf numFmtId="0" fontId="24" fillId="50" borderId="22" applyNumberFormat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8" borderId="8" applyNumberFormat="0" applyFont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9" fillId="5" borderId="4" applyNumberFormat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30" fillId="0" borderId="0" applyNumberFormat="0" applyFill="0" applyBorder="0" applyAlignment="0" applyProtection="0"/>
    <xf numFmtId="0" fontId="31" fillId="40" borderId="21" applyNumberFormat="0" applyAlignment="0" applyProtection="0"/>
    <xf numFmtId="0" fontId="7" fillId="3" borderId="0" applyNumberFormat="0" applyBorder="0" applyAlignment="0" applyProtection="0"/>
    <xf numFmtId="0" fontId="32" fillId="0" borderId="26" applyNumberFormat="0" applyFill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3" fillId="51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25" fillId="0" borderId="0"/>
    <xf numFmtId="0" fontId="25" fillId="0" borderId="0"/>
    <xf numFmtId="0" fontId="34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0" fillId="52" borderId="27" applyNumberFormat="0" applyFont="0" applyAlignment="0" applyProtection="0"/>
    <xf numFmtId="0" fontId="35" fillId="49" borderId="28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" fillId="2" borderId="0" applyNumberFormat="0" applyBorder="0" applyAlignment="0" applyProtection="0"/>
    <xf numFmtId="0" fontId="10" fillId="6" borderId="5" applyNumberFormat="0" applyAlignment="0" applyProtection="0"/>
    <xf numFmtId="0" fontId="36" fillId="0" borderId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38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Fill="1" applyBorder="1"/>
    <xf numFmtId="0" fontId="19" fillId="34" borderId="17" xfId="0" applyFont="1" applyFill="1" applyBorder="1" applyAlignment="1"/>
    <xf numFmtId="0" fontId="19" fillId="0" borderId="0" xfId="0" applyFont="1" applyFill="1" applyBorder="1" applyAlignment="1"/>
    <xf numFmtId="0" fontId="0" fillId="34" borderId="17" xfId="0" applyFill="1" applyBorder="1" applyAlignment="1">
      <alignment vertical="center"/>
    </xf>
    <xf numFmtId="0" fontId="0" fillId="34" borderId="17" xfId="0" applyFill="1" applyBorder="1" applyAlignment="1"/>
    <xf numFmtId="0" fontId="0" fillId="0" borderId="0" xfId="0" applyFill="1" applyBorder="1" applyAlignment="1"/>
    <xf numFmtId="0" fontId="0" fillId="0" borderId="17" xfId="0" applyBorder="1"/>
    <xf numFmtId="3" fontId="0" fillId="0" borderId="17" xfId="0" applyNumberFormat="1" applyBorder="1"/>
    <xf numFmtId="3" fontId="0" fillId="0" borderId="0" xfId="0" applyNumberFormat="1" applyFill="1" applyBorder="1"/>
    <xf numFmtId="0" fontId="19" fillId="34" borderId="14" xfId="0" applyFont="1" applyFill="1" applyBorder="1" applyAlignment="1"/>
    <xf numFmtId="0" fontId="19" fillId="34" borderId="15" xfId="0" applyFont="1" applyFill="1" applyBorder="1" applyAlignment="1"/>
    <xf numFmtId="0" fontId="0" fillId="34" borderId="19" xfId="0" applyFill="1" applyBorder="1" applyAlignment="1">
      <alignment vertical="center"/>
    </xf>
    <xf numFmtId="0" fontId="0" fillId="34" borderId="20" xfId="0" applyFill="1" applyBorder="1" applyAlignment="1"/>
    <xf numFmtId="0" fontId="0" fillId="0" borderId="17" xfId="0" applyFill="1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vertical="center"/>
    </xf>
    <xf numFmtId="0" fontId="40" fillId="53" borderId="35" xfId="0" applyFont="1" applyFill="1" applyBorder="1" applyAlignment="1">
      <alignment vertical="center"/>
    </xf>
    <xf numFmtId="0" fontId="41" fillId="34" borderId="14" xfId="0" applyFont="1" applyFill="1" applyBorder="1" applyAlignment="1">
      <alignment vertical="center"/>
    </xf>
    <xf numFmtId="0" fontId="42" fillId="34" borderId="15" xfId="0" applyFont="1" applyFill="1" applyBorder="1" applyAlignment="1">
      <alignment vertical="center"/>
    </xf>
    <xf numFmtId="0" fontId="41" fillId="34" borderId="16" xfId="0" applyFont="1" applyFill="1" applyBorder="1" applyAlignment="1">
      <alignment vertical="center"/>
    </xf>
    <xf numFmtId="0" fontId="43" fillId="34" borderId="16" xfId="0" applyFont="1" applyFill="1" applyBorder="1" applyAlignment="1">
      <alignment vertical="center"/>
    </xf>
    <xf numFmtId="0" fontId="40" fillId="53" borderId="33" xfId="0" applyFont="1" applyFill="1" applyBorder="1" applyAlignment="1">
      <alignment vertical="center"/>
    </xf>
    <xf numFmtId="0" fontId="44" fillId="54" borderId="19" xfId="0" applyFont="1" applyFill="1" applyBorder="1"/>
    <xf numFmtId="0" fontId="44" fillId="55" borderId="19" xfId="0" applyFont="1" applyFill="1" applyBorder="1"/>
    <xf numFmtId="0" fontId="44" fillId="56" borderId="19" xfId="0" applyFont="1" applyFill="1" applyBorder="1"/>
    <xf numFmtId="0" fontId="44" fillId="54" borderId="17" xfId="0" applyFont="1" applyFill="1" applyBorder="1"/>
    <xf numFmtId="3" fontId="46" fillId="57" borderId="36" xfId="0" applyNumberFormat="1" applyFont="1" applyFill="1" applyBorder="1"/>
    <xf numFmtId="3" fontId="46" fillId="58" borderId="37" xfId="0" applyNumberFormat="1" applyFont="1" applyFill="1" applyBorder="1"/>
    <xf numFmtId="3" fontId="46" fillId="59" borderId="38" xfId="0" applyNumberFormat="1" applyFont="1" applyFill="1" applyBorder="1"/>
    <xf numFmtId="0" fontId="44" fillId="55" borderId="17" xfId="0" applyFont="1" applyFill="1" applyBorder="1"/>
    <xf numFmtId="3" fontId="47" fillId="57" borderId="40" xfId="0" applyNumberFormat="1" applyFont="1" applyFill="1" applyBorder="1"/>
    <xf numFmtId="3" fontId="47" fillId="58" borderId="41" xfId="0" applyNumberFormat="1" applyFont="1" applyFill="1" applyBorder="1"/>
    <xf numFmtId="3" fontId="47" fillId="59" borderId="42" xfId="0" applyNumberFormat="1" applyFont="1" applyFill="1" applyBorder="1"/>
    <xf numFmtId="0" fontId="44" fillId="60" borderId="17" xfId="0" applyFont="1" applyFill="1" applyBorder="1"/>
    <xf numFmtId="3" fontId="48" fillId="57" borderId="40" xfId="0" applyNumberFormat="1" applyFont="1" applyFill="1" applyBorder="1"/>
    <xf numFmtId="3" fontId="48" fillId="58" borderId="41" xfId="0" applyNumberFormat="1" applyFont="1" applyFill="1" applyBorder="1"/>
    <xf numFmtId="3" fontId="48" fillId="59" borderId="42" xfId="0" applyNumberFormat="1" applyFont="1" applyFill="1" applyBorder="1"/>
    <xf numFmtId="0" fontId="44" fillId="61" borderId="17" xfId="0" applyFont="1" applyFill="1" applyBorder="1"/>
    <xf numFmtId="3" fontId="49" fillId="57" borderId="40" xfId="0" applyNumberFormat="1" applyFont="1" applyFill="1" applyBorder="1"/>
    <xf numFmtId="3" fontId="49" fillId="58" borderId="41" xfId="0" applyNumberFormat="1" applyFont="1" applyFill="1" applyBorder="1"/>
    <xf numFmtId="3" fontId="49" fillId="59" borderId="42" xfId="0" applyNumberFormat="1" applyFont="1" applyFill="1" applyBorder="1"/>
    <xf numFmtId="0" fontId="44" fillId="56" borderId="17" xfId="0" applyFont="1" applyFill="1" applyBorder="1"/>
    <xf numFmtId="3" fontId="50" fillId="57" borderId="43" xfId="0" applyNumberFormat="1" applyFont="1" applyFill="1" applyBorder="1"/>
    <xf numFmtId="3" fontId="50" fillId="58" borderId="44" xfId="0" applyNumberFormat="1" applyFont="1" applyFill="1" applyBorder="1"/>
    <xf numFmtId="3" fontId="50" fillId="59" borderId="45" xfId="0" applyNumberFormat="1" applyFont="1" applyFill="1" applyBorder="1"/>
    <xf numFmtId="0" fontId="40" fillId="53" borderId="20" xfId="0" applyFont="1" applyFill="1" applyBorder="1" applyAlignment="1">
      <alignment horizontal="center" vertical="center" textRotation="90"/>
    </xf>
    <xf numFmtId="0" fontId="44" fillId="53" borderId="30" xfId="0" applyFont="1" applyFill="1" applyBorder="1"/>
    <xf numFmtId="0" fontId="40" fillId="53" borderId="34" xfId="0" applyFont="1" applyFill="1" applyBorder="1" applyAlignment="1">
      <alignment horizontal="center" vertical="center" textRotation="90"/>
    </xf>
    <xf numFmtId="0" fontId="44" fillId="53" borderId="33" xfId="0" applyFont="1" applyFill="1" applyBorder="1"/>
    <xf numFmtId="0" fontId="44" fillId="62" borderId="18" xfId="0" applyFont="1" applyFill="1" applyBorder="1"/>
    <xf numFmtId="3" fontId="51" fillId="57" borderId="36" xfId="0" applyNumberFormat="1" applyFont="1" applyFill="1" applyBorder="1"/>
    <xf numFmtId="3" fontId="51" fillId="58" borderId="37" xfId="0" applyNumberFormat="1" applyFont="1" applyFill="1" applyBorder="1"/>
    <xf numFmtId="3" fontId="51" fillId="59" borderId="38" xfId="0" applyNumberFormat="1" applyFont="1" applyFill="1" applyBorder="1"/>
    <xf numFmtId="0" fontId="44" fillId="63" borderId="17" xfId="0" applyFont="1" applyFill="1" applyBorder="1"/>
    <xf numFmtId="3" fontId="52" fillId="57" borderId="40" xfId="0" applyNumberFormat="1" applyFont="1" applyFill="1" applyBorder="1"/>
    <xf numFmtId="3" fontId="52" fillId="58" borderId="41" xfId="0" applyNumberFormat="1" applyFont="1" applyFill="1" applyBorder="1"/>
    <xf numFmtId="3" fontId="52" fillId="59" borderId="42" xfId="0" applyNumberFormat="1" applyFont="1" applyFill="1" applyBorder="1"/>
    <xf numFmtId="0" fontId="44" fillId="64" borderId="17" xfId="0" applyFont="1" applyFill="1" applyBorder="1"/>
    <xf numFmtId="3" fontId="53" fillId="57" borderId="40" xfId="0" applyNumberFormat="1" applyFont="1" applyFill="1" applyBorder="1"/>
    <xf numFmtId="3" fontId="53" fillId="58" borderId="41" xfId="0" applyNumberFormat="1" applyFont="1" applyFill="1" applyBorder="1"/>
    <xf numFmtId="3" fontId="53" fillId="59" borderId="42" xfId="0" applyNumberFormat="1" applyFont="1" applyFill="1" applyBorder="1"/>
    <xf numFmtId="0" fontId="44" fillId="65" borderId="17" xfId="0" applyFont="1" applyFill="1" applyBorder="1"/>
    <xf numFmtId="3" fontId="54" fillId="57" borderId="40" xfId="0" applyNumberFormat="1" applyFont="1" applyFill="1" applyBorder="1"/>
    <xf numFmtId="3" fontId="54" fillId="58" borderId="41" xfId="0" applyNumberFormat="1" applyFont="1" applyFill="1" applyBorder="1"/>
    <xf numFmtId="3" fontId="54" fillId="59" borderId="42" xfId="0" applyNumberFormat="1" applyFont="1" applyFill="1" applyBorder="1"/>
    <xf numFmtId="0" fontId="44" fillId="66" borderId="17" xfId="0" applyFont="1" applyFill="1" applyBorder="1"/>
    <xf numFmtId="3" fontId="55" fillId="57" borderId="43" xfId="0" applyNumberFormat="1" applyFont="1" applyFill="1" applyBorder="1"/>
    <xf numFmtId="3" fontId="55" fillId="58" borderId="44" xfId="0" applyNumberFormat="1" applyFont="1" applyFill="1" applyBorder="1"/>
    <xf numFmtId="3" fontId="55" fillId="59" borderId="45" xfId="0" applyNumberFormat="1" applyFont="1" applyFill="1" applyBorder="1"/>
    <xf numFmtId="0" fontId="0" fillId="53" borderId="31" xfId="0" applyFill="1" applyBorder="1"/>
    <xf numFmtId="0" fontId="0" fillId="53" borderId="34" xfId="0" applyFill="1" applyBorder="1"/>
    <xf numFmtId="0" fontId="44" fillId="54" borderId="20" xfId="0" applyFont="1" applyFill="1" applyBorder="1" applyAlignment="1"/>
    <xf numFmtId="0" fontId="44" fillId="54" borderId="30" xfId="0" applyFont="1" applyFill="1" applyBorder="1" applyAlignment="1"/>
    <xf numFmtId="0" fontId="44" fillId="55" borderId="34" xfId="0" applyFont="1" applyFill="1" applyBorder="1" applyAlignment="1"/>
    <xf numFmtId="0" fontId="44" fillId="55" borderId="33" xfId="0" applyFont="1" applyFill="1" applyBorder="1" applyAlignment="1"/>
    <xf numFmtId="3" fontId="47" fillId="57" borderId="43" xfId="0" applyNumberFormat="1" applyFont="1" applyFill="1" applyBorder="1"/>
    <xf numFmtId="3" fontId="47" fillId="58" borderId="44" xfId="0" applyNumberFormat="1" applyFont="1" applyFill="1" applyBorder="1"/>
    <xf numFmtId="3" fontId="47" fillId="59" borderId="45" xfId="0" applyNumberFormat="1" applyFont="1" applyFill="1" applyBorder="1"/>
    <xf numFmtId="0" fontId="0" fillId="0" borderId="14" xfId="0" applyBorder="1"/>
    <xf numFmtId="0" fontId="0" fillId="34" borderId="19" xfId="0" applyFill="1" applyBorder="1" applyAlignment="1"/>
    <xf numFmtId="3" fontId="0" fillId="0" borderId="46" xfId="0" applyNumberFormat="1" applyFill="1" applyBorder="1"/>
    <xf numFmtId="3" fontId="0" fillId="0" borderId="47" xfId="0" applyNumberFormat="1" applyFill="1" applyBorder="1"/>
    <xf numFmtId="3" fontId="0" fillId="0" borderId="48" xfId="0" applyNumberFormat="1" applyBorder="1"/>
    <xf numFmtId="3" fontId="0" fillId="0" borderId="49" xfId="0" applyNumberFormat="1" applyBorder="1"/>
    <xf numFmtId="3" fontId="0" fillId="0" borderId="50" xfId="0" applyNumberFormat="1" applyBorder="1"/>
    <xf numFmtId="3" fontId="0" fillId="0" borderId="51" xfId="0" applyNumberFormat="1" applyBorder="1"/>
    <xf numFmtId="0" fontId="42" fillId="54" borderId="19" xfId="0" applyFont="1" applyFill="1" applyBorder="1"/>
    <xf numFmtId="0" fontId="42" fillId="55" borderId="19" xfId="0" applyFont="1" applyFill="1" applyBorder="1"/>
    <xf numFmtId="0" fontId="42" fillId="56" borderId="19" xfId="0" applyFont="1" applyFill="1" applyBorder="1"/>
    <xf numFmtId="0" fontId="18" fillId="33" borderId="10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39" fillId="53" borderId="20" xfId="0" applyFont="1" applyFill="1" applyBorder="1" applyAlignment="1">
      <alignment horizontal="left" vertical="center"/>
    </xf>
    <xf numFmtId="0" fontId="39" fillId="53" borderId="29" xfId="0" applyFont="1" applyFill="1" applyBorder="1" applyAlignment="1">
      <alignment horizontal="left" vertical="center"/>
    </xf>
    <xf numFmtId="0" fontId="39" fillId="53" borderId="30" xfId="0" applyFont="1" applyFill="1" applyBorder="1" applyAlignment="1">
      <alignment horizontal="left" vertical="center"/>
    </xf>
    <xf numFmtId="0" fontId="39" fillId="53" borderId="31" xfId="0" applyFont="1" applyFill="1" applyBorder="1" applyAlignment="1">
      <alignment horizontal="left" vertical="center"/>
    </xf>
    <xf numFmtId="0" fontId="39" fillId="53" borderId="0" xfId="0" applyFont="1" applyFill="1" applyBorder="1" applyAlignment="1">
      <alignment horizontal="left" vertical="center"/>
    </xf>
    <xf numFmtId="0" fontId="39" fillId="53" borderId="32" xfId="0" applyFont="1" applyFill="1" applyBorder="1" applyAlignment="1">
      <alignment horizontal="left" vertical="center"/>
    </xf>
    <xf numFmtId="0" fontId="39" fillId="53" borderId="33" xfId="0" applyFont="1" applyFill="1" applyBorder="1" applyAlignment="1">
      <alignment horizontal="left" vertical="center"/>
    </xf>
    <xf numFmtId="0" fontId="40" fillId="53" borderId="34" xfId="0" applyFont="1" applyFill="1" applyBorder="1" applyAlignment="1">
      <alignment horizontal="center" vertical="center"/>
    </xf>
    <xf numFmtId="0" fontId="40" fillId="53" borderId="14" xfId="0" applyFont="1" applyFill="1" applyBorder="1" applyAlignment="1">
      <alignment horizontal="center" vertical="center"/>
    </xf>
    <xf numFmtId="0" fontId="45" fillId="53" borderId="19" xfId="0" applyFont="1" applyFill="1" applyBorder="1" applyAlignment="1">
      <alignment horizontal="center" vertical="center" textRotation="90"/>
    </xf>
    <xf numFmtId="0" fontId="45" fillId="53" borderId="39" xfId="0" applyFont="1" applyFill="1" applyBorder="1" applyAlignment="1">
      <alignment horizontal="center" vertical="center" textRotation="90"/>
    </xf>
    <xf numFmtId="0" fontId="45" fillId="53" borderId="18" xfId="0" applyFont="1" applyFill="1" applyBorder="1" applyAlignment="1">
      <alignment horizontal="center" vertical="center" textRotation="90"/>
    </xf>
    <xf numFmtId="0" fontId="39" fillId="53" borderId="35" xfId="0" applyFont="1" applyFill="1" applyBorder="1" applyAlignment="1">
      <alignment horizontal="left" vertical="center"/>
    </xf>
    <xf numFmtId="0" fontId="42" fillId="34" borderId="14" xfId="0" applyFont="1" applyFill="1" applyBorder="1" applyAlignment="1">
      <alignment horizontal="center" vertical="center"/>
    </xf>
    <xf numFmtId="0" fontId="42" fillId="34" borderId="15" xfId="0" applyFont="1" applyFill="1" applyBorder="1" applyAlignment="1">
      <alignment horizontal="center" vertical="center"/>
    </xf>
    <xf numFmtId="0" fontId="42" fillId="34" borderId="16" xfId="0" applyFont="1" applyFill="1" applyBorder="1" applyAlignment="1">
      <alignment horizontal="center" vertical="center"/>
    </xf>
  </cellXfs>
  <cellStyles count="118"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 % - Accent1 2" xfId="13"/>
    <cellStyle name="40 % - Accent2 2" xfId="14"/>
    <cellStyle name="40 % - Accent3 2" xfId="15"/>
    <cellStyle name="40 % - Accent4 2" xfId="16"/>
    <cellStyle name="40 % - Accent5 2" xfId="17"/>
    <cellStyle name="40 % - Accent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 % - Accent1 2" xfId="25"/>
    <cellStyle name="60 % - Accent2 2" xfId="26"/>
    <cellStyle name="60 % - Accent3 2" xfId="27"/>
    <cellStyle name="60 % - Accent4 2" xfId="28"/>
    <cellStyle name="60 % - Accent5 2" xfId="29"/>
    <cellStyle name="60 % - Accent6 2" xfId="30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vertissement 2" xfId="43"/>
    <cellStyle name="Bad" xfId="44"/>
    <cellStyle name="Calcul 2" xfId="45"/>
    <cellStyle name="Calculation" xfId="46"/>
    <cellStyle name="Cellule liée 2" xfId="47"/>
    <cellStyle name="Check Cell" xfId="48"/>
    <cellStyle name="Comma 2" xfId="49"/>
    <cellStyle name="Comma 2 2" xfId="50"/>
    <cellStyle name="Comma 3" xfId="51"/>
    <cellStyle name="Commentaire 2" xfId="52"/>
    <cellStyle name="Currency 2" xfId="53"/>
    <cellStyle name="Currency 2 2" xfId="54"/>
    <cellStyle name="Currency 3" xfId="55"/>
    <cellStyle name="Entrée 2" xfId="56"/>
    <cellStyle name="Euro" xfId="57"/>
    <cellStyle name="Euro 2" xfId="58"/>
    <cellStyle name="Explanatory Text" xfId="59"/>
    <cellStyle name="Good" xfId="60"/>
    <cellStyle name="Heading 1" xfId="61"/>
    <cellStyle name="Heading 2" xfId="62"/>
    <cellStyle name="Heading 3" xfId="63"/>
    <cellStyle name="Heading 4" xfId="64"/>
    <cellStyle name="Input" xfId="65"/>
    <cellStyle name="Insatisfaisant 2" xfId="66"/>
    <cellStyle name="Linked Cell" xfId="67"/>
    <cellStyle name="Milliers 2" xfId="68"/>
    <cellStyle name="Monétaire 2" xfId="69"/>
    <cellStyle name="Monétaire 3" xfId="70"/>
    <cellStyle name="Neutral" xfId="71"/>
    <cellStyle name="Neutre 2" xfId="72"/>
    <cellStyle name="Normal" xfId="0" builtinId="0"/>
    <cellStyle name="Normal 10" xfId="73"/>
    <cellStyle name="Normal 11" xfId="74"/>
    <cellStyle name="Normal 2" xfId="75"/>
    <cellStyle name="Normal 2 2" xfId="76"/>
    <cellStyle name="Normal 2 2 2" xfId="77"/>
    <cellStyle name="Normal 2 3" xfId="78"/>
    <cellStyle name="Normal 2_BDD" xfId="79"/>
    <cellStyle name="Normal 3" xfId="80"/>
    <cellStyle name="Normal 3 2" xfId="81"/>
    <cellStyle name="Normal 3_6 - Valorisation Bareme OFI V1 0" xfId="82"/>
    <cellStyle name="Normal 4" xfId="83"/>
    <cellStyle name="Normal 4 2" xfId="84"/>
    <cellStyle name="Normal 5" xfId="85"/>
    <cellStyle name="Normal 5 2" xfId="86"/>
    <cellStyle name="Normal 5 3" xfId="87"/>
    <cellStyle name="Normal 6" xfId="88"/>
    <cellStyle name="Normal 6 2" xfId="89"/>
    <cellStyle name="Normal 6 3" xfId="90"/>
    <cellStyle name="Normal 7" xfId="91"/>
    <cellStyle name="Normal 7 2" xfId="92"/>
    <cellStyle name="Normal 7 3" xfId="93"/>
    <cellStyle name="Normal 8" xfId="94"/>
    <cellStyle name="Normal 9" xfId="95"/>
    <cellStyle name="Note" xfId="96"/>
    <cellStyle name="Output" xfId="97"/>
    <cellStyle name="Percent 2" xfId="98"/>
    <cellStyle name="Percent 2 2" xfId="99"/>
    <cellStyle name="Percent 2 3" xfId="100"/>
    <cellStyle name="Percent 3" xfId="101"/>
    <cellStyle name="Percent 3 2" xfId="102"/>
    <cellStyle name="Pourcentage 2" xfId="103"/>
    <cellStyle name="Pourcentage 3" xfId="104"/>
    <cellStyle name="Satisfaisant 2" xfId="105"/>
    <cellStyle name="Sortie 2" xfId="106"/>
    <cellStyle name="Style 1" xfId="107"/>
    <cellStyle name="Texte explicatif 2" xfId="108"/>
    <cellStyle name="Title" xfId="109"/>
    <cellStyle name="Titre 2" xfId="110"/>
    <cellStyle name="Titre 1 2" xfId="111"/>
    <cellStyle name="Titre 2 2" xfId="112"/>
    <cellStyle name="Titre 3 2" xfId="113"/>
    <cellStyle name="Titre 4 2" xfId="114"/>
    <cellStyle name="Total 2" xfId="115"/>
    <cellStyle name="Vérification 2" xfId="116"/>
    <cellStyle name="Warning Text" xfId="1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>
                <a:solidFill>
                  <a:schemeClr val="accent1"/>
                </a:solidFill>
              </a:rPr>
              <a:t>Volume ballast par bassin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7642048047526175E-2"/>
          <c:y val="6.5499922052721524E-2"/>
          <c:w val="0.91595479872860475"/>
          <c:h val="0.683775547421038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'Vol. par Bassin'!$B$24</c:f>
              <c:strCache>
                <c:ptCount val="1"/>
                <c:pt idx="0">
                  <c:v>Total Fer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'Vol. par Bassin'!$C$22:$AL$23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'Vol. par Bassin'!$C$24:$AL$24</c:f>
              <c:numCache>
                <c:formatCode>#,##0</c:formatCode>
                <c:ptCount val="36"/>
                <c:pt idx="0">
                  <c:v>48638</c:v>
                </c:pt>
                <c:pt idx="1">
                  <c:v>40637</c:v>
                </c:pt>
                <c:pt idx="2">
                  <c:v>60506</c:v>
                </c:pt>
                <c:pt idx="3">
                  <c:v>67090</c:v>
                </c:pt>
                <c:pt idx="4">
                  <c:v>55088</c:v>
                </c:pt>
                <c:pt idx="5">
                  <c:v>57161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1"/>
          <c:tx>
            <c:strRef>
              <c:f>'Vol. par Bassin'!$B$25</c:f>
              <c:strCache>
                <c:ptCount val="1"/>
                <c:pt idx="0">
                  <c:v>Total Route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'Vol. par Bassin'!$C$22:$AL$23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'Vol. par Bassin'!$C$25:$AL$25</c:f>
              <c:numCache>
                <c:formatCode>#,##0</c:formatCode>
                <c:ptCount val="36"/>
                <c:pt idx="0">
                  <c:v>16170</c:v>
                </c:pt>
                <c:pt idx="1">
                  <c:v>722</c:v>
                </c:pt>
                <c:pt idx="2">
                  <c:v>11388</c:v>
                </c:pt>
                <c:pt idx="3">
                  <c:v>21115</c:v>
                </c:pt>
                <c:pt idx="4">
                  <c:v>16599</c:v>
                </c:pt>
                <c:pt idx="5">
                  <c:v>8985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142272"/>
        <c:axId val="97143808"/>
      </c:barChart>
      <c:catAx>
        <c:axId val="9714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143808"/>
        <c:crosses val="autoZero"/>
        <c:auto val="1"/>
        <c:lblAlgn val="ctr"/>
        <c:lblOffset val="100"/>
        <c:noMultiLvlLbl val="0"/>
      </c:catAx>
      <c:valAx>
        <c:axId val="971438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7142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</c:spPr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1200" baseline="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86604</xdr:colOff>
      <xdr:row>28</xdr:row>
      <xdr:rowOff>50427</xdr:rowOff>
    </xdr:from>
    <xdr:to>
      <xdr:col>38</xdr:col>
      <xdr:colOff>11206</xdr:colOff>
      <xdr:row>64</xdr:row>
      <xdr:rowOff>49626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N35"/>
  <sheetViews>
    <sheetView tabSelected="1" zoomScale="70" zoomScaleNormal="70" workbookViewId="0">
      <selection activeCell="L7" sqref="L7"/>
    </sheetView>
  </sheetViews>
  <sheetFormatPr baseColWidth="10" defaultRowHeight="15"/>
  <cols>
    <col min="2" max="2" width="17.85546875" customWidth="1"/>
    <col min="3" max="3" width="14.5703125" customWidth="1"/>
    <col min="4" max="4" width="22.28515625" customWidth="1"/>
  </cols>
  <sheetData>
    <row r="1" spans="1:14" ht="1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1"/>
    </row>
    <row r="2" spans="1:14" ht="15" customHeight="1" thickBo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</row>
    <row r="3" spans="1:14" ht="15" customHeight="1"/>
    <row r="4" spans="1:14" ht="15" customHeight="1"/>
    <row r="5" spans="1:14" ht="15" customHeight="1">
      <c r="E5" s="1"/>
      <c r="F5" s="1"/>
      <c r="G5" s="1"/>
    </row>
    <row r="6" spans="1:14" ht="15" customHeight="1">
      <c r="B6" s="2" t="s">
        <v>0</v>
      </c>
      <c r="C6" s="2"/>
      <c r="D6" s="2"/>
      <c r="E6" s="3"/>
      <c r="F6" s="3"/>
      <c r="G6" s="94" t="s">
        <v>36</v>
      </c>
      <c r="H6" s="94"/>
      <c r="I6" s="94"/>
    </row>
    <row r="7" spans="1:14" ht="15" customHeight="1" thickBot="1">
      <c r="B7" s="4" t="s">
        <v>1</v>
      </c>
      <c r="C7" s="80" t="s">
        <v>3</v>
      </c>
      <c r="D7" s="80" t="s">
        <v>35</v>
      </c>
      <c r="E7" s="1"/>
      <c r="F7" s="6"/>
      <c r="G7" s="87" t="s">
        <v>20</v>
      </c>
      <c r="H7" s="88" t="s">
        <v>21</v>
      </c>
      <c r="I7" s="89" t="s">
        <v>22</v>
      </c>
    </row>
    <row r="8" spans="1:14" ht="15" customHeight="1" thickTop="1">
      <c r="B8" s="79" t="s">
        <v>4</v>
      </c>
      <c r="C8" s="81"/>
      <c r="D8" s="82"/>
      <c r="E8" s="1"/>
      <c r="F8" s="1"/>
      <c r="G8" s="1">
        <f ca="1">'Vol. par Bassin'!AO12</f>
        <v>48638</v>
      </c>
      <c r="H8" s="1">
        <f ca="1">'Vol. par Bassin'!AP12</f>
        <v>40637</v>
      </c>
      <c r="I8" s="1">
        <f ca="1">'Vol. par Bassin'!AQ12</f>
        <v>60506</v>
      </c>
      <c r="L8">
        <f t="array" ref="L8">INDEX('Vol. par Bassin'!6:6,MAX((COLUMN(1:1)-5)*('Vol. par Bassin'!6:6&lt;&gt;0)))</f>
        <v>48638</v>
      </c>
      <c r="M8">
        <f t="array" ref="M8">INDEX('Vol. par Bassin'!6:6,MAX((COLUMN(1:1)-4)*('Vol. par Bassin'!6:6&lt;&gt;0)))</f>
        <v>40637</v>
      </c>
      <c r="N8">
        <f t="array" ref="N8">INDEX('Vol. par Bassin'!6:6,MAX((COLUMN(1:1)-3)*('Vol. par Bassin'!6:6&lt;&gt;0)))</f>
        <v>60506</v>
      </c>
    </row>
    <row r="9" spans="1:14" ht="15" customHeight="1">
      <c r="B9" s="79" t="s">
        <v>5</v>
      </c>
      <c r="C9" s="83"/>
      <c r="D9" s="84"/>
      <c r="E9" s="9"/>
      <c r="F9" s="9"/>
      <c r="G9" s="1">
        <f ca="1">'Vol. par Bassin'!AO13</f>
        <v>16170</v>
      </c>
      <c r="H9" s="1">
        <f ca="1">'Vol. par Bassin'!AP13</f>
        <v>722</v>
      </c>
      <c r="I9" s="1">
        <f ca="1">'Vol. par Bassin'!AQ13</f>
        <v>11388</v>
      </c>
      <c r="L9">
        <f t="array" ref="L9">INDEX('Vol. par Bassin'!7:7,MAX((COLUMN(1:1)-5)*('Vol. par Bassin'!7:7&lt;&gt;0)))</f>
        <v>16170</v>
      </c>
      <c r="M9">
        <f t="array" ref="M9">INDEX('Vol. par Bassin'!7:7,MAX((COLUMN(1:1)-4)*('Vol. par Bassin'!7:7&lt;&gt;0)))</f>
        <v>722</v>
      </c>
      <c r="N9">
        <f t="array" ref="N9">INDEX('Vol. par Bassin'!7:7,MAX((COLUMN(1:1)-3)*('Vol. par Bassin'!7:7&lt;&gt;0)))</f>
        <v>11388</v>
      </c>
    </row>
    <row r="10" spans="1:14" ht="15" customHeight="1" thickBot="1">
      <c r="B10" s="79" t="s">
        <v>6</v>
      </c>
      <c r="C10" s="85"/>
      <c r="D10" s="86"/>
      <c r="E10" s="9"/>
      <c r="F10" s="9"/>
      <c r="G10" s="1"/>
    </row>
    <row r="11" spans="1:14" ht="15" customHeight="1" thickTop="1"/>
    <row r="12" spans="1:14" ht="15" customHeight="1">
      <c r="B12" s="10" t="s">
        <v>7</v>
      </c>
      <c r="C12" s="11"/>
      <c r="D12" s="11"/>
    </row>
    <row r="13" spans="1:14" ht="15" customHeight="1">
      <c r="B13" s="12" t="s">
        <v>1</v>
      </c>
      <c r="C13" s="13" t="s">
        <v>3</v>
      </c>
      <c r="D13" s="5" t="s">
        <v>35</v>
      </c>
    </row>
    <row r="14" spans="1:14" ht="15" customHeight="1">
      <c r="B14" s="7" t="s">
        <v>4</v>
      </c>
      <c r="C14" s="14"/>
      <c r="D14" s="14"/>
    </row>
    <row r="15" spans="1:14" ht="15" customHeight="1">
      <c r="A15" s="15"/>
      <c r="B15" s="7" t="s">
        <v>5</v>
      </c>
      <c r="C15" s="8"/>
      <c r="D15" s="8"/>
      <c r="E15" s="3"/>
      <c r="F15" s="3"/>
    </row>
    <row r="16" spans="1:14" ht="15" customHeight="1">
      <c r="B16" s="7" t="s">
        <v>6</v>
      </c>
      <c r="C16" s="8"/>
      <c r="D16" s="8"/>
      <c r="E16" s="6"/>
      <c r="F16" s="6"/>
    </row>
    <row r="17" spans="2:6" ht="15" customHeight="1">
      <c r="B17" s="16"/>
      <c r="C17" s="1"/>
      <c r="D17" s="1"/>
      <c r="E17" s="1"/>
      <c r="F17" s="1"/>
    </row>
    <row r="18" spans="2:6" ht="15" customHeight="1">
      <c r="B18" s="1"/>
      <c r="C18" s="9"/>
      <c r="D18" s="9"/>
      <c r="E18" s="9"/>
      <c r="F18" s="9"/>
    </row>
    <row r="19" spans="2:6" ht="15" customHeight="1">
      <c r="B19" s="1"/>
      <c r="C19" s="9"/>
      <c r="D19" s="9"/>
      <c r="E19" s="9"/>
      <c r="F19" s="9"/>
    </row>
    <row r="20" spans="2:6" ht="15" customHeight="1">
      <c r="B20" s="1"/>
      <c r="C20" s="1"/>
      <c r="D20" s="1"/>
      <c r="E20" s="1"/>
      <c r="F20" s="1"/>
    </row>
    <row r="21" spans="2:6" ht="15" customHeight="1">
      <c r="B21" s="1"/>
      <c r="C21" s="1"/>
      <c r="D21" s="1"/>
      <c r="E21" s="1"/>
      <c r="F21" s="1"/>
    </row>
    <row r="22" spans="2:6" ht="15" customHeight="1">
      <c r="B22" s="3"/>
      <c r="C22" s="3"/>
      <c r="D22" s="3"/>
      <c r="E22" s="3"/>
      <c r="F22" s="3"/>
    </row>
    <row r="23" spans="2:6" ht="15" customHeight="1">
      <c r="B23" s="16"/>
      <c r="C23" s="6"/>
      <c r="D23" s="6"/>
      <c r="E23" s="6"/>
      <c r="F23" s="6"/>
    </row>
    <row r="24" spans="2:6" ht="15" customHeight="1">
      <c r="B24" s="16"/>
      <c r="C24" s="1"/>
      <c r="D24" s="1"/>
      <c r="E24" s="1"/>
      <c r="F24" s="1"/>
    </row>
    <row r="25" spans="2:6" ht="15" customHeight="1">
      <c r="B25" s="1"/>
      <c r="C25" s="9"/>
      <c r="D25" s="9"/>
      <c r="E25" s="9"/>
      <c r="F25" s="9"/>
    </row>
    <row r="26" spans="2:6" ht="15" customHeight="1">
      <c r="B26" s="1"/>
      <c r="C26" s="9"/>
      <c r="D26" s="9"/>
      <c r="E26" s="9"/>
      <c r="F26" s="9"/>
    </row>
    <row r="27" spans="2:6" ht="15" customHeight="1"/>
    <row r="28" spans="2:6" ht="15" customHeight="1"/>
    <row r="29" spans="2:6" ht="15" customHeight="1"/>
    <row r="30" spans="2:6" ht="15" customHeight="1"/>
    <row r="31" spans="2:6" ht="15" customHeight="1"/>
    <row r="32" spans="2:6" ht="15" customHeight="1"/>
    <row r="33" ht="15" customHeight="1"/>
    <row r="34" ht="15" customHeight="1"/>
    <row r="35" ht="15" customHeight="1"/>
  </sheetData>
  <mergeCells count="2">
    <mergeCell ref="A1:L2"/>
    <mergeCell ref="G6:I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2:AQ25"/>
  <sheetViews>
    <sheetView zoomScale="70" zoomScaleNormal="70" workbookViewId="0">
      <selection activeCell="C6" sqref="C6:E7"/>
    </sheetView>
  </sheetViews>
  <sheetFormatPr baseColWidth="10" defaultRowHeight="15"/>
  <cols>
    <col min="1" max="1" width="3.7109375" customWidth="1"/>
    <col min="2" max="2" width="10" customWidth="1"/>
    <col min="3" max="38" width="7.7109375" customWidth="1"/>
  </cols>
  <sheetData>
    <row r="2" spans="1:43" ht="15" customHeight="1">
      <c r="A2" s="95" t="s">
        <v>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7"/>
    </row>
    <row r="3" spans="1:43" ht="20.25" customHeight="1">
      <c r="A3" s="98"/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1"/>
    </row>
    <row r="4" spans="1:43" ht="22.5" customHeight="1">
      <c r="A4" s="102"/>
      <c r="B4" s="17"/>
      <c r="C4" s="18" t="s">
        <v>9</v>
      </c>
      <c r="D4" s="19" t="s">
        <v>9</v>
      </c>
      <c r="E4" s="20" t="s">
        <v>9</v>
      </c>
      <c r="F4" s="18" t="s">
        <v>2</v>
      </c>
      <c r="G4" s="19" t="s">
        <v>2</v>
      </c>
      <c r="H4" s="20" t="s">
        <v>2</v>
      </c>
      <c r="I4" s="18" t="s">
        <v>10</v>
      </c>
      <c r="J4" s="19" t="s">
        <v>10</v>
      </c>
      <c r="K4" s="20" t="s">
        <v>10</v>
      </c>
      <c r="L4" s="18" t="s">
        <v>11</v>
      </c>
      <c r="M4" s="19" t="s">
        <v>11</v>
      </c>
      <c r="N4" s="20" t="s">
        <v>11</v>
      </c>
      <c r="O4" s="18" t="s">
        <v>12</v>
      </c>
      <c r="P4" s="19" t="s">
        <v>12</v>
      </c>
      <c r="Q4" s="20" t="s">
        <v>12</v>
      </c>
      <c r="R4" s="18" t="s">
        <v>13</v>
      </c>
      <c r="S4" s="19" t="s">
        <v>13</v>
      </c>
      <c r="T4" s="20" t="s">
        <v>13</v>
      </c>
      <c r="U4" s="18" t="s">
        <v>14</v>
      </c>
      <c r="V4" s="19" t="s">
        <v>14</v>
      </c>
      <c r="W4" s="20" t="s">
        <v>14</v>
      </c>
      <c r="X4" s="18" t="s">
        <v>15</v>
      </c>
      <c r="Y4" s="19" t="s">
        <v>15</v>
      </c>
      <c r="Z4" s="20" t="s">
        <v>15</v>
      </c>
      <c r="AA4" s="18" t="s">
        <v>16</v>
      </c>
      <c r="AB4" s="19" t="s">
        <v>16</v>
      </c>
      <c r="AC4" s="20" t="s">
        <v>16</v>
      </c>
      <c r="AD4" s="18" t="s">
        <v>17</v>
      </c>
      <c r="AE4" s="19" t="s">
        <v>17</v>
      </c>
      <c r="AF4" s="20" t="s">
        <v>17</v>
      </c>
      <c r="AG4" s="18" t="s">
        <v>18</v>
      </c>
      <c r="AH4" s="19" t="s">
        <v>18</v>
      </c>
      <c r="AI4" s="20" t="s">
        <v>18</v>
      </c>
      <c r="AJ4" s="18" t="s">
        <v>19</v>
      </c>
      <c r="AK4" s="19" t="s">
        <v>19</v>
      </c>
      <c r="AL4" s="21" t="s">
        <v>19</v>
      </c>
    </row>
    <row r="5" spans="1:43" ht="18" customHeight="1">
      <c r="A5" s="103"/>
      <c r="B5" s="22"/>
      <c r="C5" s="23" t="s">
        <v>20</v>
      </c>
      <c r="D5" s="24" t="s">
        <v>21</v>
      </c>
      <c r="E5" s="25" t="s">
        <v>22</v>
      </c>
      <c r="F5" s="23" t="s">
        <v>20</v>
      </c>
      <c r="G5" s="24" t="s">
        <v>21</v>
      </c>
      <c r="H5" s="25" t="s">
        <v>22</v>
      </c>
      <c r="I5" s="23" t="s">
        <v>20</v>
      </c>
      <c r="J5" s="24" t="s">
        <v>21</v>
      </c>
      <c r="K5" s="25" t="s">
        <v>22</v>
      </c>
      <c r="L5" s="23" t="s">
        <v>20</v>
      </c>
      <c r="M5" s="24" t="s">
        <v>21</v>
      </c>
      <c r="N5" s="25" t="s">
        <v>22</v>
      </c>
      <c r="O5" s="23" t="s">
        <v>20</v>
      </c>
      <c r="P5" s="24" t="s">
        <v>21</v>
      </c>
      <c r="Q5" s="25" t="s">
        <v>22</v>
      </c>
      <c r="R5" s="23" t="s">
        <v>20</v>
      </c>
      <c r="S5" s="24" t="s">
        <v>21</v>
      </c>
      <c r="T5" s="25" t="s">
        <v>22</v>
      </c>
      <c r="U5" s="23" t="s">
        <v>20</v>
      </c>
      <c r="V5" s="24" t="s">
        <v>21</v>
      </c>
      <c r="W5" s="25" t="s">
        <v>22</v>
      </c>
      <c r="X5" s="23" t="s">
        <v>20</v>
      </c>
      <c r="Y5" s="24" t="s">
        <v>21</v>
      </c>
      <c r="Z5" s="25" t="s">
        <v>22</v>
      </c>
      <c r="AA5" s="23" t="s">
        <v>20</v>
      </c>
      <c r="AB5" s="24" t="s">
        <v>21</v>
      </c>
      <c r="AC5" s="25" t="s">
        <v>22</v>
      </c>
      <c r="AD5" s="23" t="s">
        <v>20</v>
      </c>
      <c r="AE5" s="24" t="s">
        <v>21</v>
      </c>
      <c r="AF5" s="25" t="s">
        <v>22</v>
      </c>
      <c r="AG5" s="23" t="s">
        <v>20</v>
      </c>
      <c r="AH5" s="24" t="s">
        <v>21</v>
      </c>
      <c r="AI5" s="25" t="s">
        <v>22</v>
      </c>
      <c r="AJ5" s="23" t="s">
        <v>20</v>
      </c>
      <c r="AK5" s="24" t="s">
        <v>21</v>
      </c>
      <c r="AL5" s="25" t="s">
        <v>22</v>
      </c>
    </row>
    <row r="6" spans="1:43" ht="20.100000000000001" customHeight="1">
      <c r="A6" s="104" t="s">
        <v>23</v>
      </c>
      <c r="B6" s="26" t="s">
        <v>24</v>
      </c>
      <c r="C6" s="27">
        <v>48638</v>
      </c>
      <c r="D6" s="28">
        <v>40637</v>
      </c>
      <c r="E6" s="29">
        <v>60506</v>
      </c>
      <c r="F6" s="27">
        <v>67090</v>
      </c>
      <c r="G6" s="28">
        <v>55088</v>
      </c>
      <c r="H6" s="29">
        <v>57161</v>
      </c>
      <c r="I6" s="27">
        <v>0</v>
      </c>
      <c r="J6" s="28">
        <v>0</v>
      </c>
      <c r="K6" s="29">
        <v>0</v>
      </c>
      <c r="L6" s="27">
        <v>0</v>
      </c>
      <c r="M6" s="28">
        <v>0</v>
      </c>
      <c r="N6" s="29">
        <v>0</v>
      </c>
      <c r="O6" s="27">
        <v>0</v>
      </c>
      <c r="P6" s="28">
        <v>0</v>
      </c>
      <c r="Q6" s="29">
        <v>0</v>
      </c>
      <c r="R6" s="27">
        <v>0</v>
      </c>
      <c r="S6" s="28">
        <v>0</v>
      </c>
      <c r="T6" s="29">
        <v>0</v>
      </c>
      <c r="U6" s="27">
        <v>0</v>
      </c>
      <c r="V6" s="28">
        <v>0</v>
      </c>
      <c r="W6" s="29">
        <v>0</v>
      </c>
      <c r="X6" s="27">
        <v>0</v>
      </c>
      <c r="Y6" s="28">
        <v>0</v>
      </c>
      <c r="Z6" s="29">
        <v>0</v>
      </c>
      <c r="AA6" s="27">
        <v>0</v>
      </c>
      <c r="AB6" s="28">
        <v>0</v>
      </c>
      <c r="AC6" s="29">
        <v>0</v>
      </c>
      <c r="AD6" s="27">
        <v>0</v>
      </c>
      <c r="AE6" s="28">
        <v>0</v>
      </c>
      <c r="AF6" s="29">
        <v>0</v>
      </c>
      <c r="AG6" s="27">
        <v>0</v>
      </c>
      <c r="AH6" s="28">
        <v>0</v>
      </c>
      <c r="AI6" s="29">
        <v>0</v>
      </c>
      <c r="AJ6" s="27">
        <v>0</v>
      </c>
      <c r="AK6" s="28">
        <v>0</v>
      </c>
      <c r="AL6" s="29">
        <v>0</v>
      </c>
    </row>
    <row r="7" spans="1:43" ht="20.100000000000001" customHeight="1">
      <c r="A7" s="105"/>
      <c r="B7" s="30" t="s">
        <v>25</v>
      </c>
      <c r="C7" s="31">
        <v>16170</v>
      </c>
      <c r="D7" s="32">
        <v>722</v>
      </c>
      <c r="E7" s="33">
        <v>11388</v>
      </c>
      <c r="F7" s="31">
        <v>21115</v>
      </c>
      <c r="G7" s="32">
        <v>16599</v>
      </c>
      <c r="H7" s="33">
        <v>8985</v>
      </c>
      <c r="I7" s="31">
        <v>0</v>
      </c>
      <c r="J7" s="32">
        <v>0</v>
      </c>
      <c r="K7" s="33">
        <v>0</v>
      </c>
      <c r="L7" s="31">
        <v>0</v>
      </c>
      <c r="M7" s="32">
        <v>0</v>
      </c>
      <c r="N7" s="33">
        <v>0</v>
      </c>
      <c r="O7" s="31">
        <v>0</v>
      </c>
      <c r="P7" s="32">
        <v>0</v>
      </c>
      <c r="Q7" s="33">
        <v>0</v>
      </c>
      <c r="R7" s="31">
        <v>0</v>
      </c>
      <c r="S7" s="32">
        <v>0</v>
      </c>
      <c r="T7" s="33">
        <v>0</v>
      </c>
      <c r="U7" s="31">
        <v>0</v>
      </c>
      <c r="V7" s="32">
        <v>0</v>
      </c>
      <c r="W7" s="33">
        <v>0</v>
      </c>
      <c r="X7" s="31">
        <v>0</v>
      </c>
      <c r="Y7" s="32">
        <v>0</v>
      </c>
      <c r="Z7" s="33">
        <v>0</v>
      </c>
      <c r="AA7" s="31">
        <v>0</v>
      </c>
      <c r="AB7" s="32">
        <v>0</v>
      </c>
      <c r="AC7" s="33">
        <v>0</v>
      </c>
      <c r="AD7" s="31">
        <v>0</v>
      </c>
      <c r="AE7" s="32">
        <v>0</v>
      </c>
      <c r="AF7" s="33">
        <v>0</v>
      </c>
      <c r="AG7" s="31">
        <v>0</v>
      </c>
      <c r="AH7" s="32">
        <v>0</v>
      </c>
      <c r="AI7" s="33">
        <v>0</v>
      </c>
      <c r="AJ7" s="31">
        <v>0</v>
      </c>
      <c r="AK7" s="32">
        <v>0</v>
      </c>
      <c r="AL7" s="33">
        <v>0</v>
      </c>
    </row>
    <row r="8" spans="1:43" ht="20.100000000000001" customHeight="1">
      <c r="A8" s="105"/>
      <c r="B8" s="34" t="s">
        <v>6</v>
      </c>
      <c r="C8" s="35">
        <v>64808</v>
      </c>
      <c r="D8" s="36">
        <v>41359</v>
      </c>
      <c r="E8" s="37">
        <v>71894</v>
      </c>
      <c r="F8" s="35">
        <v>88205</v>
      </c>
      <c r="G8" s="36">
        <v>71687</v>
      </c>
      <c r="H8" s="37">
        <v>66146</v>
      </c>
      <c r="I8" s="35">
        <v>0</v>
      </c>
      <c r="J8" s="36">
        <v>0</v>
      </c>
      <c r="K8" s="37">
        <v>0</v>
      </c>
      <c r="L8" s="35">
        <v>0</v>
      </c>
      <c r="M8" s="36">
        <v>0</v>
      </c>
      <c r="N8" s="37">
        <v>0</v>
      </c>
      <c r="O8" s="35">
        <v>0</v>
      </c>
      <c r="P8" s="36">
        <v>0</v>
      </c>
      <c r="Q8" s="37">
        <v>0</v>
      </c>
      <c r="R8" s="35">
        <v>0</v>
      </c>
      <c r="S8" s="36">
        <v>0</v>
      </c>
      <c r="T8" s="37">
        <v>0</v>
      </c>
      <c r="U8" s="35">
        <v>0</v>
      </c>
      <c r="V8" s="36">
        <v>0</v>
      </c>
      <c r="W8" s="37">
        <v>0</v>
      </c>
      <c r="X8" s="35">
        <v>0</v>
      </c>
      <c r="Y8" s="36">
        <v>0</v>
      </c>
      <c r="Z8" s="37">
        <v>0</v>
      </c>
      <c r="AA8" s="35">
        <v>0</v>
      </c>
      <c r="AB8" s="36">
        <v>0</v>
      </c>
      <c r="AC8" s="37">
        <v>0</v>
      </c>
      <c r="AD8" s="35">
        <v>0</v>
      </c>
      <c r="AE8" s="36">
        <v>0</v>
      </c>
      <c r="AF8" s="37">
        <v>0</v>
      </c>
      <c r="AG8" s="35">
        <v>0</v>
      </c>
      <c r="AH8" s="36">
        <v>0</v>
      </c>
      <c r="AI8" s="37">
        <v>0</v>
      </c>
      <c r="AJ8" s="35">
        <v>0</v>
      </c>
      <c r="AK8" s="36">
        <v>0</v>
      </c>
      <c r="AL8" s="37">
        <v>0</v>
      </c>
    </row>
    <row r="9" spans="1:43" ht="20.100000000000001" customHeight="1">
      <c r="A9" s="105"/>
      <c r="B9" s="38" t="s">
        <v>26</v>
      </c>
      <c r="C9" s="39">
        <v>104750</v>
      </c>
      <c r="D9" s="40">
        <v>32200</v>
      </c>
      <c r="E9" s="41">
        <v>56350</v>
      </c>
      <c r="F9" s="39">
        <v>106706</v>
      </c>
      <c r="G9" s="40">
        <v>41400</v>
      </c>
      <c r="H9" s="41">
        <v>55900</v>
      </c>
      <c r="I9" s="39">
        <v>93350</v>
      </c>
      <c r="J9" s="40">
        <v>39950</v>
      </c>
      <c r="K9" s="41">
        <v>56925</v>
      </c>
      <c r="L9" s="39">
        <v>116200</v>
      </c>
      <c r="M9" s="40">
        <v>20500</v>
      </c>
      <c r="N9" s="41">
        <v>54500</v>
      </c>
      <c r="O9" s="39">
        <v>104620</v>
      </c>
      <c r="P9" s="40">
        <v>15400</v>
      </c>
      <c r="Q9" s="41">
        <v>35770</v>
      </c>
      <c r="R9" s="39">
        <v>73610</v>
      </c>
      <c r="S9" s="40">
        <v>19000</v>
      </c>
      <c r="T9" s="41">
        <v>44414</v>
      </c>
      <c r="U9" s="39">
        <v>51449</v>
      </c>
      <c r="V9" s="40">
        <v>52431</v>
      </c>
      <c r="W9" s="41">
        <v>54748</v>
      </c>
      <c r="X9" s="39">
        <v>48400</v>
      </c>
      <c r="Y9" s="40">
        <v>64200</v>
      </c>
      <c r="Z9" s="41">
        <v>30600</v>
      </c>
      <c r="AA9" s="39">
        <v>70435</v>
      </c>
      <c r="AB9" s="40">
        <v>54600</v>
      </c>
      <c r="AC9" s="41">
        <v>35700</v>
      </c>
      <c r="AD9" s="39">
        <v>92400</v>
      </c>
      <c r="AE9" s="40">
        <v>59350</v>
      </c>
      <c r="AF9" s="41">
        <v>61839</v>
      </c>
      <c r="AG9" s="39">
        <v>84600</v>
      </c>
      <c r="AH9" s="40">
        <v>37000</v>
      </c>
      <c r="AI9" s="41">
        <v>36800</v>
      </c>
      <c r="AJ9" s="39">
        <v>31600</v>
      </c>
      <c r="AK9" s="40">
        <v>4350</v>
      </c>
      <c r="AL9" s="41">
        <v>18900</v>
      </c>
      <c r="AM9" s="1"/>
    </row>
    <row r="10" spans="1:43" ht="20.100000000000001" customHeight="1">
      <c r="A10" s="106"/>
      <c r="B10" s="42" t="s">
        <v>27</v>
      </c>
      <c r="C10" s="43">
        <v>104750</v>
      </c>
      <c r="D10" s="44">
        <v>32200</v>
      </c>
      <c r="E10" s="45">
        <v>56350</v>
      </c>
      <c r="F10" s="43">
        <v>102106</v>
      </c>
      <c r="G10" s="44">
        <v>19700</v>
      </c>
      <c r="H10" s="45">
        <v>10900</v>
      </c>
      <c r="I10" s="43">
        <v>98506</v>
      </c>
      <c r="J10" s="44">
        <v>27950</v>
      </c>
      <c r="K10" s="45">
        <v>57625</v>
      </c>
      <c r="L10" s="43">
        <v>133700</v>
      </c>
      <c r="M10" s="44">
        <v>32000</v>
      </c>
      <c r="N10" s="45">
        <v>48000</v>
      </c>
      <c r="O10" s="43">
        <v>91440</v>
      </c>
      <c r="P10" s="44">
        <v>12000</v>
      </c>
      <c r="Q10" s="45">
        <v>36370</v>
      </c>
      <c r="R10" s="43">
        <v>71010</v>
      </c>
      <c r="S10" s="44">
        <v>30500</v>
      </c>
      <c r="T10" s="45">
        <v>51660</v>
      </c>
      <c r="U10" s="43">
        <v>66244</v>
      </c>
      <c r="V10" s="44">
        <v>82631</v>
      </c>
      <c r="W10" s="45">
        <v>53198</v>
      </c>
      <c r="X10" s="43">
        <v>45500</v>
      </c>
      <c r="Y10" s="44">
        <v>53850</v>
      </c>
      <c r="Z10" s="45">
        <v>28100</v>
      </c>
      <c r="AA10" s="43">
        <v>59935</v>
      </c>
      <c r="AB10" s="44">
        <v>44600</v>
      </c>
      <c r="AC10" s="45">
        <v>41400</v>
      </c>
      <c r="AD10" s="43">
        <v>88054</v>
      </c>
      <c r="AE10" s="44">
        <v>55450</v>
      </c>
      <c r="AF10" s="45">
        <v>63739</v>
      </c>
      <c r="AG10" s="43">
        <v>85000</v>
      </c>
      <c r="AH10" s="44">
        <v>36600</v>
      </c>
      <c r="AI10" s="45">
        <v>40800</v>
      </c>
      <c r="AJ10" s="43">
        <v>36200</v>
      </c>
      <c r="AK10" s="44">
        <v>4350</v>
      </c>
      <c r="AL10" s="45">
        <v>21900</v>
      </c>
      <c r="AM10" s="1"/>
      <c r="AO10" s="94" t="s">
        <v>36</v>
      </c>
      <c r="AP10" s="94"/>
      <c r="AQ10" s="94"/>
    </row>
    <row r="11" spans="1:43" ht="20.100000000000001" customHeight="1">
      <c r="A11" s="46"/>
      <c r="B11" s="47"/>
      <c r="C11" s="18" t="s">
        <v>9</v>
      </c>
      <c r="D11" s="19" t="s">
        <v>9</v>
      </c>
      <c r="E11" s="20" t="s">
        <v>9</v>
      </c>
      <c r="F11" s="18" t="s">
        <v>2</v>
      </c>
      <c r="G11" s="19" t="s">
        <v>2</v>
      </c>
      <c r="H11" s="20" t="s">
        <v>2</v>
      </c>
      <c r="I11" s="18" t="s">
        <v>10</v>
      </c>
      <c r="J11" s="19" t="s">
        <v>10</v>
      </c>
      <c r="K11" s="20" t="s">
        <v>10</v>
      </c>
      <c r="L11" s="18" t="s">
        <v>11</v>
      </c>
      <c r="M11" s="19" t="s">
        <v>11</v>
      </c>
      <c r="N11" s="20" t="s">
        <v>11</v>
      </c>
      <c r="O11" s="18" t="s">
        <v>12</v>
      </c>
      <c r="P11" s="19" t="s">
        <v>12</v>
      </c>
      <c r="Q11" s="20" t="s">
        <v>12</v>
      </c>
      <c r="R11" s="18" t="s">
        <v>13</v>
      </c>
      <c r="S11" s="19" t="s">
        <v>13</v>
      </c>
      <c r="T11" s="20" t="s">
        <v>13</v>
      </c>
      <c r="U11" s="18" t="s">
        <v>14</v>
      </c>
      <c r="V11" s="19" t="s">
        <v>14</v>
      </c>
      <c r="W11" s="20" t="s">
        <v>14</v>
      </c>
      <c r="X11" s="18" t="s">
        <v>15</v>
      </c>
      <c r="Y11" s="19" t="s">
        <v>15</v>
      </c>
      <c r="Z11" s="20" t="s">
        <v>15</v>
      </c>
      <c r="AA11" s="18" t="s">
        <v>16</v>
      </c>
      <c r="AB11" s="19" t="s">
        <v>16</v>
      </c>
      <c r="AC11" s="20" t="s">
        <v>16</v>
      </c>
      <c r="AD11" s="18" t="s">
        <v>17</v>
      </c>
      <c r="AE11" s="19" t="s">
        <v>17</v>
      </c>
      <c r="AF11" s="20" t="s">
        <v>17</v>
      </c>
      <c r="AG11" s="18" t="s">
        <v>18</v>
      </c>
      <c r="AH11" s="19" t="s">
        <v>18</v>
      </c>
      <c r="AI11" s="20" t="s">
        <v>18</v>
      </c>
      <c r="AJ11" s="18" t="s">
        <v>19</v>
      </c>
      <c r="AK11" s="19" t="s">
        <v>19</v>
      </c>
      <c r="AL11" s="21" t="s">
        <v>19</v>
      </c>
      <c r="AM11" s="1"/>
      <c r="AO11" s="87" t="s">
        <v>20</v>
      </c>
      <c r="AP11" s="88" t="s">
        <v>21</v>
      </c>
      <c r="AQ11" s="89" t="s">
        <v>22</v>
      </c>
    </row>
    <row r="12" spans="1:43" ht="20.100000000000001" customHeight="1">
      <c r="A12" s="48"/>
      <c r="B12" s="49"/>
      <c r="C12" s="23" t="s">
        <v>20</v>
      </c>
      <c r="D12" s="24" t="s">
        <v>21</v>
      </c>
      <c r="E12" s="25" t="s">
        <v>22</v>
      </c>
      <c r="F12" s="23" t="s">
        <v>20</v>
      </c>
      <c r="G12" s="24" t="s">
        <v>21</v>
      </c>
      <c r="H12" s="25" t="s">
        <v>22</v>
      </c>
      <c r="I12" s="23" t="s">
        <v>20</v>
      </c>
      <c r="J12" s="24" t="s">
        <v>21</v>
      </c>
      <c r="K12" s="25" t="s">
        <v>22</v>
      </c>
      <c r="L12" s="23" t="s">
        <v>20</v>
      </c>
      <c r="M12" s="24" t="s">
        <v>21</v>
      </c>
      <c r="N12" s="25" t="s">
        <v>22</v>
      </c>
      <c r="O12" s="23" t="s">
        <v>20</v>
      </c>
      <c r="P12" s="24" t="s">
        <v>21</v>
      </c>
      <c r="Q12" s="25" t="s">
        <v>22</v>
      </c>
      <c r="R12" s="23" t="s">
        <v>20</v>
      </c>
      <c r="S12" s="24" t="s">
        <v>21</v>
      </c>
      <c r="T12" s="25" t="s">
        <v>22</v>
      </c>
      <c r="U12" s="23" t="s">
        <v>20</v>
      </c>
      <c r="V12" s="24" t="s">
        <v>21</v>
      </c>
      <c r="W12" s="25" t="s">
        <v>22</v>
      </c>
      <c r="X12" s="23" t="s">
        <v>20</v>
      </c>
      <c r="Y12" s="24" t="s">
        <v>21</v>
      </c>
      <c r="Z12" s="25" t="s">
        <v>22</v>
      </c>
      <c r="AA12" s="23" t="s">
        <v>20</v>
      </c>
      <c r="AB12" s="24" t="s">
        <v>21</v>
      </c>
      <c r="AC12" s="25" t="s">
        <v>22</v>
      </c>
      <c r="AD12" s="23" t="s">
        <v>20</v>
      </c>
      <c r="AE12" s="24" t="s">
        <v>21</v>
      </c>
      <c r="AF12" s="25" t="s">
        <v>22</v>
      </c>
      <c r="AG12" s="23" t="s">
        <v>20</v>
      </c>
      <c r="AH12" s="24" t="s">
        <v>21</v>
      </c>
      <c r="AI12" s="25" t="s">
        <v>22</v>
      </c>
      <c r="AJ12" s="23" t="s">
        <v>20</v>
      </c>
      <c r="AK12" s="24" t="s">
        <v>21</v>
      </c>
      <c r="AL12" s="25" t="s">
        <v>22</v>
      </c>
      <c r="AM12" s="1"/>
      <c r="AO12">
        <f t="array" aca="1" ref="AO12" ca="1">SUMPRODUCT((MOD(COLUMN(C6:INDIRECT(ADDRESS(ROW()-6,MAX(IF(C6:AL6&gt;0,COLUMN(C6:AL6)-3 )),4)))-2,3)=1)*(C6:INDIRECT(ADDRESS(ROW()-6,MAX(IF(C6:AL6&gt;0,COLUMN(C6:AL6)-3 )),4))))/SUMPRODUCT((MOD(COLUMN(C6:INDIRECT(ADDRESS(ROW()-6,MAX(IF(C6:AL6&gt;0,COLUMN(C6:AL6)-3 )),4)))-2,3)=1)*(C6:INDIRECT(ADDRESS(ROW()-6,MAX(IF(C6:AL6&gt;0,COLUMN(C6:AL6)-3 )),4))&gt;0))</f>
        <v>48638</v>
      </c>
      <c r="AP12">
        <f t="array" aca="1" ref="AP12" ca="1">SUMPRODUCT((MOD(COLUMN(D6:INDIRECT(ADDRESS(ROW()-6,MAX(IF(C6:AL6&gt;0,COLUMN(C6:AL6)-3 )),4)))-1,3)=0)*(D6:INDIRECT(ADDRESS(ROW()-6,MAX(IF(C6:AL6&gt;0,COLUMN(C6:AL6)-3 )),4))))/SUMPRODUCT((MOD(COLUMN(D6:INDIRECT(ADDRESS(ROW()-6,MAX(IF(C6:AL6&gt;0,COLUMN(C6:AL6)-3 )),4)))-1,3)=0)*(D6:INDIRECT(ADDRESS(ROW()-6,MAX(IF(C6:AL6&gt;0,COLUMN(C6:AL6)-3 )),4))&gt;0))</f>
        <v>40637</v>
      </c>
      <c r="AQ12">
        <f t="array" aca="1" ref="AQ12" ca="1">SUMPRODUCT((MOD(COLUMN(E6:INDIRECT(ADDRESS(ROW()-6,MAX(IF(C6:AL6&gt;0,COLUMN(C6:AL6)-3 )),4)))-1,3)=1)*(E6:INDIRECT(ADDRESS(ROW()-6,MAX(IF(C6:AL6&gt;0,COLUMN(C6:AL6)-3 )),4))))/SUMPRODUCT((MOD(COLUMN(E6:INDIRECT(ADDRESS(ROW()-6,MAX(IF(C6:AL6&gt;0,COLUMN(C6:AL6)-3 )),4)))-1,3)=1)*(E6:INDIRECT(ADDRESS(ROW()-6,MAX(IF(C6:AL6&gt;0,COLUMN(C6:AL6)-3 )),4))&gt;0))</f>
        <v>60506</v>
      </c>
    </row>
    <row r="13" spans="1:43" ht="20.100000000000001" customHeight="1">
      <c r="A13" s="104" t="s">
        <v>28</v>
      </c>
      <c r="B13" s="50" t="s">
        <v>29</v>
      </c>
      <c r="C13" s="51">
        <f t="shared" ref="C13:E17" si="0">C6</f>
        <v>48638</v>
      </c>
      <c r="D13" s="52">
        <f t="shared" si="0"/>
        <v>40637</v>
      </c>
      <c r="E13" s="53">
        <f t="shared" si="0"/>
        <v>60506</v>
      </c>
      <c r="F13" s="51">
        <f t="shared" ref="F13:AL17" si="1">F6+C13</f>
        <v>115728</v>
      </c>
      <c r="G13" s="52">
        <f t="shared" si="1"/>
        <v>95725</v>
      </c>
      <c r="H13" s="53">
        <f t="shared" si="1"/>
        <v>117667</v>
      </c>
      <c r="I13" s="51">
        <f t="shared" si="1"/>
        <v>115728</v>
      </c>
      <c r="J13" s="52">
        <f t="shared" si="1"/>
        <v>95725</v>
      </c>
      <c r="K13" s="53">
        <f t="shared" si="1"/>
        <v>117667</v>
      </c>
      <c r="L13" s="51">
        <f t="shared" si="1"/>
        <v>115728</v>
      </c>
      <c r="M13" s="52">
        <f t="shared" si="1"/>
        <v>95725</v>
      </c>
      <c r="N13" s="53">
        <f t="shared" si="1"/>
        <v>117667</v>
      </c>
      <c r="O13" s="51">
        <f t="shared" si="1"/>
        <v>115728</v>
      </c>
      <c r="P13" s="52">
        <f t="shared" si="1"/>
        <v>95725</v>
      </c>
      <c r="Q13" s="53">
        <f t="shared" si="1"/>
        <v>117667</v>
      </c>
      <c r="R13" s="51">
        <f t="shared" si="1"/>
        <v>115728</v>
      </c>
      <c r="S13" s="52">
        <f t="shared" si="1"/>
        <v>95725</v>
      </c>
      <c r="T13" s="53">
        <f t="shared" si="1"/>
        <v>117667</v>
      </c>
      <c r="U13" s="51">
        <f t="shared" si="1"/>
        <v>115728</v>
      </c>
      <c r="V13" s="52">
        <f t="shared" si="1"/>
        <v>95725</v>
      </c>
      <c r="W13" s="53">
        <f t="shared" si="1"/>
        <v>117667</v>
      </c>
      <c r="X13" s="51">
        <f t="shared" si="1"/>
        <v>115728</v>
      </c>
      <c r="Y13" s="52">
        <f t="shared" si="1"/>
        <v>95725</v>
      </c>
      <c r="Z13" s="53">
        <f t="shared" si="1"/>
        <v>117667</v>
      </c>
      <c r="AA13" s="51">
        <f t="shared" si="1"/>
        <v>115728</v>
      </c>
      <c r="AB13" s="52">
        <f t="shared" si="1"/>
        <v>95725</v>
      </c>
      <c r="AC13" s="53">
        <f t="shared" si="1"/>
        <v>117667</v>
      </c>
      <c r="AD13" s="51">
        <f t="shared" si="1"/>
        <v>115728</v>
      </c>
      <c r="AE13" s="52">
        <f t="shared" si="1"/>
        <v>95725</v>
      </c>
      <c r="AF13" s="53">
        <f t="shared" si="1"/>
        <v>117667</v>
      </c>
      <c r="AG13" s="51">
        <f t="shared" si="1"/>
        <v>115728</v>
      </c>
      <c r="AH13" s="52">
        <f t="shared" si="1"/>
        <v>95725</v>
      </c>
      <c r="AI13" s="53">
        <f t="shared" si="1"/>
        <v>117667</v>
      </c>
      <c r="AJ13" s="51">
        <f t="shared" si="1"/>
        <v>115728</v>
      </c>
      <c r="AK13" s="52">
        <f t="shared" si="1"/>
        <v>95725</v>
      </c>
      <c r="AL13" s="53">
        <f t="shared" si="1"/>
        <v>117667</v>
      </c>
      <c r="AM13" s="1"/>
      <c r="AO13">
        <f t="array" aca="1" ref="AO13" ca="1">SUMPRODUCT((MOD(COLUMN(C7:INDIRECT(ADDRESS(ROW()-6,MAX(IF(C7:AL7&gt;0,COLUMN(C7:AL7)-3 )),4)))-2,3)=1)*(C7:INDIRECT(ADDRESS(ROW()-6,MAX(IF(C7:AL7&gt;0,COLUMN(C7:AL7)-3 )),4))))/SUMPRODUCT((MOD(COLUMN(C7:INDIRECT(ADDRESS(ROW()-6,MAX(IF(C7:AL7&gt;0,COLUMN(C7:AL7)-3 )),4)))-2,3)=1)*(C7:INDIRECT(ADDRESS(ROW()-6,MAX(IF(C7:AL7&gt;0,COLUMN(C7:AL7)-3 )),4))&gt;0))</f>
        <v>16170</v>
      </c>
      <c r="AP13">
        <f t="array" aca="1" ref="AP13" ca="1">SUMPRODUCT((MOD(COLUMN(D7:INDIRECT(ADDRESS(ROW()-6,MAX(IF(C7:AL7&gt;0,COLUMN(C7:AL7)-3 )),4)))-1,3)=0)*(D7:INDIRECT(ADDRESS(ROW()-6,MAX(IF(C7:AL7&gt;0,COLUMN(C7:AL7)-3 )),4))))/SUMPRODUCT((MOD(COLUMN(D7:INDIRECT(ADDRESS(ROW()-6,MAX(IF(C7:AL7&gt;0,COLUMN(C7:AL7)-3 )),4)))-1,3)=0)*(D7:INDIRECT(ADDRESS(ROW()-6,MAX(IF(C7:AL7&gt;0,COLUMN(C7:AL7)-3 )),4))&gt;0))</f>
        <v>722</v>
      </c>
      <c r="AQ13">
        <f t="array" aca="1" ref="AQ13" ca="1">SUMPRODUCT((MOD(COLUMN(E7:INDIRECT(ADDRESS(ROW()-6,MAX(IF(C7:AL7&gt;0,COLUMN(C7:AL7)-3 )),4)))-1,3)=1)*(E7:INDIRECT(ADDRESS(ROW()-6,MAX(IF(C7:AL7&gt;0,COLUMN(C7:AL7)-3 )),4))))/SUMPRODUCT((MOD(COLUMN(E7:INDIRECT(ADDRESS(ROW()-6,MAX(IF(C7:AL7&gt;0,COLUMN(C7:AL7)-3 )),4)))-1,3)=1)*(E7:INDIRECT(ADDRESS(ROW()-6,MAX(IF(C7:AL7&gt;0,COLUMN(C7:AL7)-3 )),4))&gt;0))</f>
        <v>11388</v>
      </c>
    </row>
    <row r="14" spans="1:43" ht="20.100000000000001" customHeight="1">
      <c r="A14" s="105"/>
      <c r="B14" s="54" t="s">
        <v>30</v>
      </c>
      <c r="C14" s="55">
        <f t="shared" si="0"/>
        <v>16170</v>
      </c>
      <c r="D14" s="56">
        <f t="shared" si="0"/>
        <v>722</v>
      </c>
      <c r="E14" s="57">
        <f t="shared" si="0"/>
        <v>11388</v>
      </c>
      <c r="F14" s="55">
        <f t="shared" si="1"/>
        <v>37285</v>
      </c>
      <c r="G14" s="56">
        <f t="shared" si="1"/>
        <v>17321</v>
      </c>
      <c r="H14" s="57">
        <f t="shared" si="1"/>
        <v>20373</v>
      </c>
      <c r="I14" s="55">
        <f t="shared" si="1"/>
        <v>37285</v>
      </c>
      <c r="J14" s="56">
        <f t="shared" si="1"/>
        <v>17321</v>
      </c>
      <c r="K14" s="57">
        <f t="shared" si="1"/>
        <v>20373</v>
      </c>
      <c r="L14" s="55">
        <f t="shared" si="1"/>
        <v>37285</v>
      </c>
      <c r="M14" s="56">
        <f t="shared" si="1"/>
        <v>17321</v>
      </c>
      <c r="N14" s="57">
        <f t="shared" si="1"/>
        <v>20373</v>
      </c>
      <c r="O14" s="55">
        <f t="shared" si="1"/>
        <v>37285</v>
      </c>
      <c r="P14" s="56">
        <f t="shared" si="1"/>
        <v>17321</v>
      </c>
      <c r="Q14" s="57">
        <f t="shared" si="1"/>
        <v>20373</v>
      </c>
      <c r="R14" s="55">
        <f t="shared" si="1"/>
        <v>37285</v>
      </c>
      <c r="S14" s="56">
        <f t="shared" si="1"/>
        <v>17321</v>
      </c>
      <c r="T14" s="57">
        <f t="shared" si="1"/>
        <v>20373</v>
      </c>
      <c r="U14" s="55">
        <f t="shared" si="1"/>
        <v>37285</v>
      </c>
      <c r="V14" s="56">
        <f t="shared" si="1"/>
        <v>17321</v>
      </c>
      <c r="W14" s="57">
        <f t="shared" si="1"/>
        <v>20373</v>
      </c>
      <c r="X14" s="55">
        <f t="shared" si="1"/>
        <v>37285</v>
      </c>
      <c r="Y14" s="56">
        <f t="shared" si="1"/>
        <v>17321</v>
      </c>
      <c r="Z14" s="57">
        <f t="shared" si="1"/>
        <v>20373</v>
      </c>
      <c r="AA14" s="55">
        <f t="shared" si="1"/>
        <v>37285</v>
      </c>
      <c r="AB14" s="56">
        <f t="shared" si="1"/>
        <v>17321</v>
      </c>
      <c r="AC14" s="57">
        <f t="shared" si="1"/>
        <v>20373</v>
      </c>
      <c r="AD14" s="55">
        <f t="shared" si="1"/>
        <v>37285</v>
      </c>
      <c r="AE14" s="56">
        <f t="shared" si="1"/>
        <v>17321</v>
      </c>
      <c r="AF14" s="57">
        <f t="shared" si="1"/>
        <v>20373</v>
      </c>
      <c r="AG14" s="55">
        <f t="shared" si="1"/>
        <v>37285</v>
      </c>
      <c r="AH14" s="56">
        <f t="shared" si="1"/>
        <v>17321</v>
      </c>
      <c r="AI14" s="57">
        <f t="shared" si="1"/>
        <v>20373</v>
      </c>
      <c r="AJ14" s="55">
        <f t="shared" si="1"/>
        <v>37285</v>
      </c>
      <c r="AK14" s="56">
        <f t="shared" si="1"/>
        <v>17321</v>
      </c>
      <c r="AL14" s="57">
        <f t="shared" si="1"/>
        <v>20373</v>
      </c>
    </row>
    <row r="15" spans="1:43" ht="20.100000000000001" customHeight="1">
      <c r="A15" s="105"/>
      <c r="B15" s="58" t="s">
        <v>31</v>
      </c>
      <c r="C15" s="59">
        <f t="shared" si="0"/>
        <v>64808</v>
      </c>
      <c r="D15" s="60">
        <f t="shared" si="0"/>
        <v>41359</v>
      </c>
      <c r="E15" s="61">
        <f t="shared" si="0"/>
        <v>71894</v>
      </c>
      <c r="F15" s="59">
        <f t="shared" si="1"/>
        <v>153013</v>
      </c>
      <c r="G15" s="60">
        <f t="shared" si="1"/>
        <v>113046</v>
      </c>
      <c r="H15" s="61">
        <f t="shared" si="1"/>
        <v>138040</v>
      </c>
      <c r="I15" s="59">
        <f t="shared" si="1"/>
        <v>153013</v>
      </c>
      <c r="J15" s="60">
        <f t="shared" si="1"/>
        <v>113046</v>
      </c>
      <c r="K15" s="61">
        <f t="shared" si="1"/>
        <v>138040</v>
      </c>
      <c r="L15" s="59">
        <f t="shared" si="1"/>
        <v>153013</v>
      </c>
      <c r="M15" s="60">
        <f t="shared" si="1"/>
        <v>113046</v>
      </c>
      <c r="N15" s="61">
        <f t="shared" si="1"/>
        <v>138040</v>
      </c>
      <c r="O15" s="59">
        <f t="shared" si="1"/>
        <v>153013</v>
      </c>
      <c r="P15" s="60">
        <f t="shared" si="1"/>
        <v>113046</v>
      </c>
      <c r="Q15" s="61">
        <f t="shared" si="1"/>
        <v>138040</v>
      </c>
      <c r="R15" s="59">
        <f t="shared" si="1"/>
        <v>153013</v>
      </c>
      <c r="S15" s="60">
        <f t="shared" si="1"/>
        <v>113046</v>
      </c>
      <c r="T15" s="61">
        <f t="shared" si="1"/>
        <v>138040</v>
      </c>
      <c r="U15" s="59">
        <f t="shared" si="1"/>
        <v>153013</v>
      </c>
      <c r="V15" s="60">
        <f t="shared" si="1"/>
        <v>113046</v>
      </c>
      <c r="W15" s="61">
        <f t="shared" si="1"/>
        <v>138040</v>
      </c>
      <c r="X15" s="59">
        <f t="shared" si="1"/>
        <v>153013</v>
      </c>
      <c r="Y15" s="60">
        <f t="shared" si="1"/>
        <v>113046</v>
      </c>
      <c r="Z15" s="61">
        <f t="shared" si="1"/>
        <v>138040</v>
      </c>
      <c r="AA15" s="59">
        <f t="shared" si="1"/>
        <v>153013</v>
      </c>
      <c r="AB15" s="60">
        <f t="shared" si="1"/>
        <v>113046</v>
      </c>
      <c r="AC15" s="61">
        <f t="shared" si="1"/>
        <v>138040</v>
      </c>
      <c r="AD15" s="59">
        <f t="shared" si="1"/>
        <v>153013</v>
      </c>
      <c r="AE15" s="60">
        <f t="shared" si="1"/>
        <v>113046</v>
      </c>
      <c r="AF15" s="61">
        <f t="shared" si="1"/>
        <v>138040</v>
      </c>
      <c r="AG15" s="59">
        <f t="shared" si="1"/>
        <v>153013</v>
      </c>
      <c r="AH15" s="60">
        <f t="shared" si="1"/>
        <v>113046</v>
      </c>
      <c r="AI15" s="61">
        <f t="shared" si="1"/>
        <v>138040</v>
      </c>
      <c r="AJ15" s="59">
        <f t="shared" si="1"/>
        <v>153013</v>
      </c>
      <c r="AK15" s="60">
        <f t="shared" si="1"/>
        <v>113046</v>
      </c>
      <c r="AL15" s="61">
        <f t="shared" si="1"/>
        <v>138040</v>
      </c>
    </row>
    <row r="16" spans="1:43" ht="20.100000000000001" customHeight="1">
      <c r="A16" s="105"/>
      <c r="B16" s="62" t="s">
        <v>32</v>
      </c>
      <c r="C16" s="63">
        <f t="shared" si="0"/>
        <v>104750</v>
      </c>
      <c r="D16" s="64">
        <f t="shared" si="0"/>
        <v>32200</v>
      </c>
      <c r="E16" s="65">
        <f t="shared" si="0"/>
        <v>56350</v>
      </c>
      <c r="F16" s="63">
        <f t="shared" si="1"/>
        <v>211456</v>
      </c>
      <c r="G16" s="64">
        <f t="shared" si="1"/>
        <v>73600</v>
      </c>
      <c r="H16" s="65">
        <f t="shared" si="1"/>
        <v>112250</v>
      </c>
      <c r="I16" s="63">
        <f t="shared" si="1"/>
        <v>304806</v>
      </c>
      <c r="J16" s="64">
        <f t="shared" si="1"/>
        <v>113550</v>
      </c>
      <c r="K16" s="65">
        <f t="shared" si="1"/>
        <v>169175</v>
      </c>
      <c r="L16" s="63">
        <f t="shared" si="1"/>
        <v>421006</v>
      </c>
      <c r="M16" s="64">
        <f t="shared" si="1"/>
        <v>134050</v>
      </c>
      <c r="N16" s="65">
        <f t="shared" si="1"/>
        <v>223675</v>
      </c>
      <c r="O16" s="63">
        <f t="shared" si="1"/>
        <v>525626</v>
      </c>
      <c r="P16" s="64">
        <f t="shared" si="1"/>
        <v>149450</v>
      </c>
      <c r="Q16" s="65">
        <f t="shared" si="1"/>
        <v>259445</v>
      </c>
      <c r="R16" s="63">
        <f t="shared" si="1"/>
        <v>599236</v>
      </c>
      <c r="S16" s="64">
        <f t="shared" si="1"/>
        <v>168450</v>
      </c>
      <c r="T16" s="65">
        <f t="shared" si="1"/>
        <v>303859</v>
      </c>
      <c r="U16" s="63">
        <f t="shared" si="1"/>
        <v>650685</v>
      </c>
      <c r="V16" s="64">
        <f t="shared" si="1"/>
        <v>220881</v>
      </c>
      <c r="W16" s="65">
        <f t="shared" si="1"/>
        <v>358607</v>
      </c>
      <c r="X16" s="63">
        <f t="shared" si="1"/>
        <v>699085</v>
      </c>
      <c r="Y16" s="64">
        <f t="shared" si="1"/>
        <v>285081</v>
      </c>
      <c r="Z16" s="65">
        <f t="shared" si="1"/>
        <v>389207</v>
      </c>
      <c r="AA16" s="63">
        <f t="shared" si="1"/>
        <v>769520</v>
      </c>
      <c r="AB16" s="64">
        <f t="shared" si="1"/>
        <v>339681</v>
      </c>
      <c r="AC16" s="65">
        <f t="shared" si="1"/>
        <v>424907</v>
      </c>
      <c r="AD16" s="63">
        <f t="shared" si="1"/>
        <v>861920</v>
      </c>
      <c r="AE16" s="64">
        <f t="shared" si="1"/>
        <v>399031</v>
      </c>
      <c r="AF16" s="65">
        <f t="shared" si="1"/>
        <v>486746</v>
      </c>
      <c r="AG16" s="63">
        <f t="shared" si="1"/>
        <v>946520</v>
      </c>
      <c r="AH16" s="64">
        <f t="shared" si="1"/>
        <v>436031</v>
      </c>
      <c r="AI16" s="65">
        <f t="shared" si="1"/>
        <v>523546</v>
      </c>
      <c r="AJ16" s="63">
        <f t="shared" si="1"/>
        <v>978120</v>
      </c>
      <c r="AK16" s="64">
        <f t="shared" si="1"/>
        <v>440381</v>
      </c>
      <c r="AL16" s="65">
        <f t="shared" si="1"/>
        <v>542446</v>
      </c>
    </row>
    <row r="17" spans="1:38" ht="20.100000000000001" customHeight="1">
      <c r="A17" s="106"/>
      <c r="B17" s="66" t="s">
        <v>33</v>
      </c>
      <c r="C17" s="67">
        <f t="shared" si="0"/>
        <v>104750</v>
      </c>
      <c r="D17" s="68">
        <f t="shared" si="0"/>
        <v>32200</v>
      </c>
      <c r="E17" s="69">
        <f t="shared" si="0"/>
        <v>56350</v>
      </c>
      <c r="F17" s="67">
        <f t="shared" si="1"/>
        <v>206856</v>
      </c>
      <c r="G17" s="68">
        <f t="shared" si="1"/>
        <v>51900</v>
      </c>
      <c r="H17" s="69">
        <f t="shared" si="1"/>
        <v>67250</v>
      </c>
      <c r="I17" s="67">
        <f t="shared" si="1"/>
        <v>305362</v>
      </c>
      <c r="J17" s="68">
        <f t="shared" si="1"/>
        <v>79850</v>
      </c>
      <c r="K17" s="69">
        <f t="shared" si="1"/>
        <v>124875</v>
      </c>
      <c r="L17" s="67">
        <f t="shared" si="1"/>
        <v>439062</v>
      </c>
      <c r="M17" s="68">
        <f t="shared" si="1"/>
        <v>111850</v>
      </c>
      <c r="N17" s="69">
        <f t="shared" si="1"/>
        <v>172875</v>
      </c>
      <c r="O17" s="67">
        <f t="shared" si="1"/>
        <v>530502</v>
      </c>
      <c r="P17" s="68">
        <f t="shared" si="1"/>
        <v>123850</v>
      </c>
      <c r="Q17" s="69">
        <f t="shared" si="1"/>
        <v>209245</v>
      </c>
      <c r="R17" s="67">
        <f t="shared" si="1"/>
        <v>601512</v>
      </c>
      <c r="S17" s="68">
        <f t="shared" si="1"/>
        <v>154350</v>
      </c>
      <c r="T17" s="69">
        <f t="shared" si="1"/>
        <v>260905</v>
      </c>
      <c r="U17" s="67">
        <f t="shared" si="1"/>
        <v>667756</v>
      </c>
      <c r="V17" s="68">
        <f t="shared" si="1"/>
        <v>236981</v>
      </c>
      <c r="W17" s="69">
        <f t="shared" si="1"/>
        <v>314103</v>
      </c>
      <c r="X17" s="67">
        <f t="shared" si="1"/>
        <v>713256</v>
      </c>
      <c r="Y17" s="68">
        <f t="shared" si="1"/>
        <v>290831</v>
      </c>
      <c r="Z17" s="69">
        <f t="shared" si="1"/>
        <v>342203</v>
      </c>
      <c r="AA17" s="67">
        <f t="shared" si="1"/>
        <v>773191</v>
      </c>
      <c r="AB17" s="68">
        <f t="shared" si="1"/>
        <v>335431</v>
      </c>
      <c r="AC17" s="69">
        <f t="shared" si="1"/>
        <v>383603</v>
      </c>
      <c r="AD17" s="67">
        <f t="shared" si="1"/>
        <v>861245</v>
      </c>
      <c r="AE17" s="68">
        <f t="shared" si="1"/>
        <v>390881</v>
      </c>
      <c r="AF17" s="69">
        <f t="shared" si="1"/>
        <v>447342</v>
      </c>
      <c r="AG17" s="67">
        <f t="shared" si="1"/>
        <v>946245</v>
      </c>
      <c r="AH17" s="68">
        <f t="shared" si="1"/>
        <v>427481</v>
      </c>
      <c r="AI17" s="69">
        <f t="shared" si="1"/>
        <v>488142</v>
      </c>
      <c r="AJ17" s="67">
        <f t="shared" si="1"/>
        <v>982445</v>
      </c>
      <c r="AK17" s="68">
        <f t="shared" si="1"/>
        <v>431831</v>
      </c>
      <c r="AL17" s="69">
        <f t="shared" si="1"/>
        <v>510042</v>
      </c>
    </row>
    <row r="20" spans="1:38" ht="15.75" customHeight="1">
      <c r="A20" s="95" t="s">
        <v>34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7"/>
    </row>
    <row r="21" spans="1:38" ht="15" customHeight="1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107"/>
    </row>
    <row r="22" spans="1:38" ht="19.5" customHeight="1">
      <c r="A22" s="70"/>
      <c r="B22" s="17"/>
      <c r="C22" s="108" t="s">
        <v>9</v>
      </c>
      <c r="D22" s="109"/>
      <c r="E22" s="110"/>
      <c r="F22" s="108" t="s">
        <v>2</v>
      </c>
      <c r="G22" s="109"/>
      <c r="H22" s="110"/>
      <c r="I22" s="108" t="s">
        <v>10</v>
      </c>
      <c r="J22" s="109"/>
      <c r="K22" s="110"/>
      <c r="L22" s="108" t="s">
        <v>11</v>
      </c>
      <c r="M22" s="109"/>
      <c r="N22" s="110"/>
      <c r="O22" s="108" t="s">
        <v>12</v>
      </c>
      <c r="P22" s="109"/>
      <c r="Q22" s="110"/>
      <c r="R22" s="108" t="s">
        <v>13</v>
      </c>
      <c r="S22" s="109"/>
      <c r="T22" s="110"/>
      <c r="U22" s="108" t="s">
        <v>14</v>
      </c>
      <c r="V22" s="109"/>
      <c r="W22" s="110"/>
      <c r="X22" s="108" t="s">
        <v>15</v>
      </c>
      <c r="Y22" s="109"/>
      <c r="Z22" s="110"/>
      <c r="AA22" s="108" t="s">
        <v>16</v>
      </c>
      <c r="AB22" s="109"/>
      <c r="AC22" s="110"/>
      <c r="AD22" s="108" t="s">
        <v>17</v>
      </c>
      <c r="AE22" s="109"/>
      <c r="AF22" s="110"/>
      <c r="AG22" s="108" t="s">
        <v>18</v>
      </c>
      <c r="AH22" s="109"/>
      <c r="AI22" s="110"/>
      <c r="AJ22" s="108" t="s">
        <v>19</v>
      </c>
      <c r="AK22" s="109"/>
      <c r="AL22" s="110"/>
    </row>
    <row r="23" spans="1:38">
      <c r="A23" s="71"/>
      <c r="B23" s="22"/>
      <c r="C23" s="23" t="s">
        <v>20</v>
      </c>
      <c r="D23" s="24" t="s">
        <v>21</v>
      </c>
      <c r="E23" s="25" t="s">
        <v>22</v>
      </c>
      <c r="F23" s="23" t="s">
        <v>20</v>
      </c>
      <c r="G23" s="24" t="s">
        <v>21</v>
      </c>
      <c r="H23" s="25" t="s">
        <v>22</v>
      </c>
      <c r="I23" s="23" t="s">
        <v>20</v>
      </c>
      <c r="J23" s="24" t="s">
        <v>21</v>
      </c>
      <c r="K23" s="25" t="s">
        <v>22</v>
      </c>
      <c r="L23" s="23" t="s">
        <v>20</v>
      </c>
      <c r="M23" s="24" t="s">
        <v>21</v>
      </c>
      <c r="N23" s="25" t="s">
        <v>22</v>
      </c>
      <c r="O23" s="23" t="s">
        <v>20</v>
      </c>
      <c r="P23" s="24" t="s">
        <v>21</v>
      </c>
      <c r="Q23" s="25" t="s">
        <v>22</v>
      </c>
      <c r="R23" s="23" t="s">
        <v>20</v>
      </c>
      <c r="S23" s="24" t="s">
        <v>21</v>
      </c>
      <c r="T23" s="25" t="s">
        <v>22</v>
      </c>
      <c r="U23" s="23" t="s">
        <v>20</v>
      </c>
      <c r="V23" s="24" t="s">
        <v>21</v>
      </c>
      <c r="W23" s="25" t="s">
        <v>22</v>
      </c>
      <c r="X23" s="23" t="s">
        <v>20</v>
      </c>
      <c r="Y23" s="24" t="s">
        <v>21</v>
      </c>
      <c r="Z23" s="25" t="s">
        <v>22</v>
      </c>
      <c r="AA23" s="23" t="s">
        <v>20</v>
      </c>
      <c r="AB23" s="24" t="s">
        <v>21</v>
      </c>
      <c r="AC23" s="25" t="s">
        <v>22</v>
      </c>
      <c r="AD23" s="23" t="s">
        <v>20</v>
      </c>
      <c r="AE23" s="24" t="s">
        <v>21</v>
      </c>
      <c r="AF23" s="25" t="s">
        <v>22</v>
      </c>
      <c r="AG23" s="23" t="s">
        <v>20</v>
      </c>
      <c r="AH23" s="24" t="s">
        <v>21</v>
      </c>
      <c r="AI23" s="25" t="s">
        <v>22</v>
      </c>
      <c r="AJ23" s="23" t="s">
        <v>20</v>
      </c>
      <c r="AK23" s="24" t="s">
        <v>21</v>
      </c>
      <c r="AL23" s="25" t="s">
        <v>22</v>
      </c>
    </row>
    <row r="24" spans="1:38">
      <c r="A24" s="72"/>
      <c r="B24" s="73" t="s">
        <v>24</v>
      </c>
      <c r="C24" s="27">
        <f t="shared" ref="C24:AL25" si="2">C6</f>
        <v>48638</v>
      </c>
      <c r="D24" s="28">
        <f t="shared" si="2"/>
        <v>40637</v>
      </c>
      <c r="E24" s="29">
        <f t="shared" si="2"/>
        <v>60506</v>
      </c>
      <c r="F24" s="27">
        <f t="shared" si="2"/>
        <v>67090</v>
      </c>
      <c r="G24" s="28">
        <f t="shared" si="2"/>
        <v>55088</v>
      </c>
      <c r="H24" s="29">
        <f t="shared" si="2"/>
        <v>57161</v>
      </c>
      <c r="I24" s="27">
        <f t="shared" si="2"/>
        <v>0</v>
      </c>
      <c r="J24" s="28">
        <f t="shared" si="2"/>
        <v>0</v>
      </c>
      <c r="K24" s="29">
        <f t="shared" si="2"/>
        <v>0</v>
      </c>
      <c r="L24" s="27">
        <f t="shared" si="2"/>
        <v>0</v>
      </c>
      <c r="M24" s="28">
        <f t="shared" si="2"/>
        <v>0</v>
      </c>
      <c r="N24" s="29">
        <f t="shared" si="2"/>
        <v>0</v>
      </c>
      <c r="O24" s="27">
        <f t="shared" si="2"/>
        <v>0</v>
      </c>
      <c r="P24" s="28">
        <f t="shared" si="2"/>
        <v>0</v>
      </c>
      <c r="Q24" s="29">
        <f t="shared" si="2"/>
        <v>0</v>
      </c>
      <c r="R24" s="27">
        <f t="shared" si="2"/>
        <v>0</v>
      </c>
      <c r="S24" s="28">
        <f t="shared" si="2"/>
        <v>0</v>
      </c>
      <c r="T24" s="29">
        <f t="shared" si="2"/>
        <v>0</v>
      </c>
      <c r="U24" s="27">
        <f t="shared" si="2"/>
        <v>0</v>
      </c>
      <c r="V24" s="28">
        <f t="shared" si="2"/>
        <v>0</v>
      </c>
      <c r="W24" s="29">
        <f t="shared" si="2"/>
        <v>0</v>
      </c>
      <c r="X24" s="27">
        <f t="shared" si="2"/>
        <v>0</v>
      </c>
      <c r="Y24" s="28">
        <f t="shared" si="2"/>
        <v>0</v>
      </c>
      <c r="Z24" s="29">
        <f t="shared" si="2"/>
        <v>0</v>
      </c>
      <c r="AA24" s="27">
        <f t="shared" si="2"/>
        <v>0</v>
      </c>
      <c r="AB24" s="28">
        <f t="shared" si="2"/>
        <v>0</v>
      </c>
      <c r="AC24" s="29">
        <f t="shared" si="2"/>
        <v>0</v>
      </c>
      <c r="AD24" s="27">
        <f t="shared" si="2"/>
        <v>0</v>
      </c>
      <c r="AE24" s="28">
        <f t="shared" si="2"/>
        <v>0</v>
      </c>
      <c r="AF24" s="29">
        <f t="shared" si="2"/>
        <v>0</v>
      </c>
      <c r="AG24" s="27">
        <f t="shared" si="2"/>
        <v>0</v>
      </c>
      <c r="AH24" s="28">
        <f t="shared" si="2"/>
        <v>0</v>
      </c>
      <c r="AI24" s="29">
        <f t="shared" si="2"/>
        <v>0</v>
      </c>
      <c r="AJ24" s="27">
        <f t="shared" si="2"/>
        <v>0</v>
      </c>
      <c r="AK24" s="28">
        <f t="shared" si="2"/>
        <v>0</v>
      </c>
      <c r="AL24" s="29">
        <f t="shared" si="2"/>
        <v>0</v>
      </c>
    </row>
    <row r="25" spans="1:38">
      <c r="A25" s="74"/>
      <c r="B25" s="75" t="s">
        <v>25</v>
      </c>
      <c r="C25" s="76">
        <f t="shared" si="2"/>
        <v>16170</v>
      </c>
      <c r="D25" s="77">
        <f t="shared" si="2"/>
        <v>722</v>
      </c>
      <c r="E25" s="78">
        <f t="shared" si="2"/>
        <v>11388</v>
      </c>
      <c r="F25" s="76">
        <f t="shared" si="2"/>
        <v>21115</v>
      </c>
      <c r="G25" s="77">
        <f t="shared" si="2"/>
        <v>16599</v>
      </c>
      <c r="H25" s="78">
        <f t="shared" si="2"/>
        <v>8985</v>
      </c>
      <c r="I25" s="76">
        <f t="shared" si="2"/>
        <v>0</v>
      </c>
      <c r="J25" s="77">
        <f t="shared" si="2"/>
        <v>0</v>
      </c>
      <c r="K25" s="78">
        <f t="shared" si="2"/>
        <v>0</v>
      </c>
      <c r="L25" s="76">
        <f t="shared" si="2"/>
        <v>0</v>
      </c>
      <c r="M25" s="77">
        <f t="shared" si="2"/>
        <v>0</v>
      </c>
      <c r="N25" s="78">
        <f t="shared" si="2"/>
        <v>0</v>
      </c>
      <c r="O25" s="76">
        <f t="shared" si="2"/>
        <v>0</v>
      </c>
      <c r="P25" s="77">
        <f t="shared" si="2"/>
        <v>0</v>
      </c>
      <c r="Q25" s="78">
        <f t="shared" si="2"/>
        <v>0</v>
      </c>
      <c r="R25" s="76">
        <f t="shared" si="2"/>
        <v>0</v>
      </c>
      <c r="S25" s="77">
        <f t="shared" si="2"/>
        <v>0</v>
      </c>
      <c r="T25" s="78">
        <f t="shared" si="2"/>
        <v>0</v>
      </c>
      <c r="U25" s="76">
        <f t="shared" si="2"/>
        <v>0</v>
      </c>
      <c r="V25" s="77">
        <f t="shared" si="2"/>
        <v>0</v>
      </c>
      <c r="W25" s="78">
        <f t="shared" si="2"/>
        <v>0</v>
      </c>
      <c r="X25" s="76">
        <f t="shared" si="2"/>
        <v>0</v>
      </c>
      <c r="Y25" s="77">
        <f t="shared" si="2"/>
        <v>0</v>
      </c>
      <c r="Z25" s="78">
        <f t="shared" si="2"/>
        <v>0</v>
      </c>
      <c r="AA25" s="76">
        <f t="shared" si="2"/>
        <v>0</v>
      </c>
      <c r="AB25" s="77">
        <f t="shared" si="2"/>
        <v>0</v>
      </c>
      <c r="AC25" s="78">
        <f t="shared" si="2"/>
        <v>0</v>
      </c>
      <c r="AD25" s="76">
        <f t="shared" si="2"/>
        <v>0</v>
      </c>
      <c r="AE25" s="77">
        <f t="shared" si="2"/>
        <v>0</v>
      </c>
      <c r="AF25" s="78">
        <f t="shared" si="2"/>
        <v>0</v>
      </c>
      <c r="AG25" s="76">
        <f t="shared" si="2"/>
        <v>0</v>
      </c>
      <c r="AH25" s="77">
        <f t="shared" si="2"/>
        <v>0</v>
      </c>
      <c r="AI25" s="78">
        <f t="shared" si="2"/>
        <v>0</v>
      </c>
      <c r="AJ25" s="76">
        <f t="shared" si="2"/>
        <v>0</v>
      </c>
      <c r="AK25" s="77">
        <f t="shared" si="2"/>
        <v>0</v>
      </c>
      <c r="AL25" s="78">
        <f t="shared" si="2"/>
        <v>0</v>
      </c>
    </row>
  </sheetData>
  <mergeCells count="18">
    <mergeCell ref="C22:E22"/>
    <mergeCell ref="F22:H22"/>
    <mergeCell ref="I22:K22"/>
    <mergeCell ref="L22:N22"/>
    <mergeCell ref="O22:Q22"/>
    <mergeCell ref="AJ22:AL22"/>
    <mergeCell ref="R22:T22"/>
    <mergeCell ref="U22:W22"/>
    <mergeCell ref="X22:Z22"/>
    <mergeCell ref="AA22:AC22"/>
    <mergeCell ref="AD22:AF22"/>
    <mergeCell ref="AG22:AI22"/>
    <mergeCell ref="AO10:AQ10"/>
    <mergeCell ref="A2:AL3"/>
    <mergeCell ref="A4:A5"/>
    <mergeCell ref="A6:A10"/>
    <mergeCell ref="A13:A17"/>
    <mergeCell ref="A20:AL21"/>
  </mergeCells>
  <pageMargins left="0.25" right="0.25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BDD-TDB</vt:lpstr>
      <vt:lpstr>Vol. par Bassin</vt:lpstr>
    </vt:vector>
  </TitlesOfParts>
  <Company>SNCF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9305381V</dc:creator>
  <cp:lastModifiedBy>Michel</cp:lastModifiedBy>
  <dcterms:created xsi:type="dcterms:W3CDTF">2016-04-04T07:56:10Z</dcterms:created>
  <dcterms:modified xsi:type="dcterms:W3CDTF">2016-04-06T07:57:45Z</dcterms:modified>
</cp:coreProperties>
</file>